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updateLinks="never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kittipong.kit\Documents\UiPath\ROBOT14_ACCT_CompareManufacturingExpenseReport\Templates\"/>
    </mc:Choice>
  </mc:AlternateContent>
  <bookViews>
    <workbookView xWindow="-15" yWindow="225" windowWidth="12120" windowHeight="9480" tabRatio="772" firstSheet="28" activeTab="43"/>
  </bookViews>
  <sheets>
    <sheet name="Amount" sheetId="28" state="hidden" r:id="rId1"/>
    <sheet name="Test" sheetId="29" state="hidden" r:id="rId2"/>
    <sheet name="Total Div." sheetId="25" r:id="rId3"/>
    <sheet name="12 95" sheetId="27" r:id="rId4"/>
    <sheet name="Total BP Fac." sheetId="2" r:id="rId5"/>
    <sheet name="Total fac" sheetId="8" r:id="rId6"/>
    <sheet name="12 92" sheetId="7" r:id="rId7"/>
    <sheet name="12 3A" sheetId="37" r:id="rId8"/>
    <sheet name="TT.Seat" sheetId="11" r:id="rId9"/>
    <sheet name="12 30" sheetId="9" r:id="rId10"/>
    <sheet name="TT.Seat Other" sheetId="53" r:id="rId11"/>
    <sheet name="12 31" sheetId="4" r:id="rId12"/>
    <sheet name="Synchornize" sheetId="6" state="hidden" r:id="rId13"/>
    <sheet name="Seat-O (2)" sheetId="46" state="hidden" r:id="rId14"/>
    <sheet name="12 3B" sheetId="52" r:id="rId15"/>
    <sheet name="12 3Z" sheetId="49" r:id="rId16"/>
    <sheet name="12 35" sheetId="15" r:id="rId17"/>
    <sheet name="TT.Trim" sheetId="12" r:id="rId18"/>
    <sheet name="12 40" sheetId="10" r:id="rId19"/>
    <sheet name="Total foam" sheetId="18" state="hidden" r:id="rId20"/>
    <sheet name="foam off" sheetId="16" state="hidden" r:id="rId21"/>
    <sheet name="Trim-H-L-Antolin" sheetId="35" state="hidden" r:id="rId22"/>
    <sheet name="Total Proj. N" sheetId="21" state="hidden" r:id="rId23"/>
    <sheet name="Proj. N off" sheetId="20" state="hidden" r:id="rId24"/>
    <sheet name="Proj. N fac." sheetId="19" state="hidden" r:id="rId25"/>
    <sheet name="12 41" sheetId="5" r:id="rId26"/>
    <sheet name="12 43" sheetId="36" r:id="rId27"/>
    <sheet name="Total Banpho" sheetId="22" r:id="rId28"/>
    <sheet name="14 92" sheetId="23" r:id="rId29"/>
    <sheet name="Total Fac Banpho" sheetId="30" r:id="rId30"/>
    <sheet name="14 30" sheetId="24" r:id="rId31"/>
    <sheet name="14 31" sheetId="31" r:id="rId32"/>
    <sheet name="14 35" sheetId="34" r:id="rId33"/>
    <sheet name="Bph Time-Other" sheetId="32" state="hidden" r:id="rId34"/>
    <sheet name="14 3N" sheetId="47" r:id="rId35"/>
    <sheet name="14 3S" sheetId="48" r:id="rId36"/>
    <sheet name="14 3Z" sheetId="50" r:id="rId37"/>
    <sheet name="14 40" sheetId="33" r:id="rId38"/>
    <sheet name="Total Hemaraj" sheetId="39" r:id="rId39"/>
    <sheet name="15 92" sheetId="38" r:id="rId40"/>
    <sheet name="Total Fac. Hem" sheetId="45" r:id="rId41"/>
    <sheet name="15 3G" sheetId="41" r:id="rId42"/>
    <sheet name="15 3H" sheetId="42" r:id="rId43"/>
    <sheet name="15 3I" sheetId="43" r:id="rId44"/>
    <sheet name="Hem-SAIC" sheetId="44" state="hidden" r:id="rId45"/>
  </sheets>
  <externalReferences>
    <externalReference r:id="rId46"/>
    <externalReference r:id="rId47"/>
  </externalReferences>
  <definedNames>
    <definedName name="_xlnm._FilterDatabase" localSheetId="9" hidden="1">'12 30'!$A$1:$BI$6</definedName>
    <definedName name="_xlnm._FilterDatabase" localSheetId="11" hidden="1">'12 31'!$A$1:$BI$51</definedName>
    <definedName name="_xlnm._FilterDatabase" localSheetId="16" hidden="1">'12 35'!$A$1:$BI$51</definedName>
    <definedName name="_xlnm._FilterDatabase" localSheetId="7" hidden="1">'12 3A'!$A$1:$BI$6</definedName>
    <definedName name="_xlnm._FilterDatabase" localSheetId="14" hidden="1">'12 3B'!$A$1:$BI$51</definedName>
    <definedName name="_xlnm._FilterDatabase" localSheetId="15" hidden="1">'12 3Z'!$A$1:$BI$51</definedName>
    <definedName name="_xlnm._FilterDatabase" localSheetId="18" hidden="1">'12 40'!$A$1:$BI$6</definedName>
    <definedName name="_xlnm._FilterDatabase" localSheetId="25" hidden="1">'12 41'!$A$1:$BI$51</definedName>
    <definedName name="_xlnm._FilterDatabase" localSheetId="26" hidden="1">'12 43'!$A$1:$BI$51</definedName>
    <definedName name="_xlnm._FilterDatabase" localSheetId="6" hidden="1">'12 92'!$A$1:$BI$51</definedName>
    <definedName name="_xlnm._FilterDatabase" localSheetId="3" hidden="1">'12 95'!$A$7:$BI$51</definedName>
    <definedName name="_xlnm._FilterDatabase" localSheetId="30" hidden="1">'14 30'!$A$1:$BI$51</definedName>
    <definedName name="_xlnm._FilterDatabase" localSheetId="31" hidden="1">'14 31'!$A$1:$BI$51</definedName>
    <definedName name="_xlnm._FilterDatabase" localSheetId="32" hidden="1">'14 35'!$A$1:$BI$51</definedName>
    <definedName name="_xlnm._FilterDatabase" localSheetId="34" hidden="1">'14 3N'!$A$1:$BI$51</definedName>
    <definedName name="_xlnm._FilterDatabase" localSheetId="35" hidden="1">'14 3S'!$A$1:$BI$51</definedName>
    <definedName name="_xlnm._FilterDatabase" localSheetId="36" hidden="1">'14 3Z'!$A$1:$BI$51</definedName>
    <definedName name="_xlnm._FilterDatabase" localSheetId="37" hidden="1">'14 40'!$A$1:$BI$51</definedName>
    <definedName name="_xlnm._FilterDatabase" localSheetId="28" hidden="1">'14 92'!$A$1:$BI$51</definedName>
    <definedName name="_xlnm._FilterDatabase" localSheetId="41" hidden="1">'15 3G'!$A$1:$BI$6</definedName>
    <definedName name="_xlnm._FilterDatabase" localSheetId="42" hidden="1">'15 3H'!$A$1:$BI$51</definedName>
    <definedName name="_xlnm._FilterDatabase" localSheetId="43" hidden="1">'15 3I'!$A$1:$BI$51</definedName>
    <definedName name="_xlnm._FilterDatabase" localSheetId="39" hidden="1">'15 92'!$A$1:$BI$51</definedName>
    <definedName name="_xlnm._FilterDatabase" localSheetId="33" hidden="1">'Bph Time-Other'!$A$1:$AV$51</definedName>
    <definedName name="_xlnm._FilterDatabase" localSheetId="20" hidden="1">'foam off'!$A$1:$AV$54</definedName>
    <definedName name="_xlnm._FilterDatabase" localSheetId="44" hidden="1">'Hem-SAIC'!$A$1:$AV$53</definedName>
    <definedName name="_xlnm._FilterDatabase" localSheetId="13" hidden="1">'Seat-O (2)'!$A$1:$AV$51</definedName>
    <definedName name="_xlnm._FilterDatabase" localSheetId="21" hidden="1">'Trim-H-L-Antolin'!$A$1:$AV$51</definedName>
    <definedName name="_xlnm.Print_Area" localSheetId="9">'12 30'!$A$1:$AZ$51</definedName>
    <definedName name="_xlnm.Print_Area" localSheetId="11">'12 31'!$A$1:$AZ$51</definedName>
    <definedName name="_xlnm.Print_Area" localSheetId="16">'12 35'!$A$1:$AZ$51</definedName>
    <definedName name="_xlnm.Print_Area" localSheetId="7">'12 3A'!$A$1:$AZ$51</definedName>
    <definedName name="_xlnm.Print_Area" localSheetId="14">'12 3B'!$A$1:$AZ$51</definedName>
    <definedName name="_xlnm.Print_Area" localSheetId="15">'12 3Z'!$A$1:$AZ$51</definedName>
    <definedName name="_xlnm.Print_Area" localSheetId="18">'12 40'!$A$1:$AZ$51</definedName>
    <definedName name="_xlnm.Print_Area" localSheetId="25">'12 41'!$A$1:$AZ$51</definedName>
    <definedName name="_xlnm.Print_Area" localSheetId="26">'12 43'!$A$1:$AZ$51</definedName>
    <definedName name="_xlnm.Print_Area" localSheetId="6">'12 92'!$A$1:$AZ$51</definedName>
    <definedName name="_xlnm.Print_Area" localSheetId="3">'12 95'!$A$1:$AZ$51</definedName>
    <definedName name="_xlnm.Print_Area" localSheetId="30">'14 30'!$A$1:$AZ$51</definedName>
    <definedName name="_xlnm.Print_Area" localSheetId="31">'14 31'!$A$1:$AZ$51</definedName>
    <definedName name="_xlnm.Print_Area" localSheetId="32">'14 35'!$A$1:$AZ$51</definedName>
    <definedName name="_xlnm.Print_Area" localSheetId="34">'14 3N'!$A$1:$AZ$51</definedName>
    <definedName name="_xlnm.Print_Area" localSheetId="35">'14 3S'!$A$1:$AZ$51</definedName>
    <definedName name="_xlnm.Print_Area" localSheetId="36">'14 3Z'!$A$1:$AZ$51</definedName>
    <definedName name="_xlnm.Print_Area" localSheetId="37">'14 40'!$A$1:$AZ$51</definedName>
    <definedName name="_xlnm.Print_Area" localSheetId="28">'14 92'!$A$1:$AZ$51</definedName>
    <definedName name="_xlnm.Print_Area" localSheetId="41">'15 3G'!$A$1:$AZ$51</definedName>
    <definedName name="_xlnm.Print_Area" localSheetId="42">'15 3H'!$A$1:$AZ$51</definedName>
    <definedName name="_xlnm.Print_Area" localSheetId="43">'15 3I'!$A$1:$AZ$51</definedName>
    <definedName name="_xlnm.Print_Area" localSheetId="39">'15 92'!$A$1:$AZ$51</definedName>
    <definedName name="_xlnm.Print_Area" localSheetId="0">Amount!$A$1:$BG$18</definedName>
    <definedName name="_xlnm.Print_Area" localSheetId="33">'Bph Time-Other'!$A$1:$AP$51</definedName>
    <definedName name="_xlnm.Print_Area" localSheetId="20">'foam off'!$A$1:$AP$52</definedName>
    <definedName name="_xlnm.Print_Area" localSheetId="44">'Hem-SAIC'!$A$1:$AP$53</definedName>
    <definedName name="_xlnm.Print_Area" localSheetId="24">'Proj. N fac.'!$A$1:$BH$53</definedName>
    <definedName name="_xlnm.Print_Area" localSheetId="23">'Proj. N off'!$A$1:$BH$53</definedName>
    <definedName name="_xlnm.Print_Area" localSheetId="13">'Seat-O (2)'!$A$1:$AP$51</definedName>
    <definedName name="_xlnm.Print_Area" localSheetId="12">Synchornize!$A$1:$AP$51</definedName>
    <definedName name="_xlnm.Print_Area" localSheetId="1">Test!$A$1:$L$65</definedName>
    <definedName name="_xlnm.Print_Area" localSheetId="27">'Total Banpho'!$A$1:$AZ$51</definedName>
    <definedName name="_xlnm.Print_Area" localSheetId="4">'Total BP Fac.'!$A$1:$AZ$51</definedName>
    <definedName name="_xlnm.Print_Area" localSheetId="2">'Total Div.'!$A$1:$AZ$51</definedName>
    <definedName name="_xlnm.Print_Area" localSheetId="5">'Total fac'!$A$1:$AZ$51</definedName>
    <definedName name="_xlnm.Print_Area" localSheetId="29">'Total Fac Banpho'!$A$1:$AZ$51</definedName>
    <definedName name="_xlnm.Print_Area" localSheetId="40">'Total Fac. Hem'!$A$1:$AZ$51</definedName>
    <definedName name="_xlnm.Print_Area" localSheetId="19">'Total foam'!$A$1:$AP$52</definedName>
    <definedName name="_xlnm.Print_Area" localSheetId="38">'Total Hemaraj'!$A$1:$AZ$51</definedName>
    <definedName name="_xlnm.Print_Area" localSheetId="22">'Total Proj. N'!$A$1:$BH$53</definedName>
    <definedName name="_xlnm.Print_Area" localSheetId="21">'Trim-H-L-Antolin'!$A$1:$AP$51</definedName>
    <definedName name="_xlnm.Print_Area" localSheetId="8">TT.Seat!$A$1:$AZ$51</definedName>
    <definedName name="_xlnm.Print_Area" localSheetId="10">'TT.Seat Other'!$A$1:$AZ$51</definedName>
    <definedName name="_xlnm.Print_Area" localSheetId="17">TT.Trim!$A$1:$AZ$51</definedName>
    <definedName name="_xlnm.Print_Titles" localSheetId="6">'12 92'!$A:$C</definedName>
    <definedName name="_xlnm.Print_Titles" localSheetId="3">'12 95'!$A:$C</definedName>
    <definedName name="_xlnm.Print_Titles" localSheetId="4">'Total BP Fac.'!$A:$C</definedName>
    <definedName name="_xlnm.Print_Titles" localSheetId="2">'Total Div.'!$A:$C</definedName>
  </definedNames>
  <calcPr calcId="162913"/>
</workbook>
</file>

<file path=xl/calcChain.xml><?xml version="1.0" encoding="utf-8"?>
<calcChain xmlns="http://schemas.openxmlformats.org/spreadsheetml/2006/main">
  <c r="AX50" i="7" l="1"/>
  <c r="AZ50" i="7" s="1"/>
  <c r="AU50" i="7"/>
  <c r="AW50" i="7" s="1"/>
  <c r="AR50" i="7"/>
  <c r="AT50" i="7" s="1"/>
  <c r="AP50" i="7"/>
  <c r="AL50" i="7"/>
  <c r="AN50" i="7" s="1"/>
  <c r="AI50" i="7"/>
  <c r="AK50" i="7" s="1"/>
  <c r="AF50" i="7"/>
  <c r="AH50" i="7" s="1"/>
  <c r="AA50" i="7"/>
  <c r="W50" i="7"/>
  <c r="Y50" i="7" s="1"/>
  <c r="T50" i="7"/>
  <c r="V50" i="7" s="1"/>
  <c r="Q50" i="7"/>
  <c r="S50" i="7" s="1"/>
  <c r="K50" i="7"/>
  <c r="M50" i="7" s="1"/>
  <c r="H50" i="7"/>
  <c r="E50" i="7"/>
  <c r="AX49" i="7"/>
  <c r="AZ49" i="7" s="1"/>
  <c r="AU49" i="7"/>
  <c r="AW49" i="7" s="1"/>
  <c r="AR49" i="7"/>
  <c r="AT49" i="7" s="1"/>
  <c r="AP49" i="7"/>
  <c r="AL49" i="7"/>
  <c r="AN49" i="7" s="1"/>
  <c r="AI49" i="7"/>
  <c r="AF49" i="7"/>
  <c r="AH49" i="7" s="1"/>
  <c r="AA49" i="7"/>
  <c r="W49" i="7"/>
  <c r="Y49" i="7" s="1"/>
  <c r="T49" i="7"/>
  <c r="Q49" i="7"/>
  <c r="S49" i="7" s="1"/>
  <c r="K49" i="7"/>
  <c r="M49" i="7" s="1"/>
  <c r="H49" i="7"/>
  <c r="J49" i="7" s="1"/>
  <c r="E49" i="7"/>
  <c r="AX48" i="7"/>
  <c r="AZ48" i="7" s="1"/>
  <c r="AU48" i="7"/>
  <c r="AW48" i="7" s="1"/>
  <c r="AR48" i="7"/>
  <c r="AT48" i="7" s="1"/>
  <c r="AP48" i="7"/>
  <c r="AL48" i="7"/>
  <c r="AN48" i="7" s="1"/>
  <c r="AI48" i="7"/>
  <c r="AK48" i="7" s="1"/>
  <c r="AF48" i="7"/>
  <c r="AA48" i="7"/>
  <c r="W48" i="7"/>
  <c r="Y48" i="7" s="1"/>
  <c r="T48" i="7"/>
  <c r="V48" i="7" s="1"/>
  <c r="Q48" i="7"/>
  <c r="K48" i="7"/>
  <c r="M48" i="7" s="1"/>
  <c r="H48" i="7"/>
  <c r="J48" i="7" s="1"/>
  <c r="E48" i="7"/>
  <c r="AX47" i="7"/>
  <c r="AZ47" i="7" s="1"/>
  <c r="AU47" i="7"/>
  <c r="AW47" i="7" s="1"/>
  <c r="AR47" i="7"/>
  <c r="AT47" i="7" s="1"/>
  <c r="AP47" i="7"/>
  <c r="AL47" i="7"/>
  <c r="AN47" i="7" s="1"/>
  <c r="AI47" i="7"/>
  <c r="AK47" i="7" s="1"/>
  <c r="AF47" i="7"/>
  <c r="AA47" i="7"/>
  <c r="W47" i="7"/>
  <c r="Y47" i="7" s="1"/>
  <c r="T47" i="7"/>
  <c r="V47" i="7" s="1"/>
  <c r="Q47" i="7"/>
  <c r="K47" i="7"/>
  <c r="M47" i="7" s="1"/>
  <c r="H47" i="7"/>
  <c r="J47" i="7" s="1"/>
  <c r="E47" i="7"/>
  <c r="AX46" i="7"/>
  <c r="AZ46" i="7" s="1"/>
  <c r="AU46" i="7"/>
  <c r="AW46" i="7" s="1"/>
  <c r="AR46" i="7"/>
  <c r="AT46" i="7" s="1"/>
  <c r="AP46" i="7"/>
  <c r="AL46" i="7"/>
  <c r="AN46" i="7" s="1"/>
  <c r="AI46" i="7"/>
  <c r="AK46" i="7" s="1"/>
  <c r="AF46" i="7"/>
  <c r="AH46" i="7" s="1"/>
  <c r="AA46" i="7"/>
  <c r="W46" i="7"/>
  <c r="Y46" i="7" s="1"/>
  <c r="T46" i="7"/>
  <c r="V46" i="7" s="1"/>
  <c r="Q46" i="7"/>
  <c r="S46" i="7" s="1"/>
  <c r="K46" i="7"/>
  <c r="M46" i="7" s="1"/>
  <c r="H46" i="7"/>
  <c r="J46" i="7" s="1"/>
  <c r="E46" i="7"/>
  <c r="AX45" i="7"/>
  <c r="AZ45" i="7" s="1"/>
  <c r="AU45" i="7"/>
  <c r="AW45" i="7" s="1"/>
  <c r="AR45" i="7"/>
  <c r="AT45" i="7" s="1"/>
  <c r="AP45" i="7"/>
  <c r="AL45" i="7"/>
  <c r="AN45" i="7" s="1"/>
  <c r="AI45" i="7"/>
  <c r="AK45" i="7" s="1"/>
  <c r="AF45" i="7"/>
  <c r="AA45" i="7"/>
  <c r="W45" i="7"/>
  <c r="Y45" i="7" s="1"/>
  <c r="T45" i="7"/>
  <c r="V45" i="7" s="1"/>
  <c r="Q45" i="7"/>
  <c r="K45" i="7"/>
  <c r="M45" i="7" s="1"/>
  <c r="H45" i="7"/>
  <c r="J45" i="7" s="1"/>
  <c r="E45" i="7"/>
  <c r="AX44" i="7"/>
  <c r="AZ44" i="7" s="1"/>
  <c r="AU44" i="7"/>
  <c r="AW44" i="7" s="1"/>
  <c r="AR44" i="7"/>
  <c r="AT44" i="7" s="1"/>
  <c r="AP44" i="7"/>
  <c r="AL44" i="7"/>
  <c r="AN44" i="7" s="1"/>
  <c r="AI44" i="7"/>
  <c r="AK44" i="7" s="1"/>
  <c r="AF44" i="7"/>
  <c r="AA44" i="7"/>
  <c r="W44" i="7"/>
  <c r="Y44" i="7" s="1"/>
  <c r="T44" i="7"/>
  <c r="V44" i="7" s="1"/>
  <c r="Q44" i="7"/>
  <c r="K44" i="7"/>
  <c r="M44" i="7" s="1"/>
  <c r="H44" i="7"/>
  <c r="J44" i="7" s="1"/>
  <c r="E44" i="7"/>
  <c r="AX43" i="7"/>
  <c r="AZ43" i="7" s="1"/>
  <c r="AU43" i="7"/>
  <c r="AW43" i="7" s="1"/>
  <c r="AR43" i="7"/>
  <c r="AT43" i="7" s="1"/>
  <c r="AP43" i="7"/>
  <c r="AL43" i="7"/>
  <c r="AN43" i="7" s="1"/>
  <c r="AI43" i="7"/>
  <c r="AK43" i="7" s="1"/>
  <c r="AF43" i="7"/>
  <c r="AA43" i="7"/>
  <c r="W43" i="7"/>
  <c r="Y43" i="7" s="1"/>
  <c r="T43" i="7"/>
  <c r="V43" i="7" s="1"/>
  <c r="Q43" i="7"/>
  <c r="K43" i="7"/>
  <c r="M43" i="7" s="1"/>
  <c r="H43" i="7"/>
  <c r="J43" i="7" s="1"/>
  <c r="E43" i="7"/>
  <c r="AX42" i="7"/>
  <c r="AZ42" i="7" s="1"/>
  <c r="AU42" i="7"/>
  <c r="AW42" i="7" s="1"/>
  <c r="AR42" i="7"/>
  <c r="AT42" i="7" s="1"/>
  <c r="AP42" i="7"/>
  <c r="AL42" i="7"/>
  <c r="AN42" i="7" s="1"/>
  <c r="AI42" i="7"/>
  <c r="AF42" i="7"/>
  <c r="AH42" i="7" s="1"/>
  <c r="AA42" i="7"/>
  <c r="W42" i="7"/>
  <c r="Y42" i="7" s="1"/>
  <c r="T42" i="7"/>
  <c r="V42" i="7" s="1"/>
  <c r="Q42" i="7"/>
  <c r="K42" i="7"/>
  <c r="M42" i="7" s="1"/>
  <c r="H42" i="7"/>
  <c r="J42" i="7" s="1"/>
  <c r="E42" i="7"/>
  <c r="AX41" i="7"/>
  <c r="AZ41" i="7" s="1"/>
  <c r="AU41" i="7"/>
  <c r="AW41" i="7" s="1"/>
  <c r="AR41" i="7"/>
  <c r="AT41" i="7" s="1"/>
  <c r="AP41" i="7"/>
  <c r="AL41" i="7"/>
  <c r="AN41" i="7" s="1"/>
  <c r="AI41" i="7"/>
  <c r="AK41" i="7" s="1"/>
  <c r="AF41" i="7"/>
  <c r="AH41" i="7" s="1"/>
  <c r="AA41" i="7"/>
  <c r="W41" i="7"/>
  <c r="Y41" i="7" s="1"/>
  <c r="T41" i="7"/>
  <c r="Q41" i="7"/>
  <c r="S41" i="7" s="1"/>
  <c r="K41" i="7"/>
  <c r="M41" i="7" s="1"/>
  <c r="H41" i="7"/>
  <c r="J41" i="7" s="1"/>
  <c r="E41" i="7"/>
  <c r="AX40" i="7"/>
  <c r="AZ40" i="7" s="1"/>
  <c r="AU40" i="7"/>
  <c r="AW40" i="7" s="1"/>
  <c r="AR40" i="7"/>
  <c r="AT40" i="7" s="1"/>
  <c r="AP40" i="7"/>
  <c r="AL40" i="7"/>
  <c r="AN40" i="7" s="1"/>
  <c r="AI40" i="7"/>
  <c r="AK40" i="7" s="1"/>
  <c r="AF40" i="7"/>
  <c r="AA40" i="7"/>
  <c r="W40" i="7"/>
  <c r="Y40" i="7" s="1"/>
  <c r="T40" i="7"/>
  <c r="V40" i="7" s="1"/>
  <c r="Q40" i="7"/>
  <c r="K40" i="7"/>
  <c r="M40" i="7" s="1"/>
  <c r="H40" i="7"/>
  <c r="J40" i="7" s="1"/>
  <c r="E40" i="7"/>
  <c r="AX39" i="7"/>
  <c r="AZ39" i="7" s="1"/>
  <c r="AU39" i="7"/>
  <c r="AW39" i="7" s="1"/>
  <c r="AR39" i="7"/>
  <c r="AT39" i="7" s="1"/>
  <c r="AP39" i="7"/>
  <c r="AL39" i="7"/>
  <c r="AN39" i="7" s="1"/>
  <c r="AI39" i="7"/>
  <c r="AK39" i="7" s="1"/>
  <c r="AF39" i="7"/>
  <c r="AA39" i="7"/>
  <c r="W39" i="7"/>
  <c r="Y39" i="7" s="1"/>
  <c r="T39" i="7"/>
  <c r="V39" i="7" s="1"/>
  <c r="Q39" i="7"/>
  <c r="K39" i="7"/>
  <c r="M39" i="7" s="1"/>
  <c r="H39" i="7"/>
  <c r="J39" i="7" s="1"/>
  <c r="E39" i="7"/>
  <c r="AX38" i="7"/>
  <c r="AZ38" i="7" s="1"/>
  <c r="AU38" i="7"/>
  <c r="AW38" i="7" s="1"/>
  <c r="AR38" i="7"/>
  <c r="AT38" i="7" s="1"/>
  <c r="AP38" i="7"/>
  <c r="AL38" i="7"/>
  <c r="AN38" i="7" s="1"/>
  <c r="AI38" i="7"/>
  <c r="AK38" i="7" s="1"/>
  <c r="AF38" i="7"/>
  <c r="AA38" i="7"/>
  <c r="W38" i="7"/>
  <c r="Y38" i="7" s="1"/>
  <c r="T38" i="7"/>
  <c r="V38" i="7" s="1"/>
  <c r="Q38" i="7"/>
  <c r="K38" i="7"/>
  <c r="M38" i="7" s="1"/>
  <c r="H38" i="7"/>
  <c r="E38" i="7"/>
  <c r="AX37" i="7"/>
  <c r="AZ37" i="7" s="1"/>
  <c r="AU37" i="7"/>
  <c r="AW37" i="7" s="1"/>
  <c r="AR37" i="7"/>
  <c r="AT37" i="7" s="1"/>
  <c r="AP37" i="7"/>
  <c r="AL37" i="7"/>
  <c r="AN37" i="7" s="1"/>
  <c r="AI37" i="7"/>
  <c r="AK37" i="7" s="1"/>
  <c r="AF37" i="7"/>
  <c r="AA37" i="7"/>
  <c r="W37" i="7"/>
  <c r="Y37" i="7" s="1"/>
  <c r="T37" i="7"/>
  <c r="V37" i="7" s="1"/>
  <c r="Q37" i="7"/>
  <c r="K37" i="7"/>
  <c r="M37" i="7" s="1"/>
  <c r="H37" i="7"/>
  <c r="J37" i="7" s="1"/>
  <c r="E37" i="7"/>
  <c r="AX36" i="7"/>
  <c r="AZ36" i="7" s="1"/>
  <c r="AU36" i="7"/>
  <c r="AW36" i="7" s="1"/>
  <c r="AR36" i="7"/>
  <c r="AT36" i="7" s="1"/>
  <c r="AP36" i="7"/>
  <c r="AL36" i="7"/>
  <c r="AN36" i="7" s="1"/>
  <c r="AI36" i="7"/>
  <c r="AK36" i="7" s="1"/>
  <c r="AF36" i="7"/>
  <c r="AA36" i="7"/>
  <c r="W36" i="7"/>
  <c r="Y36" i="7" s="1"/>
  <c r="T36" i="7"/>
  <c r="V36" i="7" s="1"/>
  <c r="Q36" i="7"/>
  <c r="S36" i="7" s="1"/>
  <c r="K36" i="7"/>
  <c r="M36" i="7" s="1"/>
  <c r="H36" i="7"/>
  <c r="J36" i="7" s="1"/>
  <c r="E36" i="7"/>
  <c r="AX35" i="7"/>
  <c r="AZ35" i="7" s="1"/>
  <c r="AU35" i="7"/>
  <c r="AW35" i="7" s="1"/>
  <c r="AR35" i="7"/>
  <c r="AT35" i="7" s="1"/>
  <c r="AP35" i="7"/>
  <c r="AL35" i="7"/>
  <c r="AN35" i="7" s="1"/>
  <c r="AI35" i="7"/>
  <c r="AK35" i="7" s="1"/>
  <c r="AF35" i="7"/>
  <c r="AA35" i="7"/>
  <c r="W35" i="7"/>
  <c r="Y35" i="7" s="1"/>
  <c r="T35" i="7"/>
  <c r="V35" i="7" s="1"/>
  <c r="Q35" i="7"/>
  <c r="S35" i="7" s="1"/>
  <c r="K35" i="7"/>
  <c r="M35" i="7" s="1"/>
  <c r="H35" i="7"/>
  <c r="J35" i="7" s="1"/>
  <c r="E35" i="7"/>
  <c r="AX34" i="7"/>
  <c r="AZ34" i="7" s="1"/>
  <c r="AU34" i="7"/>
  <c r="AW34" i="7" s="1"/>
  <c r="AR34" i="7"/>
  <c r="AT34" i="7" s="1"/>
  <c r="AP34" i="7"/>
  <c r="AL34" i="7"/>
  <c r="AN34" i="7" s="1"/>
  <c r="AI34" i="7"/>
  <c r="AK34" i="7" s="1"/>
  <c r="AF34" i="7"/>
  <c r="AH34" i="7" s="1"/>
  <c r="AA34" i="7"/>
  <c r="W34" i="7"/>
  <c r="Y34" i="7" s="1"/>
  <c r="T34" i="7"/>
  <c r="V34" i="7" s="1"/>
  <c r="Q34" i="7"/>
  <c r="K34" i="7"/>
  <c r="M34" i="7" s="1"/>
  <c r="H34" i="7"/>
  <c r="J34" i="7" s="1"/>
  <c r="E34" i="7"/>
  <c r="AX33" i="7"/>
  <c r="AZ33" i="7" s="1"/>
  <c r="AU33" i="7"/>
  <c r="AW33" i="7" s="1"/>
  <c r="AR33" i="7"/>
  <c r="AT33" i="7" s="1"/>
  <c r="AP33" i="7"/>
  <c r="AL33" i="7"/>
  <c r="AN33" i="7" s="1"/>
  <c r="AI33" i="7"/>
  <c r="AK33" i="7" s="1"/>
  <c r="AF33" i="7"/>
  <c r="AA33" i="7"/>
  <c r="W33" i="7"/>
  <c r="Y33" i="7" s="1"/>
  <c r="T33" i="7"/>
  <c r="V33" i="7" s="1"/>
  <c r="Q33" i="7"/>
  <c r="S33" i="7" s="1"/>
  <c r="K33" i="7"/>
  <c r="M33" i="7" s="1"/>
  <c r="H33" i="7"/>
  <c r="J33" i="7" s="1"/>
  <c r="E33" i="7"/>
  <c r="AX32" i="7"/>
  <c r="AZ32" i="7" s="1"/>
  <c r="AU32" i="7"/>
  <c r="AW32" i="7" s="1"/>
  <c r="AR32" i="7"/>
  <c r="AT32" i="7" s="1"/>
  <c r="AP32" i="7"/>
  <c r="AL32" i="7"/>
  <c r="AN32" i="7" s="1"/>
  <c r="AI32" i="7"/>
  <c r="AK32" i="7" s="1"/>
  <c r="AF32" i="7"/>
  <c r="AA32" i="7"/>
  <c r="W32" i="7"/>
  <c r="Y32" i="7" s="1"/>
  <c r="T32" i="7"/>
  <c r="V32" i="7" s="1"/>
  <c r="Q32" i="7"/>
  <c r="S32" i="7" s="1"/>
  <c r="K32" i="7"/>
  <c r="M32" i="7" s="1"/>
  <c r="H32" i="7"/>
  <c r="J32" i="7" s="1"/>
  <c r="E32" i="7"/>
  <c r="AX31" i="7"/>
  <c r="AZ31" i="7" s="1"/>
  <c r="AU31" i="7"/>
  <c r="AW31" i="7" s="1"/>
  <c r="AR31" i="7"/>
  <c r="AT31" i="7" s="1"/>
  <c r="AP31" i="7"/>
  <c r="AL31" i="7"/>
  <c r="AN31" i="7" s="1"/>
  <c r="AI31" i="7"/>
  <c r="AK31" i="7" s="1"/>
  <c r="AF31" i="7"/>
  <c r="AA31" i="7"/>
  <c r="W31" i="7"/>
  <c r="Y31" i="7" s="1"/>
  <c r="T31" i="7"/>
  <c r="V31" i="7" s="1"/>
  <c r="Q31" i="7"/>
  <c r="S31" i="7" s="1"/>
  <c r="K31" i="7"/>
  <c r="M31" i="7" s="1"/>
  <c r="H31" i="7"/>
  <c r="J31" i="7" s="1"/>
  <c r="E31" i="7"/>
  <c r="AX30" i="7"/>
  <c r="AZ30" i="7" s="1"/>
  <c r="AU30" i="7"/>
  <c r="AW30" i="7" s="1"/>
  <c r="AR30" i="7"/>
  <c r="AT30" i="7" s="1"/>
  <c r="AP30" i="7"/>
  <c r="AL30" i="7"/>
  <c r="AN30" i="7" s="1"/>
  <c r="AI30" i="7"/>
  <c r="AK30" i="7" s="1"/>
  <c r="AF30" i="7"/>
  <c r="AA30" i="7"/>
  <c r="W30" i="7"/>
  <c r="Y30" i="7" s="1"/>
  <c r="T30" i="7"/>
  <c r="V30" i="7" s="1"/>
  <c r="Q30" i="7"/>
  <c r="K30" i="7"/>
  <c r="M30" i="7" s="1"/>
  <c r="H30" i="7"/>
  <c r="J30" i="7" s="1"/>
  <c r="E30" i="7"/>
  <c r="AX29" i="7"/>
  <c r="AZ29" i="7" s="1"/>
  <c r="AU29" i="7"/>
  <c r="AW29" i="7" s="1"/>
  <c r="AR29" i="7"/>
  <c r="AT29" i="7" s="1"/>
  <c r="AP29" i="7"/>
  <c r="AL29" i="7"/>
  <c r="AN29" i="7" s="1"/>
  <c r="AI29" i="7"/>
  <c r="AK29" i="7" s="1"/>
  <c r="AF29" i="7"/>
  <c r="AA29" i="7"/>
  <c r="W29" i="7"/>
  <c r="Y29" i="7" s="1"/>
  <c r="T29" i="7"/>
  <c r="V29" i="7" s="1"/>
  <c r="Q29" i="7"/>
  <c r="S29" i="7" s="1"/>
  <c r="K29" i="7"/>
  <c r="M29" i="7" s="1"/>
  <c r="H29" i="7"/>
  <c r="J29" i="7" s="1"/>
  <c r="E29" i="7"/>
  <c r="AX28" i="7"/>
  <c r="AZ28" i="7" s="1"/>
  <c r="AU28" i="7"/>
  <c r="AW28" i="7" s="1"/>
  <c r="AR28" i="7"/>
  <c r="AT28" i="7" s="1"/>
  <c r="AP28" i="7"/>
  <c r="AL28" i="7"/>
  <c r="AN28" i="7" s="1"/>
  <c r="AI28" i="7"/>
  <c r="AK28" i="7" s="1"/>
  <c r="AF28" i="7"/>
  <c r="AA28" i="7"/>
  <c r="W28" i="7"/>
  <c r="Y28" i="7" s="1"/>
  <c r="T28" i="7"/>
  <c r="V28" i="7" s="1"/>
  <c r="Q28" i="7"/>
  <c r="S28" i="7" s="1"/>
  <c r="K28" i="7"/>
  <c r="M28" i="7" s="1"/>
  <c r="H28" i="7"/>
  <c r="J28" i="7" s="1"/>
  <c r="E28" i="7"/>
  <c r="AX27" i="7"/>
  <c r="AZ27" i="7" s="1"/>
  <c r="AU27" i="7"/>
  <c r="AW27" i="7" s="1"/>
  <c r="AR27" i="7"/>
  <c r="AT27" i="7" s="1"/>
  <c r="AP27" i="7"/>
  <c r="AL27" i="7"/>
  <c r="AN27" i="7" s="1"/>
  <c r="AI27" i="7"/>
  <c r="AK27" i="7" s="1"/>
  <c r="AF27" i="7"/>
  <c r="AA27" i="7"/>
  <c r="W27" i="7"/>
  <c r="Y27" i="7" s="1"/>
  <c r="T27" i="7"/>
  <c r="V27" i="7" s="1"/>
  <c r="Q27" i="7"/>
  <c r="S27" i="7" s="1"/>
  <c r="K27" i="7"/>
  <c r="M27" i="7" s="1"/>
  <c r="H27" i="7"/>
  <c r="J27" i="7" s="1"/>
  <c r="E27" i="7"/>
  <c r="AX26" i="7"/>
  <c r="AZ26" i="7" s="1"/>
  <c r="AU26" i="7"/>
  <c r="AW26" i="7" s="1"/>
  <c r="AR26" i="7"/>
  <c r="AT26" i="7" s="1"/>
  <c r="AP26" i="7"/>
  <c r="AL26" i="7"/>
  <c r="AN26" i="7" s="1"/>
  <c r="AI26" i="7"/>
  <c r="AK26" i="7" s="1"/>
  <c r="AF26" i="7"/>
  <c r="AH26" i="7" s="1"/>
  <c r="AA26" i="7"/>
  <c r="W26" i="7"/>
  <c r="Y26" i="7" s="1"/>
  <c r="T26" i="7"/>
  <c r="V26" i="7" s="1"/>
  <c r="Q26" i="7"/>
  <c r="K26" i="7"/>
  <c r="M26" i="7" s="1"/>
  <c r="H26" i="7"/>
  <c r="E26" i="7"/>
  <c r="AX25" i="7"/>
  <c r="AZ25" i="7" s="1"/>
  <c r="AU25" i="7"/>
  <c r="AW25" i="7" s="1"/>
  <c r="AR25" i="7"/>
  <c r="AT25" i="7" s="1"/>
  <c r="AP25" i="7"/>
  <c r="AL25" i="7"/>
  <c r="AN25" i="7" s="1"/>
  <c r="AI25" i="7"/>
  <c r="AK25" i="7" s="1"/>
  <c r="AF25" i="7"/>
  <c r="AH25" i="7" s="1"/>
  <c r="AA25" i="7"/>
  <c r="W25" i="7"/>
  <c r="Y25" i="7" s="1"/>
  <c r="T25" i="7"/>
  <c r="V25" i="7" s="1"/>
  <c r="Q25" i="7"/>
  <c r="S25" i="7" s="1"/>
  <c r="K25" i="7"/>
  <c r="M25" i="7" s="1"/>
  <c r="H25" i="7"/>
  <c r="J25" i="7" s="1"/>
  <c r="E25" i="7"/>
  <c r="AX24" i="7"/>
  <c r="AZ24" i="7" s="1"/>
  <c r="AU24" i="7"/>
  <c r="AW24" i="7" s="1"/>
  <c r="AR24" i="7"/>
  <c r="AT24" i="7" s="1"/>
  <c r="AP24" i="7"/>
  <c r="AL24" i="7"/>
  <c r="AN24" i="7" s="1"/>
  <c r="AI24" i="7"/>
  <c r="AF24" i="7"/>
  <c r="AH24" i="7" s="1"/>
  <c r="AA24" i="7"/>
  <c r="W24" i="7"/>
  <c r="Y24" i="7" s="1"/>
  <c r="T24" i="7"/>
  <c r="V24" i="7" s="1"/>
  <c r="Q24" i="7"/>
  <c r="S24" i="7" s="1"/>
  <c r="K24" i="7"/>
  <c r="M24" i="7" s="1"/>
  <c r="H24" i="7"/>
  <c r="J24" i="7" s="1"/>
  <c r="E24" i="7"/>
  <c r="AX23" i="7"/>
  <c r="AZ23" i="7" s="1"/>
  <c r="AU23" i="7"/>
  <c r="AW23" i="7" s="1"/>
  <c r="AR23" i="7"/>
  <c r="AT23" i="7" s="1"/>
  <c r="AP23" i="7"/>
  <c r="AL23" i="7"/>
  <c r="AN23" i="7" s="1"/>
  <c r="AI23" i="7"/>
  <c r="AK23" i="7" s="1"/>
  <c r="AF23" i="7"/>
  <c r="AA23" i="7"/>
  <c r="W23" i="7"/>
  <c r="Y23" i="7" s="1"/>
  <c r="T23" i="7"/>
  <c r="V23" i="7" s="1"/>
  <c r="Q23" i="7"/>
  <c r="K23" i="7"/>
  <c r="M23" i="7" s="1"/>
  <c r="H23" i="7"/>
  <c r="J23" i="7" s="1"/>
  <c r="E23" i="7"/>
  <c r="AX22" i="7"/>
  <c r="AZ22" i="7" s="1"/>
  <c r="AU22" i="7"/>
  <c r="AW22" i="7" s="1"/>
  <c r="AR22" i="7"/>
  <c r="AT22" i="7" s="1"/>
  <c r="AP22" i="7"/>
  <c r="AL22" i="7"/>
  <c r="AN22" i="7" s="1"/>
  <c r="AI22" i="7"/>
  <c r="AK22" i="7" s="1"/>
  <c r="AF22" i="7"/>
  <c r="AA22" i="7"/>
  <c r="W22" i="7"/>
  <c r="Y22" i="7" s="1"/>
  <c r="T22" i="7"/>
  <c r="V22" i="7" s="1"/>
  <c r="Q22" i="7"/>
  <c r="K22" i="7"/>
  <c r="M22" i="7" s="1"/>
  <c r="H22" i="7"/>
  <c r="J22" i="7" s="1"/>
  <c r="E22" i="7"/>
  <c r="AX21" i="7"/>
  <c r="AZ21" i="7" s="1"/>
  <c r="AU21" i="7"/>
  <c r="AW21" i="7" s="1"/>
  <c r="AR21" i="7"/>
  <c r="AT21" i="7" s="1"/>
  <c r="AP21" i="7"/>
  <c r="AL21" i="7"/>
  <c r="AN21" i="7" s="1"/>
  <c r="AI21" i="7"/>
  <c r="AK21" i="7" s="1"/>
  <c r="AF21" i="7"/>
  <c r="AA21" i="7"/>
  <c r="W21" i="7"/>
  <c r="Y21" i="7" s="1"/>
  <c r="T21" i="7"/>
  <c r="V21" i="7" s="1"/>
  <c r="Q21" i="7"/>
  <c r="S21" i="7" s="1"/>
  <c r="K21" i="7"/>
  <c r="M21" i="7" s="1"/>
  <c r="H21" i="7"/>
  <c r="J21" i="7" s="1"/>
  <c r="E21" i="7"/>
  <c r="AX20" i="7"/>
  <c r="AZ20" i="7" s="1"/>
  <c r="AU20" i="7"/>
  <c r="AW20" i="7" s="1"/>
  <c r="AR20" i="7"/>
  <c r="AT20" i="7" s="1"/>
  <c r="AP20" i="7"/>
  <c r="AL20" i="7"/>
  <c r="AN20" i="7" s="1"/>
  <c r="AI20" i="7"/>
  <c r="AK20" i="7" s="1"/>
  <c r="AF20" i="7"/>
  <c r="AH20" i="7" s="1"/>
  <c r="AA20" i="7"/>
  <c r="W20" i="7"/>
  <c r="Y20" i="7" s="1"/>
  <c r="T20" i="7"/>
  <c r="Q20" i="7"/>
  <c r="S20" i="7" s="1"/>
  <c r="K20" i="7"/>
  <c r="M20" i="7" s="1"/>
  <c r="H20" i="7"/>
  <c r="J20" i="7" s="1"/>
  <c r="E20" i="7"/>
  <c r="AX19" i="7"/>
  <c r="AZ19" i="7" s="1"/>
  <c r="AU19" i="7"/>
  <c r="AW19" i="7" s="1"/>
  <c r="AR19" i="7"/>
  <c r="AT19" i="7" s="1"/>
  <c r="AP19" i="7"/>
  <c r="AL19" i="7"/>
  <c r="AN19" i="7" s="1"/>
  <c r="AI19" i="7"/>
  <c r="AK19" i="7" s="1"/>
  <c r="AF19" i="7"/>
  <c r="AA19" i="7"/>
  <c r="W19" i="7"/>
  <c r="Y19" i="7" s="1"/>
  <c r="T19" i="7"/>
  <c r="V19" i="7" s="1"/>
  <c r="Q19" i="7"/>
  <c r="K19" i="7"/>
  <c r="M19" i="7" s="1"/>
  <c r="H19" i="7"/>
  <c r="J19" i="7" s="1"/>
  <c r="E19" i="7"/>
  <c r="AX18" i="7"/>
  <c r="AZ18" i="7" s="1"/>
  <c r="AU18" i="7"/>
  <c r="AW18" i="7" s="1"/>
  <c r="AR18" i="7"/>
  <c r="AT18" i="7" s="1"/>
  <c r="AP18" i="7"/>
  <c r="AL18" i="7"/>
  <c r="AN18" i="7" s="1"/>
  <c r="AI18" i="7"/>
  <c r="AK18" i="7" s="1"/>
  <c r="AF18" i="7"/>
  <c r="AA18" i="7"/>
  <c r="W18" i="7"/>
  <c r="Y18" i="7" s="1"/>
  <c r="T18" i="7"/>
  <c r="V18" i="7" s="1"/>
  <c r="Q18" i="7"/>
  <c r="K18" i="7"/>
  <c r="M18" i="7" s="1"/>
  <c r="H18" i="7"/>
  <c r="J18" i="7" s="1"/>
  <c r="E18" i="7"/>
  <c r="AX17" i="7"/>
  <c r="AZ17" i="7" s="1"/>
  <c r="AU17" i="7"/>
  <c r="AW17" i="7" s="1"/>
  <c r="AR17" i="7"/>
  <c r="AT17" i="7" s="1"/>
  <c r="AP17" i="7"/>
  <c r="AL17" i="7"/>
  <c r="AN17" i="7" s="1"/>
  <c r="AI17" i="7"/>
  <c r="AF17" i="7"/>
  <c r="AH17" i="7" s="1"/>
  <c r="AA17" i="7"/>
  <c r="W17" i="7"/>
  <c r="Y17" i="7" s="1"/>
  <c r="T17" i="7"/>
  <c r="V17" i="7" s="1"/>
  <c r="Q17" i="7"/>
  <c r="K17" i="7"/>
  <c r="M17" i="7" s="1"/>
  <c r="H17" i="7"/>
  <c r="J17" i="7" s="1"/>
  <c r="E17" i="7"/>
  <c r="AX16" i="7"/>
  <c r="AZ16" i="7" s="1"/>
  <c r="AU16" i="7"/>
  <c r="AW16" i="7" s="1"/>
  <c r="AR16" i="7"/>
  <c r="AT16" i="7" s="1"/>
  <c r="AP16" i="7"/>
  <c r="AL16" i="7"/>
  <c r="AN16" i="7" s="1"/>
  <c r="AI16" i="7"/>
  <c r="AF16" i="7"/>
  <c r="AH16" i="7" s="1"/>
  <c r="AA16" i="7"/>
  <c r="W16" i="7"/>
  <c r="Y16" i="7" s="1"/>
  <c r="T16" i="7"/>
  <c r="Q16" i="7"/>
  <c r="S16" i="7" s="1"/>
  <c r="K16" i="7"/>
  <c r="M16" i="7" s="1"/>
  <c r="H16" i="7"/>
  <c r="J16" i="7" s="1"/>
  <c r="E16" i="7"/>
  <c r="AX15" i="7"/>
  <c r="AZ15" i="7" s="1"/>
  <c r="AU15" i="7"/>
  <c r="AW15" i="7" s="1"/>
  <c r="AR15" i="7"/>
  <c r="AT15" i="7" s="1"/>
  <c r="AP15" i="7"/>
  <c r="AL15" i="7"/>
  <c r="AN15" i="7" s="1"/>
  <c r="AI15" i="7"/>
  <c r="AK15" i="7" s="1"/>
  <c r="AF15" i="7"/>
  <c r="AA15" i="7"/>
  <c r="W15" i="7"/>
  <c r="Y15" i="7" s="1"/>
  <c r="T15" i="7"/>
  <c r="V15" i="7" s="1"/>
  <c r="Q15" i="7"/>
  <c r="K15" i="7"/>
  <c r="M15" i="7" s="1"/>
  <c r="H15" i="7"/>
  <c r="E15" i="7"/>
  <c r="AX14" i="7"/>
  <c r="AZ14" i="7" s="1"/>
  <c r="AU14" i="7"/>
  <c r="AW14" i="7" s="1"/>
  <c r="AR14" i="7"/>
  <c r="AT14" i="7" s="1"/>
  <c r="AP14" i="7"/>
  <c r="AL14" i="7"/>
  <c r="AN14" i="7" s="1"/>
  <c r="AI14" i="7"/>
  <c r="AK14" i="7" s="1"/>
  <c r="AF14" i="7"/>
  <c r="AH14" i="7" s="1"/>
  <c r="AA14" i="7"/>
  <c r="W14" i="7"/>
  <c r="Y14" i="7" s="1"/>
  <c r="T14" i="7"/>
  <c r="Q14" i="7"/>
  <c r="S14" i="7" s="1"/>
  <c r="K14" i="7"/>
  <c r="M14" i="7" s="1"/>
  <c r="H14" i="7"/>
  <c r="J14" i="7" s="1"/>
  <c r="E14" i="7"/>
  <c r="AX13" i="7"/>
  <c r="AZ13" i="7" s="1"/>
  <c r="AU13" i="7"/>
  <c r="AW13" i="7" s="1"/>
  <c r="AR13" i="7"/>
  <c r="AT13" i="7" s="1"/>
  <c r="AP13" i="7"/>
  <c r="AL13" i="7"/>
  <c r="AN13" i="7" s="1"/>
  <c r="AI13" i="7"/>
  <c r="AK13" i="7" s="1"/>
  <c r="AF13" i="7"/>
  <c r="AH13" i="7" s="1"/>
  <c r="AA13" i="7"/>
  <c r="W13" i="7"/>
  <c r="Y13" i="7" s="1"/>
  <c r="T13" i="7"/>
  <c r="V13" i="7" s="1"/>
  <c r="Q13" i="7"/>
  <c r="K13" i="7"/>
  <c r="M13" i="7" s="1"/>
  <c r="H13" i="7"/>
  <c r="J13" i="7" s="1"/>
  <c r="E13" i="7"/>
  <c r="AX12" i="7"/>
  <c r="AZ12" i="7" s="1"/>
  <c r="AU12" i="7"/>
  <c r="AW12" i="7" s="1"/>
  <c r="AR12" i="7"/>
  <c r="AT12" i="7" s="1"/>
  <c r="AP12" i="7"/>
  <c r="AL12" i="7"/>
  <c r="AN12" i="7" s="1"/>
  <c r="AI12" i="7"/>
  <c r="AK12" i="7" s="1"/>
  <c r="AF12" i="7"/>
  <c r="AA12" i="7"/>
  <c r="W12" i="7"/>
  <c r="Y12" i="7" s="1"/>
  <c r="T12" i="7"/>
  <c r="V12" i="7" s="1"/>
  <c r="Q12" i="7"/>
  <c r="K12" i="7"/>
  <c r="M12" i="7" s="1"/>
  <c r="H12" i="7"/>
  <c r="J12" i="7" s="1"/>
  <c r="E12" i="7"/>
  <c r="AX11" i="7"/>
  <c r="AZ11" i="7" s="1"/>
  <c r="AU11" i="7"/>
  <c r="AW11" i="7" s="1"/>
  <c r="AR11" i="7"/>
  <c r="AT11" i="7" s="1"/>
  <c r="AP11" i="7"/>
  <c r="AL11" i="7"/>
  <c r="AN11" i="7" s="1"/>
  <c r="AI11" i="7"/>
  <c r="AF11" i="7"/>
  <c r="AH11" i="7" s="1"/>
  <c r="AA11" i="7"/>
  <c r="W11" i="7"/>
  <c r="Y11" i="7" s="1"/>
  <c r="T11" i="7"/>
  <c r="Q11" i="7"/>
  <c r="S11" i="7" s="1"/>
  <c r="K11" i="7"/>
  <c r="M11" i="7" s="1"/>
  <c r="H11" i="7"/>
  <c r="J11" i="7" s="1"/>
  <c r="E11" i="7"/>
  <c r="AX10" i="7"/>
  <c r="AZ10" i="7" s="1"/>
  <c r="AU10" i="7"/>
  <c r="AW10" i="7" s="1"/>
  <c r="AR10" i="7"/>
  <c r="AT10" i="7" s="1"/>
  <c r="AP10" i="7"/>
  <c r="AL10" i="7"/>
  <c r="AN10" i="7" s="1"/>
  <c r="AI10" i="7"/>
  <c r="AK10" i="7" s="1"/>
  <c r="AF10" i="7"/>
  <c r="AH10" i="7" s="1"/>
  <c r="AA10" i="7"/>
  <c r="W10" i="7"/>
  <c r="Y10" i="7" s="1"/>
  <c r="T10" i="7"/>
  <c r="V10" i="7" s="1"/>
  <c r="Q10" i="7"/>
  <c r="S10" i="7" s="1"/>
  <c r="K10" i="7"/>
  <c r="M10" i="7" s="1"/>
  <c r="H10" i="7"/>
  <c r="J10" i="7" s="1"/>
  <c r="E10" i="7"/>
  <c r="AX9" i="7"/>
  <c r="AZ9" i="7" s="1"/>
  <c r="AU9" i="7"/>
  <c r="AW9" i="7" s="1"/>
  <c r="AR9" i="7"/>
  <c r="AT9" i="7" s="1"/>
  <c r="AP9" i="7"/>
  <c r="AL9" i="7"/>
  <c r="AN9" i="7" s="1"/>
  <c r="AI9" i="7"/>
  <c r="AK9" i="7" s="1"/>
  <c r="AF9" i="7"/>
  <c r="AA9" i="7"/>
  <c r="W9" i="7"/>
  <c r="Y9" i="7" s="1"/>
  <c r="T9" i="7"/>
  <c r="V9" i="7" s="1"/>
  <c r="Q9" i="7"/>
  <c r="S9" i="7" s="1"/>
  <c r="K9" i="7"/>
  <c r="M9" i="7" s="1"/>
  <c r="H9" i="7"/>
  <c r="J9" i="7" s="1"/>
  <c r="E9" i="7"/>
  <c r="AX8" i="7"/>
  <c r="AZ8" i="7" s="1"/>
  <c r="AU8" i="7"/>
  <c r="AW8" i="7" s="1"/>
  <c r="AR8" i="7"/>
  <c r="AT8" i="7" s="1"/>
  <c r="AP8" i="7"/>
  <c r="AL8" i="7"/>
  <c r="AN8" i="7" s="1"/>
  <c r="AI8" i="7"/>
  <c r="AK8" i="7" s="1"/>
  <c r="AF8" i="7"/>
  <c r="AA8" i="7"/>
  <c r="W8" i="7"/>
  <c r="Y8" i="7" s="1"/>
  <c r="T8" i="7"/>
  <c r="V8" i="7" s="1"/>
  <c r="Q8" i="7"/>
  <c r="K8" i="7"/>
  <c r="M8" i="7" s="1"/>
  <c r="H8" i="7"/>
  <c r="J8" i="7" s="1"/>
  <c r="E8" i="7"/>
  <c r="AX7" i="7"/>
  <c r="AZ7" i="7" s="1"/>
  <c r="AU7" i="7"/>
  <c r="AW7" i="7" s="1"/>
  <c r="AR7" i="7"/>
  <c r="AT7" i="7" s="1"/>
  <c r="AL7" i="7"/>
  <c r="AN7" i="7" s="1"/>
  <c r="AI7" i="7"/>
  <c r="AK7" i="7" s="1"/>
  <c r="AF7" i="7"/>
  <c r="AH7" i="7" s="1"/>
  <c r="W7" i="7"/>
  <c r="Y7" i="7" s="1"/>
  <c r="T7" i="7"/>
  <c r="V7" i="7" s="1"/>
  <c r="Q7" i="7"/>
  <c r="S7" i="7" s="1"/>
  <c r="K7" i="7"/>
  <c r="M7" i="7" s="1"/>
  <c r="H7" i="7"/>
  <c r="J7" i="7" s="1"/>
  <c r="E7" i="7"/>
  <c r="AX50" i="37"/>
  <c r="AZ50" i="37" s="1"/>
  <c r="AU50" i="37"/>
  <c r="AW50" i="37" s="1"/>
  <c r="AR50" i="37"/>
  <c r="AT50" i="37" s="1"/>
  <c r="AP50" i="37"/>
  <c r="AL50" i="37"/>
  <c r="AN50" i="37" s="1"/>
  <c r="AI50" i="37"/>
  <c r="AK50" i="37" s="1"/>
  <c r="AF50" i="37"/>
  <c r="AA50" i="37"/>
  <c r="W50" i="37"/>
  <c r="Y50" i="37" s="1"/>
  <c r="T50" i="37"/>
  <c r="V50" i="37" s="1"/>
  <c r="Q50" i="37"/>
  <c r="S50" i="37" s="1"/>
  <c r="K50" i="37"/>
  <c r="M50" i="37" s="1"/>
  <c r="H50" i="37"/>
  <c r="J50" i="37" s="1"/>
  <c r="E50" i="37"/>
  <c r="AX49" i="37"/>
  <c r="AZ49" i="37" s="1"/>
  <c r="AU49" i="37"/>
  <c r="AW49" i="37" s="1"/>
  <c r="AR49" i="37"/>
  <c r="AT49" i="37" s="1"/>
  <c r="AP49" i="37"/>
  <c r="AL49" i="37"/>
  <c r="AN49" i="37" s="1"/>
  <c r="AI49" i="37"/>
  <c r="AK49" i="37" s="1"/>
  <c r="AF49" i="37"/>
  <c r="AA49" i="37"/>
  <c r="W49" i="37"/>
  <c r="Y49" i="37" s="1"/>
  <c r="T49" i="37"/>
  <c r="V49" i="37" s="1"/>
  <c r="Q49" i="37"/>
  <c r="K49" i="37"/>
  <c r="M49" i="37" s="1"/>
  <c r="H49" i="37"/>
  <c r="J49" i="37" s="1"/>
  <c r="E49" i="37"/>
  <c r="AX48" i="37"/>
  <c r="AZ48" i="37" s="1"/>
  <c r="AU48" i="37"/>
  <c r="AW48" i="37" s="1"/>
  <c r="AR48" i="37"/>
  <c r="AT48" i="37" s="1"/>
  <c r="AP48" i="37"/>
  <c r="AL48" i="37"/>
  <c r="AN48" i="37" s="1"/>
  <c r="AI48" i="37"/>
  <c r="AK48" i="37" s="1"/>
  <c r="AF48" i="37"/>
  <c r="AA48" i="37"/>
  <c r="W48" i="37"/>
  <c r="Y48" i="37" s="1"/>
  <c r="T48" i="37"/>
  <c r="V48" i="37" s="1"/>
  <c r="Q48" i="37"/>
  <c r="K48" i="37"/>
  <c r="M48" i="37" s="1"/>
  <c r="H48" i="37"/>
  <c r="J48" i="37" s="1"/>
  <c r="E48" i="37"/>
  <c r="AX47" i="37"/>
  <c r="AZ47" i="37" s="1"/>
  <c r="AU47" i="37"/>
  <c r="AW47" i="37" s="1"/>
  <c r="AR47" i="37"/>
  <c r="AT47" i="37" s="1"/>
  <c r="AP47" i="37"/>
  <c r="AL47" i="37"/>
  <c r="AN47" i="37" s="1"/>
  <c r="AI47" i="37"/>
  <c r="AK47" i="37" s="1"/>
  <c r="AF47" i="37"/>
  <c r="AH47" i="37" s="1"/>
  <c r="AA47" i="37"/>
  <c r="W47" i="37"/>
  <c r="T47" i="37"/>
  <c r="V47" i="37" s="1"/>
  <c r="Q47" i="37"/>
  <c r="S47" i="37" s="1"/>
  <c r="K47" i="37"/>
  <c r="M47" i="37" s="1"/>
  <c r="H47" i="37"/>
  <c r="J47" i="37" s="1"/>
  <c r="E47" i="37"/>
  <c r="AX46" i="37"/>
  <c r="AZ46" i="37" s="1"/>
  <c r="AU46" i="37"/>
  <c r="AW46" i="37" s="1"/>
  <c r="AR46" i="37"/>
  <c r="AT46" i="37" s="1"/>
  <c r="AP46" i="37"/>
  <c r="AL46" i="37"/>
  <c r="AN46" i="37" s="1"/>
  <c r="AI46" i="37"/>
  <c r="AK46" i="37" s="1"/>
  <c r="AF46" i="37"/>
  <c r="AA46" i="37"/>
  <c r="W46" i="37"/>
  <c r="Y46" i="37" s="1"/>
  <c r="T46" i="37"/>
  <c r="V46" i="37" s="1"/>
  <c r="Q46" i="37"/>
  <c r="K46" i="37"/>
  <c r="M46" i="37" s="1"/>
  <c r="H46" i="37"/>
  <c r="J46" i="37" s="1"/>
  <c r="E46" i="37"/>
  <c r="AX45" i="37"/>
  <c r="AZ45" i="37" s="1"/>
  <c r="AU45" i="37"/>
  <c r="AW45" i="37" s="1"/>
  <c r="AR45" i="37"/>
  <c r="AT45" i="37" s="1"/>
  <c r="AP45" i="37"/>
  <c r="AL45" i="37"/>
  <c r="AN45" i="37" s="1"/>
  <c r="AI45" i="37"/>
  <c r="AK45" i="37" s="1"/>
  <c r="AF45" i="37"/>
  <c r="AA45" i="37"/>
  <c r="W45" i="37"/>
  <c r="Y45" i="37" s="1"/>
  <c r="T45" i="37"/>
  <c r="V45" i="37" s="1"/>
  <c r="Q45" i="37"/>
  <c r="K45" i="37"/>
  <c r="M45" i="37" s="1"/>
  <c r="H45" i="37"/>
  <c r="J45" i="37" s="1"/>
  <c r="E45" i="37"/>
  <c r="AX44" i="37"/>
  <c r="AZ44" i="37" s="1"/>
  <c r="AU44" i="37"/>
  <c r="AW44" i="37" s="1"/>
  <c r="AR44" i="37"/>
  <c r="AT44" i="37" s="1"/>
  <c r="AP44" i="37"/>
  <c r="AL44" i="37"/>
  <c r="AN44" i="37" s="1"/>
  <c r="AI44" i="37"/>
  <c r="AK44" i="37" s="1"/>
  <c r="AF44" i="37"/>
  <c r="AA44" i="37"/>
  <c r="W44" i="37"/>
  <c r="Y44" i="37" s="1"/>
  <c r="T44" i="37"/>
  <c r="V44" i="37" s="1"/>
  <c r="Q44" i="37"/>
  <c r="K44" i="37"/>
  <c r="M44" i="37" s="1"/>
  <c r="H44" i="37"/>
  <c r="J44" i="37" s="1"/>
  <c r="E44" i="37"/>
  <c r="AX43" i="37"/>
  <c r="AZ43" i="37" s="1"/>
  <c r="AU43" i="37"/>
  <c r="AW43" i="37" s="1"/>
  <c r="AR43" i="37"/>
  <c r="AT43" i="37" s="1"/>
  <c r="AP43" i="37"/>
  <c r="AL43" i="37"/>
  <c r="AN43" i="37" s="1"/>
  <c r="AI43" i="37"/>
  <c r="AK43" i="37" s="1"/>
  <c r="AF43" i="37"/>
  <c r="AH43" i="37" s="1"/>
  <c r="AA43" i="37"/>
  <c r="W43" i="37"/>
  <c r="Y43" i="37" s="1"/>
  <c r="T43" i="37"/>
  <c r="V43" i="37" s="1"/>
  <c r="Q43" i="37"/>
  <c r="K43" i="37"/>
  <c r="M43" i="37" s="1"/>
  <c r="H43" i="37"/>
  <c r="J43" i="37" s="1"/>
  <c r="E43" i="37"/>
  <c r="AX42" i="37"/>
  <c r="AZ42" i="37" s="1"/>
  <c r="AU42" i="37"/>
  <c r="AW42" i="37" s="1"/>
  <c r="AR42" i="37"/>
  <c r="AT42" i="37" s="1"/>
  <c r="AP42" i="37"/>
  <c r="AL42" i="37"/>
  <c r="AN42" i="37" s="1"/>
  <c r="AI42" i="37"/>
  <c r="AK42" i="37" s="1"/>
  <c r="AF42" i="37"/>
  <c r="AA42" i="37"/>
  <c r="W42" i="37"/>
  <c r="Y42" i="37" s="1"/>
  <c r="T42" i="37"/>
  <c r="V42" i="37" s="1"/>
  <c r="Q42" i="37"/>
  <c r="K42" i="37"/>
  <c r="H42" i="37"/>
  <c r="J42" i="37" s="1"/>
  <c r="E42" i="37"/>
  <c r="AX41" i="37"/>
  <c r="AZ41" i="37" s="1"/>
  <c r="AU41" i="37"/>
  <c r="AW41" i="37" s="1"/>
  <c r="AR41" i="37"/>
  <c r="AT41" i="37" s="1"/>
  <c r="AP41" i="37"/>
  <c r="AL41" i="37"/>
  <c r="AN41" i="37" s="1"/>
  <c r="AI41" i="37"/>
  <c r="AK41" i="37" s="1"/>
  <c r="AF41" i="37"/>
  <c r="AH41" i="37" s="1"/>
  <c r="AA41" i="37"/>
  <c r="W41" i="37"/>
  <c r="Y41" i="37" s="1"/>
  <c r="T41" i="37"/>
  <c r="V41" i="37" s="1"/>
  <c r="Q41" i="37"/>
  <c r="K41" i="37"/>
  <c r="M41" i="37" s="1"/>
  <c r="H41" i="37"/>
  <c r="J41" i="37" s="1"/>
  <c r="E41" i="37"/>
  <c r="AX40" i="37"/>
  <c r="AZ40" i="37" s="1"/>
  <c r="AU40" i="37"/>
  <c r="AW40" i="37" s="1"/>
  <c r="AR40" i="37"/>
  <c r="AT40" i="37" s="1"/>
  <c r="AP40" i="37"/>
  <c r="AL40" i="37"/>
  <c r="AN40" i="37" s="1"/>
  <c r="AI40" i="37"/>
  <c r="AK40" i="37" s="1"/>
  <c r="AF40" i="37"/>
  <c r="AH40" i="37" s="1"/>
  <c r="AA40" i="37"/>
  <c r="W40" i="37"/>
  <c r="Y40" i="37" s="1"/>
  <c r="T40" i="37"/>
  <c r="V40" i="37" s="1"/>
  <c r="Q40" i="37"/>
  <c r="S40" i="37" s="1"/>
  <c r="K40" i="37"/>
  <c r="M40" i="37" s="1"/>
  <c r="H40" i="37"/>
  <c r="J40" i="37" s="1"/>
  <c r="E40" i="37"/>
  <c r="AX39" i="37"/>
  <c r="AZ39" i="37" s="1"/>
  <c r="AU39" i="37"/>
  <c r="AW39" i="37" s="1"/>
  <c r="AR39" i="37"/>
  <c r="AT39" i="37" s="1"/>
  <c r="AP39" i="37"/>
  <c r="AL39" i="37"/>
  <c r="AN39" i="37" s="1"/>
  <c r="AI39" i="37"/>
  <c r="AK39" i="37" s="1"/>
  <c r="AF39" i="37"/>
  <c r="AH39" i="37" s="1"/>
  <c r="AA39" i="37"/>
  <c r="W39" i="37"/>
  <c r="Y39" i="37" s="1"/>
  <c r="T39" i="37"/>
  <c r="V39" i="37" s="1"/>
  <c r="Q39" i="37"/>
  <c r="K39" i="37"/>
  <c r="M39" i="37" s="1"/>
  <c r="H39" i="37"/>
  <c r="J39" i="37" s="1"/>
  <c r="E39" i="37"/>
  <c r="AX38" i="37"/>
  <c r="AZ38" i="37" s="1"/>
  <c r="AU38" i="37"/>
  <c r="AW38" i="37" s="1"/>
  <c r="AR38" i="37"/>
  <c r="AT38" i="37" s="1"/>
  <c r="AP38" i="37"/>
  <c r="AL38" i="37"/>
  <c r="AN38" i="37" s="1"/>
  <c r="AI38" i="37"/>
  <c r="AK38" i="37" s="1"/>
  <c r="AF38" i="37"/>
  <c r="AA38" i="37"/>
  <c r="W38" i="37"/>
  <c r="Y38" i="37" s="1"/>
  <c r="T38" i="37"/>
  <c r="V38" i="37" s="1"/>
  <c r="Q38" i="37"/>
  <c r="K38" i="37"/>
  <c r="M38" i="37" s="1"/>
  <c r="H38" i="37"/>
  <c r="J38" i="37" s="1"/>
  <c r="E38" i="37"/>
  <c r="AX37" i="37"/>
  <c r="AZ37" i="37" s="1"/>
  <c r="AU37" i="37"/>
  <c r="AW37" i="37" s="1"/>
  <c r="AR37" i="37"/>
  <c r="AT37" i="37" s="1"/>
  <c r="AP37" i="37"/>
  <c r="AL37" i="37"/>
  <c r="AN37" i="37" s="1"/>
  <c r="AI37" i="37"/>
  <c r="AK37" i="37" s="1"/>
  <c r="AF37" i="37"/>
  <c r="AH37" i="37" s="1"/>
  <c r="AA37" i="37"/>
  <c r="W37" i="37"/>
  <c r="Y37" i="37" s="1"/>
  <c r="T37" i="37"/>
  <c r="V37" i="37" s="1"/>
  <c r="Q37" i="37"/>
  <c r="K37" i="37"/>
  <c r="M37" i="37" s="1"/>
  <c r="H37" i="37"/>
  <c r="J37" i="37" s="1"/>
  <c r="E37" i="37"/>
  <c r="AX36" i="37"/>
  <c r="AZ36" i="37" s="1"/>
  <c r="AU36" i="37"/>
  <c r="AW36" i="37" s="1"/>
  <c r="AR36" i="37"/>
  <c r="AT36" i="37" s="1"/>
  <c r="AP36" i="37"/>
  <c r="AL36" i="37"/>
  <c r="AN36" i="37" s="1"/>
  <c r="AI36" i="37"/>
  <c r="AK36" i="37" s="1"/>
  <c r="AF36" i="37"/>
  <c r="AH36" i="37" s="1"/>
  <c r="AA36" i="37"/>
  <c r="W36" i="37"/>
  <c r="Y36" i="37" s="1"/>
  <c r="T36" i="37"/>
  <c r="V36" i="37" s="1"/>
  <c r="Q36" i="37"/>
  <c r="S36" i="37" s="1"/>
  <c r="K36" i="37"/>
  <c r="M36" i="37" s="1"/>
  <c r="H36" i="37"/>
  <c r="J36" i="37" s="1"/>
  <c r="E36" i="37"/>
  <c r="AX35" i="37"/>
  <c r="AZ35" i="37" s="1"/>
  <c r="AU35" i="37"/>
  <c r="AW35" i="37" s="1"/>
  <c r="AR35" i="37"/>
  <c r="AT35" i="37" s="1"/>
  <c r="AP35" i="37"/>
  <c r="AL35" i="37"/>
  <c r="AN35" i="37" s="1"/>
  <c r="AI35" i="37"/>
  <c r="AK35" i="37" s="1"/>
  <c r="AF35" i="37"/>
  <c r="AH35" i="37" s="1"/>
  <c r="AA35" i="37"/>
  <c r="W35" i="37"/>
  <c r="Y35" i="37" s="1"/>
  <c r="T35" i="37"/>
  <c r="V35" i="37" s="1"/>
  <c r="Q35" i="37"/>
  <c r="K35" i="37"/>
  <c r="M35" i="37" s="1"/>
  <c r="H35" i="37"/>
  <c r="J35" i="37" s="1"/>
  <c r="E35" i="37"/>
  <c r="AX34" i="37"/>
  <c r="AZ34" i="37" s="1"/>
  <c r="AU34" i="37"/>
  <c r="AW34" i="37" s="1"/>
  <c r="AR34" i="37"/>
  <c r="AT34" i="37" s="1"/>
  <c r="AP34" i="37"/>
  <c r="AL34" i="37"/>
  <c r="AN34" i="37" s="1"/>
  <c r="AI34" i="37"/>
  <c r="AK34" i="37" s="1"/>
  <c r="AF34" i="37"/>
  <c r="AA34" i="37"/>
  <c r="W34" i="37"/>
  <c r="Y34" i="37" s="1"/>
  <c r="T34" i="37"/>
  <c r="V34" i="37" s="1"/>
  <c r="Q34" i="37"/>
  <c r="K34" i="37"/>
  <c r="M34" i="37" s="1"/>
  <c r="H34" i="37"/>
  <c r="J34" i="37" s="1"/>
  <c r="E34" i="37"/>
  <c r="AX33" i="37"/>
  <c r="AZ33" i="37" s="1"/>
  <c r="AU33" i="37"/>
  <c r="AW33" i="37" s="1"/>
  <c r="AR33" i="37"/>
  <c r="AT33" i="37" s="1"/>
  <c r="AP33" i="37"/>
  <c r="AL33" i="37"/>
  <c r="AN33" i="37" s="1"/>
  <c r="AI33" i="37"/>
  <c r="AK33" i="37" s="1"/>
  <c r="AF33" i="37"/>
  <c r="AH33" i="37" s="1"/>
  <c r="AA33" i="37"/>
  <c r="W33" i="37"/>
  <c r="Y33" i="37" s="1"/>
  <c r="T33" i="37"/>
  <c r="V33" i="37" s="1"/>
  <c r="Q33" i="37"/>
  <c r="S33" i="37" s="1"/>
  <c r="K33" i="37"/>
  <c r="M33" i="37" s="1"/>
  <c r="H33" i="37"/>
  <c r="J33" i="37" s="1"/>
  <c r="E33" i="37"/>
  <c r="AX32" i="37"/>
  <c r="AZ32" i="37" s="1"/>
  <c r="AU32" i="37"/>
  <c r="AW32" i="37" s="1"/>
  <c r="AR32" i="37"/>
  <c r="AT32" i="37" s="1"/>
  <c r="AP32" i="37"/>
  <c r="AL32" i="37"/>
  <c r="AN32" i="37" s="1"/>
  <c r="AI32" i="37"/>
  <c r="AK32" i="37" s="1"/>
  <c r="AF32" i="37"/>
  <c r="AH32" i="37" s="1"/>
  <c r="AA32" i="37"/>
  <c r="W32" i="37"/>
  <c r="Y32" i="37" s="1"/>
  <c r="T32" i="37"/>
  <c r="V32" i="37" s="1"/>
  <c r="Q32" i="37"/>
  <c r="S32" i="37" s="1"/>
  <c r="K32" i="37"/>
  <c r="M32" i="37" s="1"/>
  <c r="H32" i="37"/>
  <c r="J32" i="37" s="1"/>
  <c r="E32" i="37"/>
  <c r="AX31" i="37"/>
  <c r="AZ31" i="37" s="1"/>
  <c r="AU31" i="37"/>
  <c r="AW31" i="37" s="1"/>
  <c r="AR31" i="37"/>
  <c r="AT31" i="37" s="1"/>
  <c r="AP31" i="37"/>
  <c r="AL31" i="37"/>
  <c r="AN31" i="37" s="1"/>
  <c r="AI31" i="37"/>
  <c r="AK31" i="37" s="1"/>
  <c r="AF31" i="37"/>
  <c r="AA31" i="37"/>
  <c r="W31" i="37"/>
  <c r="Y31" i="37" s="1"/>
  <c r="T31" i="37"/>
  <c r="V31" i="37" s="1"/>
  <c r="Q31" i="37"/>
  <c r="K31" i="37"/>
  <c r="M31" i="37" s="1"/>
  <c r="H31" i="37"/>
  <c r="J31" i="37" s="1"/>
  <c r="E31" i="37"/>
  <c r="AX30" i="37"/>
  <c r="AZ30" i="37" s="1"/>
  <c r="AU30" i="37"/>
  <c r="AW30" i="37" s="1"/>
  <c r="AR30" i="37"/>
  <c r="AT30" i="37" s="1"/>
  <c r="AP30" i="37"/>
  <c r="AL30" i="37"/>
  <c r="AN30" i="37" s="1"/>
  <c r="AI30" i="37"/>
  <c r="AK30" i="37" s="1"/>
  <c r="AF30" i="37"/>
  <c r="AA30" i="37"/>
  <c r="W30" i="37"/>
  <c r="Y30" i="37" s="1"/>
  <c r="T30" i="37"/>
  <c r="V30" i="37" s="1"/>
  <c r="Q30" i="37"/>
  <c r="K30" i="37"/>
  <c r="M30" i="37" s="1"/>
  <c r="H30" i="37"/>
  <c r="J30" i="37" s="1"/>
  <c r="E30" i="37"/>
  <c r="AX29" i="37"/>
  <c r="AZ29" i="37" s="1"/>
  <c r="AU29" i="37"/>
  <c r="AW29" i="37" s="1"/>
  <c r="AR29" i="37"/>
  <c r="AT29" i="37" s="1"/>
  <c r="AP29" i="37"/>
  <c r="AL29" i="37"/>
  <c r="AN29" i="37" s="1"/>
  <c r="AI29" i="37"/>
  <c r="AK29" i="37" s="1"/>
  <c r="AF29" i="37"/>
  <c r="AH29" i="37" s="1"/>
  <c r="AA29" i="37"/>
  <c r="W29" i="37"/>
  <c r="Y29" i="37" s="1"/>
  <c r="T29" i="37"/>
  <c r="V29" i="37" s="1"/>
  <c r="Q29" i="37"/>
  <c r="S29" i="37" s="1"/>
  <c r="K29" i="37"/>
  <c r="M29" i="37" s="1"/>
  <c r="H29" i="37"/>
  <c r="E29" i="37"/>
  <c r="AX28" i="37"/>
  <c r="AZ28" i="37" s="1"/>
  <c r="AU28" i="37"/>
  <c r="AW28" i="37" s="1"/>
  <c r="AR28" i="37"/>
  <c r="AT28" i="37" s="1"/>
  <c r="AP28" i="37"/>
  <c r="AL28" i="37"/>
  <c r="AN28" i="37" s="1"/>
  <c r="AI28" i="37"/>
  <c r="AF28" i="37"/>
  <c r="AH28" i="37" s="1"/>
  <c r="AA28" i="37"/>
  <c r="W28" i="37"/>
  <c r="Y28" i="37" s="1"/>
  <c r="T28" i="37"/>
  <c r="Q28" i="37"/>
  <c r="S28" i="37" s="1"/>
  <c r="K28" i="37"/>
  <c r="M28" i="37" s="1"/>
  <c r="H28" i="37"/>
  <c r="J28" i="37" s="1"/>
  <c r="E28" i="37"/>
  <c r="AX27" i="37"/>
  <c r="AZ27" i="37" s="1"/>
  <c r="AU27" i="37"/>
  <c r="AW27" i="37" s="1"/>
  <c r="AR27" i="37"/>
  <c r="AT27" i="37" s="1"/>
  <c r="AP27" i="37"/>
  <c r="AL27" i="37"/>
  <c r="AN27" i="37" s="1"/>
  <c r="AI27" i="37"/>
  <c r="AK27" i="37" s="1"/>
  <c r="AF27" i="37"/>
  <c r="AA27" i="37"/>
  <c r="W27" i="37"/>
  <c r="Y27" i="37" s="1"/>
  <c r="T27" i="37"/>
  <c r="V27" i="37" s="1"/>
  <c r="Q27" i="37"/>
  <c r="K27" i="37"/>
  <c r="M27" i="37" s="1"/>
  <c r="H27" i="37"/>
  <c r="J27" i="37" s="1"/>
  <c r="E27" i="37"/>
  <c r="AX26" i="37"/>
  <c r="AZ26" i="37" s="1"/>
  <c r="AU26" i="37"/>
  <c r="AW26" i="37" s="1"/>
  <c r="AR26" i="37"/>
  <c r="AT26" i="37" s="1"/>
  <c r="AP26" i="37"/>
  <c r="AL26" i="37"/>
  <c r="AN26" i="37" s="1"/>
  <c r="AI26" i="37"/>
  <c r="AK26" i="37" s="1"/>
  <c r="AF26" i="37"/>
  <c r="AA26" i="37"/>
  <c r="W26" i="37"/>
  <c r="Y26" i="37" s="1"/>
  <c r="T26" i="37"/>
  <c r="V26" i="37" s="1"/>
  <c r="Q26" i="37"/>
  <c r="K26" i="37"/>
  <c r="M26" i="37" s="1"/>
  <c r="H26" i="37"/>
  <c r="J26" i="37" s="1"/>
  <c r="E26" i="37"/>
  <c r="AX25" i="37"/>
  <c r="AZ25" i="37" s="1"/>
  <c r="AU25" i="37"/>
  <c r="AW25" i="37" s="1"/>
  <c r="AR25" i="37"/>
  <c r="AT25" i="37" s="1"/>
  <c r="AP25" i="37"/>
  <c r="AL25" i="37"/>
  <c r="AN25" i="37" s="1"/>
  <c r="AI25" i="37"/>
  <c r="AK25" i="37" s="1"/>
  <c r="AF25" i="37"/>
  <c r="AH25" i="37" s="1"/>
  <c r="AA25" i="37"/>
  <c r="W25" i="37"/>
  <c r="Y25" i="37" s="1"/>
  <c r="T25" i="37"/>
  <c r="V25" i="37" s="1"/>
  <c r="Q25" i="37"/>
  <c r="S25" i="37" s="1"/>
  <c r="K25" i="37"/>
  <c r="M25" i="37" s="1"/>
  <c r="H25" i="37"/>
  <c r="J25" i="37" s="1"/>
  <c r="E25" i="37"/>
  <c r="AX24" i="37"/>
  <c r="AZ24" i="37" s="1"/>
  <c r="AU24" i="37"/>
  <c r="AW24" i="37" s="1"/>
  <c r="AR24" i="37"/>
  <c r="AT24" i="37" s="1"/>
  <c r="AP24" i="37"/>
  <c r="AL24" i="37"/>
  <c r="AN24" i="37" s="1"/>
  <c r="AI24" i="37"/>
  <c r="AK24" i="37" s="1"/>
  <c r="AF24" i="37"/>
  <c r="AH24" i="37" s="1"/>
  <c r="AA24" i="37"/>
  <c r="W24" i="37"/>
  <c r="Y24" i="37" s="1"/>
  <c r="T24" i="37"/>
  <c r="V24" i="37" s="1"/>
  <c r="Q24" i="37"/>
  <c r="S24" i="37" s="1"/>
  <c r="K24" i="37"/>
  <c r="M24" i="37" s="1"/>
  <c r="H24" i="37"/>
  <c r="J24" i="37" s="1"/>
  <c r="E24" i="37"/>
  <c r="AX23" i="37"/>
  <c r="AZ23" i="37" s="1"/>
  <c r="AU23" i="37"/>
  <c r="AW23" i="37" s="1"/>
  <c r="AR23" i="37"/>
  <c r="AT23" i="37" s="1"/>
  <c r="AP23" i="37"/>
  <c r="AL23" i="37"/>
  <c r="AN23" i="37" s="1"/>
  <c r="AI23" i="37"/>
  <c r="AK23" i="37" s="1"/>
  <c r="AF23" i="37"/>
  <c r="AA23" i="37"/>
  <c r="W23" i="37"/>
  <c r="Y23" i="37" s="1"/>
  <c r="T23" i="37"/>
  <c r="V23" i="37" s="1"/>
  <c r="Q23" i="37"/>
  <c r="K23" i="37"/>
  <c r="M23" i="37" s="1"/>
  <c r="H23" i="37"/>
  <c r="J23" i="37" s="1"/>
  <c r="E23" i="37"/>
  <c r="AX22" i="37"/>
  <c r="AZ22" i="37" s="1"/>
  <c r="AU22" i="37"/>
  <c r="AW22" i="37" s="1"/>
  <c r="AR22" i="37"/>
  <c r="AT22" i="37" s="1"/>
  <c r="AP22" i="37"/>
  <c r="AL22" i="37"/>
  <c r="AN22" i="37" s="1"/>
  <c r="AI22" i="37"/>
  <c r="AK22" i="37" s="1"/>
  <c r="AF22" i="37"/>
  <c r="AH22" i="37" s="1"/>
  <c r="AA22" i="37"/>
  <c r="W22" i="37"/>
  <c r="Y22" i="37" s="1"/>
  <c r="T22" i="37"/>
  <c r="V22" i="37" s="1"/>
  <c r="Q22" i="37"/>
  <c r="K22" i="37"/>
  <c r="M22" i="37" s="1"/>
  <c r="H22" i="37"/>
  <c r="J22" i="37" s="1"/>
  <c r="E22" i="37"/>
  <c r="AX21" i="37"/>
  <c r="AZ21" i="37" s="1"/>
  <c r="AU21" i="37"/>
  <c r="AW21" i="37" s="1"/>
  <c r="AR21" i="37"/>
  <c r="AT21" i="37" s="1"/>
  <c r="AP21" i="37"/>
  <c r="AL21" i="37"/>
  <c r="AN21" i="37" s="1"/>
  <c r="AI21" i="37"/>
  <c r="AK21" i="37" s="1"/>
  <c r="AF21" i="37"/>
  <c r="AH21" i="37" s="1"/>
  <c r="AA21" i="37"/>
  <c r="W21" i="37"/>
  <c r="Y21" i="37" s="1"/>
  <c r="T21" i="37"/>
  <c r="V21" i="37" s="1"/>
  <c r="Q21" i="37"/>
  <c r="K21" i="37"/>
  <c r="M21" i="37" s="1"/>
  <c r="H21" i="37"/>
  <c r="J21" i="37" s="1"/>
  <c r="E21" i="37"/>
  <c r="AX20" i="37"/>
  <c r="AZ20" i="37" s="1"/>
  <c r="AU20" i="37"/>
  <c r="AW20" i="37" s="1"/>
  <c r="AR20" i="37"/>
  <c r="AT20" i="37" s="1"/>
  <c r="AP20" i="37"/>
  <c r="AL20" i="37"/>
  <c r="AN20" i="37" s="1"/>
  <c r="AI20" i="37"/>
  <c r="AK20" i="37" s="1"/>
  <c r="AF20" i="37"/>
  <c r="AH20" i="37" s="1"/>
  <c r="AA20" i="37"/>
  <c r="W20" i="37"/>
  <c r="Y20" i="37" s="1"/>
  <c r="T20" i="37"/>
  <c r="V20" i="37" s="1"/>
  <c r="Q20" i="37"/>
  <c r="S20" i="37" s="1"/>
  <c r="K20" i="37"/>
  <c r="M20" i="37" s="1"/>
  <c r="H20" i="37"/>
  <c r="J20" i="37" s="1"/>
  <c r="E20" i="37"/>
  <c r="AX19" i="37"/>
  <c r="AZ19" i="37" s="1"/>
  <c r="AU19" i="37"/>
  <c r="AW19" i="37" s="1"/>
  <c r="AR19" i="37"/>
  <c r="AT19" i="37" s="1"/>
  <c r="AP19" i="37"/>
  <c r="AL19" i="37"/>
  <c r="AN19" i="37" s="1"/>
  <c r="AI19" i="37"/>
  <c r="AK19" i="37" s="1"/>
  <c r="AF19" i="37"/>
  <c r="AH19" i="37" s="1"/>
  <c r="AA19" i="37"/>
  <c r="W19" i="37"/>
  <c r="Y19" i="37" s="1"/>
  <c r="T19" i="37"/>
  <c r="V19" i="37" s="1"/>
  <c r="Q19" i="37"/>
  <c r="S19" i="37" s="1"/>
  <c r="K19" i="37"/>
  <c r="M19" i="37" s="1"/>
  <c r="H19" i="37"/>
  <c r="J19" i="37" s="1"/>
  <c r="E19" i="37"/>
  <c r="AX18" i="37"/>
  <c r="AZ18" i="37" s="1"/>
  <c r="AU18" i="37"/>
  <c r="AW18" i="37" s="1"/>
  <c r="AR18" i="37"/>
  <c r="AT18" i="37" s="1"/>
  <c r="AP18" i="37"/>
  <c r="AL18" i="37"/>
  <c r="AN18" i="37" s="1"/>
  <c r="AI18" i="37"/>
  <c r="AK18" i="37" s="1"/>
  <c r="AF18" i="37"/>
  <c r="AA18" i="37"/>
  <c r="W18" i="37"/>
  <c r="Y18" i="37" s="1"/>
  <c r="T18" i="37"/>
  <c r="V18" i="37" s="1"/>
  <c r="Q18" i="37"/>
  <c r="K18" i="37"/>
  <c r="M18" i="37" s="1"/>
  <c r="H18" i="37"/>
  <c r="J18" i="37" s="1"/>
  <c r="E18" i="37"/>
  <c r="AX17" i="37"/>
  <c r="AZ17" i="37" s="1"/>
  <c r="AU17" i="37"/>
  <c r="AW17" i="37" s="1"/>
  <c r="AR17" i="37"/>
  <c r="AT17" i="37" s="1"/>
  <c r="AP17" i="37"/>
  <c r="AL17" i="37"/>
  <c r="AN17" i="37" s="1"/>
  <c r="AI17" i="37"/>
  <c r="AK17" i="37" s="1"/>
  <c r="AF17" i="37"/>
  <c r="AA17" i="37"/>
  <c r="W17" i="37"/>
  <c r="Y17" i="37" s="1"/>
  <c r="T17" i="37"/>
  <c r="Q17" i="37"/>
  <c r="S17" i="37" s="1"/>
  <c r="K17" i="37"/>
  <c r="M17" i="37" s="1"/>
  <c r="H17" i="37"/>
  <c r="J17" i="37" s="1"/>
  <c r="E17" i="37"/>
  <c r="AX16" i="37"/>
  <c r="AZ16" i="37" s="1"/>
  <c r="AU16" i="37"/>
  <c r="AW16" i="37" s="1"/>
  <c r="AR16" i="37"/>
  <c r="AT16" i="37" s="1"/>
  <c r="AP16" i="37"/>
  <c r="AL16" i="37"/>
  <c r="AN16" i="37" s="1"/>
  <c r="AI16" i="37"/>
  <c r="AK16" i="37" s="1"/>
  <c r="AF16" i="37"/>
  <c r="AH16" i="37" s="1"/>
  <c r="AA16" i="37"/>
  <c r="W16" i="37"/>
  <c r="Y16" i="37" s="1"/>
  <c r="T16" i="37"/>
  <c r="V16" i="37" s="1"/>
  <c r="Q16" i="37"/>
  <c r="S16" i="37" s="1"/>
  <c r="K16" i="37"/>
  <c r="M16" i="37" s="1"/>
  <c r="H16" i="37"/>
  <c r="J16" i="37" s="1"/>
  <c r="E16" i="37"/>
  <c r="AX15" i="37"/>
  <c r="AZ15" i="37" s="1"/>
  <c r="AU15" i="37"/>
  <c r="AW15" i="37" s="1"/>
  <c r="AR15" i="37"/>
  <c r="AT15" i="37" s="1"/>
  <c r="AP15" i="37"/>
  <c r="AL15" i="37"/>
  <c r="AN15" i="37" s="1"/>
  <c r="AI15" i="37"/>
  <c r="AK15" i="37" s="1"/>
  <c r="AF15" i="37"/>
  <c r="AH15" i="37" s="1"/>
  <c r="AA15" i="37"/>
  <c r="W15" i="37"/>
  <c r="Y15" i="37" s="1"/>
  <c r="T15" i="37"/>
  <c r="V15" i="37" s="1"/>
  <c r="Q15" i="37"/>
  <c r="S15" i="37" s="1"/>
  <c r="K15" i="37"/>
  <c r="M15" i="37" s="1"/>
  <c r="H15" i="37"/>
  <c r="J15" i="37" s="1"/>
  <c r="E15" i="37"/>
  <c r="AX14" i="37"/>
  <c r="AZ14" i="37" s="1"/>
  <c r="AU14" i="37"/>
  <c r="AW14" i="37" s="1"/>
  <c r="AR14" i="37"/>
  <c r="AT14" i="37" s="1"/>
  <c r="AP14" i="37"/>
  <c r="AL14" i="37"/>
  <c r="AN14" i="37" s="1"/>
  <c r="AI14" i="37"/>
  <c r="AK14" i="37" s="1"/>
  <c r="AF14" i="37"/>
  <c r="AH14" i="37" s="1"/>
  <c r="AA14" i="37"/>
  <c r="W14" i="37"/>
  <c r="Y14" i="37" s="1"/>
  <c r="T14" i="37"/>
  <c r="V14" i="37" s="1"/>
  <c r="Q14" i="37"/>
  <c r="K14" i="37"/>
  <c r="M14" i="37" s="1"/>
  <c r="H14" i="37"/>
  <c r="J14" i="37" s="1"/>
  <c r="E14" i="37"/>
  <c r="AX13" i="37"/>
  <c r="AZ13" i="37" s="1"/>
  <c r="AU13" i="37"/>
  <c r="AW13" i="37" s="1"/>
  <c r="AR13" i="37"/>
  <c r="AT13" i="37" s="1"/>
  <c r="AP13" i="37"/>
  <c r="AL13" i="37"/>
  <c r="AN13" i="37" s="1"/>
  <c r="AI13" i="37"/>
  <c r="AF13" i="37"/>
  <c r="AH13" i="37" s="1"/>
  <c r="AA13" i="37"/>
  <c r="W13" i="37"/>
  <c r="Y13" i="37" s="1"/>
  <c r="T13" i="37"/>
  <c r="V13" i="37" s="1"/>
  <c r="Q13" i="37"/>
  <c r="K13" i="37"/>
  <c r="M13" i="37" s="1"/>
  <c r="H13" i="37"/>
  <c r="J13" i="37" s="1"/>
  <c r="E13" i="37"/>
  <c r="AX12" i="37"/>
  <c r="AZ12" i="37" s="1"/>
  <c r="AU12" i="37"/>
  <c r="AW12" i="37" s="1"/>
  <c r="AR12" i="37"/>
  <c r="AT12" i="37" s="1"/>
  <c r="AP12" i="37"/>
  <c r="AL12" i="37"/>
  <c r="AN12" i="37" s="1"/>
  <c r="AI12" i="37"/>
  <c r="AK12" i="37" s="1"/>
  <c r="AF12" i="37"/>
  <c r="AA12" i="37"/>
  <c r="W12" i="37"/>
  <c r="Y12" i="37" s="1"/>
  <c r="T12" i="37"/>
  <c r="V12" i="37" s="1"/>
  <c r="Q12" i="37"/>
  <c r="S12" i="37" s="1"/>
  <c r="K12" i="37"/>
  <c r="M12" i="37" s="1"/>
  <c r="H12" i="37"/>
  <c r="J12" i="37" s="1"/>
  <c r="E12" i="37"/>
  <c r="AX11" i="37"/>
  <c r="AZ11" i="37" s="1"/>
  <c r="AU11" i="37"/>
  <c r="AW11" i="37" s="1"/>
  <c r="AR11" i="37"/>
  <c r="AT11" i="37" s="1"/>
  <c r="AP11" i="37"/>
  <c r="AL11" i="37"/>
  <c r="AN11" i="37" s="1"/>
  <c r="AI11" i="37"/>
  <c r="AK11" i="37" s="1"/>
  <c r="AF11" i="37"/>
  <c r="AH11" i="37" s="1"/>
  <c r="AA11" i="37"/>
  <c r="W11" i="37"/>
  <c r="Y11" i="37" s="1"/>
  <c r="T11" i="37"/>
  <c r="V11" i="37" s="1"/>
  <c r="Q11" i="37"/>
  <c r="S11" i="37" s="1"/>
  <c r="K11" i="37"/>
  <c r="M11" i="37" s="1"/>
  <c r="H11" i="37"/>
  <c r="J11" i="37" s="1"/>
  <c r="E11" i="37"/>
  <c r="AX10" i="37"/>
  <c r="AZ10" i="37" s="1"/>
  <c r="AU10" i="37"/>
  <c r="AW10" i="37" s="1"/>
  <c r="AR10" i="37"/>
  <c r="AT10" i="37" s="1"/>
  <c r="AP10" i="37"/>
  <c r="AL10" i="37"/>
  <c r="AN10" i="37" s="1"/>
  <c r="AI10" i="37"/>
  <c r="AK10" i="37" s="1"/>
  <c r="AF10" i="37"/>
  <c r="AA10" i="37"/>
  <c r="W10" i="37"/>
  <c r="Y10" i="37" s="1"/>
  <c r="T10" i="37"/>
  <c r="V10" i="37" s="1"/>
  <c r="Q10" i="37"/>
  <c r="K10" i="37"/>
  <c r="M10" i="37" s="1"/>
  <c r="H10" i="37"/>
  <c r="J10" i="37" s="1"/>
  <c r="E10" i="37"/>
  <c r="AX9" i="37"/>
  <c r="AZ9" i="37" s="1"/>
  <c r="AU9" i="37"/>
  <c r="AW9" i="37" s="1"/>
  <c r="AR9" i="37"/>
  <c r="AT9" i="37" s="1"/>
  <c r="AP9" i="37"/>
  <c r="AL9" i="37"/>
  <c r="AN9" i="37" s="1"/>
  <c r="AI9" i="37"/>
  <c r="AK9" i="37" s="1"/>
  <c r="AF9" i="37"/>
  <c r="AA9" i="37"/>
  <c r="W9" i="37"/>
  <c r="Y9" i="37" s="1"/>
  <c r="T9" i="37"/>
  <c r="Q9" i="37"/>
  <c r="S9" i="37" s="1"/>
  <c r="K9" i="37"/>
  <c r="M9" i="37" s="1"/>
  <c r="H9" i="37"/>
  <c r="J9" i="37" s="1"/>
  <c r="E9" i="37"/>
  <c r="AX8" i="37"/>
  <c r="AZ8" i="37" s="1"/>
  <c r="AU8" i="37"/>
  <c r="AW8" i="37" s="1"/>
  <c r="AR8" i="37"/>
  <c r="AT8" i="37" s="1"/>
  <c r="AP8" i="37"/>
  <c r="AL8" i="37"/>
  <c r="AN8" i="37" s="1"/>
  <c r="AI8" i="37"/>
  <c r="AK8" i="37" s="1"/>
  <c r="AF8" i="37"/>
  <c r="AH8" i="37" s="1"/>
  <c r="AA8" i="37"/>
  <c r="W8" i="37"/>
  <c r="Y8" i="37" s="1"/>
  <c r="T8" i="37"/>
  <c r="V8" i="37" s="1"/>
  <c r="Q8" i="37"/>
  <c r="S8" i="37" s="1"/>
  <c r="K8" i="37"/>
  <c r="M8" i="37" s="1"/>
  <c r="H8" i="37"/>
  <c r="J8" i="37" s="1"/>
  <c r="E8" i="37"/>
  <c r="AX7" i="37"/>
  <c r="AZ7" i="37" s="1"/>
  <c r="AU7" i="37"/>
  <c r="AW7" i="37" s="1"/>
  <c r="AR7" i="37"/>
  <c r="AT7" i="37" s="1"/>
  <c r="AL7" i="37"/>
  <c r="AN7" i="37" s="1"/>
  <c r="AI7" i="37"/>
  <c r="AK7" i="37" s="1"/>
  <c r="AF7" i="37"/>
  <c r="AH7" i="37" s="1"/>
  <c r="W7" i="37"/>
  <c r="Y7" i="37" s="1"/>
  <c r="T7" i="37"/>
  <c r="V7" i="37" s="1"/>
  <c r="Q7" i="37"/>
  <c r="S7" i="37" s="1"/>
  <c r="K7" i="37"/>
  <c r="M7" i="37" s="1"/>
  <c r="H7" i="37"/>
  <c r="J7" i="37" s="1"/>
  <c r="E7" i="37"/>
  <c r="AX50" i="27"/>
  <c r="AZ50" i="27" s="1"/>
  <c r="AU50" i="27"/>
  <c r="AW50" i="27" s="1"/>
  <c r="AR50" i="27"/>
  <c r="AT50" i="27" s="1"/>
  <c r="AP50" i="27"/>
  <c r="AL50" i="27"/>
  <c r="AN50" i="27" s="1"/>
  <c r="AI50" i="27"/>
  <c r="AK50" i="27" s="1"/>
  <c r="AF50" i="27"/>
  <c r="AH50" i="27" s="1"/>
  <c r="AA50" i="27"/>
  <c r="W50" i="27"/>
  <c r="Y50" i="27" s="1"/>
  <c r="T50" i="27"/>
  <c r="V50" i="27" s="1"/>
  <c r="Q50" i="27"/>
  <c r="S50" i="27" s="1"/>
  <c r="K50" i="27"/>
  <c r="M50" i="27" s="1"/>
  <c r="H50" i="27"/>
  <c r="J50" i="27" s="1"/>
  <c r="E50" i="27"/>
  <c r="AX49" i="27"/>
  <c r="AZ49" i="27" s="1"/>
  <c r="AU49" i="27"/>
  <c r="AW49" i="27" s="1"/>
  <c r="AR49" i="27"/>
  <c r="AT49" i="27" s="1"/>
  <c r="AP49" i="27"/>
  <c r="AL49" i="27"/>
  <c r="AN49" i="27" s="1"/>
  <c r="AI49" i="27"/>
  <c r="AK49" i="27" s="1"/>
  <c r="AF49" i="27"/>
  <c r="AA49" i="27"/>
  <c r="W49" i="27"/>
  <c r="Y49" i="27" s="1"/>
  <c r="T49" i="27"/>
  <c r="V49" i="27" s="1"/>
  <c r="Q49" i="27"/>
  <c r="K49" i="27"/>
  <c r="M49" i="27" s="1"/>
  <c r="H49" i="27"/>
  <c r="J49" i="27" s="1"/>
  <c r="E49" i="27"/>
  <c r="AX48" i="27"/>
  <c r="AZ48" i="27" s="1"/>
  <c r="AU48" i="27"/>
  <c r="AW48" i="27" s="1"/>
  <c r="AR48" i="27"/>
  <c r="AT48" i="27" s="1"/>
  <c r="AP48" i="27"/>
  <c r="AL48" i="27"/>
  <c r="AN48" i="27" s="1"/>
  <c r="AI48" i="27"/>
  <c r="AK48" i="27" s="1"/>
  <c r="AF48" i="27"/>
  <c r="AA48" i="27"/>
  <c r="W48" i="27"/>
  <c r="Y48" i="27" s="1"/>
  <c r="T48" i="27"/>
  <c r="V48" i="27" s="1"/>
  <c r="Q48" i="27"/>
  <c r="K48" i="27"/>
  <c r="M48" i="27" s="1"/>
  <c r="H48" i="27"/>
  <c r="J48" i="27" s="1"/>
  <c r="E48" i="27"/>
  <c r="AX47" i="27"/>
  <c r="AZ47" i="27" s="1"/>
  <c r="AU47" i="27"/>
  <c r="AW47" i="27" s="1"/>
  <c r="AR47" i="27"/>
  <c r="AT47" i="27" s="1"/>
  <c r="AP47" i="27"/>
  <c r="AL47" i="27"/>
  <c r="AN47" i="27" s="1"/>
  <c r="AI47" i="27"/>
  <c r="AK47" i="27" s="1"/>
  <c r="AF47" i="27"/>
  <c r="AA47" i="27"/>
  <c r="W47" i="27"/>
  <c r="Y47" i="27" s="1"/>
  <c r="T47" i="27"/>
  <c r="V47" i="27" s="1"/>
  <c r="Q47" i="27"/>
  <c r="K47" i="27"/>
  <c r="M47" i="27" s="1"/>
  <c r="H47" i="27"/>
  <c r="J47" i="27" s="1"/>
  <c r="E47" i="27"/>
  <c r="AX46" i="27"/>
  <c r="AZ46" i="27" s="1"/>
  <c r="AU46" i="27"/>
  <c r="AW46" i="27" s="1"/>
  <c r="AR46" i="27"/>
  <c r="AT46" i="27" s="1"/>
  <c r="AP46" i="27"/>
  <c r="AL46" i="27"/>
  <c r="AN46" i="27" s="1"/>
  <c r="AI46" i="27"/>
  <c r="AK46" i="27" s="1"/>
  <c r="AF46" i="27"/>
  <c r="AH46" i="27" s="1"/>
  <c r="AA46" i="27"/>
  <c r="W46" i="27"/>
  <c r="Y46" i="27" s="1"/>
  <c r="T46" i="27"/>
  <c r="V46" i="27" s="1"/>
  <c r="Q46" i="27"/>
  <c r="S46" i="27" s="1"/>
  <c r="K46" i="27"/>
  <c r="M46" i="27" s="1"/>
  <c r="H46" i="27"/>
  <c r="J46" i="27" s="1"/>
  <c r="E46" i="27"/>
  <c r="AX45" i="27"/>
  <c r="AZ45" i="27" s="1"/>
  <c r="AU45" i="27"/>
  <c r="AW45" i="27" s="1"/>
  <c r="AT45" i="27"/>
  <c r="AR45" i="27"/>
  <c r="AP45" i="27"/>
  <c r="AL45" i="27"/>
  <c r="AN45" i="27" s="1"/>
  <c r="AI45" i="27"/>
  <c r="AK45" i="27" s="1"/>
  <c r="AF45" i="27"/>
  <c r="AH45" i="27" s="1"/>
  <c r="AA45" i="27"/>
  <c r="W45" i="27"/>
  <c r="Y45" i="27" s="1"/>
  <c r="T45" i="27"/>
  <c r="V45" i="27" s="1"/>
  <c r="Q45" i="27"/>
  <c r="S45" i="27" s="1"/>
  <c r="K45" i="27"/>
  <c r="M45" i="27" s="1"/>
  <c r="H45" i="27"/>
  <c r="J45" i="27" s="1"/>
  <c r="E45" i="27"/>
  <c r="AX44" i="27"/>
  <c r="AZ44" i="27" s="1"/>
  <c r="AU44" i="27"/>
  <c r="AW44" i="27" s="1"/>
  <c r="AR44" i="27"/>
  <c r="AT44" i="27" s="1"/>
  <c r="AP44" i="27"/>
  <c r="AL44" i="27"/>
  <c r="AN44" i="27" s="1"/>
  <c r="AI44" i="27"/>
  <c r="AK44" i="27" s="1"/>
  <c r="AF44" i="27"/>
  <c r="AA44" i="27"/>
  <c r="W44" i="27"/>
  <c r="Y44" i="27" s="1"/>
  <c r="T44" i="27"/>
  <c r="V44" i="27" s="1"/>
  <c r="Q44" i="27"/>
  <c r="K44" i="27"/>
  <c r="M44" i="27" s="1"/>
  <c r="H44" i="27"/>
  <c r="J44" i="27" s="1"/>
  <c r="E44" i="27"/>
  <c r="AX43" i="27"/>
  <c r="AZ43" i="27" s="1"/>
  <c r="AU43" i="27"/>
  <c r="AW43" i="27" s="1"/>
  <c r="AR43" i="27"/>
  <c r="AT43" i="27" s="1"/>
  <c r="AP43" i="27"/>
  <c r="AL43" i="27"/>
  <c r="AN43" i="27" s="1"/>
  <c r="AI43" i="27"/>
  <c r="AK43" i="27" s="1"/>
  <c r="AF43" i="27"/>
  <c r="AA43" i="27"/>
  <c r="W43" i="27"/>
  <c r="Y43" i="27" s="1"/>
  <c r="T43" i="27"/>
  <c r="V43" i="27" s="1"/>
  <c r="Q43" i="27"/>
  <c r="K43" i="27"/>
  <c r="M43" i="27" s="1"/>
  <c r="H43" i="27"/>
  <c r="J43" i="27" s="1"/>
  <c r="E43" i="27"/>
  <c r="AX42" i="27"/>
  <c r="AZ42" i="27" s="1"/>
  <c r="AU42" i="27"/>
  <c r="AW42" i="27" s="1"/>
  <c r="AR42" i="27"/>
  <c r="AT42" i="27" s="1"/>
  <c r="AP42" i="27"/>
  <c r="AL42" i="27"/>
  <c r="AN42" i="27" s="1"/>
  <c r="AI42" i="27"/>
  <c r="AK42" i="27" s="1"/>
  <c r="AF42" i="27"/>
  <c r="AH42" i="27" s="1"/>
  <c r="AA42" i="27"/>
  <c r="W42" i="27"/>
  <c r="Y42" i="27" s="1"/>
  <c r="T42" i="27"/>
  <c r="V42" i="27" s="1"/>
  <c r="Q42" i="27"/>
  <c r="S42" i="27" s="1"/>
  <c r="K42" i="27"/>
  <c r="M42" i="27" s="1"/>
  <c r="H42" i="27"/>
  <c r="J42" i="27" s="1"/>
  <c r="E42" i="27"/>
  <c r="AX41" i="27"/>
  <c r="AZ41" i="27" s="1"/>
  <c r="AU41" i="27"/>
  <c r="AW41" i="27" s="1"/>
  <c r="AR41" i="27"/>
  <c r="AT41" i="27" s="1"/>
  <c r="AP41" i="27"/>
  <c r="AL41" i="27"/>
  <c r="AN41" i="27" s="1"/>
  <c r="AI41" i="27"/>
  <c r="AK41" i="27" s="1"/>
  <c r="AF41" i="27"/>
  <c r="AH41" i="27" s="1"/>
  <c r="AA41" i="27"/>
  <c r="W41" i="27"/>
  <c r="Y41" i="27" s="1"/>
  <c r="T41" i="27"/>
  <c r="V41" i="27" s="1"/>
  <c r="Q41" i="27"/>
  <c r="S41" i="27" s="1"/>
  <c r="K41" i="27"/>
  <c r="M41" i="27" s="1"/>
  <c r="H41" i="27"/>
  <c r="J41" i="27" s="1"/>
  <c r="E41" i="27"/>
  <c r="AX40" i="27"/>
  <c r="AZ40" i="27" s="1"/>
  <c r="AU40" i="27"/>
  <c r="AW40" i="27" s="1"/>
  <c r="AR40" i="27"/>
  <c r="AT40" i="27" s="1"/>
  <c r="AP40" i="27"/>
  <c r="AL40" i="27"/>
  <c r="AN40" i="27" s="1"/>
  <c r="AI40" i="27"/>
  <c r="AK40" i="27" s="1"/>
  <c r="AF40" i="27"/>
  <c r="AA40" i="27"/>
  <c r="W40" i="27"/>
  <c r="Y40" i="27" s="1"/>
  <c r="T40" i="27"/>
  <c r="V40" i="27" s="1"/>
  <c r="Q40" i="27"/>
  <c r="K40" i="27"/>
  <c r="M40" i="27" s="1"/>
  <c r="H40" i="27"/>
  <c r="J40" i="27" s="1"/>
  <c r="E40" i="27"/>
  <c r="AX39" i="27"/>
  <c r="AZ39" i="27" s="1"/>
  <c r="AU39" i="27"/>
  <c r="AW39" i="27" s="1"/>
  <c r="AR39" i="27"/>
  <c r="AT39" i="27" s="1"/>
  <c r="AP39" i="27"/>
  <c r="AL39" i="27"/>
  <c r="AN39" i="27" s="1"/>
  <c r="AI39" i="27"/>
  <c r="AK39" i="27" s="1"/>
  <c r="AF39" i="27"/>
  <c r="AA39" i="27"/>
  <c r="W39" i="27"/>
  <c r="Y39" i="27" s="1"/>
  <c r="T39" i="27"/>
  <c r="V39" i="27" s="1"/>
  <c r="Q39" i="27"/>
  <c r="K39" i="27"/>
  <c r="M39" i="27" s="1"/>
  <c r="H39" i="27"/>
  <c r="J39" i="27" s="1"/>
  <c r="E39" i="27"/>
  <c r="AX38" i="27"/>
  <c r="AZ38" i="27" s="1"/>
  <c r="AU38" i="27"/>
  <c r="AW38" i="27" s="1"/>
  <c r="AR38" i="27"/>
  <c r="AT38" i="27" s="1"/>
  <c r="AP38" i="27"/>
  <c r="AL38" i="27"/>
  <c r="AN38" i="27" s="1"/>
  <c r="AI38" i="27"/>
  <c r="AK38" i="27" s="1"/>
  <c r="AF38" i="27"/>
  <c r="AH38" i="27" s="1"/>
  <c r="AA38" i="27"/>
  <c r="W38" i="27"/>
  <c r="Y38" i="27" s="1"/>
  <c r="T38" i="27"/>
  <c r="V38" i="27" s="1"/>
  <c r="Q38" i="27"/>
  <c r="S38" i="27" s="1"/>
  <c r="K38" i="27"/>
  <c r="M38" i="27" s="1"/>
  <c r="H38" i="27"/>
  <c r="J38" i="27" s="1"/>
  <c r="E38" i="27"/>
  <c r="AX37" i="27"/>
  <c r="AZ37" i="27" s="1"/>
  <c r="AU37" i="27"/>
  <c r="AW37" i="27" s="1"/>
  <c r="AR37" i="27"/>
  <c r="AT37" i="27" s="1"/>
  <c r="AP37" i="27"/>
  <c r="AL37" i="27"/>
  <c r="AN37" i="27" s="1"/>
  <c r="AI37" i="27"/>
  <c r="AK37" i="27" s="1"/>
  <c r="AF37" i="27"/>
  <c r="AH37" i="27" s="1"/>
  <c r="AA37" i="27"/>
  <c r="W37" i="27"/>
  <c r="Y37" i="27" s="1"/>
  <c r="T37" i="27"/>
  <c r="V37" i="27" s="1"/>
  <c r="Q37" i="27"/>
  <c r="S37" i="27" s="1"/>
  <c r="K37" i="27"/>
  <c r="M37" i="27" s="1"/>
  <c r="H37" i="27"/>
  <c r="J37" i="27" s="1"/>
  <c r="E37" i="27"/>
  <c r="AX36" i="27"/>
  <c r="AZ36" i="27" s="1"/>
  <c r="AU36" i="27"/>
  <c r="AW36" i="27" s="1"/>
  <c r="AR36" i="27"/>
  <c r="AT36" i="27" s="1"/>
  <c r="AP36" i="27"/>
  <c r="AL36" i="27"/>
  <c r="AN36" i="27" s="1"/>
  <c r="AI36" i="27"/>
  <c r="AK36" i="27" s="1"/>
  <c r="AF36" i="27"/>
  <c r="AA36" i="27"/>
  <c r="W36" i="27"/>
  <c r="Y36" i="27" s="1"/>
  <c r="T36" i="27"/>
  <c r="V36" i="27" s="1"/>
  <c r="Q36" i="27"/>
  <c r="K36" i="27"/>
  <c r="M36" i="27" s="1"/>
  <c r="H36" i="27"/>
  <c r="J36" i="27" s="1"/>
  <c r="E36" i="27"/>
  <c r="AX35" i="27"/>
  <c r="AZ35" i="27" s="1"/>
  <c r="AU35" i="27"/>
  <c r="AW35" i="27" s="1"/>
  <c r="AR35" i="27"/>
  <c r="AT35" i="27" s="1"/>
  <c r="AP35" i="27"/>
  <c r="AL35" i="27"/>
  <c r="AN35" i="27" s="1"/>
  <c r="AI35" i="27"/>
  <c r="AK35" i="27" s="1"/>
  <c r="AF35" i="27"/>
  <c r="AA35" i="27"/>
  <c r="W35" i="27"/>
  <c r="Y35" i="27" s="1"/>
  <c r="T35" i="27"/>
  <c r="V35" i="27" s="1"/>
  <c r="Q35" i="27"/>
  <c r="K35" i="27"/>
  <c r="M35" i="27" s="1"/>
  <c r="H35" i="27"/>
  <c r="J35" i="27" s="1"/>
  <c r="E35" i="27"/>
  <c r="AX34" i="27"/>
  <c r="AZ34" i="27" s="1"/>
  <c r="AU34" i="27"/>
  <c r="AW34" i="27" s="1"/>
  <c r="AR34" i="27"/>
  <c r="AT34" i="27" s="1"/>
  <c r="AP34" i="27"/>
  <c r="AL34" i="27"/>
  <c r="AN34" i="27" s="1"/>
  <c r="AI34" i="27"/>
  <c r="AK34" i="27" s="1"/>
  <c r="AF34" i="27"/>
  <c r="AA34" i="27"/>
  <c r="W34" i="27"/>
  <c r="Y34" i="27" s="1"/>
  <c r="T34" i="27"/>
  <c r="V34" i="27" s="1"/>
  <c r="Q34" i="27"/>
  <c r="K34" i="27"/>
  <c r="M34" i="27" s="1"/>
  <c r="H34" i="27"/>
  <c r="J34" i="27" s="1"/>
  <c r="E34" i="27"/>
  <c r="AX33" i="27"/>
  <c r="AZ33" i="27" s="1"/>
  <c r="AU33" i="27"/>
  <c r="AW33" i="27" s="1"/>
  <c r="AR33" i="27"/>
  <c r="AT33" i="27" s="1"/>
  <c r="AP33" i="27"/>
  <c r="AL33" i="27"/>
  <c r="AN33" i="27" s="1"/>
  <c r="AI33" i="27"/>
  <c r="AK33" i="27" s="1"/>
  <c r="AF33" i="27"/>
  <c r="AH33" i="27" s="1"/>
  <c r="AA33" i="27"/>
  <c r="W33" i="27"/>
  <c r="Y33" i="27" s="1"/>
  <c r="T33" i="27"/>
  <c r="V33" i="27" s="1"/>
  <c r="Q33" i="27"/>
  <c r="S33" i="27" s="1"/>
  <c r="K33" i="27"/>
  <c r="M33" i="27" s="1"/>
  <c r="H33" i="27"/>
  <c r="J33" i="27" s="1"/>
  <c r="E33" i="27"/>
  <c r="AX32" i="27"/>
  <c r="AZ32" i="27" s="1"/>
  <c r="AU32" i="27"/>
  <c r="AW32" i="27" s="1"/>
  <c r="AR32" i="27"/>
  <c r="AT32" i="27" s="1"/>
  <c r="AP32" i="27"/>
  <c r="AL32" i="27"/>
  <c r="AN32" i="27" s="1"/>
  <c r="AI32" i="27"/>
  <c r="AK32" i="27" s="1"/>
  <c r="AF32" i="27"/>
  <c r="AH32" i="27" s="1"/>
  <c r="AA32" i="27"/>
  <c r="W32" i="27"/>
  <c r="Y32" i="27" s="1"/>
  <c r="T32" i="27"/>
  <c r="V32" i="27" s="1"/>
  <c r="Q32" i="27"/>
  <c r="S32" i="27" s="1"/>
  <c r="K32" i="27"/>
  <c r="M32" i="27" s="1"/>
  <c r="H32" i="27"/>
  <c r="J32" i="27" s="1"/>
  <c r="E32" i="27"/>
  <c r="AX31" i="27"/>
  <c r="AZ31" i="27" s="1"/>
  <c r="AU31" i="27"/>
  <c r="AW31" i="27" s="1"/>
  <c r="AR31" i="27"/>
  <c r="AT31" i="27" s="1"/>
  <c r="AP31" i="27"/>
  <c r="AL31" i="27"/>
  <c r="AN31" i="27" s="1"/>
  <c r="AI31" i="27"/>
  <c r="AK31" i="27" s="1"/>
  <c r="AF31" i="27"/>
  <c r="AA31" i="27"/>
  <c r="W31" i="27"/>
  <c r="Y31" i="27" s="1"/>
  <c r="T31" i="27"/>
  <c r="V31" i="27" s="1"/>
  <c r="Q31" i="27"/>
  <c r="K31" i="27"/>
  <c r="M31" i="27" s="1"/>
  <c r="H31" i="27"/>
  <c r="J31" i="27" s="1"/>
  <c r="E31" i="27"/>
  <c r="AX30" i="27"/>
  <c r="AZ30" i="27" s="1"/>
  <c r="AU30" i="27"/>
  <c r="AW30" i="27" s="1"/>
  <c r="AR30" i="27"/>
  <c r="AT30" i="27" s="1"/>
  <c r="AP30" i="27"/>
  <c r="AL30" i="27"/>
  <c r="AN30" i="27" s="1"/>
  <c r="AI30" i="27"/>
  <c r="AK30" i="27" s="1"/>
  <c r="AF30" i="27"/>
  <c r="AA30" i="27"/>
  <c r="W30" i="27"/>
  <c r="Y30" i="27" s="1"/>
  <c r="T30" i="27"/>
  <c r="V30" i="27" s="1"/>
  <c r="Q30" i="27"/>
  <c r="S30" i="27" s="1"/>
  <c r="K30" i="27"/>
  <c r="M30" i="27" s="1"/>
  <c r="H30" i="27"/>
  <c r="E30" i="27"/>
  <c r="AX29" i="27"/>
  <c r="AZ29" i="27" s="1"/>
  <c r="AU29" i="27"/>
  <c r="AW29" i="27" s="1"/>
  <c r="AR29" i="27"/>
  <c r="AT29" i="27" s="1"/>
  <c r="AP29" i="27"/>
  <c r="AL29" i="27"/>
  <c r="AN29" i="27" s="1"/>
  <c r="AI29" i="27"/>
  <c r="AK29" i="27" s="1"/>
  <c r="AF29" i="27"/>
  <c r="AH29" i="27" s="1"/>
  <c r="AA29" i="27"/>
  <c r="W29" i="27"/>
  <c r="Y29" i="27" s="1"/>
  <c r="T29" i="27"/>
  <c r="V29" i="27" s="1"/>
  <c r="Q29" i="27"/>
  <c r="S29" i="27" s="1"/>
  <c r="K29" i="27"/>
  <c r="M29" i="27" s="1"/>
  <c r="H29" i="27"/>
  <c r="J29" i="27" s="1"/>
  <c r="E29" i="27"/>
  <c r="AX28" i="27"/>
  <c r="AZ28" i="27" s="1"/>
  <c r="AU28" i="27"/>
  <c r="AW28" i="27" s="1"/>
  <c r="AR28" i="27"/>
  <c r="AT28" i="27" s="1"/>
  <c r="AP28" i="27"/>
  <c r="AL28" i="27"/>
  <c r="AN28" i="27" s="1"/>
  <c r="AI28" i="27"/>
  <c r="AK28" i="27" s="1"/>
  <c r="AF28" i="27"/>
  <c r="AH28" i="27" s="1"/>
  <c r="AA28" i="27"/>
  <c r="W28" i="27"/>
  <c r="Y28" i="27" s="1"/>
  <c r="T28" i="27"/>
  <c r="V28" i="27" s="1"/>
  <c r="Q28" i="27"/>
  <c r="S28" i="27" s="1"/>
  <c r="K28" i="27"/>
  <c r="M28" i="27" s="1"/>
  <c r="H28" i="27"/>
  <c r="J28" i="27" s="1"/>
  <c r="E28" i="27"/>
  <c r="AX27" i="27"/>
  <c r="AZ27" i="27" s="1"/>
  <c r="AU27" i="27"/>
  <c r="AW27" i="27" s="1"/>
  <c r="AR27" i="27"/>
  <c r="AT27" i="27" s="1"/>
  <c r="AP27" i="27"/>
  <c r="AL27" i="27"/>
  <c r="AN27" i="27" s="1"/>
  <c r="AI27" i="27"/>
  <c r="AK27" i="27" s="1"/>
  <c r="AF27" i="27"/>
  <c r="AA27" i="27"/>
  <c r="W27" i="27"/>
  <c r="Y27" i="27" s="1"/>
  <c r="T27" i="27"/>
  <c r="V27" i="27" s="1"/>
  <c r="Q27" i="27"/>
  <c r="K27" i="27"/>
  <c r="M27" i="27" s="1"/>
  <c r="H27" i="27"/>
  <c r="J27" i="27" s="1"/>
  <c r="E27" i="27"/>
  <c r="AX26" i="27"/>
  <c r="AZ26" i="27" s="1"/>
  <c r="AU26" i="27"/>
  <c r="AW26" i="27" s="1"/>
  <c r="AR26" i="27"/>
  <c r="AT26" i="27" s="1"/>
  <c r="AP26" i="27"/>
  <c r="AL26" i="27"/>
  <c r="AN26" i="27" s="1"/>
  <c r="AI26" i="27"/>
  <c r="AK26" i="27" s="1"/>
  <c r="AF26" i="27"/>
  <c r="AH26" i="27" s="1"/>
  <c r="AA26" i="27"/>
  <c r="W26" i="27"/>
  <c r="Y26" i="27" s="1"/>
  <c r="T26" i="27"/>
  <c r="V26" i="27" s="1"/>
  <c r="Q26" i="27"/>
  <c r="K26" i="27"/>
  <c r="M26" i="27" s="1"/>
  <c r="H26" i="27"/>
  <c r="J26" i="27" s="1"/>
  <c r="E26" i="27"/>
  <c r="AX25" i="27"/>
  <c r="AZ25" i="27" s="1"/>
  <c r="AU25" i="27"/>
  <c r="AW25" i="27" s="1"/>
  <c r="AR25" i="27"/>
  <c r="AT25" i="27" s="1"/>
  <c r="AP25" i="27"/>
  <c r="AL25" i="27"/>
  <c r="AN25" i="27" s="1"/>
  <c r="AI25" i="27"/>
  <c r="AK25" i="27" s="1"/>
  <c r="AF25" i="27"/>
  <c r="AA25" i="27"/>
  <c r="W25" i="27"/>
  <c r="Y25" i="27" s="1"/>
  <c r="T25" i="27"/>
  <c r="V25" i="27" s="1"/>
  <c r="Q25" i="27"/>
  <c r="S25" i="27" s="1"/>
  <c r="K25" i="27"/>
  <c r="M25" i="27" s="1"/>
  <c r="H25" i="27"/>
  <c r="J25" i="27" s="1"/>
  <c r="E25" i="27"/>
  <c r="AX24" i="27"/>
  <c r="AZ24" i="27" s="1"/>
  <c r="AU24" i="27"/>
  <c r="AW24" i="27" s="1"/>
  <c r="AR24" i="27"/>
  <c r="AT24" i="27" s="1"/>
  <c r="AP24" i="27"/>
  <c r="AL24" i="27"/>
  <c r="AN24" i="27" s="1"/>
  <c r="AI24" i="27"/>
  <c r="AK24" i="27" s="1"/>
  <c r="AF24" i="27"/>
  <c r="AH24" i="27" s="1"/>
  <c r="AA24" i="27"/>
  <c r="W24" i="27"/>
  <c r="Y24" i="27" s="1"/>
  <c r="T24" i="27"/>
  <c r="V24" i="27" s="1"/>
  <c r="Q24" i="27"/>
  <c r="S24" i="27" s="1"/>
  <c r="K24" i="27"/>
  <c r="M24" i="27" s="1"/>
  <c r="H24" i="27"/>
  <c r="J24" i="27" s="1"/>
  <c r="E24" i="27"/>
  <c r="AX23" i="27"/>
  <c r="AZ23" i="27" s="1"/>
  <c r="AU23" i="27"/>
  <c r="AW23" i="27" s="1"/>
  <c r="AR23" i="27"/>
  <c r="AT23" i="27" s="1"/>
  <c r="AP23" i="27"/>
  <c r="AL23" i="27"/>
  <c r="AN23" i="27" s="1"/>
  <c r="AI23" i="27"/>
  <c r="AK23" i="27" s="1"/>
  <c r="AF23" i="27"/>
  <c r="AA23" i="27"/>
  <c r="W23" i="27"/>
  <c r="Y23" i="27" s="1"/>
  <c r="T23" i="27"/>
  <c r="V23" i="27" s="1"/>
  <c r="Q23" i="27"/>
  <c r="S23" i="27" s="1"/>
  <c r="K23" i="27"/>
  <c r="M23" i="27" s="1"/>
  <c r="H23" i="27"/>
  <c r="J23" i="27" s="1"/>
  <c r="E23" i="27"/>
  <c r="AX22" i="27"/>
  <c r="AZ22" i="27" s="1"/>
  <c r="AU22" i="27"/>
  <c r="AW22" i="27" s="1"/>
  <c r="AR22" i="27"/>
  <c r="AT22" i="27" s="1"/>
  <c r="AP22" i="27"/>
  <c r="AL22" i="27"/>
  <c r="AN22" i="27" s="1"/>
  <c r="AI22" i="27"/>
  <c r="AK22" i="27" s="1"/>
  <c r="AF22" i="27"/>
  <c r="AA22" i="27"/>
  <c r="W22" i="27"/>
  <c r="Y22" i="27" s="1"/>
  <c r="T22" i="27"/>
  <c r="V22" i="27" s="1"/>
  <c r="Q22" i="27"/>
  <c r="S22" i="27" s="1"/>
  <c r="K22" i="27"/>
  <c r="M22" i="27" s="1"/>
  <c r="H22" i="27"/>
  <c r="E22" i="27"/>
  <c r="AX21" i="27"/>
  <c r="AZ21" i="27" s="1"/>
  <c r="AU21" i="27"/>
  <c r="AW21" i="27" s="1"/>
  <c r="AR21" i="27"/>
  <c r="AT21" i="27" s="1"/>
  <c r="AP21" i="27"/>
  <c r="AL21" i="27"/>
  <c r="AN21" i="27" s="1"/>
  <c r="AI21" i="27"/>
  <c r="AF21" i="27"/>
  <c r="AH21" i="27" s="1"/>
  <c r="AA21" i="27"/>
  <c r="W21" i="27"/>
  <c r="Y21" i="27" s="1"/>
  <c r="T21" i="27"/>
  <c r="V21" i="27" s="1"/>
  <c r="Q21" i="27"/>
  <c r="S21" i="27" s="1"/>
  <c r="K21" i="27"/>
  <c r="M21" i="27" s="1"/>
  <c r="H21" i="27"/>
  <c r="J21" i="27" s="1"/>
  <c r="E21" i="27"/>
  <c r="AX20" i="27"/>
  <c r="AZ20" i="27" s="1"/>
  <c r="AU20" i="27"/>
  <c r="AW20" i="27" s="1"/>
  <c r="AR20" i="27"/>
  <c r="AT20" i="27" s="1"/>
  <c r="AP20" i="27"/>
  <c r="AL20" i="27"/>
  <c r="AN20" i="27" s="1"/>
  <c r="AI20" i="27"/>
  <c r="AK20" i="27" s="1"/>
  <c r="AF20" i="27"/>
  <c r="AH20" i="27" s="1"/>
  <c r="AA20" i="27"/>
  <c r="W20" i="27"/>
  <c r="Y20" i="27" s="1"/>
  <c r="T20" i="27"/>
  <c r="V20" i="27" s="1"/>
  <c r="Q20" i="27"/>
  <c r="S20" i="27" s="1"/>
  <c r="K20" i="27"/>
  <c r="M20" i="27" s="1"/>
  <c r="H20" i="27"/>
  <c r="J20" i="27" s="1"/>
  <c r="E20" i="27"/>
  <c r="AX19" i="27"/>
  <c r="AZ19" i="27" s="1"/>
  <c r="AU19" i="27"/>
  <c r="AW19" i="27" s="1"/>
  <c r="AR19" i="27"/>
  <c r="AT19" i="27" s="1"/>
  <c r="AP19" i="27"/>
  <c r="AL19" i="27"/>
  <c r="AN19" i="27" s="1"/>
  <c r="AI19" i="27"/>
  <c r="AK19" i="27" s="1"/>
  <c r="AF19" i="27"/>
  <c r="AA19" i="27"/>
  <c r="W19" i="27"/>
  <c r="Y19" i="27" s="1"/>
  <c r="T19" i="27"/>
  <c r="V19" i="27" s="1"/>
  <c r="Q19" i="27"/>
  <c r="K19" i="27"/>
  <c r="H19" i="27"/>
  <c r="J19" i="27" s="1"/>
  <c r="E19" i="27"/>
  <c r="AX18" i="27"/>
  <c r="AZ18" i="27" s="1"/>
  <c r="AU18" i="27"/>
  <c r="AW18" i="27" s="1"/>
  <c r="AT18" i="27"/>
  <c r="AR18" i="27"/>
  <c r="AP18" i="27"/>
  <c r="AL18" i="27"/>
  <c r="AN18" i="27" s="1"/>
  <c r="AI18" i="27"/>
  <c r="AK18" i="27" s="1"/>
  <c r="AF18" i="27"/>
  <c r="AH18" i="27" s="1"/>
  <c r="AA18" i="27"/>
  <c r="W18" i="27"/>
  <c r="Y18" i="27" s="1"/>
  <c r="T18" i="27"/>
  <c r="V18" i="27" s="1"/>
  <c r="Q18" i="27"/>
  <c r="K18" i="27"/>
  <c r="M18" i="27" s="1"/>
  <c r="H18" i="27"/>
  <c r="J18" i="27" s="1"/>
  <c r="E18" i="27"/>
  <c r="AX17" i="27"/>
  <c r="AZ17" i="27" s="1"/>
  <c r="AU17" i="27"/>
  <c r="AW17" i="27" s="1"/>
  <c r="AR17" i="27"/>
  <c r="AT17" i="27" s="1"/>
  <c r="AP17" i="27"/>
  <c r="AL17" i="27"/>
  <c r="AN17" i="27" s="1"/>
  <c r="AI17" i="27"/>
  <c r="AK17" i="27" s="1"/>
  <c r="AF17" i="27"/>
  <c r="AH17" i="27" s="1"/>
  <c r="AA17" i="27"/>
  <c r="W17" i="27"/>
  <c r="Y17" i="27" s="1"/>
  <c r="T17" i="27"/>
  <c r="Q17" i="27"/>
  <c r="S17" i="27" s="1"/>
  <c r="K17" i="27"/>
  <c r="M17" i="27" s="1"/>
  <c r="H17" i="27"/>
  <c r="J17" i="27" s="1"/>
  <c r="E17" i="27"/>
  <c r="AX16" i="27"/>
  <c r="AZ16" i="27" s="1"/>
  <c r="AU16" i="27"/>
  <c r="AW16" i="27" s="1"/>
  <c r="AR16" i="27"/>
  <c r="AT16" i="27" s="1"/>
  <c r="AP16" i="27"/>
  <c r="AL16" i="27"/>
  <c r="AN16" i="27" s="1"/>
  <c r="AI16" i="27"/>
  <c r="AF16" i="27"/>
  <c r="AH16" i="27" s="1"/>
  <c r="AA16" i="27"/>
  <c r="W16" i="27"/>
  <c r="Y16" i="27" s="1"/>
  <c r="T16" i="27"/>
  <c r="Q16" i="27"/>
  <c r="S16" i="27" s="1"/>
  <c r="K16" i="27"/>
  <c r="M16" i="27" s="1"/>
  <c r="H16" i="27"/>
  <c r="J16" i="27" s="1"/>
  <c r="E16" i="27"/>
  <c r="AX15" i="27"/>
  <c r="AZ15" i="27" s="1"/>
  <c r="AU15" i="27"/>
  <c r="AW15" i="27" s="1"/>
  <c r="AR15" i="27"/>
  <c r="AT15" i="27" s="1"/>
  <c r="AP15" i="27"/>
  <c r="AL15" i="27"/>
  <c r="AN15" i="27" s="1"/>
  <c r="AI15" i="27"/>
  <c r="AK15" i="27" s="1"/>
  <c r="AF15" i="27"/>
  <c r="AA15" i="27"/>
  <c r="W15" i="27"/>
  <c r="Y15" i="27" s="1"/>
  <c r="T15" i="27"/>
  <c r="V15" i="27" s="1"/>
  <c r="Q15" i="27"/>
  <c r="K15" i="27"/>
  <c r="M15" i="27" s="1"/>
  <c r="H15" i="27"/>
  <c r="J15" i="27" s="1"/>
  <c r="E15" i="27"/>
  <c r="AX14" i="27"/>
  <c r="AZ14" i="27" s="1"/>
  <c r="AU14" i="27"/>
  <c r="AW14" i="27" s="1"/>
  <c r="AR14" i="27"/>
  <c r="AT14" i="27" s="1"/>
  <c r="AP14" i="27"/>
  <c r="AL14" i="27"/>
  <c r="AN14" i="27" s="1"/>
  <c r="AI14" i="27"/>
  <c r="AK14" i="27" s="1"/>
  <c r="AF14" i="27"/>
  <c r="AA14" i="27"/>
  <c r="W14" i="27"/>
  <c r="Y14" i="27" s="1"/>
  <c r="T14" i="27"/>
  <c r="V14" i="27" s="1"/>
  <c r="Q14" i="27"/>
  <c r="K14" i="27"/>
  <c r="M14" i="27" s="1"/>
  <c r="H14" i="27"/>
  <c r="E14" i="27"/>
  <c r="AX13" i="27"/>
  <c r="AZ13" i="27" s="1"/>
  <c r="AU13" i="27"/>
  <c r="AW13" i="27" s="1"/>
  <c r="AR13" i="27"/>
  <c r="AT13" i="27" s="1"/>
  <c r="AP13" i="27"/>
  <c r="AL13" i="27"/>
  <c r="AN13" i="27" s="1"/>
  <c r="AI13" i="27"/>
  <c r="AF13" i="27"/>
  <c r="AH13" i="27" s="1"/>
  <c r="AA13" i="27"/>
  <c r="W13" i="27"/>
  <c r="Y13" i="27" s="1"/>
  <c r="T13" i="27"/>
  <c r="V13" i="27" s="1"/>
  <c r="Q13" i="27"/>
  <c r="S13" i="27" s="1"/>
  <c r="K13" i="27"/>
  <c r="M13" i="27" s="1"/>
  <c r="H13" i="27"/>
  <c r="J13" i="27" s="1"/>
  <c r="E13" i="27"/>
  <c r="AX12" i="27"/>
  <c r="AZ12" i="27" s="1"/>
  <c r="AU12" i="27"/>
  <c r="AW12" i="27" s="1"/>
  <c r="AR12" i="27"/>
  <c r="AT12" i="27" s="1"/>
  <c r="AP12" i="27"/>
  <c r="AL12" i="27"/>
  <c r="AN12" i="27" s="1"/>
  <c r="AI12" i="27"/>
  <c r="AF12" i="27"/>
  <c r="AH12" i="27" s="1"/>
  <c r="AA12" i="27"/>
  <c r="W12" i="27"/>
  <c r="Y12" i="27" s="1"/>
  <c r="T12" i="27"/>
  <c r="V12" i="27" s="1"/>
  <c r="Q12" i="27"/>
  <c r="S12" i="27" s="1"/>
  <c r="K12" i="27"/>
  <c r="M12" i="27" s="1"/>
  <c r="H12" i="27"/>
  <c r="J12" i="27" s="1"/>
  <c r="E12" i="27"/>
  <c r="AX11" i="27"/>
  <c r="AZ11" i="27" s="1"/>
  <c r="AU11" i="27"/>
  <c r="AW11" i="27" s="1"/>
  <c r="AR11" i="27"/>
  <c r="AT11" i="27" s="1"/>
  <c r="AP11" i="27"/>
  <c r="AL11" i="27"/>
  <c r="AN11" i="27" s="1"/>
  <c r="AI11" i="27"/>
  <c r="AK11" i="27" s="1"/>
  <c r="AF11" i="27"/>
  <c r="AA11" i="27"/>
  <c r="W11" i="27"/>
  <c r="Y11" i="27" s="1"/>
  <c r="T11" i="27"/>
  <c r="V11" i="27" s="1"/>
  <c r="Q11" i="27"/>
  <c r="K11" i="27"/>
  <c r="M11" i="27" s="1"/>
  <c r="H11" i="27"/>
  <c r="J11" i="27" s="1"/>
  <c r="E11" i="27"/>
  <c r="AX10" i="27"/>
  <c r="AZ10" i="27" s="1"/>
  <c r="AU10" i="27"/>
  <c r="AW10" i="27" s="1"/>
  <c r="AR10" i="27"/>
  <c r="AT10" i="27" s="1"/>
  <c r="AP10" i="27"/>
  <c r="AL10" i="27"/>
  <c r="AN10" i="27" s="1"/>
  <c r="AI10" i="27"/>
  <c r="AK10" i="27" s="1"/>
  <c r="AF10" i="27"/>
  <c r="AH10" i="27" s="1"/>
  <c r="AA10" i="27"/>
  <c r="W10" i="27"/>
  <c r="Y10" i="27" s="1"/>
  <c r="T10" i="27"/>
  <c r="V10" i="27" s="1"/>
  <c r="Q10" i="27"/>
  <c r="K10" i="27"/>
  <c r="M10" i="27" s="1"/>
  <c r="H10" i="27"/>
  <c r="E10" i="27"/>
  <c r="AX9" i="27"/>
  <c r="AZ9" i="27" s="1"/>
  <c r="AU9" i="27"/>
  <c r="AW9" i="27" s="1"/>
  <c r="AR9" i="27"/>
  <c r="AT9" i="27" s="1"/>
  <c r="AP9" i="27"/>
  <c r="AL9" i="27"/>
  <c r="AN9" i="27" s="1"/>
  <c r="AI9" i="27"/>
  <c r="AF9" i="27"/>
  <c r="AH9" i="27" s="1"/>
  <c r="AA9" i="27"/>
  <c r="W9" i="27"/>
  <c r="Y9" i="27" s="1"/>
  <c r="T9" i="27"/>
  <c r="Q9" i="27"/>
  <c r="S9" i="27" s="1"/>
  <c r="K9" i="27"/>
  <c r="M9" i="27" s="1"/>
  <c r="H9" i="27"/>
  <c r="J9" i="27" s="1"/>
  <c r="E9" i="27"/>
  <c r="AX8" i="27"/>
  <c r="AZ8" i="27" s="1"/>
  <c r="AU8" i="27"/>
  <c r="AW8" i="27" s="1"/>
  <c r="AR8" i="27"/>
  <c r="AT8" i="27" s="1"/>
  <c r="AP8" i="27"/>
  <c r="AL8" i="27"/>
  <c r="AN8" i="27" s="1"/>
  <c r="AI8" i="27"/>
  <c r="AF8" i="27"/>
  <c r="AH8" i="27" s="1"/>
  <c r="AA8" i="27"/>
  <c r="W8" i="27"/>
  <c r="Y8" i="27" s="1"/>
  <c r="T8" i="27"/>
  <c r="V8" i="27" s="1"/>
  <c r="Q8" i="27"/>
  <c r="S8" i="27" s="1"/>
  <c r="K8" i="27"/>
  <c r="M8" i="27" s="1"/>
  <c r="H8" i="27"/>
  <c r="J8" i="27" s="1"/>
  <c r="E8" i="27"/>
  <c r="AX7" i="27"/>
  <c r="AZ7" i="27" s="1"/>
  <c r="AU7" i="27"/>
  <c r="AW7" i="27" s="1"/>
  <c r="AR7" i="27"/>
  <c r="AT7" i="27" s="1"/>
  <c r="AL7" i="27"/>
  <c r="AN7" i="27" s="1"/>
  <c r="AI7" i="27"/>
  <c r="AK7" i="27" s="1"/>
  <c r="AF7" i="27"/>
  <c r="AH7" i="27" s="1"/>
  <c r="W7" i="27"/>
  <c r="Y7" i="27" s="1"/>
  <c r="T7" i="27"/>
  <c r="V7" i="27" s="1"/>
  <c r="Q7" i="27"/>
  <c r="S7" i="27" s="1"/>
  <c r="K7" i="27"/>
  <c r="M7" i="27" s="1"/>
  <c r="H7" i="27"/>
  <c r="J7" i="27" s="1"/>
  <c r="E7" i="27"/>
  <c r="AX50" i="4"/>
  <c r="AU50" i="4"/>
  <c r="AR50" i="4"/>
  <c r="AL50" i="4"/>
  <c r="AI50" i="4"/>
  <c r="AF50" i="4"/>
  <c r="W50" i="4"/>
  <c r="T50" i="4"/>
  <c r="Q50" i="4"/>
  <c r="K50" i="4"/>
  <c r="H50" i="4"/>
  <c r="E50" i="4"/>
  <c r="AX49" i="4"/>
  <c r="AU49" i="4"/>
  <c r="AR49" i="4"/>
  <c r="AL49" i="4"/>
  <c r="AI49" i="4"/>
  <c r="AF49" i="4"/>
  <c r="W49" i="4"/>
  <c r="T49" i="4"/>
  <c r="Q49" i="4"/>
  <c r="K49" i="4"/>
  <c r="H49" i="4"/>
  <c r="E49" i="4"/>
  <c r="AX48" i="4"/>
  <c r="AU48" i="4"/>
  <c r="AR48" i="4"/>
  <c r="AL48" i="4"/>
  <c r="AI48" i="4"/>
  <c r="AF48" i="4"/>
  <c r="W48" i="4"/>
  <c r="T48" i="4"/>
  <c r="Q48" i="4"/>
  <c r="K48" i="4"/>
  <c r="H48" i="4"/>
  <c r="E48" i="4"/>
  <c r="AX47" i="4"/>
  <c r="AU47" i="4"/>
  <c r="AR47" i="4"/>
  <c r="AL47" i="4"/>
  <c r="AI47" i="4"/>
  <c r="AF47" i="4"/>
  <c r="W47" i="4"/>
  <c r="T47" i="4"/>
  <c r="Q47" i="4"/>
  <c r="K47" i="4"/>
  <c r="H47" i="4"/>
  <c r="E47" i="4"/>
  <c r="AX46" i="4"/>
  <c r="AU46" i="4"/>
  <c r="AR46" i="4"/>
  <c r="AL46" i="4"/>
  <c r="AI46" i="4"/>
  <c r="AF46" i="4"/>
  <c r="W46" i="4"/>
  <c r="T46" i="4"/>
  <c r="Q46" i="4"/>
  <c r="K46" i="4"/>
  <c r="H46" i="4"/>
  <c r="E46" i="4"/>
  <c r="AX45" i="4"/>
  <c r="AU45" i="4"/>
  <c r="AR45" i="4"/>
  <c r="AL45" i="4"/>
  <c r="AI45" i="4"/>
  <c r="AF45" i="4"/>
  <c r="W45" i="4"/>
  <c r="T45" i="4"/>
  <c r="Q45" i="4"/>
  <c r="K45" i="4"/>
  <c r="H45" i="4"/>
  <c r="E45" i="4"/>
  <c r="AX44" i="4"/>
  <c r="AU44" i="4"/>
  <c r="AR44" i="4"/>
  <c r="AL44" i="4"/>
  <c r="AI44" i="4"/>
  <c r="AF44" i="4"/>
  <c r="W44" i="4"/>
  <c r="T44" i="4"/>
  <c r="Q44" i="4"/>
  <c r="K44" i="4"/>
  <c r="H44" i="4"/>
  <c r="AD44" i="4"/>
  <c r="E44" i="4"/>
  <c r="AX43" i="4"/>
  <c r="AU43" i="4"/>
  <c r="AR43" i="4"/>
  <c r="AL43" i="4"/>
  <c r="AN43" i="4" s="1"/>
  <c r="AI43" i="4"/>
  <c r="AF43" i="4"/>
  <c r="W43" i="4"/>
  <c r="T43" i="4"/>
  <c r="Q43" i="4"/>
  <c r="K43" i="4"/>
  <c r="H43" i="4"/>
  <c r="E43" i="4"/>
  <c r="AX42" i="4"/>
  <c r="AU42" i="4"/>
  <c r="AR42" i="4"/>
  <c r="AL42" i="4"/>
  <c r="AI42" i="4"/>
  <c r="AF42" i="4"/>
  <c r="W42" i="4"/>
  <c r="T42" i="4"/>
  <c r="Q42" i="4"/>
  <c r="K42" i="4"/>
  <c r="H42" i="4"/>
  <c r="E42" i="4"/>
  <c r="AX41" i="4"/>
  <c r="AU41" i="4"/>
  <c r="AR41" i="4"/>
  <c r="AL41" i="4"/>
  <c r="AI41" i="4"/>
  <c r="AF41" i="4"/>
  <c r="W41" i="4"/>
  <c r="T41" i="4"/>
  <c r="Q41" i="4"/>
  <c r="K41" i="4"/>
  <c r="H41" i="4"/>
  <c r="E41" i="4"/>
  <c r="AX40" i="4"/>
  <c r="AU40" i="4"/>
  <c r="AR40" i="4"/>
  <c r="AL40" i="4"/>
  <c r="AI40" i="4"/>
  <c r="AF40" i="4"/>
  <c r="W40" i="4"/>
  <c r="T40" i="4"/>
  <c r="Q40" i="4"/>
  <c r="K40" i="4"/>
  <c r="H40" i="4"/>
  <c r="E40" i="4"/>
  <c r="AX39" i="4"/>
  <c r="AU39" i="4"/>
  <c r="AR39" i="4"/>
  <c r="AL39" i="4"/>
  <c r="AI39" i="4"/>
  <c r="AF39" i="4"/>
  <c r="W39" i="4"/>
  <c r="T39" i="4"/>
  <c r="Q39" i="4"/>
  <c r="K39" i="4"/>
  <c r="H39" i="4"/>
  <c r="E39" i="4"/>
  <c r="AX38" i="4"/>
  <c r="AU38" i="4"/>
  <c r="AR38" i="4"/>
  <c r="AL38" i="4"/>
  <c r="AI38" i="4"/>
  <c r="AF38" i="4"/>
  <c r="W38" i="4"/>
  <c r="T38" i="4"/>
  <c r="Q38" i="4"/>
  <c r="K38" i="4"/>
  <c r="H38" i="4"/>
  <c r="E38" i="4"/>
  <c r="AX37" i="4"/>
  <c r="AU37" i="4"/>
  <c r="AR37" i="4"/>
  <c r="AL37" i="4"/>
  <c r="AI37" i="4"/>
  <c r="AF37" i="4"/>
  <c r="W37" i="4"/>
  <c r="T37" i="4"/>
  <c r="Q37" i="4"/>
  <c r="K37" i="4"/>
  <c r="H37" i="4"/>
  <c r="E37" i="4"/>
  <c r="AX36" i="4"/>
  <c r="AU36" i="4"/>
  <c r="AR36" i="4"/>
  <c r="AL36" i="4"/>
  <c r="AI36" i="4"/>
  <c r="AF36" i="4"/>
  <c r="W36" i="4"/>
  <c r="T36" i="4"/>
  <c r="Q36" i="4"/>
  <c r="K36" i="4"/>
  <c r="H36" i="4"/>
  <c r="E36" i="4"/>
  <c r="AX35" i="4"/>
  <c r="AU35" i="4"/>
  <c r="AR35" i="4"/>
  <c r="AL35" i="4"/>
  <c r="AI35" i="4"/>
  <c r="AF35" i="4"/>
  <c r="W35" i="4"/>
  <c r="T35" i="4"/>
  <c r="Q35" i="4"/>
  <c r="K35" i="4"/>
  <c r="H35" i="4"/>
  <c r="E35" i="4"/>
  <c r="AX34" i="4"/>
  <c r="AU34" i="4"/>
  <c r="AR34" i="4"/>
  <c r="AL34" i="4"/>
  <c r="AI34" i="4"/>
  <c r="AF34" i="4"/>
  <c r="W34" i="4"/>
  <c r="T34" i="4"/>
  <c r="Q34" i="4"/>
  <c r="K34" i="4"/>
  <c r="H34" i="4"/>
  <c r="E34" i="4"/>
  <c r="AX33" i="4"/>
  <c r="AU33" i="4"/>
  <c r="AR33" i="4"/>
  <c r="AL33" i="4"/>
  <c r="AI33" i="4"/>
  <c r="AF33" i="4"/>
  <c r="W33" i="4"/>
  <c r="T33" i="4"/>
  <c r="Q33" i="4"/>
  <c r="K33" i="4"/>
  <c r="H33" i="4"/>
  <c r="E33" i="4"/>
  <c r="AX32" i="4"/>
  <c r="AU32" i="4"/>
  <c r="AR32" i="4"/>
  <c r="AL32" i="4"/>
  <c r="AI32" i="4"/>
  <c r="AF32" i="4"/>
  <c r="W32" i="4"/>
  <c r="T32" i="4"/>
  <c r="Q32" i="4"/>
  <c r="K32" i="4"/>
  <c r="H32" i="4"/>
  <c r="E32" i="4"/>
  <c r="AX31" i="4"/>
  <c r="AU31" i="4"/>
  <c r="AR31" i="4"/>
  <c r="AP31" i="4"/>
  <c r="AL31" i="4"/>
  <c r="AI31" i="4"/>
  <c r="AF31" i="4"/>
  <c r="AA31" i="4"/>
  <c r="W31" i="4"/>
  <c r="T31" i="4"/>
  <c r="Q31" i="4"/>
  <c r="K31" i="4"/>
  <c r="H31" i="4"/>
  <c r="AD31" i="4"/>
  <c r="E31" i="4"/>
  <c r="AX30" i="4"/>
  <c r="AU30" i="4"/>
  <c r="AR30" i="4"/>
  <c r="AL30" i="4"/>
  <c r="AI30" i="4"/>
  <c r="AF30" i="4"/>
  <c r="W30" i="4"/>
  <c r="T30" i="4"/>
  <c r="Q30" i="4"/>
  <c r="K30" i="4"/>
  <c r="H30" i="4"/>
  <c r="AD30" i="4"/>
  <c r="E30" i="4"/>
  <c r="AX29" i="4"/>
  <c r="AU29" i="4"/>
  <c r="AR29" i="4"/>
  <c r="AL29" i="4"/>
  <c r="AI29" i="4"/>
  <c r="AF29" i="4"/>
  <c r="W29" i="4"/>
  <c r="T29" i="4"/>
  <c r="Q29" i="4"/>
  <c r="K29" i="4"/>
  <c r="H29" i="4"/>
  <c r="AD29" i="4"/>
  <c r="E29" i="4"/>
  <c r="AX28" i="4"/>
  <c r="AU28" i="4"/>
  <c r="AR28" i="4"/>
  <c r="AL28" i="4"/>
  <c r="AI28" i="4"/>
  <c r="AF28" i="4"/>
  <c r="W28" i="4"/>
  <c r="T28" i="4"/>
  <c r="Q28" i="4"/>
  <c r="K28" i="4"/>
  <c r="H28" i="4"/>
  <c r="AD28" i="4"/>
  <c r="E28" i="4"/>
  <c r="AX27" i="4"/>
  <c r="AU27" i="4"/>
  <c r="AR27" i="4"/>
  <c r="AL27" i="4"/>
  <c r="AI27" i="4"/>
  <c r="AF27" i="4"/>
  <c r="W27" i="4"/>
  <c r="T27" i="4"/>
  <c r="Q27" i="4"/>
  <c r="K27" i="4"/>
  <c r="H27" i="4"/>
  <c r="AD27" i="4"/>
  <c r="E27" i="4"/>
  <c r="AX26" i="4"/>
  <c r="AU26" i="4"/>
  <c r="AR26" i="4"/>
  <c r="AL26" i="4"/>
  <c r="AI26" i="4"/>
  <c r="AF26" i="4"/>
  <c r="W26" i="4"/>
  <c r="T26" i="4"/>
  <c r="Q26" i="4"/>
  <c r="K26" i="4"/>
  <c r="H26" i="4"/>
  <c r="AD26" i="4"/>
  <c r="E26" i="4"/>
  <c r="AX25" i="4"/>
  <c r="AU25" i="4"/>
  <c r="AR25" i="4"/>
  <c r="AL25" i="4"/>
  <c r="AI25" i="4"/>
  <c r="AF25" i="4"/>
  <c r="W25" i="4"/>
  <c r="T25" i="4"/>
  <c r="Q25" i="4"/>
  <c r="K25" i="4"/>
  <c r="H25" i="4"/>
  <c r="AD25" i="4"/>
  <c r="E25" i="4"/>
  <c r="AX24" i="4"/>
  <c r="AU24" i="4"/>
  <c r="AR24" i="4"/>
  <c r="AL24" i="4"/>
  <c r="AI24" i="4"/>
  <c r="AF24" i="4"/>
  <c r="W24" i="4"/>
  <c r="T24" i="4"/>
  <c r="Q24" i="4"/>
  <c r="K24" i="4"/>
  <c r="H24" i="4"/>
  <c r="AD24" i="4"/>
  <c r="E24" i="4"/>
  <c r="AX23" i="4"/>
  <c r="AU23" i="4"/>
  <c r="AR23" i="4"/>
  <c r="AL23" i="4"/>
  <c r="AI23" i="4"/>
  <c r="AF23" i="4"/>
  <c r="W23" i="4"/>
  <c r="T23" i="4"/>
  <c r="Q23" i="4"/>
  <c r="K23" i="4"/>
  <c r="H23" i="4"/>
  <c r="AD23" i="4"/>
  <c r="E23" i="4"/>
  <c r="AX22" i="4"/>
  <c r="AU22" i="4"/>
  <c r="AW22" i="4" s="1"/>
  <c r="AR22" i="4"/>
  <c r="AL22" i="4"/>
  <c r="AI22" i="4"/>
  <c r="AF22" i="4"/>
  <c r="AH22" i="4" s="1"/>
  <c r="W22" i="4"/>
  <c r="T22" i="4"/>
  <c r="Q22" i="4"/>
  <c r="K22" i="4"/>
  <c r="H22" i="4"/>
  <c r="AD22" i="4"/>
  <c r="E22" i="4"/>
  <c r="AX21" i="4"/>
  <c r="AU21" i="4"/>
  <c r="AR21" i="4"/>
  <c r="AL21" i="4"/>
  <c r="AI21" i="4"/>
  <c r="AF21" i="4"/>
  <c r="AH21" i="4" s="1"/>
  <c r="W21" i="4"/>
  <c r="T21" i="4"/>
  <c r="Q21" i="4"/>
  <c r="K21" i="4"/>
  <c r="H21" i="4"/>
  <c r="AD21" i="4"/>
  <c r="E21" i="4"/>
  <c r="AX20" i="4"/>
  <c r="AU20" i="4"/>
  <c r="AR20" i="4"/>
  <c r="AL20" i="4"/>
  <c r="AN20" i="4" s="1"/>
  <c r="AI20" i="4"/>
  <c r="AF20" i="4"/>
  <c r="W20" i="4"/>
  <c r="T20" i="4"/>
  <c r="Q20" i="4"/>
  <c r="K20" i="4"/>
  <c r="H20" i="4"/>
  <c r="AD20" i="4"/>
  <c r="E20" i="4"/>
  <c r="AX19" i="4"/>
  <c r="AU19" i="4"/>
  <c r="AR19" i="4"/>
  <c r="AT19" i="4" s="1"/>
  <c r="AL19" i="4"/>
  <c r="AI19" i="4"/>
  <c r="AF19" i="4"/>
  <c r="W19" i="4"/>
  <c r="T19" i="4"/>
  <c r="Q19" i="4"/>
  <c r="K19" i="4"/>
  <c r="H19" i="4"/>
  <c r="AD19" i="4"/>
  <c r="E19" i="4"/>
  <c r="AX18" i="4"/>
  <c r="AU18" i="4"/>
  <c r="AW18" i="4" s="1"/>
  <c r="AR18" i="4"/>
  <c r="AL18" i="4"/>
  <c r="AI18" i="4"/>
  <c r="AF18" i="4"/>
  <c r="W18" i="4"/>
  <c r="T18" i="4"/>
  <c r="Q18" i="4"/>
  <c r="K18" i="4"/>
  <c r="H18" i="4"/>
  <c r="AD18" i="4"/>
  <c r="E18" i="4"/>
  <c r="AX17" i="4"/>
  <c r="AU17" i="4"/>
  <c r="AR17" i="4"/>
  <c r="AL17" i="4"/>
  <c r="AI17" i="4"/>
  <c r="AF17" i="4"/>
  <c r="W17" i="4"/>
  <c r="T17" i="4"/>
  <c r="Q17" i="4"/>
  <c r="K17" i="4"/>
  <c r="H17" i="4"/>
  <c r="AD17" i="4"/>
  <c r="E17" i="4"/>
  <c r="AX16" i="4"/>
  <c r="AU16" i="4"/>
  <c r="AR16" i="4"/>
  <c r="AL16" i="4"/>
  <c r="AI16" i="4"/>
  <c r="AK16" i="4" s="1"/>
  <c r="AF16" i="4"/>
  <c r="W16" i="4"/>
  <c r="T16" i="4"/>
  <c r="Q16" i="4"/>
  <c r="K16" i="4"/>
  <c r="H16" i="4"/>
  <c r="E16" i="4"/>
  <c r="AX15" i="4"/>
  <c r="AU15" i="4"/>
  <c r="AR15" i="4"/>
  <c r="AL15" i="4"/>
  <c r="AN15" i="4" s="1"/>
  <c r="AI15" i="4"/>
  <c r="AF15" i="4"/>
  <c r="W15" i="4"/>
  <c r="T15" i="4"/>
  <c r="Q15" i="4"/>
  <c r="K15" i="4"/>
  <c r="H15" i="4"/>
  <c r="E15" i="4"/>
  <c r="AX14" i="4"/>
  <c r="AU14" i="4"/>
  <c r="AR14" i="4"/>
  <c r="AT14" i="4" s="1"/>
  <c r="AL14" i="4"/>
  <c r="AI14" i="4"/>
  <c r="AF14" i="4"/>
  <c r="W14" i="4"/>
  <c r="T14" i="4"/>
  <c r="Q14" i="4"/>
  <c r="K14" i="4"/>
  <c r="H14" i="4"/>
  <c r="E14" i="4"/>
  <c r="AX13" i="4"/>
  <c r="AU13" i="4"/>
  <c r="AR13" i="4"/>
  <c r="AL13" i="4"/>
  <c r="AN13" i="4" s="1"/>
  <c r="AI13" i="4"/>
  <c r="AF13" i="4"/>
  <c r="W13" i="4"/>
  <c r="T13" i="4"/>
  <c r="Q13" i="4"/>
  <c r="K13" i="4"/>
  <c r="H13" i="4"/>
  <c r="AD13" i="4"/>
  <c r="E13" i="4"/>
  <c r="AX12" i="4"/>
  <c r="AU12" i="4"/>
  <c r="AR12" i="4"/>
  <c r="AL12" i="4"/>
  <c r="AI12" i="4"/>
  <c r="AF12" i="4"/>
  <c r="AD12" i="4"/>
  <c r="W12" i="4"/>
  <c r="T12" i="4"/>
  <c r="Q12" i="4"/>
  <c r="K12" i="4"/>
  <c r="H12" i="4"/>
  <c r="E12" i="4"/>
  <c r="AX11" i="4"/>
  <c r="AU11" i="4"/>
  <c r="AR11" i="4"/>
  <c r="AL11" i="4"/>
  <c r="AI11" i="4"/>
  <c r="AF11" i="4"/>
  <c r="W11" i="4"/>
  <c r="T11" i="4"/>
  <c r="Q11" i="4"/>
  <c r="K11" i="4"/>
  <c r="H11" i="4"/>
  <c r="AD11" i="4"/>
  <c r="E11" i="4"/>
  <c r="AX10" i="4"/>
  <c r="AU10" i="4"/>
  <c r="AR10" i="4"/>
  <c r="AL10" i="4"/>
  <c r="AI10" i="4"/>
  <c r="AF10" i="4"/>
  <c r="AH10" i="4" s="1"/>
  <c r="W10" i="4"/>
  <c r="T10" i="4"/>
  <c r="Q10" i="4"/>
  <c r="K10" i="4"/>
  <c r="H10" i="4"/>
  <c r="E10" i="4"/>
  <c r="AX9" i="4"/>
  <c r="AU9" i="4"/>
  <c r="AR9" i="4"/>
  <c r="AL9" i="4"/>
  <c r="AI9" i="4"/>
  <c r="AF9" i="4"/>
  <c r="AD9" i="4"/>
  <c r="W9" i="4"/>
  <c r="T9" i="4"/>
  <c r="Q9" i="4"/>
  <c r="K9" i="4"/>
  <c r="H9" i="4"/>
  <c r="E9" i="4"/>
  <c r="AX8" i="4"/>
  <c r="AU8" i="4"/>
  <c r="AW8" i="4" s="1"/>
  <c r="AR8" i="4"/>
  <c r="AL8" i="4"/>
  <c r="AI8" i="4"/>
  <c r="AF8" i="4"/>
  <c r="AD8" i="4"/>
  <c r="W8" i="4"/>
  <c r="T8" i="4"/>
  <c r="Q8" i="4"/>
  <c r="K8" i="4"/>
  <c r="H8" i="4"/>
  <c r="E8" i="4"/>
  <c r="AX7" i="4"/>
  <c r="AU7" i="4"/>
  <c r="AR7" i="4"/>
  <c r="AL7" i="4"/>
  <c r="AI7" i="4"/>
  <c r="AF7" i="4"/>
  <c r="W7" i="4"/>
  <c r="T7" i="4"/>
  <c r="Q7" i="4"/>
  <c r="K7" i="4"/>
  <c r="H7" i="4"/>
  <c r="AD7" i="4"/>
  <c r="E7" i="4"/>
  <c r="AX50" i="52"/>
  <c r="AZ50" i="52" s="1"/>
  <c r="AU50" i="52"/>
  <c r="AW50" i="52" s="1"/>
  <c r="AR50" i="52"/>
  <c r="AT50" i="52" s="1"/>
  <c r="AL50" i="52"/>
  <c r="AN50" i="52" s="1"/>
  <c r="AI50" i="52"/>
  <c r="AK50" i="52" s="1"/>
  <c r="AF50" i="52"/>
  <c r="AH50" i="52" s="1"/>
  <c r="AD50" i="52"/>
  <c r="W50" i="52"/>
  <c r="Y50" i="52" s="1"/>
  <c r="T50" i="52"/>
  <c r="V50" i="52" s="1"/>
  <c r="Q50" i="52"/>
  <c r="S50" i="52" s="1"/>
  <c r="K50" i="52"/>
  <c r="M50" i="52" s="1"/>
  <c r="H50" i="52"/>
  <c r="E50" i="52"/>
  <c r="G50" i="52" s="1"/>
  <c r="AX49" i="52"/>
  <c r="AZ49" i="52" s="1"/>
  <c r="AU49" i="52"/>
  <c r="AW49" i="52" s="1"/>
  <c r="AR49" i="52"/>
  <c r="AT49" i="52" s="1"/>
  <c r="AL49" i="52"/>
  <c r="AN49" i="52" s="1"/>
  <c r="AI49" i="52"/>
  <c r="AK49" i="52" s="1"/>
  <c r="AF49" i="52"/>
  <c r="AH49" i="52" s="1"/>
  <c r="W49" i="52"/>
  <c r="Y49" i="52" s="1"/>
  <c r="T49" i="52"/>
  <c r="V49" i="52" s="1"/>
  <c r="Q49" i="52"/>
  <c r="S49" i="52" s="1"/>
  <c r="K49" i="52"/>
  <c r="M49" i="52" s="1"/>
  <c r="H49" i="52"/>
  <c r="J49" i="52" s="1"/>
  <c r="AD49" i="52"/>
  <c r="E49" i="52"/>
  <c r="AX48" i="52"/>
  <c r="AZ48" i="52" s="1"/>
  <c r="AU48" i="52"/>
  <c r="AW48" i="52" s="1"/>
  <c r="AR48" i="52"/>
  <c r="AT48" i="52" s="1"/>
  <c r="AL48" i="52"/>
  <c r="AN48" i="52" s="1"/>
  <c r="AI48" i="52"/>
  <c r="AK48" i="52" s="1"/>
  <c r="AF48" i="52"/>
  <c r="AH48" i="52" s="1"/>
  <c r="W48" i="52"/>
  <c r="Y48" i="52" s="1"/>
  <c r="T48" i="52"/>
  <c r="V48" i="52" s="1"/>
  <c r="Q48" i="52"/>
  <c r="S48" i="52" s="1"/>
  <c r="K48" i="52"/>
  <c r="M48" i="52" s="1"/>
  <c r="H48" i="52"/>
  <c r="J48" i="52" s="1"/>
  <c r="E48" i="52"/>
  <c r="AX47" i="52"/>
  <c r="AZ47" i="52" s="1"/>
  <c r="AU47" i="52"/>
  <c r="AW47" i="52" s="1"/>
  <c r="AR47" i="52"/>
  <c r="AT47" i="52" s="1"/>
  <c r="AL47" i="52"/>
  <c r="AN47" i="52" s="1"/>
  <c r="AI47" i="52"/>
  <c r="AK47" i="52" s="1"/>
  <c r="AF47" i="52"/>
  <c r="AH47" i="52" s="1"/>
  <c r="W47" i="52"/>
  <c r="Y47" i="52" s="1"/>
  <c r="T47" i="52"/>
  <c r="V47" i="52" s="1"/>
  <c r="Q47" i="52"/>
  <c r="S47" i="52" s="1"/>
  <c r="K47" i="52"/>
  <c r="M47" i="52" s="1"/>
  <c r="H47" i="52"/>
  <c r="J47" i="52" s="1"/>
  <c r="AD47" i="52"/>
  <c r="E47" i="52"/>
  <c r="G47" i="52" s="1"/>
  <c r="AX46" i="52"/>
  <c r="AZ46" i="52" s="1"/>
  <c r="AU46" i="52"/>
  <c r="AW46" i="52" s="1"/>
  <c r="AR46" i="52"/>
  <c r="AT46" i="52" s="1"/>
  <c r="AL46" i="52"/>
  <c r="AN46" i="52" s="1"/>
  <c r="AI46" i="52"/>
  <c r="AK46" i="52" s="1"/>
  <c r="AF46" i="52"/>
  <c r="AH46" i="52" s="1"/>
  <c r="AD46" i="52"/>
  <c r="W46" i="52"/>
  <c r="Y46" i="52" s="1"/>
  <c r="T46" i="52"/>
  <c r="V46" i="52" s="1"/>
  <c r="Q46" i="52"/>
  <c r="S46" i="52" s="1"/>
  <c r="K46" i="52"/>
  <c r="M46" i="52" s="1"/>
  <c r="H46" i="52"/>
  <c r="E46" i="52"/>
  <c r="G46" i="52" s="1"/>
  <c r="AX45" i="52"/>
  <c r="AZ45" i="52" s="1"/>
  <c r="AU45" i="52"/>
  <c r="AW45" i="52" s="1"/>
  <c r="AR45" i="52"/>
  <c r="AT45" i="52" s="1"/>
  <c r="AL45" i="52"/>
  <c r="AN45" i="52" s="1"/>
  <c r="AI45" i="52"/>
  <c r="AK45" i="52" s="1"/>
  <c r="AF45" i="52"/>
  <c r="AH45" i="52" s="1"/>
  <c r="AD45" i="52"/>
  <c r="W45" i="52"/>
  <c r="Y45" i="52" s="1"/>
  <c r="T45" i="52"/>
  <c r="V45" i="52" s="1"/>
  <c r="Q45" i="52"/>
  <c r="S45" i="52" s="1"/>
  <c r="K45" i="52"/>
  <c r="M45" i="52" s="1"/>
  <c r="H45" i="52"/>
  <c r="J45" i="52" s="1"/>
  <c r="E45" i="52"/>
  <c r="G45" i="52" s="1"/>
  <c r="AX44" i="52"/>
  <c r="AZ44" i="52" s="1"/>
  <c r="AU44" i="52"/>
  <c r="AW44" i="52" s="1"/>
  <c r="AR44" i="52"/>
  <c r="AT44" i="52" s="1"/>
  <c r="AL44" i="52"/>
  <c r="AN44" i="52" s="1"/>
  <c r="AI44" i="52"/>
  <c r="AK44" i="52" s="1"/>
  <c r="AF44" i="52"/>
  <c r="AH44" i="52" s="1"/>
  <c r="W44" i="52"/>
  <c r="Y44" i="52" s="1"/>
  <c r="T44" i="52"/>
  <c r="V44" i="52" s="1"/>
  <c r="Q44" i="52"/>
  <c r="S44" i="52" s="1"/>
  <c r="K44" i="52"/>
  <c r="M44" i="52" s="1"/>
  <c r="H44" i="52"/>
  <c r="J44" i="52" s="1"/>
  <c r="AD44" i="52"/>
  <c r="E44" i="52"/>
  <c r="AX43" i="52"/>
  <c r="AZ43" i="52" s="1"/>
  <c r="AU43" i="52"/>
  <c r="AW43" i="52" s="1"/>
  <c r="AR43" i="52"/>
  <c r="AT43" i="52" s="1"/>
  <c r="AL43" i="52"/>
  <c r="AN43" i="52" s="1"/>
  <c r="AI43" i="52"/>
  <c r="AK43" i="52" s="1"/>
  <c r="AF43" i="52"/>
  <c r="AH43" i="52" s="1"/>
  <c r="W43" i="52"/>
  <c r="Y43" i="52" s="1"/>
  <c r="T43" i="52"/>
  <c r="V43" i="52" s="1"/>
  <c r="Q43" i="52"/>
  <c r="S43" i="52" s="1"/>
  <c r="K43" i="52"/>
  <c r="M43" i="52" s="1"/>
  <c r="H43" i="52"/>
  <c r="J43" i="52" s="1"/>
  <c r="AD43" i="52"/>
  <c r="E43" i="52"/>
  <c r="AX42" i="52"/>
  <c r="AZ42" i="52" s="1"/>
  <c r="AU42" i="52"/>
  <c r="AW42" i="52" s="1"/>
  <c r="AR42" i="52"/>
  <c r="AT42" i="52" s="1"/>
  <c r="AL42" i="52"/>
  <c r="AN42" i="52" s="1"/>
  <c r="AI42" i="52"/>
  <c r="AK42" i="52" s="1"/>
  <c r="AF42" i="52"/>
  <c r="AH42" i="52" s="1"/>
  <c r="W42" i="52"/>
  <c r="Y42" i="52" s="1"/>
  <c r="T42" i="52"/>
  <c r="V42" i="52" s="1"/>
  <c r="Q42" i="52"/>
  <c r="S42" i="52" s="1"/>
  <c r="K42" i="52"/>
  <c r="M42" i="52" s="1"/>
  <c r="H42" i="52"/>
  <c r="J42" i="52" s="1"/>
  <c r="AD42" i="52"/>
  <c r="E42" i="52"/>
  <c r="AX41" i="52"/>
  <c r="AZ41" i="52" s="1"/>
  <c r="AU41" i="52"/>
  <c r="AW41" i="52" s="1"/>
  <c r="AR41" i="52"/>
  <c r="AT41" i="52" s="1"/>
  <c r="AL41" i="52"/>
  <c r="AN41" i="52" s="1"/>
  <c r="AI41" i="52"/>
  <c r="AK41" i="52" s="1"/>
  <c r="AF41" i="52"/>
  <c r="AH41" i="52" s="1"/>
  <c r="W41" i="52"/>
  <c r="Y41" i="52" s="1"/>
  <c r="T41" i="52"/>
  <c r="V41" i="52" s="1"/>
  <c r="Q41" i="52"/>
  <c r="S41" i="52" s="1"/>
  <c r="K41" i="52"/>
  <c r="M41" i="52" s="1"/>
  <c r="H41" i="52"/>
  <c r="J41" i="52" s="1"/>
  <c r="AD41" i="52"/>
  <c r="E41" i="52"/>
  <c r="G41" i="52" s="1"/>
  <c r="AX40" i="52"/>
  <c r="AZ40" i="52" s="1"/>
  <c r="AU40" i="52"/>
  <c r="AW40" i="52" s="1"/>
  <c r="AR40" i="52"/>
  <c r="AT40" i="52" s="1"/>
  <c r="AL40" i="52"/>
  <c r="AN40" i="52" s="1"/>
  <c r="AI40" i="52"/>
  <c r="AK40" i="52" s="1"/>
  <c r="AF40" i="52"/>
  <c r="AH40" i="52" s="1"/>
  <c r="W40" i="52"/>
  <c r="Y40" i="52" s="1"/>
  <c r="T40" i="52"/>
  <c r="V40" i="52" s="1"/>
  <c r="Q40" i="52"/>
  <c r="S40" i="52" s="1"/>
  <c r="K40" i="52"/>
  <c r="M40" i="52" s="1"/>
  <c r="H40" i="52"/>
  <c r="J40" i="52" s="1"/>
  <c r="AD40" i="52"/>
  <c r="E40" i="52"/>
  <c r="G40" i="52" s="1"/>
  <c r="AX39" i="52"/>
  <c r="AZ39" i="52" s="1"/>
  <c r="AU39" i="52"/>
  <c r="AW39" i="52" s="1"/>
  <c r="AR39" i="52"/>
  <c r="AT39" i="52" s="1"/>
  <c r="AL39" i="52"/>
  <c r="AN39" i="52" s="1"/>
  <c r="AI39" i="52"/>
  <c r="AK39" i="52" s="1"/>
  <c r="AF39" i="52"/>
  <c r="AH39" i="52" s="1"/>
  <c r="W39" i="52"/>
  <c r="Y39" i="52" s="1"/>
  <c r="T39" i="52"/>
  <c r="V39" i="52" s="1"/>
  <c r="Q39" i="52"/>
  <c r="S39" i="52" s="1"/>
  <c r="K39" i="52"/>
  <c r="M39" i="52" s="1"/>
  <c r="H39" i="52"/>
  <c r="J39" i="52" s="1"/>
  <c r="AD39" i="52"/>
  <c r="E39" i="52"/>
  <c r="G39" i="52" s="1"/>
  <c r="AX38" i="52"/>
  <c r="AZ38" i="52" s="1"/>
  <c r="AU38" i="52"/>
  <c r="AW38" i="52" s="1"/>
  <c r="AR38" i="52"/>
  <c r="AT38" i="52" s="1"/>
  <c r="AL38" i="52"/>
  <c r="AN38" i="52" s="1"/>
  <c r="AI38" i="52"/>
  <c r="AK38" i="52" s="1"/>
  <c r="AF38" i="52"/>
  <c r="AH38" i="52" s="1"/>
  <c r="W38" i="52"/>
  <c r="Y38" i="52" s="1"/>
  <c r="T38" i="52"/>
  <c r="V38" i="52" s="1"/>
  <c r="Q38" i="52"/>
  <c r="S38" i="52" s="1"/>
  <c r="K38" i="52"/>
  <c r="M38" i="52" s="1"/>
  <c r="H38" i="52"/>
  <c r="J38" i="52" s="1"/>
  <c r="AD38" i="52"/>
  <c r="E38" i="52"/>
  <c r="G38" i="52" s="1"/>
  <c r="AX37" i="52"/>
  <c r="AZ37" i="52" s="1"/>
  <c r="AU37" i="52"/>
  <c r="AW37" i="52" s="1"/>
  <c r="AR37" i="52"/>
  <c r="AT37" i="52" s="1"/>
  <c r="AL37" i="52"/>
  <c r="AN37" i="52" s="1"/>
  <c r="AI37" i="52"/>
  <c r="AK37" i="52" s="1"/>
  <c r="AF37" i="52"/>
  <c r="AH37" i="52" s="1"/>
  <c r="W37" i="52"/>
  <c r="Y37" i="52" s="1"/>
  <c r="T37" i="52"/>
  <c r="V37" i="52" s="1"/>
  <c r="Q37" i="52"/>
  <c r="S37" i="52" s="1"/>
  <c r="K37" i="52"/>
  <c r="M37" i="52" s="1"/>
  <c r="H37" i="52"/>
  <c r="J37" i="52" s="1"/>
  <c r="E37" i="52"/>
  <c r="AX36" i="52"/>
  <c r="AZ36" i="52" s="1"/>
  <c r="AU36" i="52"/>
  <c r="AW36" i="52" s="1"/>
  <c r="AR36" i="52"/>
  <c r="AT36" i="52" s="1"/>
  <c r="AL36" i="52"/>
  <c r="AN36" i="52" s="1"/>
  <c r="AI36" i="52"/>
  <c r="AK36" i="52" s="1"/>
  <c r="AF36" i="52"/>
  <c r="AH36" i="52" s="1"/>
  <c r="W36" i="52"/>
  <c r="Y36" i="52" s="1"/>
  <c r="T36" i="52"/>
  <c r="V36" i="52" s="1"/>
  <c r="Q36" i="52"/>
  <c r="S36" i="52" s="1"/>
  <c r="K36" i="52"/>
  <c r="H36" i="52"/>
  <c r="J36" i="52" s="1"/>
  <c r="E36" i="52"/>
  <c r="AX35" i="52"/>
  <c r="AZ35" i="52" s="1"/>
  <c r="AU35" i="52"/>
  <c r="AW35" i="52" s="1"/>
  <c r="AR35" i="52"/>
  <c r="AT35" i="52" s="1"/>
  <c r="AL35" i="52"/>
  <c r="AN35" i="52" s="1"/>
  <c r="AI35" i="52"/>
  <c r="AK35" i="52" s="1"/>
  <c r="AF35" i="52"/>
  <c r="AH35" i="52" s="1"/>
  <c r="W35" i="52"/>
  <c r="Y35" i="52" s="1"/>
  <c r="T35" i="52"/>
  <c r="V35" i="52" s="1"/>
  <c r="Q35" i="52"/>
  <c r="S35" i="52" s="1"/>
  <c r="K35" i="52"/>
  <c r="H35" i="52"/>
  <c r="J35" i="52" s="1"/>
  <c r="E35" i="52"/>
  <c r="AX34" i="52"/>
  <c r="AZ34" i="52" s="1"/>
  <c r="AU34" i="52"/>
  <c r="AW34" i="52" s="1"/>
  <c r="AR34" i="52"/>
  <c r="AT34" i="52" s="1"/>
  <c r="AL34" i="52"/>
  <c r="AN34" i="52" s="1"/>
  <c r="AI34" i="52"/>
  <c r="AK34" i="52" s="1"/>
  <c r="AF34" i="52"/>
  <c r="AH34" i="52" s="1"/>
  <c r="W34" i="52"/>
  <c r="Y34" i="52" s="1"/>
  <c r="T34" i="52"/>
  <c r="V34" i="52" s="1"/>
  <c r="Q34" i="52"/>
  <c r="S34" i="52" s="1"/>
  <c r="K34" i="52"/>
  <c r="H34" i="52"/>
  <c r="J34" i="52" s="1"/>
  <c r="E34" i="52"/>
  <c r="AX33" i="52"/>
  <c r="AZ33" i="52" s="1"/>
  <c r="AU33" i="52"/>
  <c r="AW33" i="52" s="1"/>
  <c r="AR33" i="52"/>
  <c r="AT33" i="52" s="1"/>
  <c r="AL33" i="52"/>
  <c r="AN33" i="52" s="1"/>
  <c r="AI33" i="52"/>
  <c r="AK33" i="52" s="1"/>
  <c r="AF33" i="52"/>
  <c r="AH33" i="52" s="1"/>
  <c r="W33" i="52"/>
  <c r="Y33" i="52" s="1"/>
  <c r="T33" i="52"/>
  <c r="V33" i="52" s="1"/>
  <c r="Q33" i="52"/>
  <c r="S33" i="52" s="1"/>
  <c r="K33" i="52"/>
  <c r="H33" i="52"/>
  <c r="J33" i="52" s="1"/>
  <c r="E33" i="52"/>
  <c r="AX32" i="52"/>
  <c r="AZ32" i="52" s="1"/>
  <c r="AU32" i="52"/>
  <c r="AW32" i="52" s="1"/>
  <c r="AR32" i="52"/>
  <c r="AT32" i="52" s="1"/>
  <c r="AL32" i="52"/>
  <c r="AN32" i="52" s="1"/>
  <c r="AI32" i="52"/>
  <c r="AK32" i="52" s="1"/>
  <c r="AF32" i="52"/>
  <c r="AH32" i="52" s="1"/>
  <c r="W32" i="52"/>
  <c r="Y32" i="52" s="1"/>
  <c r="T32" i="52"/>
  <c r="V32" i="52" s="1"/>
  <c r="Q32" i="52"/>
  <c r="S32" i="52" s="1"/>
  <c r="K32" i="52"/>
  <c r="H32" i="52"/>
  <c r="J32" i="52" s="1"/>
  <c r="E32" i="52"/>
  <c r="AX31" i="52"/>
  <c r="AZ31" i="52" s="1"/>
  <c r="AU31" i="52"/>
  <c r="AW31" i="52" s="1"/>
  <c r="AR31" i="52"/>
  <c r="AT31" i="52" s="1"/>
  <c r="AP31" i="52"/>
  <c r="AL31" i="52"/>
  <c r="AN31" i="52" s="1"/>
  <c r="AI31" i="52"/>
  <c r="AK31" i="52" s="1"/>
  <c r="AF31" i="52"/>
  <c r="AA31" i="52"/>
  <c r="W31" i="52"/>
  <c r="Y31" i="52" s="1"/>
  <c r="T31" i="52"/>
  <c r="V31" i="52" s="1"/>
  <c r="Q31" i="52"/>
  <c r="K31" i="52"/>
  <c r="M31" i="52" s="1"/>
  <c r="H31" i="52"/>
  <c r="J31" i="52" s="1"/>
  <c r="AD31" i="52"/>
  <c r="E31" i="52"/>
  <c r="G31" i="52" s="1"/>
  <c r="AX30" i="52"/>
  <c r="AZ30" i="52" s="1"/>
  <c r="AU30" i="52"/>
  <c r="AW30" i="52" s="1"/>
  <c r="AR30" i="52"/>
  <c r="AT30" i="52" s="1"/>
  <c r="AL30" i="52"/>
  <c r="AN30" i="52" s="1"/>
  <c r="AI30" i="52"/>
  <c r="AK30" i="52" s="1"/>
  <c r="AF30" i="52"/>
  <c r="AH30" i="52" s="1"/>
  <c r="AD30" i="52"/>
  <c r="W30" i="52"/>
  <c r="Y30" i="52" s="1"/>
  <c r="T30" i="52"/>
  <c r="V30" i="52" s="1"/>
  <c r="Q30" i="52"/>
  <c r="S30" i="52" s="1"/>
  <c r="K30" i="52"/>
  <c r="M30" i="52" s="1"/>
  <c r="H30" i="52"/>
  <c r="E30" i="52"/>
  <c r="G30" i="52" s="1"/>
  <c r="AX29" i="52"/>
  <c r="AZ29" i="52" s="1"/>
  <c r="AU29" i="52"/>
  <c r="AW29" i="52" s="1"/>
  <c r="AR29" i="52"/>
  <c r="AT29" i="52" s="1"/>
  <c r="AL29" i="52"/>
  <c r="AN29" i="52" s="1"/>
  <c r="AI29" i="52"/>
  <c r="AK29" i="52" s="1"/>
  <c r="AF29" i="52"/>
  <c r="AH29" i="52" s="1"/>
  <c r="AD29" i="52"/>
  <c r="W29" i="52"/>
  <c r="Y29" i="52" s="1"/>
  <c r="T29" i="52"/>
  <c r="V29" i="52" s="1"/>
  <c r="Q29" i="52"/>
  <c r="S29" i="52" s="1"/>
  <c r="K29" i="52"/>
  <c r="M29" i="52" s="1"/>
  <c r="H29" i="52"/>
  <c r="J29" i="52" s="1"/>
  <c r="E29" i="52"/>
  <c r="G29" i="52" s="1"/>
  <c r="AX28" i="52"/>
  <c r="AZ28" i="52" s="1"/>
  <c r="AU28" i="52"/>
  <c r="AW28" i="52" s="1"/>
  <c r="AR28" i="52"/>
  <c r="AT28" i="52" s="1"/>
  <c r="AL28" i="52"/>
  <c r="AN28" i="52" s="1"/>
  <c r="AI28" i="52"/>
  <c r="AK28" i="52" s="1"/>
  <c r="AF28" i="52"/>
  <c r="AH28" i="52" s="1"/>
  <c r="AD28" i="52"/>
  <c r="W28" i="52"/>
  <c r="Y28" i="52" s="1"/>
  <c r="T28" i="52"/>
  <c r="V28" i="52" s="1"/>
  <c r="Q28" i="52"/>
  <c r="S28" i="52" s="1"/>
  <c r="K28" i="52"/>
  <c r="M28" i="52" s="1"/>
  <c r="H28" i="52"/>
  <c r="J28" i="52" s="1"/>
  <c r="E28" i="52"/>
  <c r="G28" i="52" s="1"/>
  <c r="AX27" i="52"/>
  <c r="AZ27" i="52" s="1"/>
  <c r="AU27" i="52"/>
  <c r="AW27" i="52" s="1"/>
  <c r="AR27" i="52"/>
  <c r="AT27" i="52" s="1"/>
  <c r="AL27" i="52"/>
  <c r="AN27" i="52" s="1"/>
  <c r="AI27" i="52"/>
  <c r="AK27" i="52" s="1"/>
  <c r="AF27" i="52"/>
  <c r="AH27" i="52" s="1"/>
  <c r="AD27" i="52"/>
  <c r="W27" i="52"/>
  <c r="Y27" i="52" s="1"/>
  <c r="T27" i="52"/>
  <c r="V27" i="52" s="1"/>
  <c r="Q27" i="52"/>
  <c r="S27" i="52" s="1"/>
  <c r="K27" i="52"/>
  <c r="M27" i="52" s="1"/>
  <c r="H27" i="52"/>
  <c r="J27" i="52" s="1"/>
  <c r="E27" i="52"/>
  <c r="G27" i="52" s="1"/>
  <c r="AX26" i="52"/>
  <c r="AZ26" i="52" s="1"/>
  <c r="AU26" i="52"/>
  <c r="AW26" i="52" s="1"/>
  <c r="AR26" i="52"/>
  <c r="AT26" i="52" s="1"/>
  <c r="AL26" i="52"/>
  <c r="AN26" i="52" s="1"/>
  <c r="AI26" i="52"/>
  <c r="AK26" i="52" s="1"/>
  <c r="AF26" i="52"/>
  <c r="AH26" i="52" s="1"/>
  <c r="AD26" i="52"/>
  <c r="W26" i="52"/>
  <c r="Y26" i="52" s="1"/>
  <c r="T26" i="52"/>
  <c r="V26" i="52" s="1"/>
  <c r="Q26" i="52"/>
  <c r="S26" i="52" s="1"/>
  <c r="K26" i="52"/>
  <c r="H26" i="52"/>
  <c r="J26" i="52" s="1"/>
  <c r="E26" i="52"/>
  <c r="G26" i="52" s="1"/>
  <c r="AX25" i="52"/>
  <c r="AZ25" i="52" s="1"/>
  <c r="AU25" i="52"/>
  <c r="AW25" i="52" s="1"/>
  <c r="AR25" i="52"/>
  <c r="AT25" i="52" s="1"/>
  <c r="AL25" i="52"/>
  <c r="AN25" i="52" s="1"/>
  <c r="AI25" i="52"/>
  <c r="AK25" i="52" s="1"/>
  <c r="AF25" i="52"/>
  <c r="AH25" i="52" s="1"/>
  <c r="AD25" i="52"/>
  <c r="W25" i="52"/>
  <c r="Y25" i="52" s="1"/>
  <c r="T25" i="52"/>
  <c r="V25" i="52" s="1"/>
  <c r="Q25" i="52"/>
  <c r="S25" i="52" s="1"/>
  <c r="K25" i="52"/>
  <c r="M25" i="52" s="1"/>
  <c r="H25" i="52"/>
  <c r="J25" i="52" s="1"/>
  <c r="E25" i="52"/>
  <c r="G25" i="52" s="1"/>
  <c r="AX24" i="52"/>
  <c r="AZ24" i="52" s="1"/>
  <c r="AU24" i="52"/>
  <c r="AW24" i="52" s="1"/>
  <c r="AR24" i="52"/>
  <c r="AT24" i="52" s="1"/>
  <c r="AL24" i="52"/>
  <c r="AN24" i="52" s="1"/>
  <c r="AI24" i="52"/>
  <c r="AK24" i="52" s="1"/>
  <c r="AF24" i="52"/>
  <c r="AH24" i="52" s="1"/>
  <c r="AD24" i="52"/>
  <c r="W24" i="52"/>
  <c r="Y24" i="52" s="1"/>
  <c r="T24" i="52"/>
  <c r="V24" i="52" s="1"/>
  <c r="Q24" i="52"/>
  <c r="S24" i="52" s="1"/>
  <c r="K24" i="52"/>
  <c r="H24" i="52"/>
  <c r="J24" i="52" s="1"/>
  <c r="E24" i="52"/>
  <c r="G24" i="52" s="1"/>
  <c r="AX23" i="52"/>
  <c r="AZ23" i="52" s="1"/>
  <c r="AU23" i="52"/>
  <c r="AW23" i="52" s="1"/>
  <c r="AR23" i="52"/>
  <c r="AT23" i="52" s="1"/>
  <c r="AL23" i="52"/>
  <c r="AN23" i="52" s="1"/>
  <c r="AI23" i="52"/>
  <c r="AK23" i="52" s="1"/>
  <c r="AF23" i="52"/>
  <c r="AH23" i="52" s="1"/>
  <c r="AD23" i="52"/>
  <c r="W23" i="52"/>
  <c r="Y23" i="52" s="1"/>
  <c r="T23" i="52"/>
  <c r="V23" i="52" s="1"/>
  <c r="Q23" i="52"/>
  <c r="S23" i="52" s="1"/>
  <c r="K23" i="52"/>
  <c r="M23" i="52" s="1"/>
  <c r="H23" i="52"/>
  <c r="J23" i="52" s="1"/>
  <c r="E23" i="52"/>
  <c r="G23" i="52" s="1"/>
  <c r="AX22" i="52"/>
  <c r="AZ22" i="52" s="1"/>
  <c r="AU22" i="52"/>
  <c r="AW22" i="52" s="1"/>
  <c r="AR22" i="52"/>
  <c r="AT22" i="52" s="1"/>
  <c r="AL22" i="52"/>
  <c r="AN22" i="52" s="1"/>
  <c r="AI22" i="52"/>
  <c r="AK22" i="52" s="1"/>
  <c r="AF22" i="52"/>
  <c r="AH22" i="52" s="1"/>
  <c r="AD22" i="52"/>
  <c r="W22" i="52"/>
  <c r="Y22" i="52" s="1"/>
  <c r="T22" i="52"/>
  <c r="V22" i="52" s="1"/>
  <c r="Q22" i="52"/>
  <c r="S22" i="52" s="1"/>
  <c r="K22" i="52"/>
  <c r="H22" i="52"/>
  <c r="J22" i="52" s="1"/>
  <c r="E22" i="52"/>
  <c r="G22" i="52" s="1"/>
  <c r="AX21" i="52"/>
  <c r="AZ21" i="52" s="1"/>
  <c r="AU21" i="52"/>
  <c r="AW21" i="52" s="1"/>
  <c r="AR21" i="52"/>
  <c r="AT21" i="52" s="1"/>
  <c r="AL21" i="52"/>
  <c r="AN21" i="52" s="1"/>
  <c r="AI21" i="52"/>
  <c r="AK21" i="52" s="1"/>
  <c r="AF21" i="52"/>
  <c r="AH21" i="52" s="1"/>
  <c r="AD21" i="52"/>
  <c r="W21" i="52"/>
  <c r="Y21" i="52" s="1"/>
  <c r="T21" i="52"/>
  <c r="V21" i="52" s="1"/>
  <c r="Q21" i="52"/>
  <c r="S21" i="52" s="1"/>
  <c r="K21" i="52"/>
  <c r="M21" i="52" s="1"/>
  <c r="H21" i="52"/>
  <c r="J21" i="52" s="1"/>
  <c r="E21" i="52"/>
  <c r="G21" i="52" s="1"/>
  <c r="AX20" i="52"/>
  <c r="AZ20" i="52" s="1"/>
  <c r="AU20" i="52"/>
  <c r="AW20" i="52" s="1"/>
  <c r="AR20" i="52"/>
  <c r="AT20" i="52" s="1"/>
  <c r="AL20" i="52"/>
  <c r="AN20" i="52" s="1"/>
  <c r="AI20" i="52"/>
  <c r="AK20" i="52" s="1"/>
  <c r="AF20" i="52"/>
  <c r="AH20" i="52" s="1"/>
  <c r="AD20" i="52"/>
  <c r="W20" i="52"/>
  <c r="Y20" i="52" s="1"/>
  <c r="T20" i="52"/>
  <c r="V20" i="52" s="1"/>
  <c r="Q20" i="52"/>
  <c r="S20" i="52" s="1"/>
  <c r="K20" i="52"/>
  <c r="H20" i="52"/>
  <c r="J20" i="52" s="1"/>
  <c r="E20" i="52"/>
  <c r="G20" i="52" s="1"/>
  <c r="AX19" i="52"/>
  <c r="AZ19" i="52" s="1"/>
  <c r="AU19" i="52"/>
  <c r="AW19" i="52" s="1"/>
  <c r="AR19" i="52"/>
  <c r="AT19" i="52" s="1"/>
  <c r="AL19" i="52"/>
  <c r="AN19" i="52" s="1"/>
  <c r="AI19" i="52"/>
  <c r="AK19" i="52" s="1"/>
  <c r="AF19" i="52"/>
  <c r="AH19" i="52" s="1"/>
  <c r="AD19" i="52"/>
  <c r="W19" i="52"/>
  <c r="Y19" i="52" s="1"/>
  <c r="T19" i="52"/>
  <c r="V19" i="52" s="1"/>
  <c r="Q19" i="52"/>
  <c r="S19" i="52" s="1"/>
  <c r="K19" i="52"/>
  <c r="M19" i="52" s="1"/>
  <c r="H19" i="52"/>
  <c r="J19" i="52" s="1"/>
  <c r="E19" i="52"/>
  <c r="G19" i="52" s="1"/>
  <c r="AX18" i="52"/>
  <c r="AZ18" i="52" s="1"/>
  <c r="AU18" i="52"/>
  <c r="AW18" i="52" s="1"/>
  <c r="AR18" i="52"/>
  <c r="AT18" i="52" s="1"/>
  <c r="AL18" i="52"/>
  <c r="AN18" i="52" s="1"/>
  <c r="AI18" i="52"/>
  <c r="AK18" i="52" s="1"/>
  <c r="AF18" i="52"/>
  <c r="AH18" i="52" s="1"/>
  <c r="AD18" i="52"/>
  <c r="W18" i="52"/>
  <c r="Y18" i="52" s="1"/>
  <c r="T18" i="52"/>
  <c r="V18" i="52" s="1"/>
  <c r="Q18" i="52"/>
  <c r="S18" i="52" s="1"/>
  <c r="K18" i="52"/>
  <c r="H18" i="52"/>
  <c r="J18" i="52" s="1"/>
  <c r="E18" i="52"/>
  <c r="G18" i="52" s="1"/>
  <c r="AX17" i="52"/>
  <c r="AZ17" i="52" s="1"/>
  <c r="AU17" i="52"/>
  <c r="AW17" i="52" s="1"/>
  <c r="AR17" i="52"/>
  <c r="AT17" i="52" s="1"/>
  <c r="AL17" i="52"/>
  <c r="AN17" i="52" s="1"/>
  <c r="AI17" i="52"/>
  <c r="AK17" i="52" s="1"/>
  <c r="AF17" i="52"/>
  <c r="AH17" i="52" s="1"/>
  <c r="AD17" i="52"/>
  <c r="W17" i="52"/>
  <c r="Y17" i="52" s="1"/>
  <c r="T17" i="52"/>
  <c r="V17" i="52" s="1"/>
  <c r="Q17" i="52"/>
  <c r="S17" i="52" s="1"/>
  <c r="K17" i="52"/>
  <c r="M17" i="52" s="1"/>
  <c r="H17" i="52"/>
  <c r="J17" i="52" s="1"/>
  <c r="E17" i="52"/>
  <c r="G17" i="52" s="1"/>
  <c r="AX16" i="52"/>
  <c r="AZ16" i="52" s="1"/>
  <c r="AU16" i="52"/>
  <c r="AW16" i="52" s="1"/>
  <c r="AR16" i="52"/>
  <c r="AT16" i="52" s="1"/>
  <c r="AL16" i="52"/>
  <c r="AN16" i="52" s="1"/>
  <c r="AI16" i="52"/>
  <c r="AK16" i="52" s="1"/>
  <c r="AF16" i="52"/>
  <c r="AH16" i="52" s="1"/>
  <c r="AD16" i="52"/>
  <c r="W16" i="52"/>
  <c r="Y16" i="52" s="1"/>
  <c r="T16" i="52"/>
  <c r="V16" i="52" s="1"/>
  <c r="Q16" i="52"/>
  <c r="S16" i="52" s="1"/>
  <c r="K16" i="52"/>
  <c r="H16" i="52"/>
  <c r="J16" i="52" s="1"/>
  <c r="E16" i="52"/>
  <c r="G16" i="52" s="1"/>
  <c r="AX15" i="52"/>
  <c r="AZ15" i="52" s="1"/>
  <c r="AU15" i="52"/>
  <c r="AW15" i="52" s="1"/>
  <c r="AR15" i="52"/>
  <c r="AT15" i="52" s="1"/>
  <c r="AL15" i="52"/>
  <c r="AN15" i="52" s="1"/>
  <c r="AI15" i="52"/>
  <c r="AK15" i="52" s="1"/>
  <c r="AF15" i="52"/>
  <c r="AH15" i="52" s="1"/>
  <c r="AD15" i="52"/>
  <c r="W15" i="52"/>
  <c r="Y15" i="52" s="1"/>
  <c r="T15" i="52"/>
  <c r="V15" i="52" s="1"/>
  <c r="Q15" i="52"/>
  <c r="S15" i="52" s="1"/>
  <c r="K15" i="52"/>
  <c r="M15" i="52" s="1"/>
  <c r="H15" i="52"/>
  <c r="J15" i="52" s="1"/>
  <c r="E15" i="52"/>
  <c r="G15" i="52" s="1"/>
  <c r="AX14" i="52"/>
  <c r="AZ14" i="52" s="1"/>
  <c r="AU14" i="52"/>
  <c r="AW14" i="52" s="1"/>
  <c r="AR14" i="52"/>
  <c r="AT14" i="52" s="1"/>
  <c r="AL14" i="52"/>
  <c r="AN14" i="52" s="1"/>
  <c r="AI14" i="52"/>
  <c r="AK14" i="52" s="1"/>
  <c r="AF14" i="52"/>
  <c r="AH14" i="52" s="1"/>
  <c r="AD14" i="52"/>
  <c r="W14" i="52"/>
  <c r="Y14" i="52" s="1"/>
  <c r="T14" i="52"/>
  <c r="V14" i="52" s="1"/>
  <c r="Q14" i="52"/>
  <c r="S14" i="52" s="1"/>
  <c r="K14" i="52"/>
  <c r="H14" i="52"/>
  <c r="J14" i="52" s="1"/>
  <c r="E14" i="52"/>
  <c r="G14" i="52" s="1"/>
  <c r="AX13" i="52"/>
  <c r="AZ13" i="52" s="1"/>
  <c r="AU13" i="52"/>
  <c r="AW13" i="52" s="1"/>
  <c r="AR13" i="52"/>
  <c r="AT13" i="52" s="1"/>
  <c r="AL13" i="52"/>
  <c r="AN13" i="52" s="1"/>
  <c r="AI13" i="52"/>
  <c r="AK13" i="52" s="1"/>
  <c r="AF13" i="52"/>
  <c r="AH13" i="52" s="1"/>
  <c r="AD13" i="52"/>
  <c r="W13" i="52"/>
  <c r="Y13" i="52" s="1"/>
  <c r="T13" i="52"/>
  <c r="V13" i="52" s="1"/>
  <c r="Q13" i="52"/>
  <c r="S13" i="52" s="1"/>
  <c r="K13" i="52"/>
  <c r="M13" i="52" s="1"/>
  <c r="H13" i="52"/>
  <c r="J13" i="52" s="1"/>
  <c r="E13" i="52"/>
  <c r="G13" i="52" s="1"/>
  <c r="AX12" i="52"/>
  <c r="AZ12" i="52" s="1"/>
  <c r="AU12" i="52"/>
  <c r="AW12" i="52" s="1"/>
  <c r="AR12" i="52"/>
  <c r="AT12" i="52" s="1"/>
  <c r="AL12" i="52"/>
  <c r="AN12" i="52" s="1"/>
  <c r="AI12" i="52"/>
  <c r="AK12" i="52" s="1"/>
  <c r="AF12" i="52"/>
  <c r="AH12" i="52" s="1"/>
  <c r="AD12" i="52"/>
  <c r="W12" i="52"/>
  <c r="Y12" i="52" s="1"/>
  <c r="T12" i="52"/>
  <c r="V12" i="52" s="1"/>
  <c r="Q12" i="52"/>
  <c r="S12" i="52" s="1"/>
  <c r="K12" i="52"/>
  <c r="H12" i="52"/>
  <c r="J12" i="52" s="1"/>
  <c r="E12" i="52"/>
  <c r="G12" i="52" s="1"/>
  <c r="AX11" i="52"/>
  <c r="AZ11" i="52" s="1"/>
  <c r="AU11" i="52"/>
  <c r="AW11" i="52" s="1"/>
  <c r="AR11" i="52"/>
  <c r="AT11" i="52" s="1"/>
  <c r="AL11" i="52"/>
  <c r="AN11" i="52" s="1"/>
  <c r="AI11" i="52"/>
  <c r="AK11" i="52" s="1"/>
  <c r="AF11" i="52"/>
  <c r="AH11" i="52" s="1"/>
  <c r="AD11" i="52"/>
  <c r="W11" i="52"/>
  <c r="Y11" i="52" s="1"/>
  <c r="T11" i="52"/>
  <c r="V11" i="52" s="1"/>
  <c r="Q11" i="52"/>
  <c r="S11" i="52" s="1"/>
  <c r="K11" i="52"/>
  <c r="M11" i="52" s="1"/>
  <c r="H11" i="52"/>
  <c r="J11" i="52" s="1"/>
  <c r="E11" i="52"/>
  <c r="G11" i="52" s="1"/>
  <c r="AX10" i="52"/>
  <c r="AZ10" i="52" s="1"/>
  <c r="AU10" i="52"/>
  <c r="AW10" i="52" s="1"/>
  <c r="AR10" i="52"/>
  <c r="AT10" i="52" s="1"/>
  <c r="AL10" i="52"/>
  <c r="AN10" i="52" s="1"/>
  <c r="AI10" i="52"/>
  <c r="AK10" i="52" s="1"/>
  <c r="AF10" i="52"/>
  <c r="AH10" i="52" s="1"/>
  <c r="AD10" i="52"/>
  <c r="W10" i="52"/>
  <c r="Y10" i="52" s="1"/>
  <c r="T10" i="52"/>
  <c r="V10" i="52" s="1"/>
  <c r="Q10" i="52"/>
  <c r="S10" i="52" s="1"/>
  <c r="K10" i="52"/>
  <c r="H10" i="52"/>
  <c r="J10" i="52" s="1"/>
  <c r="E10" i="52"/>
  <c r="G10" i="52" s="1"/>
  <c r="AX9" i="52"/>
  <c r="AZ9" i="52" s="1"/>
  <c r="AU9" i="52"/>
  <c r="AW9" i="52" s="1"/>
  <c r="AR9" i="52"/>
  <c r="AT9" i="52" s="1"/>
  <c r="AL9" i="52"/>
  <c r="AN9" i="52" s="1"/>
  <c r="AI9" i="52"/>
  <c r="AK9" i="52" s="1"/>
  <c r="AF9" i="52"/>
  <c r="AH9" i="52" s="1"/>
  <c r="AD9" i="52"/>
  <c r="W9" i="52"/>
  <c r="Y9" i="52" s="1"/>
  <c r="T9" i="52"/>
  <c r="Q9" i="52"/>
  <c r="S9" i="52" s="1"/>
  <c r="K9" i="52"/>
  <c r="M9" i="52" s="1"/>
  <c r="H9" i="52"/>
  <c r="J9" i="52" s="1"/>
  <c r="E9" i="52"/>
  <c r="G9" i="52" s="1"/>
  <c r="AX8" i="52"/>
  <c r="AZ8" i="52" s="1"/>
  <c r="AU8" i="52"/>
  <c r="AW8" i="52" s="1"/>
  <c r="AR8" i="52"/>
  <c r="AT8" i="52" s="1"/>
  <c r="AL8" i="52"/>
  <c r="AN8" i="52" s="1"/>
  <c r="AI8" i="52"/>
  <c r="AK8" i="52" s="1"/>
  <c r="AF8" i="52"/>
  <c r="AH8" i="52" s="1"/>
  <c r="AD8" i="52"/>
  <c r="W8" i="52"/>
  <c r="Y8" i="52" s="1"/>
  <c r="T8" i="52"/>
  <c r="V8" i="52" s="1"/>
  <c r="Q8" i="52"/>
  <c r="S8" i="52" s="1"/>
  <c r="K8" i="52"/>
  <c r="H8" i="52"/>
  <c r="J8" i="52" s="1"/>
  <c r="E8" i="52"/>
  <c r="G8" i="52" s="1"/>
  <c r="AX7" i="52"/>
  <c r="AZ7" i="52" s="1"/>
  <c r="AU7" i="52"/>
  <c r="AW7" i="52" s="1"/>
  <c r="AR7" i="52"/>
  <c r="AT7" i="52" s="1"/>
  <c r="AL7" i="52"/>
  <c r="AN7" i="52" s="1"/>
  <c r="AI7" i="52"/>
  <c r="AK7" i="52" s="1"/>
  <c r="AF7" i="52"/>
  <c r="AH7" i="52" s="1"/>
  <c r="W7" i="52"/>
  <c r="Y7" i="52" s="1"/>
  <c r="T7" i="52"/>
  <c r="V7" i="52" s="1"/>
  <c r="Q7" i="52"/>
  <c r="S7" i="52" s="1"/>
  <c r="K7" i="52"/>
  <c r="M7" i="52" s="1"/>
  <c r="H7" i="52"/>
  <c r="J7" i="52" s="1"/>
  <c r="E7" i="52"/>
  <c r="AX50" i="49"/>
  <c r="AZ50" i="49" s="1"/>
  <c r="AU50" i="49"/>
  <c r="AW50" i="49" s="1"/>
  <c r="AR50" i="49"/>
  <c r="AT50" i="49" s="1"/>
  <c r="AP50" i="49"/>
  <c r="AL50" i="49"/>
  <c r="AN50" i="49" s="1"/>
  <c r="AI50" i="49"/>
  <c r="AK50" i="49" s="1"/>
  <c r="AF50" i="49"/>
  <c r="AH50" i="49" s="1"/>
  <c r="AD50" i="49"/>
  <c r="AA50" i="49"/>
  <c r="W50" i="49"/>
  <c r="Y50" i="49" s="1"/>
  <c r="T50" i="49"/>
  <c r="V50" i="49" s="1"/>
  <c r="Q50" i="49"/>
  <c r="S50" i="49" s="1"/>
  <c r="O50" i="49"/>
  <c r="K50" i="49"/>
  <c r="M50" i="49" s="1"/>
  <c r="H50" i="49"/>
  <c r="J50" i="49" s="1"/>
  <c r="E50" i="49"/>
  <c r="AX49" i="49"/>
  <c r="AZ49" i="49" s="1"/>
  <c r="AU49" i="49"/>
  <c r="AW49" i="49" s="1"/>
  <c r="AR49" i="49"/>
  <c r="AT49" i="49" s="1"/>
  <c r="AP49" i="49"/>
  <c r="AL49" i="49"/>
  <c r="AN49" i="49" s="1"/>
  <c r="AI49" i="49"/>
  <c r="AK49" i="49" s="1"/>
  <c r="AF49" i="49"/>
  <c r="AA49" i="49"/>
  <c r="W49" i="49"/>
  <c r="Y49" i="49" s="1"/>
  <c r="T49" i="49"/>
  <c r="V49" i="49" s="1"/>
  <c r="Q49" i="49"/>
  <c r="K49" i="49"/>
  <c r="M49" i="49" s="1"/>
  <c r="H49" i="49"/>
  <c r="J49" i="49" s="1"/>
  <c r="E49" i="49"/>
  <c r="AX48" i="49"/>
  <c r="AZ48" i="49" s="1"/>
  <c r="AU48" i="49"/>
  <c r="AW48" i="49" s="1"/>
  <c r="AR48" i="49"/>
  <c r="AT48" i="49" s="1"/>
  <c r="AP48" i="49"/>
  <c r="AL48" i="49"/>
  <c r="AN48" i="49" s="1"/>
  <c r="AI48" i="49"/>
  <c r="AK48" i="49" s="1"/>
  <c r="AF48" i="49"/>
  <c r="AD48" i="49"/>
  <c r="AA48" i="49"/>
  <c r="W48" i="49"/>
  <c r="Y48" i="49" s="1"/>
  <c r="T48" i="49"/>
  <c r="V48" i="49" s="1"/>
  <c r="Q48" i="49"/>
  <c r="O48" i="49"/>
  <c r="K48" i="49"/>
  <c r="M48" i="49" s="1"/>
  <c r="H48" i="49"/>
  <c r="E48" i="49"/>
  <c r="AX47" i="49"/>
  <c r="AZ47" i="49" s="1"/>
  <c r="AU47" i="49"/>
  <c r="AW47" i="49" s="1"/>
  <c r="AR47" i="49"/>
  <c r="AT47" i="49" s="1"/>
  <c r="AP47" i="49"/>
  <c r="AL47" i="49"/>
  <c r="AN47" i="49" s="1"/>
  <c r="AI47" i="49"/>
  <c r="AK47" i="49" s="1"/>
  <c r="AF47" i="49"/>
  <c r="AH47" i="49" s="1"/>
  <c r="AA47" i="49"/>
  <c r="W47" i="49"/>
  <c r="Y47" i="49" s="1"/>
  <c r="T47" i="49"/>
  <c r="V47" i="49" s="1"/>
  <c r="Q47" i="49"/>
  <c r="S47" i="49" s="1"/>
  <c r="K47" i="49"/>
  <c r="M47" i="49" s="1"/>
  <c r="H47" i="49"/>
  <c r="J47" i="49" s="1"/>
  <c r="O47" i="49"/>
  <c r="E47" i="49"/>
  <c r="AX46" i="49"/>
  <c r="AZ46" i="49" s="1"/>
  <c r="AU46" i="49"/>
  <c r="AW46" i="49" s="1"/>
  <c r="AR46" i="49"/>
  <c r="AT46" i="49" s="1"/>
  <c r="AP46" i="49"/>
  <c r="AL46" i="49"/>
  <c r="AN46" i="49" s="1"/>
  <c r="AI46" i="49"/>
  <c r="AK46" i="49" s="1"/>
  <c r="AF46" i="49"/>
  <c r="AH46" i="49" s="1"/>
  <c r="AD46" i="49"/>
  <c r="AA46" i="49"/>
  <c r="W46" i="49"/>
  <c r="Y46" i="49" s="1"/>
  <c r="T46" i="49"/>
  <c r="V46" i="49" s="1"/>
  <c r="Q46" i="49"/>
  <c r="S46" i="49" s="1"/>
  <c r="K46" i="49"/>
  <c r="M46" i="49" s="1"/>
  <c r="H46" i="49"/>
  <c r="J46" i="49" s="1"/>
  <c r="O46" i="49"/>
  <c r="E46" i="49"/>
  <c r="G46" i="49" s="1"/>
  <c r="AX45" i="49"/>
  <c r="AZ45" i="49" s="1"/>
  <c r="AU45" i="49"/>
  <c r="AW45" i="49" s="1"/>
  <c r="AR45" i="49"/>
  <c r="AT45" i="49" s="1"/>
  <c r="AP45" i="49"/>
  <c r="AL45" i="49"/>
  <c r="AN45" i="49" s="1"/>
  <c r="AI45" i="49"/>
  <c r="AK45" i="49" s="1"/>
  <c r="AF45" i="49"/>
  <c r="AA45" i="49"/>
  <c r="W45" i="49"/>
  <c r="Y45" i="49" s="1"/>
  <c r="T45" i="49"/>
  <c r="V45" i="49" s="1"/>
  <c r="Q45" i="49"/>
  <c r="K45" i="49"/>
  <c r="H45" i="49"/>
  <c r="J45" i="49" s="1"/>
  <c r="E45" i="49"/>
  <c r="AX44" i="49"/>
  <c r="AZ44" i="49" s="1"/>
  <c r="AU44" i="49"/>
  <c r="AW44" i="49" s="1"/>
  <c r="AR44" i="49"/>
  <c r="AT44" i="49" s="1"/>
  <c r="AP44" i="49"/>
  <c r="AL44" i="49"/>
  <c r="AN44" i="49" s="1"/>
  <c r="AI44" i="49"/>
  <c r="AK44" i="49" s="1"/>
  <c r="AF44" i="49"/>
  <c r="AA44" i="49"/>
  <c r="W44" i="49"/>
  <c r="Y44" i="49" s="1"/>
  <c r="T44" i="49"/>
  <c r="V44" i="49" s="1"/>
  <c r="Q44" i="49"/>
  <c r="K44" i="49"/>
  <c r="M44" i="49" s="1"/>
  <c r="H44" i="49"/>
  <c r="J44" i="49" s="1"/>
  <c r="E44" i="49"/>
  <c r="AX43" i="49"/>
  <c r="AZ43" i="49" s="1"/>
  <c r="AU43" i="49"/>
  <c r="AW43" i="49" s="1"/>
  <c r="AR43" i="49"/>
  <c r="AT43" i="49" s="1"/>
  <c r="AP43" i="49"/>
  <c r="AL43" i="49"/>
  <c r="AN43" i="49" s="1"/>
  <c r="AI43" i="49"/>
  <c r="AK43" i="49" s="1"/>
  <c r="AF43" i="49"/>
  <c r="AH43" i="49" s="1"/>
  <c r="AD43" i="49"/>
  <c r="AA43" i="49"/>
  <c r="W43" i="49"/>
  <c r="Y43" i="49" s="1"/>
  <c r="T43" i="49"/>
  <c r="Q43" i="49"/>
  <c r="S43" i="49" s="1"/>
  <c r="O43" i="49"/>
  <c r="K43" i="49"/>
  <c r="M43" i="49" s="1"/>
  <c r="H43" i="49"/>
  <c r="J43" i="49" s="1"/>
  <c r="E43" i="49"/>
  <c r="AX42" i="49"/>
  <c r="AZ42" i="49" s="1"/>
  <c r="AU42" i="49"/>
  <c r="AW42" i="49" s="1"/>
  <c r="AR42" i="49"/>
  <c r="AT42" i="49" s="1"/>
  <c r="AP42" i="49"/>
  <c r="AL42" i="49"/>
  <c r="AN42" i="49" s="1"/>
  <c r="AI42" i="49"/>
  <c r="AF42" i="49"/>
  <c r="AH42" i="49" s="1"/>
  <c r="AA42" i="49"/>
  <c r="W42" i="49"/>
  <c r="Y42" i="49" s="1"/>
  <c r="T42" i="49"/>
  <c r="V42" i="49" s="1"/>
  <c r="Q42" i="49"/>
  <c r="S42" i="49" s="1"/>
  <c r="K42" i="49"/>
  <c r="M42" i="49" s="1"/>
  <c r="H42" i="49"/>
  <c r="J42" i="49" s="1"/>
  <c r="E42" i="49"/>
  <c r="G42" i="49" s="1"/>
  <c r="AX41" i="49"/>
  <c r="AZ41" i="49" s="1"/>
  <c r="AU41" i="49"/>
  <c r="AW41" i="49" s="1"/>
  <c r="AR41" i="49"/>
  <c r="AT41" i="49" s="1"/>
  <c r="AP41" i="49"/>
  <c r="AL41" i="49"/>
  <c r="AN41" i="49" s="1"/>
  <c r="AI41" i="49"/>
  <c r="AK41" i="49" s="1"/>
  <c r="AF41" i="49"/>
  <c r="AD41" i="49"/>
  <c r="AA41" i="49"/>
  <c r="W41" i="49"/>
  <c r="Y41" i="49" s="1"/>
  <c r="T41" i="49"/>
  <c r="V41" i="49" s="1"/>
  <c r="Q41" i="49"/>
  <c r="O41" i="49"/>
  <c r="K41" i="49"/>
  <c r="M41" i="49" s="1"/>
  <c r="H41" i="49"/>
  <c r="J41" i="49" s="1"/>
  <c r="E41" i="49"/>
  <c r="AX40" i="49"/>
  <c r="AZ40" i="49" s="1"/>
  <c r="AU40" i="49"/>
  <c r="AW40" i="49" s="1"/>
  <c r="AR40" i="49"/>
  <c r="AT40" i="49" s="1"/>
  <c r="AP40" i="49"/>
  <c r="AL40" i="49"/>
  <c r="AN40" i="49" s="1"/>
  <c r="AI40" i="49"/>
  <c r="AK40" i="49" s="1"/>
  <c r="AF40" i="49"/>
  <c r="AA40" i="49"/>
  <c r="W40" i="49"/>
  <c r="Y40" i="49" s="1"/>
  <c r="T40" i="49"/>
  <c r="V40" i="49" s="1"/>
  <c r="Q40" i="49"/>
  <c r="K40" i="49"/>
  <c r="M40" i="49" s="1"/>
  <c r="H40" i="49"/>
  <c r="J40" i="49" s="1"/>
  <c r="E40" i="49"/>
  <c r="G40" i="49" s="1"/>
  <c r="AX39" i="49"/>
  <c r="AZ39" i="49" s="1"/>
  <c r="AU39" i="49"/>
  <c r="AW39" i="49" s="1"/>
  <c r="AR39" i="49"/>
  <c r="AT39" i="49" s="1"/>
  <c r="AP39" i="49"/>
  <c r="AL39" i="49"/>
  <c r="AN39" i="49" s="1"/>
  <c r="AI39" i="49"/>
  <c r="AK39" i="49" s="1"/>
  <c r="AF39" i="49"/>
  <c r="AH39" i="49" s="1"/>
  <c r="AD39" i="49"/>
  <c r="AA39" i="49"/>
  <c r="W39" i="49"/>
  <c r="Y39" i="49" s="1"/>
  <c r="T39" i="49"/>
  <c r="V39" i="49" s="1"/>
  <c r="Q39" i="49"/>
  <c r="S39" i="49" s="1"/>
  <c r="O39" i="49"/>
  <c r="K39" i="49"/>
  <c r="M39" i="49" s="1"/>
  <c r="H39" i="49"/>
  <c r="J39" i="49" s="1"/>
  <c r="E39" i="49"/>
  <c r="AX38" i="49"/>
  <c r="AZ38" i="49" s="1"/>
  <c r="AU38" i="49"/>
  <c r="AW38" i="49" s="1"/>
  <c r="AR38" i="49"/>
  <c r="AT38" i="49" s="1"/>
  <c r="AP38" i="49"/>
  <c r="AL38" i="49"/>
  <c r="AN38" i="49" s="1"/>
  <c r="AI38" i="49"/>
  <c r="AF38" i="49"/>
  <c r="AH38" i="49" s="1"/>
  <c r="AA38" i="49"/>
  <c r="W38" i="49"/>
  <c r="Y38" i="49" s="1"/>
  <c r="T38" i="49"/>
  <c r="Q38" i="49"/>
  <c r="S38" i="49" s="1"/>
  <c r="K38" i="49"/>
  <c r="M38" i="49" s="1"/>
  <c r="H38" i="49"/>
  <c r="J38" i="49" s="1"/>
  <c r="E38" i="49"/>
  <c r="AX37" i="49"/>
  <c r="AZ37" i="49" s="1"/>
  <c r="AU37" i="49"/>
  <c r="AW37" i="49" s="1"/>
  <c r="AR37" i="49"/>
  <c r="AT37" i="49" s="1"/>
  <c r="AP37" i="49"/>
  <c r="AL37" i="49"/>
  <c r="AN37" i="49" s="1"/>
  <c r="AI37" i="49"/>
  <c r="AK37" i="49" s="1"/>
  <c r="AF37" i="49"/>
  <c r="AD37" i="49"/>
  <c r="AA37" i="49"/>
  <c r="W37" i="49"/>
  <c r="Y37" i="49" s="1"/>
  <c r="T37" i="49"/>
  <c r="V37" i="49" s="1"/>
  <c r="Q37" i="49"/>
  <c r="O37" i="49"/>
  <c r="K37" i="49"/>
  <c r="M37" i="49" s="1"/>
  <c r="H37" i="49"/>
  <c r="J37" i="49" s="1"/>
  <c r="E37" i="49"/>
  <c r="G37" i="49" s="1"/>
  <c r="AX36" i="49"/>
  <c r="AZ36" i="49" s="1"/>
  <c r="AU36" i="49"/>
  <c r="AW36" i="49" s="1"/>
  <c r="AR36" i="49"/>
  <c r="AT36" i="49" s="1"/>
  <c r="AP36" i="49"/>
  <c r="AL36" i="49"/>
  <c r="AN36" i="49" s="1"/>
  <c r="AI36" i="49"/>
  <c r="AK36" i="49" s="1"/>
  <c r="AF36" i="49"/>
  <c r="AA36" i="49"/>
  <c r="W36" i="49"/>
  <c r="Y36" i="49" s="1"/>
  <c r="T36" i="49"/>
  <c r="V36" i="49" s="1"/>
  <c r="Q36" i="49"/>
  <c r="K36" i="49"/>
  <c r="M36" i="49" s="1"/>
  <c r="H36" i="49"/>
  <c r="E36" i="49"/>
  <c r="G36" i="49" s="1"/>
  <c r="AX35" i="49"/>
  <c r="AZ35" i="49" s="1"/>
  <c r="AU35" i="49"/>
  <c r="AW35" i="49" s="1"/>
  <c r="AR35" i="49"/>
  <c r="AT35" i="49" s="1"/>
  <c r="AP35" i="49"/>
  <c r="AL35" i="49"/>
  <c r="AN35" i="49" s="1"/>
  <c r="AI35" i="49"/>
  <c r="AF35" i="49"/>
  <c r="AH35" i="49" s="1"/>
  <c r="AD35" i="49"/>
  <c r="AA35" i="49"/>
  <c r="W35" i="49"/>
  <c r="Y35" i="49" s="1"/>
  <c r="T35" i="49"/>
  <c r="V35" i="49" s="1"/>
  <c r="Q35" i="49"/>
  <c r="S35" i="49" s="1"/>
  <c r="O35" i="49"/>
  <c r="K35" i="49"/>
  <c r="M35" i="49" s="1"/>
  <c r="H35" i="49"/>
  <c r="J35" i="49" s="1"/>
  <c r="E35" i="49"/>
  <c r="AX34" i="49"/>
  <c r="AZ34" i="49" s="1"/>
  <c r="AU34" i="49"/>
  <c r="AW34" i="49" s="1"/>
  <c r="AR34" i="49"/>
  <c r="AT34" i="49" s="1"/>
  <c r="AP34" i="49"/>
  <c r="AL34" i="49"/>
  <c r="AN34" i="49" s="1"/>
  <c r="AI34" i="49"/>
  <c r="AF34" i="49"/>
  <c r="AH34" i="49" s="1"/>
  <c r="AA34" i="49"/>
  <c r="W34" i="49"/>
  <c r="Y34" i="49" s="1"/>
  <c r="T34" i="49"/>
  <c r="V34" i="49" s="1"/>
  <c r="Q34" i="49"/>
  <c r="S34" i="49" s="1"/>
  <c r="K34" i="49"/>
  <c r="M34" i="49" s="1"/>
  <c r="H34" i="49"/>
  <c r="J34" i="49" s="1"/>
  <c r="E34" i="49"/>
  <c r="AX33" i="49"/>
  <c r="AZ33" i="49" s="1"/>
  <c r="AU33" i="49"/>
  <c r="AW33" i="49" s="1"/>
  <c r="AR33" i="49"/>
  <c r="AT33" i="49" s="1"/>
  <c r="AP33" i="49"/>
  <c r="AL33" i="49"/>
  <c r="AN33" i="49" s="1"/>
  <c r="AI33" i="49"/>
  <c r="AK33" i="49" s="1"/>
  <c r="AF33" i="49"/>
  <c r="AD33" i="49"/>
  <c r="AA33" i="49"/>
  <c r="W33" i="49"/>
  <c r="Y33" i="49" s="1"/>
  <c r="T33" i="49"/>
  <c r="V33" i="49" s="1"/>
  <c r="Q33" i="49"/>
  <c r="O33" i="49"/>
  <c r="K33" i="49"/>
  <c r="M33" i="49" s="1"/>
  <c r="H33" i="49"/>
  <c r="J33" i="49" s="1"/>
  <c r="E33" i="49"/>
  <c r="G33" i="49" s="1"/>
  <c r="AX32" i="49"/>
  <c r="AZ32" i="49" s="1"/>
  <c r="AU32" i="49"/>
  <c r="AW32" i="49" s="1"/>
  <c r="AR32" i="49"/>
  <c r="AT32" i="49" s="1"/>
  <c r="AP32" i="49"/>
  <c r="AL32" i="49"/>
  <c r="AN32" i="49" s="1"/>
  <c r="AI32" i="49"/>
  <c r="AK32" i="49" s="1"/>
  <c r="AF32" i="49"/>
  <c r="AA32" i="49"/>
  <c r="W32" i="49"/>
  <c r="Y32" i="49" s="1"/>
  <c r="T32" i="49"/>
  <c r="V32" i="49" s="1"/>
  <c r="Q32" i="49"/>
  <c r="K32" i="49"/>
  <c r="M32" i="49" s="1"/>
  <c r="H32" i="49"/>
  <c r="J32" i="49" s="1"/>
  <c r="E32" i="49"/>
  <c r="G32" i="49" s="1"/>
  <c r="AX31" i="49"/>
  <c r="AZ31" i="49" s="1"/>
  <c r="AU31" i="49"/>
  <c r="AW31" i="49" s="1"/>
  <c r="AR31" i="49"/>
  <c r="AT31" i="49" s="1"/>
  <c r="AP31" i="49"/>
  <c r="AL31" i="49"/>
  <c r="AN31" i="49" s="1"/>
  <c r="AI31" i="49"/>
  <c r="AK31" i="49" s="1"/>
  <c r="AF31" i="49"/>
  <c r="AH31" i="49" s="1"/>
  <c r="AD31" i="49"/>
  <c r="AA31" i="49"/>
  <c r="W31" i="49"/>
  <c r="Y31" i="49" s="1"/>
  <c r="T31" i="49"/>
  <c r="V31" i="49" s="1"/>
  <c r="Q31" i="49"/>
  <c r="S31" i="49" s="1"/>
  <c r="O31" i="49"/>
  <c r="K31" i="49"/>
  <c r="M31" i="49" s="1"/>
  <c r="H31" i="49"/>
  <c r="J31" i="49" s="1"/>
  <c r="E31" i="49"/>
  <c r="AX30" i="49"/>
  <c r="AZ30" i="49" s="1"/>
  <c r="AU30" i="49"/>
  <c r="AW30" i="49" s="1"/>
  <c r="AR30" i="49"/>
  <c r="AT30" i="49" s="1"/>
  <c r="AP30" i="49"/>
  <c r="AL30" i="49"/>
  <c r="AN30" i="49" s="1"/>
  <c r="AI30" i="49"/>
  <c r="AK30" i="49" s="1"/>
  <c r="AF30" i="49"/>
  <c r="AH30" i="49" s="1"/>
  <c r="AA30" i="49"/>
  <c r="W30" i="49"/>
  <c r="Y30" i="49" s="1"/>
  <c r="T30" i="49"/>
  <c r="Q30" i="49"/>
  <c r="S30" i="49" s="1"/>
  <c r="K30" i="49"/>
  <c r="M30" i="49" s="1"/>
  <c r="H30" i="49"/>
  <c r="J30" i="49" s="1"/>
  <c r="E30" i="49"/>
  <c r="G30" i="49" s="1"/>
  <c r="AX29" i="49"/>
  <c r="AZ29" i="49" s="1"/>
  <c r="AU29" i="49"/>
  <c r="AW29" i="49" s="1"/>
  <c r="AR29" i="49"/>
  <c r="AT29" i="49" s="1"/>
  <c r="AP29" i="49"/>
  <c r="AL29" i="49"/>
  <c r="AN29" i="49" s="1"/>
  <c r="AI29" i="49"/>
  <c r="AK29" i="49" s="1"/>
  <c r="AF29" i="49"/>
  <c r="AD29" i="49"/>
  <c r="AA29" i="49"/>
  <c r="W29" i="49"/>
  <c r="Y29" i="49" s="1"/>
  <c r="T29" i="49"/>
  <c r="V29" i="49" s="1"/>
  <c r="Q29" i="49"/>
  <c r="O29" i="49"/>
  <c r="K29" i="49"/>
  <c r="M29" i="49" s="1"/>
  <c r="H29" i="49"/>
  <c r="J29" i="49" s="1"/>
  <c r="E29" i="49"/>
  <c r="G29" i="49" s="1"/>
  <c r="AX28" i="49"/>
  <c r="AZ28" i="49" s="1"/>
  <c r="AU28" i="49"/>
  <c r="AW28" i="49" s="1"/>
  <c r="AR28" i="49"/>
  <c r="AT28" i="49" s="1"/>
  <c r="AP28" i="49"/>
  <c r="AL28" i="49"/>
  <c r="AN28" i="49" s="1"/>
  <c r="AI28" i="49"/>
  <c r="AK28" i="49" s="1"/>
  <c r="AF28" i="49"/>
  <c r="AH28" i="49" s="1"/>
  <c r="AA28" i="49"/>
  <c r="W28" i="49"/>
  <c r="Y28" i="49" s="1"/>
  <c r="T28" i="49"/>
  <c r="V28" i="49" s="1"/>
  <c r="Q28" i="49"/>
  <c r="S28" i="49" s="1"/>
  <c r="K28" i="49"/>
  <c r="M28" i="49" s="1"/>
  <c r="H28" i="49"/>
  <c r="J28" i="49" s="1"/>
  <c r="E28" i="49"/>
  <c r="AX27" i="49"/>
  <c r="AZ27" i="49" s="1"/>
  <c r="AU27" i="49"/>
  <c r="AW27" i="49" s="1"/>
  <c r="AR27" i="49"/>
  <c r="AT27" i="49" s="1"/>
  <c r="AP27" i="49"/>
  <c r="AL27" i="49"/>
  <c r="AN27" i="49" s="1"/>
  <c r="AI27" i="49"/>
  <c r="AK27" i="49" s="1"/>
  <c r="AF27" i="49"/>
  <c r="AH27" i="49" s="1"/>
  <c r="AD27" i="49"/>
  <c r="AA27" i="49"/>
  <c r="W27" i="49"/>
  <c r="Y27" i="49" s="1"/>
  <c r="T27" i="49"/>
  <c r="Q27" i="49"/>
  <c r="S27" i="49" s="1"/>
  <c r="O27" i="49"/>
  <c r="K27" i="49"/>
  <c r="M27" i="49" s="1"/>
  <c r="H27" i="49"/>
  <c r="J27" i="49" s="1"/>
  <c r="E27" i="49"/>
  <c r="AX26" i="49"/>
  <c r="AZ26" i="49" s="1"/>
  <c r="AU26" i="49"/>
  <c r="AW26" i="49" s="1"/>
  <c r="AR26" i="49"/>
  <c r="AT26" i="49" s="1"/>
  <c r="AP26" i="49"/>
  <c r="AL26" i="49"/>
  <c r="AN26" i="49" s="1"/>
  <c r="AI26" i="49"/>
  <c r="AF26" i="49"/>
  <c r="AH26" i="49" s="1"/>
  <c r="AA26" i="49"/>
  <c r="W26" i="49"/>
  <c r="Y26" i="49" s="1"/>
  <c r="T26" i="49"/>
  <c r="Q26" i="49"/>
  <c r="S26" i="49" s="1"/>
  <c r="K26" i="49"/>
  <c r="M26" i="49" s="1"/>
  <c r="H26" i="49"/>
  <c r="J26" i="49" s="1"/>
  <c r="E26" i="49"/>
  <c r="G26" i="49" s="1"/>
  <c r="AX25" i="49"/>
  <c r="AZ25" i="49" s="1"/>
  <c r="AU25" i="49"/>
  <c r="AW25" i="49" s="1"/>
  <c r="AR25" i="49"/>
  <c r="AT25" i="49" s="1"/>
  <c r="AP25" i="49"/>
  <c r="AL25" i="49"/>
  <c r="AN25" i="49" s="1"/>
  <c r="AI25" i="49"/>
  <c r="AK25" i="49" s="1"/>
  <c r="AF25" i="49"/>
  <c r="AD25" i="49"/>
  <c r="AA25" i="49"/>
  <c r="W25" i="49"/>
  <c r="Y25" i="49" s="1"/>
  <c r="T25" i="49"/>
  <c r="V25" i="49" s="1"/>
  <c r="Q25" i="49"/>
  <c r="O25" i="49"/>
  <c r="K25" i="49"/>
  <c r="M25" i="49" s="1"/>
  <c r="H25" i="49"/>
  <c r="J25" i="49" s="1"/>
  <c r="E25" i="49"/>
  <c r="G25" i="49" s="1"/>
  <c r="AX24" i="49"/>
  <c r="AZ24" i="49" s="1"/>
  <c r="AU24" i="49"/>
  <c r="AW24" i="49" s="1"/>
  <c r="AR24" i="49"/>
  <c r="AT24" i="49" s="1"/>
  <c r="AP24" i="49"/>
  <c r="AL24" i="49"/>
  <c r="AN24" i="49" s="1"/>
  <c r="AI24" i="49"/>
  <c r="AK24" i="49" s="1"/>
  <c r="AF24" i="49"/>
  <c r="AA24" i="49"/>
  <c r="W24" i="49"/>
  <c r="Y24" i="49" s="1"/>
  <c r="T24" i="49"/>
  <c r="V24" i="49" s="1"/>
  <c r="Q24" i="49"/>
  <c r="K24" i="49"/>
  <c r="M24" i="49" s="1"/>
  <c r="H24" i="49"/>
  <c r="J24" i="49" s="1"/>
  <c r="E24" i="49"/>
  <c r="G24" i="49" s="1"/>
  <c r="AX23" i="49"/>
  <c r="AZ23" i="49" s="1"/>
  <c r="AU23" i="49"/>
  <c r="AW23" i="49" s="1"/>
  <c r="AR23" i="49"/>
  <c r="AT23" i="49" s="1"/>
  <c r="AP23" i="49"/>
  <c r="AL23" i="49"/>
  <c r="AN23" i="49" s="1"/>
  <c r="AI23" i="49"/>
  <c r="AK23" i="49" s="1"/>
  <c r="AF23" i="49"/>
  <c r="AH23" i="49" s="1"/>
  <c r="AD23" i="49"/>
  <c r="AA23" i="49"/>
  <c r="W23" i="49"/>
  <c r="Y23" i="49" s="1"/>
  <c r="T23" i="49"/>
  <c r="V23" i="49" s="1"/>
  <c r="Q23" i="49"/>
  <c r="S23" i="49" s="1"/>
  <c r="O23" i="49"/>
  <c r="K23" i="49"/>
  <c r="M23" i="49" s="1"/>
  <c r="H23" i="49"/>
  <c r="J23" i="49" s="1"/>
  <c r="E23" i="49"/>
  <c r="AX22" i="49"/>
  <c r="AZ22" i="49" s="1"/>
  <c r="AU22" i="49"/>
  <c r="AW22" i="49" s="1"/>
  <c r="AR22" i="49"/>
  <c r="AT22" i="49" s="1"/>
  <c r="AP22" i="49"/>
  <c r="AL22" i="49"/>
  <c r="AN22" i="49" s="1"/>
  <c r="AI22" i="49"/>
  <c r="AF22" i="49"/>
  <c r="AH22" i="49" s="1"/>
  <c r="AA22" i="49"/>
  <c r="W22" i="49"/>
  <c r="Y22" i="49" s="1"/>
  <c r="T22" i="49"/>
  <c r="V22" i="49" s="1"/>
  <c r="Q22" i="49"/>
  <c r="S22" i="49" s="1"/>
  <c r="K22" i="49"/>
  <c r="M22" i="49" s="1"/>
  <c r="H22" i="49"/>
  <c r="J22" i="49" s="1"/>
  <c r="E22" i="49"/>
  <c r="AX21" i="49"/>
  <c r="AZ21" i="49" s="1"/>
  <c r="AU21" i="49"/>
  <c r="AW21" i="49" s="1"/>
  <c r="AR21" i="49"/>
  <c r="AT21" i="49" s="1"/>
  <c r="AP21" i="49"/>
  <c r="AL21" i="49"/>
  <c r="AN21" i="49" s="1"/>
  <c r="AI21" i="49"/>
  <c r="AK21" i="49" s="1"/>
  <c r="AF21" i="49"/>
  <c r="AD21" i="49"/>
  <c r="AA21" i="49"/>
  <c r="W21" i="49"/>
  <c r="Y21" i="49" s="1"/>
  <c r="T21" i="49"/>
  <c r="V21" i="49" s="1"/>
  <c r="Q21" i="49"/>
  <c r="S21" i="49" s="1"/>
  <c r="O21" i="49"/>
  <c r="K21" i="49"/>
  <c r="M21" i="49" s="1"/>
  <c r="H21" i="49"/>
  <c r="J21" i="49" s="1"/>
  <c r="E21" i="49"/>
  <c r="AX20" i="49"/>
  <c r="AZ20" i="49" s="1"/>
  <c r="AU20" i="49"/>
  <c r="AW20" i="49" s="1"/>
  <c r="AR20" i="49"/>
  <c r="AT20" i="49" s="1"/>
  <c r="AP20" i="49"/>
  <c r="AL20" i="49"/>
  <c r="AN20" i="49" s="1"/>
  <c r="AI20" i="49"/>
  <c r="AK20" i="49" s="1"/>
  <c r="AF20" i="49"/>
  <c r="AD20" i="49"/>
  <c r="AA20" i="49"/>
  <c r="W20" i="49"/>
  <c r="Y20" i="49" s="1"/>
  <c r="T20" i="49"/>
  <c r="V20" i="49" s="1"/>
  <c r="Q20" i="49"/>
  <c r="O20" i="49"/>
  <c r="K20" i="49"/>
  <c r="M20" i="49" s="1"/>
  <c r="H20" i="49"/>
  <c r="J20" i="49" s="1"/>
  <c r="E20" i="49"/>
  <c r="AX19" i="49"/>
  <c r="AZ19" i="49" s="1"/>
  <c r="AU19" i="49"/>
  <c r="AW19" i="49" s="1"/>
  <c r="AR19" i="49"/>
  <c r="AT19" i="49" s="1"/>
  <c r="AP19" i="49"/>
  <c r="AL19" i="49"/>
  <c r="AN19" i="49" s="1"/>
  <c r="AI19" i="49"/>
  <c r="AK19" i="49" s="1"/>
  <c r="AF19" i="49"/>
  <c r="AA19" i="49"/>
  <c r="W19" i="49"/>
  <c r="Y19" i="49" s="1"/>
  <c r="T19" i="49"/>
  <c r="V19" i="49" s="1"/>
  <c r="Q19" i="49"/>
  <c r="K19" i="49"/>
  <c r="M19" i="49" s="1"/>
  <c r="H19" i="49"/>
  <c r="J19" i="49" s="1"/>
  <c r="E19" i="49"/>
  <c r="AX18" i="49"/>
  <c r="AZ18" i="49" s="1"/>
  <c r="AU18" i="49"/>
  <c r="AW18" i="49" s="1"/>
  <c r="AR18" i="49"/>
  <c r="AT18" i="49" s="1"/>
  <c r="AP18" i="49"/>
  <c r="AL18" i="49"/>
  <c r="AN18" i="49" s="1"/>
  <c r="AI18" i="49"/>
  <c r="AK18" i="49" s="1"/>
  <c r="AF18" i="49"/>
  <c r="AA18" i="49"/>
  <c r="W18" i="49"/>
  <c r="Y18" i="49" s="1"/>
  <c r="T18" i="49"/>
  <c r="V18" i="49" s="1"/>
  <c r="Q18" i="49"/>
  <c r="K18" i="49"/>
  <c r="M18" i="49" s="1"/>
  <c r="H18" i="49"/>
  <c r="J18" i="49" s="1"/>
  <c r="AD18" i="49"/>
  <c r="E18" i="49"/>
  <c r="G18" i="49" s="1"/>
  <c r="AX17" i="49"/>
  <c r="AZ17" i="49" s="1"/>
  <c r="AU17" i="49"/>
  <c r="AW17" i="49" s="1"/>
  <c r="AR17" i="49"/>
  <c r="AT17" i="49" s="1"/>
  <c r="AP17" i="49"/>
  <c r="AL17" i="49"/>
  <c r="AN17" i="49" s="1"/>
  <c r="AI17" i="49"/>
  <c r="AK17" i="49" s="1"/>
  <c r="AF17" i="49"/>
  <c r="AH17" i="49" s="1"/>
  <c r="AD17" i="49"/>
  <c r="AA17" i="49"/>
  <c r="W17" i="49"/>
  <c r="Y17" i="49" s="1"/>
  <c r="T17" i="49"/>
  <c r="V17" i="49" s="1"/>
  <c r="Q17" i="49"/>
  <c r="S17" i="49" s="1"/>
  <c r="O17" i="49"/>
  <c r="K17" i="49"/>
  <c r="M17" i="49" s="1"/>
  <c r="H17" i="49"/>
  <c r="J17" i="49" s="1"/>
  <c r="E17" i="49"/>
  <c r="G17" i="49" s="1"/>
  <c r="AX16" i="49"/>
  <c r="AZ16" i="49" s="1"/>
  <c r="AU16" i="49"/>
  <c r="AW16" i="49" s="1"/>
  <c r="AR16" i="49"/>
  <c r="AT16" i="49" s="1"/>
  <c r="AP16" i="49"/>
  <c r="AL16" i="49"/>
  <c r="AN16" i="49" s="1"/>
  <c r="AI16" i="49"/>
  <c r="AK16" i="49" s="1"/>
  <c r="AF16" i="49"/>
  <c r="AD16" i="49"/>
  <c r="AA16" i="49"/>
  <c r="W16" i="49"/>
  <c r="Y16" i="49" s="1"/>
  <c r="T16" i="49"/>
  <c r="V16" i="49" s="1"/>
  <c r="Q16" i="49"/>
  <c r="O16" i="49"/>
  <c r="K16" i="49"/>
  <c r="M16" i="49" s="1"/>
  <c r="H16" i="49"/>
  <c r="J16" i="49" s="1"/>
  <c r="E16" i="49"/>
  <c r="AX15" i="49"/>
  <c r="AZ15" i="49" s="1"/>
  <c r="AU15" i="49"/>
  <c r="AW15" i="49" s="1"/>
  <c r="AR15" i="49"/>
  <c r="AT15" i="49" s="1"/>
  <c r="AP15" i="49"/>
  <c r="AL15" i="49"/>
  <c r="AN15" i="49" s="1"/>
  <c r="AI15" i="49"/>
  <c r="AK15" i="49" s="1"/>
  <c r="AF15" i="49"/>
  <c r="AA15" i="49"/>
  <c r="W15" i="49"/>
  <c r="Y15" i="49" s="1"/>
  <c r="T15" i="49"/>
  <c r="V15" i="49" s="1"/>
  <c r="Q15" i="49"/>
  <c r="K15" i="49"/>
  <c r="M15" i="49" s="1"/>
  <c r="H15" i="49"/>
  <c r="J15" i="49" s="1"/>
  <c r="E15" i="49"/>
  <c r="AX14" i="49"/>
  <c r="AZ14" i="49" s="1"/>
  <c r="AU14" i="49"/>
  <c r="AW14" i="49" s="1"/>
  <c r="AR14" i="49"/>
  <c r="AT14" i="49" s="1"/>
  <c r="AP14" i="49"/>
  <c r="AL14" i="49"/>
  <c r="AN14" i="49" s="1"/>
  <c r="AI14" i="49"/>
  <c r="AK14" i="49" s="1"/>
  <c r="AF14" i="49"/>
  <c r="AA14" i="49"/>
  <c r="W14" i="49"/>
  <c r="Y14" i="49" s="1"/>
  <c r="T14" i="49"/>
  <c r="V14" i="49" s="1"/>
  <c r="Q14" i="49"/>
  <c r="K14" i="49"/>
  <c r="M14" i="49" s="1"/>
  <c r="H14" i="49"/>
  <c r="J14" i="49" s="1"/>
  <c r="AD14" i="49"/>
  <c r="E14" i="49"/>
  <c r="G14" i="49" s="1"/>
  <c r="AX13" i="49"/>
  <c r="AZ13" i="49" s="1"/>
  <c r="AU13" i="49"/>
  <c r="AW13" i="49" s="1"/>
  <c r="AR13" i="49"/>
  <c r="AT13" i="49" s="1"/>
  <c r="AP13" i="49"/>
  <c r="AL13" i="49"/>
  <c r="AN13" i="49" s="1"/>
  <c r="AI13" i="49"/>
  <c r="AK13" i="49" s="1"/>
  <c r="AF13" i="49"/>
  <c r="AH13" i="49" s="1"/>
  <c r="AD13" i="49"/>
  <c r="AA13" i="49"/>
  <c r="W13" i="49"/>
  <c r="Y13" i="49" s="1"/>
  <c r="T13" i="49"/>
  <c r="V13" i="49" s="1"/>
  <c r="Q13" i="49"/>
  <c r="S13" i="49" s="1"/>
  <c r="O13" i="49"/>
  <c r="K13" i="49"/>
  <c r="M13" i="49" s="1"/>
  <c r="H13" i="49"/>
  <c r="J13" i="49" s="1"/>
  <c r="E13" i="49"/>
  <c r="G13" i="49" s="1"/>
  <c r="AX12" i="49"/>
  <c r="AZ12" i="49" s="1"/>
  <c r="AU12" i="49"/>
  <c r="AW12" i="49" s="1"/>
  <c r="AR12" i="49"/>
  <c r="AT12" i="49" s="1"/>
  <c r="AP12" i="49"/>
  <c r="AL12" i="49"/>
  <c r="AN12" i="49" s="1"/>
  <c r="AI12" i="49"/>
  <c r="AK12" i="49" s="1"/>
  <c r="AF12" i="49"/>
  <c r="AH12" i="49" s="1"/>
  <c r="AD12" i="49"/>
  <c r="AA12" i="49"/>
  <c r="W12" i="49"/>
  <c r="Y12" i="49" s="1"/>
  <c r="T12" i="49"/>
  <c r="V12" i="49" s="1"/>
  <c r="Q12" i="49"/>
  <c r="S12" i="49" s="1"/>
  <c r="O12" i="49"/>
  <c r="K12" i="49"/>
  <c r="M12" i="49" s="1"/>
  <c r="H12" i="49"/>
  <c r="J12" i="49" s="1"/>
  <c r="E12" i="49"/>
  <c r="AX11" i="49"/>
  <c r="AZ11" i="49" s="1"/>
  <c r="AU11" i="49"/>
  <c r="AW11" i="49" s="1"/>
  <c r="AR11" i="49"/>
  <c r="AT11" i="49" s="1"/>
  <c r="AP11" i="49"/>
  <c r="AL11" i="49"/>
  <c r="AN11" i="49" s="1"/>
  <c r="AI11" i="49"/>
  <c r="AK11" i="49" s="1"/>
  <c r="AF11" i="49"/>
  <c r="AA11" i="49"/>
  <c r="W11" i="49"/>
  <c r="Y11" i="49" s="1"/>
  <c r="T11" i="49"/>
  <c r="V11" i="49" s="1"/>
  <c r="Q11" i="49"/>
  <c r="K11" i="49"/>
  <c r="M11" i="49" s="1"/>
  <c r="H11" i="49"/>
  <c r="J11" i="49" s="1"/>
  <c r="E11" i="49"/>
  <c r="AX10" i="49"/>
  <c r="AZ10" i="49" s="1"/>
  <c r="AU10" i="49"/>
  <c r="AW10" i="49" s="1"/>
  <c r="AR10" i="49"/>
  <c r="AT10" i="49" s="1"/>
  <c r="AP10" i="49"/>
  <c r="AL10" i="49"/>
  <c r="AN10" i="49" s="1"/>
  <c r="AI10" i="49"/>
  <c r="AK10" i="49" s="1"/>
  <c r="AF10" i="49"/>
  <c r="AA10" i="49"/>
  <c r="W10" i="49"/>
  <c r="Y10" i="49" s="1"/>
  <c r="T10" i="49"/>
  <c r="V10" i="49" s="1"/>
  <c r="Q10" i="49"/>
  <c r="K10" i="49"/>
  <c r="M10" i="49" s="1"/>
  <c r="H10" i="49"/>
  <c r="J10" i="49" s="1"/>
  <c r="AD10" i="49"/>
  <c r="E10" i="49"/>
  <c r="G10" i="49" s="1"/>
  <c r="AX9" i="49"/>
  <c r="AZ9" i="49" s="1"/>
  <c r="AU9" i="49"/>
  <c r="AW9" i="49" s="1"/>
  <c r="AR9" i="49"/>
  <c r="AT9" i="49" s="1"/>
  <c r="AP9" i="49"/>
  <c r="AL9" i="49"/>
  <c r="AN9" i="49" s="1"/>
  <c r="AI9" i="49"/>
  <c r="AK9" i="49" s="1"/>
  <c r="AF9" i="49"/>
  <c r="AH9" i="49" s="1"/>
  <c r="AD9" i="49"/>
  <c r="AA9" i="49"/>
  <c r="W9" i="49"/>
  <c r="Y9" i="49" s="1"/>
  <c r="T9" i="49"/>
  <c r="V9" i="49" s="1"/>
  <c r="Q9" i="49"/>
  <c r="S9" i="49" s="1"/>
  <c r="O9" i="49"/>
  <c r="K9" i="49"/>
  <c r="M9" i="49" s="1"/>
  <c r="H9" i="49"/>
  <c r="E9" i="49"/>
  <c r="G9" i="49" s="1"/>
  <c r="AX8" i="49"/>
  <c r="AZ8" i="49" s="1"/>
  <c r="AU8" i="49"/>
  <c r="AW8" i="49" s="1"/>
  <c r="AR8" i="49"/>
  <c r="AT8" i="49" s="1"/>
  <c r="AP8" i="49"/>
  <c r="AL8" i="49"/>
  <c r="AN8" i="49" s="1"/>
  <c r="AI8" i="49"/>
  <c r="AF8" i="49"/>
  <c r="AH8" i="49" s="1"/>
  <c r="AD8" i="49"/>
  <c r="AA8" i="49"/>
  <c r="W8" i="49"/>
  <c r="Y8" i="49" s="1"/>
  <c r="T8" i="49"/>
  <c r="Q8" i="49"/>
  <c r="S8" i="49" s="1"/>
  <c r="O8" i="49"/>
  <c r="K8" i="49"/>
  <c r="M8" i="49" s="1"/>
  <c r="H8" i="49"/>
  <c r="J8" i="49" s="1"/>
  <c r="E8" i="49"/>
  <c r="AX7" i="49"/>
  <c r="AZ7" i="49" s="1"/>
  <c r="AU7" i="49"/>
  <c r="AW7" i="49" s="1"/>
  <c r="AR7" i="49"/>
  <c r="AT7" i="49" s="1"/>
  <c r="AL7" i="49"/>
  <c r="AN7" i="49" s="1"/>
  <c r="AI7" i="49"/>
  <c r="AK7" i="49" s="1"/>
  <c r="AF7" i="49"/>
  <c r="AH7" i="49" s="1"/>
  <c r="W7" i="49"/>
  <c r="Y7" i="49" s="1"/>
  <c r="T7" i="49"/>
  <c r="V7" i="49" s="1"/>
  <c r="Q7" i="49"/>
  <c r="S7" i="49" s="1"/>
  <c r="K7" i="49"/>
  <c r="M7" i="49" s="1"/>
  <c r="H7" i="49"/>
  <c r="J7" i="49" s="1"/>
  <c r="AD7" i="49"/>
  <c r="E7" i="49"/>
  <c r="AX50" i="15"/>
  <c r="AZ50" i="15" s="1"/>
  <c r="AU50" i="15"/>
  <c r="AW50" i="15" s="1"/>
  <c r="AR50" i="15"/>
  <c r="AT50" i="15" s="1"/>
  <c r="AP50" i="15"/>
  <c r="AL50" i="15"/>
  <c r="AN50" i="15" s="1"/>
  <c r="AI50" i="15"/>
  <c r="AK50" i="15" s="1"/>
  <c r="AF50" i="15"/>
  <c r="AH50" i="15" s="1"/>
  <c r="AD50" i="15"/>
  <c r="AA50" i="15"/>
  <c r="W50" i="15"/>
  <c r="Y50" i="15" s="1"/>
  <c r="T50" i="15"/>
  <c r="V50" i="15" s="1"/>
  <c r="Q50" i="15"/>
  <c r="S50" i="15" s="1"/>
  <c r="O50" i="15"/>
  <c r="K50" i="15"/>
  <c r="M50" i="15" s="1"/>
  <c r="H50" i="15"/>
  <c r="J50" i="15" s="1"/>
  <c r="E50" i="15"/>
  <c r="G50" i="15" s="1"/>
  <c r="AX49" i="15"/>
  <c r="AZ49" i="15" s="1"/>
  <c r="AU49" i="15"/>
  <c r="AW49" i="15" s="1"/>
  <c r="AR49" i="15"/>
  <c r="AT49" i="15" s="1"/>
  <c r="AP49" i="15"/>
  <c r="AL49" i="15"/>
  <c r="AN49" i="15" s="1"/>
  <c r="AI49" i="15"/>
  <c r="AK49" i="15" s="1"/>
  <c r="AF49" i="15"/>
  <c r="AD49" i="15"/>
  <c r="AA49" i="15"/>
  <c r="W49" i="15"/>
  <c r="Y49" i="15" s="1"/>
  <c r="T49" i="15"/>
  <c r="V49" i="15" s="1"/>
  <c r="Q49" i="15"/>
  <c r="O49" i="15"/>
  <c r="K49" i="15"/>
  <c r="M49" i="15" s="1"/>
  <c r="H49" i="15"/>
  <c r="J49" i="15" s="1"/>
  <c r="E49" i="15"/>
  <c r="AX48" i="15"/>
  <c r="AZ48" i="15" s="1"/>
  <c r="AU48" i="15"/>
  <c r="AW48" i="15" s="1"/>
  <c r="AR48" i="15"/>
  <c r="AT48" i="15" s="1"/>
  <c r="AP48" i="15"/>
  <c r="AL48" i="15"/>
  <c r="AN48" i="15" s="1"/>
  <c r="AI48" i="15"/>
  <c r="AK48" i="15" s="1"/>
  <c r="AF48" i="15"/>
  <c r="AA48" i="15"/>
  <c r="W48" i="15"/>
  <c r="Y48" i="15" s="1"/>
  <c r="T48" i="15"/>
  <c r="V48" i="15" s="1"/>
  <c r="Q48" i="15"/>
  <c r="K48" i="15"/>
  <c r="M48" i="15" s="1"/>
  <c r="H48" i="15"/>
  <c r="J48" i="15" s="1"/>
  <c r="E48" i="15"/>
  <c r="AX47" i="15"/>
  <c r="AZ47" i="15" s="1"/>
  <c r="AU47" i="15"/>
  <c r="AW47" i="15" s="1"/>
  <c r="AR47" i="15"/>
  <c r="AT47" i="15" s="1"/>
  <c r="AP47" i="15"/>
  <c r="AL47" i="15"/>
  <c r="AN47" i="15" s="1"/>
  <c r="AI47" i="15"/>
  <c r="AK47" i="15" s="1"/>
  <c r="AF47" i="15"/>
  <c r="AA47" i="15"/>
  <c r="W47" i="15"/>
  <c r="Y47" i="15" s="1"/>
  <c r="T47" i="15"/>
  <c r="V47" i="15" s="1"/>
  <c r="Q47" i="15"/>
  <c r="K47" i="15"/>
  <c r="M47" i="15" s="1"/>
  <c r="H47" i="15"/>
  <c r="J47" i="15" s="1"/>
  <c r="AD47" i="15"/>
  <c r="E47" i="15"/>
  <c r="G47" i="15" s="1"/>
  <c r="AX46" i="15"/>
  <c r="AZ46" i="15" s="1"/>
  <c r="AU46" i="15"/>
  <c r="AW46" i="15" s="1"/>
  <c r="AR46" i="15"/>
  <c r="AT46" i="15" s="1"/>
  <c r="AP46" i="15"/>
  <c r="AL46" i="15"/>
  <c r="AN46" i="15" s="1"/>
  <c r="AI46" i="15"/>
  <c r="AK46" i="15" s="1"/>
  <c r="AF46" i="15"/>
  <c r="AH46" i="15" s="1"/>
  <c r="AD46" i="15"/>
  <c r="AA46" i="15"/>
  <c r="W46" i="15"/>
  <c r="Y46" i="15" s="1"/>
  <c r="T46" i="15"/>
  <c r="V46" i="15" s="1"/>
  <c r="Q46" i="15"/>
  <c r="S46" i="15" s="1"/>
  <c r="O46" i="15"/>
  <c r="K46" i="15"/>
  <c r="M46" i="15" s="1"/>
  <c r="H46" i="15"/>
  <c r="J46" i="15" s="1"/>
  <c r="E46" i="15"/>
  <c r="G46" i="15" s="1"/>
  <c r="AX45" i="15"/>
  <c r="AZ45" i="15" s="1"/>
  <c r="AU45" i="15"/>
  <c r="AW45" i="15" s="1"/>
  <c r="AR45" i="15"/>
  <c r="AT45" i="15" s="1"/>
  <c r="AP45" i="15"/>
  <c r="AL45" i="15"/>
  <c r="AN45" i="15" s="1"/>
  <c r="AI45" i="15"/>
  <c r="AK45" i="15" s="1"/>
  <c r="AF45" i="15"/>
  <c r="AH45" i="15" s="1"/>
  <c r="AD45" i="15"/>
  <c r="AA45" i="15"/>
  <c r="W45" i="15"/>
  <c r="Y45" i="15" s="1"/>
  <c r="T45" i="15"/>
  <c r="V45" i="15" s="1"/>
  <c r="Q45" i="15"/>
  <c r="S45" i="15" s="1"/>
  <c r="O45" i="15"/>
  <c r="K45" i="15"/>
  <c r="M45" i="15" s="1"/>
  <c r="H45" i="15"/>
  <c r="J45" i="15" s="1"/>
  <c r="E45" i="15"/>
  <c r="AX44" i="15"/>
  <c r="AZ44" i="15" s="1"/>
  <c r="AU44" i="15"/>
  <c r="AW44" i="15" s="1"/>
  <c r="AR44" i="15"/>
  <c r="AT44" i="15" s="1"/>
  <c r="AP44" i="15"/>
  <c r="AL44" i="15"/>
  <c r="AN44" i="15" s="1"/>
  <c r="AI44" i="15"/>
  <c r="AK44" i="15" s="1"/>
  <c r="AF44" i="15"/>
  <c r="AA44" i="15"/>
  <c r="W44" i="15"/>
  <c r="Y44" i="15" s="1"/>
  <c r="T44" i="15"/>
  <c r="V44" i="15" s="1"/>
  <c r="Q44" i="15"/>
  <c r="K44" i="15"/>
  <c r="M44" i="15" s="1"/>
  <c r="H44" i="15"/>
  <c r="J44" i="15" s="1"/>
  <c r="E44" i="15"/>
  <c r="AX43" i="15"/>
  <c r="AZ43" i="15" s="1"/>
  <c r="AU43" i="15"/>
  <c r="AW43" i="15" s="1"/>
  <c r="AR43" i="15"/>
  <c r="AT43" i="15" s="1"/>
  <c r="AP43" i="15"/>
  <c r="AL43" i="15"/>
  <c r="AN43" i="15" s="1"/>
  <c r="AI43" i="15"/>
  <c r="AK43" i="15" s="1"/>
  <c r="AF43" i="15"/>
  <c r="AA43" i="15"/>
  <c r="W43" i="15"/>
  <c r="Y43" i="15" s="1"/>
  <c r="T43" i="15"/>
  <c r="V43" i="15" s="1"/>
  <c r="Q43" i="15"/>
  <c r="K43" i="15"/>
  <c r="M43" i="15" s="1"/>
  <c r="H43" i="15"/>
  <c r="J43" i="15" s="1"/>
  <c r="AD43" i="15"/>
  <c r="E43" i="15"/>
  <c r="G43" i="15" s="1"/>
  <c r="AX42" i="15"/>
  <c r="AZ42" i="15" s="1"/>
  <c r="AU42" i="15"/>
  <c r="AW42" i="15" s="1"/>
  <c r="AR42" i="15"/>
  <c r="AT42" i="15" s="1"/>
  <c r="AP42" i="15"/>
  <c r="AL42" i="15"/>
  <c r="AN42" i="15" s="1"/>
  <c r="AI42" i="15"/>
  <c r="AK42" i="15" s="1"/>
  <c r="AF42" i="15"/>
  <c r="AH42" i="15" s="1"/>
  <c r="AD42" i="15"/>
  <c r="AA42" i="15"/>
  <c r="W42" i="15"/>
  <c r="Y42" i="15" s="1"/>
  <c r="T42" i="15"/>
  <c r="V42" i="15" s="1"/>
  <c r="Q42" i="15"/>
  <c r="S42" i="15" s="1"/>
  <c r="O42" i="15"/>
  <c r="K42" i="15"/>
  <c r="M42" i="15" s="1"/>
  <c r="H42" i="15"/>
  <c r="E42" i="15"/>
  <c r="G42" i="15" s="1"/>
  <c r="AX41" i="15"/>
  <c r="AZ41" i="15" s="1"/>
  <c r="AU41" i="15"/>
  <c r="AW41" i="15" s="1"/>
  <c r="AR41" i="15"/>
  <c r="AT41" i="15" s="1"/>
  <c r="AP41" i="15"/>
  <c r="AL41" i="15"/>
  <c r="AN41" i="15" s="1"/>
  <c r="AI41" i="15"/>
  <c r="AF41" i="15"/>
  <c r="AH41" i="15" s="1"/>
  <c r="AD41" i="15"/>
  <c r="AA41" i="15"/>
  <c r="W41" i="15"/>
  <c r="Y41" i="15" s="1"/>
  <c r="T41" i="15"/>
  <c r="Q41" i="15"/>
  <c r="S41" i="15" s="1"/>
  <c r="O41" i="15"/>
  <c r="K41" i="15"/>
  <c r="M41" i="15" s="1"/>
  <c r="H41" i="15"/>
  <c r="J41" i="15" s="1"/>
  <c r="E41" i="15"/>
  <c r="AX40" i="15"/>
  <c r="AZ40" i="15" s="1"/>
  <c r="AU40" i="15"/>
  <c r="AW40" i="15" s="1"/>
  <c r="AR40" i="15"/>
  <c r="AT40" i="15" s="1"/>
  <c r="AP40" i="15"/>
  <c r="AL40" i="15"/>
  <c r="AN40" i="15" s="1"/>
  <c r="AI40" i="15"/>
  <c r="AK40" i="15" s="1"/>
  <c r="AF40" i="15"/>
  <c r="AA40" i="15"/>
  <c r="W40" i="15"/>
  <c r="Y40" i="15" s="1"/>
  <c r="T40" i="15"/>
  <c r="V40" i="15" s="1"/>
  <c r="Q40" i="15"/>
  <c r="K40" i="15"/>
  <c r="M40" i="15" s="1"/>
  <c r="H40" i="15"/>
  <c r="J40" i="15" s="1"/>
  <c r="E40" i="15"/>
  <c r="G40" i="15" s="1"/>
  <c r="AX39" i="15"/>
  <c r="AZ39" i="15" s="1"/>
  <c r="AU39" i="15"/>
  <c r="AW39" i="15" s="1"/>
  <c r="AR39" i="15"/>
  <c r="AT39" i="15" s="1"/>
  <c r="AP39" i="15"/>
  <c r="AL39" i="15"/>
  <c r="AN39" i="15" s="1"/>
  <c r="AI39" i="15"/>
  <c r="AK39" i="15" s="1"/>
  <c r="AF39" i="15"/>
  <c r="AA39" i="15"/>
  <c r="W39" i="15"/>
  <c r="Y39" i="15" s="1"/>
  <c r="T39" i="15"/>
  <c r="V39" i="15" s="1"/>
  <c r="Q39" i="15"/>
  <c r="K39" i="15"/>
  <c r="M39" i="15" s="1"/>
  <c r="H39" i="15"/>
  <c r="AD39" i="15"/>
  <c r="E39" i="15"/>
  <c r="G39" i="15" s="1"/>
  <c r="AX38" i="15"/>
  <c r="AZ38" i="15" s="1"/>
  <c r="AU38" i="15"/>
  <c r="AW38" i="15" s="1"/>
  <c r="AR38" i="15"/>
  <c r="AT38" i="15" s="1"/>
  <c r="AP38" i="15"/>
  <c r="AL38" i="15"/>
  <c r="AN38" i="15" s="1"/>
  <c r="AI38" i="15"/>
  <c r="AK38" i="15" s="1"/>
  <c r="AF38" i="15"/>
  <c r="AD38" i="15"/>
  <c r="AA38" i="15"/>
  <c r="W38" i="15"/>
  <c r="Y38" i="15" s="1"/>
  <c r="T38" i="15"/>
  <c r="V38" i="15" s="1"/>
  <c r="Q38" i="15"/>
  <c r="O38" i="15"/>
  <c r="K38" i="15"/>
  <c r="M38" i="15" s="1"/>
  <c r="H38" i="15"/>
  <c r="J38" i="15" s="1"/>
  <c r="E38" i="15"/>
  <c r="G38" i="15" s="1"/>
  <c r="AX37" i="15"/>
  <c r="AZ37" i="15" s="1"/>
  <c r="AU37" i="15"/>
  <c r="AW37" i="15" s="1"/>
  <c r="AR37" i="15"/>
  <c r="AT37" i="15" s="1"/>
  <c r="AP37" i="15"/>
  <c r="AL37" i="15"/>
  <c r="AN37" i="15" s="1"/>
  <c r="AI37" i="15"/>
  <c r="AK37" i="15" s="1"/>
  <c r="AF37" i="15"/>
  <c r="AH37" i="15" s="1"/>
  <c r="AD37" i="15"/>
  <c r="AA37" i="15"/>
  <c r="W37" i="15"/>
  <c r="Y37" i="15" s="1"/>
  <c r="T37" i="15"/>
  <c r="Q37" i="15"/>
  <c r="S37" i="15" s="1"/>
  <c r="K37" i="15"/>
  <c r="M37" i="15" s="1"/>
  <c r="H37" i="15"/>
  <c r="J37" i="15" s="1"/>
  <c r="O37" i="15"/>
  <c r="E37" i="15"/>
  <c r="AX36" i="15"/>
  <c r="AZ36" i="15" s="1"/>
  <c r="AU36" i="15"/>
  <c r="AW36" i="15" s="1"/>
  <c r="AR36" i="15"/>
  <c r="AT36" i="15" s="1"/>
  <c r="AP36" i="15"/>
  <c r="AL36" i="15"/>
  <c r="AN36" i="15" s="1"/>
  <c r="AI36" i="15"/>
  <c r="AK36" i="15" s="1"/>
  <c r="AF36" i="15"/>
  <c r="AH36" i="15" s="1"/>
  <c r="AD36" i="15"/>
  <c r="AA36" i="15"/>
  <c r="W36" i="15"/>
  <c r="Y36" i="15" s="1"/>
  <c r="T36" i="15"/>
  <c r="V36" i="15" s="1"/>
  <c r="Q36" i="15"/>
  <c r="S36" i="15" s="1"/>
  <c r="O36" i="15"/>
  <c r="K36" i="15"/>
  <c r="M36" i="15" s="1"/>
  <c r="H36" i="15"/>
  <c r="J36" i="15" s="1"/>
  <c r="E36" i="15"/>
  <c r="G36" i="15" s="1"/>
  <c r="AX35" i="15"/>
  <c r="AZ35" i="15" s="1"/>
  <c r="AU35" i="15"/>
  <c r="AW35" i="15" s="1"/>
  <c r="AR35" i="15"/>
  <c r="AT35" i="15" s="1"/>
  <c r="AP35" i="15"/>
  <c r="AL35" i="15"/>
  <c r="AN35" i="15" s="1"/>
  <c r="AI35" i="15"/>
  <c r="AK35" i="15" s="1"/>
  <c r="AF35" i="15"/>
  <c r="AA35" i="15"/>
  <c r="W35" i="15"/>
  <c r="Y35" i="15" s="1"/>
  <c r="T35" i="15"/>
  <c r="V35" i="15" s="1"/>
  <c r="Q35" i="15"/>
  <c r="K35" i="15"/>
  <c r="H35" i="15"/>
  <c r="J35" i="15" s="1"/>
  <c r="E35" i="15"/>
  <c r="AX34" i="15"/>
  <c r="AZ34" i="15" s="1"/>
  <c r="AU34" i="15"/>
  <c r="AW34" i="15" s="1"/>
  <c r="AR34" i="15"/>
  <c r="AT34" i="15" s="1"/>
  <c r="AP34" i="15"/>
  <c r="AL34" i="15"/>
  <c r="AN34" i="15" s="1"/>
  <c r="AI34" i="15"/>
  <c r="AK34" i="15" s="1"/>
  <c r="AF34" i="15"/>
  <c r="AD34" i="15"/>
  <c r="AA34" i="15"/>
  <c r="W34" i="15"/>
  <c r="Y34" i="15" s="1"/>
  <c r="T34" i="15"/>
  <c r="V34" i="15" s="1"/>
  <c r="Q34" i="15"/>
  <c r="O34" i="15"/>
  <c r="K34" i="15"/>
  <c r="M34" i="15" s="1"/>
  <c r="H34" i="15"/>
  <c r="J34" i="15" s="1"/>
  <c r="E34" i="15"/>
  <c r="G34" i="15" s="1"/>
  <c r="AX33" i="15"/>
  <c r="AZ33" i="15" s="1"/>
  <c r="AU33" i="15"/>
  <c r="AW33" i="15" s="1"/>
  <c r="AR33" i="15"/>
  <c r="AT33" i="15" s="1"/>
  <c r="AP33" i="15"/>
  <c r="AL33" i="15"/>
  <c r="AN33" i="15" s="1"/>
  <c r="AI33" i="15"/>
  <c r="AF33" i="15"/>
  <c r="AH33" i="15" s="1"/>
  <c r="AA33" i="15"/>
  <c r="W33" i="15"/>
  <c r="T33" i="15"/>
  <c r="V33" i="15" s="1"/>
  <c r="Q33" i="15"/>
  <c r="S33" i="15" s="1"/>
  <c r="O33" i="15"/>
  <c r="K33" i="15"/>
  <c r="M33" i="15" s="1"/>
  <c r="H33" i="15"/>
  <c r="AD33" i="15"/>
  <c r="E33" i="15"/>
  <c r="AX32" i="15"/>
  <c r="AZ32" i="15" s="1"/>
  <c r="AU32" i="15"/>
  <c r="AW32" i="15" s="1"/>
  <c r="AR32" i="15"/>
  <c r="AT32" i="15" s="1"/>
  <c r="AP32" i="15"/>
  <c r="AL32" i="15"/>
  <c r="AN32" i="15" s="1"/>
  <c r="AI32" i="15"/>
  <c r="AK32" i="15" s="1"/>
  <c r="AF32" i="15"/>
  <c r="AH32" i="15" s="1"/>
  <c r="AA32" i="15"/>
  <c r="W32" i="15"/>
  <c r="Y32" i="15" s="1"/>
  <c r="T32" i="15"/>
  <c r="V32" i="15" s="1"/>
  <c r="Q32" i="15"/>
  <c r="S32" i="15" s="1"/>
  <c r="K32" i="15"/>
  <c r="M32" i="15" s="1"/>
  <c r="H32" i="15"/>
  <c r="J32" i="15" s="1"/>
  <c r="E32" i="15"/>
  <c r="G32" i="15" s="1"/>
  <c r="AX31" i="15"/>
  <c r="AZ31" i="15" s="1"/>
  <c r="AU31" i="15"/>
  <c r="AW31" i="15" s="1"/>
  <c r="AR31" i="15"/>
  <c r="AT31" i="15" s="1"/>
  <c r="AP31" i="15"/>
  <c r="AL31" i="15"/>
  <c r="AN31" i="15" s="1"/>
  <c r="AI31" i="15"/>
  <c r="AK31" i="15" s="1"/>
  <c r="AF31" i="15"/>
  <c r="AA31" i="15"/>
  <c r="W31" i="15"/>
  <c r="Y31" i="15" s="1"/>
  <c r="T31" i="15"/>
  <c r="V31" i="15" s="1"/>
  <c r="Q31" i="15"/>
  <c r="K31" i="15"/>
  <c r="M31" i="15" s="1"/>
  <c r="H31" i="15"/>
  <c r="E31" i="15"/>
  <c r="G31" i="15" s="1"/>
  <c r="AX30" i="15"/>
  <c r="AZ30" i="15" s="1"/>
  <c r="AU30" i="15"/>
  <c r="AW30" i="15" s="1"/>
  <c r="AR30" i="15"/>
  <c r="AT30" i="15" s="1"/>
  <c r="AP30" i="15"/>
  <c r="AL30" i="15"/>
  <c r="AN30" i="15" s="1"/>
  <c r="AI30" i="15"/>
  <c r="AK30" i="15" s="1"/>
  <c r="AF30" i="15"/>
  <c r="AH30" i="15" s="1"/>
  <c r="AD30" i="15"/>
  <c r="AA30" i="15"/>
  <c r="W30" i="15"/>
  <c r="Y30" i="15" s="1"/>
  <c r="T30" i="15"/>
  <c r="V30" i="15" s="1"/>
  <c r="Q30" i="15"/>
  <c r="O30" i="15"/>
  <c r="K30" i="15"/>
  <c r="M30" i="15" s="1"/>
  <c r="H30" i="15"/>
  <c r="J30" i="15" s="1"/>
  <c r="E30" i="15"/>
  <c r="AX29" i="15"/>
  <c r="AZ29" i="15" s="1"/>
  <c r="AU29" i="15"/>
  <c r="AW29" i="15" s="1"/>
  <c r="AR29" i="15"/>
  <c r="AT29" i="15" s="1"/>
  <c r="AP29" i="15"/>
  <c r="AL29" i="15"/>
  <c r="AN29" i="15" s="1"/>
  <c r="AI29" i="15"/>
  <c r="AK29" i="15" s="1"/>
  <c r="AF29" i="15"/>
  <c r="AH29" i="15" s="1"/>
  <c r="AA29" i="15"/>
  <c r="W29" i="15"/>
  <c r="Y29" i="15" s="1"/>
  <c r="T29" i="15"/>
  <c r="Q29" i="15"/>
  <c r="S29" i="15" s="1"/>
  <c r="K29" i="15"/>
  <c r="M29" i="15" s="1"/>
  <c r="H29" i="15"/>
  <c r="J29" i="15" s="1"/>
  <c r="O29" i="15"/>
  <c r="E29" i="15"/>
  <c r="AX28" i="15"/>
  <c r="AZ28" i="15" s="1"/>
  <c r="AU28" i="15"/>
  <c r="AW28" i="15" s="1"/>
  <c r="AR28" i="15"/>
  <c r="AT28" i="15" s="1"/>
  <c r="AP28" i="15"/>
  <c r="AL28" i="15"/>
  <c r="AN28" i="15" s="1"/>
  <c r="AI28" i="15"/>
  <c r="AK28" i="15" s="1"/>
  <c r="AF28" i="15"/>
  <c r="AH28" i="15" s="1"/>
  <c r="AD28" i="15"/>
  <c r="AA28" i="15"/>
  <c r="W28" i="15"/>
  <c r="Y28" i="15" s="1"/>
  <c r="T28" i="15"/>
  <c r="V28" i="15" s="1"/>
  <c r="Q28" i="15"/>
  <c r="S28" i="15" s="1"/>
  <c r="O28" i="15"/>
  <c r="K28" i="15"/>
  <c r="M28" i="15" s="1"/>
  <c r="H28" i="15"/>
  <c r="J28" i="15" s="1"/>
  <c r="E28" i="15"/>
  <c r="G28" i="15" s="1"/>
  <c r="AX27" i="15"/>
  <c r="AZ27" i="15" s="1"/>
  <c r="AU27" i="15"/>
  <c r="AW27" i="15" s="1"/>
  <c r="AR27" i="15"/>
  <c r="AT27" i="15" s="1"/>
  <c r="AP27" i="15"/>
  <c r="AL27" i="15"/>
  <c r="AN27" i="15" s="1"/>
  <c r="AI27" i="15"/>
  <c r="AK27" i="15" s="1"/>
  <c r="AF27" i="15"/>
  <c r="AA27" i="15"/>
  <c r="W27" i="15"/>
  <c r="Y27" i="15" s="1"/>
  <c r="T27" i="15"/>
  <c r="V27" i="15" s="1"/>
  <c r="Q27" i="15"/>
  <c r="K27" i="15"/>
  <c r="M27" i="15" s="1"/>
  <c r="H27" i="15"/>
  <c r="J27" i="15" s="1"/>
  <c r="E27" i="15"/>
  <c r="AX26" i="15"/>
  <c r="AZ26" i="15" s="1"/>
  <c r="AU26" i="15"/>
  <c r="AW26" i="15" s="1"/>
  <c r="AR26" i="15"/>
  <c r="AT26" i="15" s="1"/>
  <c r="AP26" i="15"/>
  <c r="AL26" i="15"/>
  <c r="AN26" i="15" s="1"/>
  <c r="AI26" i="15"/>
  <c r="AK26" i="15" s="1"/>
  <c r="AF26" i="15"/>
  <c r="AD26" i="15"/>
  <c r="AA26" i="15"/>
  <c r="W26" i="15"/>
  <c r="Y26" i="15" s="1"/>
  <c r="T26" i="15"/>
  <c r="V26" i="15" s="1"/>
  <c r="Q26" i="15"/>
  <c r="O26" i="15"/>
  <c r="K26" i="15"/>
  <c r="M26" i="15" s="1"/>
  <c r="H26" i="15"/>
  <c r="J26" i="15" s="1"/>
  <c r="E26" i="15"/>
  <c r="G26" i="15" s="1"/>
  <c r="AX25" i="15"/>
  <c r="AZ25" i="15" s="1"/>
  <c r="AU25" i="15"/>
  <c r="AW25" i="15" s="1"/>
  <c r="AR25" i="15"/>
  <c r="AT25" i="15" s="1"/>
  <c r="AP25" i="15"/>
  <c r="AL25" i="15"/>
  <c r="AN25" i="15" s="1"/>
  <c r="AI25" i="15"/>
  <c r="AK25" i="15" s="1"/>
  <c r="AF25" i="15"/>
  <c r="AH25" i="15" s="1"/>
  <c r="AA25" i="15"/>
  <c r="W25" i="15"/>
  <c r="Y25" i="15" s="1"/>
  <c r="T25" i="15"/>
  <c r="V25" i="15" s="1"/>
  <c r="Q25" i="15"/>
  <c r="O25" i="15"/>
  <c r="K25" i="15"/>
  <c r="M25" i="15" s="1"/>
  <c r="H25" i="15"/>
  <c r="AD25" i="15"/>
  <c r="E25" i="15"/>
  <c r="AX24" i="15"/>
  <c r="AZ24" i="15" s="1"/>
  <c r="AU24" i="15"/>
  <c r="AW24" i="15" s="1"/>
  <c r="AR24" i="15"/>
  <c r="AT24" i="15" s="1"/>
  <c r="AP24" i="15"/>
  <c r="AL24" i="15"/>
  <c r="AN24" i="15" s="1"/>
  <c r="AI24" i="15"/>
  <c r="AK24" i="15" s="1"/>
  <c r="AF24" i="15"/>
  <c r="AH24" i="15" s="1"/>
  <c r="AA24" i="15"/>
  <c r="W24" i="15"/>
  <c r="Y24" i="15" s="1"/>
  <c r="T24" i="15"/>
  <c r="V24" i="15" s="1"/>
  <c r="Q24" i="15"/>
  <c r="S24" i="15" s="1"/>
  <c r="K24" i="15"/>
  <c r="M24" i="15" s="1"/>
  <c r="H24" i="15"/>
  <c r="J24" i="15" s="1"/>
  <c r="E24" i="15"/>
  <c r="G24" i="15" s="1"/>
  <c r="AX23" i="15"/>
  <c r="AZ23" i="15" s="1"/>
  <c r="AU23" i="15"/>
  <c r="AW23" i="15" s="1"/>
  <c r="AR23" i="15"/>
  <c r="AT23" i="15" s="1"/>
  <c r="AP23" i="15"/>
  <c r="AL23" i="15"/>
  <c r="AN23" i="15" s="1"/>
  <c r="AI23" i="15"/>
  <c r="AK23" i="15" s="1"/>
  <c r="AF23" i="15"/>
  <c r="AA23" i="15"/>
  <c r="W23" i="15"/>
  <c r="Y23" i="15" s="1"/>
  <c r="T23" i="15"/>
  <c r="V23" i="15" s="1"/>
  <c r="Q23" i="15"/>
  <c r="K23" i="15"/>
  <c r="M23" i="15" s="1"/>
  <c r="H23" i="15"/>
  <c r="E23" i="15"/>
  <c r="G23" i="15" s="1"/>
  <c r="AX22" i="15"/>
  <c r="AZ22" i="15" s="1"/>
  <c r="AU22" i="15"/>
  <c r="AW22" i="15" s="1"/>
  <c r="AR22" i="15"/>
  <c r="AT22" i="15" s="1"/>
  <c r="AP22" i="15"/>
  <c r="AL22" i="15"/>
  <c r="AN22" i="15" s="1"/>
  <c r="AI22" i="15"/>
  <c r="AK22" i="15" s="1"/>
  <c r="AF22" i="15"/>
  <c r="AH22" i="15" s="1"/>
  <c r="AD22" i="15"/>
  <c r="AA22" i="15"/>
  <c r="W22" i="15"/>
  <c r="Y22" i="15" s="1"/>
  <c r="T22" i="15"/>
  <c r="V22" i="15" s="1"/>
  <c r="Q22" i="15"/>
  <c r="O22" i="15"/>
  <c r="K22" i="15"/>
  <c r="M22" i="15" s="1"/>
  <c r="H22" i="15"/>
  <c r="J22" i="15" s="1"/>
  <c r="E22" i="15"/>
  <c r="AX21" i="15"/>
  <c r="AZ21" i="15" s="1"/>
  <c r="AU21" i="15"/>
  <c r="AW21" i="15" s="1"/>
  <c r="AR21" i="15"/>
  <c r="AT21" i="15" s="1"/>
  <c r="AP21" i="15"/>
  <c r="AL21" i="15"/>
  <c r="AN21" i="15" s="1"/>
  <c r="AI21" i="15"/>
  <c r="AK21" i="15" s="1"/>
  <c r="AF21" i="15"/>
  <c r="AH21" i="15" s="1"/>
  <c r="AA21" i="15"/>
  <c r="W21" i="15"/>
  <c r="Y21" i="15" s="1"/>
  <c r="T21" i="15"/>
  <c r="V21" i="15" s="1"/>
  <c r="Q21" i="15"/>
  <c r="S21" i="15" s="1"/>
  <c r="K21" i="15"/>
  <c r="M21" i="15" s="1"/>
  <c r="H21" i="15"/>
  <c r="J21" i="15" s="1"/>
  <c r="O21" i="15"/>
  <c r="E21" i="15"/>
  <c r="AX20" i="15"/>
  <c r="AZ20" i="15" s="1"/>
  <c r="AU20" i="15"/>
  <c r="AW20" i="15" s="1"/>
  <c r="AR20" i="15"/>
  <c r="AT20" i="15" s="1"/>
  <c r="AP20" i="15"/>
  <c r="AL20" i="15"/>
  <c r="AN20" i="15" s="1"/>
  <c r="AI20" i="15"/>
  <c r="AK20" i="15" s="1"/>
  <c r="AF20" i="15"/>
  <c r="AH20" i="15" s="1"/>
  <c r="AD20" i="15"/>
  <c r="AA20" i="15"/>
  <c r="W20" i="15"/>
  <c r="Y20" i="15" s="1"/>
  <c r="T20" i="15"/>
  <c r="V20" i="15" s="1"/>
  <c r="Q20" i="15"/>
  <c r="S20" i="15" s="1"/>
  <c r="O20" i="15"/>
  <c r="K20" i="15"/>
  <c r="M20" i="15" s="1"/>
  <c r="H20" i="15"/>
  <c r="J20" i="15" s="1"/>
  <c r="E20" i="15"/>
  <c r="G20" i="15" s="1"/>
  <c r="AX19" i="15"/>
  <c r="AZ19" i="15" s="1"/>
  <c r="AU19" i="15"/>
  <c r="AW19" i="15" s="1"/>
  <c r="AR19" i="15"/>
  <c r="AT19" i="15" s="1"/>
  <c r="AP19" i="15"/>
  <c r="AL19" i="15"/>
  <c r="AN19" i="15" s="1"/>
  <c r="AI19" i="15"/>
  <c r="AK19" i="15" s="1"/>
  <c r="AF19" i="15"/>
  <c r="AA19" i="15"/>
  <c r="W19" i="15"/>
  <c r="Y19" i="15" s="1"/>
  <c r="T19" i="15"/>
  <c r="V19" i="15" s="1"/>
  <c r="Q19" i="15"/>
  <c r="K19" i="15"/>
  <c r="M19" i="15" s="1"/>
  <c r="H19" i="15"/>
  <c r="J19" i="15" s="1"/>
  <c r="E19" i="15"/>
  <c r="AX18" i="15"/>
  <c r="AZ18" i="15" s="1"/>
  <c r="AU18" i="15"/>
  <c r="AW18" i="15" s="1"/>
  <c r="AR18" i="15"/>
  <c r="AT18" i="15" s="1"/>
  <c r="AP18" i="15"/>
  <c r="AL18" i="15"/>
  <c r="AN18" i="15" s="1"/>
  <c r="AI18" i="15"/>
  <c r="AK18" i="15" s="1"/>
  <c r="AF18" i="15"/>
  <c r="AD18" i="15"/>
  <c r="AA18" i="15"/>
  <c r="W18" i="15"/>
  <c r="Y18" i="15" s="1"/>
  <c r="T18" i="15"/>
  <c r="V18" i="15" s="1"/>
  <c r="Q18" i="15"/>
  <c r="O18" i="15"/>
  <c r="K18" i="15"/>
  <c r="M18" i="15" s="1"/>
  <c r="H18" i="15"/>
  <c r="J18" i="15" s="1"/>
  <c r="E18" i="15"/>
  <c r="G18" i="15" s="1"/>
  <c r="AX17" i="15"/>
  <c r="AZ17" i="15" s="1"/>
  <c r="AU17" i="15"/>
  <c r="AW17" i="15" s="1"/>
  <c r="AR17" i="15"/>
  <c r="AT17" i="15" s="1"/>
  <c r="AP17" i="15"/>
  <c r="AL17" i="15"/>
  <c r="AN17" i="15" s="1"/>
  <c r="AI17" i="15"/>
  <c r="AF17" i="15"/>
  <c r="AH17" i="15" s="1"/>
  <c r="AA17" i="15"/>
  <c r="W17" i="15"/>
  <c r="T17" i="15"/>
  <c r="V17" i="15" s="1"/>
  <c r="Q17" i="15"/>
  <c r="S17" i="15" s="1"/>
  <c r="O17" i="15"/>
  <c r="K17" i="15"/>
  <c r="M17" i="15" s="1"/>
  <c r="H17" i="15"/>
  <c r="AD17" i="15"/>
  <c r="E17" i="15"/>
  <c r="AX16" i="15"/>
  <c r="AZ16" i="15" s="1"/>
  <c r="AU16" i="15"/>
  <c r="AW16" i="15" s="1"/>
  <c r="AR16" i="15"/>
  <c r="AT16" i="15" s="1"/>
  <c r="AP16" i="15"/>
  <c r="AL16" i="15"/>
  <c r="AN16" i="15" s="1"/>
  <c r="AI16" i="15"/>
  <c r="AK16" i="15" s="1"/>
  <c r="AF16" i="15"/>
  <c r="AH16" i="15" s="1"/>
  <c r="AA16" i="15"/>
  <c r="W16" i="15"/>
  <c r="Y16" i="15" s="1"/>
  <c r="T16" i="15"/>
  <c r="V16" i="15" s="1"/>
  <c r="Q16" i="15"/>
  <c r="S16" i="15" s="1"/>
  <c r="K16" i="15"/>
  <c r="M16" i="15" s="1"/>
  <c r="H16" i="15"/>
  <c r="J16" i="15" s="1"/>
  <c r="E16" i="15"/>
  <c r="G16" i="15" s="1"/>
  <c r="AX15" i="15"/>
  <c r="AZ15" i="15" s="1"/>
  <c r="AU15" i="15"/>
  <c r="AW15" i="15" s="1"/>
  <c r="AR15" i="15"/>
  <c r="AT15" i="15" s="1"/>
  <c r="AP15" i="15"/>
  <c r="AL15" i="15"/>
  <c r="AN15" i="15" s="1"/>
  <c r="AI15" i="15"/>
  <c r="AK15" i="15" s="1"/>
  <c r="AF15" i="15"/>
  <c r="AA15" i="15"/>
  <c r="W15" i="15"/>
  <c r="Y15" i="15" s="1"/>
  <c r="T15" i="15"/>
  <c r="V15" i="15" s="1"/>
  <c r="Q15" i="15"/>
  <c r="K15" i="15"/>
  <c r="M15" i="15" s="1"/>
  <c r="H15" i="15"/>
  <c r="E15" i="15"/>
  <c r="G15" i="15" s="1"/>
  <c r="AX14" i="15"/>
  <c r="AZ14" i="15" s="1"/>
  <c r="AU14" i="15"/>
  <c r="AW14" i="15" s="1"/>
  <c r="AR14" i="15"/>
  <c r="AT14" i="15" s="1"/>
  <c r="AP14" i="15"/>
  <c r="AL14" i="15"/>
  <c r="AN14" i="15" s="1"/>
  <c r="AI14" i="15"/>
  <c r="AK14" i="15" s="1"/>
  <c r="AF14" i="15"/>
  <c r="AH14" i="15" s="1"/>
  <c r="AD14" i="15"/>
  <c r="AA14" i="15"/>
  <c r="W14" i="15"/>
  <c r="Y14" i="15" s="1"/>
  <c r="T14" i="15"/>
  <c r="V14" i="15" s="1"/>
  <c r="Q14" i="15"/>
  <c r="O14" i="15"/>
  <c r="K14" i="15"/>
  <c r="M14" i="15" s="1"/>
  <c r="H14" i="15"/>
  <c r="J14" i="15" s="1"/>
  <c r="E14" i="15"/>
  <c r="AX13" i="15"/>
  <c r="AZ13" i="15" s="1"/>
  <c r="AU13" i="15"/>
  <c r="AW13" i="15" s="1"/>
  <c r="AR13" i="15"/>
  <c r="AT13" i="15" s="1"/>
  <c r="AP13" i="15"/>
  <c r="AL13" i="15"/>
  <c r="AN13" i="15" s="1"/>
  <c r="AI13" i="15"/>
  <c r="AK13" i="15" s="1"/>
  <c r="AF13" i="15"/>
  <c r="AH13" i="15" s="1"/>
  <c r="AA13" i="15"/>
  <c r="W13" i="15"/>
  <c r="Y13" i="15" s="1"/>
  <c r="T13" i="15"/>
  <c r="Q13" i="15"/>
  <c r="S13" i="15" s="1"/>
  <c r="K13" i="15"/>
  <c r="M13" i="15" s="1"/>
  <c r="H13" i="15"/>
  <c r="J13" i="15" s="1"/>
  <c r="O13" i="15"/>
  <c r="E13" i="15"/>
  <c r="AX12" i="15"/>
  <c r="AZ12" i="15" s="1"/>
  <c r="AU12" i="15"/>
  <c r="AW12" i="15" s="1"/>
  <c r="AR12" i="15"/>
  <c r="AT12" i="15" s="1"/>
  <c r="AP12" i="15"/>
  <c r="AL12" i="15"/>
  <c r="AN12" i="15" s="1"/>
  <c r="AI12" i="15"/>
  <c r="AK12" i="15" s="1"/>
  <c r="AF12" i="15"/>
  <c r="AH12" i="15" s="1"/>
  <c r="AD12" i="15"/>
  <c r="AA12" i="15"/>
  <c r="W12" i="15"/>
  <c r="Y12" i="15" s="1"/>
  <c r="T12" i="15"/>
  <c r="V12" i="15" s="1"/>
  <c r="Q12" i="15"/>
  <c r="S12" i="15" s="1"/>
  <c r="O12" i="15"/>
  <c r="K12" i="15"/>
  <c r="M12" i="15" s="1"/>
  <c r="H12" i="15"/>
  <c r="J12" i="15" s="1"/>
  <c r="E12" i="15"/>
  <c r="G12" i="15" s="1"/>
  <c r="AX11" i="15"/>
  <c r="AZ11" i="15" s="1"/>
  <c r="AU11" i="15"/>
  <c r="AW11" i="15" s="1"/>
  <c r="AR11" i="15"/>
  <c r="AT11" i="15" s="1"/>
  <c r="AP11" i="15"/>
  <c r="AL11" i="15"/>
  <c r="AN11" i="15" s="1"/>
  <c r="AI11" i="15"/>
  <c r="AK11" i="15" s="1"/>
  <c r="AF11" i="15"/>
  <c r="AA11" i="15"/>
  <c r="W11" i="15"/>
  <c r="Y11" i="15" s="1"/>
  <c r="T11" i="15"/>
  <c r="V11" i="15" s="1"/>
  <c r="Q11" i="15"/>
  <c r="K11" i="15"/>
  <c r="H11" i="15"/>
  <c r="J11" i="15" s="1"/>
  <c r="E11" i="15"/>
  <c r="AX10" i="15"/>
  <c r="AZ10" i="15" s="1"/>
  <c r="AU10" i="15"/>
  <c r="AW10" i="15" s="1"/>
  <c r="AR10" i="15"/>
  <c r="AT10" i="15" s="1"/>
  <c r="AP10" i="15"/>
  <c r="AL10" i="15"/>
  <c r="AN10" i="15" s="1"/>
  <c r="AI10" i="15"/>
  <c r="AK10" i="15" s="1"/>
  <c r="AF10" i="15"/>
  <c r="AD10" i="15"/>
  <c r="AA10" i="15"/>
  <c r="W10" i="15"/>
  <c r="Y10" i="15" s="1"/>
  <c r="T10" i="15"/>
  <c r="V10" i="15" s="1"/>
  <c r="Q10" i="15"/>
  <c r="O10" i="15"/>
  <c r="K10" i="15"/>
  <c r="M10" i="15" s="1"/>
  <c r="H10" i="15"/>
  <c r="J10" i="15" s="1"/>
  <c r="E10" i="15"/>
  <c r="G10" i="15" s="1"/>
  <c r="AX9" i="15"/>
  <c r="AZ9" i="15" s="1"/>
  <c r="AU9" i="15"/>
  <c r="AW9" i="15" s="1"/>
  <c r="AR9" i="15"/>
  <c r="AT9" i="15" s="1"/>
  <c r="AP9" i="15"/>
  <c r="AL9" i="15"/>
  <c r="AN9" i="15" s="1"/>
  <c r="AI9" i="15"/>
  <c r="AK9" i="15" s="1"/>
  <c r="AF9" i="15"/>
  <c r="AH9" i="15" s="1"/>
  <c r="AD9" i="15"/>
  <c r="AA9" i="15"/>
  <c r="W9" i="15"/>
  <c r="Y9" i="15" s="1"/>
  <c r="T9" i="15"/>
  <c r="V9" i="15" s="1"/>
  <c r="Q9" i="15"/>
  <c r="O9" i="15"/>
  <c r="K9" i="15"/>
  <c r="M9" i="15" s="1"/>
  <c r="H9" i="15"/>
  <c r="J9" i="15" s="1"/>
  <c r="E9" i="15"/>
  <c r="AX8" i="15"/>
  <c r="AZ8" i="15" s="1"/>
  <c r="AU8" i="15"/>
  <c r="AW8" i="15" s="1"/>
  <c r="AR8" i="15"/>
  <c r="AT8" i="15" s="1"/>
  <c r="AP8" i="15"/>
  <c r="AL8" i="15"/>
  <c r="AN8" i="15" s="1"/>
  <c r="AI8" i="15"/>
  <c r="AF8" i="15"/>
  <c r="AH8" i="15" s="1"/>
  <c r="AA8" i="15"/>
  <c r="W8" i="15"/>
  <c r="Y8" i="15" s="1"/>
  <c r="T8" i="15"/>
  <c r="V8" i="15" s="1"/>
  <c r="Q8" i="15"/>
  <c r="S8" i="15" s="1"/>
  <c r="K8" i="15"/>
  <c r="M8" i="15" s="1"/>
  <c r="H8" i="15"/>
  <c r="J8" i="15" s="1"/>
  <c r="E8" i="15"/>
  <c r="AX7" i="15"/>
  <c r="AZ7" i="15" s="1"/>
  <c r="AU7" i="15"/>
  <c r="AW7" i="15" s="1"/>
  <c r="AR7" i="15"/>
  <c r="AT7" i="15" s="1"/>
  <c r="AL7" i="15"/>
  <c r="AN7" i="15" s="1"/>
  <c r="AI7" i="15"/>
  <c r="AK7" i="15" s="1"/>
  <c r="AF7" i="15"/>
  <c r="AH7" i="15" s="1"/>
  <c r="W7" i="15"/>
  <c r="Y7" i="15" s="1"/>
  <c r="T7" i="15"/>
  <c r="V7" i="15" s="1"/>
  <c r="Q7" i="15"/>
  <c r="S7" i="15" s="1"/>
  <c r="K7" i="15"/>
  <c r="M7" i="15" s="1"/>
  <c r="H7" i="15"/>
  <c r="J7" i="15" s="1"/>
  <c r="AD7" i="15"/>
  <c r="E7" i="15"/>
  <c r="AX50" i="9"/>
  <c r="AZ50" i="9" s="1"/>
  <c r="AU50" i="9"/>
  <c r="AW50" i="9" s="1"/>
  <c r="AR50" i="9"/>
  <c r="AT50" i="9" s="1"/>
  <c r="AP50" i="9"/>
  <c r="AL50" i="9"/>
  <c r="AI50" i="9"/>
  <c r="AK50" i="9" s="1"/>
  <c r="AF50" i="9"/>
  <c r="AH50" i="9" s="1"/>
  <c r="AD50" i="9"/>
  <c r="AA50" i="9"/>
  <c r="W50" i="9"/>
  <c r="Y50" i="9" s="1"/>
  <c r="T50" i="9"/>
  <c r="V50" i="9" s="1"/>
  <c r="Q50" i="9"/>
  <c r="S50" i="9" s="1"/>
  <c r="O50" i="9"/>
  <c r="K50" i="9"/>
  <c r="M50" i="9" s="1"/>
  <c r="H50" i="9"/>
  <c r="J50" i="9" s="1"/>
  <c r="E50" i="9"/>
  <c r="AX49" i="9"/>
  <c r="AZ49" i="9" s="1"/>
  <c r="AU49" i="9"/>
  <c r="AW49" i="9" s="1"/>
  <c r="AR49" i="9"/>
  <c r="AT49" i="9" s="1"/>
  <c r="AP49" i="9"/>
  <c r="AL49" i="9"/>
  <c r="AN49" i="9" s="1"/>
  <c r="AI49" i="9"/>
  <c r="AF49" i="9"/>
  <c r="AH49" i="9" s="1"/>
  <c r="AA49" i="9"/>
  <c r="W49" i="9"/>
  <c r="Y49" i="9" s="1"/>
  <c r="T49" i="9"/>
  <c r="V49" i="9" s="1"/>
  <c r="Q49" i="9"/>
  <c r="S49" i="9" s="1"/>
  <c r="K49" i="9"/>
  <c r="M49" i="9" s="1"/>
  <c r="H49" i="9"/>
  <c r="J49" i="9" s="1"/>
  <c r="E49" i="9"/>
  <c r="AX48" i="9"/>
  <c r="AZ48" i="9" s="1"/>
  <c r="AU48" i="9"/>
  <c r="AW48" i="9" s="1"/>
  <c r="AR48" i="9"/>
  <c r="AT48" i="9" s="1"/>
  <c r="AP48" i="9"/>
  <c r="AL48" i="9"/>
  <c r="AN48" i="9" s="1"/>
  <c r="AI48" i="9"/>
  <c r="AK48" i="9" s="1"/>
  <c r="AF48" i="9"/>
  <c r="AA48" i="9"/>
  <c r="W48" i="9"/>
  <c r="Y48" i="9" s="1"/>
  <c r="T48" i="9"/>
  <c r="V48" i="9" s="1"/>
  <c r="Q48" i="9"/>
  <c r="K48" i="9"/>
  <c r="M48" i="9" s="1"/>
  <c r="H48" i="9"/>
  <c r="J48" i="9" s="1"/>
  <c r="AD48" i="9"/>
  <c r="E48" i="9"/>
  <c r="G48" i="9" s="1"/>
  <c r="AX47" i="9"/>
  <c r="AZ47" i="9" s="1"/>
  <c r="AU47" i="9"/>
  <c r="AW47" i="9" s="1"/>
  <c r="AR47" i="9"/>
  <c r="AT47" i="9" s="1"/>
  <c r="AP47" i="9"/>
  <c r="AL47" i="9"/>
  <c r="AN47" i="9" s="1"/>
  <c r="AI47" i="9"/>
  <c r="AK47" i="9" s="1"/>
  <c r="AF47" i="9"/>
  <c r="AD47" i="9"/>
  <c r="AA47" i="9"/>
  <c r="W47" i="9"/>
  <c r="Y47" i="9" s="1"/>
  <c r="T47" i="9"/>
  <c r="V47" i="9" s="1"/>
  <c r="Q47" i="9"/>
  <c r="O47" i="9"/>
  <c r="K47" i="9"/>
  <c r="M47" i="9" s="1"/>
  <c r="H47" i="9"/>
  <c r="J47" i="9" s="1"/>
  <c r="E47" i="9"/>
  <c r="AX46" i="9"/>
  <c r="AZ46" i="9" s="1"/>
  <c r="AU46" i="9"/>
  <c r="AW46" i="9" s="1"/>
  <c r="AR46" i="9"/>
  <c r="AT46" i="9" s="1"/>
  <c r="AP46" i="9"/>
  <c r="AL46" i="9"/>
  <c r="AN46" i="9" s="1"/>
  <c r="AI46" i="9"/>
  <c r="AK46" i="9" s="1"/>
  <c r="AF46" i="9"/>
  <c r="AD46" i="9"/>
  <c r="AA46" i="9"/>
  <c r="W46" i="9"/>
  <c r="Y46" i="9" s="1"/>
  <c r="T46" i="9"/>
  <c r="V46" i="9" s="1"/>
  <c r="Q46" i="9"/>
  <c r="O46" i="9"/>
  <c r="K46" i="9"/>
  <c r="M46" i="9" s="1"/>
  <c r="H46" i="9"/>
  <c r="J46" i="9" s="1"/>
  <c r="E46" i="9"/>
  <c r="AX45" i="9"/>
  <c r="AZ45" i="9" s="1"/>
  <c r="AU45" i="9"/>
  <c r="AW45" i="9" s="1"/>
  <c r="AR45" i="9"/>
  <c r="AT45" i="9" s="1"/>
  <c r="AP45" i="9"/>
  <c r="AL45" i="9"/>
  <c r="AN45" i="9" s="1"/>
  <c r="AI45" i="9"/>
  <c r="AF45" i="9"/>
  <c r="AH45" i="9" s="1"/>
  <c r="AA45" i="9"/>
  <c r="W45" i="9"/>
  <c r="Y45" i="9" s="1"/>
  <c r="T45" i="9"/>
  <c r="V45" i="9" s="1"/>
  <c r="Q45" i="9"/>
  <c r="S45" i="9" s="1"/>
  <c r="K45" i="9"/>
  <c r="M45" i="9" s="1"/>
  <c r="H45" i="9"/>
  <c r="J45" i="9" s="1"/>
  <c r="E45" i="9"/>
  <c r="AX44" i="9"/>
  <c r="AZ44" i="9" s="1"/>
  <c r="AU44" i="9"/>
  <c r="AW44" i="9" s="1"/>
  <c r="AR44" i="9"/>
  <c r="AT44" i="9" s="1"/>
  <c r="AP44" i="9"/>
  <c r="AL44" i="9"/>
  <c r="AN44" i="9" s="1"/>
  <c r="AI44" i="9"/>
  <c r="AK44" i="9" s="1"/>
  <c r="AF44" i="9"/>
  <c r="AA44" i="9"/>
  <c r="W44" i="9"/>
  <c r="Y44" i="9" s="1"/>
  <c r="T44" i="9"/>
  <c r="V44" i="9" s="1"/>
  <c r="Q44" i="9"/>
  <c r="K44" i="9"/>
  <c r="M44" i="9" s="1"/>
  <c r="H44" i="9"/>
  <c r="J44" i="9" s="1"/>
  <c r="AD44" i="9"/>
  <c r="E44" i="9"/>
  <c r="G44" i="9" s="1"/>
  <c r="AX43" i="9"/>
  <c r="AZ43" i="9" s="1"/>
  <c r="AU43" i="9"/>
  <c r="AW43" i="9" s="1"/>
  <c r="AR43" i="9"/>
  <c r="AT43" i="9" s="1"/>
  <c r="AP43" i="9"/>
  <c r="AL43" i="9"/>
  <c r="AN43" i="9" s="1"/>
  <c r="AI43" i="9"/>
  <c r="AK43" i="9" s="1"/>
  <c r="AF43" i="9"/>
  <c r="AD43" i="9"/>
  <c r="AA43" i="9"/>
  <c r="W43" i="9"/>
  <c r="Y43" i="9" s="1"/>
  <c r="T43" i="9"/>
  <c r="V43" i="9" s="1"/>
  <c r="Q43" i="9"/>
  <c r="O43" i="9"/>
  <c r="K43" i="9"/>
  <c r="M43" i="9" s="1"/>
  <c r="H43" i="9"/>
  <c r="J43" i="9" s="1"/>
  <c r="E43" i="9"/>
  <c r="G43" i="9" s="1"/>
  <c r="AX42" i="9"/>
  <c r="AZ42" i="9" s="1"/>
  <c r="AU42" i="9"/>
  <c r="AW42" i="9" s="1"/>
  <c r="AR42" i="9"/>
  <c r="AT42" i="9" s="1"/>
  <c r="AP42" i="9"/>
  <c r="AL42" i="9"/>
  <c r="AI42" i="9"/>
  <c r="AK42" i="9" s="1"/>
  <c r="AF42" i="9"/>
  <c r="AH42" i="9" s="1"/>
  <c r="AD42" i="9"/>
  <c r="AA42" i="9"/>
  <c r="W42" i="9"/>
  <c r="T42" i="9"/>
  <c r="V42" i="9" s="1"/>
  <c r="Q42" i="9"/>
  <c r="S42" i="9" s="1"/>
  <c r="O42" i="9"/>
  <c r="K42" i="9"/>
  <c r="M42" i="9" s="1"/>
  <c r="H42" i="9"/>
  <c r="J42" i="9" s="1"/>
  <c r="E42" i="9"/>
  <c r="AX41" i="9"/>
  <c r="AZ41" i="9" s="1"/>
  <c r="AU41" i="9"/>
  <c r="AW41" i="9" s="1"/>
  <c r="AR41" i="9"/>
  <c r="AT41" i="9" s="1"/>
  <c r="AP41" i="9"/>
  <c r="AL41" i="9"/>
  <c r="AN41" i="9" s="1"/>
  <c r="AI41" i="9"/>
  <c r="AK41" i="9" s="1"/>
  <c r="AF41" i="9"/>
  <c r="AH41" i="9" s="1"/>
  <c r="AA41" i="9"/>
  <c r="W41" i="9"/>
  <c r="Y41" i="9" s="1"/>
  <c r="T41" i="9"/>
  <c r="V41" i="9" s="1"/>
  <c r="Q41" i="9"/>
  <c r="S41" i="9" s="1"/>
  <c r="K41" i="9"/>
  <c r="M41" i="9" s="1"/>
  <c r="H41" i="9"/>
  <c r="J41" i="9" s="1"/>
  <c r="E41" i="9"/>
  <c r="AX40" i="9"/>
  <c r="AZ40" i="9" s="1"/>
  <c r="AU40" i="9"/>
  <c r="AW40" i="9" s="1"/>
  <c r="AR40" i="9"/>
  <c r="AT40" i="9" s="1"/>
  <c r="AP40" i="9"/>
  <c r="AL40" i="9"/>
  <c r="AN40" i="9" s="1"/>
  <c r="AI40" i="9"/>
  <c r="AK40" i="9" s="1"/>
  <c r="AF40" i="9"/>
  <c r="AA40" i="9"/>
  <c r="W40" i="9"/>
  <c r="Y40" i="9" s="1"/>
  <c r="T40" i="9"/>
  <c r="V40" i="9" s="1"/>
  <c r="Q40" i="9"/>
  <c r="K40" i="9"/>
  <c r="M40" i="9" s="1"/>
  <c r="H40" i="9"/>
  <c r="J40" i="9" s="1"/>
  <c r="AD40" i="9"/>
  <c r="E40" i="9"/>
  <c r="G40" i="9" s="1"/>
  <c r="AX39" i="9"/>
  <c r="AZ39" i="9" s="1"/>
  <c r="AU39" i="9"/>
  <c r="AW39" i="9" s="1"/>
  <c r="AR39" i="9"/>
  <c r="AT39" i="9" s="1"/>
  <c r="AP39" i="9"/>
  <c r="AL39" i="9"/>
  <c r="AN39" i="9" s="1"/>
  <c r="AI39" i="9"/>
  <c r="AK39" i="9" s="1"/>
  <c r="AF39" i="9"/>
  <c r="AH39" i="9" s="1"/>
  <c r="AD39" i="9"/>
  <c r="AA39" i="9"/>
  <c r="W39" i="9"/>
  <c r="Y39" i="9" s="1"/>
  <c r="T39" i="9"/>
  <c r="V39" i="9" s="1"/>
  <c r="Q39" i="9"/>
  <c r="S39" i="9" s="1"/>
  <c r="O39" i="9"/>
  <c r="K39" i="9"/>
  <c r="M39" i="9" s="1"/>
  <c r="H39" i="9"/>
  <c r="J39" i="9" s="1"/>
  <c r="E39" i="9"/>
  <c r="AX38" i="9"/>
  <c r="AZ38" i="9" s="1"/>
  <c r="AU38" i="9"/>
  <c r="AW38" i="9" s="1"/>
  <c r="AR38" i="9"/>
  <c r="AT38" i="9" s="1"/>
  <c r="AP38" i="9"/>
  <c r="AL38" i="9"/>
  <c r="AN38" i="9" s="1"/>
  <c r="AI38" i="9"/>
  <c r="AK38" i="9" s="1"/>
  <c r="AF38" i="9"/>
  <c r="AD38" i="9"/>
  <c r="AA38" i="9"/>
  <c r="W38" i="9"/>
  <c r="Y38" i="9" s="1"/>
  <c r="T38" i="9"/>
  <c r="V38" i="9" s="1"/>
  <c r="Q38" i="9"/>
  <c r="O38" i="9"/>
  <c r="K38" i="9"/>
  <c r="M38" i="9" s="1"/>
  <c r="H38" i="9"/>
  <c r="J38" i="9" s="1"/>
  <c r="E38" i="9"/>
  <c r="AX37" i="9"/>
  <c r="AZ37" i="9" s="1"/>
  <c r="AU37" i="9"/>
  <c r="AW37" i="9" s="1"/>
  <c r="AR37" i="9"/>
  <c r="AT37" i="9" s="1"/>
  <c r="AP37" i="9"/>
  <c r="AL37" i="9"/>
  <c r="AN37" i="9" s="1"/>
  <c r="AI37" i="9"/>
  <c r="AK37" i="9" s="1"/>
  <c r="AF37" i="9"/>
  <c r="AH37" i="9" s="1"/>
  <c r="AA37" i="9"/>
  <c r="W37" i="9"/>
  <c r="Y37" i="9" s="1"/>
  <c r="T37" i="9"/>
  <c r="V37" i="9" s="1"/>
  <c r="Q37" i="9"/>
  <c r="S37" i="9" s="1"/>
  <c r="K37" i="9"/>
  <c r="M37" i="9" s="1"/>
  <c r="H37" i="9"/>
  <c r="J37" i="9" s="1"/>
  <c r="E37" i="9"/>
  <c r="AX36" i="9"/>
  <c r="AZ36" i="9" s="1"/>
  <c r="AU36" i="9"/>
  <c r="AW36" i="9" s="1"/>
  <c r="AR36" i="9"/>
  <c r="AT36" i="9" s="1"/>
  <c r="AP36" i="9"/>
  <c r="AL36" i="9"/>
  <c r="AN36" i="9" s="1"/>
  <c r="AI36" i="9"/>
  <c r="AK36" i="9" s="1"/>
  <c r="AF36" i="9"/>
  <c r="AA36" i="9"/>
  <c r="W36" i="9"/>
  <c r="Y36" i="9" s="1"/>
  <c r="T36" i="9"/>
  <c r="V36" i="9" s="1"/>
  <c r="Q36" i="9"/>
  <c r="K36" i="9"/>
  <c r="M36" i="9" s="1"/>
  <c r="H36" i="9"/>
  <c r="J36" i="9" s="1"/>
  <c r="AD36" i="9"/>
  <c r="E36" i="9"/>
  <c r="G36" i="9" s="1"/>
  <c r="AX35" i="9"/>
  <c r="AZ35" i="9" s="1"/>
  <c r="AU35" i="9"/>
  <c r="AW35" i="9" s="1"/>
  <c r="AR35" i="9"/>
  <c r="AT35" i="9" s="1"/>
  <c r="AP35" i="9"/>
  <c r="AL35" i="9"/>
  <c r="AN35" i="9" s="1"/>
  <c r="AI35" i="9"/>
  <c r="AK35" i="9" s="1"/>
  <c r="AF35" i="9"/>
  <c r="AH35" i="9" s="1"/>
  <c r="AD35" i="9"/>
  <c r="AA35" i="9"/>
  <c r="W35" i="9"/>
  <c r="Y35" i="9" s="1"/>
  <c r="T35" i="9"/>
  <c r="V35" i="9" s="1"/>
  <c r="Q35" i="9"/>
  <c r="S35" i="9" s="1"/>
  <c r="O35" i="9"/>
  <c r="K35" i="9"/>
  <c r="M35" i="9" s="1"/>
  <c r="H35" i="9"/>
  <c r="J35" i="9" s="1"/>
  <c r="E35" i="9"/>
  <c r="AX34" i="9"/>
  <c r="AZ34" i="9" s="1"/>
  <c r="AU34" i="9"/>
  <c r="AW34" i="9" s="1"/>
  <c r="AR34" i="9"/>
  <c r="AT34" i="9" s="1"/>
  <c r="AP34" i="9"/>
  <c r="AL34" i="9"/>
  <c r="AN34" i="9" s="1"/>
  <c r="AI34" i="9"/>
  <c r="AK34" i="9" s="1"/>
  <c r="AF34" i="9"/>
  <c r="AH34" i="9" s="1"/>
  <c r="AD34" i="9"/>
  <c r="AA34" i="9"/>
  <c r="W34" i="9"/>
  <c r="Y34" i="9" s="1"/>
  <c r="T34" i="9"/>
  <c r="V34" i="9" s="1"/>
  <c r="Q34" i="9"/>
  <c r="S34" i="9" s="1"/>
  <c r="O34" i="9"/>
  <c r="K34" i="9"/>
  <c r="M34" i="9" s="1"/>
  <c r="H34" i="9"/>
  <c r="J34" i="9" s="1"/>
  <c r="E34" i="9"/>
  <c r="AX33" i="9"/>
  <c r="AZ33" i="9" s="1"/>
  <c r="AU33" i="9"/>
  <c r="AW33" i="9" s="1"/>
  <c r="AR33" i="9"/>
  <c r="AT33" i="9" s="1"/>
  <c r="AP33" i="9"/>
  <c r="AL33" i="9"/>
  <c r="AN33" i="9" s="1"/>
  <c r="AI33" i="9"/>
  <c r="AF33" i="9"/>
  <c r="AH33" i="9" s="1"/>
  <c r="AA33" i="9"/>
  <c r="W33" i="9"/>
  <c r="Y33" i="9" s="1"/>
  <c r="T33" i="9"/>
  <c r="Q33" i="9"/>
  <c r="S33" i="9" s="1"/>
  <c r="K33" i="9"/>
  <c r="M33" i="9" s="1"/>
  <c r="H33" i="9"/>
  <c r="J33" i="9" s="1"/>
  <c r="E33" i="9"/>
  <c r="AX32" i="9"/>
  <c r="AZ32" i="9" s="1"/>
  <c r="AU32" i="9"/>
  <c r="AW32" i="9" s="1"/>
  <c r="AR32" i="9"/>
  <c r="AT32" i="9" s="1"/>
  <c r="AP32" i="9"/>
  <c r="AL32" i="9"/>
  <c r="AN32" i="9" s="1"/>
  <c r="AI32" i="9"/>
  <c r="AK32" i="9" s="1"/>
  <c r="AF32" i="9"/>
  <c r="AA32" i="9"/>
  <c r="W32" i="9"/>
  <c r="Y32" i="9" s="1"/>
  <c r="T32" i="9"/>
  <c r="V32" i="9" s="1"/>
  <c r="Q32" i="9"/>
  <c r="K32" i="9"/>
  <c r="M32" i="9" s="1"/>
  <c r="H32" i="9"/>
  <c r="J32" i="9" s="1"/>
  <c r="AD32" i="9"/>
  <c r="E32" i="9"/>
  <c r="G32" i="9" s="1"/>
  <c r="AX31" i="9"/>
  <c r="AZ31" i="9" s="1"/>
  <c r="AU31" i="9"/>
  <c r="AW31" i="9" s="1"/>
  <c r="AR31" i="9"/>
  <c r="AT31" i="9" s="1"/>
  <c r="AP31" i="9"/>
  <c r="AL31" i="9"/>
  <c r="AN31" i="9" s="1"/>
  <c r="AI31" i="9"/>
  <c r="AK31" i="9" s="1"/>
  <c r="AF31" i="9"/>
  <c r="AH31" i="9" s="1"/>
  <c r="AD31" i="9"/>
  <c r="AA31" i="9"/>
  <c r="W31" i="9"/>
  <c r="Y31" i="9" s="1"/>
  <c r="T31" i="9"/>
  <c r="V31" i="9" s="1"/>
  <c r="Q31" i="9"/>
  <c r="S31" i="9" s="1"/>
  <c r="O31" i="9"/>
  <c r="K31" i="9"/>
  <c r="M31" i="9" s="1"/>
  <c r="H31" i="9"/>
  <c r="J31" i="9" s="1"/>
  <c r="E31" i="9"/>
  <c r="AX30" i="9"/>
  <c r="AZ30" i="9" s="1"/>
  <c r="AU30" i="9"/>
  <c r="AW30" i="9" s="1"/>
  <c r="AR30" i="9"/>
  <c r="AT30" i="9" s="1"/>
  <c r="AP30" i="9"/>
  <c r="AL30" i="9"/>
  <c r="AN30" i="9" s="1"/>
  <c r="AI30" i="9"/>
  <c r="AK30" i="9" s="1"/>
  <c r="AF30" i="9"/>
  <c r="AD30" i="9"/>
  <c r="AA30" i="9"/>
  <c r="W30" i="9"/>
  <c r="Y30" i="9" s="1"/>
  <c r="T30" i="9"/>
  <c r="V30" i="9" s="1"/>
  <c r="Q30" i="9"/>
  <c r="O30" i="9"/>
  <c r="K30" i="9"/>
  <c r="M30" i="9" s="1"/>
  <c r="H30" i="9"/>
  <c r="J30" i="9" s="1"/>
  <c r="E30" i="9"/>
  <c r="AX29" i="9"/>
  <c r="AZ29" i="9" s="1"/>
  <c r="AU29" i="9"/>
  <c r="AW29" i="9" s="1"/>
  <c r="AR29" i="9"/>
  <c r="AT29" i="9" s="1"/>
  <c r="AP29" i="9"/>
  <c r="AL29" i="9"/>
  <c r="AN29" i="9" s="1"/>
  <c r="AI29" i="9"/>
  <c r="AF29" i="9"/>
  <c r="AH29" i="9" s="1"/>
  <c r="AA29" i="9"/>
  <c r="W29" i="9"/>
  <c r="Y29" i="9" s="1"/>
  <c r="T29" i="9"/>
  <c r="V29" i="9" s="1"/>
  <c r="Q29" i="9"/>
  <c r="S29" i="9" s="1"/>
  <c r="K29" i="9"/>
  <c r="M29" i="9" s="1"/>
  <c r="H29" i="9"/>
  <c r="J29" i="9" s="1"/>
  <c r="E29" i="9"/>
  <c r="AX28" i="9"/>
  <c r="AZ28" i="9" s="1"/>
  <c r="AU28" i="9"/>
  <c r="AW28" i="9" s="1"/>
  <c r="AR28" i="9"/>
  <c r="AT28" i="9" s="1"/>
  <c r="AP28" i="9"/>
  <c r="AL28" i="9"/>
  <c r="AN28" i="9" s="1"/>
  <c r="AI28" i="9"/>
  <c r="AK28" i="9" s="1"/>
  <c r="AF28" i="9"/>
  <c r="AA28" i="9"/>
  <c r="W28" i="9"/>
  <c r="Y28" i="9" s="1"/>
  <c r="T28" i="9"/>
  <c r="V28" i="9" s="1"/>
  <c r="Q28" i="9"/>
  <c r="K28" i="9"/>
  <c r="M28" i="9" s="1"/>
  <c r="H28" i="9"/>
  <c r="J28" i="9" s="1"/>
  <c r="AD28" i="9"/>
  <c r="E28" i="9"/>
  <c r="G28" i="9" s="1"/>
  <c r="AX27" i="9"/>
  <c r="AZ27" i="9" s="1"/>
  <c r="AU27" i="9"/>
  <c r="AW27" i="9" s="1"/>
  <c r="AR27" i="9"/>
  <c r="AT27" i="9" s="1"/>
  <c r="AP27" i="9"/>
  <c r="AL27" i="9"/>
  <c r="AN27" i="9" s="1"/>
  <c r="AI27" i="9"/>
  <c r="AK27" i="9" s="1"/>
  <c r="AF27" i="9"/>
  <c r="AD27" i="9"/>
  <c r="AA27" i="9"/>
  <c r="W27" i="9"/>
  <c r="Y27" i="9" s="1"/>
  <c r="T27" i="9"/>
  <c r="V27" i="9" s="1"/>
  <c r="Q27" i="9"/>
  <c r="O27" i="9"/>
  <c r="K27" i="9"/>
  <c r="H27" i="9"/>
  <c r="J27" i="9" s="1"/>
  <c r="E27" i="9"/>
  <c r="AX26" i="9"/>
  <c r="AZ26" i="9" s="1"/>
  <c r="AU26" i="9"/>
  <c r="AW26" i="9" s="1"/>
  <c r="AR26" i="9"/>
  <c r="AT26" i="9" s="1"/>
  <c r="AP26" i="9"/>
  <c r="AL26" i="9"/>
  <c r="AI26" i="9"/>
  <c r="AK26" i="9" s="1"/>
  <c r="AF26" i="9"/>
  <c r="AH26" i="9" s="1"/>
  <c r="AD26" i="9"/>
  <c r="AA26" i="9"/>
  <c r="W26" i="9"/>
  <c r="T26" i="9"/>
  <c r="V26" i="9" s="1"/>
  <c r="Q26" i="9"/>
  <c r="S26" i="9" s="1"/>
  <c r="O26" i="9"/>
  <c r="K26" i="9"/>
  <c r="M26" i="9" s="1"/>
  <c r="H26" i="9"/>
  <c r="J26" i="9" s="1"/>
  <c r="E26" i="9"/>
  <c r="AX25" i="9"/>
  <c r="AZ25" i="9" s="1"/>
  <c r="AU25" i="9"/>
  <c r="AW25" i="9" s="1"/>
  <c r="AR25" i="9"/>
  <c r="AT25" i="9" s="1"/>
  <c r="AP25" i="9"/>
  <c r="AL25" i="9"/>
  <c r="AN25" i="9" s="1"/>
  <c r="AI25" i="9"/>
  <c r="AK25" i="9" s="1"/>
  <c r="AF25" i="9"/>
  <c r="AH25" i="9" s="1"/>
  <c r="AA25" i="9"/>
  <c r="W25" i="9"/>
  <c r="Y25" i="9" s="1"/>
  <c r="T25" i="9"/>
  <c r="V25" i="9" s="1"/>
  <c r="Q25" i="9"/>
  <c r="S25" i="9" s="1"/>
  <c r="K25" i="9"/>
  <c r="M25" i="9" s="1"/>
  <c r="H25" i="9"/>
  <c r="J25" i="9" s="1"/>
  <c r="E25" i="9"/>
  <c r="AX24" i="9"/>
  <c r="AZ24" i="9" s="1"/>
  <c r="AU24" i="9"/>
  <c r="AW24" i="9" s="1"/>
  <c r="AR24" i="9"/>
  <c r="AT24" i="9" s="1"/>
  <c r="AP24" i="9"/>
  <c r="AL24" i="9"/>
  <c r="AN24" i="9" s="1"/>
  <c r="AI24" i="9"/>
  <c r="AK24" i="9" s="1"/>
  <c r="AF24" i="9"/>
  <c r="AA24" i="9"/>
  <c r="W24" i="9"/>
  <c r="Y24" i="9" s="1"/>
  <c r="T24" i="9"/>
  <c r="V24" i="9" s="1"/>
  <c r="Q24" i="9"/>
  <c r="K24" i="9"/>
  <c r="M24" i="9" s="1"/>
  <c r="H24" i="9"/>
  <c r="J24" i="9" s="1"/>
  <c r="AD24" i="9"/>
  <c r="E24" i="9"/>
  <c r="G24" i="9" s="1"/>
  <c r="AX23" i="9"/>
  <c r="AZ23" i="9" s="1"/>
  <c r="AU23" i="9"/>
  <c r="AW23" i="9" s="1"/>
  <c r="AR23" i="9"/>
  <c r="AT23" i="9" s="1"/>
  <c r="AP23" i="9"/>
  <c r="AL23" i="9"/>
  <c r="AN23" i="9" s="1"/>
  <c r="AI23" i="9"/>
  <c r="AK23" i="9" s="1"/>
  <c r="AF23" i="9"/>
  <c r="AH23" i="9" s="1"/>
  <c r="AD23" i="9"/>
  <c r="AA23" i="9"/>
  <c r="W23" i="9"/>
  <c r="Y23" i="9" s="1"/>
  <c r="T23" i="9"/>
  <c r="V23" i="9" s="1"/>
  <c r="Q23" i="9"/>
  <c r="S23" i="9" s="1"/>
  <c r="O23" i="9"/>
  <c r="K23" i="9"/>
  <c r="M23" i="9" s="1"/>
  <c r="H23" i="9"/>
  <c r="J23" i="9" s="1"/>
  <c r="E23" i="9"/>
  <c r="AX22" i="9"/>
  <c r="AZ22" i="9" s="1"/>
  <c r="AU22" i="9"/>
  <c r="AW22" i="9" s="1"/>
  <c r="AR22" i="9"/>
  <c r="AT22" i="9" s="1"/>
  <c r="AP22" i="9"/>
  <c r="AL22" i="9"/>
  <c r="AN22" i="9" s="1"/>
  <c r="AI22" i="9"/>
  <c r="AK22" i="9" s="1"/>
  <c r="AF22" i="9"/>
  <c r="AD22" i="9"/>
  <c r="AA22" i="9"/>
  <c r="W22" i="9"/>
  <c r="Y22" i="9" s="1"/>
  <c r="T22" i="9"/>
  <c r="V22" i="9" s="1"/>
  <c r="Q22" i="9"/>
  <c r="O22" i="9"/>
  <c r="K22" i="9"/>
  <c r="M22" i="9" s="1"/>
  <c r="H22" i="9"/>
  <c r="J22" i="9" s="1"/>
  <c r="E22" i="9"/>
  <c r="AX21" i="9"/>
  <c r="AZ21" i="9" s="1"/>
  <c r="AU21" i="9"/>
  <c r="AW21" i="9" s="1"/>
  <c r="AR21" i="9"/>
  <c r="AT21" i="9" s="1"/>
  <c r="AP21" i="9"/>
  <c r="AL21" i="9"/>
  <c r="AN21" i="9" s="1"/>
  <c r="AI21" i="9"/>
  <c r="AF21" i="9"/>
  <c r="AH21" i="9" s="1"/>
  <c r="AA21" i="9"/>
  <c r="W21" i="9"/>
  <c r="Y21" i="9" s="1"/>
  <c r="T21" i="9"/>
  <c r="V21" i="9" s="1"/>
  <c r="Q21" i="9"/>
  <c r="S21" i="9" s="1"/>
  <c r="K21" i="9"/>
  <c r="M21" i="9" s="1"/>
  <c r="H21" i="9"/>
  <c r="J21" i="9" s="1"/>
  <c r="E21" i="9"/>
  <c r="AX20" i="9"/>
  <c r="AZ20" i="9" s="1"/>
  <c r="AU20" i="9"/>
  <c r="AW20" i="9" s="1"/>
  <c r="AR20" i="9"/>
  <c r="AT20" i="9" s="1"/>
  <c r="AP20" i="9"/>
  <c r="AL20" i="9"/>
  <c r="AN20" i="9" s="1"/>
  <c r="AI20" i="9"/>
  <c r="AK20" i="9" s="1"/>
  <c r="AF20" i="9"/>
  <c r="AA20" i="9"/>
  <c r="W20" i="9"/>
  <c r="Y20" i="9" s="1"/>
  <c r="T20" i="9"/>
  <c r="V20" i="9" s="1"/>
  <c r="Q20" i="9"/>
  <c r="K20" i="9"/>
  <c r="H20" i="9"/>
  <c r="J20" i="9" s="1"/>
  <c r="AD20" i="9"/>
  <c r="E20" i="9"/>
  <c r="G20" i="9" s="1"/>
  <c r="AX19" i="9"/>
  <c r="AZ19" i="9" s="1"/>
  <c r="AU19" i="9"/>
  <c r="AW19" i="9" s="1"/>
  <c r="AR19" i="9"/>
  <c r="AT19" i="9" s="1"/>
  <c r="AP19" i="9"/>
  <c r="AL19" i="9"/>
  <c r="AN19" i="9" s="1"/>
  <c r="AI19" i="9"/>
  <c r="AK19" i="9" s="1"/>
  <c r="AF19" i="9"/>
  <c r="AH19" i="9" s="1"/>
  <c r="AD19" i="9"/>
  <c r="AA19" i="9"/>
  <c r="W19" i="9"/>
  <c r="Y19" i="9" s="1"/>
  <c r="T19" i="9"/>
  <c r="V19" i="9" s="1"/>
  <c r="Q19" i="9"/>
  <c r="S19" i="9" s="1"/>
  <c r="O19" i="9"/>
  <c r="K19" i="9"/>
  <c r="H19" i="9"/>
  <c r="J19" i="9" s="1"/>
  <c r="E19" i="9"/>
  <c r="G19" i="9" s="1"/>
  <c r="AX18" i="9"/>
  <c r="AZ18" i="9" s="1"/>
  <c r="AU18" i="9"/>
  <c r="AW18" i="9" s="1"/>
  <c r="AR18" i="9"/>
  <c r="AT18" i="9" s="1"/>
  <c r="AP18" i="9"/>
  <c r="AL18" i="9"/>
  <c r="AN18" i="9" s="1"/>
  <c r="AI18" i="9"/>
  <c r="AK18" i="9" s="1"/>
  <c r="AF18" i="9"/>
  <c r="AH18" i="9" s="1"/>
  <c r="AD18" i="9"/>
  <c r="AA18" i="9"/>
  <c r="W18" i="9"/>
  <c r="Y18" i="9" s="1"/>
  <c r="T18" i="9"/>
  <c r="V18" i="9" s="1"/>
  <c r="Q18" i="9"/>
  <c r="S18" i="9" s="1"/>
  <c r="O18" i="9"/>
  <c r="K18" i="9"/>
  <c r="M18" i="9" s="1"/>
  <c r="H18" i="9"/>
  <c r="J18" i="9" s="1"/>
  <c r="E18" i="9"/>
  <c r="AX17" i="9"/>
  <c r="AZ17" i="9" s="1"/>
  <c r="AU17" i="9"/>
  <c r="AW17" i="9" s="1"/>
  <c r="AR17" i="9"/>
  <c r="AT17" i="9" s="1"/>
  <c r="AP17" i="9"/>
  <c r="AL17" i="9"/>
  <c r="AN17" i="9" s="1"/>
  <c r="AI17" i="9"/>
  <c r="AK17" i="9" s="1"/>
  <c r="AF17" i="9"/>
  <c r="AH17" i="9" s="1"/>
  <c r="AA17" i="9"/>
  <c r="W17" i="9"/>
  <c r="Y17" i="9" s="1"/>
  <c r="T17" i="9"/>
  <c r="Q17" i="9"/>
  <c r="S17" i="9" s="1"/>
  <c r="K17" i="9"/>
  <c r="M17" i="9" s="1"/>
  <c r="H17" i="9"/>
  <c r="J17" i="9" s="1"/>
  <c r="E17" i="9"/>
  <c r="AX16" i="9"/>
  <c r="AZ16" i="9" s="1"/>
  <c r="AU16" i="9"/>
  <c r="AW16" i="9" s="1"/>
  <c r="AR16" i="9"/>
  <c r="AT16" i="9" s="1"/>
  <c r="AP16" i="9"/>
  <c r="AL16" i="9"/>
  <c r="AN16" i="9" s="1"/>
  <c r="AI16" i="9"/>
  <c r="AK16" i="9" s="1"/>
  <c r="AF16" i="9"/>
  <c r="AA16" i="9"/>
  <c r="W16" i="9"/>
  <c r="Y16" i="9" s="1"/>
  <c r="T16" i="9"/>
  <c r="V16" i="9" s="1"/>
  <c r="Q16" i="9"/>
  <c r="K16" i="9"/>
  <c r="M16" i="9" s="1"/>
  <c r="H16" i="9"/>
  <c r="J16" i="9" s="1"/>
  <c r="AD16" i="9"/>
  <c r="E16" i="9"/>
  <c r="G16" i="9" s="1"/>
  <c r="AX15" i="9"/>
  <c r="AZ15" i="9" s="1"/>
  <c r="AU15" i="9"/>
  <c r="AW15" i="9" s="1"/>
  <c r="AR15" i="9"/>
  <c r="AT15" i="9" s="1"/>
  <c r="AP15" i="9"/>
  <c r="AL15" i="9"/>
  <c r="AN15" i="9" s="1"/>
  <c r="AI15" i="9"/>
  <c r="AK15" i="9" s="1"/>
  <c r="AF15" i="9"/>
  <c r="AH15" i="9" s="1"/>
  <c r="AD15" i="9"/>
  <c r="AA15" i="9"/>
  <c r="W15" i="9"/>
  <c r="Y15" i="9" s="1"/>
  <c r="T15" i="9"/>
  <c r="V15" i="9" s="1"/>
  <c r="Q15" i="9"/>
  <c r="S15" i="9" s="1"/>
  <c r="O15" i="9"/>
  <c r="K15" i="9"/>
  <c r="M15" i="9" s="1"/>
  <c r="H15" i="9"/>
  <c r="J15" i="9" s="1"/>
  <c r="E15" i="9"/>
  <c r="AX14" i="9"/>
  <c r="AZ14" i="9" s="1"/>
  <c r="AU14" i="9"/>
  <c r="AW14" i="9" s="1"/>
  <c r="AR14" i="9"/>
  <c r="AT14" i="9" s="1"/>
  <c r="AP14" i="9"/>
  <c r="AL14" i="9"/>
  <c r="AN14" i="9" s="1"/>
  <c r="AI14" i="9"/>
  <c r="AK14" i="9" s="1"/>
  <c r="AF14" i="9"/>
  <c r="AD14" i="9"/>
  <c r="AA14" i="9"/>
  <c r="W14" i="9"/>
  <c r="Y14" i="9" s="1"/>
  <c r="T14" i="9"/>
  <c r="V14" i="9" s="1"/>
  <c r="Q14" i="9"/>
  <c r="O14" i="9"/>
  <c r="K14" i="9"/>
  <c r="M14" i="9" s="1"/>
  <c r="H14" i="9"/>
  <c r="J14" i="9" s="1"/>
  <c r="E14" i="9"/>
  <c r="AX13" i="9"/>
  <c r="AZ13" i="9" s="1"/>
  <c r="AU13" i="9"/>
  <c r="AW13" i="9" s="1"/>
  <c r="AR13" i="9"/>
  <c r="AT13" i="9" s="1"/>
  <c r="AP13" i="9"/>
  <c r="AL13" i="9"/>
  <c r="AN13" i="9" s="1"/>
  <c r="AI13" i="9"/>
  <c r="AF13" i="9"/>
  <c r="AH13" i="9" s="1"/>
  <c r="AA13" i="9"/>
  <c r="W13" i="9"/>
  <c r="Y13" i="9" s="1"/>
  <c r="T13" i="9"/>
  <c r="V13" i="9" s="1"/>
  <c r="Q13" i="9"/>
  <c r="S13" i="9" s="1"/>
  <c r="K13" i="9"/>
  <c r="M13" i="9" s="1"/>
  <c r="H13" i="9"/>
  <c r="J13" i="9" s="1"/>
  <c r="E13" i="9"/>
  <c r="AX12" i="9"/>
  <c r="AZ12" i="9" s="1"/>
  <c r="AU12" i="9"/>
  <c r="AW12" i="9" s="1"/>
  <c r="AR12" i="9"/>
  <c r="AT12" i="9" s="1"/>
  <c r="AP12" i="9"/>
  <c r="AL12" i="9"/>
  <c r="AN12" i="9" s="1"/>
  <c r="AI12" i="9"/>
  <c r="AK12" i="9" s="1"/>
  <c r="AF12" i="9"/>
  <c r="AA12" i="9"/>
  <c r="W12" i="9"/>
  <c r="Y12" i="9" s="1"/>
  <c r="T12" i="9"/>
  <c r="V12" i="9" s="1"/>
  <c r="Q12" i="9"/>
  <c r="K12" i="9"/>
  <c r="M12" i="9" s="1"/>
  <c r="H12" i="9"/>
  <c r="J12" i="9" s="1"/>
  <c r="AD12" i="9"/>
  <c r="E12" i="9"/>
  <c r="G12" i="9" s="1"/>
  <c r="AX11" i="9"/>
  <c r="AZ11" i="9" s="1"/>
  <c r="AU11" i="9"/>
  <c r="AW11" i="9" s="1"/>
  <c r="AR11" i="9"/>
  <c r="AT11" i="9" s="1"/>
  <c r="AP11" i="9"/>
  <c r="AL11" i="9"/>
  <c r="AN11" i="9" s="1"/>
  <c r="AI11" i="9"/>
  <c r="AK11" i="9" s="1"/>
  <c r="AF11" i="9"/>
  <c r="AD11" i="9"/>
  <c r="AA11" i="9"/>
  <c r="W11" i="9"/>
  <c r="Y11" i="9" s="1"/>
  <c r="T11" i="9"/>
  <c r="V11" i="9" s="1"/>
  <c r="Q11" i="9"/>
  <c r="S11" i="9" s="1"/>
  <c r="O11" i="9"/>
  <c r="K11" i="9"/>
  <c r="M11" i="9" s="1"/>
  <c r="H11" i="9"/>
  <c r="J11" i="9" s="1"/>
  <c r="E11" i="9"/>
  <c r="G11" i="9" s="1"/>
  <c r="AX10" i="9"/>
  <c r="AZ10" i="9" s="1"/>
  <c r="AU10" i="9"/>
  <c r="AW10" i="9" s="1"/>
  <c r="AR10" i="9"/>
  <c r="AT10" i="9" s="1"/>
  <c r="AP10" i="9"/>
  <c r="AL10" i="9"/>
  <c r="AN10" i="9" s="1"/>
  <c r="AI10" i="9"/>
  <c r="AK10" i="9" s="1"/>
  <c r="AF10" i="9"/>
  <c r="AH10" i="9" s="1"/>
  <c r="AD10" i="9"/>
  <c r="AA10" i="9"/>
  <c r="W10" i="9"/>
  <c r="Y10" i="9" s="1"/>
  <c r="T10" i="9"/>
  <c r="V10" i="9" s="1"/>
  <c r="Q10" i="9"/>
  <c r="S10" i="9" s="1"/>
  <c r="O10" i="9"/>
  <c r="K10" i="9"/>
  <c r="M10" i="9" s="1"/>
  <c r="H10" i="9"/>
  <c r="E10" i="9"/>
  <c r="G10" i="9" s="1"/>
  <c r="AX9" i="9"/>
  <c r="AZ9" i="9" s="1"/>
  <c r="AU9" i="9"/>
  <c r="AW9" i="9" s="1"/>
  <c r="AR9" i="9"/>
  <c r="AT9" i="9" s="1"/>
  <c r="AP9" i="9"/>
  <c r="AL9" i="9"/>
  <c r="AN9" i="9" s="1"/>
  <c r="AI9" i="9"/>
  <c r="AF9" i="9"/>
  <c r="AH9" i="9" s="1"/>
  <c r="AA9" i="9"/>
  <c r="W9" i="9"/>
  <c r="Y9" i="9" s="1"/>
  <c r="T9" i="9"/>
  <c r="Q9" i="9"/>
  <c r="S9" i="9" s="1"/>
  <c r="K9" i="9"/>
  <c r="M9" i="9" s="1"/>
  <c r="H9" i="9"/>
  <c r="J9" i="9" s="1"/>
  <c r="AD9" i="9"/>
  <c r="E9" i="9"/>
  <c r="AX8" i="9"/>
  <c r="AZ8" i="9" s="1"/>
  <c r="AU8" i="9"/>
  <c r="AW8" i="9" s="1"/>
  <c r="AR8" i="9"/>
  <c r="AT8" i="9" s="1"/>
  <c r="AP8" i="9"/>
  <c r="AL8" i="9"/>
  <c r="AN8" i="9" s="1"/>
  <c r="AI8" i="9"/>
  <c r="AK8" i="9" s="1"/>
  <c r="AF8" i="9"/>
  <c r="AA8" i="9"/>
  <c r="W8" i="9"/>
  <c r="Y8" i="9" s="1"/>
  <c r="T8" i="9"/>
  <c r="V8" i="9" s="1"/>
  <c r="Q8" i="9"/>
  <c r="K8" i="9"/>
  <c r="M8" i="9" s="1"/>
  <c r="H8" i="9"/>
  <c r="J8" i="9" s="1"/>
  <c r="E8" i="9"/>
  <c r="AX7" i="9"/>
  <c r="AZ7" i="9" s="1"/>
  <c r="AU7" i="9"/>
  <c r="AW7" i="9" s="1"/>
  <c r="AR7" i="9"/>
  <c r="AT7" i="9" s="1"/>
  <c r="AL7" i="9"/>
  <c r="AN7" i="9" s="1"/>
  <c r="AI7" i="9"/>
  <c r="AK7" i="9" s="1"/>
  <c r="AF7" i="9"/>
  <c r="AH7" i="9" s="1"/>
  <c r="W7" i="9"/>
  <c r="Y7" i="9" s="1"/>
  <c r="T7" i="9"/>
  <c r="V7" i="9" s="1"/>
  <c r="Q7" i="9"/>
  <c r="S7" i="9" s="1"/>
  <c r="K7" i="9"/>
  <c r="M7" i="9" s="1"/>
  <c r="H7" i="9"/>
  <c r="J7" i="9" s="1"/>
  <c r="AD7" i="9"/>
  <c r="E7" i="9"/>
  <c r="AO45" i="7" l="1"/>
  <c r="AQ45" i="7" s="1"/>
  <c r="Z18" i="15"/>
  <c r="AO29" i="9"/>
  <c r="AQ29" i="9" s="1"/>
  <c r="Z9" i="27"/>
  <c r="AB9" i="27" s="1"/>
  <c r="AO9" i="27"/>
  <c r="AQ9" i="27" s="1"/>
  <c r="AC29" i="9"/>
  <c r="AO43" i="9"/>
  <c r="AQ43" i="9" s="1"/>
  <c r="AO46" i="9"/>
  <c r="AQ46" i="9" s="1"/>
  <c r="Z17" i="15"/>
  <c r="AB17" i="15" s="1"/>
  <c r="Z22" i="37"/>
  <c r="AB22" i="37" s="1"/>
  <c r="Z27" i="15"/>
  <c r="AB27" i="15" s="1"/>
  <c r="Z48" i="15"/>
  <c r="AB48" i="15" s="1"/>
  <c r="Z36" i="49"/>
  <c r="AB36" i="49" s="1"/>
  <c r="Z25" i="15"/>
  <c r="AB25" i="15" s="1"/>
  <c r="AC7" i="15"/>
  <c r="Z19" i="15"/>
  <c r="AB19" i="15" s="1"/>
  <c r="Z22" i="15"/>
  <c r="AB22" i="15" s="1"/>
  <c r="Z20" i="49"/>
  <c r="AB20" i="49" s="1"/>
  <c r="AO39" i="15"/>
  <c r="AQ39" i="15" s="1"/>
  <c r="AC48" i="15"/>
  <c r="AC45" i="49"/>
  <c r="N10" i="9"/>
  <c r="P10" i="9" s="1"/>
  <c r="AO21" i="9"/>
  <c r="N35" i="9"/>
  <c r="P35" i="9" s="1"/>
  <c r="AO45" i="9"/>
  <c r="AQ45" i="9" s="1"/>
  <c r="AO50" i="9"/>
  <c r="AQ50" i="9" s="1"/>
  <c r="AC47" i="9"/>
  <c r="AO13" i="9"/>
  <c r="AQ13" i="9" s="1"/>
  <c r="AC21" i="9"/>
  <c r="AC13" i="9"/>
  <c r="Z33" i="9"/>
  <c r="Z47" i="9"/>
  <c r="AB47" i="9" s="1"/>
  <c r="N47" i="49"/>
  <c r="P47" i="49" s="1"/>
  <c r="J7" i="4"/>
  <c r="Y7" i="4"/>
  <c r="AT17" i="4"/>
  <c r="V18" i="4"/>
  <c r="AO26" i="9"/>
  <c r="AQ26" i="9" s="1"/>
  <c r="AO8" i="15"/>
  <c r="Z13" i="15"/>
  <c r="AB13" i="15" s="1"/>
  <c r="Z33" i="15"/>
  <c r="AB33" i="15" s="1"/>
  <c r="Z16" i="49"/>
  <c r="AB16" i="49" s="1"/>
  <c r="AO32" i="49"/>
  <c r="AQ32" i="49" s="1"/>
  <c r="AO45" i="49"/>
  <c r="AQ45" i="49" s="1"/>
  <c r="AW7" i="4"/>
  <c r="M8" i="4"/>
  <c r="AT8" i="4"/>
  <c r="V9" i="4"/>
  <c r="AK9" i="4"/>
  <c r="AZ9" i="4"/>
  <c r="S10" i="4"/>
  <c r="AW10" i="4"/>
  <c r="J11" i="4"/>
  <c r="Y11" i="4"/>
  <c r="AT11" i="4"/>
  <c r="Y12" i="4"/>
  <c r="AN12" i="4"/>
  <c r="G13" i="4"/>
  <c r="S13" i="4"/>
  <c r="AK13" i="4"/>
  <c r="AW13" i="4"/>
  <c r="M14" i="4"/>
  <c r="AH14" i="4"/>
  <c r="J15" i="4"/>
  <c r="Y15" i="4"/>
  <c r="V16" i="4"/>
  <c r="AZ16" i="4"/>
  <c r="M17" i="4"/>
  <c r="AH17" i="4"/>
  <c r="S7" i="4"/>
  <c r="AK7" i="4"/>
  <c r="AZ17" i="4"/>
  <c r="Z17" i="9"/>
  <c r="AO18" i="9"/>
  <c r="AQ18" i="9" s="1"/>
  <c r="AC23" i="9"/>
  <c r="AE23" i="9" s="1"/>
  <c r="Z26" i="9"/>
  <c r="AB26" i="9" s="1"/>
  <c r="G35" i="9"/>
  <c r="AO38" i="9"/>
  <c r="AQ38" i="9" s="1"/>
  <c r="AC8" i="15"/>
  <c r="Z23" i="15"/>
  <c r="AB23" i="15" s="1"/>
  <c r="Z34" i="15"/>
  <c r="AO49" i="15"/>
  <c r="AQ49" i="15" s="1"/>
  <c r="AN7" i="4"/>
  <c r="G8" i="4"/>
  <c r="V8" i="4"/>
  <c r="AK8" i="4"/>
  <c r="M9" i="4"/>
  <c r="AT9" i="4"/>
  <c r="J10" i="4"/>
  <c r="Y10" i="4"/>
  <c r="AN10" i="4"/>
  <c r="S11" i="4"/>
  <c r="AK11" i="4"/>
  <c r="AZ11" i="4"/>
  <c r="S12" i="4"/>
  <c r="AH12" i="4"/>
  <c r="AW12" i="4"/>
  <c r="J13" i="4"/>
  <c r="Y13" i="4"/>
  <c r="V14" i="4"/>
  <c r="AN14" i="4"/>
  <c r="AZ14" i="4"/>
  <c r="S15" i="4"/>
  <c r="AK15" i="4"/>
  <c r="AW15" i="4"/>
  <c r="M16" i="4"/>
  <c r="AH16" i="4"/>
  <c r="AT16" i="4"/>
  <c r="V17" i="4"/>
  <c r="AN17" i="4"/>
  <c r="M18" i="4"/>
  <c r="AH18" i="4"/>
  <c r="AT18" i="4"/>
  <c r="S19" i="4"/>
  <c r="V20" i="4"/>
  <c r="AK20" i="4"/>
  <c r="AW20" i="4"/>
  <c r="Y21" i="4"/>
  <c r="AN21" i="4"/>
  <c r="S22" i="4"/>
  <c r="AT22" i="4"/>
  <c r="S23" i="4"/>
  <c r="AK23" i="4"/>
  <c r="AZ23" i="4"/>
  <c r="M24" i="4"/>
  <c r="S25" i="4"/>
  <c r="AK25" i="4"/>
  <c r="AZ25" i="4"/>
  <c r="M26" i="4"/>
  <c r="S27" i="4"/>
  <c r="AK27" i="4"/>
  <c r="AZ27" i="4"/>
  <c r="M28" i="4"/>
  <c r="S29" i="4"/>
  <c r="AK29" i="4"/>
  <c r="AZ29" i="4"/>
  <c r="M30" i="4"/>
  <c r="V32" i="4"/>
  <c r="M33" i="4"/>
  <c r="V34" i="4"/>
  <c r="M35" i="4"/>
  <c r="V36" i="4"/>
  <c r="M37" i="4"/>
  <c r="V38" i="4"/>
  <c r="M39" i="4"/>
  <c r="V40" i="4"/>
  <c r="M41" i="4"/>
  <c r="V42" i="4"/>
  <c r="M43" i="4"/>
  <c r="AZ43" i="4"/>
  <c r="M44" i="4"/>
  <c r="AH44" i="4"/>
  <c r="AW44" i="4"/>
  <c r="M45" i="4"/>
  <c r="AH45" i="4"/>
  <c r="AW45" i="4"/>
  <c r="M46" i="4"/>
  <c r="AH46" i="4"/>
  <c r="AW46" i="4"/>
  <c r="M47" i="4"/>
  <c r="AH47" i="4"/>
  <c r="AW47" i="4"/>
  <c r="M48" i="4"/>
  <c r="AH48" i="4"/>
  <c r="AW48" i="4"/>
  <c r="M49" i="4"/>
  <c r="AH49" i="4"/>
  <c r="AW49" i="4"/>
  <c r="M50" i="4"/>
  <c r="AH50" i="4"/>
  <c r="AW50" i="4"/>
  <c r="M7" i="4"/>
  <c r="AH7" i="4"/>
  <c r="AT7" i="4"/>
  <c r="Y8" i="4"/>
  <c r="AN8" i="4"/>
  <c r="AZ8" i="4"/>
  <c r="S9" i="4"/>
  <c r="AH9" i="4"/>
  <c r="AW9" i="4"/>
  <c r="M10" i="4"/>
  <c r="AT10" i="4"/>
  <c r="V11" i="4"/>
  <c r="AN11" i="4"/>
  <c r="G12" i="4"/>
  <c r="V12" i="4"/>
  <c r="AK12" i="4"/>
  <c r="AZ12" i="4"/>
  <c r="M13" i="4"/>
  <c r="AH13" i="4"/>
  <c r="AT13" i="4"/>
  <c r="J14" i="4"/>
  <c r="Y14" i="4"/>
  <c r="V15" i="4"/>
  <c r="AZ15" i="4"/>
  <c r="S16" i="4"/>
  <c r="AW16" i="4"/>
  <c r="Y17" i="4"/>
  <c r="S18" i="4"/>
  <c r="AK18" i="4"/>
  <c r="V19" i="4"/>
  <c r="AK19" i="4"/>
  <c r="AW19" i="4"/>
  <c r="Y20" i="4"/>
  <c r="AZ20" i="4"/>
  <c r="M21" i="4"/>
  <c r="AT21" i="4"/>
  <c r="V22" i="4"/>
  <c r="AK22" i="4"/>
  <c r="V23" i="4"/>
  <c r="AN23" i="4"/>
  <c r="S24" i="4"/>
  <c r="AH24" i="4"/>
  <c r="AN24" i="4"/>
  <c r="AW24" i="4"/>
  <c r="V25" i="4"/>
  <c r="AN25" i="4"/>
  <c r="S26" i="4"/>
  <c r="AH26" i="4"/>
  <c r="AN26" i="4"/>
  <c r="AW26" i="4"/>
  <c r="V27" i="4"/>
  <c r="AN27" i="4"/>
  <c r="S28" i="4"/>
  <c r="AH28" i="4"/>
  <c r="AN28" i="4"/>
  <c r="AW28" i="4"/>
  <c r="V29" i="4"/>
  <c r="AN29" i="4"/>
  <c r="S30" i="4"/>
  <c r="AH30" i="4"/>
  <c r="AN30" i="4"/>
  <c r="AW30" i="4"/>
  <c r="V31" i="4"/>
  <c r="AT31" i="4"/>
  <c r="Y32" i="4"/>
  <c r="AK32" i="4"/>
  <c r="AT32" i="4"/>
  <c r="AZ32" i="4"/>
  <c r="S33" i="4"/>
  <c r="AH33" i="4"/>
  <c r="AN33" i="4"/>
  <c r="AW33" i="4"/>
  <c r="J34" i="4"/>
  <c r="Y34" i="4"/>
  <c r="AK34" i="4"/>
  <c r="AT34" i="4"/>
  <c r="AZ34" i="4"/>
  <c r="S35" i="4"/>
  <c r="AH35" i="4"/>
  <c r="AN35" i="4"/>
  <c r="AW35" i="4"/>
  <c r="Y36" i="4"/>
  <c r="AK36" i="4"/>
  <c r="AT36" i="4"/>
  <c r="AZ36" i="4"/>
  <c r="S37" i="4"/>
  <c r="AH37" i="4"/>
  <c r="AN37" i="4"/>
  <c r="AW37" i="4"/>
  <c r="J38" i="4"/>
  <c r="Y38" i="4"/>
  <c r="AK38" i="4"/>
  <c r="AT38" i="4"/>
  <c r="AZ38" i="4"/>
  <c r="S39" i="4"/>
  <c r="AH39" i="4"/>
  <c r="AN39" i="4"/>
  <c r="AW39" i="4"/>
  <c r="Y40" i="4"/>
  <c r="AK40" i="4"/>
  <c r="AT40" i="4"/>
  <c r="AZ40" i="4"/>
  <c r="S41" i="4"/>
  <c r="AH41" i="4"/>
  <c r="AN41" i="4"/>
  <c r="AW41" i="4"/>
  <c r="J42" i="4"/>
  <c r="Y42" i="4"/>
  <c r="AK42" i="4"/>
  <c r="AT42" i="4"/>
  <c r="AZ42" i="4"/>
  <c r="S43" i="4"/>
  <c r="AH43" i="4"/>
  <c r="AT43" i="4"/>
  <c r="G44" i="4"/>
  <c r="S44" i="4"/>
  <c r="AK44" i="4"/>
  <c r="AZ44" i="4"/>
  <c r="S45" i="4"/>
  <c r="AK45" i="4"/>
  <c r="AZ45" i="4"/>
  <c r="S46" i="4"/>
  <c r="AK46" i="4"/>
  <c r="AZ46" i="4"/>
  <c r="S47" i="4"/>
  <c r="AK47" i="4"/>
  <c r="AZ47" i="4"/>
  <c r="S48" i="4"/>
  <c r="AK48" i="4"/>
  <c r="AZ48" i="4"/>
  <c r="S49" i="4"/>
  <c r="AK49" i="4"/>
  <c r="AZ49" i="4"/>
  <c r="S50" i="4"/>
  <c r="AK50" i="4"/>
  <c r="AZ50" i="4"/>
  <c r="Y19" i="4"/>
  <c r="AN19" i="4"/>
  <c r="AZ19" i="4"/>
  <c r="M20" i="4"/>
  <c r="S21" i="4"/>
  <c r="AW21" i="4"/>
  <c r="Y22" i="4"/>
  <c r="Y23" i="4"/>
  <c r="AT23" i="4"/>
  <c r="V24" i="4"/>
  <c r="Y25" i="4"/>
  <c r="AT25" i="4"/>
  <c r="V26" i="4"/>
  <c r="Y27" i="4"/>
  <c r="AT27" i="4"/>
  <c r="V28" i="4"/>
  <c r="Y29" i="4"/>
  <c r="AT29" i="4"/>
  <c r="V30" i="4"/>
  <c r="AK31" i="4"/>
  <c r="AW31" i="4"/>
  <c r="M32" i="4"/>
  <c r="V33" i="4"/>
  <c r="M34" i="4"/>
  <c r="V35" i="4"/>
  <c r="M36" i="4"/>
  <c r="V37" i="4"/>
  <c r="M38" i="4"/>
  <c r="V39" i="4"/>
  <c r="M40" i="4"/>
  <c r="V41" i="4"/>
  <c r="M42" i="4"/>
  <c r="V43" i="4"/>
  <c r="AK43" i="4"/>
  <c r="V44" i="4"/>
  <c r="AN44" i="4"/>
  <c r="V45" i="4"/>
  <c r="AN45" i="4"/>
  <c r="V46" i="4"/>
  <c r="AN46" i="4"/>
  <c r="V47" i="4"/>
  <c r="AN47" i="4"/>
  <c r="V48" i="4"/>
  <c r="AN48" i="4"/>
  <c r="V49" i="4"/>
  <c r="AN49" i="4"/>
  <c r="V50" i="4"/>
  <c r="AN50" i="4"/>
  <c r="V7" i="4"/>
  <c r="AZ7" i="4"/>
  <c r="S8" i="4"/>
  <c r="AH8" i="4"/>
  <c r="J9" i="4"/>
  <c r="Y9" i="4"/>
  <c r="AN9" i="4"/>
  <c r="V10" i="4"/>
  <c r="AK10" i="4"/>
  <c r="AZ10" i="4"/>
  <c r="AH11" i="4"/>
  <c r="AW11" i="4"/>
  <c r="M12" i="4"/>
  <c r="AT12" i="4"/>
  <c r="V13" i="4"/>
  <c r="AZ13" i="4"/>
  <c r="S14" i="4"/>
  <c r="AK14" i="4"/>
  <c r="AW14" i="4"/>
  <c r="M15" i="4"/>
  <c r="AH15" i="4"/>
  <c r="AT15" i="4"/>
  <c r="Y16" i="4"/>
  <c r="AN16" i="4"/>
  <c r="S17" i="4"/>
  <c r="AK17" i="4"/>
  <c r="AW17" i="4"/>
  <c r="Y18" i="4"/>
  <c r="AN18" i="4"/>
  <c r="AZ18" i="4"/>
  <c r="M19" i="4"/>
  <c r="AH19" i="4"/>
  <c r="S20" i="4"/>
  <c r="AH20" i="4"/>
  <c r="AT20" i="4"/>
  <c r="V21" i="4"/>
  <c r="AK21" i="4"/>
  <c r="AZ21" i="4"/>
  <c r="M22" i="4"/>
  <c r="AN22" i="4"/>
  <c r="AZ22" i="4"/>
  <c r="M23" i="4"/>
  <c r="AH23" i="4"/>
  <c r="AW23" i="4"/>
  <c r="Y24" i="4"/>
  <c r="AK24" i="4"/>
  <c r="AT24" i="4"/>
  <c r="AZ24" i="4"/>
  <c r="M25" i="4"/>
  <c r="AH25" i="4"/>
  <c r="AW25" i="4"/>
  <c r="Y26" i="4"/>
  <c r="AK26" i="4"/>
  <c r="AT26" i="4"/>
  <c r="AZ26" i="4"/>
  <c r="M27" i="4"/>
  <c r="AH27" i="4"/>
  <c r="AW27" i="4"/>
  <c r="Y28" i="4"/>
  <c r="AK28" i="4"/>
  <c r="AT28" i="4"/>
  <c r="AZ28" i="4"/>
  <c r="M29" i="4"/>
  <c r="AH29" i="4"/>
  <c r="AW29" i="4"/>
  <c r="Y30" i="4"/>
  <c r="AK30" i="4"/>
  <c r="AT30" i="4"/>
  <c r="AZ30" i="4"/>
  <c r="N31" i="4"/>
  <c r="Y31" i="4"/>
  <c r="AN31" i="4"/>
  <c r="AZ31" i="4"/>
  <c r="S32" i="4"/>
  <c r="AH32" i="4"/>
  <c r="AN32" i="4"/>
  <c r="AW32" i="4"/>
  <c r="J33" i="4"/>
  <c r="Y33" i="4"/>
  <c r="AK33" i="4"/>
  <c r="AT33" i="4"/>
  <c r="AZ33" i="4"/>
  <c r="S34" i="4"/>
  <c r="AH34" i="4"/>
  <c r="AN34" i="4"/>
  <c r="AW34" i="4"/>
  <c r="J35" i="4"/>
  <c r="Y35" i="4"/>
  <c r="AK35" i="4"/>
  <c r="AT35" i="4"/>
  <c r="AZ35" i="4"/>
  <c r="S36" i="4"/>
  <c r="AH36" i="4"/>
  <c r="AN36" i="4"/>
  <c r="AW36" i="4"/>
  <c r="J37" i="4"/>
  <c r="Y37" i="4"/>
  <c r="AK37" i="4"/>
  <c r="AT37" i="4"/>
  <c r="AZ37" i="4"/>
  <c r="S38" i="4"/>
  <c r="AH38" i="4"/>
  <c r="AN38" i="4"/>
  <c r="AW38" i="4"/>
  <c r="J39" i="4"/>
  <c r="Y39" i="4"/>
  <c r="AK39" i="4"/>
  <c r="AT39" i="4"/>
  <c r="AZ39" i="4"/>
  <c r="S40" i="4"/>
  <c r="AH40" i="4"/>
  <c r="AN40" i="4"/>
  <c r="AW40" i="4"/>
  <c r="J41" i="4"/>
  <c r="Y41" i="4"/>
  <c r="AK41" i="4"/>
  <c r="AT41" i="4"/>
  <c r="AZ41" i="4"/>
  <c r="S42" i="4"/>
  <c r="AH42" i="4"/>
  <c r="AN42" i="4"/>
  <c r="AW42" i="4"/>
  <c r="J43" i="4"/>
  <c r="Y43" i="4"/>
  <c r="AW43" i="4"/>
  <c r="Y44" i="4"/>
  <c r="AT44" i="4"/>
  <c r="J45" i="4"/>
  <c r="Y45" i="4"/>
  <c r="AT45" i="4"/>
  <c r="J46" i="4"/>
  <c r="Y46" i="4"/>
  <c r="AT46" i="4"/>
  <c r="J47" i="4"/>
  <c r="Y47" i="4"/>
  <c r="AT47" i="4"/>
  <c r="J48" i="4"/>
  <c r="Y48" i="4"/>
  <c r="AT48" i="4"/>
  <c r="J49" i="4"/>
  <c r="Y49" i="4"/>
  <c r="AT49" i="4"/>
  <c r="J50" i="4"/>
  <c r="Y50" i="4"/>
  <c r="AT50" i="4"/>
  <c r="AO42" i="37"/>
  <c r="Z44" i="37"/>
  <c r="AB44" i="37" s="1"/>
  <c r="AC27" i="37"/>
  <c r="AO8" i="37"/>
  <c r="AQ8" i="37" s="1"/>
  <c r="N9" i="37"/>
  <c r="AO15" i="37"/>
  <c r="AQ15" i="37" s="1"/>
  <c r="AO38" i="37"/>
  <c r="N12" i="37"/>
  <c r="N20" i="37"/>
  <c r="Z31" i="37"/>
  <c r="AB31" i="37" s="1"/>
  <c r="AO46" i="37"/>
  <c r="AQ46" i="37" s="1"/>
  <c r="N30" i="7"/>
  <c r="N32" i="7"/>
  <c r="AH45" i="7"/>
  <c r="AO30" i="7"/>
  <c r="AQ30" i="7" s="1"/>
  <c r="N36" i="7"/>
  <c r="Z27" i="7"/>
  <c r="AB27" i="7" s="1"/>
  <c r="AC10" i="27"/>
  <c r="AO30" i="27"/>
  <c r="AQ30" i="27" s="1"/>
  <c r="AO36" i="27"/>
  <c r="AQ36" i="27" s="1"/>
  <c r="Z48" i="27"/>
  <c r="AB48" i="27" s="1"/>
  <c r="Z49" i="27"/>
  <c r="AB49" i="27" s="1"/>
  <c r="AO14" i="15"/>
  <c r="AQ14" i="15" s="1"/>
  <c r="AB34" i="15"/>
  <c r="N11" i="9"/>
  <c r="P11" i="9" s="1"/>
  <c r="AC15" i="9"/>
  <c r="AE15" i="9" s="1"/>
  <c r="Z34" i="9"/>
  <c r="AB34" i="9" s="1"/>
  <c r="AB18" i="15"/>
  <c r="Z18" i="9"/>
  <c r="AB18" i="9" s="1"/>
  <c r="AC27" i="9"/>
  <c r="G27" i="9"/>
  <c r="AO34" i="9"/>
  <c r="AQ34" i="9" s="1"/>
  <c r="AO11" i="9"/>
  <c r="AQ11" i="9" s="1"/>
  <c r="Z14" i="9"/>
  <c r="AB14" i="9" s="1"/>
  <c r="AC19" i="9"/>
  <c r="AE19" i="9" s="1"/>
  <c r="Z22" i="9"/>
  <c r="AB22" i="9" s="1"/>
  <c r="Z23" i="9"/>
  <c r="AB23" i="9" s="1"/>
  <c r="Z27" i="9"/>
  <c r="AB27" i="9" s="1"/>
  <c r="AO30" i="9"/>
  <c r="AQ30" i="9" s="1"/>
  <c r="AC37" i="9"/>
  <c r="AC39" i="9"/>
  <c r="AE39" i="9" s="1"/>
  <c r="Z42" i="9"/>
  <c r="AB42" i="9" s="1"/>
  <c r="AC43" i="9"/>
  <c r="AE43" i="9" s="1"/>
  <c r="Z9" i="15"/>
  <c r="AB9" i="15" s="1"/>
  <c r="AO10" i="15"/>
  <c r="AQ10" i="15" s="1"/>
  <c r="AO22" i="15"/>
  <c r="AQ22" i="15" s="1"/>
  <c r="AO23" i="15"/>
  <c r="AQ23" i="15" s="1"/>
  <c r="AO26" i="15"/>
  <c r="AQ26" i="15" s="1"/>
  <c r="AO27" i="15"/>
  <c r="AQ27" i="15" s="1"/>
  <c r="Z35" i="15"/>
  <c r="AB35" i="15" s="1"/>
  <c r="Z38" i="15"/>
  <c r="AB38" i="15" s="1"/>
  <c r="AC39" i="15"/>
  <c r="AE39" i="15" s="1"/>
  <c r="AC28" i="49"/>
  <c r="G28" i="49"/>
  <c r="N19" i="9"/>
  <c r="P19" i="9" s="1"/>
  <c r="AQ21" i="9"/>
  <c r="AC31" i="9"/>
  <c r="Z38" i="9"/>
  <c r="AB38" i="9" s="1"/>
  <c r="Z43" i="9"/>
  <c r="AB43" i="9" s="1"/>
  <c r="AO47" i="9"/>
  <c r="AQ47" i="9" s="1"/>
  <c r="AQ8" i="15"/>
  <c r="Z15" i="15"/>
  <c r="AB15" i="15" s="1"/>
  <c r="AO18" i="15"/>
  <c r="AQ18" i="15" s="1"/>
  <c r="Z29" i="15"/>
  <c r="AB29" i="15" s="1"/>
  <c r="AO30" i="15"/>
  <c r="AQ30" i="15" s="1"/>
  <c r="AO34" i="15"/>
  <c r="AQ34" i="15" s="1"/>
  <c r="Z49" i="15"/>
  <c r="AB49" i="15" s="1"/>
  <c r="AO14" i="9"/>
  <c r="AQ14" i="9" s="1"/>
  <c r="AO22" i="9"/>
  <c r="AQ22" i="9" s="1"/>
  <c r="N27" i="9"/>
  <c r="P27" i="9" s="1"/>
  <c r="AO27" i="9"/>
  <c r="AQ27" i="9" s="1"/>
  <c r="Z30" i="9"/>
  <c r="AB30" i="9" s="1"/>
  <c r="AO42" i="9"/>
  <c r="AQ42" i="9" s="1"/>
  <c r="Z46" i="9"/>
  <c r="AB46" i="9" s="1"/>
  <c r="AH47" i="9"/>
  <c r="AO49" i="9"/>
  <c r="AQ49" i="9" s="1"/>
  <c r="AC11" i="15"/>
  <c r="AO19" i="15"/>
  <c r="AQ19" i="15" s="1"/>
  <c r="Z31" i="15"/>
  <c r="AB31" i="15" s="1"/>
  <c r="AO38" i="15"/>
  <c r="AQ38" i="15" s="1"/>
  <c r="AC44" i="15"/>
  <c r="Z44" i="15"/>
  <c r="AB44" i="15" s="1"/>
  <c r="Z11" i="49"/>
  <c r="AB11" i="49" s="1"/>
  <c r="Z30" i="49"/>
  <c r="AB30" i="49" s="1"/>
  <c r="Z34" i="49"/>
  <c r="AB34" i="49" s="1"/>
  <c r="AO38" i="49"/>
  <c r="AQ38" i="49" s="1"/>
  <c r="N48" i="49"/>
  <c r="P48" i="49" s="1"/>
  <c r="N49" i="49"/>
  <c r="Z49" i="49"/>
  <c r="AB49" i="49" s="1"/>
  <c r="AC37" i="52"/>
  <c r="AC9" i="4"/>
  <c r="AC8" i="27"/>
  <c r="AC12" i="27"/>
  <c r="N14" i="27"/>
  <c r="N18" i="27"/>
  <c r="Z18" i="27"/>
  <c r="AB18" i="27" s="1"/>
  <c r="AC40" i="27"/>
  <c r="AC38" i="37"/>
  <c r="Z45" i="7"/>
  <c r="AB45" i="7" s="1"/>
  <c r="S45" i="7"/>
  <c r="AC11" i="49"/>
  <c r="AO16" i="49"/>
  <c r="AQ16" i="49" s="1"/>
  <c r="AO20" i="49"/>
  <c r="AQ20" i="49" s="1"/>
  <c r="AO22" i="49"/>
  <c r="AQ22" i="49" s="1"/>
  <c r="AC24" i="49"/>
  <c r="Z24" i="49"/>
  <c r="AB24" i="49" s="1"/>
  <c r="AO24" i="49"/>
  <c r="AQ24" i="49" s="1"/>
  <c r="Z26" i="49"/>
  <c r="AB26" i="49" s="1"/>
  <c r="V30" i="49"/>
  <c r="AK38" i="49"/>
  <c r="AC41" i="49"/>
  <c r="Z44" i="49"/>
  <c r="AB44" i="49" s="1"/>
  <c r="G49" i="49"/>
  <c r="AC9" i="27"/>
  <c r="Z10" i="27"/>
  <c r="AB10" i="27" s="1"/>
  <c r="AO11" i="27"/>
  <c r="AQ11" i="27" s="1"/>
  <c r="AC13" i="27"/>
  <c r="Z13" i="27"/>
  <c r="AB13" i="27" s="1"/>
  <c r="AO13" i="27"/>
  <c r="AC15" i="49"/>
  <c r="Z15" i="49"/>
  <c r="AB15" i="49" s="1"/>
  <c r="AC19" i="49"/>
  <c r="Z19" i="49"/>
  <c r="AB19" i="49" s="1"/>
  <c r="AO26" i="49"/>
  <c r="AQ26" i="49" s="1"/>
  <c r="Z32" i="49"/>
  <c r="AB32" i="49" s="1"/>
  <c r="AO36" i="49"/>
  <c r="AQ36" i="49" s="1"/>
  <c r="Z38" i="49"/>
  <c r="AB38" i="49" s="1"/>
  <c r="AC40" i="49"/>
  <c r="AC44" i="49"/>
  <c r="AO44" i="49"/>
  <c r="AQ44" i="49" s="1"/>
  <c r="AC10" i="52"/>
  <c r="AE10" i="52" s="1"/>
  <c r="AC12" i="52"/>
  <c r="AE12" i="52" s="1"/>
  <c r="AC14" i="52"/>
  <c r="AC16" i="52"/>
  <c r="AC18" i="52"/>
  <c r="AE18" i="52" s="1"/>
  <c r="AC20" i="52"/>
  <c r="AE20" i="52" s="1"/>
  <c r="AC22" i="52"/>
  <c r="AC24" i="52"/>
  <c r="AO8" i="27"/>
  <c r="AQ8" i="27" s="1"/>
  <c r="AO12" i="27"/>
  <c r="AQ12" i="27" s="1"/>
  <c r="AO14" i="27"/>
  <c r="AQ14" i="27" s="1"/>
  <c r="Z15" i="27"/>
  <c r="AB15" i="27" s="1"/>
  <c r="Z16" i="27"/>
  <c r="AB16" i="27" s="1"/>
  <c r="Z18" i="37"/>
  <c r="AB18" i="37" s="1"/>
  <c r="S18" i="37"/>
  <c r="N46" i="7"/>
  <c r="AC46" i="7"/>
  <c r="N25" i="27"/>
  <c r="Z29" i="27"/>
  <c r="AB29" i="27" s="1"/>
  <c r="AO44" i="37"/>
  <c r="AQ44" i="37" s="1"/>
  <c r="AO9" i="7"/>
  <c r="AQ9" i="7" s="1"/>
  <c r="Z18" i="7"/>
  <c r="AB18" i="7" s="1"/>
  <c r="AO18" i="7"/>
  <c r="AQ18" i="7" s="1"/>
  <c r="AO21" i="7"/>
  <c r="AQ21" i="7" s="1"/>
  <c r="Z26" i="7"/>
  <c r="AB26" i="7" s="1"/>
  <c r="AC19" i="27"/>
  <c r="N22" i="27"/>
  <c r="N26" i="27"/>
  <c r="Z8" i="37"/>
  <c r="AB8" i="37" s="1"/>
  <c r="AO31" i="37"/>
  <c r="AQ31" i="37" s="1"/>
  <c r="Z42" i="37"/>
  <c r="AB42" i="37" s="1"/>
  <c r="Z15" i="7"/>
  <c r="AB15" i="7" s="1"/>
  <c r="Z22" i="7"/>
  <c r="AB22" i="7" s="1"/>
  <c r="Z23" i="27"/>
  <c r="AB23" i="27" s="1"/>
  <c r="Z16" i="37"/>
  <c r="AB16" i="37" s="1"/>
  <c r="Z38" i="37"/>
  <c r="AB38" i="37" s="1"/>
  <c r="AO48" i="37"/>
  <c r="AQ48" i="37" s="1"/>
  <c r="AO14" i="7"/>
  <c r="AQ14" i="7" s="1"/>
  <c r="AO22" i="7"/>
  <c r="AQ22" i="7" s="1"/>
  <c r="AH30" i="7"/>
  <c r="Z31" i="7"/>
  <c r="AB31" i="7" s="1"/>
  <c r="N34" i="7"/>
  <c r="AO34" i="7"/>
  <c r="AQ34" i="7" s="1"/>
  <c r="Z35" i="7"/>
  <c r="AB35" i="7" s="1"/>
  <c r="Z43" i="7"/>
  <c r="Z9" i="9"/>
  <c r="AB9" i="9" s="1"/>
  <c r="AO9" i="9"/>
  <c r="AQ9" i="9" s="1"/>
  <c r="Z13" i="9"/>
  <c r="AB13" i="9" s="1"/>
  <c r="S14" i="9"/>
  <c r="AH14" i="9"/>
  <c r="G15" i="9"/>
  <c r="N15" i="9"/>
  <c r="P15" i="9" s="1"/>
  <c r="AC17" i="9"/>
  <c r="M19" i="9"/>
  <c r="AK21" i="9"/>
  <c r="AO23" i="9"/>
  <c r="AQ23" i="9" s="1"/>
  <c r="AO25" i="9"/>
  <c r="AQ25" i="9" s="1"/>
  <c r="Z29" i="9"/>
  <c r="AB29" i="9" s="1"/>
  <c r="S30" i="9"/>
  <c r="AH30" i="9"/>
  <c r="G31" i="9"/>
  <c r="N31" i="9"/>
  <c r="P31" i="9" s="1"/>
  <c r="AC33" i="9"/>
  <c r="Z39" i="9"/>
  <c r="AB39" i="9" s="1"/>
  <c r="AO39" i="9"/>
  <c r="AQ39" i="9" s="1"/>
  <c r="AO41" i="9"/>
  <c r="AQ41" i="9" s="1"/>
  <c r="Z45" i="9"/>
  <c r="S46" i="9"/>
  <c r="AH46" i="9"/>
  <c r="G47" i="9"/>
  <c r="N47" i="9"/>
  <c r="AC49" i="9"/>
  <c r="AN50" i="9"/>
  <c r="AK8" i="15"/>
  <c r="M11" i="15"/>
  <c r="AO11" i="15"/>
  <c r="AQ11" i="15" s="1"/>
  <c r="V13" i="15"/>
  <c r="Y17" i="15"/>
  <c r="S18" i="15"/>
  <c r="S19" i="15"/>
  <c r="AH23" i="15"/>
  <c r="Z24" i="15"/>
  <c r="AB24" i="15" s="1"/>
  <c r="V29" i="15"/>
  <c r="Y33" i="15"/>
  <c r="S34" i="15"/>
  <c r="S35" i="15"/>
  <c r="S38" i="15"/>
  <c r="AH38" i="15"/>
  <c r="AO44" i="15"/>
  <c r="AQ44" i="15" s="1"/>
  <c r="N20" i="9"/>
  <c r="AC35" i="9"/>
  <c r="AE35" i="9" s="1"/>
  <c r="Z49" i="9"/>
  <c r="Z50" i="9"/>
  <c r="AB50" i="9" s="1"/>
  <c r="AC10" i="15"/>
  <c r="Z11" i="15"/>
  <c r="AB11" i="15" s="1"/>
  <c r="Z14" i="15"/>
  <c r="AB14" i="15" s="1"/>
  <c r="AO15" i="15"/>
  <c r="AQ15" i="15" s="1"/>
  <c r="AO17" i="15"/>
  <c r="AQ17" i="15" s="1"/>
  <c r="AC19" i="15"/>
  <c r="Z21" i="15"/>
  <c r="AB21" i="15" s="1"/>
  <c r="AC26" i="15"/>
  <c r="AE26" i="15" s="1"/>
  <c r="Z30" i="15"/>
  <c r="AB30" i="15" s="1"/>
  <c r="AO31" i="15"/>
  <c r="AQ31" i="15" s="1"/>
  <c r="AO33" i="15"/>
  <c r="AQ33" i="15" s="1"/>
  <c r="AC35" i="15"/>
  <c r="Z37" i="15"/>
  <c r="AB37" i="15" s="1"/>
  <c r="AH11" i="9"/>
  <c r="AK13" i="9"/>
  <c r="Z15" i="9"/>
  <c r="AB15" i="9" s="1"/>
  <c r="AO15" i="9"/>
  <c r="AQ15" i="9" s="1"/>
  <c r="V17" i="9"/>
  <c r="AO17" i="9"/>
  <c r="AQ17" i="9" s="1"/>
  <c r="M20" i="9"/>
  <c r="Z21" i="9"/>
  <c r="AB21" i="9" s="1"/>
  <c r="S22" i="9"/>
  <c r="AH22" i="9"/>
  <c r="G23" i="9"/>
  <c r="N23" i="9"/>
  <c r="P23" i="9" s="1"/>
  <c r="AC25" i="9"/>
  <c r="Y26" i="9"/>
  <c r="AN26" i="9"/>
  <c r="M27" i="9"/>
  <c r="S27" i="9"/>
  <c r="AH27" i="9"/>
  <c r="AK29" i="9"/>
  <c r="Z31" i="9"/>
  <c r="AB31" i="9" s="1"/>
  <c r="AO31" i="9"/>
  <c r="AQ31" i="9" s="1"/>
  <c r="V33" i="9"/>
  <c r="AO33" i="9"/>
  <c r="AQ33" i="9" s="1"/>
  <c r="Z37" i="9"/>
  <c r="S38" i="9"/>
  <c r="AH38" i="9"/>
  <c r="G39" i="9"/>
  <c r="N39" i="9"/>
  <c r="P39" i="9" s="1"/>
  <c r="AC41" i="9"/>
  <c r="Y42" i="9"/>
  <c r="AN42" i="9"/>
  <c r="S43" i="9"/>
  <c r="AH43" i="9"/>
  <c r="AK45" i="9"/>
  <c r="Z8" i="15"/>
  <c r="AB8" i="15" s="1"/>
  <c r="S9" i="15"/>
  <c r="S10" i="15"/>
  <c r="Z10" i="15"/>
  <c r="AB10" i="15" s="1"/>
  <c r="S11" i="15"/>
  <c r="AH15" i="15"/>
  <c r="Z16" i="15"/>
  <c r="AB16" i="15" s="1"/>
  <c r="AK17" i="15"/>
  <c r="S26" i="15"/>
  <c r="Z26" i="15"/>
  <c r="AB26" i="15" s="1"/>
  <c r="S27" i="15"/>
  <c r="AH31" i="15"/>
  <c r="Z32" i="15"/>
  <c r="AB32" i="15" s="1"/>
  <c r="AK33" i="15"/>
  <c r="M35" i="15"/>
  <c r="AO35" i="15"/>
  <c r="AQ35" i="15" s="1"/>
  <c r="V37" i="15"/>
  <c r="AC7" i="9"/>
  <c r="AE7" i="9" s="1"/>
  <c r="Z19" i="9"/>
  <c r="AB19" i="9" s="1"/>
  <c r="AO19" i="9"/>
  <c r="AQ19" i="9" s="1"/>
  <c r="Z25" i="9"/>
  <c r="AK33" i="9"/>
  <c r="Z35" i="9"/>
  <c r="AB35" i="9" s="1"/>
  <c r="AO35" i="9"/>
  <c r="AQ35" i="9" s="1"/>
  <c r="AO37" i="9"/>
  <c r="AQ37" i="9" s="1"/>
  <c r="Z41" i="9"/>
  <c r="AB41" i="9" s="1"/>
  <c r="N43" i="9"/>
  <c r="P43" i="9" s="1"/>
  <c r="AC45" i="9"/>
  <c r="S47" i="9"/>
  <c r="AK49" i="9"/>
  <c r="AO9" i="15"/>
  <c r="AQ9" i="15" s="1"/>
  <c r="AC18" i="15"/>
  <c r="AE18" i="15" s="1"/>
  <c r="S25" i="15"/>
  <c r="AO25" i="15"/>
  <c r="AQ25" i="15" s="1"/>
  <c r="AC27" i="15"/>
  <c r="AC34" i="15"/>
  <c r="AE34" i="15" s="1"/>
  <c r="AO23" i="49"/>
  <c r="AQ23" i="49" s="1"/>
  <c r="N24" i="49"/>
  <c r="Z28" i="49"/>
  <c r="AB28" i="49" s="1"/>
  <c r="AO28" i="49"/>
  <c r="AQ28" i="49" s="1"/>
  <c r="AO30" i="49"/>
  <c r="AQ30" i="49" s="1"/>
  <c r="S36" i="49"/>
  <c r="AC37" i="49"/>
  <c r="AE37" i="49" s="1"/>
  <c r="V38" i="49"/>
  <c r="AO39" i="49"/>
  <c r="AQ39" i="49" s="1"/>
  <c r="N40" i="49"/>
  <c r="G41" i="49"/>
  <c r="G44" i="49"/>
  <c r="AC7" i="52"/>
  <c r="AC11" i="52"/>
  <c r="M12" i="52"/>
  <c r="AC15" i="52"/>
  <c r="AE15" i="52" s="1"/>
  <c r="M16" i="52"/>
  <c r="AC19" i="52"/>
  <c r="M20" i="52"/>
  <c r="AC23" i="52"/>
  <c r="AE23" i="52" s="1"/>
  <c r="M24" i="52"/>
  <c r="AC27" i="52"/>
  <c r="AE27" i="52" s="1"/>
  <c r="AC30" i="52"/>
  <c r="AE30" i="52" s="1"/>
  <c r="G9" i="4"/>
  <c r="N17" i="49"/>
  <c r="P17" i="49" s="1"/>
  <c r="AC17" i="49"/>
  <c r="AE17" i="49" s="1"/>
  <c r="Z31" i="49"/>
  <c r="AB31" i="49" s="1"/>
  <c r="AO34" i="49"/>
  <c r="AQ34" i="49" s="1"/>
  <c r="Z40" i="49"/>
  <c r="AB40" i="49" s="1"/>
  <c r="AO40" i="49"/>
  <c r="AQ40" i="49" s="1"/>
  <c r="AO42" i="49"/>
  <c r="AQ42" i="49" s="1"/>
  <c r="S44" i="49"/>
  <c r="AC26" i="52"/>
  <c r="N50" i="15"/>
  <c r="P50" i="15" s="1"/>
  <c r="AC50" i="15"/>
  <c r="AO11" i="49"/>
  <c r="AQ11" i="49" s="1"/>
  <c r="AO15" i="49"/>
  <c r="AQ15" i="49" s="1"/>
  <c r="S16" i="49"/>
  <c r="AH16" i="49"/>
  <c r="AO19" i="49"/>
  <c r="AQ19" i="49" s="1"/>
  <c r="S20" i="49"/>
  <c r="AH20" i="49"/>
  <c r="S24" i="49"/>
  <c r="AH24" i="49"/>
  <c r="AK26" i="49"/>
  <c r="AH32" i="49"/>
  <c r="AK34" i="49"/>
  <c r="Z35" i="49"/>
  <c r="AB35" i="49" s="1"/>
  <c r="S40" i="49"/>
  <c r="AH40" i="49"/>
  <c r="Z42" i="49"/>
  <c r="AB42" i="49" s="1"/>
  <c r="AK42" i="49"/>
  <c r="G45" i="49"/>
  <c r="M10" i="52"/>
  <c r="AC13" i="52"/>
  <c r="AE13" i="52" s="1"/>
  <c r="M14" i="52"/>
  <c r="AC17" i="52"/>
  <c r="AE17" i="52" s="1"/>
  <c r="M18" i="52"/>
  <c r="AC21" i="52"/>
  <c r="AE21" i="52" s="1"/>
  <c r="M22" i="52"/>
  <c r="AC25" i="52"/>
  <c r="AE25" i="52" s="1"/>
  <c r="M26" i="52"/>
  <c r="AC29" i="52"/>
  <c r="AE29" i="52" s="1"/>
  <c r="AO48" i="15"/>
  <c r="AQ48" i="15" s="1"/>
  <c r="S49" i="15"/>
  <c r="AH49" i="15"/>
  <c r="Z22" i="49"/>
  <c r="AB22" i="49" s="1"/>
  <c r="AK22" i="49"/>
  <c r="AC25" i="49"/>
  <c r="AE25" i="49" s="1"/>
  <c r="V26" i="49"/>
  <c r="AO27" i="49"/>
  <c r="AQ27" i="49" s="1"/>
  <c r="N28" i="49"/>
  <c r="S32" i="49"/>
  <c r="AH36" i="49"/>
  <c r="AO43" i="49"/>
  <c r="AQ43" i="49" s="1"/>
  <c r="N44" i="49"/>
  <c r="Z47" i="49"/>
  <c r="AB47" i="49" s="1"/>
  <c r="G48" i="49"/>
  <c r="AC28" i="52"/>
  <c r="M31" i="4"/>
  <c r="AK8" i="27"/>
  <c r="S10" i="27"/>
  <c r="AK12" i="27"/>
  <c r="AQ13" i="27"/>
  <c r="Z14" i="27"/>
  <c r="AB14" i="27" s="1"/>
  <c r="AH14" i="27"/>
  <c r="AO15" i="27"/>
  <c r="AQ15" i="27" s="1"/>
  <c r="V16" i="27"/>
  <c r="AO16" i="27"/>
  <c r="AQ16" i="27" s="1"/>
  <c r="Z19" i="27"/>
  <c r="AB19" i="27" s="1"/>
  <c r="AO25" i="27"/>
  <c r="AQ25" i="27" s="1"/>
  <c r="AH25" i="27"/>
  <c r="Z34" i="27"/>
  <c r="AB34" i="27" s="1"/>
  <c r="S34" i="27"/>
  <c r="N13" i="37"/>
  <c r="AC13" i="37"/>
  <c r="S14" i="27"/>
  <c r="AC16" i="27"/>
  <c r="AK16" i="27"/>
  <c r="AC17" i="27"/>
  <c r="Z17" i="27"/>
  <c r="AB17" i="27" s="1"/>
  <c r="AO19" i="27"/>
  <c r="AQ19" i="27" s="1"/>
  <c r="AO27" i="27"/>
  <c r="AQ27" i="27" s="1"/>
  <c r="AH27" i="27"/>
  <c r="AC34" i="27"/>
  <c r="N34" i="27"/>
  <c r="AO34" i="27"/>
  <c r="AQ34" i="27" s="1"/>
  <c r="AH34" i="27"/>
  <c r="AO49" i="27"/>
  <c r="AQ49" i="27" s="1"/>
  <c r="AO12" i="37"/>
  <c r="AQ12" i="37" s="1"/>
  <c r="N22" i="37"/>
  <c r="AC25" i="37"/>
  <c r="N25" i="37"/>
  <c r="Z31" i="4"/>
  <c r="AB31" i="4" s="1"/>
  <c r="Z8" i="27"/>
  <c r="AB8" i="27" s="1"/>
  <c r="AO10" i="27"/>
  <c r="AQ10" i="27" s="1"/>
  <c r="Z11" i="27"/>
  <c r="AB11" i="27" s="1"/>
  <c r="Z12" i="27"/>
  <c r="AB12" i="27" s="1"/>
  <c r="AH19" i="27"/>
  <c r="N31" i="27"/>
  <c r="Z31" i="27"/>
  <c r="AB31" i="27" s="1"/>
  <c r="S31" i="27"/>
  <c r="Z10" i="37"/>
  <c r="AB10" i="37" s="1"/>
  <c r="S10" i="37"/>
  <c r="N18" i="37"/>
  <c r="M42" i="37"/>
  <c r="AC42" i="37"/>
  <c r="N23" i="27"/>
  <c r="N33" i="27"/>
  <c r="AC44" i="27"/>
  <c r="N10" i="37"/>
  <c r="AO21" i="27"/>
  <c r="AQ21" i="27" s="1"/>
  <c r="Z44" i="27"/>
  <c r="AB44" i="27" s="1"/>
  <c r="AO48" i="27"/>
  <c r="AQ48" i="27" s="1"/>
  <c r="AC21" i="37"/>
  <c r="AO34" i="37"/>
  <c r="AQ34" i="37" s="1"/>
  <c r="AH34" i="37"/>
  <c r="AC36" i="37"/>
  <c r="AC44" i="37"/>
  <c r="Z13" i="7"/>
  <c r="S13" i="7"/>
  <c r="Z21" i="27"/>
  <c r="AB21" i="27" s="1"/>
  <c r="AK21" i="27"/>
  <c r="AC22" i="27"/>
  <c r="AO23" i="27"/>
  <c r="AQ23" i="27" s="1"/>
  <c r="AC26" i="27"/>
  <c r="AO29" i="27"/>
  <c r="AQ29" i="27" s="1"/>
  <c r="N30" i="27"/>
  <c r="AC36" i="27"/>
  <c r="Z40" i="27"/>
  <c r="AB40" i="27" s="1"/>
  <c r="AO44" i="27"/>
  <c r="AQ44" i="27" s="1"/>
  <c r="S49" i="27"/>
  <c r="AH49" i="27"/>
  <c r="N50" i="27"/>
  <c r="AC50" i="27"/>
  <c r="AH12" i="37"/>
  <c r="AO14" i="37"/>
  <c r="AQ14" i="37" s="1"/>
  <c r="AO16" i="37"/>
  <c r="AQ16" i="37" s="1"/>
  <c r="AO22" i="37"/>
  <c r="AQ22" i="37" s="1"/>
  <c r="Z27" i="37"/>
  <c r="Z20" i="7"/>
  <c r="AB20" i="7" s="1"/>
  <c r="V20" i="7"/>
  <c r="AO22" i="27"/>
  <c r="AQ22" i="27" s="1"/>
  <c r="Z27" i="27"/>
  <c r="AB27" i="27" s="1"/>
  <c r="AC30" i="27"/>
  <c r="AO31" i="27"/>
  <c r="AQ31" i="27" s="1"/>
  <c r="Z36" i="27"/>
  <c r="AB36" i="27" s="1"/>
  <c r="AO40" i="27"/>
  <c r="AQ40" i="27" s="1"/>
  <c r="AC48" i="27"/>
  <c r="Z24" i="37"/>
  <c r="AB24" i="37" s="1"/>
  <c r="AO27" i="37"/>
  <c r="AQ27" i="37" s="1"/>
  <c r="AC40" i="37"/>
  <c r="Y47" i="37"/>
  <c r="Z47" i="37"/>
  <c r="AB47" i="37" s="1"/>
  <c r="Z17" i="7"/>
  <c r="AB17" i="7" s="1"/>
  <c r="AC17" i="7"/>
  <c r="AO50" i="37"/>
  <c r="AQ50" i="37" s="1"/>
  <c r="Z11" i="7"/>
  <c r="AB11" i="7" s="1"/>
  <c r="AO11" i="7"/>
  <c r="AQ11" i="7" s="1"/>
  <c r="AC12" i="7"/>
  <c r="AB43" i="7"/>
  <c r="AC48" i="7"/>
  <c r="AC31" i="37"/>
  <c r="S38" i="37"/>
  <c r="AH38" i="37"/>
  <c r="S42" i="37"/>
  <c r="AH42" i="37"/>
  <c r="S44" i="37"/>
  <c r="AH44" i="37"/>
  <c r="Z46" i="37"/>
  <c r="AB46" i="37" s="1"/>
  <c r="AH46" i="37"/>
  <c r="Z48" i="37"/>
  <c r="AB48" i="37" s="1"/>
  <c r="AH48" i="37"/>
  <c r="Z50" i="37"/>
  <c r="AB50" i="37" s="1"/>
  <c r="AH50" i="37"/>
  <c r="Z9" i="7"/>
  <c r="AB9" i="7" s="1"/>
  <c r="AH9" i="7"/>
  <c r="AO10" i="7"/>
  <c r="AQ10" i="7" s="1"/>
  <c r="N11" i="7"/>
  <c r="V11" i="7"/>
  <c r="AC11" i="7"/>
  <c r="AK11" i="7"/>
  <c r="S15" i="7"/>
  <c r="S17" i="7"/>
  <c r="AH18" i="7"/>
  <c r="Z30" i="7"/>
  <c r="AB30" i="7" s="1"/>
  <c r="S30" i="7"/>
  <c r="Z42" i="7"/>
  <c r="AB42" i="7" s="1"/>
  <c r="AC42" i="7"/>
  <c r="Z36" i="37"/>
  <c r="AB36" i="37" s="1"/>
  <c r="AO36" i="37"/>
  <c r="AQ36" i="37" s="1"/>
  <c r="Z40" i="37"/>
  <c r="AB40" i="37" s="1"/>
  <c r="AO40" i="37"/>
  <c r="AQ40" i="37" s="1"/>
  <c r="S46" i="37"/>
  <c r="S48" i="37"/>
  <c r="AC7" i="7"/>
  <c r="AC8" i="7"/>
  <c r="AO13" i="7"/>
  <c r="AQ13" i="7" s="1"/>
  <c r="N22" i="7"/>
  <c r="S22" i="7"/>
  <c r="AC24" i="7"/>
  <c r="S26" i="7"/>
  <c r="Z34" i="7"/>
  <c r="AB34" i="7" s="1"/>
  <c r="S34" i="7"/>
  <c r="N39" i="7"/>
  <c r="AO24" i="7"/>
  <c r="AQ24" i="7" s="1"/>
  <c r="N28" i="7"/>
  <c r="AO28" i="7"/>
  <c r="AQ28" i="7" s="1"/>
  <c r="AO32" i="7"/>
  <c r="AQ32" i="7" s="1"/>
  <c r="AO36" i="7"/>
  <c r="AQ36" i="7" s="1"/>
  <c r="AC40" i="7"/>
  <c r="AO43" i="7"/>
  <c r="AQ43" i="7" s="1"/>
  <c r="AC44" i="7"/>
  <c r="Z48" i="7"/>
  <c r="AB48" i="7" s="1"/>
  <c r="AO20" i="7"/>
  <c r="AQ20" i="7" s="1"/>
  <c r="AH21" i="7"/>
  <c r="Z24" i="7"/>
  <c r="AB24" i="7" s="1"/>
  <c r="AK24" i="7"/>
  <c r="AO26" i="7"/>
  <c r="AQ26" i="7" s="1"/>
  <c r="Z28" i="7"/>
  <c r="AB28" i="7" s="1"/>
  <c r="AH28" i="7"/>
  <c r="Z29" i="7"/>
  <c r="AB29" i="7" s="1"/>
  <c r="Z32" i="7"/>
  <c r="AB32" i="7" s="1"/>
  <c r="AH32" i="7"/>
  <c r="Z33" i="7"/>
  <c r="AB33" i="7" s="1"/>
  <c r="Z36" i="7"/>
  <c r="AB36" i="7" s="1"/>
  <c r="AH36" i="7"/>
  <c r="S42" i="7"/>
  <c r="AH43" i="7"/>
  <c r="Z44" i="7"/>
  <c r="AB44" i="7" s="1"/>
  <c r="AO48" i="7"/>
  <c r="AQ48" i="7" s="1"/>
  <c r="AC37" i="7"/>
  <c r="Z39" i="7"/>
  <c r="AB39" i="7" s="1"/>
  <c r="AO44" i="7"/>
  <c r="AQ44" i="7" s="1"/>
  <c r="AC7" i="27"/>
  <c r="N10" i="27"/>
  <c r="AC14" i="27"/>
  <c r="AO17" i="27"/>
  <c r="AQ17" i="27" s="1"/>
  <c r="AC18" i="27"/>
  <c r="AC24" i="27"/>
  <c r="N24" i="27"/>
  <c r="AC27" i="27"/>
  <c r="AO35" i="27"/>
  <c r="AQ35" i="27" s="1"/>
  <c r="AH35" i="27"/>
  <c r="AC7" i="37"/>
  <c r="V9" i="27"/>
  <c r="AK9" i="27"/>
  <c r="J10" i="27"/>
  <c r="N11" i="27"/>
  <c r="S11" i="27"/>
  <c r="AC11" i="27"/>
  <c r="AH11" i="27"/>
  <c r="AK13" i="27"/>
  <c r="J14" i="27"/>
  <c r="N15" i="27"/>
  <c r="S15" i="27"/>
  <c r="AC15" i="27"/>
  <c r="AH15" i="27"/>
  <c r="V17" i="27"/>
  <c r="S18" i="27"/>
  <c r="M19" i="27"/>
  <c r="S19" i="27"/>
  <c r="AC21" i="27"/>
  <c r="J22" i="27"/>
  <c r="AH22" i="27"/>
  <c r="AH23" i="27"/>
  <c r="Z24" i="27"/>
  <c r="AB24" i="27" s="1"/>
  <c r="Z25" i="27"/>
  <c r="AB25" i="27" s="1"/>
  <c r="S26" i="27"/>
  <c r="Z26" i="27"/>
  <c r="AB26" i="27" s="1"/>
  <c r="S27" i="27"/>
  <c r="AC29" i="27"/>
  <c r="J30" i="27"/>
  <c r="AH30" i="27"/>
  <c r="AH31" i="27"/>
  <c r="Z32" i="27"/>
  <c r="AB32" i="27" s="1"/>
  <c r="Z39" i="27"/>
  <c r="AB39" i="27" s="1"/>
  <c r="S39" i="27"/>
  <c r="Z45" i="27"/>
  <c r="AB45" i="27" s="1"/>
  <c r="AO45" i="27"/>
  <c r="AQ45" i="27" s="1"/>
  <c r="N46" i="27"/>
  <c r="AC46" i="27"/>
  <c r="AO47" i="27"/>
  <c r="AQ47" i="27" s="1"/>
  <c r="AH47" i="27"/>
  <c r="AC49" i="27"/>
  <c r="N49" i="27"/>
  <c r="AO10" i="37"/>
  <c r="AQ10" i="37" s="1"/>
  <c r="AH10" i="37"/>
  <c r="AC11" i="37"/>
  <c r="N11" i="37"/>
  <c r="AK13" i="37"/>
  <c r="AO13" i="37"/>
  <c r="AQ13" i="37" s="1"/>
  <c r="Z21" i="37"/>
  <c r="AB21" i="37" s="1"/>
  <c r="S21" i="37"/>
  <c r="J29" i="37"/>
  <c r="AC29" i="37"/>
  <c r="N29" i="37"/>
  <c r="Z34" i="37"/>
  <c r="AB34" i="37" s="1"/>
  <c r="S34" i="37"/>
  <c r="S39" i="37"/>
  <c r="Z39" i="37"/>
  <c r="AB39" i="37" s="1"/>
  <c r="AO20" i="27"/>
  <c r="AQ20" i="27" s="1"/>
  <c r="AO28" i="27"/>
  <c r="AQ28" i="27" s="1"/>
  <c r="AC32" i="27"/>
  <c r="N32" i="27"/>
  <c r="AC37" i="27"/>
  <c r="N37" i="27"/>
  <c r="Z43" i="27"/>
  <c r="AB43" i="27" s="1"/>
  <c r="S43" i="27"/>
  <c r="Z13" i="37"/>
  <c r="AB13" i="37" s="1"/>
  <c r="S13" i="37"/>
  <c r="AB27" i="37"/>
  <c r="J26" i="7"/>
  <c r="AC26" i="7"/>
  <c r="N26" i="7"/>
  <c r="N8" i="27"/>
  <c r="N12" i="27"/>
  <c r="N16" i="27"/>
  <c r="N19" i="27"/>
  <c r="AC20" i="27"/>
  <c r="N20" i="27"/>
  <c r="N21" i="27"/>
  <c r="AC23" i="27"/>
  <c r="AO24" i="27"/>
  <c r="AQ24" i="27" s="1"/>
  <c r="N27" i="27"/>
  <c r="AC28" i="27"/>
  <c r="N28" i="27"/>
  <c r="N29" i="27"/>
  <c r="AC31" i="27"/>
  <c r="AO32" i="27"/>
  <c r="AQ32" i="27" s="1"/>
  <c r="Z35" i="27"/>
  <c r="AB35" i="27" s="1"/>
  <c r="S35" i="27"/>
  <c r="Z41" i="27"/>
  <c r="AB41" i="27" s="1"/>
  <c r="AO41" i="27"/>
  <c r="AQ41" i="27" s="1"/>
  <c r="N42" i="27"/>
  <c r="AC42" i="27"/>
  <c r="AO43" i="27"/>
  <c r="AQ43" i="27" s="1"/>
  <c r="AH43" i="27"/>
  <c r="AC45" i="27"/>
  <c r="N45" i="27"/>
  <c r="V9" i="37"/>
  <c r="Z9" i="37"/>
  <c r="AB9" i="37" s="1"/>
  <c r="AO9" i="37"/>
  <c r="AQ9" i="37" s="1"/>
  <c r="AH9" i="37"/>
  <c r="Z14" i="37"/>
  <c r="AB14" i="37" s="1"/>
  <c r="S14" i="37"/>
  <c r="AO18" i="37"/>
  <c r="AQ18" i="37" s="1"/>
  <c r="AH18" i="37"/>
  <c r="AC19" i="37"/>
  <c r="N19" i="37"/>
  <c r="AO26" i="37"/>
  <c r="AQ26" i="37" s="1"/>
  <c r="AH26" i="37"/>
  <c r="AK28" i="37"/>
  <c r="AO28" i="37"/>
  <c r="AQ28" i="37" s="1"/>
  <c r="S43" i="37"/>
  <c r="Z43" i="37"/>
  <c r="AB43" i="37" s="1"/>
  <c r="Z12" i="7"/>
  <c r="AB12" i="7" s="1"/>
  <c r="S12" i="7"/>
  <c r="N9" i="27"/>
  <c r="N13" i="27"/>
  <c r="N17" i="27"/>
  <c r="AO18" i="27"/>
  <c r="AQ18" i="27" s="1"/>
  <c r="Z20" i="27"/>
  <c r="AB20" i="27" s="1"/>
  <c r="Z22" i="27"/>
  <c r="AB22" i="27" s="1"/>
  <c r="AC25" i="27"/>
  <c r="AO26" i="27"/>
  <c r="AQ26" i="27" s="1"/>
  <c r="Z28" i="27"/>
  <c r="AB28" i="27" s="1"/>
  <c r="Z30" i="27"/>
  <c r="AB30" i="27" s="1"/>
  <c r="AC33" i="27"/>
  <c r="Z33" i="27"/>
  <c r="AB33" i="27" s="1"/>
  <c r="AO33" i="27"/>
  <c r="AQ33" i="27" s="1"/>
  <c r="Z37" i="27"/>
  <c r="AB37" i="27" s="1"/>
  <c r="AO37" i="27"/>
  <c r="AQ37" i="27" s="1"/>
  <c r="N38" i="27"/>
  <c r="AC38" i="27"/>
  <c r="AO39" i="27"/>
  <c r="AQ39" i="27" s="1"/>
  <c r="AH39" i="27"/>
  <c r="AC41" i="27"/>
  <c r="N41" i="27"/>
  <c r="Z47" i="27"/>
  <c r="AB47" i="27" s="1"/>
  <c r="S47" i="27"/>
  <c r="AC8" i="37"/>
  <c r="N8" i="37"/>
  <c r="AC14" i="37"/>
  <c r="N17" i="37"/>
  <c r="V17" i="37"/>
  <c r="Z17" i="37"/>
  <c r="AB17" i="37" s="1"/>
  <c r="AO17" i="37"/>
  <c r="AQ17" i="37" s="1"/>
  <c r="AH17" i="37"/>
  <c r="AO20" i="37"/>
  <c r="AQ20" i="37" s="1"/>
  <c r="AO24" i="37"/>
  <c r="AQ24" i="37" s="1"/>
  <c r="AC28" i="37"/>
  <c r="N28" i="37"/>
  <c r="V28" i="37"/>
  <c r="Z28" i="37"/>
  <c r="AB28" i="37" s="1"/>
  <c r="N35" i="27"/>
  <c r="AC35" i="27"/>
  <c r="Z38" i="27"/>
  <c r="AB38" i="27" s="1"/>
  <c r="AO38" i="27"/>
  <c r="AQ38" i="27" s="1"/>
  <c r="N39" i="27"/>
  <c r="AC39" i="27"/>
  <c r="Z42" i="27"/>
  <c r="AB42" i="27" s="1"/>
  <c r="AO42" i="27"/>
  <c r="AQ42" i="27" s="1"/>
  <c r="N43" i="27"/>
  <c r="AC43" i="27"/>
  <c r="Z46" i="27"/>
  <c r="AB46" i="27" s="1"/>
  <c r="AO46" i="27"/>
  <c r="AQ46" i="27" s="1"/>
  <c r="N47" i="27"/>
  <c r="AC47" i="27"/>
  <c r="Z50" i="27"/>
  <c r="AB50" i="27" s="1"/>
  <c r="AO50" i="27"/>
  <c r="AQ50" i="27" s="1"/>
  <c r="Z11" i="37"/>
  <c r="AB11" i="37" s="1"/>
  <c r="Z12" i="37"/>
  <c r="AB12" i="37" s="1"/>
  <c r="AC16" i="37"/>
  <c r="Z19" i="37"/>
  <c r="AB19" i="37" s="1"/>
  <c r="Z20" i="37"/>
  <c r="AB20" i="37" s="1"/>
  <c r="AC22" i="37"/>
  <c r="AO23" i="37"/>
  <c r="AQ23" i="37" s="1"/>
  <c r="AH23" i="37"/>
  <c r="AC24" i="37"/>
  <c r="N24" i="37"/>
  <c r="Z30" i="37"/>
  <c r="AB30" i="37" s="1"/>
  <c r="S30" i="37"/>
  <c r="S35" i="37"/>
  <c r="Z35" i="37"/>
  <c r="AB35" i="37" s="1"/>
  <c r="AC39" i="37"/>
  <c r="N39" i="37"/>
  <c r="AC43" i="37"/>
  <c r="N43" i="37"/>
  <c r="AC14" i="7"/>
  <c r="N14" i="7"/>
  <c r="V14" i="7"/>
  <c r="Z14" i="7"/>
  <c r="AB14" i="7" s="1"/>
  <c r="N36" i="27"/>
  <c r="S36" i="27"/>
  <c r="AH36" i="27"/>
  <c r="N40" i="27"/>
  <c r="S40" i="27"/>
  <c r="AH40" i="27"/>
  <c r="N44" i="27"/>
  <c r="S44" i="27"/>
  <c r="AH44" i="27"/>
  <c r="N48" i="27"/>
  <c r="S48" i="27"/>
  <c r="AH48" i="27"/>
  <c r="AC9" i="37"/>
  <c r="AC10" i="37"/>
  <c r="AO11" i="37"/>
  <c r="AQ11" i="37" s="1"/>
  <c r="N14" i="37"/>
  <c r="AC15" i="37"/>
  <c r="N15" i="37"/>
  <c r="N16" i="37"/>
  <c r="AC17" i="37"/>
  <c r="AC18" i="37"/>
  <c r="AO19" i="37"/>
  <c r="AQ19" i="37" s="1"/>
  <c r="N21" i="37"/>
  <c r="AO21" i="37"/>
  <c r="AQ21" i="37" s="1"/>
  <c r="S22" i="37"/>
  <c r="AC23" i="37"/>
  <c r="Z23" i="37"/>
  <c r="AB23" i="37" s="1"/>
  <c r="S23" i="37"/>
  <c r="Z26" i="37"/>
  <c r="AB26" i="37" s="1"/>
  <c r="S26" i="37"/>
  <c r="Z32" i="37"/>
  <c r="AB32" i="37" s="1"/>
  <c r="AO32" i="37"/>
  <c r="AQ32" i="37" s="1"/>
  <c r="N33" i="37"/>
  <c r="AC33" i="37"/>
  <c r="S37" i="37"/>
  <c r="Z37" i="37"/>
  <c r="AB37" i="37" s="1"/>
  <c r="S41" i="37"/>
  <c r="Z41" i="37"/>
  <c r="AB41" i="37" s="1"/>
  <c r="AO49" i="37"/>
  <c r="AQ49" i="37" s="1"/>
  <c r="AH49" i="37"/>
  <c r="AC12" i="37"/>
  <c r="Z15" i="37"/>
  <c r="AB15" i="37" s="1"/>
  <c r="AC20" i="37"/>
  <c r="AO30" i="37"/>
  <c r="AQ30" i="37" s="1"/>
  <c r="AH30" i="37"/>
  <c r="AC32" i="37"/>
  <c r="N32" i="37"/>
  <c r="AC37" i="37"/>
  <c r="N37" i="37"/>
  <c r="AC41" i="37"/>
  <c r="N41" i="37"/>
  <c r="Z25" i="37"/>
  <c r="AB25" i="37" s="1"/>
  <c r="AO25" i="37"/>
  <c r="AQ25" i="37" s="1"/>
  <c r="N26" i="37"/>
  <c r="AC26" i="37"/>
  <c r="Z29" i="37"/>
  <c r="AB29" i="37" s="1"/>
  <c r="AO29" i="37"/>
  <c r="AQ29" i="37" s="1"/>
  <c r="N30" i="37"/>
  <c r="AC30" i="37"/>
  <c r="Z33" i="37"/>
  <c r="AB33" i="37" s="1"/>
  <c r="AO33" i="37"/>
  <c r="AQ33" i="37" s="1"/>
  <c r="N34" i="37"/>
  <c r="AC34" i="37"/>
  <c r="AO45" i="37"/>
  <c r="AQ45" i="37" s="1"/>
  <c r="AH45" i="37"/>
  <c r="Z8" i="7"/>
  <c r="AB8" i="7" s="1"/>
  <c r="S8" i="7"/>
  <c r="AC10" i="7"/>
  <c r="N10" i="7"/>
  <c r="Z16" i="7"/>
  <c r="AB16" i="7" s="1"/>
  <c r="V16" i="7"/>
  <c r="AO16" i="7"/>
  <c r="AQ16" i="7" s="1"/>
  <c r="AK16" i="7"/>
  <c r="AK17" i="7"/>
  <c r="AO17" i="7"/>
  <c r="AQ17" i="7" s="1"/>
  <c r="AC21" i="7"/>
  <c r="N21" i="7"/>
  <c r="N23" i="37"/>
  <c r="N27" i="37"/>
  <c r="S27" i="37"/>
  <c r="AH27" i="37"/>
  <c r="N31" i="37"/>
  <c r="S31" i="37"/>
  <c r="AH31" i="37"/>
  <c r="AO35" i="37"/>
  <c r="AQ35" i="37" s="1"/>
  <c r="AO37" i="37"/>
  <c r="AQ37" i="37" s="1"/>
  <c r="AQ38" i="37"/>
  <c r="AO39" i="37"/>
  <c r="AQ39" i="37" s="1"/>
  <c r="AO41" i="37"/>
  <c r="AQ41" i="37" s="1"/>
  <c r="AQ42" i="37"/>
  <c r="AO43" i="37"/>
  <c r="AQ43" i="37" s="1"/>
  <c r="AC49" i="37"/>
  <c r="Z49" i="37"/>
  <c r="AB49" i="37" s="1"/>
  <c r="S49" i="37"/>
  <c r="AO12" i="7"/>
  <c r="AQ12" i="7" s="1"/>
  <c r="AH12" i="7"/>
  <c r="AB13" i="7"/>
  <c r="J15" i="7"/>
  <c r="AC15" i="7"/>
  <c r="N15" i="7"/>
  <c r="AC35" i="37"/>
  <c r="N35" i="37"/>
  <c r="N36" i="37"/>
  <c r="N38" i="37"/>
  <c r="N40" i="37"/>
  <c r="N42" i="37"/>
  <c r="N44" i="37"/>
  <c r="AC45" i="37"/>
  <c r="Z45" i="37"/>
  <c r="AB45" i="37" s="1"/>
  <c r="S45" i="37"/>
  <c r="AC47" i="37"/>
  <c r="N47" i="37"/>
  <c r="AO47" i="37"/>
  <c r="AQ47" i="37" s="1"/>
  <c r="N48" i="37"/>
  <c r="AC48" i="37"/>
  <c r="AO8" i="7"/>
  <c r="AQ8" i="7" s="1"/>
  <c r="AH8" i="7"/>
  <c r="Z10" i="7"/>
  <c r="AB10" i="7" s="1"/>
  <c r="AC16" i="7"/>
  <c r="N16" i="7"/>
  <c r="N45" i="37"/>
  <c r="N49" i="37"/>
  <c r="N8" i="7"/>
  <c r="N12" i="7"/>
  <c r="N18" i="7"/>
  <c r="Z21" i="7"/>
  <c r="AB21" i="7" s="1"/>
  <c r="AC22" i="7"/>
  <c r="Z23" i="7"/>
  <c r="AB23" i="7" s="1"/>
  <c r="S23" i="7"/>
  <c r="AC25" i="7"/>
  <c r="N25" i="7"/>
  <c r="Z25" i="7"/>
  <c r="AB25" i="7" s="1"/>
  <c r="AO25" i="7"/>
  <c r="AQ25" i="7" s="1"/>
  <c r="AH27" i="7"/>
  <c r="AO27" i="7"/>
  <c r="AQ27" i="7" s="1"/>
  <c r="AH31" i="7"/>
  <c r="AO31" i="7"/>
  <c r="AQ31" i="7" s="1"/>
  <c r="AH35" i="7"/>
  <c r="AO35" i="7"/>
  <c r="AQ35" i="7" s="1"/>
  <c r="Z37" i="7"/>
  <c r="AB37" i="7" s="1"/>
  <c r="S37" i="7"/>
  <c r="AC38" i="7"/>
  <c r="J38" i="7"/>
  <c r="N38" i="7"/>
  <c r="N46" i="37"/>
  <c r="AC46" i="37"/>
  <c r="N50" i="37"/>
  <c r="AC50" i="37"/>
  <c r="N9" i="7"/>
  <c r="AC9" i="7"/>
  <c r="N13" i="7"/>
  <c r="AC13" i="7"/>
  <c r="AO15" i="7"/>
  <c r="AQ15" i="7" s="1"/>
  <c r="AH15" i="7"/>
  <c r="AC18" i="7"/>
  <c r="AO19" i="7"/>
  <c r="AQ19" i="7" s="1"/>
  <c r="AH19" i="7"/>
  <c r="AC20" i="7"/>
  <c r="N20" i="7"/>
  <c r="AC23" i="7"/>
  <c r="V41" i="7"/>
  <c r="Z41" i="7"/>
  <c r="AB41" i="7" s="1"/>
  <c r="N17" i="7"/>
  <c r="S18" i="7"/>
  <c r="AC19" i="7"/>
  <c r="Z19" i="7"/>
  <c r="AB19" i="7" s="1"/>
  <c r="S19" i="7"/>
  <c r="AH22" i="7"/>
  <c r="AO23" i="7"/>
  <c r="AQ23" i="7" s="1"/>
  <c r="AH23" i="7"/>
  <c r="AH29" i="7"/>
  <c r="AO29" i="7"/>
  <c r="AQ29" i="7" s="1"/>
  <c r="AH33" i="7"/>
  <c r="AO33" i="7"/>
  <c r="AQ33" i="7" s="1"/>
  <c r="N19" i="7"/>
  <c r="N23" i="7"/>
  <c r="AC27" i="7"/>
  <c r="N27" i="7"/>
  <c r="AC28" i="7"/>
  <c r="AC29" i="7"/>
  <c r="N29" i="7"/>
  <c r="AC30" i="7"/>
  <c r="AC31" i="7"/>
  <c r="N31" i="7"/>
  <c r="AC32" i="7"/>
  <c r="AC33" i="7"/>
  <c r="N33" i="7"/>
  <c r="AC34" i="7"/>
  <c r="AC35" i="7"/>
  <c r="N35" i="7"/>
  <c r="AC36" i="7"/>
  <c r="Z38" i="7"/>
  <c r="AB38" i="7" s="1"/>
  <c r="J50" i="7"/>
  <c r="AC50" i="7"/>
  <c r="N50" i="7"/>
  <c r="N24" i="7"/>
  <c r="AO37" i="7"/>
  <c r="AQ37" i="7" s="1"/>
  <c r="AH37" i="7"/>
  <c r="AK42" i="7"/>
  <c r="AO42" i="7"/>
  <c r="AQ42" i="7" s="1"/>
  <c r="AO47" i="7"/>
  <c r="AQ47" i="7" s="1"/>
  <c r="AH47" i="7"/>
  <c r="AK49" i="7"/>
  <c r="AO49" i="7"/>
  <c r="AQ49" i="7" s="1"/>
  <c r="AO38" i="7"/>
  <c r="AQ38" i="7" s="1"/>
  <c r="AH38" i="7"/>
  <c r="AO39" i="7"/>
  <c r="AQ39" i="7" s="1"/>
  <c r="AH39" i="7"/>
  <c r="Z40" i="7"/>
  <c r="AB40" i="7" s="1"/>
  <c r="S40" i="7"/>
  <c r="AC49" i="7"/>
  <c r="N49" i="7"/>
  <c r="V49" i="7"/>
  <c r="Z49" i="7"/>
  <c r="AB49" i="7" s="1"/>
  <c r="N37" i="7"/>
  <c r="N43" i="7"/>
  <c r="AC45" i="7"/>
  <c r="N45" i="7"/>
  <c r="AC39" i="7"/>
  <c r="AO41" i="7"/>
  <c r="AQ41" i="7" s="1"/>
  <c r="AC43" i="7"/>
  <c r="Z47" i="7"/>
  <c r="AB47" i="7" s="1"/>
  <c r="S47" i="7"/>
  <c r="S38" i="7"/>
  <c r="S39" i="7"/>
  <c r="AO40" i="7"/>
  <c r="AQ40" i="7" s="1"/>
  <c r="AH40" i="7"/>
  <c r="AC41" i="7"/>
  <c r="N41" i="7"/>
  <c r="N42" i="7"/>
  <c r="S43" i="7"/>
  <c r="Z46" i="7"/>
  <c r="AB46" i="7" s="1"/>
  <c r="AO46" i="7"/>
  <c r="AQ46" i="7" s="1"/>
  <c r="N47" i="7"/>
  <c r="AC47" i="7"/>
  <c r="Z50" i="7"/>
  <c r="AB50" i="7" s="1"/>
  <c r="AO50" i="7"/>
  <c r="AQ50" i="7" s="1"/>
  <c r="N40" i="7"/>
  <c r="N44" i="7"/>
  <c r="S44" i="7"/>
  <c r="AH44" i="7"/>
  <c r="N48" i="7"/>
  <c r="S48" i="7"/>
  <c r="AH48" i="7"/>
  <c r="AE27" i="9"/>
  <c r="AE50" i="15"/>
  <c r="AE31" i="9"/>
  <c r="P47" i="9"/>
  <c r="AE47" i="9"/>
  <c r="AE41" i="49"/>
  <c r="AE9" i="4"/>
  <c r="AD25" i="9"/>
  <c r="AE25" i="9" s="1"/>
  <c r="O25" i="9"/>
  <c r="AO40" i="15"/>
  <c r="AQ40" i="15" s="1"/>
  <c r="AH40" i="15"/>
  <c r="J42" i="15"/>
  <c r="AC42" i="15"/>
  <c r="AE42" i="15" s="1"/>
  <c r="N42" i="15"/>
  <c r="P42" i="15" s="1"/>
  <c r="J9" i="49"/>
  <c r="AC9" i="49"/>
  <c r="AE9" i="49" s="1"/>
  <c r="N9" i="49"/>
  <c r="P9" i="49" s="1"/>
  <c r="V9" i="9"/>
  <c r="AC18" i="9"/>
  <c r="AE18" i="9" s="1"/>
  <c r="N18" i="9"/>
  <c r="P18" i="9" s="1"/>
  <c r="G18" i="9"/>
  <c r="AO20" i="9"/>
  <c r="AQ20" i="9" s="1"/>
  <c r="AH20" i="9"/>
  <c r="AC22" i="9"/>
  <c r="AE22" i="9" s="1"/>
  <c r="N22" i="9"/>
  <c r="P22" i="9" s="1"/>
  <c r="G22" i="9"/>
  <c r="AO24" i="9"/>
  <c r="AQ24" i="9" s="1"/>
  <c r="AH24" i="9"/>
  <c r="AC26" i="9"/>
  <c r="AE26" i="9" s="1"/>
  <c r="N26" i="9"/>
  <c r="P26" i="9" s="1"/>
  <c r="G26" i="9"/>
  <c r="AO28" i="9"/>
  <c r="AQ28" i="9" s="1"/>
  <c r="AH28" i="9"/>
  <c r="AC30" i="9"/>
  <c r="AE30" i="9" s="1"/>
  <c r="N30" i="9"/>
  <c r="P30" i="9" s="1"/>
  <c r="G30" i="9"/>
  <c r="AO32" i="9"/>
  <c r="AQ32" i="9" s="1"/>
  <c r="AH32" i="9"/>
  <c r="AC34" i="9"/>
  <c r="AE34" i="9" s="1"/>
  <c r="N34" i="9"/>
  <c r="P34" i="9" s="1"/>
  <c r="G34" i="9"/>
  <c r="AO36" i="9"/>
  <c r="AQ36" i="9" s="1"/>
  <c r="AH36" i="9"/>
  <c r="AC38" i="9"/>
  <c r="AE38" i="9" s="1"/>
  <c r="N38" i="9"/>
  <c r="P38" i="9" s="1"/>
  <c r="G38" i="9"/>
  <c r="AO40" i="9"/>
  <c r="AQ40" i="9" s="1"/>
  <c r="AH40" i="9"/>
  <c r="AC42" i="9"/>
  <c r="AE42" i="9" s="1"/>
  <c r="N42" i="9"/>
  <c r="P42" i="9" s="1"/>
  <c r="G42" i="9"/>
  <c r="AO44" i="9"/>
  <c r="AQ44" i="9" s="1"/>
  <c r="AH44" i="9"/>
  <c r="AC46" i="9"/>
  <c r="AE46" i="9" s="1"/>
  <c r="N46" i="9"/>
  <c r="P46" i="9" s="1"/>
  <c r="G46" i="9"/>
  <c r="AO48" i="9"/>
  <c r="AQ48" i="9" s="1"/>
  <c r="AH48" i="9"/>
  <c r="AC50" i="9"/>
  <c r="AE50" i="9" s="1"/>
  <c r="N50" i="9"/>
  <c r="P50" i="9" s="1"/>
  <c r="G50" i="9"/>
  <c r="AE7" i="15"/>
  <c r="N9" i="15"/>
  <c r="P9" i="15" s="1"/>
  <c r="AC9" i="15"/>
  <c r="AE9" i="15" s="1"/>
  <c r="G9" i="15"/>
  <c r="AE10" i="15"/>
  <c r="G13" i="15"/>
  <c r="N13" i="15"/>
  <c r="P13" i="15" s="1"/>
  <c r="AC13" i="15"/>
  <c r="N14" i="15"/>
  <c r="P14" i="15" s="1"/>
  <c r="G14" i="15"/>
  <c r="AC14" i="15"/>
  <c r="AE14" i="15" s="1"/>
  <c r="N17" i="15"/>
  <c r="P17" i="15" s="1"/>
  <c r="J17" i="15"/>
  <c r="G21" i="15"/>
  <c r="N21" i="15"/>
  <c r="P21" i="15" s="1"/>
  <c r="AC21" i="15"/>
  <c r="N22" i="15"/>
  <c r="P22" i="15" s="1"/>
  <c r="G22" i="15"/>
  <c r="AC22" i="15"/>
  <c r="AE22" i="15" s="1"/>
  <c r="N25" i="15"/>
  <c r="P25" i="15" s="1"/>
  <c r="J25" i="15"/>
  <c r="G29" i="15"/>
  <c r="N29" i="15"/>
  <c r="P29" i="15" s="1"/>
  <c r="AC29" i="15"/>
  <c r="N30" i="15"/>
  <c r="P30" i="15" s="1"/>
  <c r="G30" i="15"/>
  <c r="AC30" i="15"/>
  <c r="AE30" i="15" s="1"/>
  <c r="N33" i="15"/>
  <c r="P33" i="15" s="1"/>
  <c r="J33" i="15"/>
  <c r="AC37" i="15"/>
  <c r="AE37" i="15" s="1"/>
  <c r="G37" i="15"/>
  <c r="N37" i="15"/>
  <c r="P37" i="15" s="1"/>
  <c r="AK41" i="15"/>
  <c r="AO41" i="15"/>
  <c r="AQ41" i="15" s="1"/>
  <c r="AK8" i="49"/>
  <c r="AO8" i="49"/>
  <c r="AQ8" i="49" s="1"/>
  <c r="J36" i="49"/>
  <c r="AC36" i="49"/>
  <c r="N36" i="49"/>
  <c r="AC9" i="9"/>
  <c r="AE9" i="9" s="1"/>
  <c r="N9" i="9"/>
  <c r="G9" i="9"/>
  <c r="AD13" i="9"/>
  <c r="O13" i="9"/>
  <c r="AD17" i="9"/>
  <c r="AE17" i="9" s="1"/>
  <c r="O17" i="9"/>
  <c r="AD21" i="9"/>
  <c r="O21" i="9"/>
  <c r="AD29" i="9"/>
  <c r="AE29" i="9" s="1"/>
  <c r="O29" i="9"/>
  <c r="AD37" i="9"/>
  <c r="AE37" i="9" s="1"/>
  <c r="O37" i="9"/>
  <c r="AD41" i="9"/>
  <c r="O41" i="9"/>
  <c r="AD45" i="9"/>
  <c r="O45" i="9"/>
  <c r="AD49" i="9"/>
  <c r="O49" i="9"/>
  <c r="J39" i="15"/>
  <c r="N39" i="15"/>
  <c r="Z47" i="15"/>
  <c r="AB47" i="15" s="1"/>
  <c r="S47" i="15"/>
  <c r="Z14" i="49"/>
  <c r="AB14" i="49" s="1"/>
  <c r="S14" i="49"/>
  <c r="AO48" i="49"/>
  <c r="AQ48" i="49" s="1"/>
  <c r="AH48" i="49"/>
  <c r="AO49" i="49"/>
  <c r="AQ49" i="49" s="1"/>
  <c r="AH49" i="49"/>
  <c r="G7" i="9"/>
  <c r="AD8" i="9"/>
  <c r="O8" i="9"/>
  <c r="O9" i="9"/>
  <c r="AK9" i="9"/>
  <c r="J10" i="9"/>
  <c r="AC11" i="9"/>
  <c r="AE11" i="9" s="1"/>
  <c r="AO12" i="9"/>
  <c r="AQ12" i="9" s="1"/>
  <c r="AH12" i="9"/>
  <c r="AC14" i="9"/>
  <c r="AE14" i="9" s="1"/>
  <c r="N14" i="9"/>
  <c r="P14" i="9" s="1"/>
  <c r="G14" i="9"/>
  <c r="AO16" i="9"/>
  <c r="AQ16" i="9" s="1"/>
  <c r="AH16" i="9"/>
  <c r="G8" i="9"/>
  <c r="AO8" i="9"/>
  <c r="AQ8" i="9" s="1"/>
  <c r="AH8" i="9"/>
  <c r="Z10" i="9"/>
  <c r="AB10" i="9" s="1"/>
  <c r="Z11" i="9"/>
  <c r="AB11" i="9" s="1"/>
  <c r="AB17" i="9"/>
  <c r="AB25" i="9"/>
  <c r="AB33" i="9"/>
  <c r="AB37" i="9"/>
  <c r="AB45" i="9"/>
  <c r="AB49" i="9"/>
  <c r="J15" i="15"/>
  <c r="N15" i="15"/>
  <c r="AC15" i="15"/>
  <c r="AD16" i="15"/>
  <c r="O16" i="15"/>
  <c r="J23" i="15"/>
  <c r="N23" i="15"/>
  <c r="AC23" i="15"/>
  <c r="AD24" i="15"/>
  <c r="O24" i="15"/>
  <c r="J31" i="15"/>
  <c r="N31" i="15"/>
  <c r="AC31" i="15"/>
  <c r="AD32" i="15"/>
  <c r="O32" i="15"/>
  <c r="AC41" i="15"/>
  <c r="AE41" i="15" s="1"/>
  <c r="N41" i="15"/>
  <c r="P41" i="15" s="1"/>
  <c r="G41" i="15"/>
  <c r="V41" i="15"/>
  <c r="Z41" i="15"/>
  <c r="AB41" i="15" s="1"/>
  <c r="AC8" i="49"/>
  <c r="AE8" i="49" s="1"/>
  <c r="N8" i="49"/>
  <c r="P8" i="49" s="1"/>
  <c r="G8" i="49"/>
  <c r="V8" i="49"/>
  <c r="Z8" i="49"/>
  <c r="AB8" i="49" s="1"/>
  <c r="AC10" i="9"/>
  <c r="AE10" i="9" s="1"/>
  <c r="AD33" i="9"/>
  <c r="AE33" i="9" s="1"/>
  <c r="O33" i="9"/>
  <c r="AD8" i="15"/>
  <c r="AE8" i="15" s="1"/>
  <c r="O8" i="15"/>
  <c r="Z8" i="9"/>
  <c r="AB8" i="9" s="1"/>
  <c r="S8" i="9"/>
  <c r="AO10" i="9"/>
  <c r="AQ10" i="9" s="1"/>
  <c r="Z12" i="9"/>
  <c r="AB12" i="9" s="1"/>
  <c r="S12" i="9"/>
  <c r="Z16" i="9"/>
  <c r="AB16" i="9" s="1"/>
  <c r="S16" i="9"/>
  <c r="Z20" i="9"/>
  <c r="AB20" i="9" s="1"/>
  <c r="S20" i="9"/>
  <c r="Z24" i="9"/>
  <c r="AB24" i="9" s="1"/>
  <c r="S24" i="9"/>
  <c r="Z28" i="9"/>
  <c r="AB28" i="9" s="1"/>
  <c r="S28" i="9"/>
  <c r="Z32" i="9"/>
  <c r="AB32" i="9" s="1"/>
  <c r="S32" i="9"/>
  <c r="Z36" i="9"/>
  <c r="AB36" i="9" s="1"/>
  <c r="S36" i="9"/>
  <c r="Z40" i="9"/>
  <c r="AB40" i="9" s="1"/>
  <c r="S40" i="9"/>
  <c r="Z44" i="9"/>
  <c r="AB44" i="9" s="1"/>
  <c r="S44" i="9"/>
  <c r="Z48" i="9"/>
  <c r="AB48" i="9" s="1"/>
  <c r="S48" i="9"/>
  <c r="G7" i="15"/>
  <c r="AD11" i="15"/>
  <c r="O11" i="15"/>
  <c r="G11" i="15"/>
  <c r="AD19" i="15"/>
  <c r="O19" i="15"/>
  <c r="G19" i="15"/>
  <c r="AD27" i="15"/>
  <c r="AE27" i="15" s="1"/>
  <c r="O27" i="15"/>
  <c r="G27" i="15"/>
  <c r="AD35" i="15"/>
  <c r="O35" i="15"/>
  <c r="G35" i="15"/>
  <c r="AO37" i="15"/>
  <c r="AQ37" i="15" s="1"/>
  <c r="Z39" i="15"/>
  <c r="AB39" i="15" s="1"/>
  <c r="S39" i="15"/>
  <c r="AD19" i="49"/>
  <c r="O19" i="49"/>
  <c r="G19" i="49"/>
  <c r="N8" i="9"/>
  <c r="AC8" i="9"/>
  <c r="AC12" i="9"/>
  <c r="AE12" i="9" s="1"/>
  <c r="G13" i="9"/>
  <c r="AC16" i="9"/>
  <c r="AE16" i="9" s="1"/>
  <c r="AC20" i="9"/>
  <c r="AE20" i="9" s="1"/>
  <c r="N24" i="9"/>
  <c r="AC24" i="9"/>
  <c r="AE24" i="9" s="1"/>
  <c r="G25" i="9"/>
  <c r="N28" i="9"/>
  <c r="AC28" i="9"/>
  <c r="AE28" i="9" s="1"/>
  <c r="G29" i="9"/>
  <c r="N32" i="9"/>
  <c r="AC32" i="9"/>
  <c r="AE32" i="9" s="1"/>
  <c r="G33" i="9"/>
  <c r="N36" i="9"/>
  <c r="AC36" i="9"/>
  <c r="AE36" i="9" s="1"/>
  <c r="G37" i="9"/>
  <c r="N40" i="9"/>
  <c r="AC40" i="9"/>
  <c r="AE40" i="9" s="1"/>
  <c r="G41" i="9"/>
  <c r="N44" i="9"/>
  <c r="AC44" i="9"/>
  <c r="AE44" i="9" s="1"/>
  <c r="G45" i="9"/>
  <c r="N48" i="9"/>
  <c r="AC48" i="9"/>
  <c r="AE48" i="9" s="1"/>
  <c r="G49" i="9"/>
  <c r="G8" i="15"/>
  <c r="N10" i="15"/>
  <c r="P10" i="15" s="1"/>
  <c r="N11" i="15"/>
  <c r="AC12" i="15"/>
  <c r="AE12" i="15" s="1"/>
  <c r="N12" i="15"/>
  <c r="P12" i="15" s="1"/>
  <c r="AD13" i="15"/>
  <c r="AO13" i="15"/>
  <c r="AQ13" i="15" s="1"/>
  <c r="AO16" i="15"/>
  <c r="AQ16" i="15" s="1"/>
  <c r="N18" i="15"/>
  <c r="P18" i="15" s="1"/>
  <c r="N19" i="15"/>
  <c r="AC20" i="15"/>
  <c r="AE20" i="15" s="1"/>
  <c r="N20" i="15"/>
  <c r="P20" i="15" s="1"/>
  <c r="AD21" i="15"/>
  <c r="AO21" i="15"/>
  <c r="AQ21" i="15" s="1"/>
  <c r="AO24" i="15"/>
  <c r="AQ24" i="15" s="1"/>
  <c r="N26" i="15"/>
  <c r="P26" i="15" s="1"/>
  <c r="N27" i="15"/>
  <c r="AC28" i="15"/>
  <c r="AE28" i="15" s="1"/>
  <c r="N28" i="15"/>
  <c r="P28" i="15" s="1"/>
  <c r="AD29" i="15"/>
  <c r="AO29" i="15"/>
  <c r="AQ29" i="15" s="1"/>
  <c r="AO32" i="15"/>
  <c r="AQ32" i="15" s="1"/>
  <c r="N34" i="15"/>
  <c r="P34" i="15" s="1"/>
  <c r="N35" i="15"/>
  <c r="AC36" i="15"/>
  <c r="AE36" i="15" s="1"/>
  <c r="N36" i="15"/>
  <c r="P36" i="15" s="1"/>
  <c r="N38" i="15"/>
  <c r="P38" i="15" s="1"/>
  <c r="AC40" i="15"/>
  <c r="Z40" i="15"/>
  <c r="AB40" i="15" s="1"/>
  <c r="S40" i="15"/>
  <c r="Z43" i="15"/>
  <c r="AB43" i="15" s="1"/>
  <c r="S43" i="15"/>
  <c r="AD48" i="15"/>
  <c r="AE48" i="15" s="1"/>
  <c r="O48" i="15"/>
  <c r="G48" i="15"/>
  <c r="G7" i="49"/>
  <c r="AC7" i="49"/>
  <c r="AE7" i="49" s="1"/>
  <c r="Z10" i="49"/>
  <c r="AB10" i="49" s="1"/>
  <c r="S10" i="49"/>
  <c r="AD15" i="49"/>
  <c r="O15" i="49"/>
  <c r="G15" i="49"/>
  <c r="AO18" i="49"/>
  <c r="AQ18" i="49" s="1"/>
  <c r="AH18" i="49"/>
  <c r="AC20" i="49"/>
  <c r="AE20" i="49" s="1"/>
  <c r="N20" i="49"/>
  <c r="P20" i="49" s="1"/>
  <c r="G20" i="49"/>
  <c r="Z25" i="49"/>
  <c r="AB25" i="49" s="1"/>
  <c r="S25" i="49"/>
  <c r="AK35" i="49"/>
  <c r="AO35" i="49"/>
  <c r="AQ35" i="49" s="1"/>
  <c r="Z41" i="49"/>
  <c r="AB41" i="49" s="1"/>
  <c r="S41" i="49"/>
  <c r="N12" i="9"/>
  <c r="N16" i="9"/>
  <c r="G17" i="9"/>
  <c r="G21" i="9"/>
  <c r="O12" i="9"/>
  <c r="N13" i="9"/>
  <c r="P13" i="9" s="1"/>
  <c r="O16" i="9"/>
  <c r="N17" i="9"/>
  <c r="O20" i="9"/>
  <c r="P20" i="9" s="1"/>
  <c r="N21" i="9"/>
  <c r="P21" i="9" s="1"/>
  <c r="O24" i="9"/>
  <c r="N25" i="9"/>
  <c r="P25" i="9" s="1"/>
  <c r="O28" i="9"/>
  <c r="N29" i="9"/>
  <c r="O32" i="9"/>
  <c r="N33" i="9"/>
  <c r="P33" i="9" s="1"/>
  <c r="O36" i="9"/>
  <c r="N37" i="9"/>
  <c r="P37" i="9" s="1"/>
  <c r="O40" i="9"/>
  <c r="N41" i="9"/>
  <c r="O44" i="9"/>
  <c r="N45" i="9"/>
  <c r="P45" i="9" s="1"/>
  <c r="O48" i="9"/>
  <c r="N49" i="9"/>
  <c r="N8" i="15"/>
  <c r="AH10" i="15"/>
  <c r="AH11" i="15"/>
  <c r="Z12" i="15"/>
  <c r="AB12" i="15" s="1"/>
  <c r="S14" i="15"/>
  <c r="AD15" i="15"/>
  <c r="O15" i="15"/>
  <c r="S15" i="15"/>
  <c r="G17" i="15"/>
  <c r="AC17" i="15"/>
  <c r="AE17" i="15" s="1"/>
  <c r="AH18" i="15"/>
  <c r="AH19" i="15"/>
  <c r="Z20" i="15"/>
  <c r="AB20" i="15" s="1"/>
  <c r="S22" i="15"/>
  <c r="AD23" i="15"/>
  <c r="O23" i="15"/>
  <c r="S23" i="15"/>
  <c r="G25" i="15"/>
  <c r="AC25" i="15"/>
  <c r="AE25" i="15" s="1"/>
  <c r="AH26" i="15"/>
  <c r="AH27" i="15"/>
  <c r="Z28" i="15"/>
  <c r="AB28" i="15" s="1"/>
  <c r="S30" i="15"/>
  <c r="AD31" i="15"/>
  <c r="O31" i="15"/>
  <c r="S31" i="15"/>
  <c r="G33" i="15"/>
  <c r="AC33" i="15"/>
  <c r="AE33" i="15" s="1"/>
  <c r="AH34" i="15"/>
  <c r="AH35" i="15"/>
  <c r="Z36" i="15"/>
  <c r="AB36" i="15" s="1"/>
  <c r="AC38" i="15"/>
  <c r="AE38" i="15" s="1"/>
  <c r="AH39" i="15"/>
  <c r="AD40" i="15"/>
  <c r="O40" i="15"/>
  <c r="AD44" i="15"/>
  <c r="O44" i="15"/>
  <c r="G44" i="15"/>
  <c r="Z45" i="15"/>
  <c r="AB45" i="15" s="1"/>
  <c r="AO45" i="15"/>
  <c r="AQ45" i="15" s="1"/>
  <c r="N46" i="15"/>
  <c r="P46" i="15" s="1"/>
  <c r="AC46" i="15"/>
  <c r="AE46" i="15" s="1"/>
  <c r="AO47" i="15"/>
  <c r="AQ47" i="15" s="1"/>
  <c r="AH47" i="15"/>
  <c r="AC49" i="15"/>
  <c r="AE49" i="15" s="1"/>
  <c r="N49" i="15"/>
  <c r="P49" i="15" s="1"/>
  <c r="G49" i="15"/>
  <c r="AD11" i="49"/>
  <c r="O11" i="49"/>
  <c r="G11" i="49"/>
  <c r="Z12" i="49"/>
  <c r="AB12" i="49" s="1"/>
  <c r="AO12" i="49"/>
  <c r="AQ12" i="49" s="1"/>
  <c r="N13" i="49"/>
  <c r="P13" i="49" s="1"/>
  <c r="AC13" i="49"/>
  <c r="AE13" i="49" s="1"/>
  <c r="AO14" i="49"/>
  <c r="AQ14" i="49" s="1"/>
  <c r="AH14" i="49"/>
  <c r="AC16" i="49"/>
  <c r="AE16" i="49" s="1"/>
  <c r="N16" i="49"/>
  <c r="P16" i="49" s="1"/>
  <c r="G16" i="49"/>
  <c r="AC27" i="49"/>
  <c r="AE27" i="49" s="1"/>
  <c r="N27" i="49"/>
  <c r="P27" i="49" s="1"/>
  <c r="G27" i="49"/>
  <c r="V27" i="49"/>
  <c r="Z27" i="49"/>
  <c r="AB27" i="49" s="1"/>
  <c r="AC43" i="49"/>
  <c r="AE43" i="49" s="1"/>
  <c r="N43" i="49"/>
  <c r="P43" i="49" s="1"/>
  <c r="G43" i="49"/>
  <c r="V43" i="49"/>
  <c r="Z43" i="49"/>
  <c r="AB43" i="49" s="1"/>
  <c r="M35" i="52"/>
  <c r="AC35" i="52"/>
  <c r="AO12" i="15"/>
  <c r="AQ12" i="15" s="1"/>
  <c r="AC16" i="15"/>
  <c r="N16" i="15"/>
  <c r="AO20" i="15"/>
  <c r="AQ20" i="15" s="1"/>
  <c r="AC24" i="15"/>
  <c r="N24" i="15"/>
  <c r="P24" i="15" s="1"/>
  <c r="AO28" i="15"/>
  <c r="AQ28" i="15" s="1"/>
  <c r="AC32" i="15"/>
  <c r="N32" i="15"/>
  <c r="AO36" i="15"/>
  <c r="AQ36" i="15" s="1"/>
  <c r="AO43" i="15"/>
  <c r="AQ43" i="15" s="1"/>
  <c r="AH43" i="15"/>
  <c r="AC45" i="15"/>
  <c r="AE45" i="15" s="1"/>
  <c r="N45" i="15"/>
  <c r="P45" i="15" s="1"/>
  <c r="G45" i="15"/>
  <c r="AO10" i="49"/>
  <c r="AQ10" i="49" s="1"/>
  <c r="AH10" i="49"/>
  <c r="AC12" i="49"/>
  <c r="AE12" i="49" s="1"/>
  <c r="N12" i="49"/>
  <c r="P12" i="49" s="1"/>
  <c r="G12" i="49"/>
  <c r="Z18" i="49"/>
  <c r="AB18" i="49" s="1"/>
  <c r="S18" i="49"/>
  <c r="AO33" i="49"/>
  <c r="AQ33" i="49" s="1"/>
  <c r="AH33" i="49"/>
  <c r="AD34" i="49"/>
  <c r="O34" i="49"/>
  <c r="Z42" i="15"/>
  <c r="AB42" i="15" s="1"/>
  <c r="AO42" i="15"/>
  <c r="AQ42" i="15" s="1"/>
  <c r="N43" i="15"/>
  <c r="AC43" i="15"/>
  <c r="AE43" i="15" s="1"/>
  <c r="Z46" i="15"/>
  <c r="AB46" i="15" s="1"/>
  <c r="AO46" i="15"/>
  <c r="AQ46" i="15" s="1"/>
  <c r="N47" i="15"/>
  <c r="AC47" i="15"/>
  <c r="AE47" i="15" s="1"/>
  <c r="Z50" i="15"/>
  <c r="AB50" i="15" s="1"/>
  <c r="AO50" i="15"/>
  <c r="AQ50" i="15" s="1"/>
  <c r="Z9" i="49"/>
  <c r="AB9" i="49" s="1"/>
  <c r="AO9" i="49"/>
  <c r="AQ9" i="49" s="1"/>
  <c r="N10" i="49"/>
  <c r="AC10" i="49"/>
  <c r="AE10" i="49" s="1"/>
  <c r="Z13" i="49"/>
  <c r="AB13" i="49" s="1"/>
  <c r="AO13" i="49"/>
  <c r="AQ13" i="49" s="1"/>
  <c r="N14" i="49"/>
  <c r="AC14" i="49"/>
  <c r="AE14" i="49" s="1"/>
  <c r="Z17" i="49"/>
  <c r="AB17" i="49" s="1"/>
  <c r="AO17" i="49"/>
  <c r="AQ17" i="49" s="1"/>
  <c r="N18" i="49"/>
  <c r="AC18" i="49"/>
  <c r="AE18" i="49" s="1"/>
  <c r="AC21" i="49"/>
  <c r="AE21" i="49" s="1"/>
  <c r="N21" i="49"/>
  <c r="P21" i="49" s="1"/>
  <c r="AC23" i="49"/>
  <c r="AE23" i="49" s="1"/>
  <c r="N23" i="49"/>
  <c r="P23" i="49" s="1"/>
  <c r="G23" i="49"/>
  <c r="AO29" i="49"/>
  <c r="AQ29" i="49" s="1"/>
  <c r="AH29" i="49"/>
  <c r="AD30" i="49"/>
  <c r="O30" i="49"/>
  <c r="Z37" i="49"/>
  <c r="AB37" i="49" s="1"/>
  <c r="S37" i="49"/>
  <c r="AC39" i="49"/>
  <c r="AE39" i="49" s="1"/>
  <c r="N39" i="49"/>
  <c r="P39" i="49" s="1"/>
  <c r="G39" i="49"/>
  <c r="AC48" i="49"/>
  <c r="AE48" i="49" s="1"/>
  <c r="J48" i="49"/>
  <c r="AC50" i="49"/>
  <c r="AE50" i="49" s="1"/>
  <c r="N50" i="49"/>
  <c r="P50" i="49" s="1"/>
  <c r="G50" i="49"/>
  <c r="Z31" i="52"/>
  <c r="AB31" i="52" s="1"/>
  <c r="S31" i="52"/>
  <c r="M34" i="52"/>
  <c r="AC34" i="52"/>
  <c r="O39" i="15"/>
  <c r="N40" i="15"/>
  <c r="O43" i="15"/>
  <c r="N44" i="15"/>
  <c r="S44" i="15"/>
  <c r="AH44" i="15"/>
  <c r="O47" i="15"/>
  <c r="N48" i="15"/>
  <c r="S48" i="15"/>
  <c r="AH48" i="15"/>
  <c r="O10" i="49"/>
  <c r="N11" i="49"/>
  <c r="S11" i="49"/>
  <c r="AH11" i="49"/>
  <c r="O14" i="49"/>
  <c r="N15" i="49"/>
  <c r="S15" i="49"/>
  <c r="AH15" i="49"/>
  <c r="O18" i="49"/>
  <c r="N19" i="49"/>
  <c r="S19" i="49"/>
  <c r="AH19" i="49"/>
  <c r="Z21" i="49"/>
  <c r="AB21" i="49" s="1"/>
  <c r="AC22" i="49"/>
  <c r="AO25" i="49"/>
  <c r="AQ25" i="49" s="1"/>
  <c r="AH25" i="49"/>
  <c r="AD26" i="49"/>
  <c r="O26" i="49"/>
  <c r="AC33" i="49"/>
  <c r="AE33" i="49" s="1"/>
  <c r="Z33" i="49"/>
  <c r="AB33" i="49" s="1"/>
  <c r="S33" i="49"/>
  <c r="AC35" i="49"/>
  <c r="AE35" i="49" s="1"/>
  <c r="N35" i="49"/>
  <c r="P35" i="49" s="1"/>
  <c r="G35" i="49"/>
  <c r="G38" i="49"/>
  <c r="AO41" i="49"/>
  <c r="AQ41" i="49" s="1"/>
  <c r="AH41" i="49"/>
  <c r="AD42" i="49"/>
  <c r="O42" i="49"/>
  <c r="N45" i="49"/>
  <c r="M45" i="49"/>
  <c r="AO46" i="49"/>
  <c r="AQ46" i="49" s="1"/>
  <c r="Z48" i="49"/>
  <c r="AB48" i="49" s="1"/>
  <c r="AD7" i="52"/>
  <c r="G7" i="52"/>
  <c r="AC8" i="52"/>
  <c r="AE8" i="52" s="1"/>
  <c r="M8" i="52"/>
  <c r="M33" i="52"/>
  <c r="AC33" i="52"/>
  <c r="G44" i="52"/>
  <c r="AC44" i="52"/>
  <c r="AE44" i="52" s="1"/>
  <c r="AD10" i="4"/>
  <c r="G10" i="4"/>
  <c r="G21" i="49"/>
  <c r="AO21" i="49"/>
  <c r="AQ21" i="49" s="1"/>
  <c r="AH21" i="49"/>
  <c r="AD22" i="49"/>
  <c r="O22" i="49"/>
  <c r="Z23" i="49"/>
  <c r="AB23" i="49" s="1"/>
  <c r="AC29" i="49"/>
  <c r="AE29" i="49" s="1"/>
  <c r="Z29" i="49"/>
  <c r="AB29" i="49" s="1"/>
  <c r="S29" i="49"/>
  <c r="AC31" i="49"/>
  <c r="AE31" i="49" s="1"/>
  <c r="N31" i="49"/>
  <c r="P31" i="49" s="1"/>
  <c r="G31" i="49"/>
  <c r="AO31" i="49"/>
  <c r="AQ31" i="49" s="1"/>
  <c r="N32" i="49"/>
  <c r="AC32" i="49"/>
  <c r="G34" i="49"/>
  <c r="AO37" i="49"/>
  <c r="AQ37" i="49" s="1"/>
  <c r="AH37" i="49"/>
  <c r="AD38" i="49"/>
  <c r="O38" i="49"/>
  <c r="Z39" i="49"/>
  <c r="AB39" i="49" s="1"/>
  <c r="Z45" i="49"/>
  <c r="AB45" i="49" s="1"/>
  <c r="S45" i="49"/>
  <c r="AC9" i="52"/>
  <c r="AE9" i="52" s="1"/>
  <c r="V9" i="52"/>
  <c r="M32" i="52"/>
  <c r="AC32" i="52"/>
  <c r="M36" i="52"/>
  <c r="AC36" i="52"/>
  <c r="G22" i="49"/>
  <c r="O24" i="49"/>
  <c r="AD24" i="49"/>
  <c r="N25" i="49"/>
  <c r="P25" i="49" s="1"/>
  <c r="O28" i="49"/>
  <c r="AD28" i="49"/>
  <c r="AE28" i="49" s="1"/>
  <c r="N29" i="49"/>
  <c r="P29" i="49" s="1"/>
  <c r="O32" i="49"/>
  <c r="AD32" i="49"/>
  <c r="N33" i="49"/>
  <c r="P33" i="49" s="1"/>
  <c r="O36" i="49"/>
  <c r="AD36" i="49"/>
  <c r="N37" i="49"/>
  <c r="P37" i="49" s="1"/>
  <c r="O40" i="49"/>
  <c r="AD40" i="49"/>
  <c r="N41" i="49"/>
  <c r="P41" i="49" s="1"/>
  <c r="O44" i="49"/>
  <c r="AD44" i="49"/>
  <c r="AD45" i="49"/>
  <c r="O45" i="49"/>
  <c r="G47" i="49"/>
  <c r="AC47" i="49"/>
  <c r="Z50" i="49"/>
  <c r="AB50" i="49" s="1"/>
  <c r="AD32" i="52"/>
  <c r="G32" i="52"/>
  <c r="AD33" i="52"/>
  <c r="G33" i="52"/>
  <c r="AD34" i="52"/>
  <c r="G34" i="52"/>
  <c r="AD35" i="52"/>
  <c r="G35" i="52"/>
  <c r="AD36" i="52"/>
  <c r="G36" i="52"/>
  <c r="AD37" i="52"/>
  <c r="G37" i="52"/>
  <c r="N22" i="49"/>
  <c r="P22" i="49" s="1"/>
  <c r="N26" i="49"/>
  <c r="AC26" i="49"/>
  <c r="N30" i="49"/>
  <c r="AC30" i="49"/>
  <c r="N34" i="49"/>
  <c r="AC34" i="49"/>
  <c r="N38" i="49"/>
  <c r="AC38" i="49"/>
  <c r="N42" i="49"/>
  <c r="P42" i="49" s="1"/>
  <c r="AC42" i="49"/>
  <c r="AC46" i="49"/>
  <c r="AE46" i="49" s="1"/>
  <c r="N46" i="49"/>
  <c r="P46" i="49" s="1"/>
  <c r="AD47" i="49"/>
  <c r="AO47" i="49"/>
  <c r="AQ47" i="49" s="1"/>
  <c r="AC49" i="49"/>
  <c r="AO50" i="49"/>
  <c r="AQ50" i="49" s="1"/>
  <c r="AE11" i="52"/>
  <c r="AE14" i="52"/>
  <c r="AE16" i="52"/>
  <c r="AE19" i="52"/>
  <c r="AE22" i="52"/>
  <c r="AE24" i="52"/>
  <c r="AE26" i="52"/>
  <c r="AE28" i="52"/>
  <c r="AO31" i="52"/>
  <c r="AQ31" i="52" s="1"/>
  <c r="AH31" i="52"/>
  <c r="J16" i="4"/>
  <c r="AC16" i="4"/>
  <c r="AC35" i="4"/>
  <c r="AH44" i="49"/>
  <c r="AH45" i="49"/>
  <c r="Z46" i="49"/>
  <c r="AB46" i="49" s="1"/>
  <c r="S48" i="49"/>
  <c r="AD49" i="49"/>
  <c r="O49" i="49"/>
  <c r="S49" i="49"/>
  <c r="N31" i="52"/>
  <c r="AC31" i="52"/>
  <c r="AE31" i="52" s="1"/>
  <c r="G42" i="52"/>
  <c r="AC42" i="52"/>
  <c r="AE42" i="52" s="1"/>
  <c r="G43" i="52"/>
  <c r="AC43" i="52"/>
  <c r="AE43" i="52" s="1"/>
  <c r="AD48" i="52"/>
  <c r="G48" i="52"/>
  <c r="J50" i="52"/>
  <c r="AC50" i="52"/>
  <c r="AE50" i="52" s="1"/>
  <c r="J8" i="4"/>
  <c r="AC8" i="4"/>
  <c r="AE8" i="4" s="1"/>
  <c r="AC15" i="4"/>
  <c r="J30" i="52"/>
  <c r="O31" i="52"/>
  <c r="J46" i="52"/>
  <c r="AC46" i="52"/>
  <c r="AE46" i="52" s="1"/>
  <c r="AC47" i="52"/>
  <c r="AE47" i="52" s="1"/>
  <c r="AC43" i="4"/>
  <c r="AC38" i="52"/>
  <c r="AE38" i="52" s="1"/>
  <c r="AC39" i="52"/>
  <c r="AE39" i="52" s="1"/>
  <c r="AC40" i="52"/>
  <c r="AE40" i="52" s="1"/>
  <c r="AC41" i="52"/>
  <c r="AE41" i="52" s="1"/>
  <c r="AC48" i="52"/>
  <c r="AC11" i="4"/>
  <c r="AE11" i="4" s="1"/>
  <c r="M11" i="4"/>
  <c r="J12" i="4"/>
  <c r="AC12" i="4"/>
  <c r="AE12" i="4" s="1"/>
  <c r="AC10" i="4"/>
  <c r="AD14" i="4"/>
  <c r="G14" i="4"/>
  <c r="AC17" i="4"/>
  <c r="AE17" i="4" s="1"/>
  <c r="J17" i="4"/>
  <c r="AC18" i="4"/>
  <c r="AE18" i="4" s="1"/>
  <c r="J18" i="4"/>
  <c r="AC19" i="4"/>
  <c r="AE19" i="4" s="1"/>
  <c r="J19" i="4"/>
  <c r="AC20" i="4"/>
  <c r="AE20" i="4" s="1"/>
  <c r="J20" i="4"/>
  <c r="AC21" i="4"/>
  <c r="AE21" i="4" s="1"/>
  <c r="J21" i="4"/>
  <c r="AC22" i="4"/>
  <c r="AE22" i="4" s="1"/>
  <c r="J22" i="4"/>
  <c r="AC23" i="4"/>
  <c r="AE23" i="4" s="1"/>
  <c r="J23" i="4"/>
  <c r="AC24" i="4"/>
  <c r="AE24" i="4" s="1"/>
  <c r="J24" i="4"/>
  <c r="AC25" i="4"/>
  <c r="AE25" i="4" s="1"/>
  <c r="J25" i="4"/>
  <c r="AC26" i="4"/>
  <c r="AE26" i="4" s="1"/>
  <c r="J26" i="4"/>
  <c r="AC27" i="4"/>
  <c r="AE27" i="4" s="1"/>
  <c r="J27" i="4"/>
  <c r="AC28" i="4"/>
  <c r="AE28" i="4" s="1"/>
  <c r="J28" i="4"/>
  <c r="AC29" i="4"/>
  <c r="AE29" i="4" s="1"/>
  <c r="J29" i="4"/>
  <c r="AC30" i="4"/>
  <c r="AE30" i="4" s="1"/>
  <c r="J30" i="4"/>
  <c r="AC31" i="4"/>
  <c r="AE31" i="4" s="1"/>
  <c r="J31" i="4"/>
  <c r="J32" i="4"/>
  <c r="AC32" i="4"/>
  <c r="AD37" i="4"/>
  <c r="G37" i="4"/>
  <c r="J40" i="4"/>
  <c r="AC40" i="4"/>
  <c r="AD45" i="4"/>
  <c r="G45" i="4"/>
  <c r="AC45" i="52"/>
  <c r="AE45" i="52" s="1"/>
  <c r="G49" i="52"/>
  <c r="AC49" i="52"/>
  <c r="AE49" i="52" s="1"/>
  <c r="G7" i="4"/>
  <c r="AC7" i="4"/>
  <c r="AE7" i="4" s="1"/>
  <c r="G11" i="4"/>
  <c r="AC13" i="4"/>
  <c r="AE13" i="4" s="1"/>
  <c r="AD15" i="4"/>
  <c r="G15" i="4"/>
  <c r="AO31" i="4"/>
  <c r="AQ31" i="4" s="1"/>
  <c r="AH31" i="4"/>
  <c r="AC39" i="4"/>
  <c r="AC47" i="4"/>
  <c r="AC48" i="4"/>
  <c r="AC49" i="4"/>
  <c r="AC50" i="4"/>
  <c r="AC14" i="4"/>
  <c r="AD16" i="4"/>
  <c r="G16" i="4"/>
  <c r="AD33" i="4"/>
  <c r="G33" i="4"/>
  <c r="J36" i="4"/>
  <c r="AC36" i="4"/>
  <c r="AD41" i="4"/>
  <c r="G41" i="4"/>
  <c r="J44" i="4"/>
  <c r="AC44" i="4"/>
  <c r="AE44" i="4" s="1"/>
  <c r="O31" i="4"/>
  <c r="AD34" i="4"/>
  <c r="G34" i="4"/>
  <c r="AD38" i="4"/>
  <c r="G38" i="4"/>
  <c r="AD42" i="4"/>
  <c r="G42" i="4"/>
  <c r="AD46" i="4"/>
  <c r="G46" i="4"/>
  <c r="AC33" i="4"/>
  <c r="AD35" i="4"/>
  <c r="G35" i="4"/>
  <c r="AC37" i="4"/>
  <c r="AD39" i="4"/>
  <c r="G39" i="4"/>
  <c r="AC41" i="4"/>
  <c r="AD43" i="4"/>
  <c r="G43" i="4"/>
  <c r="AC45" i="4"/>
  <c r="AD47" i="4"/>
  <c r="G47" i="4"/>
  <c r="AD48" i="4"/>
  <c r="G48" i="4"/>
  <c r="AD49" i="4"/>
  <c r="G49" i="4"/>
  <c r="AD50" i="4"/>
  <c r="G50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S31" i="4"/>
  <c r="AD32" i="4"/>
  <c r="G32" i="4"/>
  <c r="AC34" i="4"/>
  <c r="AD36" i="4"/>
  <c r="G36" i="4"/>
  <c r="AC38" i="4"/>
  <c r="AD40" i="4"/>
  <c r="G40" i="4"/>
  <c r="AC42" i="4"/>
  <c r="AC46" i="4"/>
  <c r="AE49" i="9" l="1"/>
  <c r="AE19" i="49"/>
  <c r="AE45" i="4"/>
  <c r="P44" i="49"/>
  <c r="P28" i="49"/>
  <c r="P27" i="15"/>
  <c r="AE46" i="4"/>
  <c r="AE38" i="4"/>
  <c r="AE32" i="15"/>
  <c r="P31" i="4"/>
  <c r="AE44" i="15"/>
  <c r="AE11" i="15"/>
  <c r="AE13" i="9"/>
  <c r="P49" i="49"/>
  <c r="AE34" i="49"/>
  <c r="P38" i="49"/>
  <c r="P19" i="49"/>
  <c r="P48" i="15"/>
  <c r="AE35" i="15"/>
  <c r="AE45" i="49"/>
  <c r="AE40" i="49"/>
  <c r="AE15" i="49"/>
  <c r="AE45" i="9"/>
  <c r="AE21" i="9"/>
  <c r="AE41" i="9"/>
  <c r="AE37" i="52"/>
  <c r="AE7" i="52"/>
  <c r="P11" i="49"/>
  <c r="P44" i="15"/>
  <c r="AE37" i="4"/>
  <c r="P34" i="49"/>
  <c r="P26" i="49"/>
  <c r="AE24" i="49"/>
  <c r="AE16" i="15"/>
  <c r="P49" i="9"/>
  <c r="P41" i="9"/>
  <c r="P17" i="9"/>
  <c r="AE11" i="49"/>
  <c r="AE44" i="49"/>
  <c r="P40" i="49"/>
  <c r="P24" i="49"/>
  <c r="P32" i="15"/>
  <c r="AE19" i="15"/>
  <c r="P36" i="9"/>
  <c r="AE33" i="4"/>
  <c r="AE14" i="4"/>
  <c r="AE32" i="4"/>
  <c r="AE48" i="52"/>
  <c r="AE35" i="4"/>
  <c r="AE42" i="49"/>
  <c r="AE26" i="49"/>
  <c r="AE36" i="52"/>
  <c r="AE16" i="4"/>
  <c r="AE31" i="15"/>
  <c r="AE29" i="15"/>
  <c r="P32" i="49"/>
  <c r="AE41" i="4"/>
  <c r="AE36" i="4"/>
  <c r="AE50" i="4"/>
  <c r="AE39" i="4"/>
  <c r="AE10" i="4"/>
  <c r="AE35" i="52"/>
  <c r="P8" i="15"/>
  <c r="P29" i="9"/>
  <c r="P9" i="9"/>
  <c r="AE13" i="15"/>
  <c r="AE34" i="4"/>
  <c r="P11" i="15"/>
  <c r="AE49" i="49"/>
  <c r="P30" i="49"/>
  <c r="P40" i="15"/>
  <c r="AE8" i="9"/>
  <c r="AE47" i="4"/>
  <c r="AE43" i="4"/>
  <c r="P31" i="52"/>
  <c r="AE32" i="49"/>
  <c r="AE33" i="52"/>
  <c r="AE24" i="15"/>
  <c r="AE40" i="15"/>
  <c r="P35" i="15"/>
  <c r="P48" i="9"/>
  <c r="P32" i="9"/>
  <c r="P8" i="9"/>
  <c r="P15" i="15"/>
  <c r="P39" i="15"/>
  <c r="P36" i="49"/>
  <c r="AE42" i="4"/>
  <c r="AE49" i="4"/>
  <c r="AE15" i="4"/>
  <c r="AE38" i="49"/>
  <c r="AE30" i="49"/>
  <c r="AE47" i="49"/>
  <c r="AE32" i="52"/>
  <c r="P45" i="49"/>
  <c r="AE22" i="49"/>
  <c r="P15" i="49"/>
  <c r="AE34" i="52"/>
  <c r="P18" i="49"/>
  <c r="P14" i="49"/>
  <c r="P10" i="49"/>
  <c r="P47" i="15"/>
  <c r="P43" i="15"/>
  <c r="P16" i="15"/>
  <c r="P16" i="9"/>
  <c r="P19" i="15"/>
  <c r="P40" i="9"/>
  <c r="P24" i="9"/>
  <c r="P31" i="15"/>
  <c r="AE23" i="15"/>
  <c r="AE36" i="49"/>
  <c r="AE21" i="15"/>
  <c r="AE48" i="4"/>
  <c r="AE40" i="4"/>
  <c r="P12" i="9"/>
  <c r="P44" i="9"/>
  <c r="P28" i="9"/>
  <c r="P23" i="15"/>
  <c r="AE15" i="15"/>
  <c r="AX50" i="5" l="1"/>
  <c r="AZ50" i="5" s="1"/>
  <c r="AU50" i="5"/>
  <c r="AW50" i="5" s="1"/>
  <c r="AR50" i="5"/>
  <c r="AT50" i="5" s="1"/>
  <c r="AP50" i="5"/>
  <c r="AL50" i="5"/>
  <c r="AN50" i="5" s="1"/>
  <c r="AI50" i="5"/>
  <c r="AK50" i="5" s="1"/>
  <c r="AF50" i="5"/>
  <c r="AH50" i="5" s="1"/>
  <c r="AD50" i="5"/>
  <c r="AA50" i="5"/>
  <c r="W50" i="5"/>
  <c r="Y50" i="5" s="1"/>
  <c r="T50" i="5"/>
  <c r="V50" i="5" s="1"/>
  <c r="Q50" i="5"/>
  <c r="S50" i="5" s="1"/>
  <c r="O50" i="5"/>
  <c r="K50" i="5"/>
  <c r="M50" i="5" s="1"/>
  <c r="H50" i="5"/>
  <c r="J50" i="5" s="1"/>
  <c r="E50" i="5"/>
  <c r="G50" i="5" s="1"/>
  <c r="AX49" i="5"/>
  <c r="AZ49" i="5" s="1"/>
  <c r="AU49" i="5"/>
  <c r="AW49" i="5" s="1"/>
  <c r="AR49" i="5"/>
  <c r="AT49" i="5" s="1"/>
  <c r="AP49" i="5"/>
  <c r="AL49" i="5"/>
  <c r="AN49" i="5" s="1"/>
  <c r="AI49" i="5"/>
  <c r="AK49" i="5" s="1"/>
  <c r="AF49" i="5"/>
  <c r="AD49" i="5"/>
  <c r="AA49" i="5"/>
  <c r="W49" i="5"/>
  <c r="Y49" i="5" s="1"/>
  <c r="T49" i="5"/>
  <c r="V49" i="5" s="1"/>
  <c r="Q49" i="5"/>
  <c r="O49" i="5"/>
  <c r="K49" i="5"/>
  <c r="M49" i="5" s="1"/>
  <c r="H49" i="5"/>
  <c r="J49" i="5" s="1"/>
  <c r="E49" i="5"/>
  <c r="AX48" i="5"/>
  <c r="AZ48" i="5" s="1"/>
  <c r="AU48" i="5"/>
  <c r="AW48" i="5" s="1"/>
  <c r="AR48" i="5"/>
  <c r="AT48" i="5" s="1"/>
  <c r="AP48" i="5"/>
  <c r="AL48" i="5"/>
  <c r="AN48" i="5" s="1"/>
  <c r="AI48" i="5"/>
  <c r="AK48" i="5" s="1"/>
  <c r="AF48" i="5"/>
  <c r="AA48" i="5"/>
  <c r="W48" i="5"/>
  <c r="Y48" i="5" s="1"/>
  <c r="T48" i="5"/>
  <c r="V48" i="5" s="1"/>
  <c r="Q48" i="5"/>
  <c r="K48" i="5"/>
  <c r="M48" i="5" s="1"/>
  <c r="H48" i="5"/>
  <c r="J48" i="5" s="1"/>
  <c r="E48" i="5"/>
  <c r="AX47" i="5"/>
  <c r="AZ47" i="5" s="1"/>
  <c r="AU47" i="5"/>
  <c r="AW47" i="5" s="1"/>
  <c r="AR47" i="5"/>
  <c r="AT47" i="5" s="1"/>
  <c r="AP47" i="5"/>
  <c r="AL47" i="5"/>
  <c r="AN47" i="5" s="1"/>
  <c r="AI47" i="5"/>
  <c r="AK47" i="5" s="1"/>
  <c r="AF47" i="5"/>
  <c r="AA47" i="5"/>
  <c r="W47" i="5"/>
  <c r="Y47" i="5" s="1"/>
  <c r="T47" i="5"/>
  <c r="V47" i="5" s="1"/>
  <c r="Q47" i="5"/>
  <c r="K47" i="5"/>
  <c r="M47" i="5" s="1"/>
  <c r="H47" i="5"/>
  <c r="J47" i="5" s="1"/>
  <c r="AD47" i="5"/>
  <c r="E47" i="5"/>
  <c r="G47" i="5" s="1"/>
  <c r="AX46" i="5"/>
  <c r="AZ46" i="5" s="1"/>
  <c r="AU46" i="5"/>
  <c r="AW46" i="5" s="1"/>
  <c r="AR46" i="5"/>
  <c r="AT46" i="5" s="1"/>
  <c r="AP46" i="5"/>
  <c r="AL46" i="5"/>
  <c r="AN46" i="5" s="1"/>
  <c r="AI46" i="5"/>
  <c r="AK46" i="5" s="1"/>
  <c r="AF46" i="5"/>
  <c r="AH46" i="5" s="1"/>
  <c r="AD46" i="5"/>
  <c r="AA46" i="5"/>
  <c r="W46" i="5"/>
  <c r="Y46" i="5" s="1"/>
  <c r="T46" i="5"/>
  <c r="V46" i="5" s="1"/>
  <c r="Q46" i="5"/>
  <c r="S46" i="5" s="1"/>
  <c r="O46" i="5"/>
  <c r="K46" i="5"/>
  <c r="M46" i="5" s="1"/>
  <c r="H46" i="5"/>
  <c r="E46" i="5"/>
  <c r="G46" i="5" s="1"/>
  <c r="AX45" i="5"/>
  <c r="AZ45" i="5" s="1"/>
  <c r="AU45" i="5"/>
  <c r="AW45" i="5" s="1"/>
  <c r="AR45" i="5"/>
  <c r="AT45" i="5" s="1"/>
  <c r="AP45" i="5"/>
  <c r="AL45" i="5"/>
  <c r="AN45" i="5" s="1"/>
  <c r="AI45" i="5"/>
  <c r="AF45" i="5"/>
  <c r="AH45" i="5" s="1"/>
  <c r="AD45" i="5"/>
  <c r="AA45" i="5"/>
  <c r="W45" i="5"/>
  <c r="Y45" i="5" s="1"/>
  <c r="T45" i="5"/>
  <c r="Q45" i="5"/>
  <c r="S45" i="5" s="1"/>
  <c r="O45" i="5"/>
  <c r="K45" i="5"/>
  <c r="M45" i="5" s="1"/>
  <c r="H45" i="5"/>
  <c r="J45" i="5" s="1"/>
  <c r="E45" i="5"/>
  <c r="AX44" i="5"/>
  <c r="AZ44" i="5" s="1"/>
  <c r="AU44" i="5"/>
  <c r="AW44" i="5" s="1"/>
  <c r="AR44" i="5"/>
  <c r="AT44" i="5" s="1"/>
  <c r="AP44" i="5"/>
  <c r="AL44" i="5"/>
  <c r="AN44" i="5" s="1"/>
  <c r="AI44" i="5"/>
  <c r="AK44" i="5" s="1"/>
  <c r="AF44" i="5"/>
  <c r="AA44" i="5"/>
  <c r="W44" i="5"/>
  <c r="Y44" i="5" s="1"/>
  <c r="T44" i="5"/>
  <c r="V44" i="5" s="1"/>
  <c r="Q44" i="5"/>
  <c r="K44" i="5"/>
  <c r="M44" i="5" s="1"/>
  <c r="H44" i="5"/>
  <c r="J44" i="5" s="1"/>
  <c r="E44" i="5"/>
  <c r="AX43" i="5"/>
  <c r="AZ43" i="5" s="1"/>
  <c r="AU43" i="5"/>
  <c r="AW43" i="5" s="1"/>
  <c r="AR43" i="5"/>
  <c r="AT43" i="5" s="1"/>
  <c r="AP43" i="5"/>
  <c r="AL43" i="5"/>
  <c r="AN43" i="5" s="1"/>
  <c r="AI43" i="5"/>
  <c r="AK43" i="5" s="1"/>
  <c r="AF43" i="5"/>
  <c r="AA43" i="5"/>
  <c r="W43" i="5"/>
  <c r="Y43" i="5" s="1"/>
  <c r="T43" i="5"/>
  <c r="V43" i="5" s="1"/>
  <c r="Q43" i="5"/>
  <c r="K43" i="5"/>
  <c r="M43" i="5" s="1"/>
  <c r="H43" i="5"/>
  <c r="J43" i="5" s="1"/>
  <c r="AD43" i="5"/>
  <c r="E43" i="5"/>
  <c r="G43" i="5" s="1"/>
  <c r="AX42" i="5"/>
  <c r="AZ42" i="5" s="1"/>
  <c r="AU42" i="5"/>
  <c r="AW42" i="5" s="1"/>
  <c r="AR42" i="5"/>
  <c r="AT42" i="5" s="1"/>
  <c r="AP42" i="5"/>
  <c r="AL42" i="5"/>
  <c r="AN42" i="5" s="1"/>
  <c r="AI42" i="5"/>
  <c r="AK42" i="5" s="1"/>
  <c r="AF42" i="5"/>
  <c r="AH42" i="5" s="1"/>
  <c r="AD42" i="5"/>
  <c r="AA42" i="5"/>
  <c r="W42" i="5"/>
  <c r="Y42" i="5" s="1"/>
  <c r="T42" i="5"/>
  <c r="V42" i="5" s="1"/>
  <c r="Q42" i="5"/>
  <c r="S42" i="5" s="1"/>
  <c r="O42" i="5"/>
  <c r="K42" i="5"/>
  <c r="M42" i="5" s="1"/>
  <c r="H42" i="5"/>
  <c r="J42" i="5" s="1"/>
  <c r="E42" i="5"/>
  <c r="G42" i="5" s="1"/>
  <c r="AX41" i="5"/>
  <c r="AZ41" i="5" s="1"/>
  <c r="AU41" i="5"/>
  <c r="AW41" i="5" s="1"/>
  <c r="AR41" i="5"/>
  <c r="AT41" i="5" s="1"/>
  <c r="AP41" i="5"/>
  <c r="AL41" i="5"/>
  <c r="AN41" i="5" s="1"/>
  <c r="AI41" i="5"/>
  <c r="AK41" i="5" s="1"/>
  <c r="AF41" i="5"/>
  <c r="AD41" i="5"/>
  <c r="AA41" i="5"/>
  <c r="W41" i="5"/>
  <c r="Y41" i="5" s="1"/>
  <c r="T41" i="5"/>
  <c r="V41" i="5" s="1"/>
  <c r="Q41" i="5"/>
  <c r="O41" i="5"/>
  <c r="K41" i="5"/>
  <c r="M41" i="5" s="1"/>
  <c r="H41" i="5"/>
  <c r="J41" i="5" s="1"/>
  <c r="E41" i="5"/>
  <c r="AX40" i="5"/>
  <c r="AZ40" i="5" s="1"/>
  <c r="AU40" i="5"/>
  <c r="AW40" i="5" s="1"/>
  <c r="AR40" i="5"/>
  <c r="AT40" i="5" s="1"/>
  <c r="AP40" i="5"/>
  <c r="AL40" i="5"/>
  <c r="AN40" i="5" s="1"/>
  <c r="AI40" i="5"/>
  <c r="AK40" i="5" s="1"/>
  <c r="AF40" i="5"/>
  <c r="AA40" i="5"/>
  <c r="W40" i="5"/>
  <c r="Y40" i="5" s="1"/>
  <c r="T40" i="5"/>
  <c r="V40" i="5" s="1"/>
  <c r="Q40" i="5"/>
  <c r="K40" i="5"/>
  <c r="M40" i="5" s="1"/>
  <c r="H40" i="5"/>
  <c r="J40" i="5" s="1"/>
  <c r="E40" i="5"/>
  <c r="AX39" i="5"/>
  <c r="AZ39" i="5" s="1"/>
  <c r="AU39" i="5"/>
  <c r="AW39" i="5" s="1"/>
  <c r="AR39" i="5"/>
  <c r="AT39" i="5" s="1"/>
  <c r="AP39" i="5"/>
  <c r="AL39" i="5"/>
  <c r="AN39" i="5" s="1"/>
  <c r="AI39" i="5"/>
  <c r="AK39" i="5" s="1"/>
  <c r="AF39" i="5"/>
  <c r="AA39" i="5"/>
  <c r="W39" i="5"/>
  <c r="Y39" i="5" s="1"/>
  <c r="T39" i="5"/>
  <c r="V39" i="5" s="1"/>
  <c r="Q39" i="5"/>
  <c r="Z39" i="5" s="1"/>
  <c r="K39" i="5"/>
  <c r="M39" i="5" s="1"/>
  <c r="H39" i="5"/>
  <c r="E39" i="5"/>
  <c r="AX38" i="5"/>
  <c r="AZ38" i="5" s="1"/>
  <c r="AU38" i="5"/>
  <c r="AW38" i="5" s="1"/>
  <c r="AR38" i="5"/>
  <c r="AT38" i="5" s="1"/>
  <c r="AP38" i="5"/>
  <c r="AL38" i="5"/>
  <c r="AN38" i="5" s="1"/>
  <c r="AI38" i="5"/>
  <c r="AK38" i="5" s="1"/>
  <c r="AF38" i="5"/>
  <c r="AH38" i="5" s="1"/>
  <c r="AD38" i="5"/>
  <c r="AA38" i="5"/>
  <c r="W38" i="5"/>
  <c r="T38" i="5"/>
  <c r="V38" i="5" s="1"/>
  <c r="Q38" i="5"/>
  <c r="S38" i="5" s="1"/>
  <c r="O38" i="5"/>
  <c r="K38" i="5"/>
  <c r="M38" i="5" s="1"/>
  <c r="H38" i="5"/>
  <c r="J38" i="5" s="1"/>
  <c r="E38" i="5"/>
  <c r="AX37" i="5"/>
  <c r="AZ37" i="5" s="1"/>
  <c r="AU37" i="5"/>
  <c r="AW37" i="5" s="1"/>
  <c r="AR37" i="5"/>
  <c r="AT37" i="5" s="1"/>
  <c r="AP37" i="5"/>
  <c r="AL37" i="5"/>
  <c r="AN37" i="5" s="1"/>
  <c r="AI37" i="5"/>
  <c r="AF37" i="5"/>
  <c r="AH37" i="5" s="1"/>
  <c r="AA37" i="5"/>
  <c r="W37" i="5"/>
  <c r="Y37" i="5" s="1"/>
  <c r="T37" i="5"/>
  <c r="Q37" i="5"/>
  <c r="S37" i="5" s="1"/>
  <c r="K37" i="5"/>
  <c r="M37" i="5" s="1"/>
  <c r="H37" i="5"/>
  <c r="J37" i="5" s="1"/>
  <c r="AD37" i="5"/>
  <c r="E37" i="5"/>
  <c r="G37" i="5" s="1"/>
  <c r="AX36" i="5"/>
  <c r="AZ36" i="5" s="1"/>
  <c r="AU36" i="5"/>
  <c r="AW36" i="5" s="1"/>
  <c r="AR36" i="5"/>
  <c r="AT36" i="5" s="1"/>
  <c r="AP36" i="5"/>
  <c r="AL36" i="5"/>
  <c r="AN36" i="5" s="1"/>
  <c r="AI36" i="5"/>
  <c r="AK36" i="5" s="1"/>
  <c r="AF36" i="5"/>
  <c r="AH36" i="5" s="1"/>
  <c r="AD36" i="5"/>
  <c r="AA36" i="5"/>
  <c r="W36" i="5"/>
  <c r="Y36" i="5" s="1"/>
  <c r="T36" i="5"/>
  <c r="V36" i="5" s="1"/>
  <c r="Q36" i="5"/>
  <c r="S36" i="5" s="1"/>
  <c r="O36" i="5"/>
  <c r="K36" i="5"/>
  <c r="M36" i="5" s="1"/>
  <c r="H36" i="5"/>
  <c r="J36" i="5" s="1"/>
  <c r="E36" i="5"/>
  <c r="AX35" i="5"/>
  <c r="AZ35" i="5" s="1"/>
  <c r="AU35" i="5"/>
  <c r="AW35" i="5" s="1"/>
  <c r="AR35" i="5"/>
  <c r="AT35" i="5" s="1"/>
  <c r="AP35" i="5"/>
  <c r="AL35" i="5"/>
  <c r="AN35" i="5" s="1"/>
  <c r="AI35" i="5"/>
  <c r="AK35" i="5" s="1"/>
  <c r="AF35" i="5"/>
  <c r="AH35" i="5" s="1"/>
  <c r="AA35" i="5"/>
  <c r="W35" i="5"/>
  <c r="Y35" i="5" s="1"/>
  <c r="T35" i="5"/>
  <c r="V35" i="5" s="1"/>
  <c r="Q35" i="5"/>
  <c r="K35" i="5"/>
  <c r="M35" i="5" s="1"/>
  <c r="H35" i="5"/>
  <c r="E35" i="5"/>
  <c r="AX34" i="5"/>
  <c r="AZ34" i="5" s="1"/>
  <c r="AU34" i="5"/>
  <c r="AW34" i="5" s="1"/>
  <c r="AR34" i="5"/>
  <c r="AT34" i="5" s="1"/>
  <c r="AP34" i="5"/>
  <c r="AL34" i="5"/>
  <c r="AN34" i="5" s="1"/>
  <c r="AI34" i="5"/>
  <c r="AF34" i="5"/>
  <c r="AH34" i="5" s="1"/>
  <c r="AD34" i="5"/>
  <c r="AA34" i="5"/>
  <c r="W34" i="5"/>
  <c r="Y34" i="5" s="1"/>
  <c r="T34" i="5"/>
  <c r="V34" i="5" s="1"/>
  <c r="Q34" i="5"/>
  <c r="O34" i="5"/>
  <c r="K34" i="5"/>
  <c r="M34" i="5" s="1"/>
  <c r="H34" i="5"/>
  <c r="J34" i="5" s="1"/>
  <c r="E34" i="5"/>
  <c r="AX33" i="5"/>
  <c r="AZ33" i="5" s="1"/>
  <c r="AU33" i="5"/>
  <c r="AW33" i="5" s="1"/>
  <c r="AR33" i="5"/>
  <c r="AT33" i="5" s="1"/>
  <c r="AP33" i="5"/>
  <c r="AL33" i="5"/>
  <c r="AN33" i="5" s="1"/>
  <c r="AI33" i="5"/>
  <c r="AF33" i="5"/>
  <c r="AH33" i="5" s="1"/>
  <c r="AA33" i="5"/>
  <c r="W33" i="5"/>
  <c r="Y33" i="5" s="1"/>
  <c r="T33" i="5"/>
  <c r="Q33" i="5"/>
  <c r="S33" i="5" s="1"/>
  <c r="K33" i="5"/>
  <c r="M33" i="5" s="1"/>
  <c r="H33" i="5"/>
  <c r="J33" i="5" s="1"/>
  <c r="E33" i="5"/>
  <c r="AX32" i="5"/>
  <c r="AZ32" i="5" s="1"/>
  <c r="AU32" i="5"/>
  <c r="AW32" i="5" s="1"/>
  <c r="AR32" i="5"/>
  <c r="AT32" i="5" s="1"/>
  <c r="AP32" i="5"/>
  <c r="AL32" i="5"/>
  <c r="AN32" i="5" s="1"/>
  <c r="AI32" i="5"/>
  <c r="AF32" i="5"/>
  <c r="AH32" i="5" s="1"/>
  <c r="AD32" i="5"/>
  <c r="AA32" i="5"/>
  <c r="W32" i="5"/>
  <c r="Y32" i="5" s="1"/>
  <c r="T32" i="5"/>
  <c r="V32" i="5" s="1"/>
  <c r="Q32" i="5"/>
  <c r="O32" i="5"/>
  <c r="K32" i="5"/>
  <c r="M32" i="5" s="1"/>
  <c r="H32" i="5"/>
  <c r="J32" i="5" s="1"/>
  <c r="E32" i="5"/>
  <c r="AX31" i="5"/>
  <c r="AZ31" i="5" s="1"/>
  <c r="AU31" i="5"/>
  <c r="AW31" i="5" s="1"/>
  <c r="AR31" i="5"/>
  <c r="AT31" i="5" s="1"/>
  <c r="AP31" i="5"/>
  <c r="AL31" i="5"/>
  <c r="AN31" i="5" s="1"/>
  <c r="AI31" i="5"/>
  <c r="AK31" i="5" s="1"/>
  <c r="AF31" i="5"/>
  <c r="AA31" i="5"/>
  <c r="W31" i="5"/>
  <c r="Y31" i="5" s="1"/>
  <c r="T31" i="5"/>
  <c r="V31" i="5" s="1"/>
  <c r="Q31" i="5"/>
  <c r="K31" i="5"/>
  <c r="M31" i="5" s="1"/>
  <c r="H31" i="5"/>
  <c r="J31" i="5" s="1"/>
  <c r="E31" i="5"/>
  <c r="AX30" i="5"/>
  <c r="AZ30" i="5" s="1"/>
  <c r="AU30" i="5"/>
  <c r="AW30" i="5" s="1"/>
  <c r="AR30" i="5"/>
  <c r="AT30" i="5" s="1"/>
  <c r="AP30" i="5"/>
  <c r="AL30" i="5"/>
  <c r="AN30" i="5" s="1"/>
  <c r="AI30" i="5"/>
  <c r="AF30" i="5"/>
  <c r="AH30" i="5" s="1"/>
  <c r="AD30" i="5"/>
  <c r="AA30" i="5"/>
  <c r="W30" i="5"/>
  <c r="Y30" i="5" s="1"/>
  <c r="T30" i="5"/>
  <c r="V30" i="5" s="1"/>
  <c r="Q30" i="5"/>
  <c r="O30" i="5"/>
  <c r="K30" i="5"/>
  <c r="M30" i="5" s="1"/>
  <c r="H30" i="5"/>
  <c r="J30" i="5" s="1"/>
  <c r="E30" i="5"/>
  <c r="AX29" i="5"/>
  <c r="AZ29" i="5" s="1"/>
  <c r="AU29" i="5"/>
  <c r="AW29" i="5" s="1"/>
  <c r="AR29" i="5"/>
  <c r="AT29" i="5" s="1"/>
  <c r="AP29" i="5"/>
  <c r="AL29" i="5"/>
  <c r="AN29" i="5" s="1"/>
  <c r="AI29" i="5"/>
  <c r="AF29" i="5"/>
  <c r="AH29" i="5" s="1"/>
  <c r="AA29" i="5"/>
  <c r="W29" i="5"/>
  <c r="Y29" i="5" s="1"/>
  <c r="T29" i="5"/>
  <c r="Q29" i="5"/>
  <c r="S29" i="5" s="1"/>
  <c r="K29" i="5"/>
  <c r="M29" i="5" s="1"/>
  <c r="H29" i="5"/>
  <c r="J29" i="5" s="1"/>
  <c r="E29" i="5"/>
  <c r="AX28" i="5"/>
  <c r="AZ28" i="5" s="1"/>
  <c r="AU28" i="5"/>
  <c r="AW28" i="5" s="1"/>
  <c r="AR28" i="5"/>
  <c r="AT28" i="5" s="1"/>
  <c r="AP28" i="5"/>
  <c r="AL28" i="5"/>
  <c r="AN28" i="5" s="1"/>
  <c r="AI28" i="5"/>
  <c r="AF28" i="5"/>
  <c r="AH28" i="5" s="1"/>
  <c r="AD28" i="5"/>
  <c r="AA28" i="5"/>
  <c r="W28" i="5"/>
  <c r="Y28" i="5" s="1"/>
  <c r="T28" i="5"/>
  <c r="V28" i="5" s="1"/>
  <c r="Q28" i="5"/>
  <c r="O28" i="5"/>
  <c r="K28" i="5"/>
  <c r="M28" i="5" s="1"/>
  <c r="H28" i="5"/>
  <c r="J28" i="5" s="1"/>
  <c r="E28" i="5"/>
  <c r="AX27" i="5"/>
  <c r="AZ27" i="5" s="1"/>
  <c r="AU27" i="5"/>
  <c r="AW27" i="5" s="1"/>
  <c r="AR27" i="5"/>
  <c r="AT27" i="5" s="1"/>
  <c r="AP27" i="5"/>
  <c r="AL27" i="5"/>
  <c r="AN27" i="5" s="1"/>
  <c r="AI27" i="5"/>
  <c r="AK27" i="5" s="1"/>
  <c r="AF27" i="5"/>
  <c r="AA27" i="5"/>
  <c r="W27" i="5"/>
  <c r="Y27" i="5" s="1"/>
  <c r="T27" i="5"/>
  <c r="V27" i="5" s="1"/>
  <c r="Q27" i="5"/>
  <c r="K27" i="5"/>
  <c r="M27" i="5" s="1"/>
  <c r="H27" i="5"/>
  <c r="J27" i="5" s="1"/>
  <c r="E27" i="5"/>
  <c r="AX26" i="5"/>
  <c r="AZ26" i="5" s="1"/>
  <c r="AU26" i="5"/>
  <c r="AW26" i="5" s="1"/>
  <c r="AR26" i="5"/>
  <c r="AT26" i="5" s="1"/>
  <c r="AP26" i="5"/>
  <c r="AL26" i="5"/>
  <c r="AN26" i="5" s="1"/>
  <c r="AI26" i="5"/>
  <c r="AF26" i="5"/>
  <c r="AH26" i="5" s="1"/>
  <c r="AD26" i="5"/>
  <c r="AA26" i="5"/>
  <c r="W26" i="5"/>
  <c r="Y26" i="5" s="1"/>
  <c r="T26" i="5"/>
  <c r="V26" i="5" s="1"/>
  <c r="Q26" i="5"/>
  <c r="S26" i="5" s="1"/>
  <c r="O26" i="5"/>
  <c r="K26" i="5"/>
  <c r="M26" i="5" s="1"/>
  <c r="H26" i="5"/>
  <c r="J26" i="5" s="1"/>
  <c r="E26" i="5"/>
  <c r="G26" i="5" s="1"/>
  <c r="AX25" i="5"/>
  <c r="AZ25" i="5" s="1"/>
  <c r="AU25" i="5"/>
  <c r="AW25" i="5" s="1"/>
  <c r="AR25" i="5"/>
  <c r="AT25" i="5" s="1"/>
  <c r="AP25" i="5"/>
  <c r="AL25" i="5"/>
  <c r="AN25" i="5" s="1"/>
  <c r="AI25" i="5"/>
  <c r="AK25" i="5" s="1"/>
  <c r="AF25" i="5"/>
  <c r="AH25" i="5" s="1"/>
  <c r="AA25" i="5"/>
  <c r="W25" i="5"/>
  <c r="Y25" i="5" s="1"/>
  <c r="T25" i="5"/>
  <c r="V25" i="5" s="1"/>
  <c r="Q25" i="5"/>
  <c r="O25" i="5"/>
  <c r="K25" i="5"/>
  <c r="M25" i="5" s="1"/>
  <c r="H25" i="5"/>
  <c r="J25" i="5" s="1"/>
  <c r="AD25" i="5"/>
  <c r="E25" i="5"/>
  <c r="G25" i="5" s="1"/>
  <c r="AX24" i="5"/>
  <c r="AZ24" i="5" s="1"/>
  <c r="AU24" i="5"/>
  <c r="AW24" i="5" s="1"/>
  <c r="AR24" i="5"/>
  <c r="AT24" i="5" s="1"/>
  <c r="AP24" i="5"/>
  <c r="AL24" i="5"/>
  <c r="AN24" i="5" s="1"/>
  <c r="AI24" i="5"/>
  <c r="AK24" i="5" s="1"/>
  <c r="AF24" i="5"/>
  <c r="AH24" i="5" s="1"/>
  <c r="AA24" i="5"/>
  <c r="W24" i="5"/>
  <c r="Y24" i="5" s="1"/>
  <c r="T24" i="5"/>
  <c r="V24" i="5" s="1"/>
  <c r="Q24" i="5"/>
  <c r="K24" i="5"/>
  <c r="M24" i="5" s="1"/>
  <c r="H24" i="5"/>
  <c r="J24" i="5" s="1"/>
  <c r="E24" i="5"/>
  <c r="AX23" i="5"/>
  <c r="AZ23" i="5" s="1"/>
  <c r="AU23" i="5"/>
  <c r="AW23" i="5" s="1"/>
  <c r="AR23" i="5"/>
  <c r="AT23" i="5" s="1"/>
  <c r="AP23" i="5"/>
  <c r="AL23" i="5"/>
  <c r="AN23" i="5" s="1"/>
  <c r="AI23" i="5"/>
  <c r="AK23" i="5" s="1"/>
  <c r="AF23" i="5"/>
  <c r="AD23" i="5"/>
  <c r="AA23" i="5"/>
  <c r="W23" i="5"/>
  <c r="Y23" i="5" s="1"/>
  <c r="T23" i="5"/>
  <c r="V23" i="5" s="1"/>
  <c r="Q23" i="5"/>
  <c r="O23" i="5"/>
  <c r="K23" i="5"/>
  <c r="M23" i="5" s="1"/>
  <c r="H23" i="5"/>
  <c r="J23" i="5" s="1"/>
  <c r="E23" i="5"/>
  <c r="G23" i="5" s="1"/>
  <c r="AX22" i="5"/>
  <c r="AZ22" i="5" s="1"/>
  <c r="AU22" i="5"/>
  <c r="AW22" i="5" s="1"/>
  <c r="AR22" i="5"/>
  <c r="AT22" i="5" s="1"/>
  <c r="AP22" i="5"/>
  <c r="AL22" i="5"/>
  <c r="AN22" i="5" s="1"/>
  <c r="AI22" i="5"/>
  <c r="AK22" i="5" s="1"/>
  <c r="AF22" i="5"/>
  <c r="AH22" i="5" s="1"/>
  <c r="AD22" i="5"/>
  <c r="AA22" i="5"/>
  <c r="W22" i="5"/>
  <c r="Y22" i="5" s="1"/>
  <c r="T22" i="5"/>
  <c r="V22" i="5" s="1"/>
  <c r="Q22" i="5"/>
  <c r="S22" i="5" s="1"/>
  <c r="O22" i="5"/>
  <c r="K22" i="5"/>
  <c r="M22" i="5" s="1"/>
  <c r="H22" i="5"/>
  <c r="J22" i="5" s="1"/>
  <c r="E22" i="5"/>
  <c r="G22" i="5" s="1"/>
  <c r="AX21" i="5"/>
  <c r="AZ21" i="5" s="1"/>
  <c r="AU21" i="5"/>
  <c r="AW21" i="5" s="1"/>
  <c r="AR21" i="5"/>
  <c r="AT21" i="5" s="1"/>
  <c r="AP21" i="5"/>
  <c r="AL21" i="5"/>
  <c r="AN21" i="5" s="1"/>
  <c r="AI21" i="5"/>
  <c r="AK21" i="5" s="1"/>
  <c r="AF21" i="5"/>
  <c r="AH21" i="5" s="1"/>
  <c r="AD21" i="5"/>
  <c r="AA21" i="5"/>
  <c r="W21" i="5"/>
  <c r="Y21" i="5" s="1"/>
  <c r="T21" i="5"/>
  <c r="Q21" i="5"/>
  <c r="S21" i="5" s="1"/>
  <c r="O21" i="5"/>
  <c r="K21" i="5"/>
  <c r="M21" i="5" s="1"/>
  <c r="H21" i="5"/>
  <c r="J21" i="5" s="1"/>
  <c r="E21" i="5"/>
  <c r="AX20" i="5"/>
  <c r="AZ20" i="5" s="1"/>
  <c r="AU20" i="5"/>
  <c r="AW20" i="5" s="1"/>
  <c r="AR20" i="5"/>
  <c r="AT20" i="5" s="1"/>
  <c r="AP20" i="5"/>
  <c r="AL20" i="5"/>
  <c r="AN20" i="5" s="1"/>
  <c r="AI20" i="5"/>
  <c r="AK20" i="5" s="1"/>
  <c r="AF20" i="5"/>
  <c r="AA20" i="5"/>
  <c r="W20" i="5"/>
  <c r="Y20" i="5" s="1"/>
  <c r="T20" i="5"/>
  <c r="V20" i="5" s="1"/>
  <c r="Q20" i="5"/>
  <c r="K20" i="5"/>
  <c r="M20" i="5" s="1"/>
  <c r="H20" i="5"/>
  <c r="J20" i="5" s="1"/>
  <c r="E20" i="5"/>
  <c r="AX19" i="5"/>
  <c r="AZ19" i="5" s="1"/>
  <c r="AU19" i="5"/>
  <c r="AW19" i="5" s="1"/>
  <c r="AR19" i="5"/>
  <c r="AT19" i="5" s="1"/>
  <c r="AP19" i="5"/>
  <c r="AL19" i="5"/>
  <c r="AN19" i="5" s="1"/>
  <c r="AI19" i="5"/>
  <c r="AK19" i="5" s="1"/>
  <c r="AF19" i="5"/>
  <c r="AD19" i="5"/>
  <c r="AA19" i="5"/>
  <c r="W19" i="5"/>
  <c r="Y19" i="5" s="1"/>
  <c r="T19" i="5"/>
  <c r="V19" i="5" s="1"/>
  <c r="Q19" i="5"/>
  <c r="O19" i="5"/>
  <c r="K19" i="5"/>
  <c r="M19" i="5" s="1"/>
  <c r="H19" i="5"/>
  <c r="J19" i="5" s="1"/>
  <c r="E19" i="5"/>
  <c r="G19" i="5" s="1"/>
  <c r="AX18" i="5"/>
  <c r="AZ18" i="5" s="1"/>
  <c r="AU18" i="5"/>
  <c r="AW18" i="5" s="1"/>
  <c r="AR18" i="5"/>
  <c r="AT18" i="5" s="1"/>
  <c r="AP18" i="5"/>
  <c r="AL18" i="5"/>
  <c r="AN18" i="5" s="1"/>
  <c r="AI18" i="5"/>
  <c r="AK18" i="5" s="1"/>
  <c r="AF18" i="5"/>
  <c r="AH18" i="5" s="1"/>
  <c r="AD18" i="5"/>
  <c r="AA18" i="5"/>
  <c r="W18" i="5"/>
  <c r="Y18" i="5" s="1"/>
  <c r="T18" i="5"/>
  <c r="V18" i="5" s="1"/>
  <c r="Q18" i="5"/>
  <c r="S18" i="5" s="1"/>
  <c r="O18" i="5"/>
  <c r="K18" i="5"/>
  <c r="M18" i="5" s="1"/>
  <c r="H18" i="5"/>
  <c r="J18" i="5" s="1"/>
  <c r="E18" i="5"/>
  <c r="G18" i="5" s="1"/>
  <c r="AX17" i="5"/>
  <c r="AZ17" i="5" s="1"/>
  <c r="AU17" i="5"/>
  <c r="AW17" i="5" s="1"/>
  <c r="AR17" i="5"/>
  <c r="AT17" i="5" s="1"/>
  <c r="AP17" i="5"/>
  <c r="AL17" i="5"/>
  <c r="AN17" i="5" s="1"/>
  <c r="AI17" i="5"/>
  <c r="AF17" i="5"/>
  <c r="AH17" i="5" s="1"/>
  <c r="AD17" i="5"/>
  <c r="AA17" i="5"/>
  <c r="W17" i="5"/>
  <c r="Y17" i="5" s="1"/>
  <c r="T17" i="5"/>
  <c r="V17" i="5" s="1"/>
  <c r="Q17" i="5"/>
  <c r="S17" i="5" s="1"/>
  <c r="O17" i="5"/>
  <c r="K17" i="5"/>
  <c r="M17" i="5" s="1"/>
  <c r="H17" i="5"/>
  <c r="J17" i="5" s="1"/>
  <c r="E17" i="5"/>
  <c r="AX16" i="5"/>
  <c r="AZ16" i="5" s="1"/>
  <c r="AU16" i="5"/>
  <c r="AW16" i="5" s="1"/>
  <c r="AR16" i="5"/>
  <c r="AT16" i="5" s="1"/>
  <c r="AP16" i="5"/>
  <c r="AL16" i="5"/>
  <c r="AN16" i="5" s="1"/>
  <c r="AI16" i="5"/>
  <c r="AK16" i="5" s="1"/>
  <c r="AF16" i="5"/>
  <c r="AA16" i="5"/>
  <c r="W16" i="5"/>
  <c r="Y16" i="5" s="1"/>
  <c r="T16" i="5"/>
  <c r="V16" i="5" s="1"/>
  <c r="Q16" i="5"/>
  <c r="K16" i="5"/>
  <c r="M16" i="5" s="1"/>
  <c r="H16" i="5"/>
  <c r="J16" i="5" s="1"/>
  <c r="E16" i="5"/>
  <c r="AX15" i="5"/>
  <c r="AZ15" i="5" s="1"/>
  <c r="AU15" i="5"/>
  <c r="AW15" i="5" s="1"/>
  <c r="AR15" i="5"/>
  <c r="AT15" i="5" s="1"/>
  <c r="AP15" i="5"/>
  <c r="AL15" i="5"/>
  <c r="AN15" i="5" s="1"/>
  <c r="AI15" i="5"/>
  <c r="AK15" i="5" s="1"/>
  <c r="AF15" i="5"/>
  <c r="AA15" i="5"/>
  <c r="W15" i="5"/>
  <c r="Y15" i="5" s="1"/>
  <c r="T15" i="5"/>
  <c r="V15" i="5" s="1"/>
  <c r="Q15" i="5"/>
  <c r="K15" i="5"/>
  <c r="M15" i="5" s="1"/>
  <c r="H15" i="5"/>
  <c r="J15" i="5" s="1"/>
  <c r="AD15" i="5"/>
  <c r="E15" i="5"/>
  <c r="G15" i="5" s="1"/>
  <c r="AX14" i="5"/>
  <c r="AZ14" i="5" s="1"/>
  <c r="AU14" i="5"/>
  <c r="AW14" i="5" s="1"/>
  <c r="AR14" i="5"/>
  <c r="AT14" i="5" s="1"/>
  <c r="AP14" i="5"/>
  <c r="AL14" i="5"/>
  <c r="AN14" i="5" s="1"/>
  <c r="AI14" i="5"/>
  <c r="AK14" i="5" s="1"/>
  <c r="AF14" i="5"/>
  <c r="AH14" i="5" s="1"/>
  <c r="AD14" i="5"/>
  <c r="AA14" i="5"/>
  <c r="W14" i="5"/>
  <c r="Y14" i="5" s="1"/>
  <c r="T14" i="5"/>
  <c r="V14" i="5" s="1"/>
  <c r="Q14" i="5"/>
  <c r="S14" i="5" s="1"/>
  <c r="O14" i="5"/>
  <c r="K14" i="5"/>
  <c r="M14" i="5" s="1"/>
  <c r="H14" i="5"/>
  <c r="J14" i="5" s="1"/>
  <c r="E14" i="5"/>
  <c r="G14" i="5" s="1"/>
  <c r="AX13" i="5"/>
  <c r="AZ13" i="5" s="1"/>
  <c r="AU13" i="5"/>
  <c r="AW13" i="5" s="1"/>
  <c r="AR13" i="5"/>
  <c r="AT13" i="5" s="1"/>
  <c r="AP13" i="5"/>
  <c r="AL13" i="5"/>
  <c r="AN13" i="5" s="1"/>
  <c r="AI13" i="5"/>
  <c r="AF13" i="5"/>
  <c r="AH13" i="5" s="1"/>
  <c r="AD13" i="5"/>
  <c r="AA13" i="5"/>
  <c r="W13" i="5"/>
  <c r="Y13" i="5" s="1"/>
  <c r="T13" i="5"/>
  <c r="Q13" i="5"/>
  <c r="S13" i="5" s="1"/>
  <c r="O13" i="5"/>
  <c r="K13" i="5"/>
  <c r="M13" i="5" s="1"/>
  <c r="H13" i="5"/>
  <c r="J13" i="5" s="1"/>
  <c r="E13" i="5"/>
  <c r="AX12" i="5"/>
  <c r="AZ12" i="5" s="1"/>
  <c r="AU12" i="5"/>
  <c r="AW12" i="5" s="1"/>
  <c r="AR12" i="5"/>
  <c r="AT12" i="5" s="1"/>
  <c r="AP12" i="5"/>
  <c r="AL12" i="5"/>
  <c r="AN12" i="5" s="1"/>
  <c r="AI12" i="5"/>
  <c r="AK12" i="5" s="1"/>
  <c r="AF12" i="5"/>
  <c r="AA12" i="5"/>
  <c r="W12" i="5"/>
  <c r="Y12" i="5" s="1"/>
  <c r="T12" i="5"/>
  <c r="V12" i="5" s="1"/>
  <c r="Q12" i="5"/>
  <c r="K12" i="5"/>
  <c r="M12" i="5" s="1"/>
  <c r="H12" i="5"/>
  <c r="J12" i="5" s="1"/>
  <c r="E12" i="5"/>
  <c r="AX11" i="5"/>
  <c r="AZ11" i="5" s="1"/>
  <c r="AU11" i="5"/>
  <c r="AW11" i="5" s="1"/>
  <c r="AR11" i="5"/>
  <c r="AT11" i="5" s="1"/>
  <c r="AP11" i="5"/>
  <c r="AL11" i="5"/>
  <c r="AN11" i="5" s="1"/>
  <c r="AI11" i="5"/>
  <c r="AK11" i="5" s="1"/>
  <c r="AF11" i="5"/>
  <c r="AA11" i="5"/>
  <c r="W11" i="5"/>
  <c r="Y11" i="5" s="1"/>
  <c r="T11" i="5"/>
  <c r="V11" i="5" s="1"/>
  <c r="Q11" i="5"/>
  <c r="K11" i="5"/>
  <c r="M11" i="5" s="1"/>
  <c r="H11" i="5"/>
  <c r="AD11" i="5"/>
  <c r="E11" i="5"/>
  <c r="G11" i="5" s="1"/>
  <c r="AX10" i="5"/>
  <c r="AZ10" i="5" s="1"/>
  <c r="AU10" i="5"/>
  <c r="AW10" i="5" s="1"/>
  <c r="AR10" i="5"/>
  <c r="AT10" i="5" s="1"/>
  <c r="AP10" i="5"/>
  <c r="AL10" i="5"/>
  <c r="AN10" i="5" s="1"/>
  <c r="AI10" i="5"/>
  <c r="AF10" i="5"/>
  <c r="AH10" i="5" s="1"/>
  <c r="AD10" i="5"/>
  <c r="AA10" i="5"/>
  <c r="W10" i="5"/>
  <c r="Y10" i="5" s="1"/>
  <c r="T10" i="5"/>
  <c r="V10" i="5" s="1"/>
  <c r="Q10" i="5"/>
  <c r="O10" i="5"/>
  <c r="K10" i="5"/>
  <c r="M10" i="5" s="1"/>
  <c r="H10" i="5"/>
  <c r="J10" i="5" s="1"/>
  <c r="E10" i="5"/>
  <c r="G10" i="5" s="1"/>
  <c r="AX9" i="5"/>
  <c r="AZ9" i="5" s="1"/>
  <c r="AU9" i="5"/>
  <c r="AW9" i="5" s="1"/>
  <c r="AR9" i="5"/>
  <c r="AT9" i="5" s="1"/>
  <c r="AP9" i="5"/>
  <c r="AL9" i="5"/>
  <c r="AN9" i="5" s="1"/>
  <c r="AI9" i="5"/>
  <c r="AK9" i="5" s="1"/>
  <c r="AF9" i="5"/>
  <c r="AH9" i="5" s="1"/>
  <c r="AA9" i="5"/>
  <c r="W9" i="5"/>
  <c r="Y9" i="5" s="1"/>
  <c r="T9" i="5"/>
  <c r="V9" i="5" s="1"/>
  <c r="Q9" i="5"/>
  <c r="S9" i="5" s="1"/>
  <c r="K9" i="5"/>
  <c r="M9" i="5" s="1"/>
  <c r="H9" i="5"/>
  <c r="J9" i="5" s="1"/>
  <c r="AD9" i="5"/>
  <c r="E9" i="5"/>
  <c r="AX8" i="5"/>
  <c r="AZ8" i="5" s="1"/>
  <c r="AU8" i="5"/>
  <c r="AW8" i="5" s="1"/>
  <c r="AR8" i="5"/>
  <c r="AT8" i="5" s="1"/>
  <c r="AP8" i="5"/>
  <c r="AL8" i="5"/>
  <c r="AN8" i="5" s="1"/>
  <c r="AI8" i="5"/>
  <c r="AK8" i="5" s="1"/>
  <c r="AF8" i="5"/>
  <c r="AA8" i="5"/>
  <c r="W8" i="5"/>
  <c r="Y8" i="5" s="1"/>
  <c r="T8" i="5"/>
  <c r="V8" i="5" s="1"/>
  <c r="Q8" i="5"/>
  <c r="K8" i="5"/>
  <c r="M8" i="5" s="1"/>
  <c r="H8" i="5"/>
  <c r="J8" i="5" s="1"/>
  <c r="E8" i="5"/>
  <c r="AX7" i="5"/>
  <c r="AZ7" i="5" s="1"/>
  <c r="AU7" i="5"/>
  <c r="AW7" i="5" s="1"/>
  <c r="AR7" i="5"/>
  <c r="AT7" i="5" s="1"/>
  <c r="AL7" i="5"/>
  <c r="AN7" i="5" s="1"/>
  <c r="AI7" i="5"/>
  <c r="AK7" i="5" s="1"/>
  <c r="AF7" i="5"/>
  <c r="AH7" i="5" s="1"/>
  <c r="AD7" i="5"/>
  <c r="W7" i="5"/>
  <c r="Y7" i="5" s="1"/>
  <c r="T7" i="5"/>
  <c r="V7" i="5" s="1"/>
  <c r="Q7" i="5"/>
  <c r="S7" i="5" s="1"/>
  <c r="K7" i="5"/>
  <c r="H7" i="5"/>
  <c r="J7" i="5" s="1"/>
  <c r="E7" i="5"/>
  <c r="G7" i="5" s="1"/>
  <c r="AX50" i="36"/>
  <c r="AZ50" i="36" s="1"/>
  <c r="AU50" i="36"/>
  <c r="AW50" i="36" s="1"/>
  <c r="AR50" i="36"/>
  <c r="AT50" i="36" s="1"/>
  <c r="AP50" i="36"/>
  <c r="AL50" i="36"/>
  <c r="AN50" i="36" s="1"/>
  <c r="AI50" i="36"/>
  <c r="AF50" i="36"/>
  <c r="AH50" i="36" s="1"/>
  <c r="AA50" i="36"/>
  <c r="W50" i="36"/>
  <c r="Y50" i="36" s="1"/>
  <c r="T50" i="36"/>
  <c r="V50" i="36" s="1"/>
  <c r="Q50" i="36"/>
  <c r="S50" i="36" s="1"/>
  <c r="K50" i="36"/>
  <c r="M50" i="36" s="1"/>
  <c r="H50" i="36"/>
  <c r="J50" i="36" s="1"/>
  <c r="AD50" i="36"/>
  <c r="E50" i="36"/>
  <c r="AX49" i="36"/>
  <c r="AZ49" i="36" s="1"/>
  <c r="AU49" i="36"/>
  <c r="AW49" i="36" s="1"/>
  <c r="AR49" i="36"/>
  <c r="AT49" i="36" s="1"/>
  <c r="AP49" i="36"/>
  <c r="AL49" i="36"/>
  <c r="AN49" i="36" s="1"/>
  <c r="AI49" i="36"/>
  <c r="AK49" i="36" s="1"/>
  <c r="AF49" i="36"/>
  <c r="AA49" i="36"/>
  <c r="W49" i="36"/>
  <c r="Y49" i="36" s="1"/>
  <c r="T49" i="36"/>
  <c r="V49" i="36" s="1"/>
  <c r="Q49" i="36"/>
  <c r="K49" i="36"/>
  <c r="M49" i="36" s="1"/>
  <c r="H49" i="36"/>
  <c r="J49" i="36" s="1"/>
  <c r="AD49" i="36"/>
  <c r="E49" i="36"/>
  <c r="AX48" i="36"/>
  <c r="AZ48" i="36" s="1"/>
  <c r="AU48" i="36"/>
  <c r="AW48" i="36" s="1"/>
  <c r="AR48" i="36"/>
  <c r="AT48" i="36" s="1"/>
  <c r="AP48" i="36"/>
  <c r="AL48" i="36"/>
  <c r="AN48" i="36" s="1"/>
  <c r="AI48" i="36"/>
  <c r="AK48" i="36" s="1"/>
  <c r="AF48" i="36"/>
  <c r="AA48" i="36"/>
  <c r="W48" i="36"/>
  <c r="Y48" i="36" s="1"/>
  <c r="T48" i="36"/>
  <c r="V48" i="36" s="1"/>
  <c r="Q48" i="36"/>
  <c r="K48" i="36"/>
  <c r="M48" i="36" s="1"/>
  <c r="H48" i="36"/>
  <c r="J48" i="36" s="1"/>
  <c r="E48" i="36"/>
  <c r="AX47" i="36"/>
  <c r="AZ47" i="36" s="1"/>
  <c r="AU47" i="36"/>
  <c r="AW47" i="36" s="1"/>
  <c r="AR47" i="36"/>
  <c r="AT47" i="36" s="1"/>
  <c r="AP47" i="36"/>
  <c r="AL47" i="36"/>
  <c r="AN47" i="36" s="1"/>
  <c r="AI47" i="36"/>
  <c r="AK47" i="36" s="1"/>
  <c r="AF47" i="36"/>
  <c r="AD47" i="36"/>
  <c r="AA47" i="36"/>
  <c r="W47" i="36"/>
  <c r="Y47" i="36" s="1"/>
  <c r="T47" i="36"/>
  <c r="V47" i="36" s="1"/>
  <c r="Q47" i="36"/>
  <c r="O47" i="36"/>
  <c r="K47" i="36"/>
  <c r="M47" i="36" s="1"/>
  <c r="H47" i="36"/>
  <c r="E47" i="36"/>
  <c r="G47" i="36" s="1"/>
  <c r="AX46" i="36"/>
  <c r="AZ46" i="36" s="1"/>
  <c r="AU46" i="36"/>
  <c r="AW46" i="36" s="1"/>
  <c r="AR46" i="36"/>
  <c r="AT46" i="36" s="1"/>
  <c r="AP46" i="36"/>
  <c r="AL46" i="36"/>
  <c r="AN46" i="36" s="1"/>
  <c r="AI46" i="36"/>
  <c r="AK46" i="36" s="1"/>
  <c r="AF46" i="36"/>
  <c r="AH46" i="36" s="1"/>
  <c r="AA46" i="36"/>
  <c r="W46" i="36"/>
  <c r="Y46" i="36" s="1"/>
  <c r="T46" i="36"/>
  <c r="Q46" i="36"/>
  <c r="S46" i="36" s="1"/>
  <c r="K46" i="36"/>
  <c r="M46" i="36" s="1"/>
  <c r="H46" i="36"/>
  <c r="J46" i="36" s="1"/>
  <c r="O46" i="36"/>
  <c r="E46" i="36"/>
  <c r="AX45" i="36"/>
  <c r="AZ45" i="36" s="1"/>
  <c r="AU45" i="36"/>
  <c r="AW45" i="36" s="1"/>
  <c r="AR45" i="36"/>
  <c r="AT45" i="36" s="1"/>
  <c r="AP45" i="36"/>
  <c r="AL45" i="36"/>
  <c r="AN45" i="36" s="1"/>
  <c r="AI45" i="36"/>
  <c r="AK45" i="36" s="1"/>
  <c r="AF45" i="36"/>
  <c r="AA45" i="36"/>
  <c r="W45" i="36"/>
  <c r="Y45" i="36" s="1"/>
  <c r="T45" i="36"/>
  <c r="V45" i="36" s="1"/>
  <c r="Q45" i="36"/>
  <c r="S45" i="36" s="1"/>
  <c r="K45" i="36"/>
  <c r="M45" i="36" s="1"/>
  <c r="H45" i="36"/>
  <c r="J45" i="36" s="1"/>
  <c r="AD45" i="36"/>
  <c r="E45" i="36"/>
  <c r="G45" i="36" s="1"/>
  <c r="AX44" i="36"/>
  <c r="AZ44" i="36" s="1"/>
  <c r="AU44" i="36"/>
  <c r="AW44" i="36" s="1"/>
  <c r="AR44" i="36"/>
  <c r="AT44" i="36" s="1"/>
  <c r="AP44" i="36"/>
  <c r="AL44" i="36"/>
  <c r="AN44" i="36" s="1"/>
  <c r="AI44" i="36"/>
  <c r="AK44" i="36" s="1"/>
  <c r="AF44" i="36"/>
  <c r="AH44" i="36" s="1"/>
  <c r="AD44" i="36"/>
  <c r="AA44" i="36"/>
  <c r="W44" i="36"/>
  <c r="Y44" i="36" s="1"/>
  <c r="T44" i="36"/>
  <c r="V44" i="36" s="1"/>
  <c r="Q44" i="36"/>
  <c r="S44" i="36" s="1"/>
  <c r="O44" i="36"/>
  <c r="K44" i="36"/>
  <c r="M44" i="36" s="1"/>
  <c r="H44" i="36"/>
  <c r="J44" i="36" s="1"/>
  <c r="E44" i="36"/>
  <c r="AX43" i="36"/>
  <c r="AZ43" i="36" s="1"/>
  <c r="AU43" i="36"/>
  <c r="AW43" i="36" s="1"/>
  <c r="AR43" i="36"/>
  <c r="AT43" i="36" s="1"/>
  <c r="AP43" i="36"/>
  <c r="AL43" i="36"/>
  <c r="AN43" i="36" s="1"/>
  <c r="AI43" i="36"/>
  <c r="AK43" i="36" s="1"/>
  <c r="AF43" i="36"/>
  <c r="AH43" i="36" s="1"/>
  <c r="AA43" i="36"/>
  <c r="W43" i="36"/>
  <c r="Y43" i="36" s="1"/>
  <c r="T43" i="36"/>
  <c r="V43" i="36" s="1"/>
  <c r="Q43" i="36"/>
  <c r="S43" i="36" s="1"/>
  <c r="K43" i="36"/>
  <c r="M43" i="36" s="1"/>
  <c r="H43" i="36"/>
  <c r="J43" i="36" s="1"/>
  <c r="E43" i="36"/>
  <c r="AX42" i="36"/>
  <c r="AZ42" i="36" s="1"/>
  <c r="AU42" i="36"/>
  <c r="AW42" i="36" s="1"/>
  <c r="AR42" i="36"/>
  <c r="AT42" i="36" s="1"/>
  <c r="AP42" i="36"/>
  <c r="AL42" i="36"/>
  <c r="AN42" i="36" s="1"/>
  <c r="AI42" i="36"/>
  <c r="AK42" i="36" s="1"/>
  <c r="AF42" i="36"/>
  <c r="AH42" i="36" s="1"/>
  <c r="AD42" i="36"/>
  <c r="AA42" i="36"/>
  <c r="W42" i="36"/>
  <c r="Y42" i="36" s="1"/>
  <c r="T42" i="36"/>
  <c r="V42" i="36" s="1"/>
  <c r="Q42" i="36"/>
  <c r="O42" i="36"/>
  <c r="K42" i="36"/>
  <c r="M42" i="36" s="1"/>
  <c r="H42" i="36"/>
  <c r="J42" i="36" s="1"/>
  <c r="E42" i="36"/>
  <c r="AX41" i="36"/>
  <c r="AZ41" i="36" s="1"/>
  <c r="AU41" i="36"/>
  <c r="AW41" i="36" s="1"/>
  <c r="AR41" i="36"/>
  <c r="AT41" i="36" s="1"/>
  <c r="AP41" i="36"/>
  <c r="AL41" i="36"/>
  <c r="AN41" i="36" s="1"/>
  <c r="AI41" i="36"/>
  <c r="AK41" i="36" s="1"/>
  <c r="AF41" i="36"/>
  <c r="AH41" i="36" s="1"/>
  <c r="AA41" i="36"/>
  <c r="W41" i="36"/>
  <c r="Y41" i="36" s="1"/>
  <c r="T41" i="36"/>
  <c r="V41" i="36" s="1"/>
  <c r="Q41" i="36"/>
  <c r="S41" i="36" s="1"/>
  <c r="K41" i="36"/>
  <c r="M41" i="36" s="1"/>
  <c r="H41" i="36"/>
  <c r="J41" i="36" s="1"/>
  <c r="E41" i="36"/>
  <c r="AX40" i="36"/>
  <c r="AZ40" i="36" s="1"/>
  <c r="AU40" i="36"/>
  <c r="AW40" i="36" s="1"/>
  <c r="AR40" i="36"/>
  <c r="AT40" i="36" s="1"/>
  <c r="AP40" i="36"/>
  <c r="AL40" i="36"/>
  <c r="AN40" i="36" s="1"/>
  <c r="AI40" i="36"/>
  <c r="AK40" i="36" s="1"/>
  <c r="AF40" i="36"/>
  <c r="AH40" i="36" s="1"/>
  <c r="AD40" i="36"/>
  <c r="AA40" i="36"/>
  <c r="W40" i="36"/>
  <c r="Y40" i="36" s="1"/>
  <c r="T40" i="36"/>
  <c r="V40" i="36" s="1"/>
  <c r="Q40" i="36"/>
  <c r="O40" i="36"/>
  <c r="K40" i="36"/>
  <c r="M40" i="36" s="1"/>
  <c r="H40" i="36"/>
  <c r="J40" i="36" s="1"/>
  <c r="E40" i="36"/>
  <c r="AX39" i="36"/>
  <c r="AZ39" i="36" s="1"/>
  <c r="AU39" i="36"/>
  <c r="AW39" i="36" s="1"/>
  <c r="AR39" i="36"/>
  <c r="AT39" i="36" s="1"/>
  <c r="AP39" i="36"/>
  <c r="AL39" i="36"/>
  <c r="AN39" i="36" s="1"/>
  <c r="AI39" i="36"/>
  <c r="AK39" i="36" s="1"/>
  <c r="AF39" i="36"/>
  <c r="AH39" i="36" s="1"/>
  <c r="AA39" i="36"/>
  <c r="W39" i="36"/>
  <c r="Y39" i="36" s="1"/>
  <c r="T39" i="36"/>
  <c r="V39" i="36" s="1"/>
  <c r="Q39" i="36"/>
  <c r="K39" i="36"/>
  <c r="M39" i="36" s="1"/>
  <c r="H39" i="36"/>
  <c r="J39" i="36" s="1"/>
  <c r="E39" i="36"/>
  <c r="AX38" i="36"/>
  <c r="AZ38" i="36" s="1"/>
  <c r="AU38" i="36"/>
  <c r="AW38" i="36" s="1"/>
  <c r="AR38" i="36"/>
  <c r="AT38" i="36" s="1"/>
  <c r="AP38" i="36"/>
  <c r="AL38" i="36"/>
  <c r="AN38" i="36" s="1"/>
  <c r="AI38" i="36"/>
  <c r="AK38" i="36" s="1"/>
  <c r="AF38" i="36"/>
  <c r="AH38" i="36" s="1"/>
  <c r="AD38" i="36"/>
  <c r="AA38" i="36"/>
  <c r="W38" i="36"/>
  <c r="Y38" i="36" s="1"/>
  <c r="T38" i="36"/>
  <c r="V38" i="36" s="1"/>
  <c r="Q38" i="36"/>
  <c r="O38" i="36"/>
  <c r="K38" i="36"/>
  <c r="M38" i="36" s="1"/>
  <c r="H38" i="36"/>
  <c r="J38" i="36" s="1"/>
  <c r="E38" i="36"/>
  <c r="AX37" i="36"/>
  <c r="AZ37" i="36" s="1"/>
  <c r="AU37" i="36"/>
  <c r="AW37" i="36" s="1"/>
  <c r="AR37" i="36"/>
  <c r="AT37" i="36" s="1"/>
  <c r="AP37" i="36"/>
  <c r="AL37" i="36"/>
  <c r="AN37" i="36" s="1"/>
  <c r="AI37" i="36"/>
  <c r="AK37" i="36" s="1"/>
  <c r="AF37" i="36"/>
  <c r="AH37" i="36" s="1"/>
  <c r="AA37" i="36"/>
  <c r="W37" i="36"/>
  <c r="Y37" i="36" s="1"/>
  <c r="T37" i="36"/>
  <c r="Q37" i="36"/>
  <c r="S37" i="36" s="1"/>
  <c r="K37" i="36"/>
  <c r="M37" i="36" s="1"/>
  <c r="H37" i="36"/>
  <c r="J37" i="36" s="1"/>
  <c r="E37" i="36"/>
  <c r="AX36" i="36"/>
  <c r="AZ36" i="36" s="1"/>
  <c r="AU36" i="36"/>
  <c r="AW36" i="36" s="1"/>
  <c r="AR36" i="36"/>
  <c r="AT36" i="36" s="1"/>
  <c r="AP36" i="36"/>
  <c r="AL36" i="36"/>
  <c r="AN36" i="36" s="1"/>
  <c r="AI36" i="36"/>
  <c r="AK36" i="36" s="1"/>
  <c r="AF36" i="36"/>
  <c r="AH36" i="36" s="1"/>
  <c r="AD36" i="36"/>
  <c r="AA36" i="36"/>
  <c r="W36" i="36"/>
  <c r="Y36" i="36" s="1"/>
  <c r="T36" i="36"/>
  <c r="V36" i="36" s="1"/>
  <c r="Q36" i="36"/>
  <c r="O36" i="36"/>
  <c r="K36" i="36"/>
  <c r="M36" i="36" s="1"/>
  <c r="H36" i="36"/>
  <c r="J36" i="36" s="1"/>
  <c r="E36" i="36"/>
  <c r="AX35" i="36"/>
  <c r="AZ35" i="36" s="1"/>
  <c r="AU35" i="36"/>
  <c r="AW35" i="36" s="1"/>
  <c r="AR35" i="36"/>
  <c r="AT35" i="36" s="1"/>
  <c r="AP35" i="36"/>
  <c r="AL35" i="36"/>
  <c r="AN35" i="36" s="1"/>
  <c r="AI35" i="36"/>
  <c r="AK35" i="36" s="1"/>
  <c r="AF35" i="36"/>
  <c r="AH35" i="36" s="1"/>
  <c r="AA35" i="36"/>
  <c r="W35" i="36"/>
  <c r="Y35" i="36" s="1"/>
  <c r="T35" i="36"/>
  <c r="V35" i="36" s="1"/>
  <c r="Q35" i="36"/>
  <c r="K35" i="36"/>
  <c r="M35" i="36" s="1"/>
  <c r="H35" i="36"/>
  <c r="J35" i="36" s="1"/>
  <c r="E35" i="36"/>
  <c r="AX34" i="36"/>
  <c r="AZ34" i="36" s="1"/>
  <c r="AU34" i="36"/>
  <c r="AW34" i="36" s="1"/>
  <c r="AR34" i="36"/>
  <c r="AT34" i="36" s="1"/>
  <c r="AP34" i="36"/>
  <c r="AL34" i="36"/>
  <c r="AN34" i="36" s="1"/>
  <c r="AI34" i="36"/>
  <c r="AK34" i="36" s="1"/>
  <c r="AF34" i="36"/>
  <c r="AH34" i="36" s="1"/>
  <c r="AD34" i="36"/>
  <c r="AA34" i="36"/>
  <c r="W34" i="36"/>
  <c r="Y34" i="36" s="1"/>
  <c r="T34" i="36"/>
  <c r="V34" i="36" s="1"/>
  <c r="Q34" i="36"/>
  <c r="O34" i="36"/>
  <c r="K34" i="36"/>
  <c r="M34" i="36" s="1"/>
  <c r="H34" i="36"/>
  <c r="J34" i="36" s="1"/>
  <c r="E34" i="36"/>
  <c r="AX33" i="36"/>
  <c r="AZ33" i="36" s="1"/>
  <c r="AU33" i="36"/>
  <c r="AW33" i="36" s="1"/>
  <c r="AR33" i="36"/>
  <c r="AT33" i="36" s="1"/>
  <c r="AP33" i="36"/>
  <c r="AL33" i="36"/>
  <c r="AN33" i="36" s="1"/>
  <c r="AI33" i="36"/>
  <c r="AK33" i="36" s="1"/>
  <c r="AF33" i="36"/>
  <c r="AH33" i="36" s="1"/>
  <c r="AA33" i="36"/>
  <c r="W33" i="36"/>
  <c r="Y33" i="36" s="1"/>
  <c r="T33" i="36"/>
  <c r="V33" i="36" s="1"/>
  <c r="Q33" i="36"/>
  <c r="S33" i="36" s="1"/>
  <c r="K33" i="36"/>
  <c r="M33" i="36" s="1"/>
  <c r="H33" i="36"/>
  <c r="J33" i="36" s="1"/>
  <c r="E33" i="36"/>
  <c r="AX32" i="36"/>
  <c r="AZ32" i="36" s="1"/>
  <c r="AU32" i="36"/>
  <c r="AW32" i="36" s="1"/>
  <c r="AR32" i="36"/>
  <c r="AT32" i="36" s="1"/>
  <c r="AP32" i="36"/>
  <c r="AL32" i="36"/>
  <c r="AN32" i="36" s="1"/>
  <c r="AI32" i="36"/>
  <c r="AK32" i="36" s="1"/>
  <c r="AF32" i="36"/>
  <c r="AH32" i="36" s="1"/>
  <c r="AD32" i="36"/>
  <c r="AA32" i="36"/>
  <c r="W32" i="36"/>
  <c r="Y32" i="36" s="1"/>
  <c r="T32" i="36"/>
  <c r="V32" i="36" s="1"/>
  <c r="Q32" i="36"/>
  <c r="O32" i="36"/>
  <c r="K32" i="36"/>
  <c r="M32" i="36" s="1"/>
  <c r="H32" i="36"/>
  <c r="J32" i="36" s="1"/>
  <c r="E32" i="36"/>
  <c r="AX31" i="36"/>
  <c r="AZ31" i="36" s="1"/>
  <c r="AU31" i="36"/>
  <c r="AW31" i="36" s="1"/>
  <c r="AR31" i="36"/>
  <c r="AT31" i="36" s="1"/>
  <c r="AP31" i="36"/>
  <c r="AL31" i="36"/>
  <c r="AN31" i="36" s="1"/>
  <c r="AI31" i="36"/>
  <c r="AK31" i="36" s="1"/>
  <c r="AF31" i="36"/>
  <c r="AA31" i="36"/>
  <c r="W31" i="36"/>
  <c r="Y31" i="36" s="1"/>
  <c r="T31" i="36"/>
  <c r="V31" i="36" s="1"/>
  <c r="Q31" i="36"/>
  <c r="K31" i="36"/>
  <c r="M31" i="36" s="1"/>
  <c r="H31" i="36"/>
  <c r="J31" i="36" s="1"/>
  <c r="E31" i="36"/>
  <c r="AX30" i="36"/>
  <c r="AZ30" i="36" s="1"/>
  <c r="AU30" i="36"/>
  <c r="AW30" i="36" s="1"/>
  <c r="AR30" i="36"/>
  <c r="AT30" i="36" s="1"/>
  <c r="AP30" i="36"/>
  <c r="AL30" i="36"/>
  <c r="AN30" i="36" s="1"/>
  <c r="AI30" i="36"/>
  <c r="AK30" i="36" s="1"/>
  <c r="AF30" i="36"/>
  <c r="AD30" i="36"/>
  <c r="AA30" i="36"/>
  <c r="W30" i="36"/>
  <c r="Y30" i="36" s="1"/>
  <c r="T30" i="36"/>
  <c r="Q30" i="36"/>
  <c r="S30" i="36" s="1"/>
  <c r="O30" i="36"/>
  <c r="K30" i="36"/>
  <c r="M30" i="36" s="1"/>
  <c r="H30" i="36"/>
  <c r="J30" i="36" s="1"/>
  <c r="E30" i="36"/>
  <c r="G30" i="36" s="1"/>
  <c r="AX29" i="36"/>
  <c r="AZ29" i="36" s="1"/>
  <c r="AU29" i="36"/>
  <c r="AW29" i="36" s="1"/>
  <c r="AR29" i="36"/>
  <c r="AT29" i="36" s="1"/>
  <c r="AP29" i="36"/>
  <c r="AL29" i="36"/>
  <c r="AN29" i="36" s="1"/>
  <c r="AI29" i="36"/>
  <c r="AK29" i="36" s="1"/>
  <c r="AF29" i="36"/>
  <c r="AH29" i="36" s="1"/>
  <c r="AA29" i="36"/>
  <c r="W29" i="36"/>
  <c r="Y29" i="36" s="1"/>
  <c r="T29" i="36"/>
  <c r="Q29" i="36"/>
  <c r="S29" i="36" s="1"/>
  <c r="O29" i="36"/>
  <c r="K29" i="36"/>
  <c r="M29" i="36" s="1"/>
  <c r="H29" i="36"/>
  <c r="J29" i="36" s="1"/>
  <c r="AD29" i="36"/>
  <c r="E29" i="36"/>
  <c r="G29" i="36" s="1"/>
  <c r="AX28" i="36"/>
  <c r="AZ28" i="36" s="1"/>
  <c r="AU28" i="36"/>
  <c r="AW28" i="36" s="1"/>
  <c r="AR28" i="36"/>
  <c r="AT28" i="36" s="1"/>
  <c r="AP28" i="36"/>
  <c r="AL28" i="36"/>
  <c r="AN28" i="36" s="1"/>
  <c r="AI28" i="36"/>
  <c r="AK28" i="36" s="1"/>
  <c r="AF28" i="36"/>
  <c r="AH28" i="36" s="1"/>
  <c r="AA28" i="36"/>
  <c r="W28" i="36"/>
  <c r="Y28" i="36" s="1"/>
  <c r="T28" i="36"/>
  <c r="V28" i="36" s="1"/>
  <c r="Q28" i="36"/>
  <c r="S28" i="36" s="1"/>
  <c r="O28" i="36"/>
  <c r="K28" i="36"/>
  <c r="M28" i="36" s="1"/>
  <c r="H28" i="36"/>
  <c r="J28" i="36" s="1"/>
  <c r="AD28" i="36"/>
  <c r="E28" i="36"/>
  <c r="G28" i="36" s="1"/>
  <c r="AX27" i="36"/>
  <c r="AZ27" i="36" s="1"/>
  <c r="AU27" i="36"/>
  <c r="AW27" i="36" s="1"/>
  <c r="AR27" i="36"/>
  <c r="AT27" i="36" s="1"/>
  <c r="AP27" i="36"/>
  <c r="AL27" i="36"/>
  <c r="AN27" i="36" s="1"/>
  <c r="AI27" i="36"/>
  <c r="AK27" i="36" s="1"/>
  <c r="AF27" i="36"/>
  <c r="AH27" i="36" s="1"/>
  <c r="AA27" i="36"/>
  <c r="W27" i="36"/>
  <c r="Y27" i="36" s="1"/>
  <c r="T27" i="36"/>
  <c r="V27" i="36" s="1"/>
  <c r="Q27" i="36"/>
  <c r="K27" i="36"/>
  <c r="H27" i="36"/>
  <c r="J27" i="36" s="1"/>
  <c r="E27" i="36"/>
  <c r="AX26" i="36"/>
  <c r="AZ26" i="36" s="1"/>
  <c r="AU26" i="36"/>
  <c r="AW26" i="36" s="1"/>
  <c r="AR26" i="36"/>
  <c r="AT26" i="36" s="1"/>
  <c r="AP26" i="36"/>
  <c r="AL26" i="36"/>
  <c r="AN26" i="36" s="1"/>
  <c r="AI26" i="36"/>
  <c r="AF26" i="36"/>
  <c r="AH26" i="36" s="1"/>
  <c r="AD26" i="36"/>
  <c r="AA26" i="36"/>
  <c r="W26" i="36"/>
  <c r="Y26" i="36" s="1"/>
  <c r="T26" i="36"/>
  <c r="V26" i="36" s="1"/>
  <c r="Q26" i="36"/>
  <c r="O26" i="36"/>
  <c r="K26" i="36"/>
  <c r="M26" i="36" s="1"/>
  <c r="H26" i="36"/>
  <c r="J26" i="36" s="1"/>
  <c r="E26" i="36"/>
  <c r="AX25" i="36"/>
  <c r="AZ25" i="36" s="1"/>
  <c r="AU25" i="36"/>
  <c r="AW25" i="36" s="1"/>
  <c r="AR25" i="36"/>
  <c r="AT25" i="36" s="1"/>
  <c r="AP25" i="36"/>
  <c r="AL25" i="36"/>
  <c r="AN25" i="36" s="1"/>
  <c r="AI25" i="36"/>
  <c r="AK25" i="36" s="1"/>
  <c r="AF25" i="36"/>
  <c r="AH25" i="36" s="1"/>
  <c r="AA25" i="36"/>
  <c r="W25" i="36"/>
  <c r="Y25" i="36" s="1"/>
  <c r="T25" i="36"/>
  <c r="V25" i="36" s="1"/>
  <c r="Q25" i="36"/>
  <c r="S25" i="36" s="1"/>
  <c r="K25" i="36"/>
  <c r="M25" i="36" s="1"/>
  <c r="H25" i="36"/>
  <c r="J25" i="36" s="1"/>
  <c r="O25" i="36"/>
  <c r="E25" i="36"/>
  <c r="AX24" i="36"/>
  <c r="AZ24" i="36" s="1"/>
  <c r="AU24" i="36"/>
  <c r="AW24" i="36" s="1"/>
  <c r="AR24" i="36"/>
  <c r="AT24" i="36" s="1"/>
  <c r="AP24" i="36"/>
  <c r="AL24" i="36"/>
  <c r="AN24" i="36" s="1"/>
  <c r="AI24" i="36"/>
  <c r="AK24" i="36" s="1"/>
  <c r="AF24" i="36"/>
  <c r="AH24" i="36" s="1"/>
  <c r="AD24" i="36"/>
  <c r="AA24" i="36"/>
  <c r="W24" i="36"/>
  <c r="Y24" i="36" s="1"/>
  <c r="T24" i="36"/>
  <c r="V24" i="36" s="1"/>
  <c r="Q24" i="36"/>
  <c r="S24" i="36" s="1"/>
  <c r="K24" i="36"/>
  <c r="M24" i="36" s="1"/>
  <c r="H24" i="36"/>
  <c r="J24" i="36" s="1"/>
  <c r="O24" i="36"/>
  <c r="E24" i="36"/>
  <c r="AX23" i="36"/>
  <c r="AZ23" i="36" s="1"/>
  <c r="AU23" i="36"/>
  <c r="AW23" i="36" s="1"/>
  <c r="AR23" i="36"/>
  <c r="AT23" i="36" s="1"/>
  <c r="AP23" i="36"/>
  <c r="AL23" i="36"/>
  <c r="AN23" i="36" s="1"/>
  <c r="AI23" i="36"/>
  <c r="AK23" i="36" s="1"/>
  <c r="AF23" i="36"/>
  <c r="AA23" i="36"/>
  <c r="W23" i="36"/>
  <c r="Y23" i="36" s="1"/>
  <c r="T23" i="36"/>
  <c r="V23" i="36" s="1"/>
  <c r="Q23" i="36"/>
  <c r="S23" i="36" s="1"/>
  <c r="O23" i="36"/>
  <c r="K23" i="36"/>
  <c r="M23" i="36" s="1"/>
  <c r="H23" i="36"/>
  <c r="J23" i="36" s="1"/>
  <c r="AD23" i="36"/>
  <c r="E23" i="36"/>
  <c r="AX22" i="36"/>
  <c r="AZ22" i="36" s="1"/>
  <c r="AU22" i="36"/>
  <c r="AW22" i="36" s="1"/>
  <c r="AR22" i="36"/>
  <c r="AT22" i="36" s="1"/>
  <c r="AP22" i="36"/>
  <c r="AL22" i="36"/>
  <c r="AN22" i="36" s="1"/>
  <c r="AI22" i="36"/>
  <c r="AK22" i="36" s="1"/>
  <c r="AF22" i="36"/>
  <c r="AA22" i="36"/>
  <c r="W22" i="36"/>
  <c r="Y22" i="36" s="1"/>
  <c r="T22" i="36"/>
  <c r="V22" i="36" s="1"/>
  <c r="Q22" i="36"/>
  <c r="K22" i="36"/>
  <c r="M22" i="36" s="1"/>
  <c r="H22" i="36"/>
  <c r="J22" i="36" s="1"/>
  <c r="E22" i="36"/>
  <c r="AX21" i="36"/>
  <c r="AZ21" i="36" s="1"/>
  <c r="AU21" i="36"/>
  <c r="AW21" i="36" s="1"/>
  <c r="AR21" i="36"/>
  <c r="AT21" i="36" s="1"/>
  <c r="AP21" i="36"/>
  <c r="AL21" i="36"/>
  <c r="AN21" i="36" s="1"/>
  <c r="AI21" i="36"/>
  <c r="AK21" i="36" s="1"/>
  <c r="AF21" i="36"/>
  <c r="AA21" i="36"/>
  <c r="W21" i="36"/>
  <c r="Y21" i="36" s="1"/>
  <c r="T21" i="36"/>
  <c r="V21" i="36" s="1"/>
  <c r="Q21" i="36"/>
  <c r="K21" i="36"/>
  <c r="M21" i="36" s="1"/>
  <c r="H21" i="36"/>
  <c r="J21" i="36" s="1"/>
  <c r="AD21" i="36"/>
  <c r="E21" i="36"/>
  <c r="G21" i="36" s="1"/>
  <c r="AX20" i="36"/>
  <c r="AZ20" i="36" s="1"/>
  <c r="AU20" i="36"/>
  <c r="AW20" i="36" s="1"/>
  <c r="AR20" i="36"/>
  <c r="AT20" i="36" s="1"/>
  <c r="AP20" i="36"/>
  <c r="AL20" i="36"/>
  <c r="AN20" i="36" s="1"/>
  <c r="AI20" i="36"/>
  <c r="AK20" i="36" s="1"/>
  <c r="AF20" i="36"/>
  <c r="AH20" i="36" s="1"/>
  <c r="AD20" i="36"/>
  <c r="AA20" i="36"/>
  <c r="W20" i="36"/>
  <c r="Y20" i="36" s="1"/>
  <c r="T20" i="36"/>
  <c r="V20" i="36" s="1"/>
  <c r="Q20" i="36"/>
  <c r="S20" i="36" s="1"/>
  <c r="O20" i="36"/>
  <c r="K20" i="36"/>
  <c r="M20" i="36" s="1"/>
  <c r="H20" i="36"/>
  <c r="J20" i="36" s="1"/>
  <c r="E20" i="36"/>
  <c r="G20" i="36" s="1"/>
  <c r="AX19" i="36"/>
  <c r="AZ19" i="36" s="1"/>
  <c r="AU19" i="36"/>
  <c r="AW19" i="36" s="1"/>
  <c r="AR19" i="36"/>
  <c r="AT19" i="36" s="1"/>
  <c r="AP19" i="36"/>
  <c r="AL19" i="36"/>
  <c r="AN19" i="36" s="1"/>
  <c r="AI19" i="36"/>
  <c r="AK19" i="36" s="1"/>
  <c r="AF19" i="36"/>
  <c r="AH19" i="36" s="1"/>
  <c r="AD19" i="36"/>
  <c r="AA19" i="36"/>
  <c r="W19" i="36"/>
  <c r="Y19" i="36" s="1"/>
  <c r="T19" i="36"/>
  <c r="Q19" i="36"/>
  <c r="S19" i="36" s="1"/>
  <c r="K19" i="36"/>
  <c r="M19" i="36" s="1"/>
  <c r="H19" i="36"/>
  <c r="J19" i="36" s="1"/>
  <c r="O19" i="36"/>
  <c r="E19" i="36"/>
  <c r="AX18" i="36"/>
  <c r="AZ18" i="36" s="1"/>
  <c r="AU18" i="36"/>
  <c r="AW18" i="36" s="1"/>
  <c r="AR18" i="36"/>
  <c r="AT18" i="36" s="1"/>
  <c r="AP18" i="36"/>
  <c r="AL18" i="36"/>
  <c r="AN18" i="36" s="1"/>
  <c r="AI18" i="36"/>
  <c r="AK18" i="36" s="1"/>
  <c r="AF18" i="36"/>
  <c r="AA18" i="36"/>
  <c r="W18" i="36"/>
  <c r="Y18" i="36" s="1"/>
  <c r="T18" i="36"/>
  <c r="V18" i="36" s="1"/>
  <c r="Q18" i="36"/>
  <c r="K18" i="36"/>
  <c r="M18" i="36" s="1"/>
  <c r="H18" i="36"/>
  <c r="J18" i="36" s="1"/>
  <c r="E18" i="36"/>
  <c r="G18" i="36" s="1"/>
  <c r="AX17" i="36"/>
  <c r="AZ17" i="36" s="1"/>
  <c r="AU17" i="36"/>
  <c r="AW17" i="36" s="1"/>
  <c r="AR17" i="36"/>
  <c r="AT17" i="36" s="1"/>
  <c r="AP17" i="36"/>
  <c r="AL17" i="36"/>
  <c r="AN17" i="36" s="1"/>
  <c r="AI17" i="36"/>
  <c r="AK17" i="36" s="1"/>
  <c r="AF17" i="36"/>
  <c r="AA17" i="36"/>
  <c r="W17" i="36"/>
  <c r="Y17" i="36" s="1"/>
  <c r="T17" i="36"/>
  <c r="V17" i="36" s="1"/>
  <c r="Q17" i="36"/>
  <c r="K17" i="36"/>
  <c r="M17" i="36" s="1"/>
  <c r="H17" i="36"/>
  <c r="J17" i="36" s="1"/>
  <c r="AD17" i="36"/>
  <c r="E17" i="36"/>
  <c r="AX16" i="36"/>
  <c r="AZ16" i="36" s="1"/>
  <c r="AU16" i="36"/>
  <c r="AW16" i="36" s="1"/>
  <c r="AR16" i="36"/>
  <c r="AT16" i="36" s="1"/>
  <c r="AP16" i="36"/>
  <c r="AL16" i="36"/>
  <c r="AN16" i="36" s="1"/>
  <c r="AI16" i="36"/>
  <c r="AK16" i="36" s="1"/>
  <c r="AF16" i="36"/>
  <c r="AH16" i="36" s="1"/>
  <c r="AD16" i="36"/>
  <c r="AA16" i="36"/>
  <c r="W16" i="36"/>
  <c r="Y16" i="36" s="1"/>
  <c r="T16" i="36"/>
  <c r="V16" i="36" s="1"/>
  <c r="Q16" i="36"/>
  <c r="O16" i="36"/>
  <c r="K16" i="36"/>
  <c r="M16" i="36" s="1"/>
  <c r="H16" i="36"/>
  <c r="J16" i="36" s="1"/>
  <c r="E16" i="36"/>
  <c r="AX15" i="36"/>
  <c r="AZ15" i="36" s="1"/>
  <c r="AU15" i="36"/>
  <c r="AW15" i="36" s="1"/>
  <c r="AR15" i="36"/>
  <c r="AT15" i="36" s="1"/>
  <c r="AP15" i="36"/>
  <c r="AL15" i="36"/>
  <c r="AN15" i="36" s="1"/>
  <c r="AI15" i="36"/>
  <c r="AK15" i="36" s="1"/>
  <c r="AF15" i="36"/>
  <c r="AH15" i="36" s="1"/>
  <c r="AD15" i="36"/>
  <c r="AA15" i="36"/>
  <c r="W15" i="36"/>
  <c r="Y15" i="36" s="1"/>
  <c r="T15" i="36"/>
  <c r="Q15" i="36"/>
  <c r="S15" i="36" s="1"/>
  <c r="K15" i="36"/>
  <c r="M15" i="36" s="1"/>
  <c r="H15" i="36"/>
  <c r="J15" i="36" s="1"/>
  <c r="O15" i="36"/>
  <c r="E15" i="36"/>
  <c r="AX14" i="36"/>
  <c r="AZ14" i="36" s="1"/>
  <c r="AU14" i="36"/>
  <c r="AW14" i="36" s="1"/>
  <c r="AR14" i="36"/>
  <c r="AT14" i="36" s="1"/>
  <c r="AP14" i="36"/>
  <c r="AL14" i="36"/>
  <c r="AN14" i="36" s="1"/>
  <c r="AI14" i="36"/>
  <c r="AK14" i="36" s="1"/>
  <c r="AF14" i="36"/>
  <c r="AA14" i="36"/>
  <c r="W14" i="36"/>
  <c r="Y14" i="36" s="1"/>
  <c r="T14" i="36"/>
  <c r="V14" i="36" s="1"/>
  <c r="Q14" i="36"/>
  <c r="K14" i="36"/>
  <c r="M14" i="36" s="1"/>
  <c r="H14" i="36"/>
  <c r="J14" i="36" s="1"/>
  <c r="E14" i="36"/>
  <c r="AX13" i="36"/>
  <c r="AZ13" i="36" s="1"/>
  <c r="AU13" i="36"/>
  <c r="AW13" i="36" s="1"/>
  <c r="AR13" i="36"/>
  <c r="AT13" i="36" s="1"/>
  <c r="AP13" i="36"/>
  <c r="AL13" i="36"/>
  <c r="AN13" i="36" s="1"/>
  <c r="AI13" i="36"/>
  <c r="AK13" i="36" s="1"/>
  <c r="AF13" i="36"/>
  <c r="AA13" i="36"/>
  <c r="W13" i="36"/>
  <c r="Y13" i="36" s="1"/>
  <c r="T13" i="36"/>
  <c r="V13" i="36" s="1"/>
  <c r="Q13" i="36"/>
  <c r="K13" i="36"/>
  <c r="M13" i="36" s="1"/>
  <c r="H13" i="36"/>
  <c r="J13" i="36" s="1"/>
  <c r="E13" i="36"/>
  <c r="AX12" i="36"/>
  <c r="AZ12" i="36" s="1"/>
  <c r="AU12" i="36"/>
  <c r="AW12" i="36" s="1"/>
  <c r="AR12" i="36"/>
  <c r="AT12" i="36" s="1"/>
  <c r="AP12" i="36"/>
  <c r="AL12" i="36"/>
  <c r="AN12" i="36" s="1"/>
  <c r="AI12" i="36"/>
  <c r="AK12" i="36" s="1"/>
  <c r="AF12" i="36"/>
  <c r="AD12" i="36"/>
  <c r="AA12" i="36"/>
  <c r="W12" i="36"/>
  <c r="T12" i="36"/>
  <c r="V12" i="36" s="1"/>
  <c r="Q12" i="36"/>
  <c r="S12" i="36" s="1"/>
  <c r="O12" i="36"/>
  <c r="K12" i="36"/>
  <c r="M12" i="36" s="1"/>
  <c r="H12" i="36"/>
  <c r="J12" i="36" s="1"/>
  <c r="E12" i="36"/>
  <c r="G12" i="36" s="1"/>
  <c r="AX11" i="36"/>
  <c r="AZ11" i="36" s="1"/>
  <c r="AU11" i="36"/>
  <c r="AW11" i="36" s="1"/>
  <c r="AR11" i="36"/>
  <c r="AT11" i="36" s="1"/>
  <c r="AP11" i="36"/>
  <c r="AL11" i="36"/>
  <c r="AN11" i="36" s="1"/>
  <c r="AI11" i="36"/>
  <c r="AK11" i="36" s="1"/>
  <c r="AF11" i="36"/>
  <c r="AH11" i="36" s="1"/>
  <c r="AA11" i="36"/>
  <c r="W11" i="36"/>
  <c r="Y11" i="36" s="1"/>
  <c r="T11" i="36"/>
  <c r="V11" i="36" s="1"/>
  <c r="Q11" i="36"/>
  <c r="S11" i="36" s="1"/>
  <c r="O11" i="36"/>
  <c r="K11" i="36"/>
  <c r="M11" i="36" s="1"/>
  <c r="H11" i="36"/>
  <c r="AD11" i="36"/>
  <c r="E11" i="36"/>
  <c r="AX10" i="36"/>
  <c r="AZ10" i="36" s="1"/>
  <c r="AU10" i="36"/>
  <c r="AW10" i="36" s="1"/>
  <c r="AR10" i="36"/>
  <c r="AT10" i="36" s="1"/>
  <c r="AP10" i="36"/>
  <c r="AL10" i="36"/>
  <c r="AN10" i="36" s="1"/>
  <c r="AI10" i="36"/>
  <c r="AK10" i="36" s="1"/>
  <c r="AF10" i="36"/>
  <c r="AH10" i="36" s="1"/>
  <c r="AA10" i="36"/>
  <c r="W10" i="36"/>
  <c r="Y10" i="36" s="1"/>
  <c r="T10" i="36"/>
  <c r="V10" i="36" s="1"/>
  <c r="Q10" i="36"/>
  <c r="S10" i="36" s="1"/>
  <c r="K10" i="36"/>
  <c r="M10" i="36" s="1"/>
  <c r="H10" i="36"/>
  <c r="J10" i="36" s="1"/>
  <c r="E10" i="36"/>
  <c r="AX9" i="36"/>
  <c r="AZ9" i="36" s="1"/>
  <c r="AU9" i="36"/>
  <c r="AW9" i="36" s="1"/>
  <c r="AR9" i="36"/>
  <c r="AT9" i="36" s="1"/>
  <c r="AP9" i="36"/>
  <c r="AL9" i="36"/>
  <c r="AN9" i="36" s="1"/>
  <c r="AI9" i="36"/>
  <c r="AK9" i="36" s="1"/>
  <c r="AF9" i="36"/>
  <c r="AH9" i="36" s="1"/>
  <c r="AA9" i="36"/>
  <c r="W9" i="36"/>
  <c r="Y9" i="36" s="1"/>
  <c r="T9" i="36"/>
  <c r="V9" i="36" s="1"/>
  <c r="Q9" i="36"/>
  <c r="K9" i="36"/>
  <c r="M9" i="36" s="1"/>
  <c r="H9" i="36"/>
  <c r="E9" i="36"/>
  <c r="G9" i="36" s="1"/>
  <c r="AX8" i="36"/>
  <c r="AZ8" i="36" s="1"/>
  <c r="AU8" i="36"/>
  <c r="AW8" i="36" s="1"/>
  <c r="AR8" i="36"/>
  <c r="AT8" i="36" s="1"/>
  <c r="AP8" i="36"/>
  <c r="AL8" i="36"/>
  <c r="AN8" i="36" s="1"/>
  <c r="AI8" i="36"/>
  <c r="AK8" i="36" s="1"/>
  <c r="AF8" i="36"/>
  <c r="AD8" i="36"/>
  <c r="AA8" i="36"/>
  <c r="W8" i="36"/>
  <c r="Y8" i="36" s="1"/>
  <c r="T8" i="36"/>
  <c r="V8" i="36" s="1"/>
  <c r="Q8" i="36"/>
  <c r="O8" i="36"/>
  <c r="K8" i="36"/>
  <c r="M8" i="36" s="1"/>
  <c r="H8" i="36"/>
  <c r="J8" i="36" s="1"/>
  <c r="E8" i="36"/>
  <c r="AX7" i="36"/>
  <c r="AZ7" i="36" s="1"/>
  <c r="AU7" i="36"/>
  <c r="AW7" i="36" s="1"/>
  <c r="AR7" i="36"/>
  <c r="AT7" i="36" s="1"/>
  <c r="AL7" i="36"/>
  <c r="AN7" i="36" s="1"/>
  <c r="AI7" i="36"/>
  <c r="AK7" i="36" s="1"/>
  <c r="AF7" i="36"/>
  <c r="AH7" i="36" s="1"/>
  <c r="AD7" i="36"/>
  <c r="W7" i="36"/>
  <c r="Y7" i="36" s="1"/>
  <c r="T7" i="36"/>
  <c r="V7" i="36" s="1"/>
  <c r="Q7" i="36"/>
  <c r="S7" i="36" s="1"/>
  <c r="K7" i="36"/>
  <c r="M7" i="36" s="1"/>
  <c r="H7" i="36"/>
  <c r="J7" i="36" s="1"/>
  <c r="E7" i="36"/>
  <c r="AX50" i="10"/>
  <c r="AZ50" i="10" s="1"/>
  <c r="AU50" i="10"/>
  <c r="AW50" i="10" s="1"/>
  <c r="AR50" i="10"/>
  <c r="AT50" i="10" s="1"/>
  <c r="AP50" i="10"/>
  <c r="AL50" i="10"/>
  <c r="AN50" i="10" s="1"/>
  <c r="AI50" i="10"/>
  <c r="AK50" i="10" s="1"/>
  <c r="AF50" i="10"/>
  <c r="AA50" i="10"/>
  <c r="W50" i="10"/>
  <c r="Y50" i="10" s="1"/>
  <c r="T50" i="10"/>
  <c r="V50" i="10" s="1"/>
  <c r="Q50" i="10"/>
  <c r="K50" i="10"/>
  <c r="M50" i="10" s="1"/>
  <c r="H50" i="10"/>
  <c r="J50" i="10" s="1"/>
  <c r="E50" i="10"/>
  <c r="AX49" i="10"/>
  <c r="AZ49" i="10" s="1"/>
  <c r="AU49" i="10"/>
  <c r="AW49" i="10" s="1"/>
  <c r="AR49" i="10"/>
  <c r="AT49" i="10" s="1"/>
  <c r="AP49" i="10"/>
  <c r="AL49" i="10"/>
  <c r="AN49" i="10" s="1"/>
  <c r="AI49" i="10"/>
  <c r="AK49" i="10" s="1"/>
  <c r="AF49" i="10"/>
  <c r="AD49" i="10"/>
  <c r="AA49" i="10"/>
  <c r="W49" i="10"/>
  <c r="T49" i="10"/>
  <c r="V49" i="10" s="1"/>
  <c r="Q49" i="10"/>
  <c r="S49" i="10" s="1"/>
  <c r="O49" i="10"/>
  <c r="K49" i="10"/>
  <c r="M49" i="10" s="1"/>
  <c r="H49" i="10"/>
  <c r="E49" i="10"/>
  <c r="G49" i="10" s="1"/>
  <c r="AX48" i="10"/>
  <c r="AZ48" i="10" s="1"/>
  <c r="AU48" i="10"/>
  <c r="AW48" i="10" s="1"/>
  <c r="AR48" i="10"/>
  <c r="AT48" i="10" s="1"/>
  <c r="AP48" i="10"/>
  <c r="AL48" i="10"/>
  <c r="AN48" i="10" s="1"/>
  <c r="AI48" i="10"/>
  <c r="AF48" i="10"/>
  <c r="AH48" i="10" s="1"/>
  <c r="AA48" i="10"/>
  <c r="W48" i="10"/>
  <c r="Y48" i="10" s="1"/>
  <c r="T48" i="10"/>
  <c r="V48" i="10" s="1"/>
  <c r="Q48" i="10"/>
  <c r="O48" i="10"/>
  <c r="K48" i="10"/>
  <c r="M48" i="10" s="1"/>
  <c r="H48" i="10"/>
  <c r="AD48" i="10"/>
  <c r="E48" i="10"/>
  <c r="AX47" i="10"/>
  <c r="AZ47" i="10" s="1"/>
  <c r="AU47" i="10"/>
  <c r="AW47" i="10" s="1"/>
  <c r="AR47" i="10"/>
  <c r="AT47" i="10" s="1"/>
  <c r="AP47" i="10"/>
  <c r="AL47" i="10"/>
  <c r="AN47" i="10" s="1"/>
  <c r="AI47" i="10"/>
  <c r="AK47" i="10" s="1"/>
  <c r="AF47" i="10"/>
  <c r="AH47" i="10" s="1"/>
  <c r="AA47" i="10"/>
  <c r="W47" i="10"/>
  <c r="Y47" i="10" s="1"/>
  <c r="T47" i="10"/>
  <c r="V47" i="10" s="1"/>
  <c r="Q47" i="10"/>
  <c r="S47" i="10" s="1"/>
  <c r="O47" i="10"/>
  <c r="K47" i="10"/>
  <c r="M47" i="10" s="1"/>
  <c r="H47" i="10"/>
  <c r="J47" i="10" s="1"/>
  <c r="AD47" i="10"/>
  <c r="E47" i="10"/>
  <c r="AX46" i="10"/>
  <c r="AZ46" i="10" s="1"/>
  <c r="AU46" i="10"/>
  <c r="AW46" i="10" s="1"/>
  <c r="AR46" i="10"/>
  <c r="AT46" i="10" s="1"/>
  <c r="AP46" i="10"/>
  <c r="AL46" i="10"/>
  <c r="AN46" i="10" s="1"/>
  <c r="AI46" i="10"/>
  <c r="AK46" i="10" s="1"/>
  <c r="AF46" i="10"/>
  <c r="AA46" i="10"/>
  <c r="W46" i="10"/>
  <c r="Y46" i="10" s="1"/>
  <c r="T46" i="10"/>
  <c r="V46" i="10" s="1"/>
  <c r="Q46" i="10"/>
  <c r="K46" i="10"/>
  <c r="M46" i="10" s="1"/>
  <c r="H46" i="10"/>
  <c r="J46" i="10" s="1"/>
  <c r="E46" i="10"/>
  <c r="AX45" i="10"/>
  <c r="AZ45" i="10" s="1"/>
  <c r="AU45" i="10"/>
  <c r="AW45" i="10" s="1"/>
  <c r="AR45" i="10"/>
  <c r="AT45" i="10" s="1"/>
  <c r="AP45" i="10"/>
  <c r="AL45" i="10"/>
  <c r="AN45" i="10" s="1"/>
  <c r="AI45" i="10"/>
  <c r="AK45" i="10" s="1"/>
  <c r="AF45" i="10"/>
  <c r="AA45" i="10"/>
  <c r="W45" i="10"/>
  <c r="Y45" i="10" s="1"/>
  <c r="T45" i="10"/>
  <c r="V45" i="10" s="1"/>
  <c r="Q45" i="10"/>
  <c r="K45" i="10"/>
  <c r="M45" i="10" s="1"/>
  <c r="H45" i="10"/>
  <c r="J45" i="10" s="1"/>
  <c r="AD45" i="10"/>
  <c r="E45" i="10"/>
  <c r="G45" i="10" s="1"/>
  <c r="AX44" i="10"/>
  <c r="AZ44" i="10" s="1"/>
  <c r="AU44" i="10"/>
  <c r="AW44" i="10" s="1"/>
  <c r="AR44" i="10"/>
  <c r="AT44" i="10" s="1"/>
  <c r="AP44" i="10"/>
  <c r="AL44" i="10"/>
  <c r="AN44" i="10" s="1"/>
  <c r="AI44" i="10"/>
  <c r="AK44" i="10" s="1"/>
  <c r="AF44" i="10"/>
  <c r="AH44" i="10" s="1"/>
  <c r="AD44" i="10"/>
  <c r="AA44" i="10"/>
  <c r="W44" i="10"/>
  <c r="Y44" i="10" s="1"/>
  <c r="T44" i="10"/>
  <c r="V44" i="10" s="1"/>
  <c r="Q44" i="10"/>
  <c r="S44" i="10" s="1"/>
  <c r="O44" i="10"/>
  <c r="K44" i="10"/>
  <c r="M44" i="10" s="1"/>
  <c r="H44" i="10"/>
  <c r="J44" i="10" s="1"/>
  <c r="E44" i="10"/>
  <c r="G44" i="10" s="1"/>
  <c r="AX43" i="10"/>
  <c r="AZ43" i="10" s="1"/>
  <c r="AU43" i="10"/>
  <c r="AW43" i="10" s="1"/>
  <c r="AR43" i="10"/>
  <c r="AT43" i="10" s="1"/>
  <c r="AP43" i="10"/>
  <c r="AL43" i="10"/>
  <c r="AN43" i="10" s="1"/>
  <c r="AI43" i="10"/>
  <c r="AK43" i="10" s="1"/>
  <c r="AF43" i="10"/>
  <c r="AH43" i="10" s="1"/>
  <c r="AD43" i="10"/>
  <c r="AA43" i="10"/>
  <c r="W43" i="10"/>
  <c r="Y43" i="10" s="1"/>
  <c r="T43" i="10"/>
  <c r="V43" i="10" s="1"/>
  <c r="Q43" i="10"/>
  <c r="S43" i="10" s="1"/>
  <c r="O43" i="10"/>
  <c r="K43" i="10"/>
  <c r="M43" i="10" s="1"/>
  <c r="H43" i="10"/>
  <c r="J43" i="10" s="1"/>
  <c r="E43" i="10"/>
  <c r="AX42" i="10"/>
  <c r="AZ42" i="10" s="1"/>
  <c r="AU42" i="10"/>
  <c r="AW42" i="10" s="1"/>
  <c r="AR42" i="10"/>
  <c r="AT42" i="10" s="1"/>
  <c r="AP42" i="10"/>
  <c r="AL42" i="10"/>
  <c r="AN42" i="10" s="1"/>
  <c r="AI42" i="10"/>
  <c r="AK42" i="10" s="1"/>
  <c r="AF42" i="10"/>
  <c r="AA42" i="10"/>
  <c r="W42" i="10"/>
  <c r="Y42" i="10" s="1"/>
  <c r="T42" i="10"/>
  <c r="V42" i="10" s="1"/>
  <c r="Q42" i="10"/>
  <c r="K42" i="10"/>
  <c r="M42" i="10" s="1"/>
  <c r="H42" i="10"/>
  <c r="J42" i="10" s="1"/>
  <c r="E42" i="10"/>
  <c r="AX41" i="10"/>
  <c r="AZ41" i="10" s="1"/>
  <c r="AU41" i="10"/>
  <c r="AW41" i="10" s="1"/>
  <c r="AR41" i="10"/>
  <c r="AT41" i="10" s="1"/>
  <c r="AP41" i="10"/>
  <c r="AL41" i="10"/>
  <c r="AN41" i="10" s="1"/>
  <c r="AI41" i="10"/>
  <c r="AK41" i="10" s="1"/>
  <c r="AF41" i="10"/>
  <c r="AA41" i="10"/>
  <c r="W41" i="10"/>
  <c r="Y41" i="10" s="1"/>
  <c r="T41" i="10"/>
  <c r="V41" i="10" s="1"/>
  <c r="Q41" i="10"/>
  <c r="K41" i="10"/>
  <c r="M41" i="10" s="1"/>
  <c r="H41" i="10"/>
  <c r="J41" i="10" s="1"/>
  <c r="AD41" i="10"/>
  <c r="E41" i="10"/>
  <c r="G41" i="10" s="1"/>
  <c r="AX40" i="10"/>
  <c r="AZ40" i="10" s="1"/>
  <c r="AU40" i="10"/>
  <c r="AW40" i="10" s="1"/>
  <c r="AR40" i="10"/>
  <c r="AT40" i="10" s="1"/>
  <c r="AP40" i="10"/>
  <c r="AL40" i="10"/>
  <c r="AN40" i="10" s="1"/>
  <c r="AI40" i="10"/>
  <c r="AK40" i="10" s="1"/>
  <c r="AF40" i="10"/>
  <c r="AH40" i="10" s="1"/>
  <c r="AD40" i="10"/>
  <c r="AA40" i="10"/>
  <c r="W40" i="10"/>
  <c r="Y40" i="10" s="1"/>
  <c r="T40" i="10"/>
  <c r="V40" i="10" s="1"/>
  <c r="Q40" i="10"/>
  <c r="S40" i="10" s="1"/>
  <c r="O40" i="10"/>
  <c r="K40" i="10"/>
  <c r="M40" i="10" s="1"/>
  <c r="H40" i="10"/>
  <c r="J40" i="10" s="1"/>
  <c r="E40" i="10"/>
  <c r="G40" i="10" s="1"/>
  <c r="AX39" i="10"/>
  <c r="AZ39" i="10" s="1"/>
  <c r="AU39" i="10"/>
  <c r="AW39" i="10" s="1"/>
  <c r="AR39" i="10"/>
  <c r="AT39" i="10" s="1"/>
  <c r="AP39" i="10"/>
  <c r="AL39" i="10"/>
  <c r="AN39" i="10" s="1"/>
  <c r="AI39" i="10"/>
  <c r="AK39" i="10" s="1"/>
  <c r="AF39" i="10"/>
  <c r="AH39" i="10" s="1"/>
  <c r="AD39" i="10"/>
  <c r="AA39" i="10"/>
  <c r="W39" i="10"/>
  <c r="Y39" i="10" s="1"/>
  <c r="T39" i="10"/>
  <c r="V39" i="10" s="1"/>
  <c r="Q39" i="10"/>
  <c r="S39" i="10" s="1"/>
  <c r="O39" i="10"/>
  <c r="K39" i="10"/>
  <c r="M39" i="10" s="1"/>
  <c r="H39" i="10"/>
  <c r="J39" i="10" s="1"/>
  <c r="E39" i="10"/>
  <c r="AX38" i="10"/>
  <c r="AZ38" i="10" s="1"/>
  <c r="AU38" i="10"/>
  <c r="AW38" i="10" s="1"/>
  <c r="AR38" i="10"/>
  <c r="AT38" i="10" s="1"/>
  <c r="AP38" i="10"/>
  <c r="AL38" i="10"/>
  <c r="AN38" i="10" s="1"/>
  <c r="AI38" i="10"/>
  <c r="AK38" i="10" s="1"/>
  <c r="AF38" i="10"/>
  <c r="AA38" i="10"/>
  <c r="W38" i="10"/>
  <c r="Y38" i="10" s="1"/>
  <c r="T38" i="10"/>
  <c r="V38" i="10" s="1"/>
  <c r="Q38" i="10"/>
  <c r="K38" i="10"/>
  <c r="M38" i="10" s="1"/>
  <c r="H38" i="10"/>
  <c r="J38" i="10" s="1"/>
  <c r="E38" i="10"/>
  <c r="AX37" i="10"/>
  <c r="AZ37" i="10" s="1"/>
  <c r="AU37" i="10"/>
  <c r="AW37" i="10" s="1"/>
  <c r="AR37" i="10"/>
  <c r="AT37" i="10" s="1"/>
  <c r="AP37" i="10"/>
  <c r="AL37" i="10"/>
  <c r="AN37" i="10" s="1"/>
  <c r="AI37" i="10"/>
  <c r="AK37" i="10" s="1"/>
  <c r="AF37" i="10"/>
  <c r="AA37" i="10"/>
  <c r="W37" i="10"/>
  <c r="Y37" i="10" s="1"/>
  <c r="T37" i="10"/>
  <c r="V37" i="10" s="1"/>
  <c r="Q37" i="10"/>
  <c r="K37" i="10"/>
  <c r="M37" i="10" s="1"/>
  <c r="H37" i="10"/>
  <c r="J37" i="10" s="1"/>
  <c r="AD37" i="10"/>
  <c r="E37" i="10"/>
  <c r="G37" i="10" s="1"/>
  <c r="AX36" i="10"/>
  <c r="AZ36" i="10" s="1"/>
  <c r="AU36" i="10"/>
  <c r="AW36" i="10" s="1"/>
  <c r="AR36" i="10"/>
  <c r="AT36" i="10" s="1"/>
  <c r="AP36" i="10"/>
  <c r="AL36" i="10"/>
  <c r="AN36" i="10" s="1"/>
  <c r="AI36" i="10"/>
  <c r="AK36" i="10" s="1"/>
  <c r="AF36" i="10"/>
  <c r="AH36" i="10" s="1"/>
  <c r="AD36" i="10"/>
  <c r="AA36" i="10"/>
  <c r="W36" i="10"/>
  <c r="Y36" i="10" s="1"/>
  <c r="T36" i="10"/>
  <c r="V36" i="10" s="1"/>
  <c r="Q36" i="10"/>
  <c r="S36" i="10" s="1"/>
  <c r="O36" i="10"/>
  <c r="K36" i="10"/>
  <c r="M36" i="10" s="1"/>
  <c r="H36" i="10"/>
  <c r="J36" i="10" s="1"/>
  <c r="E36" i="10"/>
  <c r="G36" i="10" s="1"/>
  <c r="AX35" i="10"/>
  <c r="AZ35" i="10" s="1"/>
  <c r="AU35" i="10"/>
  <c r="AW35" i="10" s="1"/>
  <c r="AR35" i="10"/>
  <c r="AT35" i="10" s="1"/>
  <c r="AP35" i="10"/>
  <c r="AL35" i="10"/>
  <c r="AN35" i="10" s="1"/>
  <c r="AI35" i="10"/>
  <c r="AK35" i="10" s="1"/>
  <c r="AF35" i="10"/>
  <c r="AH35" i="10" s="1"/>
  <c r="AD35" i="10"/>
  <c r="AA35" i="10"/>
  <c r="W35" i="10"/>
  <c r="Y35" i="10" s="1"/>
  <c r="T35" i="10"/>
  <c r="V35" i="10" s="1"/>
  <c r="Q35" i="10"/>
  <c r="O35" i="10"/>
  <c r="K35" i="10"/>
  <c r="M35" i="10" s="1"/>
  <c r="H35" i="10"/>
  <c r="J35" i="10" s="1"/>
  <c r="E35" i="10"/>
  <c r="AX34" i="10"/>
  <c r="AZ34" i="10" s="1"/>
  <c r="AU34" i="10"/>
  <c r="AW34" i="10" s="1"/>
  <c r="AR34" i="10"/>
  <c r="AT34" i="10" s="1"/>
  <c r="AP34" i="10"/>
  <c r="AL34" i="10"/>
  <c r="AN34" i="10" s="1"/>
  <c r="AI34" i="10"/>
  <c r="AK34" i="10" s="1"/>
  <c r="AF34" i="10"/>
  <c r="AA34" i="10"/>
  <c r="W34" i="10"/>
  <c r="Y34" i="10" s="1"/>
  <c r="T34" i="10"/>
  <c r="V34" i="10" s="1"/>
  <c r="Q34" i="10"/>
  <c r="K34" i="10"/>
  <c r="M34" i="10" s="1"/>
  <c r="H34" i="10"/>
  <c r="J34" i="10" s="1"/>
  <c r="E34" i="10"/>
  <c r="AX33" i="10"/>
  <c r="AZ33" i="10" s="1"/>
  <c r="AU33" i="10"/>
  <c r="AW33" i="10" s="1"/>
  <c r="AR33" i="10"/>
  <c r="AT33" i="10" s="1"/>
  <c r="AP33" i="10"/>
  <c r="AL33" i="10"/>
  <c r="AN33" i="10" s="1"/>
  <c r="AI33" i="10"/>
  <c r="AK33" i="10" s="1"/>
  <c r="AF33" i="10"/>
  <c r="AA33" i="10"/>
  <c r="W33" i="10"/>
  <c r="Y33" i="10" s="1"/>
  <c r="T33" i="10"/>
  <c r="V33" i="10" s="1"/>
  <c r="Q33" i="10"/>
  <c r="K33" i="10"/>
  <c r="M33" i="10" s="1"/>
  <c r="H33" i="10"/>
  <c r="J33" i="10" s="1"/>
  <c r="AD33" i="10"/>
  <c r="E33" i="10"/>
  <c r="G33" i="10" s="1"/>
  <c r="AX32" i="10"/>
  <c r="AZ32" i="10" s="1"/>
  <c r="AU32" i="10"/>
  <c r="AW32" i="10" s="1"/>
  <c r="AR32" i="10"/>
  <c r="AT32" i="10" s="1"/>
  <c r="AP32" i="10"/>
  <c r="AL32" i="10"/>
  <c r="AN32" i="10" s="1"/>
  <c r="AI32" i="10"/>
  <c r="AK32" i="10" s="1"/>
  <c r="AF32" i="10"/>
  <c r="AH32" i="10" s="1"/>
  <c r="AD32" i="10"/>
  <c r="AA32" i="10"/>
  <c r="W32" i="10"/>
  <c r="Y32" i="10" s="1"/>
  <c r="T32" i="10"/>
  <c r="V32" i="10" s="1"/>
  <c r="Q32" i="10"/>
  <c r="S32" i="10" s="1"/>
  <c r="O32" i="10"/>
  <c r="K32" i="10"/>
  <c r="M32" i="10" s="1"/>
  <c r="H32" i="10"/>
  <c r="J32" i="10" s="1"/>
  <c r="E32" i="10"/>
  <c r="G32" i="10" s="1"/>
  <c r="AX31" i="10"/>
  <c r="AZ31" i="10" s="1"/>
  <c r="AU31" i="10"/>
  <c r="AW31" i="10" s="1"/>
  <c r="AR31" i="10"/>
  <c r="AT31" i="10" s="1"/>
  <c r="AP31" i="10"/>
  <c r="AL31" i="10"/>
  <c r="AN31" i="10" s="1"/>
  <c r="AI31" i="10"/>
  <c r="AK31" i="10" s="1"/>
  <c r="AF31" i="10"/>
  <c r="AD31" i="10"/>
  <c r="AA31" i="10"/>
  <c r="W31" i="10"/>
  <c r="Y31" i="10" s="1"/>
  <c r="T31" i="10"/>
  <c r="V31" i="10" s="1"/>
  <c r="Q31" i="10"/>
  <c r="S31" i="10" s="1"/>
  <c r="O31" i="10"/>
  <c r="K31" i="10"/>
  <c r="M31" i="10" s="1"/>
  <c r="H31" i="10"/>
  <c r="J31" i="10" s="1"/>
  <c r="E31" i="10"/>
  <c r="AX30" i="10"/>
  <c r="AZ30" i="10" s="1"/>
  <c r="AU30" i="10"/>
  <c r="AW30" i="10" s="1"/>
  <c r="AR30" i="10"/>
  <c r="AT30" i="10" s="1"/>
  <c r="AP30" i="10"/>
  <c r="AL30" i="10"/>
  <c r="AN30" i="10" s="1"/>
  <c r="AI30" i="10"/>
  <c r="AK30" i="10" s="1"/>
  <c r="AF30" i="10"/>
  <c r="AA30" i="10"/>
  <c r="W30" i="10"/>
  <c r="Y30" i="10" s="1"/>
  <c r="T30" i="10"/>
  <c r="V30" i="10" s="1"/>
  <c r="Q30" i="10"/>
  <c r="K30" i="10"/>
  <c r="M30" i="10" s="1"/>
  <c r="H30" i="10"/>
  <c r="J30" i="10" s="1"/>
  <c r="E30" i="10"/>
  <c r="AX29" i="10"/>
  <c r="AZ29" i="10" s="1"/>
  <c r="AU29" i="10"/>
  <c r="AW29" i="10" s="1"/>
  <c r="AR29" i="10"/>
  <c r="AT29" i="10" s="1"/>
  <c r="AP29" i="10"/>
  <c r="AL29" i="10"/>
  <c r="AN29" i="10" s="1"/>
  <c r="AI29" i="10"/>
  <c r="AK29" i="10" s="1"/>
  <c r="AF29" i="10"/>
  <c r="AA29" i="10"/>
  <c r="W29" i="10"/>
  <c r="Y29" i="10" s="1"/>
  <c r="T29" i="10"/>
  <c r="V29" i="10" s="1"/>
  <c r="Q29" i="10"/>
  <c r="K29" i="10"/>
  <c r="M29" i="10" s="1"/>
  <c r="H29" i="10"/>
  <c r="J29" i="10" s="1"/>
  <c r="AD29" i="10"/>
  <c r="E29" i="10"/>
  <c r="G29" i="10" s="1"/>
  <c r="AX28" i="10"/>
  <c r="AZ28" i="10" s="1"/>
  <c r="AU28" i="10"/>
  <c r="AW28" i="10" s="1"/>
  <c r="AR28" i="10"/>
  <c r="AT28" i="10" s="1"/>
  <c r="AP28" i="10"/>
  <c r="AL28" i="10"/>
  <c r="AN28" i="10" s="1"/>
  <c r="AI28" i="10"/>
  <c r="AK28" i="10" s="1"/>
  <c r="AF28" i="10"/>
  <c r="AH28" i="10" s="1"/>
  <c r="AD28" i="10"/>
  <c r="AA28" i="10"/>
  <c r="W28" i="10"/>
  <c r="Y28" i="10" s="1"/>
  <c r="T28" i="10"/>
  <c r="V28" i="10" s="1"/>
  <c r="Q28" i="10"/>
  <c r="S28" i="10" s="1"/>
  <c r="O28" i="10"/>
  <c r="K28" i="10"/>
  <c r="M28" i="10" s="1"/>
  <c r="H28" i="10"/>
  <c r="J28" i="10" s="1"/>
  <c r="E28" i="10"/>
  <c r="G28" i="10" s="1"/>
  <c r="AX27" i="10"/>
  <c r="AZ27" i="10" s="1"/>
  <c r="AU27" i="10"/>
  <c r="AW27" i="10" s="1"/>
  <c r="AR27" i="10"/>
  <c r="AT27" i="10" s="1"/>
  <c r="AP27" i="10"/>
  <c r="AL27" i="10"/>
  <c r="AN27" i="10" s="1"/>
  <c r="AI27" i="10"/>
  <c r="AK27" i="10" s="1"/>
  <c r="AF27" i="10"/>
  <c r="AH27" i="10" s="1"/>
  <c r="AD27" i="10"/>
  <c r="AA27" i="10"/>
  <c r="W27" i="10"/>
  <c r="Y27" i="10" s="1"/>
  <c r="T27" i="10"/>
  <c r="V27" i="10" s="1"/>
  <c r="Q27" i="10"/>
  <c r="S27" i="10" s="1"/>
  <c r="O27" i="10"/>
  <c r="K27" i="10"/>
  <c r="M27" i="10" s="1"/>
  <c r="H27" i="10"/>
  <c r="J27" i="10" s="1"/>
  <c r="E27" i="10"/>
  <c r="AX26" i="10"/>
  <c r="AZ26" i="10" s="1"/>
  <c r="AU26" i="10"/>
  <c r="AW26" i="10" s="1"/>
  <c r="AR26" i="10"/>
  <c r="AT26" i="10" s="1"/>
  <c r="AP26" i="10"/>
  <c r="AL26" i="10"/>
  <c r="AN26" i="10" s="1"/>
  <c r="AI26" i="10"/>
  <c r="AK26" i="10" s="1"/>
  <c r="AF26" i="10"/>
  <c r="AA26" i="10"/>
  <c r="W26" i="10"/>
  <c r="Y26" i="10" s="1"/>
  <c r="T26" i="10"/>
  <c r="V26" i="10" s="1"/>
  <c r="Q26" i="10"/>
  <c r="K26" i="10"/>
  <c r="M26" i="10" s="1"/>
  <c r="H26" i="10"/>
  <c r="J26" i="10" s="1"/>
  <c r="E26" i="10"/>
  <c r="AX25" i="10"/>
  <c r="AZ25" i="10" s="1"/>
  <c r="AU25" i="10"/>
  <c r="AW25" i="10" s="1"/>
  <c r="AR25" i="10"/>
  <c r="AT25" i="10" s="1"/>
  <c r="AP25" i="10"/>
  <c r="AL25" i="10"/>
  <c r="AN25" i="10" s="1"/>
  <c r="AI25" i="10"/>
  <c r="AK25" i="10" s="1"/>
  <c r="AF25" i="10"/>
  <c r="AA25" i="10"/>
  <c r="W25" i="10"/>
  <c r="Y25" i="10" s="1"/>
  <c r="T25" i="10"/>
  <c r="V25" i="10" s="1"/>
  <c r="Q25" i="10"/>
  <c r="K25" i="10"/>
  <c r="M25" i="10" s="1"/>
  <c r="H25" i="10"/>
  <c r="J25" i="10" s="1"/>
  <c r="AD25" i="10"/>
  <c r="E25" i="10"/>
  <c r="G25" i="10" s="1"/>
  <c r="AX24" i="10"/>
  <c r="AZ24" i="10" s="1"/>
  <c r="AU24" i="10"/>
  <c r="AW24" i="10" s="1"/>
  <c r="AR24" i="10"/>
  <c r="AT24" i="10" s="1"/>
  <c r="AP24" i="10"/>
  <c r="AL24" i="10"/>
  <c r="AN24" i="10" s="1"/>
  <c r="AI24" i="10"/>
  <c r="AK24" i="10" s="1"/>
  <c r="AF24" i="10"/>
  <c r="AH24" i="10" s="1"/>
  <c r="AD24" i="10"/>
  <c r="AA24" i="10"/>
  <c r="W24" i="10"/>
  <c r="Y24" i="10" s="1"/>
  <c r="T24" i="10"/>
  <c r="V24" i="10" s="1"/>
  <c r="Q24" i="10"/>
  <c r="S24" i="10" s="1"/>
  <c r="O24" i="10"/>
  <c r="K24" i="10"/>
  <c r="M24" i="10" s="1"/>
  <c r="H24" i="10"/>
  <c r="J24" i="10" s="1"/>
  <c r="E24" i="10"/>
  <c r="G24" i="10" s="1"/>
  <c r="AX23" i="10"/>
  <c r="AZ23" i="10" s="1"/>
  <c r="AU23" i="10"/>
  <c r="AW23" i="10" s="1"/>
  <c r="AR23" i="10"/>
  <c r="AT23" i="10" s="1"/>
  <c r="AP23" i="10"/>
  <c r="AL23" i="10"/>
  <c r="AN23" i="10" s="1"/>
  <c r="AI23" i="10"/>
  <c r="AK23" i="10" s="1"/>
  <c r="AF23" i="10"/>
  <c r="AH23" i="10" s="1"/>
  <c r="AD23" i="10"/>
  <c r="AA23" i="10"/>
  <c r="W23" i="10"/>
  <c r="Y23" i="10" s="1"/>
  <c r="T23" i="10"/>
  <c r="Q23" i="10"/>
  <c r="S23" i="10" s="1"/>
  <c r="K23" i="10"/>
  <c r="M23" i="10" s="1"/>
  <c r="H23" i="10"/>
  <c r="J23" i="10" s="1"/>
  <c r="O23" i="10"/>
  <c r="E23" i="10"/>
  <c r="AX22" i="10"/>
  <c r="AZ22" i="10" s="1"/>
  <c r="AU22" i="10"/>
  <c r="AW22" i="10" s="1"/>
  <c r="AR22" i="10"/>
  <c r="AT22" i="10" s="1"/>
  <c r="AP22" i="10"/>
  <c r="AL22" i="10"/>
  <c r="AN22" i="10" s="1"/>
  <c r="AI22" i="10"/>
  <c r="AK22" i="10" s="1"/>
  <c r="AF22" i="10"/>
  <c r="AA22" i="10"/>
  <c r="W22" i="10"/>
  <c r="Y22" i="10" s="1"/>
  <c r="T22" i="10"/>
  <c r="V22" i="10" s="1"/>
  <c r="Q22" i="10"/>
  <c r="K22" i="10"/>
  <c r="M22" i="10" s="1"/>
  <c r="H22" i="10"/>
  <c r="J22" i="10" s="1"/>
  <c r="E22" i="10"/>
  <c r="G22" i="10" s="1"/>
  <c r="AX21" i="10"/>
  <c r="AZ21" i="10" s="1"/>
  <c r="AU21" i="10"/>
  <c r="AW21" i="10" s="1"/>
  <c r="AR21" i="10"/>
  <c r="AT21" i="10" s="1"/>
  <c r="AP21" i="10"/>
  <c r="AL21" i="10"/>
  <c r="AN21" i="10" s="1"/>
  <c r="AI21" i="10"/>
  <c r="AK21" i="10" s="1"/>
  <c r="AF21" i="10"/>
  <c r="AA21" i="10"/>
  <c r="W21" i="10"/>
  <c r="Y21" i="10" s="1"/>
  <c r="T21" i="10"/>
  <c r="V21" i="10" s="1"/>
  <c r="Q21" i="10"/>
  <c r="K21" i="10"/>
  <c r="M21" i="10" s="1"/>
  <c r="H21" i="10"/>
  <c r="J21" i="10" s="1"/>
  <c r="AD21" i="10"/>
  <c r="E21" i="10"/>
  <c r="AX20" i="10"/>
  <c r="AZ20" i="10" s="1"/>
  <c r="AU20" i="10"/>
  <c r="AW20" i="10" s="1"/>
  <c r="AR20" i="10"/>
  <c r="AT20" i="10" s="1"/>
  <c r="AP20" i="10"/>
  <c r="AL20" i="10"/>
  <c r="AN20" i="10" s="1"/>
  <c r="AI20" i="10"/>
  <c r="AK20" i="10" s="1"/>
  <c r="AF20" i="10"/>
  <c r="AH20" i="10" s="1"/>
  <c r="AD20" i="10"/>
  <c r="AA20" i="10"/>
  <c r="W20" i="10"/>
  <c r="T20" i="10"/>
  <c r="V20" i="10" s="1"/>
  <c r="Q20" i="10"/>
  <c r="S20" i="10" s="1"/>
  <c r="O20" i="10"/>
  <c r="K20" i="10"/>
  <c r="M20" i="10" s="1"/>
  <c r="H20" i="10"/>
  <c r="J20" i="10" s="1"/>
  <c r="E20" i="10"/>
  <c r="G20" i="10" s="1"/>
  <c r="AX19" i="10"/>
  <c r="AZ19" i="10" s="1"/>
  <c r="AU19" i="10"/>
  <c r="AW19" i="10" s="1"/>
  <c r="AR19" i="10"/>
  <c r="AT19" i="10" s="1"/>
  <c r="AP19" i="10"/>
  <c r="AL19" i="10"/>
  <c r="AN19" i="10" s="1"/>
  <c r="AI19" i="10"/>
  <c r="AK19" i="10" s="1"/>
  <c r="AF19" i="10"/>
  <c r="AH19" i="10" s="1"/>
  <c r="AA19" i="10"/>
  <c r="W19" i="10"/>
  <c r="Y19" i="10" s="1"/>
  <c r="T19" i="10"/>
  <c r="V19" i="10" s="1"/>
  <c r="Q19" i="10"/>
  <c r="S19" i="10" s="1"/>
  <c r="K19" i="10"/>
  <c r="M19" i="10" s="1"/>
  <c r="H19" i="10"/>
  <c r="J19" i="10" s="1"/>
  <c r="O19" i="10"/>
  <c r="E19" i="10"/>
  <c r="AX18" i="10"/>
  <c r="AZ18" i="10" s="1"/>
  <c r="AU18" i="10"/>
  <c r="AW18" i="10" s="1"/>
  <c r="AR18" i="10"/>
  <c r="AT18" i="10" s="1"/>
  <c r="AP18" i="10"/>
  <c r="AL18" i="10"/>
  <c r="AN18" i="10" s="1"/>
  <c r="AI18" i="10"/>
  <c r="AK18" i="10" s="1"/>
  <c r="AF18" i="10"/>
  <c r="AA18" i="10"/>
  <c r="W18" i="10"/>
  <c r="Y18" i="10" s="1"/>
  <c r="T18" i="10"/>
  <c r="V18" i="10" s="1"/>
  <c r="Q18" i="10"/>
  <c r="K18" i="10"/>
  <c r="M18" i="10" s="1"/>
  <c r="H18" i="10"/>
  <c r="J18" i="10" s="1"/>
  <c r="E18" i="10"/>
  <c r="G18" i="10" s="1"/>
  <c r="AX17" i="10"/>
  <c r="AZ17" i="10" s="1"/>
  <c r="AU17" i="10"/>
  <c r="AW17" i="10" s="1"/>
  <c r="AR17" i="10"/>
  <c r="AT17" i="10" s="1"/>
  <c r="AP17" i="10"/>
  <c r="AL17" i="10"/>
  <c r="AN17" i="10" s="1"/>
  <c r="AI17" i="10"/>
  <c r="AK17" i="10" s="1"/>
  <c r="AF17" i="10"/>
  <c r="AA17" i="10"/>
  <c r="W17" i="10"/>
  <c r="Y17" i="10" s="1"/>
  <c r="T17" i="10"/>
  <c r="V17" i="10" s="1"/>
  <c r="Q17" i="10"/>
  <c r="K17" i="10"/>
  <c r="M17" i="10" s="1"/>
  <c r="H17" i="10"/>
  <c r="J17" i="10" s="1"/>
  <c r="E17" i="10"/>
  <c r="G17" i="10" s="1"/>
  <c r="AX16" i="10"/>
  <c r="AZ16" i="10" s="1"/>
  <c r="AU16" i="10"/>
  <c r="AW16" i="10" s="1"/>
  <c r="AR16" i="10"/>
  <c r="AT16" i="10" s="1"/>
  <c r="AP16" i="10"/>
  <c r="AL16" i="10"/>
  <c r="AI16" i="10"/>
  <c r="AK16" i="10" s="1"/>
  <c r="AF16" i="10"/>
  <c r="AH16" i="10" s="1"/>
  <c r="AD16" i="10"/>
  <c r="AA16" i="10"/>
  <c r="W16" i="10"/>
  <c r="Y16" i="10" s="1"/>
  <c r="T16" i="10"/>
  <c r="V16" i="10" s="1"/>
  <c r="Q16" i="10"/>
  <c r="O16" i="10"/>
  <c r="K16" i="10"/>
  <c r="M16" i="10" s="1"/>
  <c r="H16" i="10"/>
  <c r="J16" i="10" s="1"/>
  <c r="E16" i="10"/>
  <c r="AX15" i="10"/>
  <c r="AZ15" i="10" s="1"/>
  <c r="AU15" i="10"/>
  <c r="AW15" i="10" s="1"/>
  <c r="AR15" i="10"/>
  <c r="AT15" i="10" s="1"/>
  <c r="AP15" i="10"/>
  <c r="AL15" i="10"/>
  <c r="AN15" i="10" s="1"/>
  <c r="AI15" i="10"/>
  <c r="AK15" i="10" s="1"/>
  <c r="AF15" i="10"/>
  <c r="AH15" i="10" s="1"/>
  <c r="AA15" i="10"/>
  <c r="W15" i="10"/>
  <c r="Y15" i="10" s="1"/>
  <c r="T15" i="10"/>
  <c r="V15" i="10" s="1"/>
  <c r="Q15" i="10"/>
  <c r="S15" i="10" s="1"/>
  <c r="K15" i="10"/>
  <c r="M15" i="10" s="1"/>
  <c r="H15" i="10"/>
  <c r="J15" i="10" s="1"/>
  <c r="O15" i="10"/>
  <c r="E15" i="10"/>
  <c r="G15" i="10" s="1"/>
  <c r="AX14" i="10"/>
  <c r="AZ14" i="10" s="1"/>
  <c r="AU14" i="10"/>
  <c r="AW14" i="10" s="1"/>
  <c r="AR14" i="10"/>
  <c r="AT14" i="10" s="1"/>
  <c r="AP14" i="10"/>
  <c r="AL14" i="10"/>
  <c r="AN14" i="10" s="1"/>
  <c r="AI14" i="10"/>
  <c r="AK14" i="10" s="1"/>
  <c r="AF14" i="10"/>
  <c r="AH14" i="10" s="1"/>
  <c r="AD14" i="10"/>
  <c r="AA14" i="10"/>
  <c r="W14" i="10"/>
  <c r="Y14" i="10" s="1"/>
  <c r="T14" i="10"/>
  <c r="V14" i="10" s="1"/>
  <c r="Q14" i="10"/>
  <c r="S14" i="10" s="1"/>
  <c r="O14" i="10"/>
  <c r="K14" i="10"/>
  <c r="M14" i="10" s="1"/>
  <c r="H14" i="10"/>
  <c r="J14" i="10" s="1"/>
  <c r="E14" i="10"/>
  <c r="G14" i="10" s="1"/>
  <c r="AX13" i="10"/>
  <c r="AZ13" i="10" s="1"/>
  <c r="AU13" i="10"/>
  <c r="AW13" i="10" s="1"/>
  <c r="AR13" i="10"/>
  <c r="AT13" i="10" s="1"/>
  <c r="AP13" i="10"/>
  <c r="AL13" i="10"/>
  <c r="AN13" i="10" s="1"/>
  <c r="AI13" i="10"/>
  <c r="AK13" i="10" s="1"/>
  <c r="AF13" i="10"/>
  <c r="AA13" i="10"/>
  <c r="W13" i="10"/>
  <c r="Y13" i="10" s="1"/>
  <c r="T13" i="10"/>
  <c r="V13" i="10" s="1"/>
  <c r="Q13" i="10"/>
  <c r="K13" i="10"/>
  <c r="M13" i="10" s="1"/>
  <c r="H13" i="10"/>
  <c r="J13" i="10" s="1"/>
  <c r="E13" i="10"/>
  <c r="G13" i="10" s="1"/>
  <c r="AX12" i="10"/>
  <c r="AZ12" i="10" s="1"/>
  <c r="AU12" i="10"/>
  <c r="AW12" i="10" s="1"/>
  <c r="AR12" i="10"/>
  <c r="AT12" i="10" s="1"/>
  <c r="AP12" i="10"/>
  <c r="AL12" i="10"/>
  <c r="AN12" i="10" s="1"/>
  <c r="AI12" i="10"/>
  <c r="AK12" i="10" s="1"/>
  <c r="AF12" i="10"/>
  <c r="AD12" i="10"/>
  <c r="AA12" i="10"/>
  <c r="W12" i="10"/>
  <c r="Y12" i="10" s="1"/>
  <c r="T12" i="10"/>
  <c r="V12" i="10" s="1"/>
  <c r="Q12" i="10"/>
  <c r="S12" i="10" s="1"/>
  <c r="O12" i="10"/>
  <c r="K12" i="10"/>
  <c r="M12" i="10" s="1"/>
  <c r="H12" i="10"/>
  <c r="J12" i="10" s="1"/>
  <c r="E12" i="10"/>
  <c r="G12" i="10" s="1"/>
  <c r="AX11" i="10"/>
  <c r="AZ11" i="10" s="1"/>
  <c r="AU11" i="10"/>
  <c r="AW11" i="10" s="1"/>
  <c r="AR11" i="10"/>
  <c r="AT11" i="10" s="1"/>
  <c r="AP11" i="10"/>
  <c r="AL11" i="10"/>
  <c r="AN11" i="10" s="1"/>
  <c r="AI11" i="10"/>
  <c r="AK11" i="10" s="1"/>
  <c r="AF11" i="10"/>
  <c r="AH11" i="10" s="1"/>
  <c r="AA11" i="10"/>
  <c r="W11" i="10"/>
  <c r="Y11" i="10" s="1"/>
  <c r="T11" i="10"/>
  <c r="Q11" i="10"/>
  <c r="S11" i="10" s="1"/>
  <c r="O11" i="10"/>
  <c r="K11" i="10"/>
  <c r="M11" i="10" s="1"/>
  <c r="H11" i="10"/>
  <c r="AD11" i="10"/>
  <c r="E11" i="10"/>
  <c r="AX10" i="10"/>
  <c r="AZ10" i="10" s="1"/>
  <c r="AU10" i="10"/>
  <c r="AW10" i="10" s="1"/>
  <c r="AR10" i="10"/>
  <c r="AT10" i="10" s="1"/>
  <c r="AP10" i="10"/>
  <c r="AL10" i="10"/>
  <c r="AN10" i="10" s="1"/>
  <c r="AI10" i="10"/>
  <c r="AK10" i="10" s="1"/>
  <c r="AF10" i="10"/>
  <c r="AH10" i="10" s="1"/>
  <c r="AA10" i="10"/>
  <c r="W10" i="10"/>
  <c r="Y10" i="10" s="1"/>
  <c r="T10" i="10"/>
  <c r="V10" i="10" s="1"/>
  <c r="Q10" i="10"/>
  <c r="S10" i="10" s="1"/>
  <c r="K10" i="10"/>
  <c r="M10" i="10" s="1"/>
  <c r="H10" i="10"/>
  <c r="J10" i="10" s="1"/>
  <c r="AD10" i="10"/>
  <c r="E10" i="10"/>
  <c r="G10" i="10" s="1"/>
  <c r="AX9" i="10"/>
  <c r="AZ9" i="10" s="1"/>
  <c r="AU9" i="10"/>
  <c r="AW9" i="10" s="1"/>
  <c r="AR9" i="10"/>
  <c r="AT9" i="10" s="1"/>
  <c r="AP9" i="10"/>
  <c r="AL9" i="10"/>
  <c r="AN9" i="10" s="1"/>
  <c r="AI9" i="10"/>
  <c r="AK9" i="10" s="1"/>
  <c r="AF9" i="10"/>
  <c r="AH9" i="10" s="1"/>
  <c r="AA9" i="10"/>
  <c r="W9" i="10"/>
  <c r="Y9" i="10" s="1"/>
  <c r="T9" i="10"/>
  <c r="V9" i="10" s="1"/>
  <c r="Q9" i="10"/>
  <c r="K9" i="10"/>
  <c r="M9" i="10" s="1"/>
  <c r="H9" i="10"/>
  <c r="J9" i="10" s="1"/>
  <c r="E9" i="10"/>
  <c r="G9" i="10" s="1"/>
  <c r="AX8" i="10"/>
  <c r="AZ8" i="10" s="1"/>
  <c r="AU8" i="10"/>
  <c r="AW8" i="10" s="1"/>
  <c r="AR8" i="10"/>
  <c r="AT8" i="10" s="1"/>
  <c r="AP8" i="10"/>
  <c r="AL8" i="10"/>
  <c r="AN8" i="10" s="1"/>
  <c r="AI8" i="10"/>
  <c r="AK8" i="10" s="1"/>
  <c r="AF8" i="10"/>
  <c r="AD8" i="10"/>
  <c r="AA8" i="10"/>
  <c r="W8" i="10"/>
  <c r="Y8" i="10" s="1"/>
  <c r="T8" i="10"/>
  <c r="V8" i="10" s="1"/>
  <c r="Q8" i="10"/>
  <c r="O8" i="10"/>
  <c r="K8" i="10"/>
  <c r="M8" i="10" s="1"/>
  <c r="H8" i="10"/>
  <c r="J8" i="10" s="1"/>
  <c r="E8" i="10"/>
  <c r="AX7" i="10"/>
  <c r="AZ7" i="10" s="1"/>
  <c r="AU7" i="10"/>
  <c r="AW7" i="10" s="1"/>
  <c r="AR7" i="10"/>
  <c r="AT7" i="10" s="1"/>
  <c r="AL7" i="10"/>
  <c r="AN7" i="10" s="1"/>
  <c r="AI7" i="10"/>
  <c r="AK7" i="10" s="1"/>
  <c r="AF7" i="10"/>
  <c r="AH7" i="10" s="1"/>
  <c r="AD7" i="10"/>
  <c r="W7" i="10"/>
  <c r="Y7" i="10" s="1"/>
  <c r="T7" i="10"/>
  <c r="V7" i="10" s="1"/>
  <c r="Q7" i="10"/>
  <c r="S7" i="10" s="1"/>
  <c r="K7" i="10"/>
  <c r="M7" i="10" s="1"/>
  <c r="H7" i="10"/>
  <c r="J7" i="10" s="1"/>
  <c r="E7" i="10"/>
  <c r="AX50" i="24"/>
  <c r="AZ50" i="24" s="1"/>
  <c r="AU50" i="24"/>
  <c r="AW50" i="24" s="1"/>
  <c r="AR50" i="24"/>
  <c r="AT50" i="24" s="1"/>
  <c r="AP50" i="24"/>
  <c r="AL50" i="24"/>
  <c r="AN50" i="24" s="1"/>
  <c r="AI50" i="24"/>
  <c r="AK50" i="24" s="1"/>
  <c r="AF50" i="24"/>
  <c r="AA50" i="24"/>
  <c r="W50" i="24"/>
  <c r="Y50" i="24" s="1"/>
  <c r="T50" i="24"/>
  <c r="Q50" i="24"/>
  <c r="S50" i="24" s="1"/>
  <c r="K50" i="24"/>
  <c r="M50" i="24" s="1"/>
  <c r="H50" i="24"/>
  <c r="J50" i="24" s="1"/>
  <c r="E50" i="24"/>
  <c r="G50" i="24" s="1"/>
  <c r="AX49" i="24"/>
  <c r="AZ49" i="24" s="1"/>
  <c r="AU49" i="24"/>
  <c r="AW49" i="24" s="1"/>
  <c r="AR49" i="24"/>
  <c r="AT49" i="24" s="1"/>
  <c r="AP49" i="24"/>
  <c r="AL49" i="24"/>
  <c r="AN49" i="24" s="1"/>
  <c r="AI49" i="24"/>
  <c r="AK49" i="24" s="1"/>
  <c r="AF49" i="24"/>
  <c r="AD49" i="24"/>
  <c r="AA49" i="24"/>
  <c r="W49" i="24"/>
  <c r="Y49" i="24" s="1"/>
  <c r="T49" i="24"/>
  <c r="V49" i="24" s="1"/>
  <c r="Q49" i="24"/>
  <c r="O49" i="24"/>
  <c r="K49" i="24"/>
  <c r="M49" i="24" s="1"/>
  <c r="H49" i="24"/>
  <c r="J49" i="24" s="1"/>
  <c r="E49" i="24"/>
  <c r="AX48" i="24"/>
  <c r="AZ48" i="24" s="1"/>
  <c r="AU48" i="24"/>
  <c r="AW48" i="24" s="1"/>
  <c r="AR48" i="24"/>
  <c r="AT48" i="24" s="1"/>
  <c r="AP48" i="24"/>
  <c r="AL48" i="24"/>
  <c r="AN48" i="24" s="1"/>
  <c r="AI48" i="24"/>
  <c r="AK48" i="24" s="1"/>
  <c r="AF48" i="24"/>
  <c r="AH48" i="24" s="1"/>
  <c r="AA48" i="24"/>
  <c r="W48" i="24"/>
  <c r="Y48" i="24" s="1"/>
  <c r="T48" i="24"/>
  <c r="V48" i="24" s="1"/>
  <c r="Q48" i="24"/>
  <c r="K48" i="24"/>
  <c r="M48" i="24" s="1"/>
  <c r="H48" i="24"/>
  <c r="J48" i="24" s="1"/>
  <c r="AD48" i="24"/>
  <c r="E48" i="24"/>
  <c r="AX47" i="24"/>
  <c r="AZ47" i="24" s="1"/>
  <c r="AU47" i="24"/>
  <c r="AW47" i="24" s="1"/>
  <c r="AR47" i="24"/>
  <c r="AT47" i="24" s="1"/>
  <c r="AP47" i="24"/>
  <c r="AL47" i="24"/>
  <c r="AN47" i="24" s="1"/>
  <c r="AI47" i="24"/>
  <c r="AK47" i="24" s="1"/>
  <c r="AF47" i="24"/>
  <c r="AH47" i="24" s="1"/>
  <c r="AD47" i="24"/>
  <c r="AA47" i="24"/>
  <c r="W47" i="24"/>
  <c r="Y47" i="24" s="1"/>
  <c r="T47" i="24"/>
  <c r="V47" i="24" s="1"/>
  <c r="Q47" i="24"/>
  <c r="S47" i="24" s="1"/>
  <c r="O47" i="24"/>
  <c r="K47" i="24"/>
  <c r="M47" i="24" s="1"/>
  <c r="H47" i="24"/>
  <c r="J47" i="24" s="1"/>
  <c r="E47" i="24"/>
  <c r="AX46" i="24"/>
  <c r="AZ46" i="24" s="1"/>
  <c r="AU46" i="24"/>
  <c r="AW46" i="24" s="1"/>
  <c r="AR46" i="24"/>
  <c r="AT46" i="24" s="1"/>
  <c r="AP46" i="24"/>
  <c r="AL46" i="24"/>
  <c r="AN46" i="24" s="1"/>
  <c r="AI46" i="24"/>
  <c r="AF46" i="24"/>
  <c r="AH46" i="24" s="1"/>
  <c r="AA46" i="24"/>
  <c r="W46" i="24"/>
  <c r="Y46" i="24" s="1"/>
  <c r="T46" i="24"/>
  <c r="Q46" i="24"/>
  <c r="S46" i="24" s="1"/>
  <c r="K46" i="24"/>
  <c r="M46" i="24" s="1"/>
  <c r="H46" i="24"/>
  <c r="J46" i="24" s="1"/>
  <c r="E46" i="24"/>
  <c r="AX45" i="24"/>
  <c r="AZ45" i="24" s="1"/>
  <c r="AU45" i="24"/>
  <c r="AW45" i="24" s="1"/>
  <c r="AR45" i="24"/>
  <c r="AT45" i="24" s="1"/>
  <c r="AP45" i="24"/>
  <c r="AL45" i="24"/>
  <c r="AN45" i="24" s="1"/>
  <c r="AI45" i="24"/>
  <c r="AK45" i="24" s="1"/>
  <c r="AF45" i="24"/>
  <c r="AD45" i="24"/>
  <c r="AA45" i="24"/>
  <c r="W45" i="24"/>
  <c r="Y45" i="24" s="1"/>
  <c r="T45" i="24"/>
  <c r="V45" i="24" s="1"/>
  <c r="Q45" i="24"/>
  <c r="O45" i="24"/>
  <c r="K45" i="24"/>
  <c r="M45" i="24" s="1"/>
  <c r="H45" i="24"/>
  <c r="J45" i="24" s="1"/>
  <c r="E45" i="24"/>
  <c r="AX44" i="24"/>
  <c r="AZ44" i="24" s="1"/>
  <c r="AU44" i="24"/>
  <c r="AW44" i="24" s="1"/>
  <c r="AR44" i="24"/>
  <c r="AT44" i="24" s="1"/>
  <c r="AP44" i="24"/>
  <c r="AL44" i="24"/>
  <c r="AN44" i="24" s="1"/>
  <c r="AI44" i="24"/>
  <c r="AK44" i="24" s="1"/>
  <c r="AF44" i="24"/>
  <c r="AA44" i="24"/>
  <c r="W44" i="24"/>
  <c r="Y44" i="24" s="1"/>
  <c r="T44" i="24"/>
  <c r="V44" i="24" s="1"/>
  <c r="Q44" i="24"/>
  <c r="K44" i="24"/>
  <c r="M44" i="24" s="1"/>
  <c r="H44" i="24"/>
  <c r="AD44" i="24"/>
  <c r="E44" i="24"/>
  <c r="AX43" i="24"/>
  <c r="AZ43" i="24" s="1"/>
  <c r="AU43" i="24"/>
  <c r="AW43" i="24" s="1"/>
  <c r="AR43" i="24"/>
  <c r="AT43" i="24" s="1"/>
  <c r="AP43" i="24"/>
  <c r="AL43" i="24"/>
  <c r="AN43" i="24" s="1"/>
  <c r="AI43" i="24"/>
  <c r="AF43" i="24"/>
  <c r="AH43" i="24" s="1"/>
  <c r="AD43" i="24"/>
  <c r="AA43" i="24"/>
  <c r="W43" i="24"/>
  <c r="Y43" i="24" s="1"/>
  <c r="T43" i="24"/>
  <c r="V43" i="24" s="1"/>
  <c r="Q43" i="24"/>
  <c r="S43" i="24" s="1"/>
  <c r="O43" i="24"/>
  <c r="K43" i="24"/>
  <c r="M43" i="24" s="1"/>
  <c r="H43" i="24"/>
  <c r="J43" i="24" s="1"/>
  <c r="E43" i="24"/>
  <c r="AX42" i="24"/>
  <c r="AZ42" i="24" s="1"/>
  <c r="AU42" i="24"/>
  <c r="AW42" i="24" s="1"/>
  <c r="AR42" i="24"/>
  <c r="AT42" i="24" s="1"/>
  <c r="AP42" i="24"/>
  <c r="AL42" i="24"/>
  <c r="AN42" i="24" s="1"/>
  <c r="AI42" i="24"/>
  <c r="AK42" i="24" s="1"/>
  <c r="AF42" i="24"/>
  <c r="AH42" i="24" s="1"/>
  <c r="AA42" i="24"/>
  <c r="W42" i="24"/>
  <c r="Y42" i="24" s="1"/>
  <c r="T42" i="24"/>
  <c r="Q42" i="24"/>
  <c r="S42" i="24" s="1"/>
  <c r="K42" i="24"/>
  <c r="M42" i="24" s="1"/>
  <c r="H42" i="24"/>
  <c r="E42" i="24"/>
  <c r="AX41" i="24"/>
  <c r="AZ41" i="24" s="1"/>
  <c r="AU41" i="24"/>
  <c r="AW41" i="24" s="1"/>
  <c r="AR41" i="24"/>
  <c r="AT41" i="24" s="1"/>
  <c r="AP41" i="24"/>
  <c r="AL41" i="24"/>
  <c r="AI41" i="24"/>
  <c r="AK41" i="24" s="1"/>
  <c r="AF41" i="24"/>
  <c r="AH41" i="24" s="1"/>
  <c r="AD41" i="24"/>
  <c r="AA41" i="24"/>
  <c r="W41" i="24"/>
  <c r="Y41" i="24" s="1"/>
  <c r="T41" i="24"/>
  <c r="V41" i="24" s="1"/>
  <c r="Q41" i="24"/>
  <c r="S41" i="24" s="1"/>
  <c r="O41" i="24"/>
  <c r="K41" i="24"/>
  <c r="M41" i="24" s="1"/>
  <c r="H41" i="24"/>
  <c r="J41" i="24" s="1"/>
  <c r="E41" i="24"/>
  <c r="G41" i="24" s="1"/>
  <c r="AX40" i="24"/>
  <c r="AZ40" i="24" s="1"/>
  <c r="AU40" i="24"/>
  <c r="AW40" i="24" s="1"/>
  <c r="AR40" i="24"/>
  <c r="AT40" i="24" s="1"/>
  <c r="AP40" i="24"/>
  <c r="AL40" i="24"/>
  <c r="AN40" i="24" s="1"/>
  <c r="AI40" i="24"/>
  <c r="AK40" i="24" s="1"/>
  <c r="AF40" i="24"/>
  <c r="AH40" i="24" s="1"/>
  <c r="AA40" i="24"/>
  <c r="W40" i="24"/>
  <c r="Y40" i="24" s="1"/>
  <c r="T40" i="24"/>
  <c r="V40" i="24" s="1"/>
  <c r="Q40" i="24"/>
  <c r="K40" i="24"/>
  <c r="M40" i="24" s="1"/>
  <c r="H40" i="24"/>
  <c r="E40" i="24"/>
  <c r="AX39" i="24"/>
  <c r="AZ39" i="24" s="1"/>
  <c r="AU39" i="24"/>
  <c r="AW39" i="24" s="1"/>
  <c r="AR39" i="24"/>
  <c r="AT39" i="24" s="1"/>
  <c r="AP39" i="24"/>
  <c r="AL39" i="24"/>
  <c r="AN39" i="24" s="1"/>
  <c r="AI39" i="24"/>
  <c r="AK39" i="24" s="1"/>
  <c r="AF39" i="24"/>
  <c r="AD39" i="24"/>
  <c r="AA39" i="24"/>
  <c r="W39" i="24"/>
  <c r="Y39" i="24" s="1"/>
  <c r="T39" i="24"/>
  <c r="Q39" i="24"/>
  <c r="S39" i="24" s="1"/>
  <c r="O39" i="24"/>
  <c r="K39" i="24"/>
  <c r="M39" i="24" s="1"/>
  <c r="H39" i="24"/>
  <c r="E39" i="24"/>
  <c r="AX38" i="24"/>
  <c r="AZ38" i="24" s="1"/>
  <c r="AU38" i="24"/>
  <c r="AW38" i="24" s="1"/>
  <c r="AR38" i="24"/>
  <c r="AT38" i="24" s="1"/>
  <c r="AP38" i="24"/>
  <c r="AL38" i="24"/>
  <c r="AN38" i="24" s="1"/>
  <c r="AI38" i="24"/>
  <c r="AK38" i="24" s="1"/>
  <c r="AF38" i="24"/>
  <c r="AH38" i="24" s="1"/>
  <c r="AA38" i="24"/>
  <c r="W38" i="24"/>
  <c r="Y38" i="24" s="1"/>
  <c r="T38" i="24"/>
  <c r="V38" i="24" s="1"/>
  <c r="Q38" i="24"/>
  <c r="S38" i="24" s="1"/>
  <c r="O38" i="24"/>
  <c r="K38" i="24"/>
  <c r="M38" i="24" s="1"/>
  <c r="H38" i="24"/>
  <c r="J38" i="24" s="1"/>
  <c r="AD38" i="24"/>
  <c r="E38" i="24"/>
  <c r="G38" i="24" s="1"/>
  <c r="AX37" i="24"/>
  <c r="AZ37" i="24" s="1"/>
  <c r="AU37" i="24"/>
  <c r="AW37" i="24" s="1"/>
  <c r="AR37" i="24"/>
  <c r="AT37" i="24" s="1"/>
  <c r="AP37" i="24"/>
  <c r="AL37" i="24"/>
  <c r="AN37" i="24" s="1"/>
  <c r="AI37" i="24"/>
  <c r="AK37" i="24" s="1"/>
  <c r="AF37" i="24"/>
  <c r="AH37" i="24" s="1"/>
  <c r="AA37" i="24"/>
  <c r="W37" i="24"/>
  <c r="Y37" i="24" s="1"/>
  <c r="T37" i="24"/>
  <c r="V37" i="24" s="1"/>
  <c r="Q37" i="24"/>
  <c r="S37" i="24" s="1"/>
  <c r="K37" i="24"/>
  <c r="M37" i="24" s="1"/>
  <c r="H37" i="24"/>
  <c r="J37" i="24" s="1"/>
  <c r="E37" i="24"/>
  <c r="AX36" i="24"/>
  <c r="AZ36" i="24" s="1"/>
  <c r="AU36" i="24"/>
  <c r="AW36" i="24" s="1"/>
  <c r="AR36" i="24"/>
  <c r="AT36" i="24" s="1"/>
  <c r="AP36" i="24"/>
  <c r="AL36" i="24"/>
  <c r="AN36" i="24" s="1"/>
  <c r="AI36" i="24"/>
  <c r="AK36" i="24" s="1"/>
  <c r="AF36" i="24"/>
  <c r="AA36" i="24"/>
  <c r="W36" i="24"/>
  <c r="Y36" i="24" s="1"/>
  <c r="T36" i="24"/>
  <c r="V36" i="24" s="1"/>
  <c r="Q36" i="24"/>
  <c r="K36" i="24"/>
  <c r="M36" i="24" s="1"/>
  <c r="H36" i="24"/>
  <c r="J36" i="24" s="1"/>
  <c r="AD36" i="24"/>
  <c r="E36" i="24"/>
  <c r="G36" i="24" s="1"/>
  <c r="AX35" i="24"/>
  <c r="AZ35" i="24" s="1"/>
  <c r="AU35" i="24"/>
  <c r="AW35" i="24" s="1"/>
  <c r="AR35" i="24"/>
  <c r="AT35" i="24" s="1"/>
  <c r="AP35" i="24"/>
  <c r="AL35" i="24"/>
  <c r="AN35" i="24" s="1"/>
  <c r="AI35" i="24"/>
  <c r="AK35" i="24" s="1"/>
  <c r="AF35" i="24"/>
  <c r="AH35" i="24" s="1"/>
  <c r="AD35" i="24"/>
  <c r="AA35" i="24"/>
  <c r="W35" i="24"/>
  <c r="Y35" i="24" s="1"/>
  <c r="T35" i="24"/>
  <c r="V35" i="24" s="1"/>
  <c r="Q35" i="24"/>
  <c r="S35" i="24" s="1"/>
  <c r="O35" i="24"/>
  <c r="K35" i="24"/>
  <c r="M35" i="24" s="1"/>
  <c r="H35" i="24"/>
  <c r="J35" i="24" s="1"/>
  <c r="E35" i="24"/>
  <c r="G35" i="24" s="1"/>
  <c r="AX34" i="24"/>
  <c r="AZ34" i="24" s="1"/>
  <c r="AU34" i="24"/>
  <c r="AW34" i="24" s="1"/>
  <c r="AR34" i="24"/>
  <c r="AT34" i="24" s="1"/>
  <c r="AP34" i="24"/>
  <c r="AL34" i="24"/>
  <c r="AN34" i="24" s="1"/>
  <c r="AI34" i="24"/>
  <c r="AK34" i="24" s="1"/>
  <c r="AF34" i="24"/>
  <c r="AD34" i="24"/>
  <c r="AA34" i="24"/>
  <c r="W34" i="24"/>
  <c r="Y34" i="24" s="1"/>
  <c r="T34" i="24"/>
  <c r="V34" i="24" s="1"/>
  <c r="Q34" i="24"/>
  <c r="O34" i="24"/>
  <c r="K34" i="24"/>
  <c r="M34" i="24" s="1"/>
  <c r="H34" i="24"/>
  <c r="J34" i="24" s="1"/>
  <c r="E34" i="24"/>
  <c r="AX33" i="24"/>
  <c r="AZ33" i="24" s="1"/>
  <c r="AU33" i="24"/>
  <c r="AW33" i="24" s="1"/>
  <c r="AR33" i="24"/>
  <c r="AT33" i="24" s="1"/>
  <c r="AP33" i="24"/>
  <c r="AL33" i="24"/>
  <c r="AN33" i="24" s="1"/>
  <c r="AI33" i="24"/>
  <c r="AK33" i="24" s="1"/>
  <c r="AF33" i="24"/>
  <c r="AH33" i="24" s="1"/>
  <c r="AA33" i="24"/>
  <c r="W33" i="24"/>
  <c r="Y33" i="24" s="1"/>
  <c r="T33" i="24"/>
  <c r="V33" i="24" s="1"/>
  <c r="Q33" i="24"/>
  <c r="S33" i="24" s="1"/>
  <c r="K33" i="24"/>
  <c r="M33" i="24" s="1"/>
  <c r="H33" i="24"/>
  <c r="J33" i="24" s="1"/>
  <c r="E33" i="24"/>
  <c r="AX32" i="24"/>
  <c r="AZ32" i="24" s="1"/>
  <c r="AU32" i="24"/>
  <c r="AW32" i="24" s="1"/>
  <c r="AR32" i="24"/>
  <c r="AT32" i="24" s="1"/>
  <c r="AP32" i="24"/>
  <c r="AL32" i="24"/>
  <c r="AN32" i="24" s="1"/>
  <c r="AI32" i="24"/>
  <c r="AK32" i="24" s="1"/>
  <c r="AF32" i="24"/>
  <c r="AA32" i="24"/>
  <c r="W32" i="24"/>
  <c r="Y32" i="24" s="1"/>
  <c r="T32" i="24"/>
  <c r="V32" i="24" s="1"/>
  <c r="Q32" i="24"/>
  <c r="K32" i="24"/>
  <c r="M32" i="24" s="1"/>
  <c r="H32" i="24"/>
  <c r="J32" i="24" s="1"/>
  <c r="AD32" i="24"/>
  <c r="E32" i="24"/>
  <c r="G32" i="24" s="1"/>
  <c r="AX31" i="24"/>
  <c r="AZ31" i="24" s="1"/>
  <c r="AU31" i="24"/>
  <c r="AW31" i="24" s="1"/>
  <c r="AR31" i="24"/>
  <c r="AT31" i="24" s="1"/>
  <c r="AP31" i="24"/>
  <c r="AL31" i="24"/>
  <c r="AN31" i="24" s="1"/>
  <c r="AI31" i="24"/>
  <c r="AK31" i="24" s="1"/>
  <c r="AF31" i="24"/>
  <c r="AH31" i="24" s="1"/>
  <c r="AD31" i="24"/>
  <c r="AA31" i="24"/>
  <c r="W31" i="24"/>
  <c r="Y31" i="24" s="1"/>
  <c r="T31" i="24"/>
  <c r="V31" i="24" s="1"/>
  <c r="Q31" i="24"/>
  <c r="S31" i="24" s="1"/>
  <c r="O31" i="24"/>
  <c r="K31" i="24"/>
  <c r="M31" i="24" s="1"/>
  <c r="H31" i="24"/>
  <c r="E31" i="24"/>
  <c r="G31" i="24" s="1"/>
  <c r="AX30" i="24"/>
  <c r="AZ30" i="24" s="1"/>
  <c r="AU30" i="24"/>
  <c r="AW30" i="24" s="1"/>
  <c r="AR30" i="24"/>
  <c r="AT30" i="24" s="1"/>
  <c r="AP30" i="24"/>
  <c r="AL30" i="24"/>
  <c r="AN30" i="24" s="1"/>
  <c r="AI30" i="24"/>
  <c r="AF30" i="24"/>
  <c r="AH30" i="24" s="1"/>
  <c r="AD30" i="24"/>
  <c r="AA30" i="24"/>
  <c r="W30" i="24"/>
  <c r="Y30" i="24" s="1"/>
  <c r="T30" i="24"/>
  <c r="Q30" i="24"/>
  <c r="S30" i="24" s="1"/>
  <c r="O30" i="24"/>
  <c r="K30" i="24"/>
  <c r="M30" i="24" s="1"/>
  <c r="H30" i="24"/>
  <c r="J30" i="24" s="1"/>
  <c r="E30" i="24"/>
  <c r="AX29" i="24"/>
  <c r="AZ29" i="24" s="1"/>
  <c r="AU29" i="24"/>
  <c r="AW29" i="24" s="1"/>
  <c r="AR29" i="24"/>
  <c r="AT29" i="24" s="1"/>
  <c r="AP29" i="24"/>
  <c r="AL29" i="24"/>
  <c r="AN29" i="24" s="1"/>
  <c r="AI29" i="24"/>
  <c r="AK29" i="24" s="1"/>
  <c r="AF29" i="24"/>
  <c r="AH29" i="24" s="1"/>
  <c r="AA29" i="24"/>
  <c r="W29" i="24"/>
  <c r="Y29" i="24" s="1"/>
  <c r="T29" i="24"/>
  <c r="V29" i="24" s="1"/>
  <c r="Q29" i="24"/>
  <c r="S29" i="24" s="1"/>
  <c r="K29" i="24"/>
  <c r="M29" i="24" s="1"/>
  <c r="H29" i="24"/>
  <c r="J29" i="24" s="1"/>
  <c r="E29" i="24"/>
  <c r="AX28" i="24"/>
  <c r="AZ28" i="24" s="1"/>
  <c r="AU28" i="24"/>
  <c r="AW28" i="24" s="1"/>
  <c r="AR28" i="24"/>
  <c r="AT28" i="24" s="1"/>
  <c r="AP28" i="24"/>
  <c r="AL28" i="24"/>
  <c r="AN28" i="24" s="1"/>
  <c r="AI28" i="24"/>
  <c r="AK28" i="24" s="1"/>
  <c r="AF28" i="24"/>
  <c r="AA28" i="24"/>
  <c r="W28" i="24"/>
  <c r="Y28" i="24" s="1"/>
  <c r="T28" i="24"/>
  <c r="V28" i="24" s="1"/>
  <c r="Q28" i="24"/>
  <c r="K28" i="24"/>
  <c r="M28" i="24" s="1"/>
  <c r="H28" i="24"/>
  <c r="J28" i="24" s="1"/>
  <c r="AD28" i="24"/>
  <c r="E28" i="24"/>
  <c r="G28" i="24" s="1"/>
  <c r="AX27" i="24"/>
  <c r="AZ27" i="24" s="1"/>
  <c r="AU27" i="24"/>
  <c r="AW27" i="24" s="1"/>
  <c r="AR27" i="24"/>
  <c r="AT27" i="24" s="1"/>
  <c r="AP27" i="24"/>
  <c r="AL27" i="24"/>
  <c r="AN27" i="24" s="1"/>
  <c r="AI27" i="24"/>
  <c r="AK27" i="24" s="1"/>
  <c r="AF27" i="24"/>
  <c r="AH27" i="24" s="1"/>
  <c r="AD27" i="24"/>
  <c r="AA27" i="24"/>
  <c r="W27" i="24"/>
  <c r="Y27" i="24" s="1"/>
  <c r="T27" i="24"/>
  <c r="V27" i="24" s="1"/>
  <c r="Q27" i="24"/>
  <c r="O27" i="24"/>
  <c r="K27" i="24"/>
  <c r="M27" i="24" s="1"/>
  <c r="H27" i="24"/>
  <c r="E27" i="24"/>
  <c r="G27" i="24" s="1"/>
  <c r="AX26" i="24"/>
  <c r="AZ26" i="24" s="1"/>
  <c r="AU26" i="24"/>
  <c r="AW26" i="24" s="1"/>
  <c r="AR26" i="24"/>
  <c r="AT26" i="24" s="1"/>
  <c r="AP26" i="24"/>
  <c r="AL26" i="24"/>
  <c r="AN26" i="24" s="1"/>
  <c r="AI26" i="24"/>
  <c r="AK26" i="24" s="1"/>
  <c r="AF26" i="24"/>
  <c r="AH26" i="24" s="1"/>
  <c r="AA26" i="24"/>
  <c r="W26" i="24"/>
  <c r="Y26" i="24" s="1"/>
  <c r="T26" i="24"/>
  <c r="V26" i="24" s="1"/>
  <c r="Q26" i="24"/>
  <c r="K26" i="24"/>
  <c r="M26" i="24" s="1"/>
  <c r="H26" i="24"/>
  <c r="J26" i="24" s="1"/>
  <c r="AD26" i="24"/>
  <c r="E26" i="24"/>
  <c r="AX25" i="24"/>
  <c r="AZ25" i="24" s="1"/>
  <c r="AU25" i="24"/>
  <c r="AW25" i="24" s="1"/>
  <c r="AR25" i="24"/>
  <c r="AT25" i="24" s="1"/>
  <c r="AP25" i="24"/>
  <c r="AL25" i="24"/>
  <c r="AN25" i="24" s="1"/>
  <c r="AI25" i="24"/>
  <c r="AK25" i="24" s="1"/>
  <c r="AF25" i="24"/>
  <c r="AA25" i="24"/>
  <c r="W25" i="24"/>
  <c r="Y25" i="24" s="1"/>
  <c r="T25" i="24"/>
  <c r="V25" i="24" s="1"/>
  <c r="Q25" i="24"/>
  <c r="K25" i="24"/>
  <c r="M25" i="24" s="1"/>
  <c r="H25" i="24"/>
  <c r="J25" i="24" s="1"/>
  <c r="E25" i="24"/>
  <c r="G25" i="24" s="1"/>
  <c r="AX24" i="24"/>
  <c r="AZ24" i="24" s="1"/>
  <c r="AU24" i="24"/>
  <c r="AW24" i="24" s="1"/>
  <c r="AR24" i="24"/>
  <c r="AT24" i="24" s="1"/>
  <c r="AP24" i="24"/>
  <c r="AL24" i="24"/>
  <c r="AN24" i="24" s="1"/>
  <c r="AI24" i="24"/>
  <c r="AK24" i="24" s="1"/>
  <c r="AF24" i="24"/>
  <c r="AA24" i="24"/>
  <c r="W24" i="24"/>
  <c r="Y24" i="24" s="1"/>
  <c r="T24" i="24"/>
  <c r="V24" i="24" s="1"/>
  <c r="Q24" i="24"/>
  <c r="K24" i="24"/>
  <c r="M24" i="24" s="1"/>
  <c r="H24" i="24"/>
  <c r="AD24" i="24"/>
  <c r="E24" i="24"/>
  <c r="G24" i="24" s="1"/>
  <c r="AX23" i="24"/>
  <c r="AZ23" i="24" s="1"/>
  <c r="AU23" i="24"/>
  <c r="AW23" i="24" s="1"/>
  <c r="AR23" i="24"/>
  <c r="AT23" i="24" s="1"/>
  <c r="AP23" i="24"/>
  <c r="AL23" i="24"/>
  <c r="AN23" i="24" s="1"/>
  <c r="AI23" i="24"/>
  <c r="AK23" i="24" s="1"/>
  <c r="AF23" i="24"/>
  <c r="AH23" i="24" s="1"/>
  <c r="AD23" i="24"/>
  <c r="AA23" i="24"/>
  <c r="W23" i="24"/>
  <c r="Y23" i="24" s="1"/>
  <c r="T23" i="24"/>
  <c r="Q23" i="24"/>
  <c r="S23" i="24" s="1"/>
  <c r="O23" i="24"/>
  <c r="K23" i="24"/>
  <c r="M23" i="24" s="1"/>
  <c r="H23" i="24"/>
  <c r="E23" i="24"/>
  <c r="G23" i="24" s="1"/>
  <c r="AX22" i="24"/>
  <c r="AZ22" i="24" s="1"/>
  <c r="AU22" i="24"/>
  <c r="AW22" i="24" s="1"/>
  <c r="AR22" i="24"/>
  <c r="AT22" i="24" s="1"/>
  <c r="AP22" i="24"/>
  <c r="AL22" i="24"/>
  <c r="AN22" i="24" s="1"/>
  <c r="AI22" i="24"/>
  <c r="AF22" i="24"/>
  <c r="AH22" i="24" s="1"/>
  <c r="AD22" i="24"/>
  <c r="AA22" i="24"/>
  <c r="W22" i="24"/>
  <c r="Y22" i="24" s="1"/>
  <c r="T22" i="24"/>
  <c r="Q22" i="24"/>
  <c r="S22" i="24" s="1"/>
  <c r="K22" i="24"/>
  <c r="M22" i="24" s="1"/>
  <c r="H22" i="24"/>
  <c r="J22" i="24" s="1"/>
  <c r="O22" i="24"/>
  <c r="E22" i="24"/>
  <c r="AX21" i="24"/>
  <c r="AZ21" i="24" s="1"/>
  <c r="AU21" i="24"/>
  <c r="AW21" i="24" s="1"/>
  <c r="AR21" i="24"/>
  <c r="AT21" i="24" s="1"/>
  <c r="AP21" i="24"/>
  <c r="AL21" i="24"/>
  <c r="AN21" i="24" s="1"/>
  <c r="AI21" i="24"/>
  <c r="AK21" i="24" s="1"/>
  <c r="AF21" i="24"/>
  <c r="AA21" i="24"/>
  <c r="W21" i="24"/>
  <c r="Y21" i="24" s="1"/>
  <c r="T21" i="24"/>
  <c r="V21" i="24" s="1"/>
  <c r="Q21" i="24"/>
  <c r="O21" i="24"/>
  <c r="K21" i="24"/>
  <c r="M21" i="24" s="1"/>
  <c r="H21" i="24"/>
  <c r="J21" i="24" s="1"/>
  <c r="AD21" i="24"/>
  <c r="E21" i="24"/>
  <c r="AX20" i="24"/>
  <c r="AZ20" i="24" s="1"/>
  <c r="AU20" i="24"/>
  <c r="AW20" i="24" s="1"/>
  <c r="AR20" i="24"/>
  <c r="AT20" i="24" s="1"/>
  <c r="AP20" i="24"/>
  <c r="AL20" i="24"/>
  <c r="AN20" i="24" s="1"/>
  <c r="AI20" i="24"/>
  <c r="AK20" i="24" s="1"/>
  <c r="AF20" i="24"/>
  <c r="AA20" i="24"/>
  <c r="W20" i="24"/>
  <c r="Y20" i="24" s="1"/>
  <c r="T20" i="24"/>
  <c r="V20" i="24" s="1"/>
  <c r="Q20" i="24"/>
  <c r="K20" i="24"/>
  <c r="M20" i="24" s="1"/>
  <c r="H20" i="24"/>
  <c r="J20" i="24" s="1"/>
  <c r="E20" i="24"/>
  <c r="G20" i="24" s="1"/>
  <c r="AX19" i="24"/>
  <c r="AZ19" i="24" s="1"/>
  <c r="AU19" i="24"/>
  <c r="AW19" i="24" s="1"/>
  <c r="AR19" i="24"/>
  <c r="AT19" i="24" s="1"/>
  <c r="AP19" i="24"/>
  <c r="AL19" i="24"/>
  <c r="AN19" i="24" s="1"/>
  <c r="AI19" i="24"/>
  <c r="AK19" i="24" s="1"/>
  <c r="AF19" i="24"/>
  <c r="AD19" i="24"/>
  <c r="AA19" i="24"/>
  <c r="W19" i="24"/>
  <c r="Y19" i="24" s="1"/>
  <c r="T19" i="24"/>
  <c r="V19" i="24" s="1"/>
  <c r="Q19" i="24"/>
  <c r="O19" i="24"/>
  <c r="K19" i="24"/>
  <c r="M19" i="24" s="1"/>
  <c r="H19" i="24"/>
  <c r="E19" i="24"/>
  <c r="G19" i="24" s="1"/>
  <c r="AX18" i="24"/>
  <c r="AZ18" i="24" s="1"/>
  <c r="AU18" i="24"/>
  <c r="AW18" i="24" s="1"/>
  <c r="AR18" i="24"/>
  <c r="AT18" i="24" s="1"/>
  <c r="AP18" i="24"/>
  <c r="AL18" i="24"/>
  <c r="AN18" i="24" s="1"/>
  <c r="AI18" i="24"/>
  <c r="AK18" i="24" s="1"/>
  <c r="AF18" i="24"/>
  <c r="AH18" i="24" s="1"/>
  <c r="AA18" i="24"/>
  <c r="W18" i="24"/>
  <c r="Y18" i="24" s="1"/>
  <c r="T18" i="24"/>
  <c r="Q18" i="24"/>
  <c r="S18" i="24" s="1"/>
  <c r="K18" i="24"/>
  <c r="M18" i="24" s="1"/>
  <c r="H18" i="24"/>
  <c r="J18" i="24" s="1"/>
  <c r="O18" i="24"/>
  <c r="E18" i="24"/>
  <c r="AX17" i="24"/>
  <c r="AZ17" i="24" s="1"/>
  <c r="AU17" i="24"/>
  <c r="AW17" i="24" s="1"/>
  <c r="AR17" i="24"/>
  <c r="AT17" i="24" s="1"/>
  <c r="AP17" i="24"/>
  <c r="AL17" i="24"/>
  <c r="AN17" i="24" s="1"/>
  <c r="AI17" i="24"/>
  <c r="AK17" i="24" s="1"/>
  <c r="AF17" i="24"/>
  <c r="AH17" i="24" s="1"/>
  <c r="AA17" i="24"/>
  <c r="W17" i="24"/>
  <c r="Y17" i="24" s="1"/>
  <c r="T17" i="24"/>
  <c r="V17" i="24" s="1"/>
  <c r="Q17" i="24"/>
  <c r="S17" i="24" s="1"/>
  <c r="K17" i="24"/>
  <c r="M17" i="24" s="1"/>
  <c r="H17" i="24"/>
  <c r="J17" i="24" s="1"/>
  <c r="O17" i="24"/>
  <c r="E17" i="24"/>
  <c r="G17" i="24" s="1"/>
  <c r="AX16" i="24"/>
  <c r="AZ16" i="24" s="1"/>
  <c r="AU16" i="24"/>
  <c r="AW16" i="24" s="1"/>
  <c r="AR16" i="24"/>
  <c r="AT16" i="24" s="1"/>
  <c r="AP16" i="24"/>
  <c r="AL16" i="24"/>
  <c r="AN16" i="24" s="1"/>
  <c r="AI16" i="24"/>
  <c r="AK16" i="24" s="1"/>
  <c r="AF16" i="24"/>
  <c r="AA16" i="24"/>
  <c r="W16" i="24"/>
  <c r="Y16" i="24" s="1"/>
  <c r="T16" i="24"/>
  <c r="V16" i="24" s="1"/>
  <c r="Q16" i="24"/>
  <c r="K16" i="24"/>
  <c r="H16" i="24"/>
  <c r="J16" i="24" s="1"/>
  <c r="E16" i="24"/>
  <c r="G16" i="24" s="1"/>
  <c r="AX15" i="24"/>
  <c r="AZ15" i="24" s="1"/>
  <c r="AU15" i="24"/>
  <c r="AW15" i="24" s="1"/>
  <c r="AR15" i="24"/>
  <c r="AT15" i="24" s="1"/>
  <c r="AP15" i="24"/>
  <c r="AL15" i="24"/>
  <c r="AN15" i="24" s="1"/>
  <c r="AI15" i="24"/>
  <c r="AK15" i="24" s="1"/>
  <c r="AF15" i="24"/>
  <c r="AD15" i="24"/>
  <c r="AA15" i="24"/>
  <c r="W15" i="24"/>
  <c r="Y15" i="24" s="1"/>
  <c r="T15" i="24"/>
  <c r="V15" i="24" s="1"/>
  <c r="Q15" i="24"/>
  <c r="O15" i="24"/>
  <c r="K15" i="24"/>
  <c r="M15" i="24" s="1"/>
  <c r="H15" i="24"/>
  <c r="J15" i="24" s="1"/>
  <c r="E15" i="24"/>
  <c r="G15" i="24" s="1"/>
  <c r="AX14" i="24"/>
  <c r="AZ14" i="24" s="1"/>
  <c r="AU14" i="24"/>
  <c r="AW14" i="24" s="1"/>
  <c r="AR14" i="24"/>
  <c r="AT14" i="24" s="1"/>
  <c r="AP14" i="24"/>
  <c r="AL14" i="24"/>
  <c r="AN14" i="24" s="1"/>
  <c r="AI14" i="24"/>
  <c r="AF14" i="24"/>
  <c r="AH14" i="24" s="1"/>
  <c r="AA14" i="24"/>
  <c r="W14" i="24"/>
  <c r="Y14" i="24" s="1"/>
  <c r="T14" i="24"/>
  <c r="Q14" i="24"/>
  <c r="S14" i="24" s="1"/>
  <c r="K14" i="24"/>
  <c r="M14" i="24" s="1"/>
  <c r="H14" i="24"/>
  <c r="J14" i="24" s="1"/>
  <c r="O14" i="24"/>
  <c r="E14" i="24"/>
  <c r="AX13" i="24"/>
  <c r="AZ13" i="24" s="1"/>
  <c r="AU13" i="24"/>
  <c r="AW13" i="24" s="1"/>
  <c r="AR13" i="24"/>
  <c r="AT13" i="24" s="1"/>
  <c r="AP13" i="24"/>
  <c r="AL13" i="24"/>
  <c r="AN13" i="24" s="1"/>
  <c r="AI13" i="24"/>
  <c r="AK13" i="24" s="1"/>
  <c r="AF13" i="24"/>
  <c r="AH13" i="24" s="1"/>
  <c r="AD13" i="24"/>
  <c r="AA13" i="24"/>
  <c r="W13" i="24"/>
  <c r="Y13" i="24" s="1"/>
  <c r="T13" i="24"/>
  <c r="V13" i="24" s="1"/>
  <c r="Q13" i="24"/>
  <c r="S13" i="24" s="1"/>
  <c r="O13" i="24"/>
  <c r="K13" i="24"/>
  <c r="M13" i="24" s="1"/>
  <c r="H13" i="24"/>
  <c r="J13" i="24" s="1"/>
  <c r="E13" i="24"/>
  <c r="AX12" i="24"/>
  <c r="AZ12" i="24" s="1"/>
  <c r="AU12" i="24"/>
  <c r="AW12" i="24" s="1"/>
  <c r="AR12" i="24"/>
  <c r="AT12" i="24" s="1"/>
  <c r="AP12" i="24"/>
  <c r="AL12" i="24"/>
  <c r="AN12" i="24" s="1"/>
  <c r="AI12" i="24"/>
  <c r="AK12" i="24" s="1"/>
  <c r="AF12" i="24"/>
  <c r="AA12" i="24"/>
  <c r="W12" i="24"/>
  <c r="Y12" i="24" s="1"/>
  <c r="T12" i="24"/>
  <c r="V12" i="24" s="1"/>
  <c r="Q12" i="24"/>
  <c r="K12" i="24"/>
  <c r="M12" i="24" s="1"/>
  <c r="H12" i="24"/>
  <c r="J12" i="24" s="1"/>
  <c r="E12" i="24"/>
  <c r="G12" i="24" s="1"/>
  <c r="AX11" i="24"/>
  <c r="AZ11" i="24" s="1"/>
  <c r="AU11" i="24"/>
  <c r="AW11" i="24" s="1"/>
  <c r="AR11" i="24"/>
  <c r="AT11" i="24" s="1"/>
  <c r="AP11" i="24"/>
  <c r="AL11" i="24"/>
  <c r="AN11" i="24" s="1"/>
  <c r="AI11" i="24"/>
  <c r="AK11" i="24" s="1"/>
  <c r="AF11" i="24"/>
  <c r="AD11" i="24"/>
  <c r="AA11" i="24"/>
  <c r="W11" i="24"/>
  <c r="Y11" i="24" s="1"/>
  <c r="T11" i="24"/>
  <c r="V11" i="24" s="1"/>
  <c r="Q11" i="24"/>
  <c r="O11" i="24"/>
  <c r="K11" i="24"/>
  <c r="M11" i="24" s="1"/>
  <c r="H11" i="24"/>
  <c r="E11" i="24"/>
  <c r="AX10" i="24"/>
  <c r="AZ10" i="24" s="1"/>
  <c r="AU10" i="24"/>
  <c r="AW10" i="24" s="1"/>
  <c r="AR10" i="24"/>
  <c r="AT10" i="24" s="1"/>
  <c r="AP10" i="24"/>
  <c r="AL10" i="24"/>
  <c r="AN10" i="24" s="1"/>
  <c r="AI10" i="24"/>
  <c r="AK10" i="24" s="1"/>
  <c r="AF10" i="24"/>
  <c r="AH10" i="24" s="1"/>
  <c r="AA10" i="24"/>
  <c r="W10" i="24"/>
  <c r="Y10" i="24" s="1"/>
  <c r="T10" i="24"/>
  <c r="V10" i="24" s="1"/>
  <c r="Q10" i="24"/>
  <c r="S10" i="24" s="1"/>
  <c r="K10" i="24"/>
  <c r="M10" i="24" s="1"/>
  <c r="H10" i="24"/>
  <c r="J10" i="24" s="1"/>
  <c r="AD10" i="24"/>
  <c r="E10" i="24"/>
  <c r="AX9" i="24"/>
  <c r="AZ9" i="24" s="1"/>
  <c r="AU9" i="24"/>
  <c r="AW9" i="24" s="1"/>
  <c r="AR9" i="24"/>
  <c r="AT9" i="24" s="1"/>
  <c r="AP9" i="24"/>
  <c r="AL9" i="24"/>
  <c r="AN9" i="24" s="1"/>
  <c r="AI9" i="24"/>
  <c r="AK9" i="24" s="1"/>
  <c r="AF9" i="24"/>
  <c r="AH9" i="24" s="1"/>
  <c r="AD9" i="24"/>
  <c r="AA9" i="24"/>
  <c r="W9" i="24"/>
  <c r="Y9" i="24" s="1"/>
  <c r="T9" i="24"/>
  <c r="Q9" i="24"/>
  <c r="S9" i="24" s="1"/>
  <c r="O9" i="24"/>
  <c r="K9" i="24"/>
  <c r="M9" i="24" s="1"/>
  <c r="H9" i="24"/>
  <c r="J9" i="24" s="1"/>
  <c r="E9" i="24"/>
  <c r="AX8" i="24"/>
  <c r="AZ8" i="24" s="1"/>
  <c r="AU8" i="24"/>
  <c r="AW8" i="24" s="1"/>
  <c r="AR8" i="24"/>
  <c r="AT8" i="24" s="1"/>
  <c r="AP8" i="24"/>
  <c r="AL8" i="24"/>
  <c r="AN8" i="24" s="1"/>
  <c r="AI8" i="24"/>
  <c r="AK8" i="24" s="1"/>
  <c r="AF8" i="24"/>
  <c r="AH8" i="24" s="1"/>
  <c r="AA8" i="24"/>
  <c r="W8" i="24"/>
  <c r="Y8" i="24" s="1"/>
  <c r="T8" i="24"/>
  <c r="Q8" i="24"/>
  <c r="S8" i="24" s="1"/>
  <c r="K8" i="24"/>
  <c r="M8" i="24" s="1"/>
  <c r="H8" i="24"/>
  <c r="J8" i="24" s="1"/>
  <c r="E8" i="24"/>
  <c r="G8" i="24" s="1"/>
  <c r="AX7" i="24"/>
  <c r="AZ7" i="24" s="1"/>
  <c r="AU7" i="24"/>
  <c r="AW7" i="24" s="1"/>
  <c r="AR7" i="24"/>
  <c r="AT7" i="24" s="1"/>
  <c r="AL7" i="24"/>
  <c r="AN7" i="24" s="1"/>
  <c r="AI7" i="24"/>
  <c r="AK7" i="24" s="1"/>
  <c r="AF7" i="24"/>
  <c r="AH7" i="24" s="1"/>
  <c r="W7" i="24"/>
  <c r="Y7" i="24" s="1"/>
  <c r="T7" i="24"/>
  <c r="V7" i="24" s="1"/>
  <c r="Q7" i="24"/>
  <c r="S7" i="24" s="1"/>
  <c r="K7" i="24"/>
  <c r="M7" i="24" s="1"/>
  <c r="H7" i="24"/>
  <c r="J7" i="24" s="1"/>
  <c r="AD7" i="24"/>
  <c r="E7" i="24"/>
  <c r="G7" i="24" s="1"/>
  <c r="AX50" i="31"/>
  <c r="AZ50" i="31" s="1"/>
  <c r="AU50" i="31"/>
  <c r="AW50" i="31" s="1"/>
  <c r="AR50" i="31"/>
  <c r="AT50" i="31" s="1"/>
  <c r="AP50" i="31"/>
  <c r="AL50" i="31"/>
  <c r="AN50" i="31" s="1"/>
  <c r="AI50" i="31"/>
  <c r="AK50" i="31" s="1"/>
  <c r="AF50" i="31"/>
  <c r="AD50" i="31"/>
  <c r="AA50" i="31"/>
  <c r="W50" i="31"/>
  <c r="Y50" i="31" s="1"/>
  <c r="T50" i="31"/>
  <c r="V50" i="31" s="1"/>
  <c r="Q50" i="31"/>
  <c r="O50" i="31"/>
  <c r="K50" i="31"/>
  <c r="M50" i="31" s="1"/>
  <c r="H50" i="31"/>
  <c r="J50" i="31" s="1"/>
  <c r="E50" i="31"/>
  <c r="G50" i="31" s="1"/>
  <c r="AX49" i="31"/>
  <c r="AZ49" i="31" s="1"/>
  <c r="AU49" i="31"/>
  <c r="AW49" i="31" s="1"/>
  <c r="AR49" i="31"/>
  <c r="AT49" i="31" s="1"/>
  <c r="AP49" i="31"/>
  <c r="AL49" i="31"/>
  <c r="AN49" i="31" s="1"/>
  <c r="AI49" i="31"/>
  <c r="AK49" i="31" s="1"/>
  <c r="AF49" i="31"/>
  <c r="AH49" i="31" s="1"/>
  <c r="AA49" i="31"/>
  <c r="W49" i="31"/>
  <c r="Y49" i="31" s="1"/>
  <c r="T49" i="31"/>
  <c r="V49" i="31" s="1"/>
  <c r="Q49" i="31"/>
  <c r="S49" i="31" s="1"/>
  <c r="K49" i="31"/>
  <c r="M49" i="31" s="1"/>
  <c r="H49" i="31"/>
  <c r="J49" i="31" s="1"/>
  <c r="O49" i="31"/>
  <c r="E49" i="31"/>
  <c r="AX48" i="31"/>
  <c r="AZ48" i="31" s="1"/>
  <c r="AU48" i="31"/>
  <c r="AW48" i="31" s="1"/>
  <c r="AR48" i="31"/>
  <c r="AT48" i="31" s="1"/>
  <c r="AP48" i="31"/>
  <c r="AL48" i="31"/>
  <c r="AN48" i="31" s="1"/>
  <c r="AI48" i="31"/>
  <c r="AK48" i="31" s="1"/>
  <c r="AF48" i="31"/>
  <c r="AH48" i="31" s="1"/>
  <c r="AD48" i="31"/>
  <c r="AA48" i="31"/>
  <c r="W48" i="31"/>
  <c r="Y48" i="31" s="1"/>
  <c r="T48" i="31"/>
  <c r="V48" i="31" s="1"/>
  <c r="Q48" i="31"/>
  <c r="S48" i="31" s="1"/>
  <c r="O48" i="31"/>
  <c r="K48" i="31"/>
  <c r="M48" i="31" s="1"/>
  <c r="H48" i="31"/>
  <c r="J48" i="31" s="1"/>
  <c r="E48" i="31"/>
  <c r="G48" i="31" s="1"/>
  <c r="AX47" i="31"/>
  <c r="AZ47" i="31" s="1"/>
  <c r="AU47" i="31"/>
  <c r="AW47" i="31" s="1"/>
  <c r="AR47" i="31"/>
  <c r="AT47" i="31" s="1"/>
  <c r="AP47" i="31"/>
  <c r="AL47" i="31"/>
  <c r="AN47" i="31" s="1"/>
  <c r="AI47" i="31"/>
  <c r="AK47" i="31" s="1"/>
  <c r="AF47" i="31"/>
  <c r="AA47" i="31"/>
  <c r="W47" i="31"/>
  <c r="Y47" i="31" s="1"/>
  <c r="T47" i="31"/>
  <c r="V47" i="31" s="1"/>
  <c r="Q47" i="31"/>
  <c r="K47" i="31"/>
  <c r="H47" i="31"/>
  <c r="J47" i="31" s="1"/>
  <c r="E47" i="31"/>
  <c r="G47" i="31" s="1"/>
  <c r="AX46" i="31"/>
  <c r="AZ46" i="31" s="1"/>
  <c r="AU46" i="31"/>
  <c r="AW46" i="31" s="1"/>
  <c r="AR46" i="31"/>
  <c r="AT46" i="31" s="1"/>
  <c r="AP46" i="31"/>
  <c r="AL46" i="31"/>
  <c r="AN46" i="31" s="1"/>
  <c r="AI46" i="31"/>
  <c r="AK46" i="31" s="1"/>
  <c r="AF46" i="31"/>
  <c r="AD46" i="31"/>
  <c r="AA46" i="31"/>
  <c r="W46" i="31"/>
  <c r="Y46" i="31" s="1"/>
  <c r="T46" i="31"/>
  <c r="V46" i="31" s="1"/>
  <c r="Q46" i="31"/>
  <c r="O46" i="31"/>
  <c r="K46" i="31"/>
  <c r="M46" i="31" s="1"/>
  <c r="H46" i="31"/>
  <c r="J46" i="31" s="1"/>
  <c r="E46" i="31"/>
  <c r="G46" i="31" s="1"/>
  <c r="AX45" i="31"/>
  <c r="AZ45" i="31" s="1"/>
  <c r="AU45" i="31"/>
  <c r="AW45" i="31" s="1"/>
  <c r="AR45" i="31"/>
  <c r="AT45" i="31" s="1"/>
  <c r="AP45" i="31"/>
  <c r="AL45" i="31"/>
  <c r="AN45" i="31" s="1"/>
  <c r="AI45" i="31"/>
  <c r="AF45" i="31"/>
  <c r="AH45" i="31" s="1"/>
  <c r="AA45" i="31"/>
  <c r="W45" i="31"/>
  <c r="Y45" i="31" s="1"/>
  <c r="T45" i="31"/>
  <c r="V45" i="31" s="1"/>
  <c r="Q45" i="31"/>
  <c r="S45" i="31" s="1"/>
  <c r="K45" i="31"/>
  <c r="M45" i="31" s="1"/>
  <c r="H45" i="31"/>
  <c r="J45" i="31" s="1"/>
  <c r="O45" i="31"/>
  <c r="E45" i="31"/>
  <c r="AX44" i="31"/>
  <c r="AZ44" i="31" s="1"/>
  <c r="AU44" i="31"/>
  <c r="AW44" i="31" s="1"/>
  <c r="AR44" i="31"/>
  <c r="AT44" i="31" s="1"/>
  <c r="AP44" i="31"/>
  <c r="AL44" i="31"/>
  <c r="AN44" i="31" s="1"/>
  <c r="AI44" i="31"/>
  <c r="AK44" i="31" s="1"/>
  <c r="AF44" i="31"/>
  <c r="AH44" i="31" s="1"/>
  <c r="AD44" i="31"/>
  <c r="AA44" i="31"/>
  <c r="W44" i="31"/>
  <c r="Y44" i="31" s="1"/>
  <c r="T44" i="31"/>
  <c r="V44" i="31" s="1"/>
  <c r="Q44" i="31"/>
  <c r="S44" i="31" s="1"/>
  <c r="O44" i="31"/>
  <c r="K44" i="31"/>
  <c r="M44" i="31" s="1"/>
  <c r="H44" i="31"/>
  <c r="J44" i="31" s="1"/>
  <c r="E44" i="31"/>
  <c r="AX43" i="31"/>
  <c r="AZ43" i="31" s="1"/>
  <c r="AU43" i="31"/>
  <c r="AW43" i="31" s="1"/>
  <c r="AR43" i="31"/>
  <c r="AT43" i="31" s="1"/>
  <c r="AP43" i="31"/>
  <c r="AL43" i="31"/>
  <c r="AN43" i="31" s="1"/>
  <c r="AI43" i="31"/>
  <c r="AK43" i="31" s="1"/>
  <c r="AF43" i="31"/>
  <c r="AA43" i="31"/>
  <c r="W43" i="31"/>
  <c r="Y43" i="31" s="1"/>
  <c r="T43" i="31"/>
  <c r="V43" i="31" s="1"/>
  <c r="Q43" i="31"/>
  <c r="K43" i="31"/>
  <c r="M43" i="31" s="1"/>
  <c r="H43" i="31"/>
  <c r="J43" i="31" s="1"/>
  <c r="E43" i="31"/>
  <c r="AX42" i="31"/>
  <c r="AZ42" i="31" s="1"/>
  <c r="AU42" i="31"/>
  <c r="AW42" i="31" s="1"/>
  <c r="AR42" i="31"/>
  <c r="AT42" i="31" s="1"/>
  <c r="AP42" i="31"/>
  <c r="AL42" i="31"/>
  <c r="AN42" i="31" s="1"/>
  <c r="AI42" i="31"/>
  <c r="AK42" i="31" s="1"/>
  <c r="AF42" i="31"/>
  <c r="AD42" i="31"/>
  <c r="AA42" i="31"/>
  <c r="W42" i="31"/>
  <c r="Y42" i="31" s="1"/>
  <c r="T42" i="31"/>
  <c r="V42" i="31" s="1"/>
  <c r="Q42" i="31"/>
  <c r="Z42" i="31" s="1"/>
  <c r="O42" i="31"/>
  <c r="K42" i="31"/>
  <c r="M42" i="31" s="1"/>
  <c r="H42" i="31"/>
  <c r="E42" i="31"/>
  <c r="G42" i="31" s="1"/>
  <c r="AX41" i="31"/>
  <c r="AZ41" i="31" s="1"/>
  <c r="AU41" i="31"/>
  <c r="AW41" i="31" s="1"/>
  <c r="AR41" i="31"/>
  <c r="AT41" i="31" s="1"/>
  <c r="AP41" i="31"/>
  <c r="AL41" i="31"/>
  <c r="AN41" i="31" s="1"/>
  <c r="AI41" i="31"/>
  <c r="AK41" i="31" s="1"/>
  <c r="AF41" i="31"/>
  <c r="AH41" i="31" s="1"/>
  <c r="AA41" i="31"/>
  <c r="W41" i="31"/>
  <c r="Y41" i="31" s="1"/>
  <c r="T41" i="31"/>
  <c r="Q41" i="31"/>
  <c r="S41" i="31" s="1"/>
  <c r="K41" i="31"/>
  <c r="M41" i="31" s="1"/>
  <c r="H41" i="31"/>
  <c r="J41" i="31" s="1"/>
  <c r="O41" i="31"/>
  <c r="E41" i="31"/>
  <c r="AX40" i="31"/>
  <c r="AZ40" i="31" s="1"/>
  <c r="AU40" i="31"/>
  <c r="AW40" i="31" s="1"/>
  <c r="AR40" i="31"/>
  <c r="AT40" i="31" s="1"/>
  <c r="AP40" i="31"/>
  <c r="AL40" i="31"/>
  <c r="AN40" i="31" s="1"/>
  <c r="AI40" i="31"/>
  <c r="AK40" i="31" s="1"/>
  <c r="AF40" i="31"/>
  <c r="AH40" i="31" s="1"/>
  <c r="AD40" i="31"/>
  <c r="AA40" i="31"/>
  <c r="W40" i="31"/>
  <c r="Y40" i="31" s="1"/>
  <c r="T40" i="31"/>
  <c r="V40" i="31" s="1"/>
  <c r="Q40" i="31"/>
  <c r="S40" i="31" s="1"/>
  <c r="K40" i="31"/>
  <c r="M40" i="31" s="1"/>
  <c r="H40" i="31"/>
  <c r="J40" i="31" s="1"/>
  <c r="O40" i="31"/>
  <c r="E40" i="31"/>
  <c r="G40" i="31" s="1"/>
  <c r="AX39" i="31"/>
  <c r="AZ39" i="31" s="1"/>
  <c r="AU39" i="31"/>
  <c r="AW39" i="31" s="1"/>
  <c r="AR39" i="31"/>
  <c r="AT39" i="31" s="1"/>
  <c r="AP39" i="31"/>
  <c r="AL39" i="31"/>
  <c r="AN39" i="31" s="1"/>
  <c r="AI39" i="31"/>
  <c r="AK39" i="31" s="1"/>
  <c r="AF39" i="31"/>
  <c r="AA39" i="31"/>
  <c r="W39" i="31"/>
  <c r="Y39" i="31" s="1"/>
  <c r="T39" i="31"/>
  <c r="V39" i="31" s="1"/>
  <c r="Q39" i="31"/>
  <c r="K39" i="31"/>
  <c r="H39" i="31"/>
  <c r="J39" i="31" s="1"/>
  <c r="E39" i="31"/>
  <c r="G39" i="31" s="1"/>
  <c r="AX38" i="31"/>
  <c r="AZ38" i="31" s="1"/>
  <c r="AU38" i="31"/>
  <c r="AW38" i="31" s="1"/>
  <c r="AR38" i="31"/>
  <c r="AT38" i="31" s="1"/>
  <c r="AP38" i="31"/>
  <c r="AL38" i="31"/>
  <c r="AN38" i="31" s="1"/>
  <c r="AI38" i="31"/>
  <c r="AK38" i="31" s="1"/>
  <c r="AF38" i="31"/>
  <c r="AD38" i="31"/>
  <c r="AA38" i="31"/>
  <c r="W38" i="31"/>
  <c r="Y38" i="31" s="1"/>
  <c r="T38" i="31"/>
  <c r="V38" i="31" s="1"/>
  <c r="Q38" i="31"/>
  <c r="O38" i="31"/>
  <c r="K38" i="31"/>
  <c r="M38" i="31" s="1"/>
  <c r="H38" i="31"/>
  <c r="J38" i="31" s="1"/>
  <c r="E38" i="31"/>
  <c r="G38" i="31" s="1"/>
  <c r="AX37" i="31"/>
  <c r="AZ37" i="31" s="1"/>
  <c r="AU37" i="31"/>
  <c r="AW37" i="31" s="1"/>
  <c r="AR37" i="31"/>
  <c r="AT37" i="31" s="1"/>
  <c r="AP37" i="31"/>
  <c r="AL37" i="31"/>
  <c r="AN37" i="31" s="1"/>
  <c r="AI37" i="31"/>
  <c r="AK37" i="31" s="1"/>
  <c r="AF37" i="31"/>
  <c r="AA37" i="31"/>
  <c r="W37" i="31"/>
  <c r="Y37" i="31" s="1"/>
  <c r="T37" i="31"/>
  <c r="V37" i="31" s="1"/>
  <c r="Q37" i="31"/>
  <c r="S37" i="31" s="1"/>
  <c r="K37" i="31"/>
  <c r="M37" i="31" s="1"/>
  <c r="H37" i="31"/>
  <c r="J37" i="31" s="1"/>
  <c r="O37" i="31"/>
  <c r="E37" i="31"/>
  <c r="AX36" i="31"/>
  <c r="AZ36" i="31" s="1"/>
  <c r="AU36" i="31"/>
  <c r="AW36" i="31" s="1"/>
  <c r="AR36" i="31"/>
  <c r="AT36" i="31" s="1"/>
  <c r="AP36" i="31"/>
  <c r="AL36" i="31"/>
  <c r="AN36" i="31" s="1"/>
  <c r="AI36" i="31"/>
  <c r="AK36" i="31" s="1"/>
  <c r="AF36" i="31"/>
  <c r="AD36" i="31"/>
  <c r="AA36" i="31"/>
  <c r="W36" i="31"/>
  <c r="Y36" i="31" s="1"/>
  <c r="T36" i="31"/>
  <c r="V36" i="31" s="1"/>
  <c r="Q36" i="31"/>
  <c r="O36" i="31"/>
  <c r="K36" i="31"/>
  <c r="M36" i="31" s="1"/>
  <c r="H36" i="31"/>
  <c r="J36" i="31" s="1"/>
  <c r="E36" i="31"/>
  <c r="AX35" i="31"/>
  <c r="AZ35" i="31" s="1"/>
  <c r="AU35" i="31"/>
  <c r="AW35" i="31" s="1"/>
  <c r="AR35" i="31"/>
  <c r="AT35" i="31" s="1"/>
  <c r="AP35" i="31"/>
  <c r="AL35" i="31"/>
  <c r="AN35" i="31" s="1"/>
  <c r="AI35" i="31"/>
  <c r="AK35" i="31" s="1"/>
  <c r="AF35" i="31"/>
  <c r="AH35" i="31" s="1"/>
  <c r="AA35" i="31"/>
  <c r="W35" i="31"/>
  <c r="Y35" i="31" s="1"/>
  <c r="T35" i="31"/>
  <c r="V35" i="31" s="1"/>
  <c r="Q35" i="31"/>
  <c r="K35" i="31"/>
  <c r="M35" i="31" s="1"/>
  <c r="H35" i="31"/>
  <c r="J35" i="31" s="1"/>
  <c r="AD35" i="31"/>
  <c r="E35" i="31"/>
  <c r="AX34" i="31"/>
  <c r="AZ34" i="31" s="1"/>
  <c r="AU34" i="31"/>
  <c r="AW34" i="31" s="1"/>
  <c r="AR34" i="31"/>
  <c r="AT34" i="31" s="1"/>
  <c r="AP34" i="31"/>
  <c r="AL34" i="31"/>
  <c r="AN34" i="31" s="1"/>
  <c r="AI34" i="31"/>
  <c r="AK34" i="31" s="1"/>
  <c r="AF34" i="31"/>
  <c r="AH34" i="31" s="1"/>
  <c r="AD34" i="31"/>
  <c r="AA34" i="31"/>
  <c r="W34" i="31"/>
  <c r="Y34" i="31" s="1"/>
  <c r="T34" i="31"/>
  <c r="V34" i="31" s="1"/>
  <c r="Q34" i="31"/>
  <c r="S34" i="31" s="1"/>
  <c r="O34" i="31"/>
  <c r="K34" i="31"/>
  <c r="M34" i="31" s="1"/>
  <c r="H34" i="31"/>
  <c r="J34" i="31" s="1"/>
  <c r="E34" i="31"/>
  <c r="AX33" i="31"/>
  <c r="AZ33" i="31" s="1"/>
  <c r="AU33" i="31"/>
  <c r="AW33" i="31" s="1"/>
  <c r="AR33" i="31"/>
  <c r="AT33" i="31" s="1"/>
  <c r="AP33" i="31"/>
  <c r="AL33" i="31"/>
  <c r="AN33" i="31" s="1"/>
  <c r="AI33" i="31"/>
  <c r="AK33" i="31" s="1"/>
  <c r="AF33" i="31"/>
  <c r="AH33" i="31" s="1"/>
  <c r="AA33" i="31"/>
  <c r="W33" i="31"/>
  <c r="Y33" i="31" s="1"/>
  <c r="T33" i="31"/>
  <c r="V33" i="31" s="1"/>
  <c r="Q33" i="31"/>
  <c r="S33" i="31" s="1"/>
  <c r="K33" i="31"/>
  <c r="M33" i="31" s="1"/>
  <c r="H33" i="31"/>
  <c r="J33" i="31" s="1"/>
  <c r="E33" i="31"/>
  <c r="AX32" i="31"/>
  <c r="AZ32" i="31" s="1"/>
  <c r="AU32" i="31"/>
  <c r="AW32" i="31" s="1"/>
  <c r="AR32" i="31"/>
  <c r="AT32" i="31" s="1"/>
  <c r="AP32" i="31"/>
  <c r="AL32" i="31"/>
  <c r="AN32" i="31" s="1"/>
  <c r="AI32" i="31"/>
  <c r="AK32" i="31" s="1"/>
  <c r="AF32" i="31"/>
  <c r="AD32" i="31"/>
  <c r="AA32" i="31"/>
  <c r="W32" i="31"/>
  <c r="Y32" i="31" s="1"/>
  <c r="T32" i="31"/>
  <c r="V32" i="31" s="1"/>
  <c r="Q32" i="31"/>
  <c r="O32" i="31"/>
  <c r="K32" i="31"/>
  <c r="M32" i="31" s="1"/>
  <c r="H32" i="31"/>
  <c r="J32" i="31" s="1"/>
  <c r="E32" i="31"/>
  <c r="G32" i="31" s="1"/>
  <c r="AX31" i="31"/>
  <c r="AZ31" i="31" s="1"/>
  <c r="AU31" i="31"/>
  <c r="AW31" i="31" s="1"/>
  <c r="AR31" i="31"/>
  <c r="AT31" i="31" s="1"/>
  <c r="AP31" i="31"/>
  <c r="AL31" i="31"/>
  <c r="AN31" i="31" s="1"/>
  <c r="AI31" i="31"/>
  <c r="AK31" i="31" s="1"/>
  <c r="AF31" i="31"/>
  <c r="AH31" i="31" s="1"/>
  <c r="AA31" i="31"/>
  <c r="W31" i="31"/>
  <c r="Y31" i="31" s="1"/>
  <c r="T31" i="31"/>
  <c r="V31" i="31" s="1"/>
  <c r="Q31" i="31"/>
  <c r="S31" i="31" s="1"/>
  <c r="K31" i="31"/>
  <c r="M31" i="31" s="1"/>
  <c r="H31" i="31"/>
  <c r="AD31" i="31"/>
  <c r="E31" i="31"/>
  <c r="AX30" i="31"/>
  <c r="AZ30" i="31" s="1"/>
  <c r="AU30" i="31"/>
  <c r="AW30" i="31" s="1"/>
  <c r="AR30" i="31"/>
  <c r="AT30" i="31" s="1"/>
  <c r="AP30" i="31"/>
  <c r="AL30" i="31"/>
  <c r="AN30" i="31" s="1"/>
  <c r="AI30" i="31"/>
  <c r="AF30" i="31"/>
  <c r="AH30" i="31" s="1"/>
  <c r="AD30" i="31"/>
  <c r="AA30" i="31"/>
  <c r="W30" i="31"/>
  <c r="Y30" i="31" s="1"/>
  <c r="T30" i="31"/>
  <c r="V30" i="31" s="1"/>
  <c r="Q30" i="31"/>
  <c r="S30" i="31" s="1"/>
  <c r="O30" i="31"/>
  <c r="K30" i="31"/>
  <c r="M30" i="31" s="1"/>
  <c r="H30" i="31"/>
  <c r="J30" i="31" s="1"/>
  <c r="E30" i="31"/>
  <c r="AX29" i="31"/>
  <c r="AZ29" i="31" s="1"/>
  <c r="AU29" i="31"/>
  <c r="AW29" i="31" s="1"/>
  <c r="AR29" i="31"/>
  <c r="AT29" i="31" s="1"/>
  <c r="AP29" i="31"/>
  <c r="AL29" i="31"/>
  <c r="AN29" i="31" s="1"/>
  <c r="AI29" i="31"/>
  <c r="AK29" i="31" s="1"/>
  <c r="AF29" i="31"/>
  <c r="AH29" i="31" s="1"/>
  <c r="AA29" i="31"/>
  <c r="W29" i="31"/>
  <c r="Y29" i="31" s="1"/>
  <c r="T29" i="31"/>
  <c r="V29" i="31" s="1"/>
  <c r="Q29" i="31"/>
  <c r="S29" i="31" s="1"/>
  <c r="K29" i="31"/>
  <c r="M29" i="31" s="1"/>
  <c r="H29" i="31"/>
  <c r="J29" i="31" s="1"/>
  <c r="E29" i="31"/>
  <c r="AX28" i="31"/>
  <c r="AZ28" i="31" s="1"/>
  <c r="AU28" i="31"/>
  <c r="AW28" i="31" s="1"/>
  <c r="AR28" i="31"/>
  <c r="AT28" i="31" s="1"/>
  <c r="AP28" i="31"/>
  <c r="AL28" i="31"/>
  <c r="AN28" i="31" s="1"/>
  <c r="AI28" i="31"/>
  <c r="AK28" i="31" s="1"/>
  <c r="AF28" i="31"/>
  <c r="AD28" i="31"/>
  <c r="AA28" i="31"/>
  <c r="W28" i="31"/>
  <c r="Y28" i="31" s="1"/>
  <c r="T28" i="31"/>
  <c r="V28" i="31" s="1"/>
  <c r="Q28" i="31"/>
  <c r="O28" i="31"/>
  <c r="K28" i="31"/>
  <c r="M28" i="31" s="1"/>
  <c r="H28" i="31"/>
  <c r="J28" i="31" s="1"/>
  <c r="E28" i="31"/>
  <c r="G28" i="31" s="1"/>
  <c r="AX27" i="31"/>
  <c r="AZ27" i="31" s="1"/>
  <c r="AU27" i="31"/>
  <c r="AW27" i="31" s="1"/>
  <c r="AR27" i="31"/>
  <c r="AT27" i="31" s="1"/>
  <c r="AP27" i="31"/>
  <c r="AL27" i="31"/>
  <c r="AN27" i="31" s="1"/>
  <c r="AI27" i="31"/>
  <c r="AK27" i="31" s="1"/>
  <c r="AF27" i="31"/>
  <c r="AH27" i="31" s="1"/>
  <c r="AA27" i="31"/>
  <c r="W27" i="31"/>
  <c r="Y27" i="31" s="1"/>
  <c r="T27" i="31"/>
  <c r="V27" i="31" s="1"/>
  <c r="Q27" i="31"/>
  <c r="K27" i="31"/>
  <c r="M27" i="31" s="1"/>
  <c r="H27" i="31"/>
  <c r="J27" i="31" s="1"/>
  <c r="AD27" i="31"/>
  <c r="E27" i="31"/>
  <c r="AX26" i="31"/>
  <c r="AZ26" i="31" s="1"/>
  <c r="AU26" i="31"/>
  <c r="AW26" i="31" s="1"/>
  <c r="AR26" i="31"/>
  <c r="AT26" i="31" s="1"/>
  <c r="AP26" i="31"/>
  <c r="AL26" i="31"/>
  <c r="AN26" i="31" s="1"/>
  <c r="AI26" i="31"/>
  <c r="AK26" i="31" s="1"/>
  <c r="AF26" i="31"/>
  <c r="AH26" i="31" s="1"/>
  <c r="AD26" i="31"/>
  <c r="AA26" i="31"/>
  <c r="W26" i="31"/>
  <c r="Y26" i="31" s="1"/>
  <c r="T26" i="31"/>
  <c r="V26" i="31" s="1"/>
  <c r="Q26" i="31"/>
  <c r="S26" i="31" s="1"/>
  <c r="O26" i="31"/>
  <c r="K26" i="31"/>
  <c r="M26" i="31" s="1"/>
  <c r="H26" i="31"/>
  <c r="J26" i="31" s="1"/>
  <c r="E26" i="31"/>
  <c r="AX25" i="31"/>
  <c r="AZ25" i="31" s="1"/>
  <c r="AU25" i="31"/>
  <c r="AW25" i="31" s="1"/>
  <c r="AR25" i="31"/>
  <c r="AT25" i="31" s="1"/>
  <c r="AP25" i="31"/>
  <c r="AL25" i="31"/>
  <c r="AN25" i="31" s="1"/>
  <c r="AI25" i="31"/>
  <c r="AK25" i="31" s="1"/>
  <c r="AF25" i="31"/>
  <c r="AH25" i="31" s="1"/>
  <c r="AA25" i="31"/>
  <c r="W25" i="31"/>
  <c r="Y25" i="31" s="1"/>
  <c r="T25" i="31"/>
  <c r="V25" i="31" s="1"/>
  <c r="Q25" i="31"/>
  <c r="S25" i="31" s="1"/>
  <c r="K25" i="31"/>
  <c r="M25" i="31" s="1"/>
  <c r="H25" i="31"/>
  <c r="J25" i="31" s="1"/>
  <c r="E25" i="31"/>
  <c r="G25" i="31" s="1"/>
  <c r="AX24" i="31"/>
  <c r="AZ24" i="31" s="1"/>
  <c r="AU24" i="31"/>
  <c r="AW24" i="31" s="1"/>
  <c r="AR24" i="31"/>
  <c r="AT24" i="31" s="1"/>
  <c r="AP24" i="31"/>
  <c r="AL24" i="31"/>
  <c r="AN24" i="31" s="1"/>
  <c r="AI24" i="31"/>
  <c r="AK24" i="31" s="1"/>
  <c r="AF24" i="31"/>
  <c r="AD24" i="31"/>
  <c r="AA24" i="31"/>
  <c r="W24" i="31"/>
  <c r="Y24" i="31" s="1"/>
  <c r="T24" i="31"/>
  <c r="V24" i="31" s="1"/>
  <c r="Q24" i="31"/>
  <c r="O24" i="31"/>
  <c r="K24" i="31"/>
  <c r="M24" i="31" s="1"/>
  <c r="H24" i="31"/>
  <c r="J24" i="31" s="1"/>
  <c r="E24" i="31"/>
  <c r="G24" i="31" s="1"/>
  <c r="AX23" i="31"/>
  <c r="AZ23" i="31" s="1"/>
  <c r="AU23" i="31"/>
  <c r="AW23" i="31" s="1"/>
  <c r="AR23" i="31"/>
  <c r="AT23" i="31" s="1"/>
  <c r="AP23" i="31"/>
  <c r="AL23" i="31"/>
  <c r="AN23" i="31" s="1"/>
  <c r="AI23" i="31"/>
  <c r="AK23" i="31" s="1"/>
  <c r="AF23" i="31"/>
  <c r="AA23" i="31"/>
  <c r="W23" i="31"/>
  <c r="Y23" i="31" s="1"/>
  <c r="T23" i="31"/>
  <c r="V23" i="31" s="1"/>
  <c r="Q23" i="31"/>
  <c r="S23" i="31" s="1"/>
  <c r="K23" i="31"/>
  <c r="M23" i="31" s="1"/>
  <c r="H23" i="31"/>
  <c r="E23" i="31"/>
  <c r="AX22" i="31"/>
  <c r="AZ22" i="31" s="1"/>
  <c r="AU22" i="31"/>
  <c r="AW22" i="31" s="1"/>
  <c r="AR22" i="31"/>
  <c r="AT22" i="31" s="1"/>
  <c r="AP22" i="31"/>
  <c r="AL22" i="31"/>
  <c r="AN22" i="31" s="1"/>
  <c r="AI22" i="31"/>
  <c r="AK22" i="31" s="1"/>
  <c r="AF22" i="31"/>
  <c r="AH22" i="31" s="1"/>
  <c r="AD22" i="31"/>
  <c r="AA22" i="31"/>
  <c r="W22" i="31"/>
  <c r="Y22" i="31" s="1"/>
  <c r="T22" i="31"/>
  <c r="V22" i="31" s="1"/>
  <c r="Q22" i="31"/>
  <c r="S22" i="31" s="1"/>
  <c r="O22" i="31"/>
  <c r="K22" i="31"/>
  <c r="M22" i="31" s="1"/>
  <c r="H22" i="31"/>
  <c r="J22" i="31" s="1"/>
  <c r="E22" i="31"/>
  <c r="AX21" i="31"/>
  <c r="AZ21" i="31" s="1"/>
  <c r="AU21" i="31"/>
  <c r="AW21" i="31" s="1"/>
  <c r="AR21" i="31"/>
  <c r="AT21" i="31" s="1"/>
  <c r="AP21" i="31"/>
  <c r="AL21" i="31"/>
  <c r="AN21" i="31" s="1"/>
  <c r="AI21" i="31"/>
  <c r="AK21" i="31" s="1"/>
  <c r="AF21" i="31"/>
  <c r="AH21" i="31" s="1"/>
  <c r="AA21" i="31"/>
  <c r="W21" i="31"/>
  <c r="Y21" i="31" s="1"/>
  <c r="T21" i="31"/>
  <c r="Q21" i="31"/>
  <c r="S21" i="31" s="1"/>
  <c r="K21" i="31"/>
  <c r="M21" i="31" s="1"/>
  <c r="H21" i="31"/>
  <c r="E21" i="31"/>
  <c r="AX20" i="31"/>
  <c r="AZ20" i="31" s="1"/>
  <c r="AU20" i="31"/>
  <c r="AW20" i="31" s="1"/>
  <c r="AR20" i="31"/>
  <c r="AT20" i="31" s="1"/>
  <c r="AP20" i="31"/>
  <c r="AL20" i="31"/>
  <c r="AN20" i="31" s="1"/>
  <c r="AI20" i="31"/>
  <c r="AK20" i="31" s="1"/>
  <c r="AF20" i="31"/>
  <c r="AH20" i="31" s="1"/>
  <c r="AD20" i="31"/>
  <c r="AA20" i="31"/>
  <c r="W20" i="31"/>
  <c r="Y20" i="31" s="1"/>
  <c r="T20" i="31"/>
  <c r="V20" i="31" s="1"/>
  <c r="Q20" i="31"/>
  <c r="S20" i="31" s="1"/>
  <c r="O20" i="31"/>
  <c r="K20" i="31"/>
  <c r="M20" i="31" s="1"/>
  <c r="H20" i="31"/>
  <c r="J20" i="31" s="1"/>
  <c r="E20" i="31"/>
  <c r="AX19" i="31"/>
  <c r="AZ19" i="31" s="1"/>
  <c r="AU19" i="31"/>
  <c r="AW19" i="31" s="1"/>
  <c r="AR19" i="31"/>
  <c r="AT19" i="31" s="1"/>
  <c r="AP19" i="31"/>
  <c r="AL19" i="31"/>
  <c r="AN19" i="31" s="1"/>
  <c r="AI19" i="31"/>
  <c r="AK19" i="31" s="1"/>
  <c r="AF19" i="31"/>
  <c r="AA19" i="31"/>
  <c r="W19" i="31"/>
  <c r="Y19" i="31" s="1"/>
  <c r="T19" i="31"/>
  <c r="V19" i="31" s="1"/>
  <c r="Q19" i="31"/>
  <c r="K19" i="31"/>
  <c r="M19" i="31" s="1"/>
  <c r="H19" i="31"/>
  <c r="E19" i="31"/>
  <c r="AX18" i="31"/>
  <c r="AZ18" i="31" s="1"/>
  <c r="AU18" i="31"/>
  <c r="AW18" i="31" s="1"/>
  <c r="AR18" i="31"/>
  <c r="AT18" i="31" s="1"/>
  <c r="AP18" i="31"/>
  <c r="AL18" i="31"/>
  <c r="AN18" i="31" s="1"/>
  <c r="AI18" i="31"/>
  <c r="AK18" i="31" s="1"/>
  <c r="AF18" i="31"/>
  <c r="AH18" i="31" s="1"/>
  <c r="AD18" i="31"/>
  <c r="AA18" i="31"/>
  <c r="W18" i="31"/>
  <c r="Y18" i="31" s="1"/>
  <c r="T18" i="31"/>
  <c r="V18" i="31" s="1"/>
  <c r="Q18" i="31"/>
  <c r="S18" i="31" s="1"/>
  <c r="O18" i="31"/>
  <c r="K18" i="31"/>
  <c r="M18" i="31" s="1"/>
  <c r="H18" i="31"/>
  <c r="J18" i="31" s="1"/>
  <c r="E18" i="31"/>
  <c r="AX17" i="31"/>
  <c r="AZ17" i="31" s="1"/>
  <c r="AU17" i="31"/>
  <c r="AW17" i="31" s="1"/>
  <c r="AR17" i="31"/>
  <c r="AT17" i="31" s="1"/>
  <c r="AP17" i="31"/>
  <c r="AL17" i="31"/>
  <c r="AN17" i="31" s="1"/>
  <c r="AI17" i="31"/>
  <c r="AK17" i="31" s="1"/>
  <c r="AF17" i="31"/>
  <c r="AH17" i="31" s="1"/>
  <c r="AA17" i="31"/>
  <c r="W17" i="31"/>
  <c r="Y17" i="31" s="1"/>
  <c r="T17" i="31"/>
  <c r="V17" i="31" s="1"/>
  <c r="Q17" i="31"/>
  <c r="S17" i="31" s="1"/>
  <c r="K17" i="31"/>
  <c r="M17" i="31" s="1"/>
  <c r="H17" i="31"/>
  <c r="J17" i="31" s="1"/>
  <c r="O17" i="31"/>
  <c r="E17" i="31"/>
  <c r="G17" i="31" s="1"/>
  <c r="AX16" i="31"/>
  <c r="AZ16" i="31" s="1"/>
  <c r="AU16" i="31"/>
  <c r="AW16" i="31" s="1"/>
  <c r="AR16" i="31"/>
  <c r="AT16" i="31" s="1"/>
  <c r="AP16" i="31"/>
  <c r="AL16" i="31"/>
  <c r="AN16" i="31" s="1"/>
  <c r="AI16" i="31"/>
  <c r="AK16" i="31" s="1"/>
  <c r="AF16" i="31"/>
  <c r="AH16" i="31" s="1"/>
  <c r="AD16" i="31"/>
  <c r="AA16" i="31"/>
  <c r="W16" i="31"/>
  <c r="Y16" i="31" s="1"/>
  <c r="T16" i="31"/>
  <c r="V16" i="31" s="1"/>
  <c r="Q16" i="31"/>
  <c r="S16" i="31" s="1"/>
  <c r="O16" i="31"/>
  <c r="K16" i="31"/>
  <c r="M16" i="31" s="1"/>
  <c r="H16" i="31"/>
  <c r="J16" i="31" s="1"/>
  <c r="E16" i="31"/>
  <c r="G16" i="31" s="1"/>
  <c r="AX15" i="31"/>
  <c r="AZ15" i="31" s="1"/>
  <c r="AU15" i="31"/>
  <c r="AW15" i="31" s="1"/>
  <c r="AR15" i="31"/>
  <c r="AT15" i="31" s="1"/>
  <c r="AP15" i="31"/>
  <c r="AL15" i="31"/>
  <c r="AN15" i="31" s="1"/>
  <c r="AI15" i="31"/>
  <c r="AK15" i="31" s="1"/>
  <c r="AF15" i="31"/>
  <c r="AA15" i="31"/>
  <c r="W15" i="31"/>
  <c r="Y15" i="31" s="1"/>
  <c r="T15" i="31"/>
  <c r="V15" i="31" s="1"/>
  <c r="Q15" i="31"/>
  <c r="S15" i="31" s="1"/>
  <c r="K15" i="31"/>
  <c r="H15" i="31"/>
  <c r="J15" i="31" s="1"/>
  <c r="E15" i="31"/>
  <c r="G15" i="31" s="1"/>
  <c r="AX14" i="31"/>
  <c r="AZ14" i="31" s="1"/>
  <c r="AU14" i="31"/>
  <c r="AW14" i="31" s="1"/>
  <c r="AR14" i="31"/>
  <c r="AT14" i="31" s="1"/>
  <c r="AP14" i="31"/>
  <c r="AL14" i="31"/>
  <c r="AN14" i="31" s="1"/>
  <c r="AI14" i="31"/>
  <c r="AK14" i="31" s="1"/>
  <c r="AF14" i="31"/>
  <c r="AD14" i="31"/>
  <c r="AA14" i="31"/>
  <c r="W14" i="31"/>
  <c r="Y14" i="31" s="1"/>
  <c r="T14" i="31"/>
  <c r="V14" i="31" s="1"/>
  <c r="Q14" i="31"/>
  <c r="O14" i="31"/>
  <c r="K14" i="31"/>
  <c r="M14" i="31" s="1"/>
  <c r="H14" i="31"/>
  <c r="E14" i="31"/>
  <c r="AX13" i="31"/>
  <c r="AZ13" i="31" s="1"/>
  <c r="AU13" i="31"/>
  <c r="AW13" i="31" s="1"/>
  <c r="AR13" i="31"/>
  <c r="AT13" i="31" s="1"/>
  <c r="AP13" i="31"/>
  <c r="AL13" i="31"/>
  <c r="AN13" i="31" s="1"/>
  <c r="AI13" i="31"/>
  <c r="AK13" i="31" s="1"/>
  <c r="AF13" i="31"/>
  <c r="AH13" i="31" s="1"/>
  <c r="AA13" i="31"/>
  <c r="W13" i="31"/>
  <c r="Y13" i="31" s="1"/>
  <c r="T13" i="31"/>
  <c r="Q13" i="31"/>
  <c r="S13" i="31" s="1"/>
  <c r="K13" i="31"/>
  <c r="M13" i="31" s="1"/>
  <c r="H13" i="31"/>
  <c r="J13" i="31" s="1"/>
  <c r="E13" i="31"/>
  <c r="AX12" i="31"/>
  <c r="AZ12" i="31" s="1"/>
  <c r="AU12" i="31"/>
  <c r="AW12" i="31" s="1"/>
  <c r="AR12" i="31"/>
  <c r="AT12" i="31" s="1"/>
  <c r="AP12" i="31"/>
  <c r="AL12" i="31"/>
  <c r="AN12" i="31" s="1"/>
  <c r="AI12" i="31"/>
  <c r="AK12" i="31" s="1"/>
  <c r="AF12" i="31"/>
  <c r="AH12" i="31" s="1"/>
  <c r="AA12" i="31"/>
  <c r="W12" i="31"/>
  <c r="Y12" i="31" s="1"/>
  <c r="T12" i="31"/>
  <c r="Q12" i="31"/>
  <c r="S12" i="31" s="1"/>
  <c r="K12" i="31"/>
  <c r="M12" i="31" s="1"/>
  <c r="H12" i="31"/>
  <c r="J12" i="31" s="1"/>
  <c r="O12" i="31"/>
  <c r="E12" i="31"/>
  <c r="AX11" i="31"/>
  <c r="AZ11" i="31" s="1"/>
  <c r="AU11" i="31"/>
  <c r="AW11" i="31" s="1"/>
  <c r="AR11" i="31"/>
  <c r="AT11" i="31" s="1"/>
  <c r="AP11" i="31"/>
  <c r="AL11" i="31"/>
  <c r="AN11" i="31" s="1"/>
  <c r="AI11" i="31"/>
  <c r="AK11" i="31" s="1"/>
  <c r="AF11" i="31"/>
  <c r="AA11" i="31"/>
  <c r="W11" i="31"/>
  <c r="Y11" i="31" s="1"/>
  <c r="V11" i="31"/>
  <c r="T11" i="31"/>
  <c r="Q11" i="31"/>
  <c r="K11" i="31"/>
  <c r="M11" i="31" s="1"/>
  <c r="H11" i="31"/>
  <c r="J11" i="31" s="1"/>
  <c r="E11" i="31"/>
  <c r="G11" i="31" s="1"/>
  <c r="AX10" i="31"/>
  <c r="AZ10" i="31" s="1"/>
  <c r="AU10" i="31"/>
  <c r="AW10" i="31" s="1"/>
  <c r="AR10" i="31"/>
  <c r="AT10" i="31" s="1"/>
  <c r="AP10" i="31"/>
  <c r="AL10" i="31"/>
  <c r="AI10" i="31"/>
  <c r="AK10" i="31" s="1"/>
  <c r="AF10" i="31"/>
  <c r="AH10" i="31" s="1"/>
  <c r="AD10" i="31"/>
  <c r="AA10" i="31"/>
  <c r="W10" i="31"/>
  <c r="Y10" i="31" s="1"/>
  <c r="T10" i="31"/>
  <c r="V10" i="31" s="1"/>
  <c r="Q10" i="31"/>
  <c r="O10" i="31"/>
  <c r="K10" i="31"/>
  <c r="M10" i="31" s="1"/>
  <c r="H10" i="31"/>
  <c r="J10" i="31" s="1"/>
  <c r="E10" i="31"/>
  <c r="G10" i="31" s="1"/>
  <c r="AX9" i="31"/>
  <c r="AZ9" i="31" s="1"/>
  <c r="AU9" i="31"/>
  <c r="AW9" i="31" s="1"/>
  <c r="AR9" i="31"/>
  <c r="AT9" i="31" s="1"/>
  <c r="AP9" i="31"/>
  <c r="AL9" i="31"/>
  <c r="AN9" i="31" s="1"/>
  <c r="AI9" i="31"/>
  <c r="AK9" i="31" s="1"/>
  <c r="AF9" i="31"/>
  <c r="AD9" i="31"/>
  <c r="AA9" i="31"/>
  <c r="W9" i="31"/>
  <c r="Y9" i="31" s="1"/>
  <c r="T9" i="31"/>
  <c r="V9" i="31" s="1"/>
  <c r="Q9" i="31"/>
  <c r="S9" i="31" s="1"/>
  <c r="K9" i="31"/>
  <c r="M9" i="31" s="1"/>
  <c r="H9" i="31"/>
  <c r="J9" i="31" s="1"/>
  <c r="O9" i="31"/>
  <c r="E9" i="31"/>
  <c r="AX8" i="31"/>
  <c r="AZ8" i="31" s="1"/>
  <c r="AU8" i="31"/>
  <c r="AW8" i="31" s="1"/>
  <c r="AR8" i="31"/>
  <c r="AT8" i="31" s="1"/>
  <c r="AP8" i="31"/>
  <c r="AL8" i="31"/>
  <c r="AN8" i="31" s="1"/>
  <c r="AI8" i="31"/>
  <c r="AK8" i="31" s="1"/>
  <c r="AF8" i="31"/>
  <c r="AH8" i="31" s="1"/>
  <c r="AD8" i="31"/>
  <c r="AA8" i="31"/>
  <c r="W8" i="31"/>
  <c r="Y8" i="31" s="1"/>
  <c r="T8" i="31"/>
  <c r="V8" i="31" s="1"/>
  <c r="Q8" i="31"/>
  <c r="S8" i="31" s="1"/>
  <c r="O8" i="31"/>
  <c r="K8" i="31"/>
  <c r="M8" i="31" s="1"/>
  <c r="H8" i="31"/>
  <c r="J8" i="31" s="1"/>
  <c r="E8" i="31"/>
  <c r="AX7" i="31"/>
  <c r="AZ7" i="31" s="1"/>
  <c r="AU7" i="31"/>
  <c r="AW7" i="31" s="1"/>
  <c r="AR7" i="31"/>
  <c r="AT7" i="31" s="1"/>
  <c r="AL7" i="31"/>
  <c r="AN7" i="31" s="1"/>
  <c r="AI7" i="31"/>
  <c r="AK7" i="31" s="1"/>
  <c r="AF7" i="31"/>
  <c r="AH7" i="31" s="1"/>
  <c r="AD7" i="31"/>
  <c r="W7" i="31"/>
  <c r="Y7" i="31" s="1"/>
  <c r="T7" i="31"/>
  <c r="V7" i="31" s="1"/>
  <c r="Q7" i="31"/>
  <c r="S7" i="31" s="1"/>
  <c r="K7" i="31"/>
  <c r="M7" i="31" s="1"/>
  <c r="H7" i="31"/>
  <c r="J7" i="31" s="1"/>
  <c r="E7" i="31"/>
  <c r="AX50" i="34"/>
  <c r="AZ50" i="34" s="1"/>
  <c r="AU50" i="34"/>
  <c r="AW50" i="34" s="1"/>
  <c r="AR50" i="34"/>
  <c r="AT50" i="34" s="1"/>
  <c r="AP50" i="34"/>
  <c r="AL50" i="34"/>
  <c r="AN50" i="34" s="1"/>
  <c r="AI50" i="34"/>
  <c r="AK50" i="34" s="1"/>
  <c r="AF50" i="34"/>
  <c r="AA50" i="34"/>
  <c r="W50" i="34"/>
  <c r="Y50" i="34" s="1"/>
  <c r="T50" i="34"/>
  <c r="V50" i="34" s="1"/>
  <c r="Q50" i="34"/>
  <c r="K50" i="34"/>
  <c r="M50" i="34" s="1"/>
  <c r="H50" i="34"/>
  <c r="J50" i="34" s="1"/>
  <c r="E50" i="34"/>
  <c r="AX49" i="34"/>
  <c r="AZ49" i="34" s="1"/>
  <c r="AU49" i="34"/>
  <c r="AW49" i="34" s="1"/>
  <c r="AR49" i="34"/>
  <c r="AT49" i="34" s="1"/>
  <c r="AP49" i="34"/>
  <c r="AL49" i="34"/>
  <c r="AN49" i="34" s="1"/>
  <c r="AI49" i="34"/>
  <c r="AK49" i="34" s="1"/>
  <c r="AF49" i="34"/>
  <c r="AD49" i="34"/>
  <c r="AA49" i="34"/>
  <c r="W49" i="34"/>
  <c r="Y49" i="34" s="1"/>
  <c r="T49" i="34"/>
  <c r="V49" i="34" s="1"/>
  <c r="Q49" i="34"/>
  <c r="O49" i="34"/>
  <c r="K49" i="34"/>
  <c r="M49" i="34" s="1"/>
  <c r="H49" i="34"/>
  <c r="J49" i="34" s="1"/>
  <c r="E49" i="34"/>
  <c r="G49" i="34" s="1"/>
  <c r="AX48" i="34"/>
  <c r="AZ48" i="34" s="1"/>
  <c r="AU48" i="34"/>
  <c r="AW48" i="34" s="1"/>
  <c r="AR48" i="34"/>
  <c r="AT48" i="34" s="1"/>
  <c r="AP48" i="34"/>
  <c r="AL48" i="34"/>
  <c r="AN48" i="34" s="1"/>
  <c r="AI48" i="34"/>
  <c r="AK48" i="34" s="1"/>
  <c r="AF48" i="34"/>
  <c r="AA48" i="34"/>
  <c r="W48" i="34"/>
  <c r="Y48" i="34" s="1"/>
  <c r="T48" i="34"/>
  <c r="V48" i="34" s="1"/>
  <c r="Q48" i="34"/>
  <c r="K48" i="34"/>
  <c r="M48" i="34" s="1"/>
  <c r="H48" i="34"/>
  <c r="J48" i="34" s="1"/>
  <c r="AD48" i="34"/>
  <c r="E48" i="34"/>
  <c r="AX47" i="34"/>
  <c r="AZ47" i="34" s="1"/>
  <c r="AU47" i="34"/>
  <c r="AW47" i="34" s="1"/>
  <c r="AR47" i="34"/>
  <c r="AT47" i="34" s="1"/>
  <c r="AP47" i="34"/>
  <c r="AL47" i="34"/>
  <c r="AN47" i="34" s="1"/>
  <c r="AI47" i="34"/>
  <c r="AK47" i="34" s="1"/>
  <c r="AF47" i="34"/>
  <c r="AH47" i="34" s="1"/>
  <c r="AD47" i="34"/>
  <c r="AA47" i="34"/>
  <c r="W47" i="34"/>
  <c r="Y47" i="34" s="1"/>
  <c r="T47" i="34"/>
  <c r="Q47" i="34"/>
  <c r="S47" i="34" s="1"/>
  <c r="O47" i="34"/>
  <c r="K47" i="34"/>
  <c r="M47" i="34" s="1"/>
  <c r="H47" i="34"/>
  <c r="J47" i="34" s="1"/>
  <c r="E47" i="34"/>
  <c r="AX46" i="34"/>
  <c r="AZ46" i="34" s="1"/>
  <c r="AU46" i="34"/>
  <c r="AW46" i="34" s="1"/>
  <c r="AR46" i="34"/>
  <c r="AT46" i="34" s="1"/>
  <c r="AP46" i="34"/>
  <c r="AL46" i="34"/>
  <c r="AN46" i="34" s="1"/>
  <c r="AI46" i="34"/>
  <c r="AK46" i="34" s="1"/>
  <c r="AF46" i="34"/>
  <c r="AH46" i="34" s="1"/>
  <c r="AA46" i="34"/>
  <c r="W46" i="34"/>
  <c r="Y46" i="34" s="1"/>
  <c r="T46" i="34"/>
  <c r="V46" i="34" s="1"/>
  <c r="Q46" i="34"/>
  <c r="S46" i="34" s="1"/>
  <c r="K46" i="34"/>
  <c r="M46" i="34" s="1"/>
  <c r="H46" i="34"/>
  <c r="J46" i="34" s="1"/>
  <c r="E46" i="34"/>
  <c r="AX45" i="34"/>
  <c r="AZ45" i="34" s="1"/>
  <c r="AU45" i="34"/>
  <c r="AW45" i="34" s="1"/>
  <c r="AR45" i="34"/>
  <c r="AT45" i="34" s="1"/>
  <c r="AP45" i="34"/>
  <c r="AL45" i="34"/>
  <c r="AN45" i="34" s="1"/>
  <c r="AI45" i="34"/>
  <c r="AK45" i="34" s="1"/>
  <c r="AF45" i="34"/>
  <c r="AD45" i="34"/>
  <c r="AA45" i="34"/>
  <c r="W45" i="34"/>
  <c r="Y45" i="34" s="1"/>
  <c r="T45" i="34"/>
  <c r="V45" i="34" s="1"/>
  <c r="Q45" i="34"/>
  <c r="O45" i="34"/>
  <c r="K45" i="34"/>
  <c r="M45" i="34" s="1"/>
  <c r="H45" i="34"/>
  <c r="J45" i="34" s="1"/>
  <c r="E45" i="34"/>
  <c r="AX44" i="34"/>
  <c r="AZ44" i="34" s="1"/>
  <c r="AU44" i="34"/>
  <c r="AW44" i="34" s="1"/>
  <c r="AR44" i="34"/>
  <c r="AT44" i="34" s="1"/>
  <c r="AP44" i="34"/>
  <c r="AL44" i="34"/>
  <c r="AN44" i="34" s="1"/>
  <c r="AI44" i="34"/>
  <c r="AK44" i="34" s="1"/>
  <c r="AF44" i="34"/>
  <c r="AH44" i="34" s="1"/>
  <c r="AA44" i="34"/>
  <c r="W44" i="34"/>
  <c r="Y44" i="34" s="1"/>
  <c r="T44" i="34"/>
  <c r="V44" i="34" s="1"/>
  <c r="S44" i="34"/>
  <c r="Q44" i="34"/>
  <c r="K44" i="34"/>
  <c r="M44" i="34" s="1"/>
  <c r="H44" i="34"/>
  <c r="J44" i="34" s="1"/>
  <c r="AD44" i="34"/>
  <c r="E44" i="34"/>
  <c r="AX43" i="34"/>
  <c r="AZ43" i="34" s="1"/>
  <c r="AU43" i="34"/>
  <c r="AW43" i="34" s="1"/>
  <c r="AR43" i="34"/>
  <c r="AT43" i="34" s="1"/>
  <c r="AP43" i="34"/>
  <c r="AL43" i="34"/>
  <c r="AN43" i="34" s="1"/>
  <c r="AI43" i="34"/>
  <c r="AK43" i="34" s="1"/>
  <c r="AF43" i="34"/>
  <c r="AH43" i="34" s="1"/>
  <c r="AD43" i="34"/>
  <c r="AA43" i="34"/>
  <c r="W43" i="34"/>
  <c r="Y43" i="34" s="1"/>
  <c r="T43" i="34"/>
  <c r="V43" i="34" s="1"/>
  <c r="Q43" i="34"/>
  <c r="S43" i="34" s="1"/>
  <c r="O43" i="34"/>
  <c r="K43" i="34"/>
  <c r="M43" i="34" s="1"/>
  <c r="H43" i="34"/>
  <c r="J43" i="34" s="1"/>
  <c r="E43" i="34"/>
  <c r="AX42" i="34"/>
  <c r="AZ42" i="34" s="1"/>
  <c r="AU42" i="34"/>
  <c r="AW42" i="34" s="1"/>
  <c r="AR42" i="34"/>
  <c r="AT42" i="34" s="1"/>
  <c r="AP42" i="34"/>
  <c r="AL42" i="34"/>
  <c r="AN42" i="34" s="1"/>
  <c r="AI42" i="34"/>
  <c r="AF42" i="34"/>
  <c r="AH42" i="34" s="1"/>
  <c r="AA42" i="34"/>
  <c r="W42" i="34"/>
  <c r="Y42" i="34" s="1"/>
  <c r="T42" i="34"/>
  <c r="V42" i="34" s="1"/>
  <c r="Q42" i="34"/>
  <c r="S42" i="34" s="1"/>
  <c r="K42" i="34"/>
  <c r="M42" i="34" s="1"/>
  <c r="H42" i="34"/>
  <c r="J42" i="34" s="1"/>
  <c r="E42" i="34"/>
  <c r="G42" i="34" s="1"/>
  <c r="AX41" i="34"/>
  <c r="AZ41" i="34" s="1"/>
  <c r="AU41" i="34"/>
  <c r="AW41" i="34" s="1"/>
  <c r="AR41" i="34"/>
  <c r="AT41" i="34" s="1"/>
  <c r="AP41" i="34"/>
  <c r="AL41" i="34"/>
  <c r="AN41" i="34" s="1"/>
  <c r="AI41" i="34"/>
  <c r="AK41" i="34" s="1"/>
  <c r="AF41" i="34"/>
  <c r="AD41" i="34"/>
  <c r="AA41" i="34"/>
  <c r="W41" i="34"/>
  <c r="Y41" i="34" s="1"/>
  <c r="T41" i="34"/>
  <c r="V41" i="34" s="1"/>
  <c r="Q41" i="34"/>
  <c r="O41" i="34"/>
  <c r="K41" i="34"/>
  <c r="M41" i="34" s="1"/>
  <c r="H41" i="34"/>
  <c r="J41" i="34" s="1"/>
  <c r="E41" i="34"/>
  <c r="G41" i="34" s="1"/>
  <c r="AX40" i="34"/>
  <c r="AZ40" i="34" s="1"/>
  <c r="AU40" i="34"/>
  <c r="AW40" i="34" s="1"/>
  <c r="AR40" i="34"/>
  <c r="AT40" i="34" s="1"/>
  <c r="AP40" i="34"/>
  <c r="AL40" i="34"/>
  <c r="AN40" i="34" s="1"/>
  <c r="AI40" i="34"/>
  <c r="AK40" i="34" s="1"/>
  <c r="AF40" i="34"/>
  <c r="AA40" i="34"/>
  <c r="W40" i="34"/>
  <c r="Y40" i="34" s="1"/>
  <c r="T40" i="34"/>
  <c r="V40" i="34" s="1"/>
  <c r="Q40" i="34"/>
  <c r="S40" i="34" s="1"/>
  <c r="K40" i="34"/>
  <c r="M40" i="34" s="1"/>
  <c r="H40" i="34"/>
  <c r="AD40" i="34"/>
  <c r="E40" i="34"/>
  <c r="AX39" i="34"/>
  <c r="AZ39" i="34" s="1"/>
  <c r="AU39" i="34"/>
  <c r="AW39" i="34" s="1"/>
  <c r="AR39" i="34"/>
  <c r="AT39" i="34" s="1"/>
  <c r="AP39" i="34"/>
  <c r="AL39" i="34"/>
  <c r="AN39" i="34" s="1"/>
  <c r="AI39" i="34"/>
  <c r="AF39" i="34"/>
  <c r="AH39" i="34" s="1"/>
  <c r="AD39" i="34"/>
  <c r="AA39" i="34"/>
  <c r="W39" i="34"/>
  <c r="Y39" i="34" s="1"/>
  <c r="T39" i="34"/>
  <c r="V39" i="34" s="1"/>
  <c r="Q39" i="34"/>
  <c r="S39" i="34" s="1"/>
  <c r="O39" i="34"/>
  <c r="K39" i="34"/>
  <c r="M39" i="34" s="1"/>
  <c r="H39" i="34"/>
  <c r="J39" i="34" s="1"/>
  <c r="E39" i="34"/>
  <c r="AX38" i="34"/>
  <c r="AZ38" i="34" s="1"/>
  <c r="AU38" i="34"/>
  <c r="AW38" i="34" s="1"/>
  <c r="AR38" i="34"/>
  <c r="AT38" i="34" s="1"/>
  <c r="AP38" i="34"/>
  <c r="AL38" i="34"/>
  <c r="AN38" i="34" s="1"/>
  <c r="AI38" i="34"/>
  <c r="AF38" i="34"/>
  <c r="AH38" i="34" s="1"/>
  <c r="AA38" i="34"/>
  <c r="W38" i="34"/>
  <c r="Y38" i="34" s="1"/>
  <c r="T38" i="34"/>
  <c r="Q38" i="34"/>
  <c r="S38" i="34" s="1"/>
  <c r="K38" i="34"/>
  <c r="M38" i="34" s="1"/>
  <c r="H38" i="34"/>
  <c r="J38" i="34" s="1"/>
  <c r="E38" i="34"/>
  <c r="AX37" i="34"/>
  <c r="AZ37" i="34" s="1"/>
  <c r="AU37" i="34"/>
  <c r="AW37" i="34" s="1"/>
  <c r="AR37" i="34"/>
  <c r="AT37" i="34" s="1"/>
  <c r="AP37" i="34"/>
  <c r="AL37" i="34"/>
  <c r="AN37" i="34" s="1"/>
  <c r="AI37" i="34"/>
  <c r="AK37" i="34" s="1"/>
  <c r="AF37" i="34"/>
  <c r="AD37" i="34"/>
  <c r="AA37" i="34"/>
  <c r="W37" i="34"/>
  <c r="Y37" i="34" s="1"/>
  <c r="T37" i="34"/>
  <c r="V37" i="34" s="1"/>
  <c r="Q37" i="34"/>
  <c r="O37" i="34"/>
  <c r="K37" i="34"/>
  <c r="M37" i="34" s="1"/>
  <c r="H37" i="34"/>
  <c r="J37" i="34" s="1"/>
  <c r="E37" i="34"/>
  <c r="G37" i="34" s="1"/>
  <c r="AX36" i="34"/>
  <c r="AZ36" i="34" s="1"/>
  <c r="AU36" i="34"/>
  <c r="AW36" i="34" s="1"/>
  <c r="AR36" i="34"/>
  <c r="AT36" i="34" s="1"/>
  <c r="AP36" i="34"/>
  <c r="AL36" i="34"/>
  <c r="AN36" i="34" s="1"/>
  <c r="AI36" i="34"/>
  <c r="AK36" i="34" s="1"/>
  <c r="AF36" i="34"/>
  <c r="AA36" i="34"/>
  <c r="W36" i="34"/>
  <c r="Y36" i="34" s="1"/>
  <c r="T36" i="34"/>
  <c r="V36" i="34" s="1"/>
  <c r="Q36" i="34"/>
  <c r="K36" i="34"/>
  <c r="M36" i="34" s="1"/>
  <c r="H36" i="34"/>
  <c r="J36" i="34" s="1"/>
  <c r="AD36" i="34"/>
  <c r="E36" i="34"/>
  <c r="AX35" i="34"/>
  <c r="AZ35" i="34" s="1"/>
  <c r="AU35" i="34"/>
  <c r="AW35" i="34" s="1"/>
  <c r="AR35" i="34"/>
  <c r="AT35" i="34" s="1"/>
  <c r="AP35" i="34"/>
  <c r="AL35" i="34"/>
  <c r="AN35" i="34" s="1"/>
  <c r="AI35" i="34"/>
  <c r="AK35" i="34" s="1"/>
  <c r="AF35" i="34"/>
  <c r="AH35" i="34" s="1"/>
  <c r="AD35" i="34"/>
  <c r="AA35" i="34"/>
  <c r="W35" i="34"/>
  <c r="Y35" i="34" s="1"/>
  <c r="T35" i="34"/>
  <c r="V35" i="34" s="1"/>
  <c r="Q35" i="34"/>
  <c r="S35" i="34" s="1"/>
  <c r="O35" i="34"/>
  <c r="K35" i="34"/>
  <c r="M35" i="34" s="1"/>
  <c r="H35" i="34"/>
  <c r="J35" i="34" s="1"/>
  <c r="E35" i="34"/>
  <c r="AX34" i="34"/>
  <c r="AZ34" i="34" s="1"/>
  <c r="AU34" i="34"/>
  <c r="AW34" i="34" s="1"/>
  <c r="AR34" i="34"/>
  <c r="AT34" i="34" s="1"/>
  <c r="AP34" i="34"/>
  <c r="AL34" i="34"/>
  <c r="AN34" i="34" s="1"/>
  <c r="AI34" i="34"/>
  <c r="AF34" i="34"/>
  <c r="AH34" i="34" s="1"/>
  <c r="AA34" i="34"/>
  <c r="W34" i="34"/>
  <c r="Y34" i="34" s="1"/>
  <c r="T34" i="34"/>
  <c r="V34" i="34" s="1"/>
  <c r="Q34" i="34"/>
  <c r="S34" i="34" s="1"/>
  <c r="K34" i="34"/>
  <c r="M34" i="34" s="1"/>
  <c r="H34" i="34"/>
  <c r="J34" i="34" s="1"/>
  <c r="E34" i="34"/>
  <c r="G34" i="34" s="1"/>
  <c r="AX33" i="34"/>
  <c r="AZ33" i="34" s="1"/>
  <c r="AU33" i="34"/>
  <c r="AW33" i="34" s="1"/>
  <c r="AR33" i="34"/>
  <c r="AT33" i="34" s="1"/>
  <c r="AP33" i="34"/>
  <c r="AL33" i="34"/>
  <c r="AN33" i="34" s="1"/>
  <c r="AI33" i="34"/>
  <c r="AK33" i="34" s="1"/>
  <c r="AF33" i="34"/>
  <c r="AD33" i="34"/>
  <c r="AA33" i="34"/>
  <c r="W33" i="34"/>
  <c r="Y33" i="34" s="1"/>
  <c r="T33" i="34"/>
  <c r="V33" i="34" s="1"/>
  <c r="Q33" i="34"/>
  <c r="O33" i="34"/>
  <c r="K33" i="34"/>
  <c r="M33" i="34" s="1"/>
  <c r="H33" i="34"/>
  <c r="J33" i="34" s="1"/>
  <c r="E33" i="34"/>
  <c r="G33" i="34" s="1"/>
  <c r="AX32" i="34"/>
  <c r="AZ32" i="34" s="1"/>
  <c r="AU32" i="34"/>
  <c r="AW32" i="34" s="1"/>
  <c r="AR32" i="34"/>
  <c r="AT32" i="34" s="1"/>
  <c r="AP32" i="34"/>
  <c r="AL32" i="34"/>
  <c r="AN32" i="34" s="1"/>
  <c r="AI32" i="34"/>
  <c r="AK32" i="34" s="1"/>
  <c r="AF32" i="34"/>
  <c r="AA32" i="34"/>
  <c r="W32" i="34"/>
  <c r="Y32" i="34" s="1"/>
  <c r="T32" i="34"/>
  <c r="V32" i="34" s="1"/>
  <c r="Q32" i="34"/>
  <c r="K32" i="34"/>
  <c r="M32" i="34" s="1"/>
  <c r="H32" i="34"/>
  <c r="J32" i="34" s="1"/>
  <c r="AD32" i="34"/>
  <c r="E32" i="34"/>
  <c r="AX31" i="34"/>
  <c r="AZ31" i="34" s="1"/>
  <c r="AU31" i="34"/>
  <c r="AW31" i="34" s="1"/>
  <c r="AR31" i="34"/>
  <c r="AT31" i="34" s="1"/>
  <c r="AP31" i="34"/>
  <c r="AL31" i="34"/>
  <c r="AN31" i="34" s="1"/>
  <c r="AI31" i="34"/>
  <c r="AK31" i="34" s="1"/>
  <c r="AF31" i="34"/>
  <c r="AH31" i="34" s="1"/>
  <c r="AD31" i="34"/>
  <c r="AA31" i="34"/>
  <c r="W31" i="34"/>
  <c r="Y31" i="34" s="1"/>
  <c r="T31" i="34"/>
  <c r="Q31" i="34"/>
  <c r="S31" i="34" s="1"/>
  <c r="O31" i="34"/>
  <c r="K31" i="34"/>
  <c r="M31" i="34" s="1"/>
  <c r="H31" i="34"/>
  <c r="J31" i="34" s="1"/>
  <c r="E31" i="34"/>
  <c r="AX30" i="34"/>
  <c r="AZ30" i="34" s="1"/>
  <c r="AU30" i="34"/>
  <c r="AW30" i="34" s="1"/>
  <c r="AR30" i="34"/>
  <c r="AT30" i="34" s="1"/>
  <c r="AP30" i="34"/>
  <c r="AL30" i="34"/>
  <c r="AN30" i="34" s="1"/>
  <c r="AI30" i="34"/>
  <c r="AK30" i="34" s="1"/>
  <c r="AF30" i="34"/>
  <c r="AH30" i="34" s="1"/>
  <c r="AA30" i="34"/>
  <c r="W30" i="34"/>
  <c r="Y30" i="34" s="1"/>
  <c r="T30" i="34"/>
  <c r="V30" i="34" s="1"/>
  <c r="Q30" i="34"/>
  <c r="S30" i="34" s="1"/>
  <c r="K30" i="34"/>
  <c r="M30" i="34" s="1"/>
  <c r="H30" i="34"/>
  <c r="J30" i="34" s="1"/>
  <c r="E30" i="34"/>
  <c r="AX29" i="34"/>
  <c r="AZ29" i="34" s="1"/>
  <c r="AU29" i="34"/>
  <c r="AW29" i="34" s="1"/>
  <c r="AR29" i="34"/>
  <c r="AT29" i="34" s="1"/>
  <c r="AP29" i="34"/>
  <c r="AL29" i="34"/>
  <c r="AN29" i="34" s="1"/>
  <c r="AI29" i="34"/>
  <c r="AK29" i="34" s="1"/>
  <c r="AF29" i="34"/>
  <c r="AD29" i="34"/>
  <c r="AA29" i="34"/>
  <c r="W29" i="34"/>
  <c r="Y29" i="34" s="1"/>
  <c r="T29" i="34"/>
  <c r="V29" i="34" s="1"/>
  <c r="Q29" i="34"/>
  <c r="O29" i="34"/>
  <c r="K29" i="34"/>
  <c r="M29" i="34" s="1"/>
  <c r="H29" i="34"/>
  <c r="J29" i="34" s="1"/>
  <c r="E29" i="34"/>
  <c r="AX28" i="34"/>
  <c r="AZ28" i="34" s="1"/>
  <c r="AU28" i="34"/>
  <c r="AW28" i="34" s="1"/>
  <c r="AR28" i="34"/>
  <c r="AT28" i="34" s="1"/>
  <c r="AP28" i="34"/>
  <c r="AL28" i="34"/>
  <c r="AN28" i="34" s="1"/>
  <c r="AI28" i="34"/>
  <c r="AK28" i="34" s="1"/>
  <c r="AF28" i="34"/>
  <c r="AH28" i="34" s="1"/>
  <c r="AA28" i="34"/>
  <c r="W28" i="34"/>
  <c r="Y28" i="34" s="1"/>
  <c r="T28" i="34"/>
  <c r="V28" i="34" s="1"/>
  <c r="Q28" i="34"/>
  <c r="S28" i="34" s="1"/>
  <c r="K28" i="34"/>
  <c r="M28" i="34" s="1"/>
  <c r="H28" i="34"/>
  <c r="J28" i="34" s="1"/>
  <c r="AD28" i="34"/>
  <c r="E28" i="34"/>
  <c r="AX27" i="34"/>
  <c r="AZ27" i="34" s="1"/>
  <c r="AU27" i="34"/>
  <c r="AW27" i="34" s="1"/>
  <c r="AR27" i="34"/>
  <c r="AT27" i="34" s="1"/>
  <c r="AP27" i="34"/>
  <c r="AL27" i="34"/>
  <c r="AN27" i="34" s="1"/>
  <c r="AI27" i="34"/>
  <c r="AK27" i="34" s="1"/>
  <c r="AF27" i="34"/>
  <c r="AH27" i="34" s="1"/>
  <c r="AD27" i="34"/>
  <c r="AA27" i="34"/>
  <c r="W27" i="34"/>
  <c r="Y27" i="34" s="1"/>
  <c r="T27" i="34"/>
  <c r="V27" i="34" s="1"/>
  <c r="Q27" i="34"/>
  <c r="S27" i="34" s="1"/>
  <c r="O27" i="34"/>
  <c r="K27" i="34"/>
  <c r="M27" i="34" s="1"/>
  <c r="H27" i="34"/>
  <c r="J27" i="34" s="1"/>
  <c r="E27" i="34"/>
  <c r="AX26" i="34"/>
  <c r="AZ26" i="34" s="1"/>
  <c r="AU26" i="34"/>
  <c r="AW26" i="34" s="1"/>
  <c r="AR26" i="34"/>
  <c r="AT26" i="34" s="1"/>
  <c r="AP26" i="34"/>
  <c r="AL26" i="34"/>
  <c r="AN26" i="34" s="1"/>
  <c r="AI26" i="34"/>
  <c r="AH26" i="34"/>
  <c r="AF26" i="34"/>
  <c r="AA26" i="34"/>
  <c r="W26" i="34"/>
  <c r="Y26" i="34" s="1"/>
  <c r="V26" i="34"/>
  <c r="T26" i="34"/>
  <c r="Q26" i="34"/>
  <c r="S26" i="34" s="1"/>
  <c r="K26" i="34"/>
  <c r="M26" i="34" s="1"/>
  <c r="H26" i="34"/>
  <c r="J26" i="34" s="1"/>
  <c r="E26" i="34"/>
  <c r="G26" i="34" s="1"/>
  <c r="AX25" i="34"/>
  <c r="AZ25" i="34" s="1"/>
  <c r="AU25" i="34"/>
  <c r="AW25" i="34" s="1"/>
  <c r="AR25" i="34"/>
  <c r="AT25" i="34" s="1"/>
  <c r="AP25" i="34"/>
  <c r="AL25" i="34"/>
  <c r="AN25" i="34" s="1"/>
  <c r="AI25" i="34"/>
  <c r="AK25" i="34" s="1"/>
  <c r="AF25" i="34"/>
  <c r="AD25" i="34"/>
  <c r="AA25" i="34"/>
  <c r="W25" i="34"/>
  <c r="Y25" i="34" s="1"/>
  <c r="T25" i="34"/>
  <c r="V25" i="34" s="1"/>
  <c r="Q25" i="34"/>
  <c r="O25" i="34"/>
  <c r="K25" i="34"/>
  <c r="M25" i="34" s="1"/>
  <c r="H25" i="34"/>
  <c r="J25" i="34" s="1"/>
  <c r="E25" i="34"/>
  <c r="G25" i="34" s="1"/>
  <c r="AX24" i="34"/>
  <c r="AZ24" i="34" s="1"/>
  <c r="AU24" i="34"/>
  <c r="AW24" i="34" s="1"/>
  <c r="AR24" i="34"/>
  <c r="AT24" i="34" s="1"/>
  <c r="AP24" i="34"/>
  <c r="AL24" i="34"/>
  <c r="AN24" i="34" s="1"/>
  <c r="AI24" i="34"/>
  <c r="AK24" i="34" s="1"/>
  <c r="AF24" i="34"/>
  <c r="AA24" i="34"/>
  <c r="W24" i="34"/>
  <c r="Y24" i="34" s="1"/>
  <c r="T24" i="34"/>
  <c r="V24" i="34" s="1"/>
  <c r="Q24" i="34"/>
  <c r="S24" i="34" s="1"/>
  <c r="K24" i="34"/>
  <c r="M24" i="34" s="1"/>
  <c r="H24" i="34"/>
  <c r="AD24" i="34"/>
  <c r="E24" i="34"/>
  <c r="AX23" i="34"/>
  <c r="AZ23" i="34" s="1"/>
  <c r="AU23" i="34"/>
  <c r="AW23" i="34" s="1"/>
  <c r="AR23" i="34"/>
  <c r="AT23" i="34" s="1"/>
  <c r="AP23" i="34"/>
  <c r="AL23" i="34"/>
  <c r="AN23" i="34" s="1"/>
  <c r="AI23" i="34"/>
  <c r="AF23" i="34"/>
  <c r="AH23" i="34" s="1"/>
  <c r="AD23" i="34"/>
  <c r="AA23" i="34"/>
  <c r="W23" i="34"/>
  <c r="Y23" i="34" s="1"/>
  <c r="T23" i="34"/>
  <c r="V23" i="34" s="1"/>
  <c r="Q23" i="34"/>
  <c r="S23" i="34" s="1"/>
  <c r="O23" i="34"/>
  <c r="K23" i="34"/>
  <c r="M23" i="34" s="1"/>
  <c r="H23" i="34"/>
  <c r="J23" i="34" s="1"/>
  <c r="E23" i="34"/>
  <c r="G23" i="34" s="1"/>
  <c r="AX22" i="34"/>
  <c r="AZ22" i="34" s="1"/>
  <c r="AU22" i="34"/>
  <c r="AW22" i="34" s="1"/>
  <c r="AR22" i="34"/>
  <c r="AT22" i="34" s="1"/>
  <c r="AP22" i="34"/>
  <c r="AL22" i="34"/>
  <c r="AN22" i="34" s="1"/>
  <c r="AI22" i="34"/>
  <c r="AK22" i="34" s="1"/>
  <c r="AF22" i="34"/>
  <c r="AH22" i="34" s="1"/>
  <c r="AA22" i="34"/>
  <c r="W22" i="34"/>
  <c r="Y22" i="34" s="1"/>
  <c r="T22" i="34"/>
  <c r="Q22" i="34"/>
  <c r="S22" i="34" s="1"/>
  <c r="K22" i="34"/>
  <c r="M22" i="34" s="1"/>
  <c r="H22" i="34"/>
  <c r="J22" i="34" s="1"/>
  <c r="E22" i="34"/>
  <c r="G22" i="34" s="1"/>
  <c r="AX21" i="34"/>
  <c r="AZ21" i="34" s="1"/>
  <c r="AU21" i="34"/>
  <c r="AW21" i="34" s="1"/>
  <c r="AR21" i="34"/>
  <c r="AT21" i="34" s="1"/>
  <c r="AP21" i="34"/>
  <c r="AL21" i="34"/>
  <c r="AN21" i="34" s="1"/>
  <c r="AI21" i="34"/>
  <c r="AK21" i="34" s="1"/>
  <c r="AF21" i="34"/>
  <c r="AD21" i="34"/>
  <c r="AA21" i="34"/>
  <c r="W21" i="34"/>
  <c r="Y21" i="34" s="1"/>
  <c r="T21" i="34"/>
  <c r="V21" i="34" s="1"/>
  <c r="Q21" i="34"/>
  <c r="S21" i="34" s="1"/>
  <c r="O21" i="34"/>
  <c r="K21" i="34"/>
  <c r="M21" i="34" s="1"/>
  <c r="H21" i="34"/>
  <c r="J21" i="34" s="1"/>
  <c r="E21" i="34"/>
  <c r="G21" i="34" s="1"/>
  <c r="AX20" i="34"/>
  <c r="AZ20" i="34" s="1"/>
  <c r="AU20" i="34"/>
  <c r="AW20" i="34" s="1"/>
  <c r="AR20" i="34"/>
  <c r="AT20" i="34" s="1"/>
  <c r="AP20" i="34"/>
  <c r="AL20" i="34"/>
  <c r="AN20" i="34" s="1"/>
  <c r="AI20" i="34"/>
  <c r="AK20" i="34" s="1"/>
  <c r="AF20" i="34"/>
  <c r="AA20" i="34"/>
  <c r="W20" i="34"/>
  <c r="Y20" i="34" s="1"/>
  <c r="T20" i="34"/>
  <c r="V20" i="34" s="1"/>
  <c r="Q20" i="34"/>
  <c r="S20" i="34" s="1"/>
  <c r="K20" i="34"/>
  <c r="M20" i="34" s="1"/>
  <c r="H20" i="34"/>
  <c r="J20" i="34" s="1"/>
  <c r="E20" i="34"/>
  <c r="AX19" i="34"/>
  <c r="AZ19" i="34" s="1"/>
  <c r="AU19" i="34"/>
  <c r="AW19" i="34" s="1"/>
  <c r="AR19" i="34"/>
  <c r="AT19" i="34" s="1"/>
  <c r="AP19" i="34"/>
  <c r="AL19" i="34"/>
  <c r="AN19" i="34" s="1"/>
  <c r="AI19" i="34"/>
  <c r="AK19" i="34" s="1"/>
  <c r="AF19" i="34"/>
  <c r="AD19" i="34"/>
  <c r="AA19" i="34"/>
  <c r="W19" i="34"/>
  <c r="Y19" i="34" s="1"/>
  <c r="T19" i="34"/>
  <c r="V19" i="34" s="1"/>
  <c r="Q19" i="34"/>
  <c r="S19" i="34" s="1"/>
  <c r="O19" i="34"/>
  <c r="K19" i="34"/>
  <c r="M19" i="34" s="1"/>
  <c r="H19" i="34"/>
  <c r="J19" i="34" s="1"/>
  <c r="E19" i="34"/>
  <c r="G19" i="34" s="1"/>
  <c r="AX18" i="34"/>
  <c r="AZ18" i="34" s="1"/>
  <c r="AU18" i="34"/>
  <c r="AW18" i="34" s="1"/>
  <c r="AR18" i="34"/>
  <c r="AT18" i="34" s="1"/>
  <c r="AP18" i="34"/>
  <c r="AL18" i="34"/>
  <c r="AN18" i="34" s="1"/>
  <c r="AI18" i="34"/>
  <c r="AK18" i="34" s="1"/>
  <c r="AF18" i="34"/>
  <c r="AH18" i="34" s="1"/>
  <c r="AA18" i="34"/>
  <c r="W18" i="34"/>
  <c r="Y18" i="34" s="1"/>
  <c r="T18" i="34"/>
  <c r="Q18" i="34"/>
  <c r="S18" i="34" s="1"/>
  <c r="K18" i="34"/>
  <c r="M18" i="34" s="1"/>
  <c r="H18" i="34"/>
  <c r="J18" i="34" s="1"/>
  <c r="E18" i="34"/>
  <c r="G18" i="34" s="1"/>
  <c r="AX17" i="34"/>
  <c r="AZ17" i="34" s="1"/>
  <c r="AU17" i="34"/>
  <c r="AW17" i="34" s="1"/>
  <c r="AR17" i="34"/>
  <c r="AT17" i="34" s="1"/>
  <c r="AP17" i="34"/>
  <c r="AL17" i="34"/>
  <c r="AN17" i="34" s="1"/>
  <c r="AI17" i="34"/>
  <c r="AK17" i="34" s="1"/>
  <c r="AF17" i="34"/>
  <c r="AD17" i="34"/>
  <c r="AA17" i="34"/>
  <c r="W17" i="34"/>
  <c r="Y17" i="34" s="1"/>
  <c r="T17" i="34"/>
  <c r="V17" i="34" s="1"/>
  <c r="Q17" i="34"/>
  <c r="S17" i="34" s="1"/>
  <c r="O17" i="34"/>
  <c r="K17" i="34"/>
  <c r="M17" i="34" s="1"/>
  <c r="H17" i="34"/>
  <c r="J17" i="34" s="1"/>
  <c r="E17" i="34"/>
  <c r="G17" i="34" s="1"/>
  <c r="AX16" i="34"/>
  <c r="AZ16" i="34" s="1"/>
  <c r="AU16" i="34"/>
  <c r="AW16" i="34" s="1"/>
  <c r="AR16" i="34"/>
  <c r="AT16" i="34" s="1"/>
  <c r="AP16" i="34"/>
  <c r="AL16" i="34"/>
  <c r="AN16" i="34" s="1"/>
  <c r="AI16" i="34"/>
  <c r="AK16" i="34" s="1"/>
  <c r="AF16" i="34"/>
  <c r="AA16" i="34"/>
  <c r="W16" i="34"/>
  <c r="Y16" i="34" s="1"/>
  <c r="T16" i="34"/>
  <c r="V16" i="34" s="1"/>
  <c r="Q16" i="34"/>
  <c r="S16" i="34" s="1"/>
  <c r="K16" i="34"/>
  <c r="M16" i="34" s="1"/>
  <c r="H16" i="34"/>
  <c r="J16" i="34" s="1"/>
  <c r="E16" i="34"/>
  <c r="AX15" i="34"/>
  <c r="AZ15" i="34" s="1"/>
  <c r="AU15" i="34"/>
  <c r="AW15" i="34" s="1"/>
  <c r="AR15" i="34"/>
  <c r="AT15" i="34" s="1"/>
  <c r="AP15" i="34"/>
  <c r="AL15" i="34"/>
  <c r="AN15" i="34" s="1"/>
  <c r="AI15" i="34"/>
  <c r="AK15" i="34" s="1"/>
  <c r="AF15" i="34"/>
  <c r="AD15" i="34"/>
  <c r="AA15" i="34"/>
  <c r="W15" i="34"/>
  <c r="Y15" i="34" s="1"/>
  <c r="T15" i="34"/>
  <c r="V15" i="34" s="1"/>
  <c r="Q15" i="34"/>
  <c r="S15" i="34" s="1"/>
  <c r="O15" i="34"/>
  <c r="K15" i="34"/>
  <c r="M15" i="34" s="1"/>
  <c r="H15" i="34"/>
  <c r="J15" i="34" s="1"/>
  <c r="E15" i="34"/>
  <c r="G15" i="34" s="1"/>
  <c r="AX14" i="34"/>
  <c r="AZ14" i="34" s="1"/>
  <c r="AU14" i="34"/>
  <c r="AW14" i="34" s="1"/>
  <c r="AR14" i="34"/>
  <c r="AT14" i="34" s="1"/>
  <c r="AP14" i="34"/>
  <c r="AL14" i="34"/>
  <c r="AN14" i="34" s="1"/>
  <c r="AI14" i="34"/>
  <c r="AK14" i="34" s="1"/>
  <c r="AF14" i="34"/>
  <c r="AH14" i="34" s="1"/>
  <c r="AA14" i="34"/>
  <c r="W14" i="34"/>
  <c r="Y14" i="34" s="1"/>
  <c r="T14" i="34"/>
  <c r="Q14" i="34"/>
  <c r="S14" i="34" s="1"/>
  <c r="K14" i="34"/>
  <c r="M14" i="34" s="1"/>
  <c r="H14" i="34"/>
  <c r="J14" i="34" s="1"/>
  <c r="E14" i="34"/>
  <c r="G14" i="34" s="1"/>
  <c r="AX13" i="34"/>
  <c r="AZ13" i="34" s="1"/>
  <c r="AU13" i="34"/>
  <c r="AW13" i="34" s="1"/>
  <c r="AR13" i="34"/>
  <c r="AT13" i="34" s="1"/>
  <c r="AP13" i="34"/>
  <c r="AL13" i="34"/>
  <c r="AN13" i="34" s="1"/>
  <c r="AI13" i="34"/>
  <c r="AK13" i="34" s="1"/>
  <c r="AF13" i="34"/>
  <c r="AA13" i="34"/>
  <c r="W13" i="34"/>
  <c r="Y13" i="34" s="1"/>
  <c r="T13" i="34"/>
  <c r="V13" i="34" s="1"/>
  <c r="Q13" i="34"/>
  <c r="S13" i="34" s="1"/>
  <c r="K13" i="34"/>
  <c r="M13" i="34" s="1"/>
  <c r="H13" i="34"/>
  <c r="J13" i="34" s="1"/>
  <c r="E13" i="34"/>
  <c r="AX12" i="34"/>
  <c r="AZ12" i="34" s="1"/>
  <c r="AU12" i="34"/>
  <c r="AW12" i="34" s="1"/>
  <c r="AR12" i="34"/>
  <c r="AT12" i="34" s="1"/>
  <c r="AP12" i="34"/>
  <c r="AL12" i="34"/>
  <c r="AN12" i="34" s="1"/>
  <c r="AI12" i="34"/>
  <c r="AK12" i="34" s="1"/>
  <c r="AF12" i="34"/>
  <c r="AH12" i="34" s="1"/>
  <c r="AA12" i="34"/>
  <c r="W12" i="34"/>
  <c r="Y12" i="34" s="1"/>
  <c r="T12" i="34"/>
  <c r="V12" i="34" s="1"/>
  <c r="Q12" i="34"/>
  <c r="S12" i="34" s="1"/>
  <c r="K12" i="34"/>
  <c r="M12" i="34" s="1"/>
  <c r="H12" i="34"/>
  <c r="E12" i="34"/>
  <c r="G12" i="34" s="1"/>
  <c r="AX11" i="34"/>
  <c r="AZ11" i="34" s="1"/>
  <c r="AU11" i="34"/>
  <c r="AW11" i="34" s="1"/>
  <c r="AR11" i="34"/>
  <c r="AT11" i="34" s="1"/>
  <c r="AP11" i="34"/>
  <c r="AL11" i="34"/>
  <c r="AN11" i="34" s="1"/>
  <c r="AI11" i="34"/>
  <c r="AK11" i="34" s="1"/>
  <c r="AF11" i="34"/>
  <c r="AD11" i="34"/>
  <c r="AA11" i="34"/>
  <c r="W11" i="34"/>
  <c r="Y11" i="34" s="1"/>
  <c r="T11" i="34"/>
  <c r="V11" i="34" s="1"/>
  <c r="Q11" i="34"/>
  <c r="S11" i="34" s="1"/>
  <c r="O11" i="34"/>
  <c r="K11" i="34"/>
  <c r="M11" i="34" s="1"/>
  <c r="H11" i="34"/>
  <c r="J11" i="34" s="1"/>
  <c r="E11" i="34"/>
  <c r="AX10" i="34"/>
  <c r="AZ10" i="34" s="1"/>
  <c r="AU10" i="34"/>
  <c r="AW10" i="34" s="1"/>
  <c r="AR10" i="34"/>
  <c r="AT10" i="34" s="1"/>
  <c r="AP10" i="34"/>
  <c r="AL10" i="34"/>
  <c r="AN10" i="34" s="1"/>
  <c r="AI10" i="34"/>
  <c r="AK10" i="34" s="1"/>
  <c r="AF10" i="34"/>
  <c r="AH10" i="34" s="1"/>
  <c r="AA10" i="34"/>
  <c r="W10" i="34"/>
  <c r="Y10" i="34" s="1"/>
  <c r="T10" i="34"/>
  <c r="V10" i="34" s="1"/>
  <c r="Q10" i="34"/>
  <c r="S10" i="34" s="1"/>
  <c r="O10" i="34"/>
  <c r="K10" i="34"/>
  <c r="M10" i="34" s="1"/>
  <c r="H10" i="34"/>
  <c r="J10" i="34" s="1"/>
  <c r="AD10" i="34"/>
  <c r="E10" i="34"/>
  <c r="AX9" i="34"/>
  <c r="AZ9" i="34" s="1"/>
  <c r="AU9" i="34"/>
  <c r="AW9" i="34" s="1"/>
  <c r="AR9" i="34"/>
  <c r="AT9" i="34" s="1"/>
  <c r="AP9" i="34"/>
  <c r="AL9" i="34"/>
  <c r="AN9" i="34" s="1"/>
  <c r="AI9" i="34"/>
  <c r="AK9" i="34" s="1"/>
  <c r="AF9" i="34"/>
  <c r="AH9" i="34" s="1"/>
  <c r="AA9" i="34"/>
  <c r="W9" i="34"/>
  <c r="Y9" i="34" s="1"/>
  <c r="T9" i="34"/>
  <c r="V9" i="34" s="1"/>
  <c r="Q9" i="34"/>
  <c r="S9" i="34" s="1"/>
  <c r="O9" i="34"/>
  <c r="K9" i="34"/>
  <c r="M9" i="34" s="1"/>
  <c r="H9" i="34"/>
  <c r="J9" i="34" s="1"/>
  <c r="AD9" i="34"/>
  <c r="E9" i="34"/>
  <c r="G9" i="34" s="1"/>
  <c r="AX8" i="34"/>
  <c r="AZ8" i="34" s="1"/>
  <c r="AU8" i="34"/>
  <c r="AW8" i="34" s="1"/>
  <c r="AR8" i="34"/>
  <c r="AT8" i="34" s="1"/>
  <c r="AP8" i="34"/>
  <c r="AL8" i="34"/>
  <c r="AN8" i="34" s="1"/>
  <c r="AI8" i="34"/>
  <c r="AK8" i="34" s="1"/>
  <c r="AF8" i="34"/>
  <c r="AA8" i="34"/>
  <c r="W8" i="34"/>
  <c r="Y8" i="34" s="1"/>
  <c r="T8" i="34"/>
  <c r="V8" i="34" s="1"/>
  <c r="Q8" i="34"/>
  <c r="S8" i="34" s="1"/>
  <c r="K8" i="34"/>
  <c r="H8" i="34"/>
  <c r="J8" i="34" s="1"/>
  <c r="E8" i="34"/>
  <c r="AX7" i="34"/>
  <c r="AZ7" i="34" s="1"/>
  <c r="AU7" i="34"/>
  <c r="AW7" i="34" s="1"/>
  <c r="AR7" i="34"/>
  <c r="AT7" i="34" s="1"/>
  <c r="AL7" i="34"/>
  <c r="AN7" i="34" s="1"/>
  <c r="AI7" i="34"/>
  <c r="AK7" i="34" s="1"/>
  <c r="AF7" i="34"/>
  <c r="AH7" i="34" s="1"/>
  <c r="W7" i="34"/>
  <c r="Y7" i="34" s="1"/>
  <c r="T7" i="34"/>
  <c r="V7" i="34" s="1"/>
  <c r="Q7" i="34"/>
  <c r="S7" i="34" s="1"/>
  <c r="K7" i="34"/>
  <c r="M7" i="34" s="1"/>
  <c r="H7" i="34"/>
  <c r="J7" i="34" s="1"/>
  <c r="AD7" i="34"/>
  <c r="E7" i="34"/>
  <c r="G7" i="34" s="1"/>
  <c r="AX50" i="47"/>
  <c r="AZ50" i="47" s="1"/>
  <c r="AU50" i="47"/>
  <c r="AW50" i="47" s="1"/>
  <c r="AR50" i="47"/>
  <c r="AT50" i="47" s="1"/>
  <c r="AP50" i="47"/>
  <c r="AL50" i="47"/>
  <c r="AN50" i="47" s="1"/>
  <c r="AI50" i="47"/>
  <c r="AK50" i="47" s="1"/>
  <c r="AF50" i="47"/>
  <c r="AH50" i="47" s="1"/>
  <c r="AA50" i="47"/>
  <c r="W50" i="47"/>
  <c r="Y50" i="47" s="1"/>
  <c r="T50" i="47"/>
  <c r="V50" i="47" s="1"/>
  <c r="Q50" i="47"/>
  <c r="S50" i="47" s="1"/>
  <c r="K50" i="47"/>
  <c r="M50" i="47" s="1"/>
  <c r="H50" i="47"/>
  <c r="J50" i="47" s="1"/>
  <c r="O50" i="47"/>
  <c r="E50" i="47"/>
  <c r="G50" i="47" s="1"/>
  <c r="AX49" i="47"/>
  <c r="AZ49" i="47" s="1"/>
  <c r="AU49" i="47"/>
  <c r="AW49" i="47" s="1"/>
  <c r="AR49" i="47"/>
  <c r="AT49" i="47" s="1"/>
  <c r="AP49" i="47"/>
  <c r="AL49" i="47"/>
  <c r="AN49" i="47" s="1"/>
  <c r="AI49" i="47"/>
  <c r="AK49" i="47" s="1"/>
  <c r="AF49" i="47"/>
  <c r="AA49" i="47"/>
  <c r="W49" i="47"/>
  <c r="Y49" i="47" s="1"/>
  <c r="T49" i="47"/>
  <c r="V49" i="47" s="1"/>
  <c r="Q49" i="47"/>
  <c r="K49" i="47"/>
  <c r="M49" i="47" s="1"/>
  <c r="H49" i="47"/>
  <c r="J49" i="47" s="1"/>
  <c r="E49" i="47"/>
  <c r="G49" i="47" s="1"/>
  <c r="AX48" i="47"/>
  <c r="AZ48" i="47" s="1"/>
  <c r="AU48" i="47"/>
  <c r="AW48" i="47" s="1"/>
  <c r="AR48" i="47"/>
  <c r="AT48" i="47" s="1"/>
  <c r="AP48" i="47"/>
  <c r="AL48" i="47"/>
  <c r="AN48" i="47" s="1"/>
  <c r="AI48" i="47"/>
  <c r="AF48" i="47"/>
  <c r="AH48" i="47" s="1"/>
  <c r="AD48" i="47"/>
  <c r="AA48" i="47"/>
  <c r="W48" i="47"/>
  <c r="Y48" i="47" s="1"/>
  <c r="T48" i="47"/>
  <c r="V48" i="47" s="1"/>
  <c r="Q48" i="47"/>
  <c r="O48" i="47"/>
  <c r="K48" i="47"/>
  <c r="M48" i="47" s="1"/>
  <c r="H48" i="47"/>
  <c r="J48" i="47" s="1"/>
  <c r="E48" i="47"/>
  <c r="G48" i="47" s="1"/>
  <c r="AX47" i="47"/>
  <c r="AZ47" i="47" s="1"/>
  <c r="AU47" i="47"/>
  <c r="AW47" i="47" s="1"/>
  <c r="AR47" i="47"/>
  <c r="AT47" i="47" s="1"/>
  <c r="AP47" i="47"/>
  <c r="AL47" i="47"/>
  <c r="AI47" i="47"/>
  <c r="AK47" i="47" s="1"/>
  <c r="AF47" i="47"/>
  <c r="AH47" i="47" s="1"/>
  <c r="AA47" i="47"/>
  <c r="W47" i="47"/>
  <c r="Y47" i="47" s="1"/>
  <c r="T47" i="47"/>
  <c r="Q47" i="47"/>
  <c r="S47" i="47" s="1"/>
  <c r="K47" i="47"/>
  <c r="M47" i="47" s="1"/>
  <c r="H47" i="47"/>
  <c r="J47" i="47" s="1"/>
  <c r="O47" i="47"/>
  <c r="E47" i="47"/>
  <c r="AX46" i="47"/>
  <c r="AZ46" i="47" s="1"/>
  <c r="AU46" i="47"/>
  <c r="AW46" i="47" s="1"/>
  <c r="AR46" i="47"/>
  <c r="AT46" i="47" s="1"/>
  <c r="AP46" i="47"/>
  <c r="AL46" i="47"/>
  <c r="AN46" i="47" s="1"/>
  <c r="AI46" i="47"/>
  <c r="AK46" i="47" s="1"/>
  <c r="AF46" i="47"/>
  <c r="AH46" i="47" s="1"/>
  <c r="AD46" i="47"/>
  <c r="AA46" i="47"/>
  <c r="W46" i="47"/>
  <c r="Y46" i="47" s="1"/>
  <c r="T46" i="47"/>
  <c r="V46" i="47" s="1"/>
  <c r="Q46" i="47"/>
  <c r="S46" i="47" s="1"/>
  <c r="O46" i="47"/>
  <c r="K46" i="47"/>
  <c r="M46" i="47" s="1"/>
  <c r="H46" i="47"/>
  <c r="J46" i="47" s="1"/>
  <c r="E46" i="47"/>
  <c r="AX45" i="47"/>
  <c r="AZ45" i="47" s="1"/>
  <c r="AU45" i="47"/>
  <c r="AW45" i="47" s="1"/>
  <c r="AR45" i="47"/>
  <c r="AT45" i="47" s="1"/>
  <c r="AP45" i="47"/>
  <c r="AL45" i="47"/>
  <c r="AN45" i="47" s="1"/>
  <c r="AI45" i="47"/>
  <c r="AK45" i="47" s="1"/>
  <c r="AF45" i="47"/>
  <c r="AA45" i="47"/>
  <c r="W45" i="47"/>
  <c r="Y45" i="47" s="1"/>
  <c r="T45" i="47"/>
  <c r="V45" i="47" s="1"/>
  <c r="Q45" i="47"/>
  <c r="K45" i="47"/>
  <c r="M45" i="47" s="1"/>
  <c r="H45" i="47"/>
  <c r="J45" i="47" s="1"/>
  <c r="AD45" i="47"/>
  <c r="E45" i="47"/>
  <c r="G45" i="47" s="1"/>
  <c r="AX44" i="47"/>
  <c r="AZ44" i="47" s="1"/>
  <c r="AU44" i="47"/>
  <c r="AW44" i="47" s="1"/>
  <c r="AR44" i="47"/>
  <c r="AT44" i="47" s="1"/>
  <c r="AP44" i="47"/>
  <c r="AL44" i="47"/>
  <c r="AN44" i="47" s="1"/>
  <c r="AI44" i="47"/>
  <c r="AK44" i="47" s="1"/>
  <c r="AF44" i="47"/>
  <c r="AH44" i="47" s="1"/>
  <c r="AA44" i="47"/>
  <c r="W44" i="47"/>
  <c r="Y44" i="47" s="1"/>
  <c r="T44" i="47"/>
  <c r="V44" i="47" s="1"/>
  <c r="Q44" i="47"/>
  <c r="K44" i="47"/>
  <c r="M44" i="47" s="1"/>
  <c r="H44" i="47"/>
  <c r="J44" i="47" s="1"/>
  <c r="AD44" i="47"/>
  <c r="E44" i="47"/>
  <c r="G44" i="47" s="1"/>
  <c r="AX43" i="47"/>
  <c r="AZ43" i="47" s="1"/>
  <c r="AU43" i="47"/>
  <c r="AW43" i="47" s="1"/>
  <c r="AR43" i="47"/>
  <c r="AT43" i="47" s="1"/>
  <c r="AP43" i="47"/>
  <c r="AL43" i="47"/>
  <c r="AN43" i="47" s="1"/>
  <c r="AI43" i="47"/>
  <c r="AF43" i="47"/>
  <c r="AH43" i="47" s="1"/>
  <c r="AD43" i="47"/>
  <c r="AA43" i="47"/>
  <c r="W43" i="47"/>
  <c r="Y43" i="47" s="1"/>
  <c r="T43" i="47"/>
  <c r="Q43" i="47"/>
  <c r="S43" i="47" s="1"/>
  <c r="O43" i="47"/>
  <c r="K43" i="47"/>
  <c r="M43" i="47" s="1"/>
  <c r="H43" i="47"/>
  <c r="J43" i="47" s="1"/>
  <c r="E43" i="47"/>
  <c r="AX42" i="47"/>
  <c r="AZ42" i="47" s="1"/>
  <c r="AU42" i="47"/>
  <c r="AW42" i="47" s="1"/>
  <c r="AR42" i="47"/>
  <c r="AT42" i="47" s="1"/>
  <c r="AP42" i="47"/>
  <c r="AL42" i="47"/>
  <c r="AN42" i="47" s="1"/>
  <c r="AI42" i="47"/>
  <c r="AK42" i="47" s="1"/>
  <c r="AF42" i="47"/>
  <c r="AH42" i="47" s="1"/>
  <c r="AA42" i="47"/>
  <c r="W42" i="47"/>
  <c r="Y42" i="47" s="1"/>
  <c r="T42" i="47"/>
  <c r="Q42" i="47"/>
  <c r="S42" i="47" s="1"/>
  <c r="K42" i="47"/>
  <c r="M42" i="47" s="1"/>
  <c r="H42" i="47"/>
  <c r="J42" i="47" s="1"/>
  <c r="E42" i="47"/>
  <c r="AX41" i="47"/>
  <c r="AZ41" i="47" s="1"/>
  <c r="AU41" i="47"/>
  <c r="AW41" i="47" s="1"/>
  <c r="AR41" i="47"/>
  <c r="AT41" i="47" s="1"/>
  <c r="AP41" i="47"/>
  <c r="AL41" i="47"/>
  <c r="AN41" i="47" s="1"/>
  <c r="AI41" i="47"/>
  <c r="AK41" i="47" s="1"/>
  <c r="AF41" i="47"/>
  <c r="AA41" i="47"/>
  <c r="W41" i="47"/>
  <c r="Y41" i="47" s="1"/>
  <c r="T41" i="47"/>
  <c r="V41" i="47" s="1"/>
  <c r="Q41" i="47"/>
  <c r="K41" i="47"/>
  <c r="M41" i="47" s="1"/>
  <c r="H41" i="47"/>
  <c r="J41" i="47" s="1"/>
  <c r="AD41" i="47"/>
  <c r="E41" i="47"/>
  <c r="AX40" i="47"/>
  <c r="AZ40" i="47" s="1"/>
  <c r="AU40" i="47"/>
  <c r="AW40" i="47" s="1"/>
  <c r="AR40" i="47"/>
  <c r="AT40" i="47" s="1"/>
  <c r="AP40" i="47"/>
  <c r="AL40" i="47"/>
  <c r="AN40" i="47" s="1"/>
  <c r="AI40" i="47"/>
  <c r="AK40" i="47" s="1"/>
  <c r="AF40" i="47"/>
  <c r="AA40" i="47"/>
  <c r="W40" i="47"/>
  <c r="Y40" i="47" s="1"/>
  <c r="T40" i="47"/>
  <c r="V40" i="47" s="1"/>
  <c r="Q40" i="47"/>
  <c r="K40" i="47"/>
  <c r="M40" i="47" s="1"/>
  <c r="H40" i="47"/>
  <c r="J40" i="47" s="1"/>
  <c r="AD40" i="47"/>
  <c r="E40" i="47"/>
  <c r="AX39" i="47"/>
  <c r="AZ39" i="47" s="1"/>
  <c r="AU39" i="47"/>
  <c r="AW39" i="47" s="1"/>
  <c r="AR39" i="47"/>
  <c r="AT39" i="47" s="1"/>
  <c r="AP39" i="47"/>
  <c r="AL39" i="47"/>
  <c r="AN39" i="47" s="1"/>
  <c r="AI39" i="47"/>
  <c r="AK39" i="47" s="1"/>
  <c r="AF39" i="47"/>
  <c r="AD39" i="47"/>
  <c r="AA39" i="47"/>
  <c r="W39" i="47"/>
  <c r="Y39" i="47" s="1"/>
  <c r="T39" i="47"/>
  <c r="V39" i="47" s="1"/>
  <c r="Q39" i="47"/>
  <c r="O39" i="47"/>
  <c r="K39" i="47"/>
  <c r="M39" i="47" s="1"/>
  <c r="H39" i="47"/>
  <c r="J39" i="47" s="1"/>
  <c r="E39" i="47"/>
  <c r="AX38" i="47"/>
  <c r="AZ38" i="47" s="1"/>
  <c r="AU38" i="47"/>
  <c r="AW38" i="47" s="1"/>
  <c r="AR38" i="47"/>
  <c r="AT38" i="47" s="1"/>
  <c r="AP38" i="47"/>
  <c r="AL38" i="47"/>
  <c r="AN38" i="47" s="1"/>
  <c r="AI38" i="47"/>
  <c r="AF38" i="47"/>
  <c r="AH38" i="47" s="1"/>
  <c r="AA38" i="47"/>
  <c r="W38" i="47"/>
  <c r="Y38" i="47" s="1"/>
  <c r="T38" i="47"/>
  <c r="V38" i="47" s="1"/>
  <c r="Q38" i="47"/>
  <c r="S38" i="47" s="1"/>
  <c r="K38" i="47"/>
  <c r="M38" i="47" s="1"/>
  <c r="H38" i="47"/>
  <c r="J38" i="47" s="1"/>
  <c r="E38" i="47"/>
  <c r="G38" i="47" s="1"/>
  <c r="AX37" i="47"/>
  <c r="AZ37" i="47" s="1"/>
  <c r="AU37" i="47"/>
  <c r="AW37" i="47" s="1"/>
  <c r="AR37" i="47"/>
  <c r="AT37" i="47" s="1"/>
  <c r="AP37" i="47"/>
  <c r="AL37" i="47"/>
  <c r="AN37" i="47" s="1"/>
  <c r="AI37" i="47"/>
  <c r="AK37" i="47" s="1"/>
  <c r="AF37" i="47"/>
  <c r="AA37" i="47"/>
  <c r="W37" i="47"/>
  <c r="Y37" i="47" s="1"/>
  <c r="T37" i="47"/>
  <c r="V37" i="47" s="1"/>
  <c r="Q37" i="47"/>
  <c r="K37" i="47"/>
  <c r="M37" i="47" s="1"/>
  <c r="H37" i="47"/>
  <c r="J37" i="47" s="1"/>
  <c r="AD37" i="47"/>
  <c r="E37" i="47"/>
  <c r="G37" i="47" s="1"/>
  <c r="AX36" i="47"/>
  <c r="AZ36" i="47" s="1"/>
  <c r="AU36" i="47"/>
  <c r="AW36" i="47" s="1"/>
  <c r="AR36" i="47"/>
  <c r="AT36" i="47" s="1"/>
  <c r="AP36" i="47"/>
  <c r="AL36" i="47"/>
  <c r="AN36" i="47" s="1"/>
  <c r="AI36" i="47"/>
  <c r="AK36" i="47" s="1"/>
  <c r="AF36" i="47"/>
  <c r="AH36" i="47" s="1"/>
  <c r="AA36" i="47"/>
  <c r="W36" i="47"/>
  <c r="Y36" i="47" s="1"/>
  <c r="T36" i="47"/>
  <c r="V36" i="47" s="1"/>
  <c r="Q36" i="47"/>
  <c r="K36" i="47"/>
  <c r="M36" i="47" s="1"/>
  <c r="H36" i="47"/>
  <c r="AD36" i="47"/>
  <c r="E36" i="47"/>
  <c r="G36" i="47" s="1"/>
  <c r="AX35" i="47"/>
  <c r="AZ35" i="47" s="1"/>
  <c r="AU35" i="47"/>
  <c r="AW35" i="47" s="1"/>
  <c r="AR35" i="47"/>
  <c r="AT35" i="47" s="1"/>
  <c r="AP35" i="47"/>
  <c r="AL35" i="47"/>
  <c r="AN35" i="47" s="1"/>
  <c r="AI35" i="47"/>
  <c r="AK35" i="47" s="1"/>
  <c r="AF35" i="47"/>
  <c r="AH35" i="47" s="1"/>
  <c r="AD35" i="47"/>
  <c r="AA35" i="47"/>
  <c r="W35" i="47"/>
  <c r="Y35" i="47" s="1"/>
  <c r="T35" i="47"/>
  <c r="V35" i="47" s="1"/>
  <c r="Q35" i="47"/>
  <c r="S35" i="47" s="1"/>
  <c r="O35" i="47"/>
  <c r="K35" i="47"/>
  <c r="M35" i="47" s="1"/>
  <c r="H35" i="47"/>
  <c r="J35" i="47" s="1"/>
  <c r="E35" i="47"/>
  <c r="AX34" i="47"/>
  <c r="AZ34" i="47" s="1"/>
  <c r="AU34" i="47"/>
  <c r="AW34" i="47" s="1"/>
  <c r="AR34" i="47"/>
  <c r="AT34" i="47" s="1"/>
  <c r="AP34" i="47"/>
  <c r="AL34" i="47"/>
  <c r="AN34" i="47" s="1"/>
  <c r="AI34" i="47"/>
  <c r="AK34" i="47" s="1"/>
  <c r="AF34" i="47"/>
  <c r="AH34" i="47" s="1"/>
  <c r="AA34" i="47"/>
  <c r="W34" i="47"/>
  <c r="Y34" i="47" s="1"/>
  <c r="T34" i="47"/>
  <c r="Q34" i="47"/>
  <c r="S34" i="47" s="1"/>
  <c r="K34" i="47"/>
  <c r="M34" i="47" s="1"/>
  <c r="H34" i="47"/>
  <c r="J34" i="47" s="1"/>
  <c r="E34" i="47"/>
  <c r="AX33" i="47"/>
  <c r="AZ33" i="47" s="1"/>
  <c r="AU33" i="47"/>
  <c r="AW33" i="47" s="1"/>
  <c r="AR33" i="47"/>
  <c r="AT33" i="47" s="1"/>
  <c r="AP33" i="47"/>
  <c r="AL33" i="47"/>
  <c r="AN33" i="47" s="1"/>
  <c r="AI33" i="47"/>
  <c r="AK33" i="47" s="1"/>
  <c r="AF33" i="47"/>
  <c r="AA33" i="47"/>
  <c r="W33" i="47"/>
  <c r="Y33" i="47" s="1"/>
  <c r="T33" i="47"/>
  <c r="V33" i="47" s="1"/>
  <c r="Q33" i="47"/>
  <c r="K33" i="47"/>
  <c r="M33" i="47" s="1"/>
  <c r="H33" i="47"/>
  <c r="J33" i="47" s="1"/>
  <c r="AD33" i="47"/>
  <c r="E33" i="47"/>
  <c r="G33" i="47" s="1"/>
  <c r="AX32" i="47"/>
  <c r="AZ32" i="47" s="1"/>
  <c r="AU32" i="47"/>
  <c r="AW32" i="47" s="1"/>
  <c r="AR32" i="47"/>
  <c r="AT32" i="47" s="1"/>
  <c r="AP32" i="47"/>
  <c r="AL32" i="47"/>
  <c r="AN32" i="47" s="1"/>
  <c r="AI32" i="47"/>
  <c r="AK32" i="47" s="1"/>
  <c r="AF32" i="47"/>
  <c r="AA32" i="47"/>
  <c r="W32" i="47"/>
  <c r="Y32" i="47" s="1"/>
  <c r="T32" i="47"/>
  <c r="V32" i="47" s="1"/>
  <c r="Q32" i="47"/>
  <c r="K32" i="47"/>
  <c r="M32" i="47" s="1"/>
  <c r="H32" i="47"/>
  <c r="J32" i="47" s="1"/>
  <c r="AD32" i="47"/>
  <c r="E32" i="47"/>
  <c r="AX31" i="47"/>
  <c r="AZ31" i="47" s="1"/>
  <c r="AU31" i="47"/>
  <c r="AW31" i="47" s="1"/>
  <c r="AR31" i="47"/>
  <c r="AT31" i="47" s="1"/>
  <c r="AP31" i="47"/>
  <c r="AL31" i="47"/>
  <c r="AN31" i="47" s="1"/>
  <c r="AI31" i="47"/>
  <c r="AK31" i="47" s="1"/>
  <c r="AF31" i="47"/>
  <c r="AD31" i="47"/>
  <c r="AA31" i="47"/>
  <c r="W31" i="47"/>
  <c r="Y31" i="47" s="1"/>
  <c r="T31" i="47"/>
  <c r="V31" i="47" s="1"/>
  <c r="Q31" i="47"/>
  <c r="O31" i="47"/>
  <c r="K31" i="47"/>
  <c r="M31" i="47" s="1"/>
  <c r="H31" i="47"/>
  <c r="J31" i="47" s="1"/>
  <c r="E31" i="47"/>
  <c r="G31" i="47" s="1"/>
  <c r="AX30" i="47"/>
  <c r="AZ30" i="47" s="1"/>
  <c r="AU30" i="47"/>
  <c r="AW30" i="47" s="1"/>
  <c r="AR30" i="47"/>
  <c r="AT30" i="47" s="1"/>
  <c r="AP30" i="47"/>
  <c r="AL30" i="47"/>
  <c r="AI30" i="47"/>
  <c r="AK30" i="47" s="1"/>
  <c r="AF30" i="47"/>
  <c r="AH30" i="47" s="1"/>
  <c r="AA30" i="47"/>
  <c r="W30" i="47"/>
  <c r="Y30" i="47" s="1"/>
  <c r="T30" i="47"/>
  <c r="Q30" i="47"/>
  <c r="S30" i="47" s="1"/>
  <c r="K30" i="47"/>
  <c r="M30" i="47" s="1"/>
  <c r="H30" i="47"/>
  <c r="J30" i="47" s="1"/>
  <c r="O30" i="47"/>
  <c r="E30" i="47"/>
  <c r="AX29" i="47"/>
  <c r="AZ29" i="47" s="1"/>
  <c r="AU29" i="47"/>
  <c r="AW29" i="47" s="1"/>
  <c r="AR29" i="47"/>
  <c r="AT29" i="47" s="1"/>
  <c r="AP29" i="47"/>
  <c r="AL29" i="47"/>
  <c r="AN29" i="47" s="1"/>
  <c r="AI29" i="47"/>
  <c r="AK29" i="47" s="1"/>
  <c r="AF29" i="47"/>
  <c r="AH29" i="47" s="1"/>
  <c r="AD29" i="47"/>
  <c r="AA29" i="47"/>
  <c r="W29" i="47"/>
  <c r="Y29" i="47" s="1"/>
  <c r="T29" i="47"/>
  <c r="V29" i="47" s="1"/>
  <c r="Q29" i="47"/>
  <c r="S29" i="47" s="1"/>
  <c r="K29" i="47"/>
  <c r="M29" i="47" s="1"/>
  <c r="H29" i="47"/>
  <c r="J29" i="47" s="1"/>
  <c r="O29" i="47"/>
  <c r="E29" i="47"/>
  <c r="AX28" i="47"/>
  <c r="AZ28" i="47" s="1"/>
  <c r="AU28" i="47"/>
  <c r="AW28" i="47" s="1"/>
  <c r="AR28" i="47"/>
  <c r="AT28" i="47" s="1"/>
  <c r="AP28" i="47"/>
  <c r="AL28" i="47"/>
  <c r="AN28" i="47" s="1"/>
  <c r="AI28" i="47"/>
  <c r="AK28" i="47" s="1"/>
  <c r="AF28" i="47"/>
  <c r="AA28" i="47"/>
  <c r="W28" i="47"/>
  <c r="Y28" i="47" s="1"/>
  <c r="T28" i="47"/>
  <c r="V28" i="47" s="1"/>
  <c r="Q28" i="47"/>
  <c r="K28" i="47"/>
  <c r="M28" i="47" s="1"/>
  <c r="H28" i="47"/>
  <c r="J28" i="47" s="1"/>
  <c r="E28" i="47"/>
  <c r="G28" i="47" s="1"/>
  <c r="AX27" i="47"/>
  <c r="AZ27" i="47" s="1"/>
  <c r="AU27" i="47"/>
  <c r="AW27" i="47" s="1"/>
  <c r="AR27" i="47"/>
  <c r="AT27" i="47" s="1"/>
  <c r="AP27" i="47"/>
  <c r="AL27" i="47"/>
  <c r="AN27" i="47" s="1"/>
  <c r="AI27" i="47"/>
  <c r="AK27" i="47" s="1"/>
  <c r="AF27" i="47"/>
  <c r="AD27" i="47"/>
  <c r="AA27" i="47"/>
  <c r="W27" i="47"/>
  <c r="Y27" i="47" s="1"/>
  <c r="T27" i="47"/>
  <c r="V27" i="47" s="1"/>
  <c r="Q27" i="47"/>
  <c r="O27" i="47"/>
  <c r="K27" i="47"/>
  <c r="M27" i="47" s="1"/>
  <c r="H27" i="47"/>
  <c r="E27" i="47"/>
  <c r="G27" i="47" s="1"/>
  <c r="AX26" i="47"/>
  <c r="AZ26" i="47" s="1"/>
  <c r="AU26" i="47"/>
  <c r="AW26" i="47" s="1"/>
  <c r="AR26" i="47"/>
  <c r="AT26" i="47" s="1"/>
  <c r="AP26" i="47"/>
  <c r="AL26" i="47"/>
  <c r="AN26" i="47" s="1"/>
  <c r="AI26" i="47"/>
  <c r="AK26" i="47" s="1"/>
  <c r="AF26" i="47"/>
  <c r="AH26" i="47" s="1"/>
  <c r="AA26" i="47"/>
  <c r="W26" i="47"/>
  <c r="Y26" i="47" s="1"/>
  <c r="T26" i="47"/>
  <c r="Q26" i="47"/>
  <c r="S26" i="47" s="1"/>
  <c r="K26" i="47"/>
  <c r="M26" i="47" s="1"/>
  <c r="H26" i="47"/>
  <c r="J26" i="47" s="1"/>
  <c r="O26" i="47"/>
  <c r="E26" i="47"/>
  <c r="AX25" i="47"/>
  <c r="AZ25" i="47" s="1"/>
  <c r="AU25" i="47"/>
  <c r="AW25" i="47" s="1"/>
  <c r="AR25" i="47"/>
  <c r="AT25" i="47" s="1"/>
  <c r="AP25" i="47"/>
  <c r="AL25" i="47"/>
  <c r="AN25" i="47" s="1"/>
  <c r="AI25" i="47"/>
  <c r="AK25" i="47" s="1"/>
  <c r="AF25" i="47"/>
  <c r="AH25" i="47" s="1"/>
  <c r="AD25" i="47"/>
  <c r="AA25" i="47"/>
  <c r="W25" i="47"/>
  <c r="Y25" i="47" s="1"/>
  <c r="T25" i="47"/>
  <c r="V25" i="47" s="1"/>
  <c r="Q25" i="47"/>
  <c r="S25" i="47" s="1"/>
  <c r="O25" i="47"/>
  <c r="K25" i="47"/>
  <c r="M25" i="47" s="1"/>
  <c r="H25" i="47"/>
  <c r="J25" i="47" s="1"/>
  <c r="E25" i="47"/>
  <c r="G25" i="47" s="1"/>
  <c r="AX24" i="47"/>
  <c r="AZ24" i="47" s="1"/>
  <c r="AU24" i="47"/>
  <c r="AW24" i="47" s="1"/>
  <c r="AR24" i="47"/>
  <c r="AT24" i="47" s="1"/>
  <c r="AP24" i="47"/>
  <c r="AL24" i="47"/>
  <c r="AN24" i="47" s="1"/>
  <c r="AI24" i="47"/>
  <c r="AK24" i="47" s="1"/>
  <c r="AF24" i="47"/>
  <c r="AA24" i="47"/>
  <c r="W24" i="47"/>
  <c r="Y24" i="47" s="1"/>
  <c r="T24" i="47"/>
  <c r="V24" i="47" s="1"/>
  <c r="Q24" i="47"/>
  <c r="K24" i="47"/>
  <c r="H24" i="47"/>
  <c r="J24" i="47" s="1"/>
  <c r="E24" i="47"/>
  <c r="AX23" i="47"/>
  <c r="AZ23" i="47" s="1"/>
  <c r="AU23" i="47"/>
  <c r="AW23" i="47" s="1"/>
  <c r="AR23" i="47"/>
  <c r="AT23" i="47" s="1"/>
  <c r="AP23" i="47"/>
  <c r="AL23" i="47"/>
  <c r="AN23" i="47" s="1"/>
  <c r="AI23" i="47"/>
  <c r="AK23" i="47" s="1"/>
  <c r="AF23" i="47"/>
  <c r="AD23" i="47"/>
  <c r="AA23" i="47"/>
  <c r="W23" i="47"/>
  <c r="Y23" i="47" s="1"/>
  <c r="T23" i="47"/>
  <c r="V23" i="47" s="1"/>
  <c r="Q23" i="47"/>
  <c r="O23" i="47"/>
  <c r="K23" i="47"/>
  <c r="M23" i="47" s="1"/>
  <c r="H23" i="47"/>
  <c r="J23" i="47" s="1"/>
  <c r="E23" i="47"/>
  <c r="G23" i="47" s="1"/>
  <c r="AX22" i="47"/>
  <c r="AZ22" i="47" s="1"/>
  <c r="AU22" i="47"/>
  <c r="AW22" i="47" s="1"/>
  <c r="AR22" i="47"/>
  <c r="AT22" i="47" s="1"/>
  <c r="AP22" i="47"/>
  <c r="AL22" i="47"/>
  <c r="AN22" i="47" s="1"/>
  <c r="AI22" i="47"/>
  <c r="AK22" i="47" s="1"/>
  <c r="AF22" i="47"/>
  <c r="AA22" i="47"/>
  <c r="W22" i="47"/>
  <c r="Y22" i="47" s="1"/>
  <c r="T22" i="47"/>
  <c r="Q22" i="47"/>
  <c r="S22" i="47" s="1"/>
  <c r="K22" i="47"/>
  <c r="M22" i="47" s="1"/>
  <c r="H22" i="47"/>
  <c r="J22" i="47" s="1"/>
  <c r="O22" i="47"/>
  <c r="E22" i="47"/>
  <c r="AX21" i="47"/>
  <c r="AZ21" i="47" s="1"/>
  <c r="AU21" i="47"/>
  <c r="AW21" i="47" s="1"/>
  <c r="AR21" i="47"/>
  <c r="AT21" i="47" s="1"/>
  <c r="AP21" i="47"/>
  <c r="AL21" i="47"/>
  <c r="AN21" i="47" s="1"/>
  <c r="AI21" i="47"/>
  <c r="AK21" i="47" s="1"/>
  <c r="AF21" i="47"/>
  <c r="AH21" i="47" s="1"/>
  <c r="AD21" i="47"/>
  <c r="AA21" i="47"/>
  <c r="W21" i="47"/>
  <c r="Y21" i="47" s="1"/>
  <c r="T21" i="47"/>
  <c r="V21" i="47" s="1"/>
  <c r="Q21" i="47"/>
  <c r="S21" i="47" s="1"/>
  <c r="K21" i="47"/>
  <c r="M21" i="47" s="1"/>
  <c r="H21" i="47"/>
  <c r="J21" i="47" s="1"/>
  <c r="O21" i="47"/>
  <c r="E21" i="47"/>
  <c r="AX20" i="47"/>
  <c r="AZ20" i="47" s="1"/>
  <c r="AU20" i="47"/>
  <c r="AW20" i="47" s="1"/>
  <c r="AR20" i="47"/>
  <c r="AT20" i="47" s="1"/>
  <c r="AP20" i="47"/>
  <c r="AL20" i="47"/>
  <c r="AN20" i="47" s="1"/>
  <c r="AI20" i="47"/>
  <c r="AK20" i="47" s="1"/>
  <c r="AF20" i="47"/>
  <c r="AA20" i="47"/>
  <c r="W20" i="47"/>
  <c r="Y20" i="47" s="1"/>
  <c r="T20" i="47"/>
  <c r="V20" i="47" s="1"/>
  <c r="Q20" i="47"/>
  <c r="K20" i="47"/>
  <c r="M20" i="47" s="1"/>
  <c r="H20" i="47"/>
  <c r="J20" i="47" s="1"/>
  <c r="E20" i="47"/>
  <c r="AX19" i="47"/>
  <c r="AZ19" i="47" s="1"/>
  <c r="AU19" i="47"/>
  <c r="AW19" i="47" s="1"/>
  <c r="AR19" i="47"/>
  <c r="AT19" i="47" s="1"/>
  <c r="AP19" i="47"/>
  <c r="AL19" i="47"/>
  <c r="AN19" i="47" s="1"/>
  <c r="AI19" i="47"/>
  <c r="AK19" i="47" s="1"/>
  <c r="AF19" i="47"/>
  <c r="AD19" i="47"/>
  <c r="AA19" i="47"/>
  <c r="W19" i="47"/>
  <c r="Y19" i="47" s="1"/>
  <c r="T19" i="47"/>
  <c r="V19" i="47" s="1"/>
  <c r="Q19" i="47"/>
  <c r="O19" i="47"/>
  <c r="K19" i="47"/>
  <c r="M19" i="47" s="1"/>
  <c r="H19" i="47"/>
  <c r="E19" i="47"/>
  <c r="G19" i="47" s="1"/>
  <c r="AX18" i="47"/>
  <c r="AZ18" i="47" s="1"/>
  <c r="AU18" i="47"/>
  <c r="AW18" i="47" s="1"/>
  <c r="AR18" i="47"/>
  <c r="AT18" i="47" s="1"/>
  <c r="AP18" i="47"/>
  <c r="AL18" i="47"/>
  <c r="AN18" i="47" s="1"/>
  <c r="AI18" i="47"/>
  <c r="AK18" i="47" s="1"/>
  <c r="AF18" i="47"/>
  <c r="AH18" i="47" s="1"/>
  <c r="AA18" i="47"/>
  <c r="W18" i="47"/>
  <c r="Y18" i="47" s="1"/>
  <c r="T18" i="47"/>
  <c r="V18" i="47" s="1"/>
  <c r="Q18" i="47"/>
  <c r="S18" i="47" s="1"/>
  <c r="K18" i="47"/>
  <c r="M18" i="47" s="1"/>
  <c r="H18" i="47"/>
  <c r="J18" i="47" s="1"/>
  <c r="O18" i="47"/>
  <c r="E18" i="47"/>
  <c r="AX17" i="47"/>
  <c r="AZ17" i="47" s="1"/>
  <c r="AU17" i="47"/>
  <c r="AW17" i="47" s="1"/>
  <c r="AR17" i="47"/>
  <c r="AT17" i="47" s="1"/>
  <c r="AP17" i="47"/>
  <c r="AL17" i="47"/>
  <c r="AN17" i="47" s="1"/>
  <c r="AI17" i="47"/>
  <c r="AK17" i="47" s="1"/>
  <c r="AF17" i="47"/>
  <c r="AH17" i="47" s="1"/>
  <c r="AD17" i="47"/>
  <c r="AA17" i="47"/>
  <c r="W17" i="47"/>
  <c r="Y17" i="47" s="1"/>
  <c r="T17" i="47"/>
  <c r="V17" i="47" s="1"/>
  <c r="Q17" i="47"/>
  <c r="S17" i="47" s="1"/>
  <c r="O17" i="47"/>
  <c r="K17" i="47"/>
  <c r="M17" i="47" s="1"/>
  <c r="H17" i="47"/>
  <c r="J17" i="47" s="1"/>
  <c r="E17" i="47"/>
  <c r="G17" i="47" s="1"/>
  <c r="AX16" i="47"/>
  <c r="AZ16" i="47" s="1"/>
  <c r="AU16" i="47"/>
  <c r="AW16" i="47" s="1"/>
  <c r="AR16" i="47"/>
  <c r="AT16" i="47" s="1"/>
  <c r="AP16" i="47"/>
  <c r="AL16" i="47"/>
  <c r="AN16" i="47" s="1"/>
  <c r="AI16" i="47"/>
  <c r="AK16" i="47" s="1"/>
  <c r="AF16" i="47"/>
  <c r="AA16" i="47"/>
  <c r="W16" i="47"/>
  <c r="Y16" i="47" s="1"/>
  <c r="T16" i="47"/>
  <c r="V16" i="47" s="1"/>
  <c r="Q16" i="47"/>
  <c r="K16" i="47"/>
  <c r="H16" i="47"/>
  <c r="J16" i="47" s="1"/>
  <c r="E16" i="47"/>
  <c r="G16" i="47" s="1"/>
  <c r="AX15" i="47"/>
  <c r="AZ15" i="47" s="1"/>
  <c r="AU15" i="47"/>
  <c r="AW15" i="47" s="1"/>
  <c r="AR15" i="47"/>
  <c r="AT15" i="47" s="1"/>
  <c r="AP15" i="47"/>
  <c r="AL15" i="47"/>
  <c r="AN15" i="47" s="1"/>
  <c r="AI15" i="47"/>
  <c r="AK15" i="47" s="1"/>
  <c r="AF15" i="47"/>
  <c r="AD15" i="47"/>
  <c r="AA15" i="47"/>
  <c r="W15" i="47"/>
  <c r="Y15" i="47" s="1"/>
  <c r="T15" i="47"/>
  <c r="V15" i="47" s="1"/>
  <c r="Q15" i="47"/>
  <c r="O15" i="47"/>
  <c r="K15" i="47"/>
  <c r="M15" i="47" s="1"/>
  <c r="H15" i="47"/>
  <c r="J15" i="47" s="1"/>
  <c r="E15" i="47"/>
  <c r="AX14" i="47"/>
  <c r="AZ14" i="47" s="1"/>
  <c r="AU14" i="47"/>
  <c r="AW14" i="47" s="1"/>
  <c r="AR14" i="47"/>
  <c r="AT14" i="47" s="1"/>
  <c r="AP14" i="47"/>
  <c r="AL14" i="47"/>
  <c r="AN14" i="47" s="1"/>
  <c r="AI14" i="47"/>
  <c r="AK14" i="47" s="1"/>
  <c r="AF14" i="47"/>
  <c r="AH14" i="47" s="1"/>
  <c r="AA14" i="47"/>
  <c r="W14" i="47"/>
  <c r="Y14" i="47" s="1"/>
  <c r="T14" i="47"/>
  <c r="Q14" i="47"/>
  <c r="S14" i="47" s="1"/>
  <c r="K14" i="47"/>
  <c r="M14" i="47" s="1"/>
  <c r="H14" i="47"/>
  <c r="J14" i="47" s="1"/>
  <c r="O14" i="47"/>
  <c r="E14" i="47"/>
  <c r="AX13" i="47"/>
  <c r="AZ13" i="47" s="1"/>
  <c r="AU13" i="47"/>
  <c r="AW13" i="47" s="1"/>
  <c r="AR13" i="47"/>
  <c r="AT13" i="47" s="1"/>
  <c r="AP13" i="47"/>
  <c r="AL13" i="47"/>
  <c r="AN13" i="47" s="1"/>
  <c r="AI13" i="47"/>
  <c r="AK13" i="47" s="1"/>
  <c r="AF13" i="47"/>
  <c r="AH13" i="47" s="1"/>
  <c r="AD13" i="47"/>
  <c r="AA13" i="47"/>
  <c r="W13" i="47"/>
  <c r="Y13" i="47" s="1"/>
  <c r="T13" i="47"/>
  <c r="V13" i="47" s="1"/>
  <c r="Q13" i="47"/>
  <c r="S13" i="47" s="1"/>
  <c r="K13" i="47"/>
  <c r="M13" i="47" s="1"/>
  <c r="H13" i="47"/>
  <c r="J13" i="47" s="1"/>
  <c r="O13" i="47"/>
  <c r="E13" i="47"/>
  <c r="AX12" i="47"/>
  <c r="AZ12" i="47" s="1"/>
  <c r="AU12" i="47"/>
  <c r="AW12" i="47" s="1"/>
  <c r="AR12" i="47"/>
  <c r="AT12" i="47" s="1"/>
  <c r="AP12" i="47"/>
  <c r="AL12" i="47"/>
  <c r="AN12" i="47" s="1"/>
  <c r="AI12" i="47"/>
  <c r="AK12" i="47" s="1"/>
  <c r="AF12" i="47"/>
  <c r="AA12" i="47"/>
  <c r="W12" i="47"/>
  <c r="Y12" i="47" s="1"/>
  <c r="T12" i="47"/>
  <c r="V12" i="47" s="1"/>
  <c r="Q12" i="47"/>
  <c r="K12" i="47"/>
  <c r="M12" i="47" s="1"/>
  <c r="H12" i="47"/>
  <c r="J12" i="47" s="1"/>
  <c r="E12" i="47"/>
  <c r="AX11" i="47"/>
  <c r="AZ11" i="47" s="1"/>
  <c r="AU11" i="47"/>
  <c r="AW11" i="47" s="1"/>
  <c r="AR11" i="47"/>
  <c r="AT11" i="47" s="1"/>
  <c r="AP11" i="47"/>
  <c r="AL11" i="47"/>
  <c r="AN11" i="47" s="1"/>
  <c r="AI11" i="47"/>
  <c r="AK11" i="47" s="1"/>
  <c r="AF11" i="47"/>
  <c r="AD11" i="47"/>
  <c r="AA11" i="47"/>
  <c r="W11" i="47"/>
  <c r="Y11" i="47" s="1"/>
  <c r="T11" i="47"/>
  <c r="V11" i="47" s="1"/>
  <c r="Q11" i="47"/>
  <c r="O11" i="47"/>
  <c r="K11" i="47"/>
  <c r="M11" i="47" s="1"/>
  <c r="H11" i="47"/>
  <c r="E11" i="47"/>
  <c r="G11" i="47" s="1"/>
  <c r="AX10" i="47"/>
  <c r="AZ10" i="47" s="1"/>
  <c r="AU10" i="47"/>
  <c r="AW10" i="47" s="1"/>
  <c r="AR10" i="47"/>
  <c r="AT10" i="47" s="1"/>
  <c r="AP10" i="47"/>
  <c r="AL10" i="47"/>
  <c r="AN10" i="47" s="1"/>
  <c r="AI10" i="47"/>
  <c r="AK10" i="47" s="1"/>
  <c r="AF10" i="47"/>
  <c r="AH10" i="47" s="1"/>
  <c r="AA10" i="47"/>
  <c r="W10" i="47"/>
  <c r="Y10" i="47" s="1"/>
  <c r="T10" i="47"/>
  <c r="Q10" i="47"/>
  <c r="S10" i="47" s="1"/>
  <c r="K10" i="47"/>
  <c r="M10" i="47" s="1"/>
  <c r="H10" i="47"/>
  <c r="J10" i="47" s="1"/>
  <c r="O10" i="47"/>
  <c r="E10" i="47"/>
  <c r="AX9" i="47"/>
  <c r="AZ9" i="47" s="1"/>
  <c r="AU9" i="47"/>
  <c r="AW9" i="47" s="1"/>
  <c r="AR9" i="47"/>
  <c r="AT9" i="47" s="1"/>
  <c r="AP9" i="47"/>
  <c r="AL9" i="47"/>
  <c r="AN9" i="47" s="1"/>
  <c r="AI9" i="47"/>
  <c r="AK9" i="47" s="1"/>
  <c r="AF9" i="47"/>
  <c r="AH9" i="47" s="1"/>
  <c r="AD9" i="47"/>
  <c r="AA9" i="47"/>
  <c r="W9" i="47"/>
  <c r="Y9" i="47" s="1"/>
  <c r="T9" i="47"/>
  <c r="V9" i="47" s="1"/>
  <c r="Q9" i="47"/>
  <c r="S9" i="47" s="1"/>
  <c r="O9" i="47"/>
  <c r="K9" i="47"/>
  <c r="M9" i="47" s="1"/>
  <c r="H9" i="47"/>
  <c r="J9" i="47" s="1"/>
  <c r="E9" i="47"/>
  <c r="G9" i="47" s="1"/>
  <c r="AX8" i="47"/>
  <c r="AZ8" i="47" s="1"/>
  <c r="AU8" i="47"/>
  <c r="AW8" i="47" s="1"/>
  <c r="AR8" i="47"/>
  <c r="AT8" i="47" s="1"/>
  <c r="AP8" i="47"/>
  <c r="AL8" i="47"/>
  <c r="AN8" i="47" s="1"/>
  <c r="AI8" i="47"/>
  <c r="AK8" i="47" s="1"/>
  <c r="AF8" i="47"/>
  <c r="AA8" i="47"/>
  <c r="W8" i="47"/>
  <c r="Y8" i="47" s="1"/>
  <c r="T8" i="47"/>
  <c r="V8" i="47" s="1"/>
  <c r="Q8" i="47"/>
  <c r="K8" i="47"/>
  <c r="H8" i="47"/>
  <c r="J8" i="47" s="1"/>
  <c r="E8" i="47"/>
  <c r="G8" i="47" s="1"/>
  <c r="AX7" i="47"/>
  <c r="AZ7" i="47" s="1"/>
  <c r="AU7" i="47"/>
  <c r="AW7" i="47" s="1"/>
  <c r="AR7" i="47"/>
  <c r="AT7" i="47" s="1"/>
  <c r="AL7" i="47"/>
  <c r="AN7" i="47" s="1"/>
  <c r="AI7" i="47"/>
  <c r="AK7" i="47" s="1"/>
  <c r="AF7" i="47"/>
  <c r="AH7" i="47" s="1"/>
  <c r="W7" i="47"/>
  <c r="Y7" i="47" s="1"/>
  <c r="T7" i="47"/>
  <c r="V7" i="47" s="1"/>
  <c r="Q7" i="47"/>
  <c r="S7" i="47" s="1"/>
  <c r="K7" i="47"/>
  <c r="M7" i="47" s="1"/>
  <c r="H7" i="47"/>
  <c r="J7" i="47" s="1"/>
  <c r="E7" i="47"/>
  <c r="AX50" i="48"/>
  <c r="AZ50" i="48" s="1"/>
  <c r="AU50" i="48"/>
  <c r="AW50" i="48" s="1"/>
  <c r="AR50" i="48"/>
  <c r="AT50" i="48" s="1"/>
  <c r="AP50" i="48"/>
  <c r="AL50" i="48"/>
  <c r="AN50" i="48" s="1"/>
  <c r="AI50" i="48"/>
  <c r="AK50" i="48" s="1"/>
  <c r="AF50" i="48"/>
  <c r="AH50" i="48" s="1"/>
  <c r="AA50" i="48"/>
  <c r="W50" i="48"/>
  <c r="Y50" i="48" s="1"/>
  <c r="T50" i="48"/>
  <c r="V50" i="48" s="1"/>
  <c r="Q50" i="48"/>
  <c r="S50" i="48" s="1"/>
  <c r="K50" i="48"/>
  <c r="M50" i="48" s="1"/>
  <c r="H50" i="48"/>
  <c r="J50" i="48" s="1"/>
  <c r="E50" i="48"/>
  <c r="AX49" i="48"/>
  <c r="AZ49" i="48" s="1"/>
  <c r="AU49" i="48"/>
  <c r="AW49" i="48" s="1"/>
  <c r="AR49" i="48"/>
  <c r="AT49" i="48" s="1"/>
  <c r="AP49" i="48"/>
  <c r="AL49" i="48"/>
  <c r="AN49" i="48" s="1"/>
  <c r="AI49" i="48"/>
  <c r="AK49" i="48" s="1"/>
  <c r="AF49" i="48"/>
  <c r="AA49" i="48"/>
  <c r="W49" i="48"/>
  <c r="Y49" i="48" s="1"/>
  <c r="T49" i="48"/>
  <c r="V49" i="48" s="1"/>
  <c r="Q49" i="48"/>
  <c r="K49" i="48"/>
  <c r="M49" i="48" s="1"/>
  <c r="H49" i="48"/>
  <c r="E49" i="48"/>
  <c r="AX48" i="48"/>
  <c r="AZ48" i="48" s="1"/>
  <c r="AU48" i="48"/>
  <c r="AW48" i="48" s="1"/>
  <c r="AR48" i="48"/>
  <c r="AT48" i="48" s="1"/>
  <c r="AP48" i="48"/>
  <c r="AL48" i="48"/>
  <c r="AN48" i="48" s="1"/>
  <c r="AI48" i="48"/>
  <c r="AK48" i="48" s="1"/>
  <c r="AF48" i="48"/>
  <c r="AD48" i="48"/>
  <c r="AA48" i="48"/>
  <c r="W48" i="48"/>
  <c r="T48" i="48"/>
  <c r="V48" i="48" s="1"/>
  <c r="Q48" i="48"/>
  <c r="S48" i="48" s="1"/>
  <c r="O48" i="48"/>
  <c r="K48" i="48"/>
  <c r="M48" i="48" s="1"/>
  <c r="H48" i="48"/>
  <c r="J48" i="48" s="1"/>
  <c r="E48" i="48"/>
  <c r="AX47" i="48"/>
  <c r="AZ47" i="48" s="1"/>
  <c r="AU47" i="48"/>
  <c r="AW47" i="48" s="1"/>
  <c r="AR47" i="48"/>
  <c r="AT47" i="48" s="1"/>
  <c r="AP47" i="48"/>
  <c r="AL47" i="48"/>
  <c r="AN47" i="48" s="1"/>
  <c r="AI47" i="48"/>
  <c r="AK47" i="48" s="1"/>
  <c r="AF47" i="48"/>
  <c r="AH47" i="48" s="1"/>
  <c r="AA47" i="48"/>
  <c r="W47" i="48"/>
  <c r="Y47" i="48" s="1"/>
  <c r="T47" i="48"/>
  <c r="V47" i="48" s="1"/>
  <c r="Q47" i="48"/>
  <c r="S47" i="48" s="1"/>
  <c r="O47" i="48"/>
  <c r="K47" i="48"/>
  <c r="M47" i="48" s="1"/>
  <c r="H47" i="48"/>
  <c r="J47" i="48" s="1"/>
  <c r="AD47" i="48"/>
  <c r="E47" i="48"/>
  <c r="AX46" i="48"/>
  <c r="AZ46" i="48" s="1"/>
  <c r="AU46" i="48"/>
  <c r="AW46" i="48" s="1"/>
  <c r="AR46" i="48"/>
  <c r="AT46" i="48" s="1"/>
  <c r="AP46" i="48"/>
  <c r="AL46" i="48"/>
  <c r="AN46" i="48" s="1"/>
  <c r="AI46" i="48"/>
  <c r="AK46" i="48" s="1"/>
  <c r="AF46" i="48"/>
  <c r="AH46" i="48" s="1"/>
  <c r="AA46" i="48"/>
  <c r="W46" i="48"/>
  <c r="Y46" i="48" s="1"/>
  <c r="T46" i="48"/>
  <c r="V46" i="48" s="1"/>
  <c r="Q46" i="48"/>
  <c r="S46" i="48" s="1"/>
  <c r="K46" i="48"/>
  <c r="M46" i="48" s="1"/>
  <c r="H46" i="48"/>
  <c r="J46" i="48" s="1"/>
  <c r="AD46" i="48"/>
  <c r="E46" i="48"/>
  <c r="G46" i="48" s="1"/>
  <c r="AX45" i="48"/>
  <c r="AZ45" i="48" s="1"/>
  <c r="AU45" i="48"/>
  <c r="AW45" i="48" s="1"/>
  <c r="AR45" i="48"/>
  <c r="AT45" i="48" s="1"/>
  <c r="AP45" i="48"/>
  <c r="AL45" i="48"/>
  <c r="AN45" i="48" s="1"/>
  <c r="AI45" i="48"/>
  <c r="AK45" i="48" s="1"/>
  <c r="AF45" i="48"/>
  <c r="AH45" i="48" s="1"/>
  <c r="AD45" i="48"/>
  <c r="AA45" i="48"/>
  <c r="W45" i="48"/>
  <c r="Y45" i="48" s="1"/>
  <c r="T45" i="48"/>
  <c r="V45" i="48" s="1"/>
  <c r="Q45" i="48"/>
  <c r="S45" i="48" s="1"/>
  <c r="O45" i="48"/>
  <c r="K45" i="48"/>
  <c r="M45" i="48" s="1"/>
  <c r="H45" i="48"/>
  <c r="J45" i="48" s="1"/>
  <c r="E45" i="48"/>
  <c r="AX44" i="48"/>
  <c r="AZ44" i="48" s="1"/>
  <c r="AU44" i="48"/>
  <c r="AW44" i="48" s="1"/>
  <c r="AR44" i="48"/>
  <c r="AT44" i="48" s="1"/>
  <c r="AP44" i="48"/>
  <c r="AL44" i="48"/>
  <c r="AN44" i="48" s="1"/>
  <c r="AI44" i="48"/>
  <c r="AK44" i="48" s="1"/>
  <c r="AF44" i="48"/>
  <c r="AA44" i="48"/>
  <c r="W44" i="48"/>
  <c r="Y44" i="48" s="1"/>
  <c r="T44" i="48"/>
  <c r="V44" i="48" s="1"/>
  <c r="Q44" i="48"/>
  <c r="K44" i="48"/>
  <c r="M44" i="48" s="1"/>
  <c r="H44" i="48"/>
  <c r="J44" i="48" s="1"/>
  <c r="E44" i="48"/>
  <c r="AX43" i="48"/>
  <c r="AZ43" i="48" s="1"/>
  <c r="AU43" i="48"/>
  <c r="AW43" i="48" s="1"/>
  <c r="AR43" i="48"/>
  <c r="AT43" i="48" s="1"/>
  <c r="AP43" i="48"/>
  <c r="AL43" i="48"/>
  <c r="AN43" i="48" s="1"/>
  <c r="AI43" i="48"/>
  <c r="AK43" i="48" s="1"/>
  <c r="AF43" i="48"/>
  <c r="AD43" i="48"/>
  <c r="AA43" i="48"/>
  <c r="W43" i="48"/>
  <c r="Y43" i="48" s="1"/>
  <c r="T43" i="48"/>
  <c r="V43" i="48" s="1"/>
  <c r="Q43" i="48"/>
  <c r="O43" i="48"/>
  <c r="K43" i="48"/>
  <c r="M43" i="48" s="1"/>
  <c r="H43" i="48"/>
  <c r="J43" i="48" s="1"/>
  <c r="E43" i="48"/>
  <c r="G43" i="48" s="1"/>
  <c r="AX42" i="48"/>
  <c r="AZ42" i="48" s="1"/>
  <c r="AU42" i="48"/>
  <c r="AW42" i="48" s="1"/>
  <c r="AR42" i="48"/>
  <c r="AT42" i="48" s="1"/>
  <c r="AP42" i="48"/>
  <c r="AL42" i="48"/>
  <c r="AN42" i="48" s="1"/>
  <c r="AI42" i="48"/>
  <c r="AF42" i="48"/>
  <c r="AH42" i="48" s="1"/>
  <c r="AA42" i="48"/>
  <c r="W42" i="48"/>
  <c r="Y42" i="48" s="1"/>
  <c r="T42" i="48"/>
  <c r="Q42" i="48"/>
  <c r="S42" i="48" s="1"/>
  <c r="K42" i="48"/>
  <c r="M42" i="48" s="1"/>
  <c r="H42" i="48"/>
  <c r="J42" i="48" s="1"/>
  <c r="AD42" i="48"/>
  <c r="E42" i="48"/>
  <c r="G42" i="48" s="1"/>
  <c r="AX41" i="48"/>
  <c r="AZ41" i="48" s="1"/>
  <c r="AU41" i="48"/>
  <c r="AW41" i="48" s="1"/>
  <c r="AR41" i="48"/>
  <c r="AT41" i="48" s="1"/>
  <c r="AP41" i="48"/>
  <c r="AL41" i="48"/>
  <c r="AN41" i="48" s="1"/>
  <c r="AI41" i="48"/>
  <c r="AK41" i="48" s="1"/>
  <c r="AF41" i="48"/>
  <c r="AH41" i="48" s="1"/>
  <c r="AD41" i="48"/>
  <c r="AA41" i="48"/>
  <c r="W41" i="48"/>
  <c r="Y41" i="48" s="1"/>
  <c r="T41" i="48"/>
  <c r="Q41" i="48"/>
  <c r="S41" i="48" s="1"/>
  <c r="O41" i="48"/>
  <c r="K41" i="48"/>
  <c r="M41" i="48" s="1"/>
  <c r="H41" i="48"/>
  <c r="J41" i="48" s="1"/>
  <c r="E41" i="48"/>
  <c r="AX40" i="48"/>
  <c r="AZ40" i="48" s="1"/>
  <c r="AU40" i="48"/>
  <c r="AW40" i="48" s="1"/>
  <c r="AR40" i="48"/>
  <c r="AT40" i="48" s="1"/>
  <c r="AP40" i="48"/>
  <c r="AL40" i="48"/>
  <c r="AN40" i="48" s="1"/>
  <c r="AI40" i="48"/>
  <c r="AK40" i="48" s="1"/>
  <c r="AF40" i="48"/>
  <c r="AA40" i="48"/>
  <c r="W40" i="48"/>
  <c r="Y40" i="48" s="1"/>
  <c r="T40" i="48"/>
  <c r="V40" i="48" s="1"/>
  <c r="Q40" i="48"/>
  <c r="S40" i="48" s="1"/>
  <c r="K40" i="48"/>
  <c r="M40" i="48" s="1"/>
  <c r="H40" i="48"/>
  <c r="J40" i="48" s="1"/>
  <c r="E40" i="48"/>
  <c r="AX39" i="48"/>
  <c r="AZ39" i="48" s="1"/>
  <c r="AU39" i="48"/>
  <c r="AW39" i="48" s="1"/>
  <c r="AR39" i="48"/>
  <c r="AT39" i="48" s="1"/>
  <c r="AP39" i="48"/>
  <c r="AL39" i="48"/>
  <c r="AN39" i="48" s="1"/>
  <c r="AI39" i="48"/>
  <c r="AK39" i="48" s="1"/>
  <c r="AF39" i="48"/>
  <c r="AD39" i="48"/>
  <c r="AA39" i="48"/>
  <c r="W39" i="48"/>
  <c r="Y39" i="48" s="1"/>
  <c r="T39" i="48"/>
  <c r="V39" i="48" s="1"/>
  <c r="Q39" i="48"/>
  <c r="O39" i="48"/>
  <c r="K39" i="48"/>
  <c r="M39" i="48" s="1"/>
  <c r="H39" i="48"/>
  <c r="J39" i="48" s="1"/>
  <c r="E39" i="48"/>
  <c r="G39" i="48" s="1"/>
  <c r="AX38" i="48"/>
  <c r="AZ38" i="48" s="1"/>
  <c r="AU38" i="48"/>
  <c r="AW38" i="48" s="1"/>
  <c r="AR38" i="48"/>
  <c r="AT38" i="48" s="1"/>
  <c r="AP38" i="48"/>
  <c r="AL38" i="48"/>
  <c r="AN38" i="48" s="1"/>
  <c r="AI38" i="48"/>
  <c r="AK38" i="48" s="1"/>
  <c r="AF38" i="48"/>
  <c r="AH38" i="48" s="1"/>
  <c r="AA38" i="48"/>
  <c r="W38" i="48"/>
  <c r="Y38" i="48" s="1"/>
  <c r="T38" i="48"/>
  <c r="Q38" i="48"/>
  <c r="S38" i="48" s="1"/>
  <c r="K38" i="48"/>
  <c r="M38" i="48" s="1"/>
  <c r="H38" i="48"/>
  <c r="J38" i="48" s="1"/>
  <c r="AD38" i="48"/>
  <c r="E38" i="48"/>
  <c r="G38" i="48" s="1"/>
  <c r="AX37" i="48"/>
  <c r="AZ37" i="48" s="1"/>
  <c r="AU37" i="48"/>
  <c r="AW37" i="48" s="1"/>
  <c r="AR37" i="48"/>
  <c r="AT37" i="48" s="1"/>
  <c r="AP37" i="48"/>
  <c r="AL37" i="48"/>
  <c r="AN37" i="48" s="1"/>
  <c r="AI37" i="48"/>
  <c r="AK37" i="48" s="1"/>
  <c r="AF37" i="48"/>
  <c r="AH37" i="48" s="1"/>
  <c r="AD37" i="48"/>
  <c r="AA37" i="48"/>
  <c r="W37" i="48"/>
  <c r="Y37" i="48" s="1"/>
  <c r="T37" i="48"/>
  <c r="V37" i="48" s="1"/>
  <c r="Q37" i="48"/>
  <c r="S37" i="48" s="1"/>
  <c r="O37" i="48"/>
  <c r="K37" i="48"/>
  <c r="M37" i="48" s="1"/>
  <c r="H37" i="48"/>
  <c r="J37" i="48" s="1"/>
  <c r="E37" i="48"/>
  <c r="AX36" i="48"/>
  <c r="AZ36" i="48" s="1"/>
  <c r="AU36" i="48"/>
  <c r="AW36" i="48" s="1"/>
  <c r="AR36" i="48"/>
  <c r="AT36" i="48" s="1"/>
  <c r="AP36" i="48"/>
  <c r="AL36" i="48"/>
  <c r="AN36" i="48" s="1"/>
  <c r="AI36" i="48"/>
  <c r="AK36" i="48" s="1"/>
  <c r="AF36" i="48"/>
  <c r="AA36" i="48"/>
  <c r="W36" i="48"/>
  <c r="Y36" i="48" s="1"/>
  <c r="T36" i="48"/>
  <c r="V36" i="48" s="1"/>
  <c r="Q36" i="48"/>
  <c r="S36" i="48" s="1"/>
  <c r="K36" i="48"/>
  <c r="M36" i="48" s="1"/>
  <c r="H36" i="48"/>
  <c r="J36" i="48" s="1"/>
  <c r="E36" i="48"/>
  <c r="AX35" i="48"/>
  <c r="AZ35" i="48" s="1"/>
  <c r="AU35" i="48"/>
  <c r="AW35" i="48" s="1"/>
  <c r="AR35" i="48"/>
  <c r="AT35" i="48" s="1"/>
  <c r="AP35" i="48"/>
  <c r="AL35" i="48"/>
  <c r="AN35" i="48" s="1"/>
  <c r="AI35" i="48"/>
  <c r="AK35" i="48" s="1"/>
  <c r="AF35" i="48"/>
  <c r="AD35" i="48"/>
  <c r="AA35" i="48"/>
  <c r="W35" i="48"/>
  <c r="Y35" i="48" s="1"/>
  <c r="T35" i="48"/>
  <c r="V35" i="48" s="1"/>
  <c r="Q35" i="48"/>
  <c r="O35" i="48"/>
  <c r="K35" i="48"/>
  <c r="M35" i="48" s="1"/>
  <c r="H35" i="48"/>
  <c r="J35" i="48" s="1"/>
  <c r="E35" i="48"/>
  <c r="AX34" i="48"/>
  <c r="AZ34" i="48" s="1"/>
  <c r="AU34" i="48"/>
  <c r="AW34" i="48" s="1"/>
  <c r="AR34" i="48"/>
  <c r="AT34" i="48" s="1"/>
  <c r="AP34" i="48"/>
  <c r="AL34" i="48"/>
  <c r="AN34" i="48" s="1"/>
  <c r="AI34" i="48"/>
  <c r="AF34" i="48"/>
  <c r="AH34" i="48" s="1"/>
  <c r="AA34" i="48"/>
  <c r="W34" i="48"/>
  <c r="Y34" i="48" s="1"/>
  <c r="T34" i="48"/>
  <c r="V34" i="48" s="1"/>
  <c r="Q34" i="48"/>
  <c r="S34" i="48" s="1"/>
  <c r="K34" i="48"/>
  <c r="M34" i="48" s="1"/>
  <c r="H34" i="48"/>
  <c r="AD34" i="48"/>
  <c r="E34" i="48"/>
  <c r="G34" i="48" s="1"/>
  <c r="AX33" i="48"/>
  <c r="AZ33" i="48" s="1"/>
  <c r="AU33" i="48"/>
  <c r="AW33" i="48" s="1"/>
  <c r="AR33" i="48"/>
  <c r="AT33" i="48" s="1"/>
  <c r="AP33" i="48"/>
  <c r="AL33" i="48"/>
  <c r="AN33" i="48" s="1"/>
  <c r="AI33" i="48"/>
  <c r="AF33" i="48"/>
  <c r="AH33" i="48" s="1"/>
  <c r="AD33" i="48"/>
  <c r="AA33" i="48"/>
  <c r="W33" i="48"/>
  <c r="Y33" i="48" s="1"/>
  <c r="T33" i="48"/>
  <c r="V33" i="48" s="1"/>
  <c r="Q33" i="48"/>
  <c r="S33" i="48" s="1"/>
  <c r="O33" i="48"/>
  <c r="K33" i="48"/>
  <c r="M33" i="48" s="1"/>
  <c r="H33" i="48"/>
  <c r="J33" i="48" s="1"/>
  <c r="E33" i="48"/>
  <c r="AX32" i="48"/>
  <c r="AZ32" i="48" s="1"/>
  <c r="AU32" i="48"/>
  <c r="AW32" i="48" s="1"/>
  <c r="AR32" i="48"/>
  <c r="AT32" i="48" s="1"/>
  <c r="AP32" i="48"/>
  <c r="AL32" i="48"/>
  <c r="AN32" i="48" s="1"/>
  <c r="AI32" i="48"/>
  <c r="AK32" i="48" s="1"/>
  <c r="AF32" i="48"/>
  <c r="AO32" i="48" s="1"/>
  <c r="AA32" i="48"/>
  <c r="W32" i="48"/>
  <c r="Y32" i="48" s="1"/>
  <c r="T32" i="48"/>
  <c r="V32" i="48" s="1"/>
  <c r="Q32" i="48"/>
  <c r="Z32" i="48" s="1"/>
  <c r="K32" i="48"/>
  <c r="M32" i="48" s="1"/>
  <c r="H32" i="48"/>
  <c r="J32" i="48" s="1"/>
  <c r="E32" i="48"/>
  <c r="AX31" i="48"/>
  <c r="AZ31" i="48" s="1"/>
  <c r="AU31" i="48"/>
  <c r="AW31" i="48" s="1"/>
  <c r="AR31" i="48"/>
  <c r="AT31" i="48" s="1"/>
  <c r="AP31" i="48"/>
  <c r="AL31" i="48"/>
  <c r="AN31" i="48" s="1"/>
  <c r="AI31" i="48"/>
  <c r="AK31" i="48" s="1"/>
  <c r="AF31" i="48"/>
  <c r="AD31" i="48"/>
  <c r="AA31" i="48"/>
  <c r="W31" i="48"/>
  <c r="Y31" i="48" s="1"/>
  <c r="T31" i="48"/>
  <c r="V31" i="48" s="1"/>
  <c r="Q31" i="48"/>
  <c r="O31" i="48"/>
  <c r="K31" i="48"/>
  <c r="M31" i="48" s="1"/>
  <c r="H31" i="48"/>
  <c r="J31" i="48" s="1"/>
  <c r="E31" i="48"/>
  <c r="G31" i="48" s="1"/>
  <c r="AX30" i="48"/>
  <c r="AZ30" i="48" s="1"/>
  <c r="AU30" i="48"/>
  <c r="AW30" i="48" s="1"/>
  <c r="AR30" i="48"/>
  <c r="AT30" i="48" s="1"/>
  <c r="AP30" i="48"/>
  <c r="AL30" i="48"/>
  <c r="AN30" i="48" s="1"/>
  <c r="AI30" i="48"/>
  <c r="AK30" i="48" s="1"/>
  <c r="AF30" i="48"/>
  <c r="AH30" i="48" s="1"/>
  <c r="AA30" i="48"/>
  <c r="W30" i="48"/>
  <c r="Y30" i="48" s="1"/>
  <c r="T30" i="48"/>
  <c r="Q30" i="48"/>
  <c r="S30" i="48" s="1"/>
  <c r="K30" i="48"/>
  <c r="M30" i="48" s="1"/>
  <c r="H30" i="48"/>
  <c r="J30" i="48" s="1"/>
  <c r="AD30" i="48"/>
  <c r="E30" i="48"/>
  <c r="G30" i="48" s="1"/>
  <c r="AX29" i="48"/>
  <c r="AZ29" i="48" s="1"/>
  <c r="AU29" i="48"/>
  <c r="AW29" i="48" s="1"/>
  <c r="AR29" i="48"/>
  <c r="AT29" i="48" s="1"/>
  <c r="AP29" i="48"/>
  <c r="AL29" i="48"/>
  <c r="AN29" i="48" s="1"/>
  <c r="AI29" i="48"/>
  <c r="AK29" i="48" s="1"/>
  <c r="AF29" i="48"/>
  <c r="AH29" i="48" s="1"/>
  <c r="AD29" i="48"/>
  <c r="AA29" i="48"/>
  <c r="W29" i="48"/>
  <c r="Y29" i="48" s="1"/>
  <c r="T29" i="48"/>
  <c r="V29" i="48" s="1"/>
  <c r="Q29" i="48"/>
  <c r="S29" i="48" s="1"/>
  <c r="O29" i="48"/>
  <c r="K29" i="48"/>
  <c r="M29" i="48" s="1"/>
  <c r="H29" i="48"/>
  <c r="J29" i="48" s="1"/>
  <c r="E29" i="48"/>
  <c r="AX28" i="48"/>
  <c r="AZ28" i="48" s="1"/>
  <c r="AU28" i="48"/>
  <c r="AW28" i="48" s="1"/>
  <c r="AR28" i="48"/>
  <c r="AT28" i="48" s="1"/>
  <c r="AP28" i="48"/>
  <c r="AL28" i="48"/>
  <c r="AN28" i="48" s="1"/>
  <c r="AI28" i="48"/>
  <c r="AK28" i="48" s="1"/>
  <c r="AF28" i="48"/>
  <c r="AA28" i="48"/>
  <c r="W28" i="48"/>
  <c r="Y28" i="48" s="1"/>
  <c r="T28" i="48"/>
  <c r="V28" i="48" s="1"/>
  <c r="Q28" i="48"/>
  <c r="K28" i="48"/>
  <c r="M28" i="48" s="1"/>
  <c r="H28" i="48"/>
  <c r="J28" i="48" s="1"/>
  <c r="E28" i="48"/>
  <c r="AX27" i="48"/>
  <c r="AZ27" i="48" s="1"/>
  <c r="AU27" i="48"/>
  <c r="AW27" i="48" s="1"/>
  <c r="AR27" i="48"/>
  <c r="AT27" i="48" s="1"/>
  <c r="AP27" i="48"/>
  <c r="AL27" i="48"/>
  <c r="AN27" i="48" s="1"/>
  <c r="AI27" i="48"/>
  <c r="AK27" i="48" s="1"/>
  <c r="AF27" i="48"/>
  <c r="AD27" i="48"/>
  <c r="AA27" i="48"/>
  <c r="W27" i="48"/>
  <c r="Y27" i="48" s="1"/>
  <c r="T27" i="48"/>
  <c r="V27" i="48" s="1"/>
  <c r="Q27" i="48"/>
  <c r="O27" i="48"/>
  <c r="K27" i="48"/>
  <c r="M27" i="48" s="1"/>
  <c r="H27" i="48"/>
  <c r="J27" i="48" s="1"/>
  <c r="E27" i="48"/>
  <c r="G27" i="48" s="1"/>
  <c r="AX26" i="48"/>
  <c r="AZ26" i="48" s="1"/>
  <c r="AU26" i="48"/>
  <c r="AW26" i="48" s="1"/>
  <c r="AR26" i="48"/>
  <c r="AT26" i="48" s="1"/>
  <c r="AP26" i="48"/>
  <c r="AL26" i="48"/>
  <c r="AN26" i="48" s="1"/>
  <c r="AI26" i="48"/>
  <c r="AF26" i="48"/>
  <c r="AH26" i="48" s="1"/>
  <c r="AA26" i="48"/>
  <c r="W26" i="48"/>
  <c r="Y26" i="48" s="1"/>
  <c r="T26" i="48"/>
  <c r="Q26" i="48"/>
  <c r="S26" i="48" s="1"/>
  <c r="K26" i="48"/>
  <c r="M26" i="48" s="1"/>
  <c r="H26" i="48"/>
  <c r="J26" i="48" s="1"/>
  <c r="AD26" i="48"/>
  <c r="E26" i="48"/>
  <c r="G26" i="48" s="1"/>
  <c r="AX25" i="48"/>
  <c r="AZ25" i="48" s="1"/>
  <c r="AU25" i="48"/>
  <c r="AW25" i="48" s="1"/>
  <c r="AR25" i="48"/>
  <c r="AT25" i="48" s="1"/>
  <c r="AP25" i="48"/>
  <c r="AL25" i="48"/>
  <c r="AN25" i="48" s="1"/>
  <c r="AI25" i="48"/>
  <c r="AK25" i="48" s="1"/>
  <c r="AF25" i="48"/>
  <c r="AD25" i="48"/>
  <c r="AA25" i="48"/>
  <c r="W25" i="48"/>
  <c r="Y25" i="48" s="1"/>
  <c r="T25" i="48"/>
  <c r="V25" i="48" s="1"/>
  <c r="Q25" i="48"/>
  <c r="S25" i="48" s="1"/>
  <c r="O25" i="48"/>
  <c r="K25" i="48"/>
  <c r="M25" i="48" s="1"/>
  <c r="H25" i="48"/>
  <c r="J25" i="48" s="1"/>
  <c r="E25" i="48"/>
  <c r="AX24" i="48"/>
  <c r="AZ24" i="48" s="1"/>
  <c r="AU24" i="48"/>
  <c r="AW24" i="48" s="1"/>
  <c r="AR24" i="48"/>
  <c r="AT24" i="48" s="1"/>
  <c r="AP24" i="48"/>
  <c r="AL24" i="48"/>
  <c r="AN24" i="48" s="1"/>
  <c r="AI24" i="48"/>
  <c r="AK24" i="48" s="1"/>
  <c r="AF24" i="48"/>
  <c r="AA24" i="48"/>
  <c r="W24" i="48"/>
  <c r="Y24" i="48" s="1"/>
  <c r="T24" i="48"/>
  <c r="V24" i="48" s="1"/>
  <c r="Q24" i="48"/>
  <c r="K24" i="48"/>
  <c r="M24" i="48" s="1"/>
  <c r="H24" i="48"/>
  <c r="J24" i="48" s="1"/>
  <c r="E24" i="48"/>
  <c r="AX23" i="48"/>
  <c r="AZ23" i="48" s="1"/>
  <c r="AU23" i="48"/>
  <c r="AW23" i="48" s="1"/>
  <c r="AR23" i="48"/>
  <c r="AT23" i="48" s="1"/>
  <c r="AP23" i="48"/>
  <c r="AL23" i="48"/>
  <c r="AN23" i="48" s="1"/>
  <c r="AI23" i="48"/>
  <c r="AK23" i="48" s="1"/>
  <c r="AF23" i="48"/>
  <c r="AD23" i="48"/>
  <c r="AA23" i="48"/>
  <c r="W23" i="48"/>
  <c r="Y23" i="48" s="1"/>
  <c r="T23" i="48"/>
  <c r="V23" i="48" s="1"/>
  <c r="Q23" i="48"/>
  <c r="S23" i="48" s="1"/>
  <c r="O23" i="48"/>
  <c r="K23" i="48"/>
  <c r="M23" i="48" s="1"/>
  <c r="H23" i="48"/>
  <c r="J23" i="48" s="1"/>
  <c r="E23" i="48"/>
  <c r="AX22" i="48"/>
  <c r="AZ22" i="48" s="1"/>
  <c r="AU22" i="48"/>
  <c r="AW22" i="48" s="1"/>
  <c r="AR22" i="48"/>
  <c r="AT22" i="48" s="1"/>
  <c r="AP22" i="48"/>
  <c r="AL22" i="48"/>
  <c r="AN22" i="48" s="1"/>
  <c r="AI22" i="48"/>
  <c r="AK22" i="48" s="1"/>
  <c r="AF22" i="48"/>
  <c r="AH22" i="48" s="1"/>
  <c r="AA22" i="48"/>
  <c r="W22" i="48"/>
  <c r="Y22" i="48" s="1"/>
  <c r="T22" i="48"/>
  <c r="Q22" i="48"/>
  <c r="S22" i="48" s="1"/>
  <c r="K22" i="48"/>
  <c r="M22" i="48" s="1"/>
  <c r="H22" i="48"/>
  <c r="J22" i="48" s="1"/>
  <c r="E22" i="48"/>
  <c r="G22" i="48" s="1"/>
  <c r="AX21" i="48"/>
  <c r="AZ21" i="48" s="1"/>
  <c r="AU21" i="48"/>
  <c r="AW21" i="48" s="1"/>
  <c r="AR21" i="48"/>
  <c r="AT21" i="48" s="1"/>
  <c r="AP21" i="48"/>
  <c r="AL21" i="48"/>
  <c r="AN21" i="48" s="1"/>
  <c r="AI21" i="48"/>
  <c r="AK21" i="48" s="1"/>
  <c r="AF21" i="48"/>
  <c r="AD21" i="48"/>
  <c r="AA21" i="48"/>
  <c r="W21" i="48"/>
  <c r="Y21" i="48" s="1"/>
  <c r="T21" i="48"/>
  <c r="V21" i="48" s="1"/>
  <c r="Q21" i="48"/>
  <c r="S21" i="48" s="1"/>
  <c r="O21" i="48"/>
  <c r="K21" i="48"/>
  <c r="M21" i="48" s="1"/>
  <c r="H21" i="48"/>
  <c r="J21" i="48" s="1"/>
  <c r="E21" i="48"/>
  <c r="AX20" i="48"/>
  <c r="AZ20" i="48" s="1"/>
  <c r="AU20" i="48"/>
  <c r="AW20" i="48" s="1"/>
  <c r="AR20" i="48"/>
  <c r="AT20" i="48" s="1"/>
  <c r="AP20" i="48"/>
  <c r="AL20" i="48"/>
  <c r="AN20" i="48" s="1"/>
  <c r="AI20" i="48"/>
  <c r="AK20" i="48" s="1"/>
  <c r="AF20" i="48"/>
  <c r="AA20" i="48"/>
  <c r="W20" i="48"/>
  <c r="Y20" i="48" s="1"/>
  <c r="T20" i="48"/>
  <c r="V20" i="48" s="1"/>
  <c r="Q20" i="48"/>
  <c r="K20" i="48"/>
  <c r="M20" i="48" s="1"/>
  <c r="H20" i="48"/>
  <c r="J20" i="48" s="1"/>
  <c r="E20" i="48"/>
  <c r="AX19" i="48"/>
  <c r="AZ19" i="48" s="1"/>
  <c r="AU19" i="48"/>
  <c r="AW19" i="48" s="1"/>
  <c r="AR19" i="48"/>
  <c r="AT19" i="48" s="1"/>
  <c r="AP19" i="48"/>
  <c r="AL19" i="48"/>
  <c r="AN19" i="48" s="1"/>
  <c r="AI19" i="48"/>
  <c r="AK19" i="48" s="1"/>
  <c r="AF19" i="48"/>
  <c r="AD19" i="48"/>
  <c r="AA19" i="48"/>
  <c r="W19" i="48"/>
  <c r="Y19" i="48" s="1"/>
  <c r="T19" i="48"/>
  <c r="V19" i="48" s="1"/>
  <c r="Q19" i="48"/>
  <c r="S19" i="48" s="1"/>
  <c r="O19" i="48"/>
  <c r="K19" i="48"/>
  <c r="M19" i="48" s="1"/>
  <c r="H19" i="48"/>
  <c r="J19" i="48" s="1"/>
  <c r="E19" i="48"/>
  <c r="AX18" i="48"/>
  <c r="AZ18" i="48" s="1"/>
  <c r="AU18" i="48"/>
  <c r="AW18" i="48" s="1"/>
  <c r="AR18" i="48"/>
  <c r="AT18" i="48" s="1"/>
  <c r="AP18" i="48"/>
  <c r="AL18" i="48"/>
  <c r="AN18" i="48" s="1"/>
  <c r="AI18" i="48"/>
  <c r="AF18" i="48"/>
  <c r="AH18" i="48" s="1"/>
  <c r="AA18" i="48"/>
  <c r="W18" i="48"/>
  <c r="Y18" i="48" s="1"/>
  <c r="T18" i="48"/>
  <c r="Q18" i="48"/>
  <c r="S18" i="48" s="1"/>
  <c r="K18" i="48"/>
  <c r="M18" i="48" s="1"/>
  <c r="H18" i="48"/>
  <c r="J18" i="48" s="1"/>
  <c r="E18" i="48"/>
  <c r="G18" i="48" s="1"/>
  <c r="AX17" i="48"/>
  <c r="AZ17" i="48" s="1"/>
  <c r="AU17" i="48"/>
  <c r="AW17" i="48" s="1"/>
  <c r="AR17" i="48"/>
  <c r="AT17" i="48" s="1"/>
  <c r="AP17" i="48"/>
  <c r="AL17" i="48"/>
  <c r="AN17" i="48" s="1"/>
  <c r="AI17" i="48"/>
  <c r="AK17" i="48" s="1"/>
  <c r="AF17" i="48"/>
  <c r="AD17" i="48"/>
  <c r="AA17" i="48"/>
  <c r="W17" i="48"/>
  <c r="Y17" i="48" s="1"/>
  <c r="T17" i="48"/>
  <c r="V17" i="48" s="1"/>
  <c r="Q17" i="48"/>
  <c r="S17" i="48" s="1"/>
  <c r="O17" i="48"/>
  <c r="K17" i="48"/>
  <c r="M17" i="48" s="1"/>
  <c r="H17" i="48"/>
  <c r="J17" i="48" s="1"/>
  <c r="E17" i="48"/>
  <c r="AX16" i="48"/>
  <c r="AZ16" i="48" s="1"/>
  <c r="AU16" i="48"/>
  <c r="AW16" i="48" s="1"/>
  <c r="AR16" i="48"/>
  <c r="AT16" i="48" s="1"/>
  <c r="AP16" i="48"/>
  <c r="AL16" i="48"/>
  <c r="AN16" i="48" s="1"/>
  <c r="AI16" i="48"/>
  <c r="AK16" i="48" s="1"/>
  <c r="AF16" i="48"/>
  <c r="AH16" i="48" s="1"/>
  <c r="AA16" i="48"/>
  <c r="W16" i="48"/>
  <c r="Y16" i="48" s="1"/>
  <c r="T16" i="48"/>
  <c r="V16" i="48" s="1"/>
  <c r="Q16" i="48"/>
  <c r="S16" i="48" s="1"/>
  <c r="K16" i="48"/>
  <c r="M16" i="48" s="1"/>
  <c r="H16" i="48"/>
  <c r="J16" i="48" s="1"/>
  <c r="E16" i="48"/>
  <c r="AX15" i="48"/>
  <c r="AZ15" i="48" s="1"/>
  <c r="AU15" i="48"/>
  <c r="AW15" i="48" s="1"/>
  <c r="AR15" i="48"/>
  <c r="AT15" i="48" s="1"/>
  <c r="AP15" i="48"/>
  <c r="AL15" i="48"/>
  <c r="AN15" i="48" s="1"/>
  <c r="AI15" i="48"/>
  <c r="AK15" i="48" s="1"/>
  <c r="AF15" i="48"/>
  <c r="AD15" i="48"/>
  <c r="AA15" i="48"/>
  <c r="W15" i="48"/>
  <c r="Y15" i="48" s="1"/>
  <c r="T15" i="48"/>
  <c r="V15" i="48" s="1"/>
  <c r="Q15" i="48"/>
  <c r="S15" i="48" s="1"/>
  <c r="O15" i="48"/>
  <c r="K15" i="48"/>
  <c r="M15" i="48" s="1"/>
  <c r="H15" i="48"/>
  <c r="J15" i="48" s="1"/>
  <c r="E15" i="48"/>
  <c r="AX14" i="48"/>
  <c r="AZ14" i="48" s="1"/>
  <c r="AU14" i="48"/>
  <c r="AW14" i="48" s="1"/>
  <c r="AR14" i="48"/>
  <c r="AT14" i="48" s="1"/>
  <c r="AP14" i="48"/>
  <c r="AL14" i="48"/>
  <c r="AN14" i="48" s="1"/>
  <c r="AI14" i="48"/>
  <c r="AF14" i="48"/>
  <c r="AH14" i="48" s="1"/>
  <c r="AA14" i="48"/>
  <c r="W14" i="48"/>
  <c r="Y14" i="48" s="1"/>
  <c r="T14" i="48"/>
  <c r="Q14" i="48"/>
  <c r="S14" i="48" s="1"/>
  <c r="K14" i="48"/>
  <c r="M14" i="48" s="1"/>
  <c r="H14" i="48"/>
  <c r="J14" i="48" s="1"/>
  <c r="E14" i="48"/>
  <c r="G14" i="48" s="1"/>
  <c r="AX13" i="48"/>
  <c r="AZ13" i="48" s="1"/>
  <c r="AU13" i="48"/>
  <c r="AW13" i="48" s="1"/>
  <c r="AR13" i="48"/>
  <c r="AT13" i="48" s="1"/>
  <c r="AP13" i="48"/>
  <c r="AL13" i="48"/>
  <c r="AN13" i="48" s="1"/>
  <c r="AI13" i="48"/>
  <c r="AK13" i="48" s="1"/>
  <c r="AF13" i="48"/>
  <c r="AD13" i="48"/>
  <c r="AA13" i="48"/>
  <c r="W13" i="48"/>
  <c r="Y13" i="48" s="1"/>
  <c r="T13" i="48"/>
  <c r="V13" i="48" s="1"/>
  <c r="Q13" i="48"/>
  <c r="S13" i="48" s="1"/>
  <c r="O13" i="48"/>
  <c r="K13" i="48"/>
  <c r="M13" i="48" s="1"/>
  <c r="H13" i="48"/>
  <c r="J13" i="48" s="1"/>
  <c r="E13" i="48"/>
  <c r="AX12" i="48"/>
  <c r="AZ12" i="48" s="1"/>
  <c r="AU12" i="48"/>
  <c r="AW12" i="48" s="1"/>
  <c r="AR12" i="48"/>
  <c r="AT12" i="48" s="1"/>
  <c r="AP12" i="48"/>
  <c r="AL12" i="48"/>
  <c r="AN12" i="48" s="1"/>
  <c r="AI12" i="48"/>
  <c r="AK12" i="48" s="1"/>
  <c r="AF12" i="48"/>
  <c r="AA12" i="48"/>
  <c r="W12" i="48"/>
  <c r="Y12" i="48" s="1"/>
  <c r="T12" i="48"/>
  <c r="V12" i="48" s="1"/>
  <c r="Q12" i="48"/>
  <c r="K12" i="48"/>
  <c r="M12" i="48" s="1"/>
  <c r="H12" i="48"/>
  <c r="J12" i="48" s="1"/>
  <c r="E12" i="48"/>
  <c r="AX11" i="48"/>
  <c r="AZ11" i="48" s="1"/>
  <c r="AU11" i="48"/>
  <c r="AW11" i="48" s="1"/>
  <c r="AR11" i="48"/>
  <c r="AT11" i="48" s="1"/>
  <c r="AP11" i="48"/>
  <c r="AL11" i="48"/>
  <c r="AN11" i="48" s="1"/>
  <c r="AI11" i="48"/>
  <c r="AK11" i="48" s="1"/>
  <c r="AF11" i="48"/>
  <c r="AD11" i="48"/>
  <c r="AA11" i="48"/>
  <c r="W11" i="48"/>
  <c r="Y11" i="48" s="1"/>
  <c r="T11" i="48"/>
  <c r="V11" i="48" s="1"/>
  <c r="Q11" i="48"/>
  <c r="O11" i="48"/>
  <c r="K11" i="48"/>
  <c r="M11" i="48" s="1"/>
  <c r="H11" i="48"/>
  <c r="J11" i="48" s="1"/>
  <c r="E11" i="48"/>
  <c r="AX10" i="48"/>
  <c r="AZ10" i="48" s="1"/>
  <c r="AU10" i="48"/>
  <c r="AW10" i="48" s="1"/>
  <c r="AR10" i="48"/>
  <c r="AT10" i="48" s="1"/>
  <c r="AP10" i="48"/>
  <c r="AL10" i="48"/>
  <c r="AN10" i="48" s="1"/>
  <c r="AI10" i="48"/>
  <c r="AK10" i="48" s="1"/>
  <c r="AF10" i="48"/>
  <c r="AH10" i="48" s="1"/>
  <c r="AA10" i="48"/>
  <c r="W10" i="48"/>
  <c r="Y10" i="48" s="1"/>
  <c r="T10" i="48"/>
  <c r="Q10" i="48"/>
  <c r="S10" i="48" s="1"/>
  <c r="K10" i="48"/>
  <c r="H10" i="48"/>
  <c r="J10" i="48" s="1"/>
  <c r="E10" i="48"/>
  <c r="AX9" i="48"/>
  <c r="AZ9" i="48" s="1"/>
  <c r="AU9" i="48"/>
  <c r="AW9" i="48" s="1"/>
  <c r="AR9" i="48"/>
  <c r="AT9" i="48" s="1"/>
  <c r="AP9" i="48"/>
  <c r="AL9" i="48"/>
  <c r="AN9" i="48" s="1"/>
  <c r="AI9" i="48"/>
  <c r="AK9" i="48" s="1"/>
  <c r="AF9" i="48"/>
  <c r="AH9" i="48" s="1"/>
  <c r="AD9" i="48"/>
  <c r="AA9" i="48"/>
  <c r="W9" i="48"/>
  <c r="Y9" i="48" s="1"/>
  <c r="T9" i="48"/>
  <c r="V9" i="48" s="1"/>
  <c r="Q9" i="48"/>
  <c r="S9" i="48" s="1"/>
  <c r="O9" i="48"/>
  <c r="K9" i="48"/>
  <c r="M9" i="48" s="1"/>
  <c r="H9" i="48"/>
  <c r="J9" i="48" s="1"/>
  <c r="E9" i="48"/>
  <c r="G9" i="48" s="1"/>
  <c r="AX8" i="48"/>
  <c r="AZ8" i="48" s="1"/>
  <c r="AU8" i="48"/>
  <c r="AW8" i="48" s="1"/>
  <c r="AR8" i="48"/>
  <c r="AT8" i="48" s="1"/>
  <c r="AP8" i="48"/>
  <c r="AL8" i="48"/>
  <c r="AN8" i="48" s="1"/>
  <c r="AI8" i="48"/>
  <c r="AK8" i="48" s="1"/>
  <c r="AF8" i="48"/>
  <c r="AH8" i="48" s="1"/>
  <c r="AA8" i="48"/>
  <c r="W8" i="48"/>
  <c r="Y8" i="48" s="1"/>
  <c r="T8" i="48"/>
  <c r="V8" i="48" s="1"/>
  <c r="Q8" i="48"/>
  <c r="K8" i="48"/>
  <c r="M8" i="48" s="1"/>
  <c r="H8" i="48"/>
  <c r="E8" i="48"/>
  <c r="AX7" i="48"/>
  <c r="AZ7" i="48" s="1"/>
  <c r="AU7" i="48"/>
  <c r="AW7" i="48" s="1"/>
  <c r="AR7" i="48"/>
  <c r="AT7" i="48" s="1"/>
  <c r="AL7" i="48"/>
  <c r="AN7" i="48" s="1"/>
  <c r="AI7" i="48"/>
  <c r="AK7" i="48" s="1"/>
  <c r="AF7" i="48"/>
  <c r="AH7" i="48" s="1"/>
  <c r="AD7" i="48"/>
  <c r="W7" i="48"/>
  <c r="Y7" i="48" s="1"/>
  <c r="T7" i="48"/>
  <c r="V7" i="48" s="1"/>
  <c r="Q7" i="48"/>
  <c r="S7" i="48" s="1"/>
  <c r="K7" i="48"/>
  <c r="M7" i="48" s="1"/>
  <c r="H7" i="48"/>
  <c r="E7" i="48"/>
  <c r="G7" i="48" s="1"/>
  <c r="AX50" i="50"/>
  <c r="AZ50" i="50" s="1"/>
  <c r="AU50" i="50"/>
  <c r="AW50" i="50" s="1"/>
  <c r="AR50" i="50"/>
  <c r="AT50" i="50" s="1"/>
  <c r="AP50" i="50"/>
  <c r="AL50" i="50"/>
  <c r="AN50" i="50" s="1"/>
  <c r="AI50" i="50"/>
  <c r="AK50" i="50" s="1"/>
  <c r="AF50" i="50"/>
  <c r="AH50" i="50" s="1"/>
  <c r="AD50" i="50"/>
  <c r="AA50" i="50"/>
  <c r="W50" i="50"/>
  <c r="Y50" i="50" s="1"/>
  <c r="T50" i="50"/>
  <c r="V50" i="50" s="1"/>
  <c r="Q50" i="50"/>
  <c r="S50" i="50" s="1"/>
  <c r="O50" i="50"/>
  <c r="K50" i="50"/>
  <c r="M50" i="50" s="1"/>
  <c r="H50" i="50"/>
  <c r="J50" i="50" s="1"/>
  <c r="E50" i="50"/>
  <c r="G50" i="50" s="1"/>
  <c r="AX49" i="50"/>
  <c r="AZ49" i="50" s="1"/>
  <c r="AU49" i="50"/>
  <c r="AW49" i="50" s="1"/>
  <c r="AR49" i="50"/>
  <c r="AT49" i="50" s="1"/>
  <c r="AP49" i="50"/>
  <c r="AL49" i="50"/>
  <c r="AN49" i="50" s="1"/>
  <c r="AI49" i="50"/>
  <c r="AK49" i="50" s="1"/>
  <c r="AF49" i="50"/>
  <c r="AA49" i="50"/>
  <c r="W49" i="50"/>
  <c r="Y49" i="50" s="1"/>
  <c r="T49" i="50"/>
  <c r="V49" i="50" s="1"/>
  <c r="Q49" i="50"/>
  <c r="K49" i="50"/>
  <c r="M49" i="50" s="1"/>
  <c r="H49" i="50"/>
  <c r="J49" i="50" s="1"/>
  <c r="E49" i="50"/>
  <c r="AX48" i="50"/>
  <c r="AZ48" i="50" s="1"/>
  <c r="AU48" i="50"/>
  <c r="AW48" i="50" s="1"/>
  <c r="AR48" i="50"/>
  <c r="AT48" i="50" s="1"/>
  <c r="AP48" i="50"/>
  <c r="AL48" i="50"/>
  <c r="AN48" i="50" s="1"/>
  <c r="AI48" i="50"/>
  <c r="AK48" i="50" s="1"/>
  <c r="AF48" i="50"/>
  <c r="AD48" i="50"/>
  <c r="AA48" i="50"/>
  <c r="W48" i="50"/>
  <c r="Y48" i="50" s="1"/>
  <c r="T48" i="50"/>
  <c r="Q48" i="50"/>
  <c r="S48" i="50" s="1"/>
  <c r="O48" i="50"/>
  <c r="K48" i="50"/>
  <c r="M48" i="50" s="1"/>
  <c r="H48" i="50"/>
  <c r="J48" i="50" s="1"/>
  <c r="E48" i="50"/>
  <c r="AX47" i="50"/>
  <c r="AZ47" i="50" s="1"/>
  <c r="AU47" i="50"/>
  <c r="AW47" i="50" s="1"/>
  <c r="AR47" i="50"/>
  <c r="AT47" i="50" s="1"/>
  <c r="AP47" i="50"/>
  <c r="AL47" i="50"/>
  <c r="AN47" i="50" s="1"/>
  <c r="AI47" i="50"/>
  <c r="AK47" i="50" s="1"/>
  <c r="AF47" i="50"/>
  <c r="AD47" i="50"/>
  <c r="AA47" i="50"/>
  <c r="W47" i="50"/>
  <c r="Y47" i="50" s="1"/>
  <c r="T47" i="50"/>
  <c r="V47" i="50" s="1"/>
  <c r="Q47" i="50"/>
  <c r="S47" i="50" s="1"/>
  <c r="K47" i="50"/>
  <c r="M47" i="50" s="1"/>
  <c r="H47" i="50"/>
  <c r="J47" i="50" s="1"/>
  <c r="O47" i="50"/>
  <c r="E47" i="50"/>
  <c r="AX46" i="50"/>
  <c r="AZ46" i="50" s="1"/>
  <c r="AU46" i="50"/>
  <c r="AW46" i="50" s="1"/>
  <c r="AR46" i="50"/>
  <c r="AT46" i="50" s="1"/>
  <c r="AP46" i="50"/>
  <c r="AL46" i="50"/>
  <c r="AN46" i="50" s="1"/>
  <c r="AI46" i="50"/>
  <c r="AK46" i="50" s="1"/>
  <c r="AF46" i="50"/>
  <c r="AH46" i="50" s="1"/>
  <c r="AA46" i="50"/>
  <c r="W46" i="50"/>
  <c r="Y46" i="50" s="1"/>
  <c r="T46" i="50"/>
  <c r="V46" i="50" s="1"/>
  <c r="Q46" i="50"/>
  <c r="K46" i="50"/>
  <c r="M46" i="50" s="1"/>
  <c r="H46" i="50"/>
  <c r="J46" i="50" s="1"/>
  <c r="O46" i="50"/>
  <c r="E46" i="50"/>
  <c r="AX45" i="50"/>
  <c r="AZ45" i="50" s="1"/>
  <c r="AU45" i="50"/>
  <c r="AW45" i="50" s="1"/>
  <c r="AR45" i="50"/>
  <c r="AT45" i="50" s="1"/>
  <c r="AP45" i="50"/>
  <c r="AL45" i="50"/>
  <c r="AN45" i="50" s="1"/>
  <c r="AI45" i="50"/>
  <c r="AK45" i="50" s="1"/>
  <c r="AF45" i="50"/>
  <c r="AA45" i="50"/>
  <c r="W45" i="50"/>
  <c r="Y45" i="50" s="1"/>
  <c r="T45" i="50"/>
  <c r="V45" i="50" s="1"/>
  <c r="Q45" i="50"/>
  <c r="K45" i="50"/>
  <c r="M45" i="50" s="1"/>
  <c r="H45" i="50"/>
  <c r="J45" i="50" s="1"/>
  <c r="E45" i="50"/>
  <c r="AX44" i="50"/>
  <c r="AZ44" i="50" s="1"/>
  <c r="AU44" i="50"/>
  <c r="AW44" i="50" s="1"/>
  <c r="AR44" i="50"/>
  <c r="AT44" i="50" s="1"/>
  <c r="AP44" i="50"/>
  <c r="AL44" i="50"/>
  <c r="AN44" i="50" s="1"/>
  <c r="AI44" i="50"/>
  <c r="AF44" i="50"/>
  <c r="AH44" i="50" s="1"/>
  <c r="AD44" i="50"/>
  <c r="AA44" i="50"/>
  <c r="W44" i="50"/>
  <c r="Y44" i="50" s="1"/>
  <c r="T44" i="50"/>
  <c r="V44" i="50" s="1"/>
  <c r="Q44" i="50"/>
  <c r="O44" i="50"/>
  <c r="K44" i="50"/>
  <c r="M44" i="50" s="1"/>
  <c r="H44" i="50"/>
  <c r="J44" i="50" s="1"/>
  <c r="E44" i="50"/>
  <c r="G44" i="50" s="1"/>
  <c r="AX43" i="50"/>
  <c r="AZ43" i="50" s="1"/>
  <c r="AU43" i="50"/>
  <c r="AW43" i="50" s="1"/>
  <c r="AR43" i="50"/>
  <c r="AT43" i="50" s="1"/>
  <c r="AP43" i="50"/>
  <c r="AL43" i="50"/>
  <c r="AN43" i="50" s="1"/>
  <c r="AI43" i="50"/>
  <c r="AF43" i="50"/>
  <c r="AH43" i="50" s="1"/>
  <c r="AA43" i="50"/>
  <c r="W43" i="50"/>
  <c r="Y43" i="50" s="1"/>
  <c r="T43" i="50"/>
  <c r="Q43" i="50"/>
  <c r="S43" i="50" s="1"/>
  <c r="K43" i="50"/>
  <c r="M43" i="50" s="1"/>
  <c r="H43" i="50"/>
  <c r="J43" i="50" s="1"/>
  <c r="O43" i="50"/>
  <c r="E43" i="50"/>
  <c r="AX42" i="50"/>
  <c r="AZ42" i="50" s="1"/>
  <c r="AU42" i="50"/>
  <c r="AW42" i="50" s="1"/>
  <c r="AR42" i="50"/>
  <c r="AT42" i="50" s="1"/>
  <c r="AP42" i="50"/>
  <c r="AL42" i="50"/>
  <c r="AN42" i="50" s="1"/>
  <c r="AI42" i="50"/>
  <c r="AK42" i="50" s="1"/>
  <c r="AF42" i="50"/>
  <c r="AH42" i="50" s="1"/>
  <c r="AD42" i="50"/>
  <c r="AA42" i="50"/>
  <c r="W42" i="50"/>
  <c r="Y42" i="50" s="1"/>
  <c r="T42" i="50"/>
  <c r="V42" i="50" s="1"/>
  <c r="Q42" i="50"/>
  <c r="S42" i="50" s="1"/>
  <c r="O42" i="50"/>
  <c r="K42" i="50"/>
  <c r="M42" i="50" s="1"/>
  <c r="H42" i="50"/>
  <c r="J42" i="50" s="1"/>
  <c r="E42" i="50"/>
  <c r="G42" i="50" s="1"/>
  <c r="AX41" i="50"/>
  <c r="AZ41" i="50" s="1"/>
  <c r="AU41" i="50"/>
  <c r="AW41" i="50" s="1"/>
  <c r="AR41" i="50"/>
  <c r="AT41" i="50" s="1"/>
  <c r="AP41" i="50"/>
  <c r="AL41" i="50"/>
  <c r="AN41" i="50" s="1"/>
  <c r="AI41" i="50"/>
  <c r="AK41" i="50" s="1"/>
  <c r="AF41" i="50"/>
  <c r="AA41" i="50"/>
  <c r="W41" i="50"/>
  <c r="Y41" i="50" s="1"/>
  <c r="T41" i="50"/>
  <c r="V41" i="50" s="1"/>
  <c r="Q41" i="50"/>
  <c r="S41" i="50" s="1"/>
  <c r="K41" i="50"/>
  <c r="H41" i="50"/>
  <c r="J41" i="50" s="1"/>
  <c r="E41" i="50"/>
  <c r="AX40" i="50"/>
  <c r="AZ40" i="50" s="1"/>
  <c r="AU40" i="50"/>
  <c r="AW40" i="50" s="1"/>
  <c r="AR40" i="50"/>
  <c r="AT40" i="50" s="1"/>
  <c r="AP40" i="50"/>
  <c r="AL40" i="50"/>
  <c r="AN40" i="50" s="1"/>
  <c r="AI40" i="50"/>
  <c r="AK40" i="50" s="1"/>
  <c r="AF40" i="50"/>
  <c r="AD40" i="50"/>
  <c r="AA40" i="50"/>
  <c r="W40" i="50"/>
  <c r="Y40" i="50" s="1"/>
  <c r="T40" i="50"/>
  <c r="V40" i="50" s="1"/>
  <c r="Q40" i="50"/>
  <c r="O40" i="50"/>
  <c r="K40" i="50"/>
  <c r="M40" i="50" s="1"/>
  <c r="H40" i="50"/>
  <c r="J40" i="50" s="1"/>
  <c r="E40" i="50"/>
  <c r="G40" i="50" s="1"/>
  <c r="AX39" i="50"/>
  <c r="AZ39" i="50" s="1"/>
  <c r="AU39" i="50"/>
  <c r="AW39" i="50" s="1"/>
  <c r="AR39" i="50"/>
  <c r="AT39" i="50" s="1"/>
  <c r="AP39" i="50"/>
  <c r="AL39" i="50"/>
  <c r="AN39" i="50" s="1"/>
  <c r="AI39" i="50"/>
  <c r="AF39" i="50"/>
  <c r="AH39" i="50" s="1"/>
  <c r="AA39" i="50"/>
  <c r="W39" i="50"/>
  <c r="Y39" i="50" s="1"/>
  <c r="T39" i="50"/>
  <c r="V39" i="50" s="1"/>
  <c r="Q39" i="50"/>
  <c r="O39" i="50"/>
  <c r="K39" i="50"/>
  <c r="M39" i="50" s="1"/>
  <c r="H39" i="50"/>
  <c r="AD39" i="50"/>
  <c r="E39" i="50"/>
  <c r="AX38" i="50"/>
  <c r="AZ38" i="50" s="1"/>
  <c r="AU38" i="50"/>
  <c r="AW38" i="50" s="1"/>
  <c r="AR38" i="50"/>
  <c r="AT38" i="50" s="1"/>
  <c r="AP38" i="50"/>
  <c r="AL38" i="50"/>
  <c r="AN38" i="50" s="1"/>
  <c r="AI38" i="50"/>
  <c r="AK38" i="50" s="1"/>
  <c r="AF38" i="50"/>
  <c r="AH38" i="50" s="1"/>
  <c r="AA38" i="50"/>
  <c r="W38" i="50"/>
  <c r="Y38" i="50" s="1"/>
  <c r="T38" i="50"/>
  <c r="V38" i="50" s="1"/>
  <c r="Q38" i="50"/>
  <c r="S38" i="50" s="1"/>
  <c r="K38" i="50"/>
  <c r="M38" i="50" s="1"/>
  <c r="H38" i="50"/>
  <c r="J38" i="50" s="1"/>
  <c r="O38" i="50"/>
  <c r="E38" i="50"/>
  <c r="G38" i="50" s="1"/>
  <c r="AX37" i="50"/>
  <c r="AZ37" i="50" s="1"/>
  <c r="AU37" i="50"/>
  <c r="AW37" i="50" s="1"/>
  <c r="AR37" i="50"/>
  <c r="AT37" i="50" s="1"/>
  <c r="AP37" i="50"/>
  <c r="AL37" i="50"/>
  <c r="AN37" i="50" s="1"/>
  <c r="AI37" i="50"/>
  <c r="AK37" i="50" s="1"/>
  <c r="AF37" i="50"/>
  <c r="AA37" i="50"/>
  <c r="W37" i="50"/>
  <c r="Y37" i="50" s="1"/>
  <c r="T37" i="50"/>
  <c r="V37" i="50" s="1"/>
  <c r="Q37" i="50"/>
  <c r="K37" i="50"/>
  <c r="M37" i="50" s="1"/>
  <c r="H37" i="50"/>
  <c r="E37" i="50"/>
  <c r="G37" i="50" s="1"/>
  <c r="AX36" i="50"/>
  <c r="AZ36" i="50" s="1"/>
  <c r="AU36" i="50"/>
  <c r="AW36" i="50" s="1"/>
  <c r="AR36" i="50"/>
  <c r="AT36" i="50" s="1"/>
  <c r="AP36" i="50"/>
  <c r="AL36" i="50"/>
  <c r="AN36" i="50" s="1"/>
  <c r="AI36" i="50"/>
  <c r="AK36" i="50" s="1"/>
  <c r="AF36" i="50"/>
  <c r="AD36" i="50"/>
  <c r="AA36" i="50"/>
  <c r="W36" i="50"/>
  <c r="Y36" i="50" s="1"/>
  <c r="T36" i="50"/>
  <c r="V36" i="50" s="1"/>
  <c r="Q36" i="50"/>
  <c r="O36" i="50"/>
  <c r="K36" i="50"/>
  <c r="M36" i="50" s="1"/>
  <c r="H36" i="50"/>
  <c r="J36" i="50" s="1"/>
  <c r="E36" i="50"/>
  <c r="AX35" i="50"/>
  <c r="AZ35" i="50" s="1"/>
  <c r="AU35" i="50"/>
  <c r="AW35" i="50" s="1"/>
  <c r="AR35" i="50"/>
  <c r="AT35" i="50" s="1"/>
  <c r="AP35" i="50"/>
  <c r="AL35" i="50"/>
  <c r="AN35" i="50" s="1"/>
  <c r="AI35" i="50"/>
  <c r="AK35" i="50" s="1"/>
  <c r="AF35" i="50"/>
  <c r="AD35" i="50"/>
  <c r="AA35" i="50"/>
  <c r="W35" i="50"/>
  <c r="Y35" i="50" s="1"/>
  <c r="T35" i="50"/>
  <c r="Q35" i="50"/>
  <c r="S35" i="50" s="1"/>
  <c r="K35" i="50"/>
  <c r="M35" i="50" s="1"/>
  <c r="H35" i="50"/>
  <c r="J35" i="50" s="1"/>
  <c r="O35" i="50"/>
  <c r="E35" i="50"/>
  <c r="AX34" i="50"/>
  <c r="AZ34" i="50" s="1"/>
  <c r="AU34" i="50"/>
  <c r="AW34" i="50" s="1"/>
  <c r="AR34" i="50"/>
  <c r="AT34" i="50" s="1"/>
  <c r="AP34" i="50"/>
  <c r="AL34" i="50"/>
  <c r="AN34" i="50" s="1"/>
  <c r="AI34" i="50"/>
  <c r="AK34" i="50" s="1"/>
  <c r="AF34" i="50"/>
  <c r="AH34" i="50" s="1"/>
  <c r="AD34" i="50"/>
  <c r="AA34" i="50"/>
  <c r="W34" i="50"/>
  <c r="Y34" i="50" s="1"/>
  <c r="T34" i="50"/>
  <c r="V34" i="50" s="1"/>
  <c r="Q34" i="50"/>
  <c r="S34" i="50" s="1"/>
  <c r="O34" i="50"/>
  <c r="K34" i="50"/>
  <c r="M34" i="50" s="1"/>
  <c r="H34" i="50"/>
  <c r="J34" i="50" s="1"/>
  <c r="E34" i="50"/>
  <c r="G34" i="50" s="1"/>
  <c r="AX33" i="50"/>
  <c r="AZ33" i="50" s="1"/>
  <c r="AU33" i="50"/>
  <c r="AW33" i="50" s="1"/>
  <c r="AR33" i="50"/>
  <c r="AT33" i="50" s="1"/>
  <c r="AP33" i="50"/>
  <c r="AL33" i="50"/>
  <c r="AN33" i="50" s="1"/>
  <c r="AI33" i="50"/>
  <c r="AF33" i="50"/>
  <c r="AH33" i="50" s="1"/>
  <c r="AD33" i="50"/>
  <c r="AA33" i="50"/>
  <c r="W33" i="50"/>
  <c r="Y33" i="50" s="1"/>
  <c r="T33" i="50"/>
  <c r="V33" i="50" s="1"/>
  <c r="Q33" i="50"/>
  <c r="O33" i="50"/>
  <c r="K33" i="50"/>
  <c r="M33" i="50" s="1"/>
  <c r="H33" i="50"/>
  <c r="J33" i="50" s="1"/>
  <c r="E33" i="50"/>
  <c r="AX32" i="50"/>
  <c r="AZ32" i="50" s="1"/>
  <c r="AU32" i="50"/>
  <c r="AW32" i="50" s="1"/>
  <c r="AR32" i="50"/>
  <c r="AT32" i="50" s="1"/>
  <c r="AP32" i="50"/>
  <c r="AL32" i="50"/>
  <c r="AN32" i="50" s="1"/>
  <c r="AI32" i="50"/>
  <c r="AK32" i="50" s="1"/>
  <c r="AF32" i="50"/>
  <c r="AH32" i="50" s="1"/>
  <c r="AD32" i="50"/>
  <c r="AA32" i="50"/>
  <c r="W32" i="50"/>
  <c r="Y32" i="50" s="1"/>
  <c r="T32" i="50"/>
  <c r="V32" i="50" s="1"/>
  <c r="Q32" i="50"/>
  <c r="S32" i="50" s="1"/>
  <c r="K32" i="50"/>
  <c r="M32" i="50" s="1"/>
  <c r="H32" i="50"/>
  <c r="J32" i="50" s="1"/>
  <c r="O32" i="50"/>
  <c r="E32" i="50"/>
  <c r="AX31" i="50"/>
  <c r="AZ31" i="50" s="1"/>
  <c r="AU31" i="50"/>
  <c r="AW31" i="50" s="1"/>
  <c r="AR31" i="50"/>
  <c r="AT31" i="50" s="1"/>
  <c r="AP31" i="50"/>
  <c r="AL31" i="50"/>
  <c r="AN31" i="50" s="1"/>
  <c r="AI31" i="50"/>
  <c r="AK31" i="50" s="1"/>
  <c r="AF31" i="50"/>
  <c r="AH31" i="50" s="1"/>
  <c r="AD31" i="50"/>
  <c r="AA31" i="50"/>
  <c r="W31" i="50"/>
  <c r="Y31" i="50" s="1"/>
  <c r="T31" i="50"/>
  <c r="V31" i="50" s="1"/>
  <c r="Q31" i="50"/>
  <c r="S31" i="50" s="1"/>
  <c r="O31" i="50"/>
  <c r="K31" i="50"/>
  <c r="M31" i="50" s="1"/>
  <c r="H31" i="50"/>
  <c r="J31" i="50" s="1"/>
  <c r="E31" i="50"/>
  <c r="AX30" i="50"/>
  <c r="AZ30" i="50" s="1"/>
  <c r="AU30" i="50"/>
  <c r="AW30" i="50" s="1"/>
  <c r="AR30" i="50"/>
  <c r="AT30" i="50" s="1"/>
  <c r="AP30" i="50"/>
  <c r="AL30" i="50"/>
  <c r="AN30" i="50" s="1"/>
  <c r="AI30" i="50"/>
  <c r="AK30" i="50" s="1"/>
  <c r="AF30" i="50"/>
  <c r="AA30" i="50"/>
  <c r="W30" i="50"/>
  <c r="Y30" i="50" s="1"/>
  <c r="T30" i="50"/>
  <c r="V30" i="50" s="1"/>
  <c r="Q30" i="50"/>
  <c r="S30" i="50" s="1"/>
  <c r="K30" i="50"/>
  <c r="M30" i="50" s="1"/>
  <c r="H30" i="50"/>
  <c r="J30" i="50" s="1"/>
  <c r="E30" i="50"/>
  <c r="AX29" i="50"/>
  <c r="AZ29" i="50" s="1"/>
  <c r="AU29" i="50"/>
  <c r="AW29" i="50" s="1"/>
  <c r="AR29" i="50"/>
  <c r="AT29" i="50" s="1"/>
  <c r="AP29" i="50"/>
  <c r="AL29" i="50"/>
  <c r="AN29" i="50" s="1"/>
  <c r="AI29" i="50"/>
  <c r="AK29" i="50" s="1"/>
  <c r="AF29" i="50"/>
  <c r="AD29" i="50"/>
  <c r="AA29" i="50"/>
  <c r="W29" i="50"/>
  <c r="Y29" i="50" s="1"/>
  <c r="T29" i="50"/>
  <c r="Q29" i="50"/>
  <c r="S29" i="50" s="1"/>
  <c r="O29" i="50"/>
  <c r="K29" i="50"/>
  <c r="M29" i="50" s="1"/>
  <c r="H29" i="50"/>
  <c r="J29" i="50" s="1"/>
  <c r="E29" i="50"/>
  <c r="AX28" i="50"/>
  <c r="AZ28" i="50" s="1"/>
  <c r="AU28" i="50"/>
  <c r="AW28" i="50" s="1"/>
  <c r="AR28" i="50"/>
  <c r="AT28" i="50" s="1"/>
  <c r="AP28" i="50"/>
  <c r="AL28" i="50"/>
  <c r="AN28" i="50" s="1"/>
  <c r="AI28" i="50"/>
  <c r="AK28" i="50" s="1"/>
  <c r="AF28" i="50"/>
  <c r="AH28" i="50" s="1"/>
  <c r="AA28" i="50"/>
  <c r="W28" i="50"/>
  <c r="Y28" i="50" s="1"/>
  <c r="T28" i="50"/>
  <c r="Q28" i="50"/>
  <c r="S28" i="50" s="1"/>
  <c r="O28" i="50"/>
  <c r="K28" i="50"/>
  <c r="M28" i="50" s="1"/>
  <c r="H28" i="50"/>
  <c r="J28" i="50" s="1"/>
  <c r="AD28" i="50"/>
  <c r="E28" i="50"/>
  <c r="G28" i="50" s="1"/>
  <c r="AX27" i="50"/>
  <c r="AZ27" i="50" s="1"/>
  <c r="AU27" i="50"/>
  <c r="AW27" i="50" s="1"/>
  <c r="AR27" i="50"/>
  <c r="AT27" i="50" s="1"/>
  <c r="AP27" i="50"/>
  <c r="AL27" i="50"/>
  <c r="AN27" i="50" s="1"/>
  <c r="AI27" i="50"/>
  <c r="AK27" i="50" s="1"/>
  <c r="AF27" i="50"/>
  <c r="AH27" i="50" s="1"/>
  <c r="AA27" i="50"/>
  <c r="W27" i="50"/>
  <c r="Y27" i="50" s="1"/>
  <c r="T27" i="50"/>
  <c r="V27" i="50" s="1"/>
  <c r="Q27" i="50"/>
  <c r="S27" i="50" s="1"/>
  <c r="K27" i="50"/>
  <c r="M27" i="50" s="1"/>
  <c r="H27" i="50"/>
  <c r="J27" i="50" s="1"/>
  <c r="AD27" i="50"/>
  <c r="E27" i="50"/>
  <c r="G27" i="50" s="1"/>
  <c r="AX26" i="50"/>
  <c r="AZ26" i="50" s="1"/>
  <c r="AU26" i="50"/>
  <c r="AW26" i="50" s="1"/>
  <c r="AR26" i="50"/>
  <c r="AT26" i="50" s="1"/>
  <c r="AP26" i="50"/>
  <c r="AL26" i="50"/>
  <c r="AN26" i="50" s="1"/>
  <c r="AI26" i="50"/>
  <c r="AK26" i="50" s="1"/>
  <c r="AF26" i="50"/>
  <c r="AH26" i="50" s="1"/>
  <c r="AD26" i="50"/>
  <c r="AA26" i="50"/>
  <c r="W26" i="50"/>
  <c r="Y26" i="50" s="1"/>
  <c r="T26" i="50"/>
  <c r="V26" i="50" s="1"/>
  <c r="Q26" i="50"/>
  <c r="S26" i="50" s="1"/>
  <c r="O26" i="50"/>
  <c r="K26" i="50"/>
  <c r="M26" i="50" s="1"/>
  <c r="H26" i="50"/>
  <c r="J26" i="50" s="1"/>
  <c r="E26" i="50"/>
  <c r="AX25" i="50"/>
  <c r="AZ25" i="50" s="1"/>
  <c r="AU25" i="50"/>
  <c r="AW25" i="50" s="1"/>
  <c r="AR25" i="50"/>
  <c r="AT25" i="50" s="1"/>
  <c r="AP25" i="50"/>
  <c r="AL25" i="50"/>
  <c r="AN25" i="50" s="1"/>
  <c r="AI25" i="50"/>
  <c r="AF25" i="50"/>
  <c r="AH25" i="50" s="1"/>
  <c r="AA25" i="50"/>
  <c r="W25" i="50"/>
  <c r="Y25" i="50" s="1"/>
  <c r="T25" i="50"/>
  <c r="V25" i="50" s="1"/>
  <c r="Q25" i="50"/>
  <c r="S25" i="50" s="1"/>
  <c r="K25" i="50"/>
  <c r="M25" i="50" s="1"/>
  <c r="H25" i="50"/>
  <c r="J25" i="50" s="1"/>
  <c r="E25" i="50"/>
  <c r="AX24" i="50"/>
  <c r="AZ24" i="50" s="1"/>
  <c r="AU24" i="50"/>
  <c r="AW24" i="50" s="1"/>
  <c r="AR24" i="50"/>
  <c r="AT24" i="50" s="1"/>
  <c r="AP24" i="50"/>
  <c r="AL24" i="50"/>
  <c r="AN24" i="50" s="1"/>
  <c r="AI24" i="50"/>
  <c r="AK24" i="50" s="1"/>
  <c r="AF24" i="50"/>
  <c r="AA24" i="50"/>
  <c r="W24" i="50"/>
  <c r="Y24" i="50" s="1"/>
  <c r="T24" i="50"/>
  <c r="V24" i="50" s="1"/>
  <c r="Q24" i="50"/>
  <c r="K24" i="50"/>
  <c r="M24" i="50" s="1"/>
  <c r="H24" i="50"/>
  <c r="J24" i="50" s="1"/>
  <c r="AD24" i="50"/>
  <c r="E24" i="50"/>
  <c r="G24" i="50" s="1"/>
  <c r="AX23" i="50"/>
  <c r="AZ23" i="50" s="1"/>
  <c r="AU23" i="50"/>
  <c r="AW23" i="50" s="1"/>
  <c r="AR23" i="50"/>
  <c r="AT23" i="50" s="1"/>
  <c r="AP23" i="50"/>
  <c r="AL23" i="50"/>
  <c r="AN23" i="50" s="1"/>
  <c r="AI23" i="50"/>
  <c r="AK23" i="50" s="1"/>
  <c r="AF23" i="50"/>
  <c r="AD23" i="50"/>
  <c r="AA23" i="50"/>
  <c r="W23" i="50"/>
  <c r="Y23" i="50" s="1"/>
  <c r="T23" i="50"/>
  <c r="V23" i="50" s="1"/>
  <c r="Q23" i="50"/>
  <c r="O23" i="50"/>
  <c r="K23" i="50"/>
  <c r="M23" i="50" s="1"/>
  <c r="H23" i="50"/>
  <c r="J23" i="50" s="1"/>
  <c r="E23" i="50"/>
  <c r="G23" i="50" s="1"/>
  <c r="AX22" i="50"/>
  <c r="AZ22" i="50" s="1"/>
  <c r="AU22" i="50"/>
  <c r="AW22" i="50" s="1"/>
  <c r="AR22" i="50"/>
  <c r="AT22" i="50" s="1"/>
  <c r="AP22" i="50"/>
  <c r="AL22" i="50"/>
  <c r="AN22" i="50" s="1"/>
  <c r="AI22" i="50"/>
  <c r="AK22" i="50" s="1"/>
  <c r="AF22" i="50"/>
  <c r="AH22" i="50" s="1"/>
  <c r="AD22" i="50"/>
  <c r="AA22" i="50"/>
  <c r="W22" i="50"/>
  <c r="Y22" i="50" s="1"/>
  <c r="T22" i="50"/>
  <c r="V22" i="50" s="1"/>
  <c r="Q22" i="50"/>
  <c r="S22" i="50" s="1"/>
  <c r="O22" i="50"/>
  <c r="K22" i="50"/>
  <c r="M22" i="50" s="1"/>
  <c r="H22" i="50"/>
  <c r="J22" i="50" s="1"/>
  <c r="E22" i="50"/>
  <c r="AX21" i="50"/>
  <c r="AZ21" i="50" s="1"/>
  <c r="AU21" i="50"/>
  <c r="AW21" i="50" s="1"/>
  <c r="AR21" i="50"/>
  <c r="AT21" i="50" s="1"/>
  <c r="AP21" i="50"/>
  <c r="AL21" i="50"/>
  <c r="AN21" i="50" s="1"/>
  <c r="AI21" i="50"/>
  <c r="AF21" i="50"/>
  <c r="AH21" i="50" s="1"/>
  <c r="AA21" i="50"/>
  <c r="W21" i="50"/>
  <c r="Y21" i="50" s="1"/>
  <c r="T21" i="50"/>
  <c r="Q21" i="50"/>
  <c r="S21" i="50" s="1"/>
  <c r="K21" i="50"/>
  <c r="M21" i="50" s="1"/>
  <c r="H21" i="50"/>
  <c r="J21" i="50" s="1"/>
  <c r="E21" i="50"/>
  <c r="AX20" i="50"/>
  <c r="AZ20" i="50" s="1"/>
  <c r="AU20" i="50"/>
  <c r="AW20" i="50" s="1"/>
  <c r="AR20" i="50"/>
  <c r="AT20" i="50" s="1"/>
  <c r="AP20" i="50"/>
  <c r="AL20" i="50"/>
  <c r="AN20" i="50" s="1"/>
  <c r="AI20" i="50"/>
  <c r="AK20" i="50" s="1"/>
  <c r="AF20" i="50"/>
  <c r="AA20" i="50"/>
  <c r="W20" i="50"/>
  <c r="Y20" i="50" s="1"/>
  <c r="T20" i="50"/>
  <c r="V20" i="50" s="1"/>
  <c r="Q20" i="50"/>
  <c r="K20" i="50"/>
  <c r="M20" i="50" s="1"/>
  <c r="H20" i="50"/>
  <c r="J20" i="50" s="1"/>
  <c r="AD20" i="50"/>
  <c r="E20" i="50"/>
  <c r="G20" i="50" s="1"/>
  <c r="AX19" i="50"/>
  <c r="AZ19" i="50" s="1"/>
  <c r="AU19" i="50"/>
  <c r="AW19" i="50" s="1"/>
  <c r="AR19" i="50"/>
  <c r="AT19" i="50" s="1"/>
  <c r="AP19" i="50"/>
  <c r="AL19" i="50"/>
  <c r="AN19" i="50" s="1"/>
  <c r="AI19" i="50"/>
  <c r="AK19" i="50" s="1"/>
  <c r="AF19" i="50"/>
  <c r="AD19" i="50"/>
  <c r="AA19" i="50"/>
  <c r="W19" i="50"/>
  <c r="Y19" i="50" s="1"/>
  <c r="T19" i="50"/>
  <c r="V19" i="50" s="1"/>
  <c r="Q19" i="50"/>
  <c r="O19" i="50"/>
  <c r="K19" i="50"/>
  <c r="M19" i="50" s="1"/>
  <c r="H19" i="50"/>
  <c r="J19" i="50" s="1"/>
  <c r="E19" i="50"/>
  <c r="AX18" i="50"/>
  <c r="AZ18" i="50" s="1"/>
  <c r="AU18" i="50"/>
  <c r="AW18" i="50" s="1"/>
  <c r="AR18" i="50"/>
  <c r="AT18" i="50" s="1"/>
  <c r="AP18" i="50"/>
  <c r="AL18" i="50"/>
  <c r="AN18" i="50" s="1"/>
  <c r="AI18" i="50"/>
  <c r="AK18" i="50" s="1"/>
  <c r="AF18" i="50"/>
  <c r="AH18" i="50" s="1"/>
  <c r="AD18" i="50"/>
  <c r="AA18" i="50"/>
  <c r="W18" i="50"/>
  <c r="Y18" i="50" s="1"/>
  <c r="T18" i="50"/>
  <c r="V18" i="50" s="1"/>
  <c r="Q18" i="50"/>
  <c r="O18" i="50"/>
  <c r="K18" i="50"/>
  <c r="M18" i="50" s="1"/>
  <c r="H18" i="50"/>
  <c r="J18" i="50" s="1"/>
  <c r="E18" i="50"/>
  <c r="AX17" i="50"/>
  <c r="AZ17" i="50" s="1"/>
  <c r="AU17" i="50"/>
  <c r="AW17" i="50" s="1"/>
  <c r="AR17" i="50"/>
  <c r="AT17" i="50" s="1"/>
  <c r="AP17" i="50"/>
  <c r="AL17" i="50"/>
  <c r="AN17" i="50" s="1"/>
  <c r="AI17" i="50"/>
  <c r="AF17" i="50"/>
  <c r="AH17" i="50" s="1"/>
  <c r="AA17" i="50"/>
  <c r="W17" i="50"/>
  <c r="Y17" i="50" s="1"/>
  <c r="T17" i="50"/>
  <c r="V17" i="50" s="1"/>
  <c r="Q17" i="50"/>
  <c r="S17" i="50" s="1"/>
  <c r="K17" i="50"/>
  <c r="M17" i="50" s="1"/>
  <c r="H17" i="50"/>
  <c r="J17" i="50" s="1"/>
  <c r="E17" i="50"/>
  <c r="AX16" i="50"/>
  <c r="AZ16" i="50" s="1"/>
  <c r="AU16" i="50"/>
  <c r="AW16" i="50" s="1"/>
  <c r="AR16" i="50"/>
  <c r="AT16" i="50" s="1"/>
  <c r="AP16" i="50"/>
  <c r="AL16" i="50"/>
  <c r="AN16" i="50" s="1"/>
  <c r="AI16" i="50"/>
  <c r="AK16" i="50" s="1"/>
  <c r="AF16" i="50"/>
  <c r="AA16" i="50"/>
  <c r="W16" i="50"/>
  <c r="Y16" i="50" s="1"/>
  <c r="T16" i="50"/>
  <c r="V16" i="50" s="1"/>
  <c r="Q16" i="50"/>
  <c r="K16" i="50"/>
  <c r="M16" i="50" s="1"/>
  <c r="H16" i="50"/>
  <c r="J16" i="50" s="1"/>
  <c r="AD16" i="50"/>
  <c r="E16" i="50"/>
  <c r="G16" i="50" s="1"/>
  <c r="AX15" i="50"/>
  <c r="AZ15" i="50" s="1"/>
  <c r="AU15" i="50"/>
  <c r="AW15" i="50" s="1"/>
  <c r="AR15" i="50"/>
  <c r="AT15" i="50" s="1"/>
  <c r="AP15" i="50"/>
  <c r="AL15" i="50"/>
  <c r="AN15" i="50" s="1"/>
  <c r="AI15" i="50"/>
  <c r="AK15" i="50" s="1"/>
  <c r="AF15" i="50"/>
  <c r="AD15" i="50"/>
  <c r="AA15" i="50"/>
  <c r="W15" i="50"/>
  <c r="Y15" i="50" s="1"/>
  <c r="T15" i="50"/>
  <c r="V15" i="50" s="1"/>
  <c r="Q15" i="50"/>
  <c r="O15" i="50"/>
  <c r="K15" i="50"/>
  <c r="M15" i="50" s="1"/>
  <c r="H15" i="50"/>
  <c r="J15" i="50" s="1"/>
  <c r="E15" i="50"/>
  <c r="G15" i="50" s="1"/>
  <c r="AX14" i="50"/>
  <c r="AZ14" i="50" s="1"/>
  <c r="AU14" i="50"/>
  <c r="AW14" i="50" s="1"/>
  <c r="AR14" i="50"/>
  <c r="AT14" i="50" s="1"/>
  <c r="AP14" i="50"/>
  <c r="AL14" i="50"/>
  <c r="AN14" i="50" s="1"/>
  <c r="AI14" i="50"/>
  <c r="AK14" i="50" s="1"/>
  <c r="AF14" i="50"/>
  <c r="AH14" i="50" s="1"/>
  <c r="AD14" i="50"/>
  <c r="AA14" i="50"/>
  <c r="W14" i="50"/>
  <c r="Y14" i="50" s="1"/>
  <c r="T14" i="50"/>
  <c r="V14" i="50" s="1"/>
  <c r="Q14" i="50"/>
  <c r="S14" i="50" s="1"/>
  <c r="O14" i="50"/>
  <c r="K14" i="50"/>
  <c r="M14" i="50" s="1"/>
  <c r="H14" i="50"/>
  <c r="J14" i="50" s="1"/>
  <c r="E14" i="50"/>
  <c r="AX13" i="50"/>
  <c r="AZ13" i="50" s="1"/>
  <c r="AU13" i="50"/>
  <c r="AW13" i="50" s="1"/>
  <c r="AR13" i="50"/>
  <c r="AT13" i="50" s="1"/>
  <c r="AP13" i="50"/>
  <c r="AL13" i="50"/>
  <c r="AN13" i="50" s="1"/>
  <c r="AI13" i="50"/>
  <c r="AF13" i="50"/>
  <c r="AH13" i="50" s="1"/>
  <c r="AA13" i="50"/>
  <c r="W13" i="50"/>
  <c r="Y13" i="50" s="1"/>
  <c r="T13" i="50"/>
  <c r="V13" i="50" s="1"/>
  <c r="Q13" i="50"/>
  <c r="S13" i="50" s="1"/>
  <c r="K13" i="50"/>
  <c r="M13" i="50" s="1"/>
  <c r="H13" i="50"/>
  <c r="J13" i="50" s="1"/>
  <c r="E13" i="50"/>
  <c r="AX12" i="50"/>
  <c r="AZ12" i="50" s="1"/>
  <c r="AU12" i="50"/>
  <c r="AW12" i="50" s="1"/>
  <c r="AR12" i="50"/>
  <c r="AT12" i="50" s="1"/>
  <c r="AP12" i="50"/>
  <c r="AL12" i="50"/>
  <c r="AN12" i="50" s="1"/>
  <c r="AI12" i="50"/>
  <c r="AK12" i="50" s="1"/>
  <c r="AF12" i="50"/>
  <c r="AA12" i="50"/>
  <c r="W12" i="50"/>
  <c r="Y12" i="50" s="1"/>
  <c r="T12" i="50"/>
  <c r="V12" i="50" s="1"/>
  <c r="Q12" i="50"/>
  <c r="K12" i="50"/>
  <c r="M12" i="50" s="1"/>
  <c r="H12" i="50"/>
  <c r="J12" i="50" s="1"/>
  <c r="AD12" i="50"/>
  <c r="E12" i="50"/>
  <c r="G12" i="50" s="1"/>
  <c r="AX11" i="50"/>
  <c r="AZ11" i="50" s="1"/>
  <c r="AU11" i="50"/>
  <c r="AW11" i="50" s="1"/>
  <c r="AR11" i="50"/>
  <c r="AT11" i="50" s="1"/>
  <c r="AP11" i="50"/>
  <c r="AL11" i="50"/>
  <c r="AN11" i="50" s="1"/>
  <c r="AI11" i="50"/>
  <c r="AK11" i="50" s="1"/>
  <c r="AF11" i="50"/>
  <c r="AH11" i="50" s="1"/>
  <c r="AD11" i="50"/>
  <c r="AA11" i="50"/>
  <c r="W11" i="50"/>
  <c r="Y11" i="50" s="1"/>
  <c r="T11" i="50"/>
  <c r="V11" i="50" s="1"/>
  <c r="Q11" i="50"/>
  <c r="O11" i="50"/>
  <c r="K11" i="50"/>
  <c r="M11" i="50" s="1"/>
  <c r="H11" i="50"/>
  <c r="J11" i="50" s="1"/>
  <c r="E11" i="50"/>
  <c r="AX10" i="50"/>
  <c r="AZ10" i="50" s="1"/>
  <c r="AU10" i="50"/>
  <c r="AW10" i="50" s="1"/>
  <c r="AR10" i="50"/>
  <c r="AT10" i="50" s="1"/>
  <c r="AP10" i="50"/>
  <c r="AL10" i="50"/>
  <c r="AN10" i="50" s="1"/>
  <c r="AI10" i="50"/>
  <c r="AK10" i="50" s="1"/>
  <c r="AF10" i="50"/>
  <c r="AD10" i="50"/>
  <c r="AA10" i="50"/>
  <c r="W10" i="50"/>
  <c r="Y10" i="50" s="1"/>
  <c r="T10" i="50"/>
  <c r="V10" i="50" s="1"/>
  <c r="Q10" i="50"/>
  <c r="S10" i="50" s="1"/>
  <c r="O10" i="50"/>
  <c r="K10" i="50"/>
  <c r="M10" i="50" s="1"/>
  <c r="H10" i="50"/>
  <c r="J10" i="50" s="1"/>
  <c r="E10" i="50"/>
  <c r="G10" i="50" s="1"/>
  <c r="AX9" i="50"/>
  <c r="AZ9" i="50" s="1"/>
  <c r="AU9" i="50"/>
  <c r="AW9" i="50" s="1"/>
  <c r="AR9" i="50"/>
  <c r="AT9" i="50" s="1"/>
  <c r="AP9" i="50"/>
  <c r="AL9" i="50"/>
  <c r="AN9" i="50" s="1"/>
  <c r="AI9" i="50"/>
  <c r="AK9" i="50" s="1"/>
  <c r="AF9" i="50"/>
  <c r="AH9" i="50" s="1"/>
  <c r="AA9" i="50"/>
  <c r="W9" i="50"/>
  <c r="Y9" i="50" s="1"/>
  <c r="T9" i="50"/>
  <c r="V9" i="50" s="1"/>
  <c r="Q9" i="50"/>
  <c r="S9" i="50" s="1"/>
  <c r="K9" i="50"/>
  <c r="M9" i="50" s="1"/>
  <c r="H9" i="50"/>
  <c r="J9" i="50" s="1"/>
  <c r="AD9" i="50"/>
  <c r="E9" i="50"/>
  <c r="AX8" i="50"/>
  <c r="AZ8" i="50" s="1"/>
  <c r="AU8" i="50"/>
  <c r="AW8" i="50" s="1"/>
  <c r="AR8" i="50"/>
  <c r="AT8" i="50" s="1"/>
  <c r="AP8" i="50"/>
  <c r="AL8" i="50"/>
  <c r="AN8" i="50" s="1"/>
  <c r="AI8" i="50"/>
  <c r="AK8" i="50" s="1"/>
  <c r="AF8" i="50"/>
  <c r="AA8" i="50"/>
  <c r="W8" i="50"/>
  <c r="Y8" i="50" s="1"/>
  <c r="T8" i="50"/>
  <c r="V8" i="50" s="1"/>
  <c r="Q8" i="50"/>
  <c r="K8" i="50"/>
  <c r="M8" i="50" s="1"/>
  <c r="H8" i="50"/>
  <c r="J8" i="50" s="1"/>
  <c r="E8" i="50"/>
  <c r="G8" i="50" s="1"/>
  <c r="AX7" i="50"/>
  <c r="AZ7" i="50" s="1"/>
  <c r="AU7" i="50"/>
  <c r="AW7" i="50" s="1"/>
  <c r="AR7" i="50"/>
  <c r="AT7" i="50" s="1"/>
  <c r="AL7" i="50"/>
  <c r="AN7" i="50" s="1"/>
  <c r="AI7" i="50"/>
  <c r="AK7" i="50" s="1"/>
  <c r="AF7" i="50"/>
  <c r="AH7" i="50" s="1"/>
  <c r="AD7" i="50"/>
  <c r="W7" i="50"/>
  <c r="Y7" i="50" s="1"/>
  <c r="T7" i="50"/>
  <c r="V7" i="50" s="1"/>
  <c r="Q7" i="50"/>
  <c r="S7" i="50" s="1"/>
  <c r="K7" i="50"/>
  <c r="H7" i="50"/>
  <c r="J7" i="50" s="1"/>
  <c r="E7" i="50"/>
  <c r="G7" i="50" s="1"/>
  <c r="AX50" i="33"/>
  <c r="AZ50" i="33" s="1"/>
  <c r="AU50" i="33"/>
  <c r="AW50" i="33" s="1"/>
  <c r="AR50" i="33"/>
  <c r="AT50" i="33" s="1"/>
  <c r="AP50" i="33"/>
  <c r="AL50" i="33"/>
  <c r="AN50" i="33" s="1"/>
  <c r="AI50" i="33"/>
  <c r="AK50" i="33" s="1"/>
  <c r="AF50" i="33"/>
  <c r="AH50" i="33" s="1"/>
  <c r="AA50" i="33"/>
  <c r="W50" i="33"/>
  <c r="Y50" i="33" s="1"/>
  <c r="T50" i="33"/>
  <c r="V50" i="33" s="1"/>
  <c r="Q50" i="33"/>
  <c r="S50" i="33" s="1"/>
  <c r="K50" i="33"/>
  <c r="M50" i="33" s="1"/>
  <c r="H50" i="33"/>
  <c r="J50" i="33" s="1"/>
  <c r="AD50" i="33"/>
  <c r="E50" i="33"/>
  <c r="AX49" i="33"/>
  <c r="AZ49" i="33" s="1"/>
  <c r="AU49" i="33"/>
  <c r="AW49" i="33" s="1"/>
  <c r="AR49" i="33"/>
  <c r="AT49" i="33" s="1"/>
  <c r="AP49" i="33"/>
  <c r="AL49" i="33"/>
  <c r="AN49" i="33" s="1"/>
  <c r="AI49" i="33"/>
  <c r="AK49" i="33" s="1"/>
  <c r="AF49" i="33"/>
  <c r="AA49" i="33"/>
  <c r="W49" i="33"/>
  <c r="Y49" i="33" s="1"/>
  <c r="T49" i="33"/>
  <c r="V49" i="33" s="1"/>
  <c r="Q49" i="33"/>
  <c r="K49" i="33"/>
  <c r="M49" i="33" s="1"/>
  <c r="H49" i="33"/>
  <c r="J49" i="33" s="1"/>
  <c r="E49" i="33"/>
  <c r="G49" i="33" s="1"/>
  <c r="AX48" i="33"/>
  <c r="AZ48" i="33" s="1"/>
  <c r="AU48" i="33"/>
  <c r="AW48" i="33" s="1"/>
  <c r="AR48" i="33"/>
  <c r="AT48" i="33" s="1"/>
  <c r="AP48" i="33"/>
  <c r="AL48" i="33"/>
  <c r="AN48" i="33" s="1"/>
  <c r="AI48" i="33"/>
  <c r="AK48" i="33" s="1"/>
  <c r="AF48" i="33"/>
  <c r="AD48" i="33"/>
  <c r="AA48" i="33"/>
  <c r="W48" i="33"/>
  <c r="Y48" i="33" s="1"/>
  <c r="T48" i="33"/>
  <c r="V48" i="33" s="1"/>
  <c r="Q48" i="33"/>
  <c r="S48" i="33" s="1"/>
  <c r="O48" i="33"/>
  <c r="K48" i="33"/>
  <c r="M48" i="33" s="1"/>
  <c r="H48" i="33"/>
  <c r="J48" i="33" s="1"/>
  <c r="E48" i="33"/>
  <c r="G48" i="33" s="1"/>
  <c r="AX47" i="33"/>
  <c r="AZ47" i="33" s="1"/>
  <c r="AU47" i="33"/>
  <c r="AW47" i="33" s="1"/>
  <c r="AR47" i="33"/>
  <c r="AT47" i="33" s="1"/>
  <c r="AP47" i="33"/>
  <c r="AL47" i="33"/>
  <c r="AN47" i="33" s="1"/>
  <c r="AI47" i="33"/>
  <c r="AK47" i="33" s="1"/>
  <c r="AF47" i="33"/>
  <c r="AH47" i="33" s="1"/>
  <c r="AD47" i="33"/>
  <c r="AA47" i="33"/>
  <c r="W47" i="33"/>
  <c r="Y47" i="33" s="1"/>
  <c r="T47" i="33"/>
  <c r="V47" i="33" s="1"/>
  <c r="Q47" i="33"/>
  <c r="S47" i="33" s="1"/>
  <c r="O47" i="33"/>
  <c r="K47" i="33"/>
  <c r="M47" i="33" s="1"/>
  <c r="H47" i="33"/>
  <c r="E47" i="33"/>
  <c r="G47" i="33" s="1"/>
  <c r="AX46" i="33"/>
  <c r="AZ46" i="33" s="1"/>
  <c r="AU46" i="33"/>
  <c r="AW46" i="33" s="1"/>
  <c r="AR46" i="33"/>
  <c r="AT46" i="33" s="1"/>
  <c r="AP46" i="33"/>
  <c r="AL46" i="33"/>
  <c r="AN46" i="33" s="1"/>
  <c r="AI46" i="33"/>
  <c r="AF46" i="33"/>
  <c r="AH46" i="33" s="1"/>
  <c r="AA46" i="33"/>
  <c r="W46" i="33"/>
  <c r="Y46" i="33" s="1"/>
  <c r="T46" i="33"/>
  <c r="Q46" i="33"/>
  <c r="S46" i="33" s="1"/>
  <c r="K46" i="33"/>
  <c r="M46" i="33" s="1"/>
  <c r="H46" i="33"/>
  <c r="J46" i="33" s="1"/>
  <c r="AD46" i="33"/>
  <c r="E46" i="33"/>
  <c r="AX45" i="33"/>
  <c r="AZ45" i="33" s="1"/>
  <c r="AU45" i="33"/>
  <c r="AW45" i="33" s="1"/>
  <c r="AR45" i="33"/>
  <c r="AT45" i="33" s="1"/>
  <c r="AP45" i="33"/>
  <c r="AL45" i="33"/>
  <c r="AN45" i="33" s="1"/>
  <c r="AI45" i="33"/>
  <c r="AK45" i="33" s="1"/>
  <c r="AF45" i="33"/>
  <c r="AA45" i="33"/>
  <c r="W45" i="33"/>
  <c r="Y45" i="33" s="1"/>
  <c r="T45" i="33"/>
  <c r="V45" i="33" s="1"/>
  <c r="Q45" i="33"/>
  <c r="K45" i="33"/>
  <c r="M45" i="33" s="1"/>
  <c r="H45" i="33"/>
  <c r="J45" i="33" s="1"/>
  <c r="E45" i="33"/>
  <c r="AX44" i="33"/>
  <c r="AZ44" i="33" s="1"/>
  <c r="AU44" i="33"/>
  <c r="AW44" i="33" s="1"/>
  <c r="AR44" i="33"/>
  <c r="AT44" i="33" s="1"/>
  <c r="AP44" i="33"/>
  <c r="AL44" i="33"/>
  <c r="AN44" i="33" s="1"/>
  <c r="AI44" i="33"/>
  <c r="AK44" i="33" s="1"/>
  <c r="AF44" i="33"/>
  <c r="AD44" i="33"/>
  <c r="AA44" i="33"/>
  <c r="W44" i="33"/>
  <c r="Y44" i="33" s="1"/>
  <c r="T44" i="33"/>
  <c r="V44" i="33" s="1"/>
  <c r="Q44" i="33"/>
  <c r="O44" i="33"/>
  <c r="K44" i="33"/>
  <c r="M44" i="33" s="1"/>
  <c r="H44" i="33"/>
  <c r="J44" i="33" s="1"/>
  <c r="E44" i="33"/>
  <c r="G44" i="33" s="1"/>
  <c r="AX43" i="33"/>
  <c r="AZ43" i="33" s="1"/>
  <c r="AU43" i="33"/>
  <c r="AW43" i="33" s="1"/>
  <c r="AR43" i="33"/>
  <c r="AT43" i="33" s="1"/>
  <c r="AP43" i="33"/>
  <c r="AL43" i="33"/>
  <c r="AN43" i="33" s="1"/>
  <c r="AI43" i="33"/>
  <c r="AK43" i="33" s="1"/>
  <c r="AF43" i="33"/>
  <c r="AH43" i="33" s="1"/>
  <c r="AA43" i="33"/>
  <c r="W43" i="33"/>
  <c r="Y43" i="33" s="1"/>
  <c r="T43" i="33"/>
  <c r="Q43" i="33"/>
  <c r="S43" i="33" s="1"/>
  <c r="O43" i="33"/>
  <c r="K43" i="33"/>
  <c r="M43" i="33" s="1"/>
  <c r="H43" i="33"/>
  <c r="AD43" i="33"/>
  <c r="E43" i="33"/>
  <c r="AX42" i="33"/>
  <c r="AZ42" i="33" s="1"/>
  <c r="AU42" i="33"/>
  <c r="AW42" i="33" s="1"/>
  <c r="AR42" i="33"/>
  <c r="AT42" i="33" s="1"/>
  <c r="AP42" i="33"/>
  <c r="AL42" i="33"/>
  <c r="AN42" i="33" s="1"/>
  <c r="AI42" i="33"/>
  <c r="AK42" i="33" s="1"/>
  <c r="AF42" i="33"/>
  <c r="AH42" i="33" s="1"/>
  <c r="AA42" i="33"/>
  <c r="W42" i="33"/>
  <c r="Y42" i="33" s="1"/>
  <c r="T42" i="33"/>
  <c r="V42" i="33" s="1"/>
  <c r="Q42" i="33"/>
  <c r="S42" i="33" s="1"/>
  <c r="K42" i="33"/>
  <c r="M42" i="33" s="1"/>
  <c r="H42" i="33"/>
  <c r="J42" i="33" s="1"/>
  <c r="AD42" i="33"/>
  <c r="E42" i="33"/>
  <c r="G42" i="33" s="1"/>
  <c r="AX41" i="33"/>
  <c r="AZ41" i="33" s="1"/>
  <c r="AU41" i="33"/>
  <c r="AW41" i="33" s="1"/>
  <c r="AR41" i="33"/>
  <c r="AT41" i="33" s="1"/>
  <c r="AP41" i="33"/>
  <c r="AL41" i="33"/>
  <c r="AN41" i="33" s="1"/>
  <c r="AI41" i="33"/>
  <c r="AK41" i="33" s="1"/>
  <c r="AF41" i="33"/>
  <c r="AA41" i="33"/>
  <c r="W41" i="33"/>
  <c r="Y41" i="33" s="1"/>
  <c r="T41" i="33"/>
  <c r="V41" i="33" s="1"/>
  <c r="Q41" i="33"/>
  <c r="K41" i="33"/>
  <c r="M41" i="33" s="1"/>
  <c r="H41" i="33"/>
  <c r="J41" i="33" s="1"/>
  <c r="E41" i="33"/>
  <c r="G41" i="33" s="1"/>
  <c r="AX40" i="33"/>
  <c r="AZ40" i="33" s="1"/>
  <c r="AU40" i="33"/>
  <c r="AW40" i="33" s="1"/>
  <c r="AR40" i="33"/>
  <c r="AT40" i="33" s="1"/>
  <c r="AP40" i="33"/>
  <c r="AL40" i="33"/>
  <c r="AI40" i="33"/>
  <c r="AK40" i="33" s="1"/>
  <c r="AF40" i="33"/>
  <c r="AH40" i="33" s="1"/>
  <c r="AD40" i="33"/>
  <c r="AA40" i="33"/>
  <c r="W40" i="33"/>
  <c r="Y40" i="33" s="1"/>
  <c r="T40" i="33"/>
  <c r="V40" i="33" s="1"/>
  <c r="Q40" i="33"/>
  <c r="O40" i="33"/>
  <c r="K40" i="33"/>
  <c r="M40" i="33" s="1"/>
  <c r="H40" i="33"/>
  <c r="J40" i="33" s="1"/>
  <c r="E40" i="33"/>
  <c r="AX39" i="33"/>
  <c r="AZ39" i="33" s="1"/>
  <c r="AU39" i="33"/>
  <c r="AW39" i="33" s="1"/>
  <c r="AR39" i="33"/>
  <c r="AT39" i="33" s="1"/>
  <c r="AP39" i="33"/>
  <c r="AL39" i="33"/>
  <c r="AN39" i="33" s="1"/>
  <c r="AI39" i="33"/>
  <c r="AK39" i="33" s="1"/>
  <c r="AF39" i="33"/>
  <c r="AH39" i="33" s="1"/>
  <c r="AA39" i="33"/>
  <c r="W39" i="33"/>
  <c r="Y39" i="33" s="1"/>
  <c r="T39" i="33"/>
  <c r="V39" i="33" s="1"/>
  <c r="Q39" i="33"/>
  <c r="S39" i="33" s="1"/>
  <c r="K39" i="33"/>
  <c r="M39" i="33" s="1"/>
  <c r="H39" i="33"/>
  <c r="J39" i="33" s="1"/>
  <c r="O39" i="33"/>
  <c r="E39" i="33"/>
  <c r="G39" i="33" s="1"/>
  <c r="AX38" i="33"/>
  <c r="AZ38" i="33" s="1"/>
  <c r="AU38" i="33"/>
  <c r="AW38" i="33" s="1"/>
  <c r="AR38" i="33"/>
  <c r="AT38" i="33" s="1"/>
  <c r="AP38" i="33"/>
  <c r="AL38" i="33"/>
  <c r="AN38" i="33" s="1"/>
  <c r="AI38" i="33"/>
  <c r="AK38" i="33" s="1"/>
  <c r="AF38" i="33"/>
  <c r="AH38" i="33" s="1"/>
  <c r="AD38" i="33"/>
  <c r="AA38" i="33"/>
  <c r="W38" i="33"/>
  <c r="Y38" i="33" s="1"/>
  <c r="T38" i="33"/>
  <c r="V38" i="33" s="1"/>
  <c r="Q38" i="33"/>
  <c r="S38" i="33" s="1"/>
  <c r="O38" i="33"/>
  <c r="K38" i="33"/>
  <c r="M38" i="33" s="1"/>
  <c r="H38" i="33"/>
  <c r="J38" i="33" s="1"/>
  <c r="E38" i="33"/>
  <c r="G38" i="33" s="1"/>
  <c r="AX37" i="33"/>
  <c r="AZ37" i="33" s="1"/>
  <c r="AU37" i="33"/>
  <c r="AW37" i="33" s="1"/>
  <c r="AR37" i="33"/>
  <c r="AT37" i="33" s="1"/>
  <c r="AP37" i="33"/>
  <c r="AL37" i="33"/>
  <c r="AN37" i="33" s="1"/>
  <c r="AI37" i="33"/>
  <c r="AK37" i="33" s="1"/>
  <c r="AF37" i="33"/>
  <c r="AA37" i="33"/>
  <c r="W37" i="33"/>
  <c r="Y37" i="33" s="1"/>
  <c r="T37" i="33"/>
  <c r="V37" i="33" s="1"/>
  <c r="Q37" i="33"/>
  <c r="K37" i="33"/>
  <c r="M37" i="33" s="1"/>
  <c r="H37" i="33"/>
  <c r="J37" i="33" s="1"/>
  <c r="E37" i="33"/>
  <c r="G37" i="33" s="1"/>
  <c r="AX36" i="33"/>
  <c r="AZ36" i="33" s="1"/>
  <c r="AU36" i="33"/>
  <c r="AW36" i="33" s="1"/>
  <c r="AR36" i="33"/>
  <c r="AT36" i="33" s="1"/>
  <c r="AP36" i="33"/>
  <c r="AL36" i="33"/>
  <c r="AN36" i="33" s="1"/>
  <c r="AI36" i="33"/>
  <c r="AK36" i="33" s="1"/>
  <c r="AF36" i="33"/>
  <c r="AD36" i="33"/>
  <c r="AA36" i="33"/>
  <c r="W36" i="33"/>
  <c r="Y36" i="33" s="1"/>
  <c r="T36" i="33"/>
  <c r="V36" i="33" s="1"/>
  <c r="Q36" i="33"/>
  <c r="O36" i="33"/>
  <c r="K36" i="33"/>
  <c r="M36" i="33" s="1"/>
  <c r="H36" i="33"/>
  <c r="J36" i="33" s="1"/>
  <c r="E36" i="33"/>
  <c r="G36" i="33" s="1"/>
  <c r="AX35" i="33"/>
  <c r="AZ35" i="33" s="1"/>
  <c r="AU35" i="33"/>
  <c r="AW35" i="33" s="1"/>
  <c r="AR35" i="33"/>
  <c r="AT35" i="33" s="1"/>
  <c r="AP35" i="33"/>
  <c r="AL35" i="33"/>
  <c r="AN35" i="33" s="1"/>
  <c r="AI35" i="33"/>
  <c r="AK35" i="33" s="1"/>
  <c r="AF35" i="33"/>
  <c r="AH35" i="33" s="1"/>
  <c r="AA35" i="33"/>
  <c r="W35" i="33"/>
  <c r="Y35" i="33" s="1"/>
  <c r="T35" i="33"/>
  <c r="Q35" i="33"/>
  <c r="S35" i="33" s="1"/>
  <c r="O35" i="33"/>
  <c r="K35" i="33"/>
  <c r="M35" i="33" s="1"/>
  <c r="H35" i="33"/>
  <c r="AD35" i="33"/>
  <c r="E35" i="33"/>
  <c r="AX34" i="33"/>
  <c r="AZ34" i="33" s="1"/>
  <c r="AU34" i="33"/>
  <c r="AW34" i="33" s="1"/>
  <c r="AR34" i="33"/>
  <c r="AT34" i="33" s="1"/>
  <c r="AP34" i="33"/>
  <c r="AL34" i="33"/>
  <c r="AN34" i="33" s="1"/>
  <c r="AI34" i="33"/>
  <c r="AK34" i="33" s="1"/>
  <c r="AF34" i="33"/>
  <c r="AH34" i="33" s="1"/>
  <c r="AA34" i="33"/>
  <c r="W34" i="33"/>
  <c r="Y34" i="33" s="1"/>
  <c r="T34" i="33"/>
  <c r="V34" i="33" s="1"/>
  <c r="Q34" i="33"/>
  <c r="S34" i="33" s="1"/>
  <c r="K34" i="33"/>
  <c r="M34" i="33" s="1"/>
  <c r="H34" i="33"/>
  <c r="J34" i="33" s="1"/>
  <c r="AD34" i="33"/>
  <c r="E34" i="33"/>
  <c r="G34" i="33" s="1"/>
  <c r="AX33" i="33"/>
  <c r="AZ33" i="33" s="1"/>
  <c r="AU33" i="33"/>
  <c r="AW33" i="33" s="1"/>
  <c r="AR33" i="33"/>
  <c r="AT33" i="33" s="1"/>
  <c r="AP33" i="33"/>
  <c r="AL33" i="33"/>
  <c r="AN33" i="33" s="1"/>
  <c r="AI33" i="33"/>
  <c r="AK33" i="33" s="1"/>
  <c r="AF33" i="33"/>
  <c r="AA33" i="33"/>
  <c r="W33" i="33"/>
  <c r="Y33" i="33" s="1"/>
  <c r="T33" i="33"/>
  <c r="V33" i="33" s="1"/>
  <c r="Q33" i="33"/>
  <c r="K33" i="33"/>
  <c r="M33" i="33" s="1"/>
  <c r="H33" i="33"/>
  <c r="J33" i="33" s="1"/>
  <c r="E33" i="33"/>
  <c r="G33" i="33" s="1"/>
  <c r="AX32" i="33"/>
  <c r="AZ32" i="33" s="1"/>
  <c r="AU32" i="33"/>
  <c r="AW32" i="33" s="1"/>
  <c r="AR32" i="33"/>
  <c r="AT32" i="33" s="1"/>
  <c r="AP32" i="33"/>
  <c r="AL32" i="33"/>
  <c r="AN32" i="33" s="1"/>
  <c r="AI32" i="33"/>
  <c r="AK32" i="33" s="1"/>
  <c r="AF32" i="33"/>
  <c r="AD32" i="33"/>
  <c r="AA32" i="33"/>
  <c r="W32" i="33"/>
  <c r="Y32" i="33" s="1"/>
  <c r="T32" i="33"/>
  <c r="V32" i="33" s="1"/>
  <c r="Q32" i="33"/>
  <c r="O32" i="33"/>
  <c r="K32" i="33"/>
  <c r="M32" i="33" s="1"/>
  <c r="H32" i="33"/>
  <c r="J32" i="33" s="1"/>
  <c r="E32" i="33"/>
  <c r="AX31" i="33"/>
  <c r="AZ31" i="33" s="1"/>
  <c r="AU31" i="33"/>
  <c r="AW31" i="33" s="1"/>
  <c r="AR31" i="33"/>
  <c r="AT31" i="33" s="1"/>
  <c r="AP31" i="33"/>
  <c r="AL31" i="33"/>
  <c r="AN31" i="33" s="1"/>
  <c r="AI31" i="33"/>
  <c r="AK31" i="33" s="1"/>
  <c r="AF31" i="33"/>
  <c r="AH31" i="33" s="1"/>
  <c r="AA31" i="33"/>
  <c r="W31" i="33"/>
  <c r="Y31" i="33" s="1"/>
  <c r="T31" i="33"/>
  <c r="Q31" i="33"/>
  <c r="S31" i="33" s="1"/>
  <c r="K31" i="33"/>
  <c r="M31" i="33" s="1"/>
  <c r="H31" i="33"/>
  <c r="J31" i="33" s="1"/>
  <c r="O31" i="33"/>
  <c r="E31" i="33"/>
  <c r="G31" i="33" s="1"/>
  <c r="AX30" i="33"/>
  <c r="AZ30" i="33" s="1"/>
  <c r="AU30" i="33"/>
  <c r="AW30" i="33" s="1"/>
  <c r="AR30" i="33"/>
  <c r="AT30" i="33" s="1"/>
  <c r="AP30" i="33"/>
  <c r="AL30" i="33"/>
  <c r="AN30" i="33" s="1"/>
  <c r="AI30" i="33"/>
  <c r="AK30" i="33" s="1"/>
  <c r="AF30" i="33"/>
  <c r="AH30" i="33" s="1"/>
  <c r="AD30" i="33"/>
  <c r="AA30" i="33"/>
  <c r="W30" i="33"/>
  <c r="Y30" i="33" s="1"/>
  <c r="T30" i="33"/>
  <c r="V30" i="33" s="1"/>
  <c r="Q30" i="33"/>
  <c r="S30" i="33" s="1"/>
  <c r="O30" i="33"/>
  <c r="K30" i="33"/>
  <c r="M30" i="33" s="1"/>
  <c r="H30" i="33"/>
  <c r="J30" i="33" s="1"/>
  <c r="E30" i="33"/>
  <c r="G30" i="33" s="1"/>
  <c r="AX29" i="33"/>
  <c r="AZ29" i="33" s="1"/>
  <c r="AU29" i="33"/>
  <c r="AW29" i="33" s="1"/>
  <c r="AR29" i="33"/>
  <c r="AT29" i="33" s="1"/>
  <c r="AP29" i="33"/>
  <c r="AL29" i="33"/>
  <c r="AN29" i="33" s="1"/>
  <c r="AI29" i="33"/>
  <c r="AK29" i="33" s="1"/>
  <c r="AF29" i="33"/>
  <c r="AA29" i="33"/>
  <c r="W29" i="33"/>
  <c r="Y29" i="33" s="1"/>
  <c r="T29" i="33"/>
  <c r="V29" i="33" s="1"/>
  <c r="Q29" i="33"/>
  <c r="K29" i="33"/>
  <c r="H29" i="33"/>
  <c r="J29" i="33" s="1"/>
  <c r="E29" i="33"/>
  <c r="G29" i="33" s="1"/>
  <c r="AX28" i="33"/>
  <c r="AZ28" i="33" s="1"/>
  <c r="AU28" i="33"/>
  <c r="AW28" i="33" s="1"/>
  <c r="AR28" i="33"/>
  <c r="AT28" i="33" s="1"/>
  <c r="AP28" i="33"/>
  <c r="AL28" i="33"/>
  <c r="AN28" i="33" s="1"/>
  <c r="AI28" i="33"/>
  <c r="AK28" i="33" s="1"/>
  <c r="AF28" i="33"/>
  <c r="AD28" i="33"/>
  <c r="AA28" i="33"/>
  <c r="W28" i="33"/>
  <c r="Y28" i="33" s="1"/>
  <c r="T28" i="33"/>
  <c r="V28" i="33" s="1"/>
  <c r="Q28" i="33"/>
  <c r="S28" i="33" s="1"/>
  <c r="O28" i="33"/>
  <c r="K28" i="33"/>
  <c r="M28" i="33" s="1"/>
  <c r="H28" i="33"/>
  <c r="J28" i="33" s="1"/>
  <c r="E28" i="33"/>
  <c r="G28" i="33" s="1"/>
  <c r="AX27" i="33"/>
  <c r="AZ27" i="33" s="1"/>
  <c r="AU27" i="33"/>
  <c r="AW27" i="33" s="1"/>
  <c r="AR27" i="33"/>
  <c r="AT27" i="33" s="1"/>
  <c r="AP27" i="33"/>
  <c r="AL27" i="33"/>
  <c r="AN27" i="33" s="1"/>
  <c r="AI27" i="33"/>
  <c r="AK27" i="33" s="1"/>
  <c r="AF27" i="33"/>
  <c r="AH27" i="33" s="1"/>
  <c r="AA27" i="33"/>
  <c r="W27" i="33"/>
  <c r="Y27" i="33" s="1"/>
  <c r="T27" i="33"/>
  <c r="Q27" i="33"/>
  <c r="S27" i="33" s="1"/>
  <c r="O27" i="33"/>
  <c r="K27" i="33"/>
  <c r="M27" i="33" s="1"/>
  <c r="H27" i="33"/>
  <c r="AD27" i="33"/>
  <c r="E27" i="33"/>
  <c r="AX26" i="33"/>
  <c r="AZ26" i="33" s="1"/>
  <c r="AU26" i="33"/>
  <c r="AW26" i="33" s="1"/>
  <c r="AR26" i="33"/>
  <c r="AT26" i="33" s="1"/>
  <c r="AP26" i="33"/>
  <c r="AL26" i="33"/>
  <c r="AN26" i="33" s="1"/>
  <c r="AI26" i="33"/>
  <c r="AK26" i="33" s="1"/>
  <c r="AF26" i="33"/>
  <c r="AH26" i="33" s="1"/>
  <c r="AA26" i="33"/>
  <c r="W26" i="33"/>
  <c r="Y26" i="33" s="1"/>
  <c r="T26" i="33"/>
  <c r="V26" i="33" s="1"/>
  <c r="Q26" i="33"/>
  <c r="S26" i="33" s="1"/>
  <c r="K26" i="33"/>
  <c r="M26" i="33" s="1"/>
  <c r="H26" i="33"/>
  <c r="J26" i="33" s="1"/>
  <c r="AD26" i="33"/>
  <c r="E26" i="33"/>
  <c r="G26" i="33" s="1"/>
  <c r="AX25" i="33"/>
  <c r="AZ25" i="33" s="1"/>
  <c r="AU25" i="33"/>
  <c r="AW25" i="33" s="1"/>
  <c r="AR25" i="33"/>
  <c r="AT25" i="33" s="1"/>
  <c r="AP25" i="33"/>
  <c r="AL25" i="33"/>
  <c r="AN25" i="33" s="1"/>
  <c r="AI25" i="33"/>
  <c r="AK25" i="33" s="1"/>
  <c r="AF25" i="33"/>
  <c r="AA25" i="33"/>
  <c r="W25" i="33"/>
  <c r="Y25" i="33" s="1"/>
  <c r="T25" i="33"/>
  <c r="V25" i="33" s="1"/>
  <c r="Q25" i="33"/>
  <c r="K25" i="33"/>
  <c r="M25" i="33" s="1"/>
  <c r="H25" i="33"/>
  <c r="J25" i="33" s="1"/>
  <c r="AD25" i="33"/>
  <c r="E25" i="33"/>
  <c r="AX24" i="33"/>
  <c r="AZ24" i="33" s="1"/>
  <c r="AU24" i="33"/>
  <c r="AW24" i="33" s="1"/>
  <c r="AR24" i="33"/>
  <c r="AT24" i="33" s="1"/>
  <c r="AP24" i="33"/>
  <c r="AL24" i="33"/>
  <c r="AN24" i="33" s="1"/>
  <c r="AI24" i="33"/>
  <c r="AK24" i="33" s="1"/>
  <c r="AF24" i="33"/>
  <c r="AA24" i="33"/>
  <c r="W24" i="33"/>
  <c r="Y24" i="33" s="1"/>
  <c r="T24" i="33"/>
  <c r="V24" i="33" s="1"/>
  <c r="Q24" i="33"/>
  <c r="K24" i="33"/>
  <c r="M24" i="33" s="1"/>
  <c r="H24" i="33"/>
  <c r="J24" i="33" s="1"/>
  <c r="AD24" i="33"/>
  <c r="E24" i="33"/>
  <c r="G24" i="33" s="1"/>
  <c r="AX23" i="33"/>
  <c r="AZ23" i="33" s="1"/>
  <c r="AU23" i="33"/>
  <c r="AW23" i="33" s="1"/>
  <c r="AR23" i="33"/>
  <c r="AT23" i="33" s="1"/>
  <c r="AP23" i="33"/>
  <c r="AL23" i="33"/>
  <c r="AN23" i="33" s="1"/>
  <c r="AI23" i="33"/>
  <c r="AK23" i="33" s="1"/>
  <c r="AF23" i="33"/>
  <c r="AD23" i="33"/>
  <c r="AA23" i="33"/>
  <c r="W23" i="33"/>
  <c r="Y23" i="33" s="1"/>
  <c r="T23" i="33"/>
  <c r="V23" i="33" s="1"/>
  <c r="Q23" i="33"/>
  <c r="S23" i="33" s="1"/>
  <c r="O23" i="33"/>
  <c r="K23" i="33"/>
  <c r="M23" i="33" s="1"/>
  <c r="H23" i="33"/>
  <c r="E23" i="33"/>
  <c r="G23" i="33" s="1"/>
  <c r="AX22" i="33"/>
  <c r="AZ22" i="33" s="1"/>
  <c r="AU22" i="33"/>
  <c r="AW22" i="33" s="1"/>
  <c r="AR22" i="33"/>
  <c r="AT22" i="33" s="1"/>
  <c r="AP22" i="33"/>
  <c r="AL22" i="33"/>
  <c r="AN22" i="33" s="1"/>
  <c r="AI22" i="33"/>
  <c r="AK22" i="33" s="1"/>
  <c r="AF22" i="33"/>
  <c r="AH22" i="33" s="1"/>
  <c r="AD22" i="33"/>
  <c r="AA22" i="33"/>
  <c r="W22" i="33"/>
  <c r="Y22" i="33" s="1"/>
  <c r="T22" i="33"/>
  <c r="Q22" i="33"/>
  <c r="S22" i="33" s="1"/>
  <c r="O22" i="33"/>
  <c r="K22" i="33"/>
  <c r="M22" i="33" s="1"/>
  <c r="H22" i="33"/>
  <c r="J22" i="33" s="1"/>
  <c r="E22" i="33"/>
  <c r="AX21" i="33"/>
  <c r="AZ21" i="33" s="1"/>
  <c r="AU21" i="33"/>
  <c r="AW21" i="33" s="1"/>
  <c r="AR21" i="33"/>
  <c r="AT21" i="33" s="1"/>
  <c r="AP21" i="33"/>
  <c r="AL21" i="33"/>
  <c r="AN21" i="33" s="1"/>
  <c r="AI21" i="33"/>
  <c r="AK21" i="33" s="1"/>
  <c r="AF21" i="33"/>
  <c r="AH21" i="33" s="1"/>
  <c r="AA21" i="33"/>
  <c r="W21" i="33"/>
  <c r="Y21" i="33" s="1"/>
  <c r="T21" i="33"/>
  <c r="Q21" i="33"/>
  <c r="S21" i="33" s="1"/>
  <c r="K21" i="33"/>
  <c r="M21" i="33" s="1"/>
  <c r="H21" i="33"/>
  <c r="J21" i="33" s="1"/>
  <c r="AD21" i="33"/>
  <c r="E21" i="33"/>
  <c r="AX20" i="33"/>
  <c r="AZ20" i="33" s="1"/>
  <c r="AU20" i="33"/>
  <c r="AW20" i="33" s="1"/>
  <c r="AR20" i="33"/>
  <c r="AT20" i="33" s="1"/>
  <c r="AP20" i="33"/>
  <c r="AL20" i="33"/>
  <c r="AN20" i="33" s="1"/>
  <c r="AI20" i="33"/>
  <c r="AK20" i="33" s="1"/>
  <c r="AF20" i="33"/>
  <c r="AA20" i="33"/>
  <c r="W20" i="33"/>
  <c r="Y20" i="33" s="1"/>
  <c r="T20" i="33"/>
  <c r="V20" i="33" s="1"/>
  <c r="Q20" i="33"/>
  <c r="K20" i="33"/>
  <c r="M20" i="33" s="1"/>
  <c r="H20" i="33"/>
  <c r="J20" i="33" s="1"/>
  <c r="AD20" i="33"/>
  <c r="E20" i="33"/>
  <c r="G20" i="33" s="1"/>
  <c r="AX19" i="33"/>
  <c r="AZ19" i="33" s="1"/>
  <c r="AU19" i="33"/>
  <c r="AW19" i="33" s="1"/>
  <c r="AR19" i="33"/>
  <c r="AT19" i="33" s="1"/>
  <c r="AP19" i="33"/>
  <c r="AL19" i="33"/>
  <c r="AN19" i="33" s="1"/>
  <c r="AI19" i="33"/>
  <c r="AK19" i="33" s="1"/>
  <c r="AF19" i="33"/>
  <c r="AD19" i="33"/>
  <c r="AA19" i="33"/>
  <c r="W19" i="33"/>
  <c r="Y19" i="33" s="1"/>
  <c r="T19" i="33"/>
  <c r="V19" i="33" s="1"/>
  <c r="Q19" i="33"/>
  <c r="S19" i="33" s="1"/>
  <c r="O19" i="33"/>
  <c r="K19" i="33"/>
  <c r="M19" i="33" s="1"/>
  <c r="H19" i="33"/>
  <c r="E19" i="33"/>
  <c r="G19" i="33" s="1"/>
  <c r="AX18" i="33"/>
  <c r="AZ18" i="33" s="1"/>
  <c r="AU18" i="33"/>
  <c r="AW18" i="33" s="1"/>
  <c r="AR18" i="33"/>
  <c r="AT18" i="33" s="1"/>
  <c r="AP18" i="33"/>
  <c r="AL18" i="33"/>
  <c r="AN18" i="33" s="1"/>
  <c r="AI18" i="33"/>
  <c r="AF18" i="33"/>
  <c r="AH18" i="33" s="1"/>
  <c r="AD18" i="33"/>
  <c r="AA18" i="33"/>
  <c r="W18" i="33"/>
  <c r="Y18" i="33" s="1"/>
  <c r="T18" i="33"/>
  <c r="Q18" i="33"/>
  <c r="S18" i="33" s="1"/>
  <c r="O18" i="33"/>
  <c r="K18" i="33"/>
  <c r="M18" i="33" s="1"/>
  <c r="H18" i="33"/>
  <c r="J18" i="33" s="1"/>
  <c r="E18" i="33"/>
  <c r="AX17" i="33"/>
  <c r="AZ17" i="33" s="1"/>
  <c r="AU17" i="33"/>
  <c r="AW17" i="33" s="1"/>
  <c r="AR17" i="33"/>
  <c r="AT17" i="33" s="1"/>
  <c r="AP17" i="33"/>
  <c r="AL17" i="33"/>
  <c r="AN17" i="33" s="1"/>
  <c r="AI17" i="33"/>
  <c r="AK17" i="33" s="1"/>
  <c r="AF17" i="33"/>
  <c r="AH17" i="33" s="1"/>
  <c r="AA17" i="33"/>
  <c r="W17" i="33"/>
  <c r="Y17" i="33" s="1"/>
  <c r="T17" i="33"/>
  <c r="Q17" i="33"/>
  <c r="S17" i="33" s="1"/>
  <c r="K17" i="33"/>
  <c r="M17" i="33" s="1"/>
  <c r="H17" i="33"/>
  <c r="J17" i="33" s="1"/>
  <c r="AD17" i="33"/>
  <c r="E17" i="33"/>
  <c r="AX16" i="33"/>
  <c r="AZ16" i="33" s="1"/>
  <c r="AU16" i="33"/>
  <c r="AW16" i="33" s="1"/>
  <c r="AR16" i="33"/>
  <c r="AT16" i="33" s="1"/>
  <c r="AP16" i="33"/>
  <c r="AL16" i="33"/>
  <c r="AN16" i="33" s="1"/>
  <c r="AI16" i="33"/>
  <c r="AK16" i="33" s="1"/>
  <c r="AF16" i="33"/>
  <c r="AA16" i="33"/>
  <c r="W16" i="33"/>
  <c r="Y16" i="33" s="1"/>
  <c r="T16" i="33"/>
  <c r="V16" i="33" s="1"/>
  <c r="Q16" i="33"/>
  <c r="K16" i="33"/>
  <c r="M16" i="33" s="1"/>
  <c r="H16" i="33"/>
  <c r="J16" i="33" s="1"/>
  <c r="AD16" i="33"/>
  <c r="E16" i="33"/>
  <c r="G16" i="33" s="1"/>
  <c r="AX15" i="33"/>
  <c r="AZ15" i="33" s="1"/>
  <c r="AU15" i="33"/>
  <c r="AW15" i="33" s="1"/>
  <c r="AR15" i="33"/>
  <c r="AT15" i="33" s="1"/>
  <c r="AP15" i="33"/>
  <c r="AL15" i="33"/>
  <c r="AN15" i="33" s="1"/>
  <c r="AI15" i="33"/>
  <c r="AK15" i="33" s="1"/>
  <c r="AF15" i="33"/>
  <c r="AD15" i="33"/>
  <c r="AA15" i="33"/>
  <c r="W15" i="33"/>
  <c r="Y15" i="33" s="1"/>
  <c r="T15" i="33"/>
  <c r="V15" i="33" s="1"/>
  <c r="Q15" i="33"/>
  <c r="S15" i="33" s="1"/>
  <c r="O15" i="33"/>
  <c r="K15" i="33"/>
  <c r="M15" i="33" s="1"/>
  <c r="H15" i="33"/>
  <c r="E15" i="33"/>
  <c r="G15" i="33" s="1"/>
  <c r="AX14" i="33"/>
  <c r="AZ14" i="33" s="1"/>
  <c r="AU14" i="33"/>
  <c r="AW14" i="33" s="1"/>
  <c r="AR14" i="33"/>
  <c r="AT14" i="33" s="1"/>
  <c r="AP14" i="33"/>
  <c r="AL14" i="33"/>
  <c r="AI14" i="33"/>
  <c r="AK14" i="33" s="1"/>
  <c r="AF14" i="33"/>
  <c r="AH14" i="33" s="1"/>
  <c r="AD14" i="33"/>
  <c r="AA14" i="33"/>
  <c r="W14" i="33"/>
  <c r="Y14" i="33" s="1"/>
  <c r="T14" i="33"/>
  <c r="V14" i="33" s="1"/>
  <c r="Q14" i="33"/>
  <c r="S14" i="33" s="1"/>
  <c r="O14" i="33"/>
  <c r="K14" i="33"/>
  <c r="M14" i="33" s="1"/>
  <c r="H14" i="33"/>
  <c r="J14" i="33" s="1"/>
  <c r="E14" i="33"/>
  <c r="AX13" i="33"/>
  <c r="AZ13" i="33" s="1"/>
  <c r="AU13" i="33"/>
  <c r="AW13" i="33" s="1"/>
  <c r="AR13" i="33"/>
  <c r="AT13" i="33" s="1"/>
  <c r="AP13" i="33"/>
  <c r="AL13" i="33"/>
  <c r="AN13" i="33" s="1"/>
  <c r="AI13" i="33"/>
  <c r="AF13" i="33"/>
  <c r="AH13" i="33" s="1"/>
  <c r="AA13" i="33"/>
  <c r="W13" i="33"/>
  <c r="Y13" i="33" s="1"/>
  <c r="T13" i="33"/>
  <c r="V13" i="33" s="1"/>
  <c r="Q13" i="33"/>
  <c r="S13" i="33" s="1"/>
  <c r="K13" i="33"/>
  <c r="M13" i="33" s="1"/>
  <c r="H13" i="33"/>
  <c r="J13" i="33" s="1"/>
  <c r="AD13" i="33"/>
  <c r="E13" i="33"/>
  <c r="AX12" i="33"/>
  <c r="AZ12" i="33" s="1"/>
  <c r="AU12" i="33"/>
  <c r="AW12" i="33" s="1"/>
  <c r="AR12" i="33"/>
  <c r="AT12" i="33" s="1"/>
  <c r="AP12" i="33"/>
  <c r="AL12" i="33"/>
  <c r="AN12" i="33" s="1"/>
  <c r="AI12" i="33"/>
  <c r="AK12" i="33" s="1"/>
  <c r="AF12" i="33"/>
  <c r="AA12" i="33"/>
  <c r="W12" i="33"/>
  <c r="Y12" i="33" s="1"/>
  <c r="T12" i="33"/>
  <c r="V12" i="33" s="1"/>
  <c r="Q12" i="33"/>
  <c r="K12" i="33"/>
  <c r="M12" i="33" s="1"/>
  <c r="H12" i="33"/>
  <c r="J12" i="33" s="1"/>
  <c r="AD12" i="33"/>
  <c r="E12" i="33"/>
  <c r="G12" i="33" s="1"/>
  <c r="AX11" i="33"/>
  <c r="AZ11" i="33" s="1"/>
  <c r="AU11" i="33"/>
  <c r="AW11" i="33" s="1"/>
  <c r="AR11" i="33"/>
  <c r="AT11" i="33" s="1"/>
  <c r="AP11" i="33"/>
  <c r="AL11" i="33"/>
  <c r="AN11" i="33" s="1"/>
  <c r="AI11" i="33"/>
  <c r="AK11" i="33" s="1"/>
  <c r="AF11" i="33"/>
  <c r="AH11" i="33" s="1"/>
  <c r="AD11" i="33"/>
  <c r="AA11" i="33"/>
  <c r="W11" i="33"/>
  <c r="Y11" i="33" s="1"/>
  <c r="T11" i="33"/>
  <c r="V11" i="33" s="1"/>
  <c r="Q11" i="33"/>
  <c r="S11" i="33" s="1"/>
  <c r="O11" i="33"/>
  <c r="K11" i="33"/>
  <c r="M11" i="33" s="1"/>
  <c r="H11" i="33"/>
  <c r="E11" i="33"/>
  <c r="G11" i="33" s="1"/>
  <c r="AX10" i="33"/>
  <c r="AZ10" i="33" s="1"/>
  <c r="AU10" i="33"/>
  <c r="AW10" i="33" s="1"/>
  <c r="AR10" i="33"/>
  <c r="AT10" i="33" s="1"/>
  <c r="AP10" i="33"/>
  <c r="AL10" i="33"/>
  <c r="AN10" i="33" s="1"/>
  <c r="AI10" i="33"/>
  <c r="AF10" i="33"/>
  <c r="AH10" i="33" s="1"/>
  <c r="AD10" i="33"/>
  <c r="AA10" i="33"/>
  <c r="W10" i="33"/>
  <c r="Y10" i="33" s="1"/>
  <c r="T10" i="33"/>
  <c r="Q10" i="33"/>
  <c r="S10" i="33" s="1"/>
  <c r="O10" i="33"/>
  <c r="K10" i="33"/>
  <c r="M10" i="33" s="1"/>
  <c r="H10" i="33"/>
  <c r="J10" i="33" s="1"/>
  <c r="E10" i="33"/>
  <c r="AX9" i="33"/>
  <c r="AZ9" i="33" s="1"/>
  <c r="AU9" i="33"/>
  <c r="AW9" i="33" s="1"/>
  <c r="AR9" i="33"/>
  <c r="AT9" i="33" s="1"/>
  <c r="AP9" i="33"/>
  <c r="AL9" i="33"/>
  <c r="AN9" i="33" s="1"/>
  <c r="AI9" i="33"/>
  <c r="AF9" i="33"/>
  <c r="AH9" i="33" s="1"/>
  <c r="AA9" i="33"/>
  <c r="W9" i="33"/>
  <c r="Y9" i="33" s="1"/>
  <c r="T9" i="33"/>
  <c r="V9" i="33" s="1"/>
  <c r="Q9" i="33"/>
  <c r="S9" i="33" s="1"/>
  <c r="K9" i="33"/>
  <c r="M9" i="33" s="1"/>
  <c r="H9" i="33"/>
  <c r="J9" i="33" s="1"/>
  <c r="AD9" i="33"/>
  <c r="E9" i="33"/>
  <c r="AX8" i="33"/>
  <c r="AZ8" i="33" s="1"/>
  <c r="AU8" i="33"/>
  <c r="AW8" i="33" s="1"/>
  <c r="AR8" i="33"/>
  <c r="AT8" i="33" s="1"/>
  <c r="AP8" i="33"/>
  <c r="AL8" i="33"/>
  <c r="AN8" i="33" s="1"/>
  <c r="AI8" i="33"/>
  <c r="AK8" i="33" s="1"/>
  <c r="AF8" i="33"/>
  <c r="AA8" i="33"/>
  <c r="W8" i="33"/>
  <c r="Y8" i="33" s="1"/>
  <c r="T8" i="33"/>
  <c r="V8" i="33" s="1"/>
  <c r="Q8" i="33"/>
  <c r="K8" i="33"/>
  <c r="M8" i="33" s="1"/>
  <c r="H8" i="33"/>
  <c r="J8" i="33" s="1"/>
  <c r="AD8" i="33"/>
  <c r="E8" i="33"/>
  <c r="G8" i="33" s="1"/>
  <c r="AX7" i="33"/>
  <c r="AZ7" i="33" s="1"/>
  <c r="AU7" i="33"/>
  <c r="AW7" i="33" s="1"/>
  <c r="AR7" i="33"/>
  <c r="AT7" i="33" s="1"/>
  <c r="AL7" i="33"/>
  <c r="AN7" i="33" s="1"/>
  <c r="AI7" i="33"/>
  <c r="AK7" i="33" s="1"/>
  <c r="AF7" i="33"/>
  <c r="AH7" i="33" s="1"/>
  <c r="AD7" i="33"/>
  <c r="W7" i="33"/>
  <c r="Y7" i="33" s="1"/>
  <c r="T7" i="33"/>
  <c r="V7" i="33" s="1"/>
  <c r="Q7" i="33"/>
  <c r="S7" i="33" s="1"/>
  <c r="K7" i="33"/>
  <c r="M7" i="33" s="1"/>
  <c r="H7" i="33"/>
  <c r="J7" i="33" s="1"/>
  <c r="E7" i="33"/>
  <c r="G7" i="33" s="1"/>
  <c r="AX50" i="23"/>
  <c r="AZ50" i="23" s="1"/>
  <c r="AU50" i="23"/>
  <c r="AW50" i="23" s="1"/>
  <c r="AR50" i="23"/>
  <c r="AT50" i="23" s="1"/>
  <c r="AP50" i="23"/>
  <c r="AL50" i="23"/>
  <c r="AN50" i="23" s="1"/>
  <c r="AI50" i="23"/>
  <c r="AK50" i="23" s="1"/>
  <c r="AF50" i="23"/>
  <c r="AH50" i="23" s="1"/>
  <c r="AA50" i="23"/>
  <c r="W50" i="23"/>
  <c r="Y50" i="23" s="1"/>
  <c r="T50" i="23"/>
  <c r="V50" i="23" s="1"/>
  <c r="Q50" i="23"/>
  <c r="S50" i="23" s="1"/>
  <c r="K50" i="23"/>
  <c r="M50" i="23" s="1"/>
  <c r="H50" i="23"/>
  <c r="J50" i="23" s="1"/>
  <c r="AD50" i="23"/>
  <c r="E50" i="23"/>
  <c r="AX49" i="23"/>
  <c r="AZ49" i="23" s="1"/>
  <c r="AU49" i="23"/>
  <c r="AW49" i="23" s="1"/>
  <c r="AR49" i="23"/>
  <c r="AT49" i="23" s="1"/>
  <c r="AP49" i="23"/>
  <c r="AL49" i="23"/>
  <c r="AN49" i="23" s="1"/>
  <c r="AI49" i="23"/>
  <c r="AK49" i="23" s="1"/>
  <c r="AF49" i="23"/>
  <c r="AA49" i="23"/>
  <c r="W49" i="23"/>
  <c r="Y49" i="23" s="1"/>
  <c r="T49" i="23"/>
  <c r="V49" i="23" s="1"/>
  <c r="Q49" i="23"/>
  <c r="K49" i="23"/>
  <c r="M49" i="23" s="1"/>
  <c r="H49" i="23"/>
  <c r="J49" i="23" s="1"/>
  <c r="AD49" i="23"/>
  <c r="E49" i="23"/>
  <c r="G49" i="23" s="1"/>
  <c r="AX48" i="23"/>
  <c r="AZ48" i="23" s="1"/>
  <c r="AU48" i="23"/>
  <c r="AW48" i="23" s="1"/>
  <c r="AR48" i="23"/>
  <c r="AT48" i="23" s="1"/>
  <c r="AP48" i="23"/>
  <c r="AL48" i="23"/>
  <c r="AN48" i="23" s="1"/>
  <c r="AI48" i="23"/>
  <c r="AK48" i="23" s="1"/>
  <c r="AF48" i="23"/>
  <c r="AH48" i="23" s="1"/>
  <c r="AD48" i="23"/>
  <c r="AA48" i="23"/>
  <c r="W48" i="23"/>
  <c r="Y48" i="23" s="1"/>
  <c r="T48" i="23"/>
  <c r="V48" i="23" s="1"/>
  <c r="Q48" i="23"/>
  <c r="S48" i="23" s="1"/>
  <c r="O48" i="23"/>
  <c r="K48" i="23"/>
  <c r="M48" i="23" s="1"/>
  <c r="H48" i="23"/>
  <c r="J48" i="23" s="1"/>
  <c r="E48" i="23"/>
  <c r="G48" i="23" s="1"/>
  <c r="AX47" i="23"/>
  <c r="AZ47" i="23" s="1"/>
  <c r="AU47" i="23"/>
  <c r="AW47" i="23" s="1"/>
  <c r="AR47" i="23"/>
  <c r="AT47" i="23" s="1"/>
  <c r="AP47" i="23"/>
  <c r="AL47" i="23"/>
  <c r="AN47" i="23" s="1"/>
  <c r="AI47" i="23"/>
  <c r="AF47" i="23"/>
  <c r="AH47" i="23" s="1"/>
  <c r="AD47" i="23"/>
  <c r="AA47" i="23"/>
  <c r="W47" i="23"/>
  <c r="Y47" i="23" s="1"/>
  <c r="T47" i="23"/>
  <c r="Q47" i="23"/>
  <c r="S47" i="23" s="1"/>
  <c r="O47" i="23"/>
  <c r="K47" i="23"/>
  <c r="M47" i="23" s="1"/>
  <c r="H47" i="23"/>
  <c r="J47" i="23" s="1"/>
  <c r="E47" i="23"/>
  <c r="AX46" i="23"/>
  <c r="AZ46" i="23" s="1"/>
  <c r="AU46" i="23"/>
  <c r="AW46" i="23" s="1"/>
  <c r="AR46" i="23"/>
  <c r="AT46" i="23" s="1"/>
  <c r="AP46" i="23"/>
  <c r="AL46" i="23"/>
  <c r="AN46" i="23" s="1"/>
  <c r="AI46" i="23"/>
  <c r="AF46" i="23"/>
  <c r="AH46" i="23" s="1"/>
  <c r="AA46" i="23"/>
  <c r="W46" i="23"/>
  <c r="Y46" i="23" s="1"/>
  <c r="T46" i="23"/>
  <c r="V46" i="23" s="1"/>
  <c r="Q46" i="23"/>
  <c r="S46" i="23" s="1"/>
  <c r="K46" i="23"/>
  <c r="M46" i="23" s="1"/>
  <c r="H46" i="23"/>
  <c r="J46" i="23" s="1"/>
  <c r="AD46" i="23"/>
  <c r="E46" i="23"/>
  <c r="AX45" i="23"/>
  <c r="AZ45" i="23" s="1"/>
  <c r="AU45" i="23"/>
  <c r="AW45" i="23" s="1"/>
  <c r="AR45" i="23"/>
  <c r="AT45" i="23" s="1"/>
  <c r="AP45" i="23"/>
  <c r="AL45" i="23"/>
  <c r="AN45" i="23" s="1"/>
  <c r="AI45" i="23"/>
  <c r="AK45" i="23" s="1"/>
  <c r="AF45" i="23"/>
  <c r="AA45" i="23"/>
  <c r="W45" i="23"/>
  <c r="Y45" i="23" s="1"/>
  <c r="T45" i="23"/>
  <c r="V45" i="23" s="1"/>
  <c r="Q45" i="23"/>
  <c r="K45" i="23"/>
  <c r="M45" i="23" s="1"/>
  <c r="H45" i="23"/>
  <c r="J45" i="23" s="1"/>
  <c r="AD45" i="23"/>
  <c r="E45" i="23"/>
  <c r="G45" i="23" s="1"/>
  <c r="AX44" i="23"/>
  <c r="AZ44" i="23" s="1"/>
  <c r="AU44" i="23"/>
  <c r="AW44" i="23" s="1"/>
  <c r="AR44" i="23"/>
  <c r="AT44" i="23" s="1"/>
  <c r="AP44" i="23"/>
  <c r="AL44" i="23"/>
  <c r="AN44" i="23" s="1"/>
  <c r="AI44" i="23"/>
  <c r="AK44" i="23" s="1"/>
  <c r="AF44" i="23"/>
  <c r="AH44" i="23" s="1"/>
  <c r="AD44" i="23"/>
  <c r="AA44" i="23"/>
  <c r="W44" i="23"/>
  <c r="Y44" i="23" s="1"/>
  <c r="T44" i="23"/>
  <c r="V44" i="23" s="1"/>
  <c r="Q44" i="23"/>
  <c r="O44" i="23"/>
  <c r="K44" i="23"/>
  <c r="M44" i="23" s="1"/>
  <c r="H44" i="23"/>
  <c r="E44" i="23"/>
  <c r="G44" i="23" s="1"/>
  <c r="AX43" i="23"/>
  <c r="AZ43" i="23" s="1"/>
  <c r="AU43" i="23"/>
  <c r="AW43" i="23" s="1"/>
  <c r="AR43" i="23"/>
  <c r="AT43" i="23" s="1"/>
  <c r="AP43" i="23"/>
  <c r="AL43" i="23"/>
  <c r="AN43" i="23" s="1"/>
  <c r="AI43" i="23"/>
  <c r="AF43" i="23"/>
  <c r="AH43" i="23" s="1"/>
  <c r="AD43" i="23"/>
  <c r="AA43" i="23"/>
  <c r="W43" i="23"/>
  <c r="Y43" i="23" s="1"/>
  <c r="T43" i="23"/>
  <c r="Q43" i="23"/>
  <c r="S43" i="23" s="1"/>
  <c r="O43" i="23"/>
  <c r="K43" i="23"/>
  <c r="M43" i="23" s="1"/>
  <c r="H43" i="23"/>
  <c r="J43" i="23" s="1"/>
  <c r="E43" i="23"/>
  <c r="AX42" i="23"/>
  <c r="AZ42" i="23" s="1"/>
  <c r="AU42" i="23"/>
  <c r="AW42" i="23" s="1"/>
  <c r="AR42" i="23"/>
  <c r="AT42" i="23" s="1"/>
  <c r="AP42" i="23"/>
  <c r="AL42" i="23"/>
  <c r="AN42" i="23" s="1"/>
  <c r="AI42" i="23"/>
  <c r="AF42" i="23"/>
  <c r="AH42" i="23" s="1"/>
  <c r="AA42" i="23"/>
  <c r="W42" i="23"/>
  <c r="Y42" i="23" s="1"/>
  <c r="T42" i="23"/>
  <c r="V42" i="23" s="1"/>
  <c r="Q42" i="23"/>
  <c r="S42" i="23" s="1"/>
  <c r="K42" i="23"/>
  <c r="M42" i="23" s="1"/>
  <c r="H42" i="23"/>
  <c r="J42" i="23" s="1"/>
  <c r="AD42" i="23"/>
  <c r="E42" i="23"/>
  <c r="AX41" i="23"/>
  <c r="AZ41" i="23" s="1"/>
  <c r="AU41" i="23"/>
  <c r="AW41" i="23" s="1"/>
  <c r="AR41" i="23"/>
  <c r="AT41" i="23" s="1"/>
  <c r="AP41" i="23"/>
  <c r="AL41" i="23"/>
  <c r="AN41" i="23" s="1"/>
  <c r="AI41" i="23"/>
  <c r="AK41" i="23" s="1"/>
  <c r="AF41" i="23"/>
  <c r="AA41" i="23"/>
  <c r="W41" i="23"/>
  <c r="Y41" i="23" s="1"/>
  <c r="T41" i="23"/>
  <c r="V41" i="23" s="1"/>
  <c r="Q41" i="23"/>
  <c r="K41" i="23"/>
  <c r="M41" i="23" s="1"/>
  <c r="H41" i="23"/>
  <c r="J41" i="23" s="1"/>
  <c r="AD41" i="23"/>
  <c r="E41" i="23"/>
  <c r="G41" i="23" s="1"/>
  <c r="AX40" i="23"/>
  <c r="AZ40" i="23" s="1"/>
  <c r="AU40" i="23"/>
  <c r="AW40" i="23" s="1"/>
  <c r="AR40" i="23"/>
  <c r="AT40" i="23" s="1"/>
  <c r="AP40" i="23"/>
  <c r="AL40" i="23"/>
  <c r="AN40" i="23" s="1"/>
  <c r="AI40" i="23"/>
  <c r="AK40" i="23" s="1"/>
  <c r="AF40" i="23"/>
  <c r="AH40" i="23" s="1"/>
  <c r="AD40" i="23"/>
  <c r="AA40" i="23"/>
  <c r="W40" i="23"/>
  <c r="Y40" i="23" s="1"/>
  <c r="T40" i="23"/>
  <c r="V40" i="23" s="1"/>
  <c r="Q40" i="23"/>
  <c r="O40" i="23"/>
  <c r="K40" i="23"/>
  <c r="M40" i="23" s="1"/>
  <c r="H40" i="23"/>
  <c r="E40" i="23"/>
  <c r="G40" i="23" s="1"/>
  <c r="AX39" i="23"/>
  <c r="AZ39" i="23" s="1"/>
  <c r="AU39" i="23"/>
  <c r="AW39" i="23" s="1"/>
  <c r="AR39" i="23"/>
  <c r="AT39" i="23" s="1"/>
  <c r="AP39" i="23"/>
  <c r="AL39" i="23"/>
  <c r="AN39" i="23" s="1"/>
  <c r="AI39" i="23"/>
  <c r="AF39" i="23"/>
  <c r="AH39" i="23" s="1"/>
  <c r="AD39" i="23"/>
  <c r="AA39" i="23"/>
  <c r="W39" i="23"/>
  <c r="Y39" i="23" s="1"/>
  <c r="T39" i="23"/>
  <c r="Q39" i="23"/>
  <c r="S39" i="23" s="1"/>
  <c r="O39" i="23"/>
  <c r="K39" i="23"/>
  <c r="M39" i="23" s="1"/>
  <c r="H39" i="23"/>
  <c r="J39" i="23" s="1"/>
  <c r="E39" i="23"/>
  <c r="AX38" i="23"/>
  <c r="AZ38" i="23" s="1"/>
  <c r="AU38" i="23"/>
  <c r="AW38" i="23" s="1"/>
  <c r="AR38" i="23"/>
  <c r="AT38" i="23" s="1"/>
  <c r="AP38" i="23"/>
  <c r="AL38" i="23"/>
  <c r="AN38" i="23" s="1"/>
  <c r="AI38" i="23"/>
  <c r="AF38" i="23"/>
  <c r="AH38" i="23" s="1"/>
  <c r="AA38" i="23"/>
  <c r="W38" i="23"/>
  <c r="Y38" i="23" s="1"/>
  <c r="T38" i="23"/>
  <c r="V38" i="23" s="1"/>
  <c r="Q38" i="23"/>
  <c r="S38" i="23" s="1"/>
  <c r="K38" i="23"/>
  <c r="M38" i="23" s="1"/>
  <c r="H38" i="23"/>
  <c r="J38" i="23" s="1"/>
  <c r="AD38" i="23"/>
  <c r="E38" i="23"/>
  <c r="AX37" i="23"/>
  <c r="AZ37" i="23" s="1"/>
  <c r="AU37" i="23"/>
  <c r="AW37" i="23" s="1"/>
  <c r="AR37" i="23"/>
  <c r="AT37" i="23" s="1"/>
  <c r="AP37" i="23"/>
  <c r="AL37" i="23"/>
  <c r="AN37" i="23" s="1"/>
  <c r="AI37" i="23"/>
  <c r="AK37" i="23" s="1"/>
  <c r="AF37" i="23"/>
  <c r="AA37" i="23"/>
  <c r="W37" i="23"/>
  <c r="Y37" i="23" s="1"/>
  <c r="T37" i="23"/>
  <c r="V37" i="23" s="1"/>
  <c r="Q37" i="23"/>
  <c r="K37" i="23"/>
  <c r="M37" i="23" s="1"/>
  <c r="H37" i="23"/>
  <c r="J37" i="23" s="1"/>
  <c r="AD37" i="23"/>
  <c r="E37" i="23"/>
  <c r="G37" i="23" s="1"/>
  <c r="AX36" i="23"/>
  <c r="AZ36" i="23" s="1"/>
  <c r="AU36" i="23"/>
  <c r="AW36" i="23" s="1"/>
  <c r="AR36" i="23"/>
  <c r="AT36" i="23" s="1"/>
  <c r="AP36" i="23"/>
  <c r="AL36" i="23"/>
  <c r="AN36" i="23" s="1"/>
  <c r="AI36" i="23"/>
  <c r="AK36" i="23" s="1"/>
  <c r="AF36" i="23"/>
  <c r="AH36" i="23" s="1"/>
  <c r="AD36" i="23"/>
  <c r="AA36" i="23"/>
  <c r="W36" i="23"/>
  <c r="Y36" i="23" s="1"/>
  <c r="T36" i="23"/>
  <c r="V36" i="23" s="1"/>
  <c r="Q36" i="23"/>
  <c r="O36" i="23"/>
  <c r="K36" i="23"/>
  <c r="M36" i="23" s="1"/>
  <c r="H36" i="23"/>
  <c r="J36" i="23" s="1"/>
  <c r="E36" i="23"/>
  <c r="G36" i="23" s="1"/>
  <c r="AX35" i="23"/>
  <c r="AZ35" i="23" s="1"/>
  <c r="AU35" i="23"/>
  <c r="AW35" i="23" s="1"/>
  <c r="AR35" i="23"/>
  <c r="AT35" i="23" s="1"/>
  <c r="AP35" i="23"/>
  <c r="AL35" i="23"/>
  <c r="AN35" i="23" s="1"/>
  <c r="AI35" i="23"/>
  <c r="AK35" i="23" s="1"/>
  <c r="AF35" i="23"/>
  <c r="AH35" i="23" s="1"/>
  <c r="AD35" i="23"/>
  <c r="AA35" i="23"/>
  <c r="W35" i="23"/>
  <c r="Y35" i="23" s="1"/>
  <c r="T35" i="23"/>
  <c r="Q35" i="23"/>
  <c r="S35" i="23" s="1"/>
  <c r="O35" i="23"/>
  <c r="K35" i="23"/>
  <c r="M35" i="23" s="1"/>
  <c r="H35" i="23"/>
  <c r="J35" i="23" s="1"/>
  <c r="E35" i="23"/>
  <c r="AX34" i="23"/>
  <c r="AZ34" i="23" s="1"/>
  <c r="AU34" i="23"/>
  <c r="AW34" i="23" s="1"/>
  <c r="AR34" i="23"/>
  <c r="AT34" i="23" s="1"/>
  <c r="AP34" i="23"/>
  <c r="AL34" i="23"/>
  <c r="AN34" i="23" s="1"/>
  <c r="AI34" i="23"/>
  <c r="AF34" i="23"/>
  <c r="AH34" i="23" s="1"/>
  <c r="AA34" i="23"/>
  <c r="W34" i="23"/>
  <c r="Y34" i="23" s="1"/>
  <c r="T34" i="23"/>
  <c r="V34" i="23" s="1"/>
  <c r="Q34" i="23"/>
  <c r="S34" i="23" s="1"/>
  <c r="K34" i="23"/>
  <c r="M34" i="23" s="1"/>
  <c r="H34" i="23"/>
  <c r="J34" i="23" s="1"/>
  <c r="AD34" i="23"/>
  <c r="E34" i="23"/>
  <c r="AX33" i="23"/>
  <c r="AZ33" i="23" s="1"/>
  <c r="AU33" i="23"/>
  <c r="AW33" i="23" s="1"/>
  <c r="AR33" i="23"/>
  <c r="AT33" i="23" s="1"/>
  <c r="AP33" i="23"/>
  <c r="AL33" i="23"/>
  <c r="AN33" i="23" s="1"/>
  <c r="AI33" i="23"/>
  <c r="AK33" i="23" s="1"/>
  <c r="AF33" i="23"/>
  <c r="AA33" i="23"/>
  <c r="W33" i="23"/>
  <c r="Y33" i="23" s="1"/>
  <c r="T33" i="23"/>
  <c r="V33" i="23" s="1"/>
  <c r="Q33" i="23"/>
  <c r="K33" i="23"/>
  <c r="M33" i="23" s="1"/>
  <c r="H33" i="23"/>
  <c r="J33" i="23" s="1"/>
  <c r="AD33" i="23"/>
  <c r="E33" i="23"/>
  <c r="G33" i="23" s="1"/>
  <c r="AX32" i="23"/>
  <c r="AZ32" i="23" s="1"/>
  <c r="AU32" i="23"/>
  <c r="AW32" i="23" s="1"/>
  <c r="AR32" i="23"/>
  <c r="AT32" i="23" s="1"/>
  <c r="AP32" i="23"/>
  <c r="AL32" i="23"/>
  <c r="AN32" i="23" s="1"/>
  <c r="AI32" i="23"/>
  <c r="AK32" i="23" s="1"/>
  <c r="AF32" i="23"/>
  <c r="AH32" i="23" s="1"/>
  <c r="AD32" i="23"/>
  <c r="AA32" i="23"/>
  <c r="W32" i="23"/>
  <c r="Y32" i="23" s="1"/>
  <c r="T32" i="23"/>
  <c r="V32" i="23" s="1"/>
  <c r="Q32" i="23"/>
  <c r="O32" i="23"/>
  <c r="K32" i="23"/>
  <c r="M32" i="23" s="1"/>
  <c r="H32" i="23"/>
  <c r="E32" i="23"/>
  <c r="G32" i="23" s="1"/>
  <c r="AX31" i="23"/>
  <c r="AZ31" i="23" s="1"/>
  <c r="AU31" i="23"/>
  <c r="AW31" i="23" s="1"/>
  <c r="AR31" i="23"/>
  <c r="AT31" i="23" s="1"/>
  <c r="AP31" i="23"/>
  <c r="AL31" i="23"/>
  <c r="AN31" i="23" s="1"/>
  <c r="AI31" i="23"/>
  <c r="AF31" i="23"/>
  <c r="AH31" i="23" s="1"/>
  <c r="AD31" i="23"/>
  <c r="AA31" i="23"/>
  <c r="W31" i="23"/>
  <c r="T31" i="23"/>
  <c r="V31" i="23" s="1"/>
  <c r="Q31" i="23"/>
  <c r="S31" i="23" s="1"/>
  <c r="O31" i="23"/>
  <c r="K31" i="23"/>
  <c r="M31" i="23" s="1"/>
  <c r="H31" i="23"/>
  <c r="J31" i="23" s="1"/>
  <c r="E31" i="23"/>
  <c r="AX30" i="23"/>
  <c r="AZ30" i="23" s="1"/>
  <c r="AU30" i="23"/>
  <c r="AW30" i="23" s="1"/>
  <c r="AR30" i="23"/>
  <c r="AT30" i="23" s="1"/>
  <c r="AP30" i="23"/>
  <c r="AL30" i="23"/>
  <c r="AN30" i="23" s="1"/>
  <c r="AI30" i="23"/>
  <c r="AK30" i="23" s="1"/>
  <c r="AF30" i="23"/>
  <c r="AH30" i="23" s="1"/>
  <c r="AA30" i="23"/>
  <c r="W30" i="23"/>
  <c r="Y30" i="23" s="1"/>
  <c r="T30" i="23"/>
  <c r="Q30" i="23"/>
  <c r="S30" i="23" s="1"/>
  <c r="K30" i="23"/>
  <c r="M30" i="23" s="1"/>
  <c r="H30" i="23"/>
  <c r="J30" i="23" s="1"/>
  <c r="AD30" i="23"/>
  <c r="E30" i="23"/>
  <c r="AX29" i="23"/>
  <c r="AZ29" i="23" s="1"/>
  <c r="AU29" i="23"/>
  <c r="AW29" i="23" s="1"/>
  <c r="AR29" i="23"/>
  <c r="AT29" i="23" s="1"/>
  <c r="AP29" i="23"/>
  <c r="AL29" i="23"/>
  <c r="AN29" i="23" s="1"/>
  <c r="AI29" i="23"/>
  <c r="AK29" i="23" s="1"/>
  <c r="AF29" i="23"/>
  <c r="AA29" i="23"/>
  <c r="W29" i="23"/>
  <c r="Y29" i="23" s="1"/>
  <c r="T29" i="23"/>
  <c r="V29" i="23" s="1"/>
  <c r="Q29" i="23"/>
  <c r="K29" i="23"/>
  <c r="M29" i="23" s="1"/>
  <c r="H29" i="23"/>
  <c r="J29" i="23" s="1"/>
  <c r="AD29" i="23"/>
  <c r="E29" i="23"/>
  <c r="G29" i="23" s="1"/>
  <c r="AX28" i="23"/>
  <c r="AZ28" i="23" s="1"/>
  <c r="AU28" i="23"/>
  <c r="AW28" i="23" s="1"/>
  <c r="AR28" i="23"/>
  <c r="AT28" i="23" s="1"/>
  <c r="AP28" i="23"/>
  <c r="AL28" i="23"/>
  <c r="AN28" i="23" s="1"/>
  <c r="AI28" i="23"/>
  <c r="AK28" i="23" s="1"/>
  <c r="AF28" i="23"/>
  <c r="AD28" i="23"/>
  <c r="AA28" i="23"/>
  <c r="W28" i="23"/>
  <c r="Y28" i="23" s="1"/>
  <c r="T28" i="23"/>
  <c r="V28" i="23" s="1"/>
  <c r="Q28" i="23"/>
  <c r="S28" i="23" s="1"/>
  <c r="O28" i="23"/>
  <c r="K28" i="23"/>
  <c r="M28" i="23" s="1"/>
  <c r="H28" i="23"/>
  <c r="E28" i="23"/>
  <c r="G28" i="23" s="1"/>
  <c r="AX27" i="23"/>
  <c r="AZ27" i="23" s="1"/>
  <c r="AU27" i="23"/>
  <c r="AW27" i="23" s="1"/>
  <c r="AR27" i="23"/>
  <c r="AT27" i="23" s="1"/>
  <c r="AP27" i="23"/>
  <c r="AL27" i="23"/>
  <c r="AN27" i="23" s="1"/>
  <c r="AI27" i="23"/>
  <c r="AF27" i="23"/>
  <c r="AH27" i="23" s="1"/>
  <c r="AD27" i="23"/>
  <c r="AA27" i="23"/>
  <c r="W27" i="23"/>
  <c r="Y27" i="23" s="1"/>
  <c r="T27" i="23"/>
  <c r="Q27" i="23"/>
  <c r="S27" i="23" s="1"/>
  <c r="O27" i="23"/>
  <c r="K27" i="23"/>
  <c r="M27" i="23" s="1"/>
  <c r="H27" i="23"/>
  <c r="J27" i="23" s="1"/>
  <c r="E27" i="23"/>
  <c r="AX26" i="23"/>
  <c r="AZ26" i="23" s="1"/>
  <c r="AU26" i="23"/>
  <c r="AW26" i="23" s="1"/>
  <c r="AR26" i="23"/>
  <c r="AT26" i="23" s="1"/>
  <c r="AP26" i="23"/>
  <c r="AL26" i="23"/>
  <c r="AN26" i="23" s="1"/>
  <c r="AI26" i="23"/>
  <c r="AK26" i="23" s="1"/>
  <c r="AF26" i="23"/>
  <c r="AH26" i="23" s="1"/>
  <c r="AA26" i="23"/>
  <c r="W26" i="23"/>
  <c r="Y26" i="23" s="1"/>
  <c r="T26" i="23"/>
  <c r="Q26" i="23"/>
  <c r="S26" i="23" s="1"/>
  <c r="K26" i="23"/>
  <c r="M26" i="23" s="1"/>
  <c r="H26" i="23"/>
  <c r="J26" i="23" s="1"/>
  <c r="AD26" i="23"/>
  <c r="E26" i="23"/>
  <c r="AX25" i="23"/>
  <c r="AZ25" i="23" s="1"/>
  <c r="AU25" i="23"/>
  <c r="AW25" i="23" s="1"/>
  <c r="AR25" i="23"/>
  <c r="AT25" i="23" s="1"/>
  <c r="AP25" i="23"/>
  <c r="AL25" i="23"/>
  <c r="AN25" i="23" s="1"/>
  <c r="AI25" i="23"/>
  <c r="AK25" i="23" s="1"/>
  <c r="AF25" i="23"/>
  <c r="AA25" i="23"/>
  <c r="W25" i="23"/>
  <c r="Y25" i="23" s="1"/>
  <c r="T25" i="23"/>
  <c r="V25" i="23" s="1"/>
  <c r="Q25" i="23"/>
  <c r="K25" i="23"/>
  <c r="M25" i="23" s="1"/>
  <c r="H25" i="23"/>
  <c r="J25" i="23" s="1"/>
  <c r="AD25" i="23"/>
  <c r="E25" i="23"/>
  <c r="G25" i="23" s="1"/>
  <c r="AX24" i="23"/>
  <c r="AZ24" i="23" s="1"/>
  <c r="AU24" i="23"/>
  <c r="AW24" i="23" s="1"/>
  <c r="AR24" i="23"/>
  <c r="AT24" i="23" s="1"/>
  <c r="AP24" i="23"/>
  <c r="AL24" i="23"/>
  <c r="AN24" i="23" s="1"/>
  <c r="AI24" i="23"/>
  <c r="AK24" i="23" s="1"/>
  <c r="AF24" i="23"/>
  <c r="AD24" i="23"/>
  <c r="AA24" i="23"/>
  <c r="W24" i="23"/>
  <c r="Y24" i="23" s="1"/>
  <c r="T24" i="23"/>
  <c r="V24" i="23" s="1"/>
  <c r="Q24" i="23"/>
  <c r="S24" i="23" s="1"/>
  <c r="O24" i="23"/>
  <c r="K24" i="23"/>
  <c r="M24" i="23" s="1"/>
  <c r="H24" i="23"/>
  <c r="E24" i="23"/>
  <c r="G24" i="23" s="1"/>
  <c r="AX23" i="23"/>
  <c r="AZ23" i="23" s="1"/>
  <c r="AU23" i="23"/>
  <c r="AW23" i="23" s="1"/>
  <c r="AR23" i="23"/>
  <c r="AT23" i="23" s="1"/>
  <c r="AP23" i="23"/>
  <c r="AL23" i="23"/>
  <c r="AN23" i="23" s="1"/>
  <c r="AI23" i="23"/>
  <c r="AF23" i="23"/>
  <c r="AH23" i="23" s="1"/>
  <c r="AD23" i="23"/>
  <c r="AA23" i="23"/>
  <c r="W23" i="23"/>
  <c r="Y23" i="23" s="1"/>
  <c r="T23" i="23"/>
  <c r="Q23" i="23"/>
  <c r="S23" i="23" s="1"/>
  <c r="O23" i="23"/>
  <c r="K23" i="23"/>
  <c r="M23" i="23" s="1"/>
  <c r="H23" i="23"/>
  <c r="J23" i="23" s="1"/>
  <c r="E23" i="23"/>
  <c r="AX22" i="23"/>
  <c r="AZ22" i="23" s="1"/>
  <c r="AU22" i="23"/>
  <c r="AW22" i="23" s="1"/>
  <c r="AR22" i="23"/>
  <c r="AT22" i="23" s="1"/>
  <c r="AP22" i="23"/>
  <c r="AL22" i="23"/>
  <c r="AN22" i="23" s="1"/>
  <c r="AI22" i="23"/>
  <c r="AK22" i="23" s="1"/>
  <c r="AF22" i="23"/>
  <c r="AH22" i="23" s="1"/>
  <c r="AA22" i="23"/>
  <c r="W22" i="23"/>
  <c r="Y22" i="23" s="1"/>
  <c r="T22" i="23"/>
  <c r="Q22" i="23"/>
  <c r="S22" i="23" s="1"/>
  <c r="K22" i="23"/>
  <c r="M22" i="23" s="1"/>
  <c r="H22" i="23"/>
  <c r="J22" i="23" s="1"/>
  <c r="AD22" i="23"/>
  <c r="E22" i="23"/>
  <c r="AX21" i="23"/>
  <c r="AZ21" i="23" s="1"/>
  <c r="AU21" i="23"/>
  <c r="AW21" i="23" s="1"/>
  <c r="AR21" i="23"/>
  <c r="AT21" i="23" s="1"/>
  <c r="AP21" i="23"/>
  <c r="AL21" i="23"/>
  <c r="AN21" i="23" s="1"/>
  <c r="AI21" i="23"/>
  <c r="AK21" i="23" s="1"/>
  <c r="AF21" i="23"/>
  <c r="AA21" i="23"/>
  <c r="W21" i="23"/>
  <c r="Y21" i="23" s="1"/>
  <c r="T21" i="23"/>
  <c r="V21" i="23" s="1"/>
  <c r="Q21" i="23"/>
  <c r="K21" i="23"/>
  <c r="M21" i="23" s="1"/>
  <c r="H21" i="23"/>
  <c r="J21" i="23" s="1"/>
  <c r="AD21" i="23"/>
  <c r="E21" i="23"/>
  <c r="G21" i="23" s="1"/>
  <c r="AX20" i="23"/>
  <c r="AZ20" i="23" s="1"/>
  <c r="AU20" i="23"/>
  <c r="AW20" i="23" s="1"/>
  <c r="AR20" i="23"/>
  <c r="AT20" i="23" s="1"/>
  <c r="AP20" i="23"/>
  <c r="AL20" i="23"/>
  <c r="AN20" i="23" s="1"/>
  <c r="AI20" i="23"/>
  <c r="AK20" i="23" s="1"/>
  <c r="AF20" i="23"/>
  <c r="AD20" i="23"/>
  <c r="AA20" i="23"/>
  <c r="W20" i="23"/>
  <c r="Y20" i="23" s="1"/>
  <c r="T20" i="23"/>
  <c r="V20" i="23" s="1"/>
  <c r="Q20" i="23"/>
  <c r="S20" i="23" s="1"/>
  <c r="O20" i="23"/>
  <c r="K20" i="23"/>
  <c r="M20" i="23" s="1"/>
  <c r="H20" i="23"/>
  <c r="E20" i="23"/>
  <c r="G20" i="23" s="1"/>
  <c r="AX19" i="23"/>
  <c r="AZ19" i="23" s="1"/>
  <c r="AU19" i="23"/>
  <c r="AW19" i="23" s="1"/>
  <c r="AR19" i="23"/>
  <c r="AT19" i="23" s="1"/>
  <c r="AP19" i="23"/>
  <c r="AL19" i="23"/>
  <c r="AN19" i="23" s="1"/>
  <c r="AI19" i="23"/>
  <c r="AF19" i="23"/>
  <c r="AH19" i="23" s="1"/>
  <c r="AD19" i="23"/>
  <c r="AA19" i="23"/>
  <c r="W19" i="23"/>
  <c r="Y19" i="23" s="1"/>
  <c r="T19" i="23"/>
  <c r="V19" i="23" s="1"/>
  <c r="Q19" i="23"/>
  <c r="O19" i="23"/>
  <c r="K19" i="23"/>
  <c r="M19" i="23" s="1"/>
  <c r="H19" i="23"/>
  <c r="J19" i="23" s="1"/>
  <c r="E19" i="23"/>
  <c r="AX18" i="23"/>
  <c r="AZ18" i="23" s="1"/>
  <c r="AU18" i="23"/>
  <c r="AW18" i="23" s="1"/>
  <c r="AR18" i="23"/>
  <c r="AT18" i="23" s="1"/>
  <c r="AP18" i="23"/>
  <c r="AL18" i="23"/>
  <c r="AN18" i="23" s="1"/>
  <c r="AI18" i="23"/>
  <c r="AF18" i="23"/>
  <c r="AH18" i="23" s="1"/>
  <c r="AA18" i="23"/>
  <c r="W18" i="23"/>
  <c r="Y18" i="23" s="1"/>
  <c r="T18" i="23"/>
  <c r="V18" i="23" s="1"/>
  <c r="Q18" i="23"/>
  <c r="S18" i="23" s="1"/>
  <c r="K18" i="23"/>
  <c r="M18" i="23" s="1"/>
  <c r="H18" i="23"/>
  <c r="J18" i="23" s="1"/>
  <c r="AD18" i="23"/>
  <c r="E18" i="23"/>
  <c r="AX17" i="23"/>
  <c r="AZ17" i="23" s="1"/>
  <c r="AU17" i="23"/>
  <c r="AW17" i="23" s="1"/>
  <c r="AR17" i="23"/>
  <c r="AT17" i="23" s="1"/>
  <c r="AP17" i="23"/>
  <c r="AL17" i="23"/>
  <c r="AN17" i="23" s="1"/>
  <c r="AI17" i="23"/>
  <c r="AK17" i="23" s="1"/>
  <c r="AF17" i="23"/>
  <c r="AA17" i="23"/>
  <c r="W17" i="23"/>
  <c r="Y17" i="23" s="1"/>
  <c r="T17" i="23"/>
  <c r="V17" i="23" s="1"/>
  <c r="Q17" i="23"/>
  <c r="K17" i="23"/>
  <c r="M17" i="23" s="1"/>
  <c r="H17" i="23"/>
  <c r="J17" i="23" s="1"/>
  <c r="AD17" i="23"/>
  <c r="E17" i="23"/>
  <c r="G17" i="23" s="1"/>
  <c r="AX16" i="23"/>
  <c r="AZ16" i="23" s="1"/>
  <c r="AU16" i="23"/>
  <c r="AW16" i="23" s="1"/>
  <c r="AR16" i="23"/>
  <c r="AT16" i="23" s="1"/>
  <c r="AP16" i="23"/>
  <c r="AL16" i="23"/>
  <c r="AN16" i="23" s="1"/>
  <c r="AI16" i="23"/>
  <c r="AK16" i="23" s="1"/>
  <c r="AF16" i="23"/>
  <c r="AH16" i="23" s="1"/>
  <c r="AD16" i="23"/>
  <c r="AA16" i="23"/>
  <c r="W16" i="23"/>
  <c r="Y16" i="23" s="1"/>
  <c r="T16" i="23"/>
  <c r="V16" i="23" s="1"/>
  <c r="Q16" i="23"/>
  <c r="O16" i="23"/>
  <c r="K16" i="23"/>
  <c r="M16" i="23" s="1"/>
  <c r="H16" i="23"/>
  <c r="E16" i="23"/>
  <c r="G16" i="23" s="1"/>
  <c r="AX15" i="23"/>
  <c r="AZ15" i="23" s="1"/>
  <c r="AU15" i="23"/>
  <c r="AW15" i="23" s="1"/>
  <c r="AR15" i="23"/>
  <c r="AT15" i="23" s="1"/>
  <c r="AP15" i="23"/>
  <c r="AL15" i="23"/>
  <c r="AN15" i="23" s="1"/>
  <c r="AI15" i="23"/>
  <c r="AF15" i="23"/>
  <c r="AH15" i="23" s="1"/>
  <c r="AD15" i="23"/>
  <c r="AA15" i="23"/>
  <c r="W15" i="23"/>
  <c r="Y15" i="23" s="1"/>
  <c r="T15" i="23"/>
  <c r="Q15" i="23"/>
  <c r="S15" i="23" s="1"/>
  <c r="O15" i="23"/>
  <c r="K15" i="23"/>
  <c r="M15" i="23" s="1"/>
  <c r="H15" i="23"/>
  <c r="J15" i="23" s="1"/>
  <c r="E15" i="23"/>
  <c r="AX14" i="23"/>
  <c r="AZ14" i="23" s="1"/>
  <c r="AU14" i="23"/>
  <c r="AW14" i="23" s="1"/>
  <c r="AR14" i="23"/>
  <c r="AT14" i="23" s="1"/>
  <c r="AP14" i="23"/>
  <c r="AL14" i="23"/>
  <c r="AN14" i="23" s="1"/>
  <c r="AI14" i="23"/>
  <c r="AF14" i="23"/>
  <c r="AH14" i="23" s="1"/>
  <c r="AA14" i="23"/>
  <c r="W14" i="23"/>
  <c r="Y14" i="23" s="1"/>
  <c r="T14" i="23"/>
  <c r="V14" i="23" s="1"/>
  <c r="Q14" i="23"/>
  <c r="S14" i="23" s="1"/>
  <c r="K14" i="23"/>
  <c r="M14" i="23" s="1"/>
  <c r="H14" i="23"/>
  <c r="J14" i="23" s="1"/>
  <c r="AD14" i="23"/>
  <c r="E14" i="23"/>
  <c r="AX13" i="23"/>
  <c r="AZ13" i="23" s="1"/>
  <c r="AU13" i="23"/>
  <c r="AW13" i="23" s="1"/>
  <c r="AR13" i="23"/>
  <c r="AT13" i="23" s="1"/>
  <c r="AP13" i="23"/>
  <c r="AL13" i="23"/>
  <c r="AN13" i="23" s="1"/>
  <c r="AI13" i="23"/>
  <c r="AK13" i="23" s="1"/>
  <c r="AF13" i="23"/>
  <c r="AA13" i="23"/>
  <c r="W13" i="23"/>
  <c r="Y13" i="23" s="1"/>
  <c r="T13" i="23"/>
  <c r="V13" i="23" s="1"/>
  <c r="Q13" i="23"/>
  <c r="K13" i="23"/>
  <c r="M13" i="23" s="1"/>
  <c r="H13" i="23"/>
  <c r="J13" i="23" s="1"/>
  <c r="AD13" i="23"/>
  <c r="E13" i="23"/>
  <c r="G13" i="23" s="1"/>
  <c r="AX12" i="23"/>
  <c r="AZ12" i="23" s="1"/>
  <c r="AU12" i="23"/>
  <c r="AW12" i="23" s="1"/>
  <c r="AR12" i="23"/>
  <c r="AT12" i="23" s="1"/>
  <c r="AP12" i="23"/>
  <c r="AL12" i="23"/>
  <c r="AN12" i="23" s="1"/>
  <c r="AI12" i="23"/>
  <c r="AK12" i="23" s="1"/>
  <c r="AF12" i="23"/>
  <c r="AH12" i="23" s="1"/>
  <c r="AD12" i="23"/>
  <c r="AA12" i="23"/>
  <c r="W12" i="23"/>
  <c r="Y12" i="23" s="1"/>
  <c r="T12" i="23"/>
  <c r="V12" i="23" s="1"/>
  <c r="Q12" i="23"/>
  <c r="O12" i="23"/>
  <c r="K12" i="23"/>
  <c r="M12" i="23" s="1"/>
  <c r="H12" i="23"/>
  <c r="J12" i="23" s="1"/>
  <c r="E12" i="23"/>
  <c r="G12" i="23" s="1"/>
  <c r="AX11" i="23"/>
  <c r="AZ11" i="23" s="1"/>
  <c r="AU11" i="23"/>
  <c r="AW11" i="23" s="1"/>
  <c r="AR11" i="23"/>
  <c r="AT11" i="23" s="1"/>
  <c r="AP11" i="23"/>
  <c r="AL11" i="23"/>
  <c r="AN11" i="23" s="1"/>
  <c r="AI11" i="23"/>
  <c r="AK11" i="23" s="1"/>
  <c r="AF11" i="23"/>
  <c r="AH11" i="23" s="1"/>
  <c r="AD11" i="23"/>
  <c r="AA11" i="23"/>
  <c r="W11" i="23"/>
  <c r="T11" i="23"/>
  <c r="V11" i="23" s="1"/>
  <c r="Q11" i="23"/>
  <c r="S11" i="23" s="1"/>
  <c r="O11" i="23"/>
  <c r="K11" i="23"/>
  <c r="M11" i="23" s="1"/>
  <c r="H11" i="23"/>
  <c r="J11" i="23" s="1"/>
  <c r="E11" i="23"/>
  <c r="AX10" i="23"/>
  <c r="AZ10" i="23" s="1"/>
  <c r="AU10" i="23"/>
  <c r="AW10" i="23" s="1"/>
  <c r="AR10" i="23"/>
  <c r="AT10" i="23" s="1"/>
  <c r="AP10" i="23"/>
  <c r="AL10" i="23"/>
  <c r="AN10" i="23" s="1"/>
  <c r="AI10" i="23"/>
  <c r="AK10" i="23" s="1"/>
  <c r="AF10" i="23"/>
  <c r="AH10" i="23" s="1"/>
  <c r="AA10" i="23"/>
  <c r="W10" i="23"/>
  <c r="Y10" i="23" s="1"/>
  <c r="T10" i="23"/>
  <c r="Q10" i="23"/>
  <c r="S10" i="23" s="1"/>
  <c r="K10" i="23"/>
  <c r="M10" i="23" s="1"/>
  <c r="H10" i="23"/>
  <c r="J10" i="23" s="1"/>
  <c r="AD10" i="23"/>
  <c r="E10" i="23"/>
  <c r="AX9" i="23"/>
  <c r="AZ9" i="23" s="1"/>
  <c r="AU9" i="23"/>
  <c r="AW9" i="23" s="1"/>
  <c r="AR9" i="23"/>
  <c r="AT9" i="23" s="1"/>
  <c r="AP9" i="23"/>
  <c r="AL9" i="23"/>
  <c r="AN9" i="23" s="1"/>
  <c r="AI9" i="23"/>
  <c r="AK9" i="23" s="1"/>
  <c r="AF9" i="23"/>
  <c r="AA9" i="23"/>
  <c r="W9" i="23"/>
  <c r="Y9" i="23" s="1"/>
  <c r="T9" i="23"/>
  <c r="V9" i="23" s="1"/>
  <c r="Q9" i="23"/>
  <c r="K9" i="23"/>
  <c r="M9" i="23" s="1"/>
  <c r="H9" i="23"/>
  <c r="J9" i="23" s="1"/>
  <c r="AD9" i="23"/>
  <c r="E9" i="23"/>
  <c r="G9" i="23" s="1"/>
  <c r="AX8" i="23"/>
  <c r="AZ8" i="23" s="1"/>
  <c r="AU8" i="23"/>
  <c r="AW8" i="23" s="1"/>
  <c r="AR8" i="23"/>
  <c r="AT8" i="23" s="1"/>
  <c r="AP8" i="23"/>
  <c r="AL8" i="23"/>
  <c r="AN8" i="23" s="1"/>
  <c r="AI8" i="23"/>
  <c r="AK8" i="23" s="1"/>
  <c r="AF8" i="23"/>
  <c r="AD8" i="23"/>
  <c r="AA8" i="23"/>
  <c r="W8" i="23"/>
  <c r="Y8" i="23" s="1"/>
  <c r="T8" i="23"/>
  <c r="V8" i="23" s="1"/>
  <c r="Q8" i="23"/>
  <c r="S8" i="23" s="1"/>
  <c r="O8" i="23"/>
  <c r="K8" i="23"/>
  <c r="M8" i="23" s="1"/>
  <c r="H8" i="23"/>
  <c r="E8" i="23"/>
  <c r="G8" i="23" s="1"/>
  <c r="AX7" i="23"/>
  <c r="AZ7" i="23" s="1"/>
  <c r="AU7" i="23"/>
  <c r="AW7" i="23" s="1"/>
  <c r="AR7" i="23"/>
  <c r="AT7" i="23" s="1"/>
  <c r="AL7" i="23"/>
  <c r="AN7" i="23" s="1"/>
  <c r="AI7" i="23"/>
  <c r="AK7" i="23" s="1"/>
  <c r="AF7" i="23"/>
  <c r="AH7" i="23" s="1"/>
  <c r="AD7" i="23"/>
  <c r="W7" i="23"/>
  <c r="Y7" i="23" s="1"/>
  <c r="T7" i="23"/>
  <c r="V7" i="23" s="1"/>
  <c r="Q7" i="23"/>
  <c r="S7" i="23" s="1"/>
  <c r="K7" i="23"/>
  <c r="M7" i="23" s="1"/>
  <c r="H7" i="23"/>
  <c r="J7" i="23" s="1"/>
  <c r="E7" i="23"/>
  <c r="AX50" i="41"/>
  <c r="AZ50" i="41" s="1"/>
  <c r="AU50" i="41"/>
  <c r="AW50" i="41" s="1"/>
  <c r="AR50" i="41"/>
  <c r="AT50" i="41" s="1"/>
  <c r="AP50" i="41"/>
  <c r="AL50" i="41"/>
  <c r="AN50" i="41" s="1"/>
  <c r="AI50" i="41"/>
  <c r="AK50" i="41" s="1"/>
  <c r="AF50" i="41"/>
  <c r="AH50" i="41" s="1"/>
  <c r="AA50" i="41"/>
  <c r="W50" i="41"/>
  <c r="Y50" i="41" s="1"/>
  <c r="T50" i="41"/>
  <c r="V50" i="41" s="1"/>
  <c r="Q50" i="41"/>
  <c r="S50" i="41" s="1"/>
  <c r="K50" i="41"/>
  <c r="M50" i="41" s="1"/>
  <c r="H50" i="41"/>
  <c r="J50" i="41" s="1"/>
  <c r="E50" i="41"/>
  <c r="AX49" i="41"/>
  <c r="AZ49" i="41" s="1"/>
  <c r="AU49" i="41"/>
  <c r="AW49" i="41" s="1"/>
  <c r="AR49" i="41"/>
  <c r="AT49" i="41" s="1"/>
  <c r="AP49" i="41"/>
  <c r="AL49" i="41"/>
  <c r="AN49" i="41" s="1"/>
  <c r="AI49" i="41"/>
  <c r="AK49" i="41" s="1"/>
  <c r="AF49" i="41"/>
  <c r="AH49" i="41" s="1"/>
  <c r="AD49" i="41"/>
  <c r="AA49" i="41"/>
  <c r="W49" i="41"/>
  <c r="Y49" i="41" s="1"/>
  <c r="T49" i="41"/>
  <c r="V49" i="41" s="1"/>
  <c r="Q49" i="41"/>
  <c r="O49" i="41"/>
  <c r="K49" i="41"/>
  <c r="M49" i="41" s="1"/>
  <c r="H49" i="41"/>
  <c r="J49" i="41" s="1"/>
  <c r="E49" i="41"/>
  <c r="AX48" i="41"/>
  <c r="AZ48" i="41" s="1"/>
  <c r="AU48" i="41"/>
  <c r="AW48" i="41" s="1"/>
  <c r="AR48" i="41"/>
  <c r="AT48" i="41" s="1"/>
  <c r="AP48" i="41"/>
  <c r="AL48" i="41"/>
  <c r="AN48" i="41" s="1"/>
  <c r="AI48" i="41"/>
  <c r="AK48" i="41" s="1"/>
  <c r="AF48" i="41"/>
  <c r="AA48" i="41"/>
  <c r="W48" i="41"/>
  <c r="Y48" i="41" s="1"/>
  <c r="T48" i="41"/>
  <c r="V48" i="41" s="1"/>
  <c r="Q48" i="41"/>
  <c r="K48" i="41"/>
  <c r="M48" i="41" s="1"/>
  <c r="H48" i="41"/>
  <c r="J48" i="41" s="1"/>
  <c r="E48" i="41"/>
  <c r="AX47" i="41"/>
  <c r="AZ47" i="41" s="1"/>
  <c r="AU47" i="41"/>
  <c r="AW47" i="41" s="1"/>
  <c r="AR47" i="41"/>
  <c r="AT47" i="41" s="1"/>
  <c r="AP47" i="41"/>
  <c r="AL47" i="41"/>
  <c r="AN47" i="41" s="1"/>
  <c r="AI47" i="41"/>
  <c r="AK47" i="41" s="1"/>
  <c r="AF47" i="41"/>
  <c r="AH47" i="41" s="1"/>
  <c r="AD47" i="41"/>
  <c r="AA47" i="41"/>
  <c r="W47" i="41"/>
  <c r="Y47" i="41" s="1"/>
  <c r="T47" i="41"/>
  <c r="V47" i="41" s="1"/>
  <c r="Q47" i="41"/>
  <c r="S47" i="41" s="1"/>
  <c r="O47" i="41"/>
  <c r="K47" i="41"/>
  <c r="M47" i="41" s="1"/>
  <c r="H47" i="41"/>
  <c r="J47" i="41" s="1"/>
  <c r="E47" i="41"/>
  <c r="AX46" i="41"/>
  <c r="AZ46" i="41" s="1"/>
  <c r="AU46" i="41"/>
  <c r="AW46" i="41" s="1"/>
  <c r="AR46" i="41"/>
  <c r="AT46" i="41" s="1"/>
  <c r="AP46" i="41"/>
  <c r="AL46" i="41"/>
  <c r="AN46" i="41" s="1"/>
  <c r="AI46" i="41"/>
  <c r="AF46" i="41"/>
  <c r="AH46" i="41" s="1"/>
  <c r="AA46" i="41"/>
  <c r="W46" i="41"/>
  <c r="Y46" i="41" s="1"/>
  <c r="T46" i="41"/>
  <c r="Q46" i="41"/>
  <c r="S46" i="41" s="1"/>
  <c r="K46" i="41"/>
  <c r="M46" i="41" s="1"/>
  <c r="H46" i="41"/>
  <c r="J46" i="41" s="1"/>
  <c r="E46" i="41"/>
  <c r="AX45" i="41"/>
  <c r="AZ45" i="41" s="1"/>
  <c r="AU45" i="41"/>
  <c r="AW45" i="41" s="1"/>
  <c r="AR45" i="41"/>
  <c r="AT45" i="41" s="1"/>
  <c r="AP45" i="41"/>
  <c r="AL45" i="41"/>
  <c r="AN45" i="41" s="1"/>
  <c r="AI45" i="41"/>
  <c r="AK45" i="41" s="1"/>
  <c r="AF45" i="41"/>
  <c r="AD45" i="41"/>
  <c r="AA45" i="41"/>
  <c r="W45" i="41"/>
  <c r="Y45" i="41" s="1"/>
  <c r="T45" i="41"/>
  <c r="V45" i="41" s="1"/>
  <c r="Q45" i="41"/>
  <c r="S45" i="41" s="1"/>
  <c r="O45" i="41"/>
  <c r="K45" i="41"/>
  <c r="M45" i="41" s="1"/>
  <c r="H45" i="41"/>
  <c r="J45" i="41" s="1"/>
  <c r="E45" i="41"/>
  <c r="AX44" i="41"/>
  <c r="AZ44" i="41" s="1"/>
  <c r="AU44" i="41"/>
  <c r="AW44" i="41" s="1"/>
  <c r="AR44" i="41"/>
  <c r="AT44" i="41" s="1"/>
  <c r="AP44" i="41"/>
  <c r="AL44" i="41"/>
  <c r="AN44" i="41" s="1"/>
  <c r="AI44" i="41"/>
  <c r="AK44" i="41" s="1"/>
  <c r="AF44" i="41"/>
  <c r="AA44" i="41"/>
  <c r="W44" i="41"/>
  <c r="Y44" i="41" s="1"/>
  <c r="T44" i="41"/>
  <c r="V44" i="41" s="1"/>
  <c r="Q44" i="41"/>
  <c r="K44" i="41"/>
  <c r="M44" i="41" s="1"/>
  <c r="H44" i="41"/>
  <c r="J44" i="41" s="1"/>
  <c r="E44" i="41"/>
  <c r="AX43" i="41"/>
  <c r="AZ43" i="41" s="1"/>
  <c r="AU43" i="41"/>
  <c r="AW43" i="41" s="1"/>
  <c r="AR43" i="41"/>
  <c r="AT43" i="41" s="1"/>
  <c r="AP43" i="41"/>
  <c r="AL43" i="41"/>
  <c r="AN43" i="41" s="1"/>
  <c r="AI43" i="41"/>
  <c r="AK43" i="41" s="1"/>
  <c r="AF43" i="41"/>
  <c r="AD43" i="41"/>
  <c r="AA43" i="41"/>
  <c r="W43" i="41"/>
  <c r="Y43" i="41" s="1"/>
  <c r="T43" i="41"/>
  <c r="V43" i="41" s="1"/>
  <c r="Q43" i="41"/>
  <c r="S43" i="41" s="1"/>
  <c r="O43" i="41"/>
  <c r="K43" i="41"/>
  <c r="M43" i="41" s="1"/>
  <c r="H43" i="41"/>
  <c r="J43" i="41" s="1"/>
  <c r="E43" i="41"/>
  <c r="AX42" i="41"/>
  <c r="AZ42" i="41" s="1"/>
  <c r="AU42" i="41"/>
  <c r="AW42" i="41" s="1"/>
  <c r="AR42" i="41"/>
  <c r="AT42" i="41" s="1"/>
  <c r="AP42" i="41"/>
  <c r="AL42" i="41"/>
  <c r="AN42" i="41" s="1"/>
  <c r="AI42" i="41"/>
  <c r="AF42" i="41"/>
  <c r="AH42" i="41" s="1"/>
  <c r="AA42" i="41"/>
  <c r="W42" i="41"/>
  <c r="Y42" i="41" s="1"/>
  <c r="T42" i="41"/>
  <c r="Q42" i="41"/>
  <c r="S42" i="41" s="1"/>
  <c r="K42" i="41"/>
  <c r="M42" i="41" s="1"/>
  <c r="H42" i="41"/>
  <c r="J42" i="41" s="1"/>
  <c r="E42" i="41"/>
  <c r="AX41" i="41"/>
  <c r="AZ41" i="41" s="1"/>
  <c r="AU41" i="41"/>
  <c r="AW41" i="41" s="1"/>
  <c r="AR41" i="41"/>
  <c r="AT41" i="41" s="1"/>
  <c r="AP41" i="41"/>
  <c r="AL41" i="41"/>
  <c r="AN41" i="41" s="1"/>
  <c r="AI41" i="41"/>
  <c r="AK41" i="41" s="1"/>
  <c r="AF41" i="41"/>
  <c r="AD41" i="41"/>
  <c r="AA41" i="41"/>
  <c r="W41" i="41"/>
  <c r="Y41" i="41" s="1"/>
  <c r="T41" i="41"/>
  <c r="V41" i="41" s="1"/>
  <c r="Q41" i="41"/>
  <c r="S41" i="41" s="1"/>
  <c r="O41" i="41"/>
  <c r="K41" i="41"/>
  <c r="M41" i="41" s="1"/>
  <c r="H41" i="41"/>
  <c r="J41" i="41" s="1"/>
  <c r="E41" i="41"/>
  <c r="AX40" i="41"/>
  <c r="AZ40" i="41" s="1"/>
  <c r="AU40" i="41"/>
  <c r="AW40" i="41" s="1"/>
  <c r="AR40" i="41"/>
  <c r="AT40" i="41" s="1"/>
  <c r="AP40" i="41"/>
  <c r="AL40" i="41"/>
  <c r="AN40" i="41" s="1"/>
  <c r="AI40" i="41"/>
  <c r="AK40" i="41" s="1"/>
  <c r="AF40" i="41"/>
  <c r="AA40" i="41"/>
  <c r="W40" i="41"/>
  <c r="Y40" i="41" s="1"/>
  <c r="T40" i="41"/>
  <c r="V40" i="41" s="1"/>
  <c r="Q40" i="41"/>
  <c r="K40" i="41"/>
  <c r="M40" i="41" s="1"/>
  <c r="H40" i="41"/>
  <c r="J40" i="41" s="1"/>
  <c r="E40" i="41"/>
  <c r="AX39" i="41"/>
  <c r="AZ39" i="41" s="1"/>
  <c r="AU39" i="41"/>
  <c r="AW39" i="41" s="1"/>
  <c r="AR39" i="41"/>
  <c r="AT39" i="41" s="1"/>
  <c r="AP39" i="41"/>
  <c r="AL39" i="41"/>
  <c r="AN39" i="41" s="1"/>
  <c r="AI39" i="41"/>
  <c r="AK39" i="41" s="1"/>
  <c r="AF39" i="41"/>
  <c r="AD39" i="41"/>
  <c r="AA39" i="41"/>
  <c r="W39" i="41"/>
  <c r="Y39" i="41" s="1"/>
  <c r="T39" i="41"/>
  <c r="V39" i="41" s="1"/>
  <c r="Q39" i="41"/>
  <c r="S39" i="41" s="1"/>
  <c r="O39" i="41"/>
  <c r="K39" i="41"/>
  <c r="M39" i="41" s="1"/>
  <c r="H39" i="41"/>
  <c r="J39" i="41" s="1"/>
  <c r="E39" i="41"/>
  <c r="AX38" i="41"/>
  <c r="AZ38" i="41" s="1"/>
  <c r="AU38" i="41"/>
  <c r="AW38" i="41" s="1"/>
  <c r="AR38" i="41"/>
  <c r="AT38" i="41" s="1"/>
  <c r="AP38" i="41"/>
  <c r="AL38" i="41"/>
  <c r="AN38" i="41" s="1"/>
  <c r="AI38" i="41"/>
  <c r="AF38" i="41"/>
  <c r="AH38" i="41" s="1"/>
  <c r="AA38" i="41"/>
  <c r="W38" i="41"/>
  <c r="Y38" i="41" s="1"/>
  <c r="T38" i="41"/>
  <c r="V38" i="41" s="1"/>
  <c r="Q38" i="41"/>
  <c r="S38" i="41" s="1"/>
  <c r="K38" i="41"/>
  <c r="M38" i="41" s="1"/>
  <c r="H38" i="41"/>
  <c r="E38" i="41"/>
  <c r="AX37" i="41"/>
  <c r="AZ37" i="41" s="1"/>
  <c r="AU37" i="41"/>
  <c r="AW37" i="41" s="1"/>
  <c r="AR37" i="41"/>
  <c r="AT37" i="41" s="1"/>
  <c r="AP37" i="41"/>
  <c r="AL37" i="41"/>
  <c r="AN37" i="41" s="1"/>
  <c r="AI37" i="41"/>
  <c r="AK37" i="41" s="1"/>
  <c r="AF37" i="41"/>
  <c r="AH37" i="41" s="1"/>
  <c r="AD37" i="41"/>
  <c r="AA37" i="41"/>
  <c r="W37" i="41"/>
  <c r="Y37" i="41" s="1"/>
  <c r="T37" i="41"/>
  <c r="V37" i="41" s="1"/>
  <c r="Q37" i="41"/>
  <c r="S37" i="41" s="1"/>
  <c r="O37" i="41"/>
  <c r="K37" i="41"/>
  <c r="M37" i="41" s="1"/>
  <c r="H37" i="41"/>
  <c r="E37" i="41"/>
  <c r="AX36" i="41"/>
  <c r="AZ36" i="41" s="1"/>
  <c r="AU36" i="41"/>
  <c r="AW36" i="41" s="1"/>
  <c r="AR36" i="41"/>
  <c r="AT36" i="41" s="1"/>
  <c r="AP36" i="41"/>
  <c r="AL36" i="41"/>
  <c r="AN36" i="41" s="1"/>
  <c r="AI36" i="41"/>
  <c r="AF36" i="41"/>
  <c r="AH36" i="41" s="1"/>
  <c r="AA36" i="41"/>
  <c r="W36" i="41"/>
  <c r="Y36" i="41" s="1"/>
  <c r="T36" i="41"/>
  <c r="Q36" i="41"/>
  <c r="S36" i="41" s="1"/>
  <c r="K36" i="41"/>
  <c r="M36" i="41" s="1"/>
  <c r="H36" i="41"/>
  <c r="J36" i="41" s="1"/>
  <c r="AD36" i="41"/>
  <c r="E36" i="41"/>
  <c r="AX35" i="41"/>
  <c r="AZ35" i="41" s="1"/>
  <c r="AU35" i="41"/>
  <c r="AW35" i="41" s="1"/>
  <c r="AR35" i="41"/>
  <c r="AT35" i="41" s="1"/>
  <c r="AP35" i="41"/>
  <c r="AL35" i="41"/>
  <c r="AN35" i="41" s="1"/>
  <c r="AI35" i="41"/>
  <c r="AK35" i="41" s="1"/>
  <c r="AF35" i="41"/>
  <c r="AA35" i="41"/>
  <c r="W35" i="41"/>
  <c r="Y35" i="41" s="1"/>
  <c r="T35" i="41"/>
  <c r="V35" i="41" s="1"/>
  <c r="Q35" i="41"/>
  <c r="K35" i="41"/>
  <c r="M35" i="41" s="1"/>
  <c r="H35" i="41"/>
  <c r="J35" i="41" s="1"/>
  <c r="E35" i="41"/>
  <c r="AX34" i="41"/>
  <c r="AZ34" i="41" s="1"/>
  <c r="AU34" i="41"/>
  <c r="AW34" i="41" s="1"/>
  <c r="AR34" i="41"/>
  <c r="AT34" i="41" s="1"/>
  <c r="AP34" i="41"/>
  <c r="AL34" i="41"/>
  <c r="AN34" i="41" s="1"/>
  <c r="AI34" i="41"/>
  <c r="AK34" i="41" s="1"/>
  <c r="AF34" i="41"/>
  <c r="AD34" i="41"/>
  <c r="AA34" i="41"/>
  <c r="W34" i="41"/>
  <c r="Y34" i="41" s="1"/>
  <c r="T34" i="41"/>
  <c r="V34" i="41" s="1"/>
  <c r="Q34" i="41"/>
  <c r="O34" i="41"/>
  <c r="K34" i="41"/>
  <c r="M34" i="41" s="1"/>
  <c r="H34" i="41"/>
  <c r="J34" i="41" s="1"/>
  <c r="E34" i="41"/>
  <c r="G34" i="41" s="1"/>
  <c r="AX33" i="41"/>
  <c r="AZ33" i="41" s="1"/>
  <c r="AU33" i="41"/>
  <c r="AW33" i="41" s="1"/>
  <c r="AR33" i="41"/>
  <c r="AT33" i="41" s="1"/>
  <c r="AP33" i="41"/>
  <c r="AL33" i="41"/>
  <c r="AN33" i="41" s="1"/>
  <c r="AI33" i="41"/>
  <c r="AK33" i="41" s="1"/>
  <c r="AF33" i="41"/>
  <c r="AD33" i="41"/>
  <c r="AA33" i="41"/>
  <c r="W33" i="41"/>
  <c r="Y33" i="41" s="1"/>
  <c r="T33" i="41"/>
  <c r="V33" i="41" s="1"/>
  <c r="Q33" i="41"/>
  <c r="O33" i="41"/>
  <c r="K33" i="41"/>
  <c r="M33" i="41" s="1"/>
  <c r="H33" i="41"/>
  <c r="J33" i="41" s="1"/>
  <c r="E33" i="41"/>
  <c r="AX32" i="41"/>
  <c r="AZ32" i="41" s="1"/>
  <c r="AU32" i="41"/>
  <c r="AW32" i="41" s="1"/>
  <c r="AR32" i="41"/>
  <c r="AT32" i="41" s="1"/>
  <c r="AP32" i="41"/>
  <c r="AL32" i="41"/>
  <c r="AN32" i="41" s="1"/>
  <c r="AI32" i="41"/>
  <c r="AK32" i="41" s="1"/>
  <c r="AF32" i="41"/>
  <c r="AH32" i="41" s="1"/>
  <c r="AA32" i="41"/>
  <c r="W32" i="41"/>
  <c r="Y32" i="41" s="1"/>
  <c r="T32" i="41"/>
  <c r="V32" i="41" s="1"/>
  <c r="Q32" i="41"/>
  <c r="S32" i="41" s="1"/>
  <c r="K32" i="41"/>
  <c r="M32" i="41" s="1"/>
  <c r="H32" i="41"/>
  <c r="J32" i="41" s="1"/>
  <c r="AD32" i="41"/>
  <c r="E32" i="41"/>
  <c r="AX31" i="41"/>
  <c r="AZ31" i="41" s="1"/>
  <c r="AU31" i="41"/>
  <c r="AW31" i="41" s="1"/>
  <c r="AR31" i="41"/>
  <c r="AT31" i="41" s="1"/>
  <c r="AP31" i="41"/>
  <c r="AL31" i="41"/>
  <c r="AN31" i="41" s="1"/>
  <c r="AI31" i="41"/>
  <c r="AK31" i="41" s="1"/>
  <c r="AF31" i="41"/>
  <c r="AA31" i="41"/>
  <c r="W31" i="41"/>
  <c r="Y31" i="41" s="1"/>
  <c r="T31" i="41"/>
  <c r="V31" i="41" s="1"/>
  <c r="Q31" i="41"/>
  <c r="K31" i="41"/>
  <c r="M31" i="41" s="1"/>
  <c r="H31" i="41"/>
  <c r="J31" i="41" s="1"/>
  <c r="E31" i="41"/>
  <c r="G31" i="41" s="1"/>
  <c r="AX30" i="41"/>
  <c r="AZ30" i="41" s="1"/>
  <c r="AU30" i="41"/>
  <c r="AW30" i="41" s="1"/>
  <c r="AR30" i="41"/>
  <c r="AT30" i="41" s="1"/>
  <c r="AP30" i="41"/>
  <c r="AL30" i="41"/>
  <c r="AN30" i="41" s="1"/>
  <c r="AI30" i="41"/>
  <c r="AK30" i="41" s="1"/>
  <c r="AF30" i="41"/>
  <c r="AH30" i="41" s="1"/>
  <c r="AD30" i="41"/>
  <c r="AA30" i="41"/>
  <c r="W30" i="41"/>
  <c r="Y30" i="41" s="1"/>
  <c r="T30" i="41"/>
  <c r="V30" i="41" s="1"/>
  <c r="Q30" i="41"/>
  <c r="O30" i="41"/>
  <c r="K30" i="41"/>
  <c r="M30" i="41" s="1"/>
  <c r="H30" i="41"/>
  <c r="J30" i="41" s="1"/>
  <c r="E30" i="41"/>
  <c r="AX29" i="41"/>
  <c r="AZ29" i="41" s="1"/>
  <c r="AU29" i="41"/>
  <c r="AW29" i="41" s="1"/>
  <c r="AR29" i="41"/>
  <c r="AT29" i="41" s="1"/>
  <c r="AP29" i="41"/>
  <c r="AL29" i="41"/>
  <c r="AN29" i="41" s="1"/>
  <c r="AI29" i="41"/>
  <c r="AK29" i="41" s="1"/>
  <c r="AF29" i="41"/>
  <c r="AH29" i="41" s="1"/>
  <c r="AA29" i="41"/>
  <c r="W29" i="41"/>
  <c r="Y29" i="41" s="1"/>
  <c r="T29" i="41"/>
  <c r="Q29" i="41"/>
  <c r="S29" i="41" s="1"/>
  <c r="K29" i="41"/>
  <c r="M29" i="41" s="1"/>
  <c r="H29" i="41"/>
  <c r="J29" i="41" s="1"/>
  <c r="O29" i="41"/>
  <c r="E29" i="41"/>
  <c r="AX28" i="41"/>
  <c r="AZ28" i="41" s="1"/>
  <c r="AU28" i="41"/>
  <c r="AW28" i="41" s="1"/>
  <c r="AR28" i="41"/>
  <c r="AT28" i="41" s="1"/>
  <c r="AP28" i="41"/>
  <c r="AL28" i="41"/>
  <c r="AN28" i="41" s="1"/>
  <c r="AI28" i="41"/>
  <c r="AK28" i="41" s="1"/>
  <c r="AF28" i="41"/>
  <c r="AH28" i="41" s="1"/>
  <c r="AD28" i="41"/>
  <c r="AA28" i="41"/>
  <c r="W28" i="41"/>
  <c r="Y28" i="41" s="1"/>
  <c r="T28" i="41"/>
  <c r="V28" i="41" s="1"/>
  <c r="Q28" i="41"/>
  <c r="S28" i="41" s="1"/>
  <c r="O28" i="41"/>
  <c r="K28" i="41"/>
  <c r="M28" i="41" s="1"/>
  <c r="H28" i="41"/>
  <c r="J28" i="41" s="1"/>
  <c r="E28" i="41"/>
  <c r="AX27" i="41"/>
  <c r="AZ27" i="41" s="1"/>
  <c r="AU27" i="41"/>
  <c r="AW27" i="41" s="1"/>
  <c r="AR27" i="41"/>
  <c r="AT27" i="41" s="1"/>
  <c r="AP27" i="41"/>
  <c r="AL27" i="41"/>
  <c r="AN27" i="41" s="1"/>
  <c r="AI27" i="41"/>
  <c r="AK27" i="41" s="1"/>
  <c r="AF27" i="41"/>
  <c r="AA27" i="41"/>
  <c r="W27" i="41"/>
  <c r="Y27" i="41" s="1"/>
  <c r="T27" i="41"/>
  <c r="V27" i="41" s="1"/>
  <c r="Q27" i="41"/>
  <c r="K27" i="41"/>
  <c r="H27" i="41"/>
  <c r="J27" i="41" s="1"/>
  <c r="E27" i="41"/>
  <c r="AX26" i="41"/>
  <c r="AZ26" i="41" s="1"/>
  <c r="AU26" i="41"/>
  <c r="AW26" i="41" s="1"/>
  <c r="AR26" i="41"/>
  <c r="AT26" i="41" s="1"/>
  <c r="AP26" i="41"/>
  <c r="AL26" i="41"/>
  <c r="AN26" i="41" s="1"/>
  <c r="AI26" i="41"/>
  <c r="AK26" i="41" s="1"/>
  <c r="AF26" i="41"/>
  <c r="AD26" i="41"/>
  <c r="AA26" i="41"/>
  <c r="W26" i="41"/>
  <c r="Y26" i="41" s="1"/>
  <c r="T26" i="41"/>
  <c r="V26" i="41" s="1"/>
  <c r="Q26" i="41"/>
  <c r="O26" i="41"/>
  <c r="K26" i="41"/>
  <c r="M26" i="41" s="1"/>
  <c r="H26" i="41"/>
  <c r="E26" i="41"/>
  <c r="G26" i="41" s="1"/>
  <c r="AX25" i="41"/>
  <c r="AZ25" i="41" s="1"/>
  <c r="AU25" i="41"/>
  <c r="AW25" i="41" s="1"/>
  <c r="AR25" i="41"/>
  <c r="AT25" i="41" s="1"/>
  <c r="AP25" i="41"/>
  <c r="AL25" i="41"/>
  <c r="AN25" i="41" s="1"/>
  <c r="AI25" i="41"/>
  <c r="AK25" i="41" s="1"/>
  <c r="AF25" i="41"/>
  <c r="AA25" i="41"/>
  <c r="W25" i="41"/>
  <c r="Y25" i="41" s="1"/>
  <c r="T25" i="41"/>
  <c r="V25" i="41" s="1"/>
  <c r="Q25" i="41"/>
  <c r="K25" i="41"/>
  <c r="M25" i="41" s="1"/>
  <c r="H25" i="41"/>
  <c r="J25" i="41" s="1"/>
  <c r="AD25" i="41"/>
  <c r="E25" i="41"/>
  <c r="G25" i="41" s="1"/>
  <c r="AX24" i="41"/>
  <c r="AZ24" i="41" s="1"/>
  <c r="AU24" i="41"/>
  <c r="AW24" i="41" s="1"/>
  <c r="AR24" i="41"/>
  <c r="AT24" i="41" s="1"/>
  <c r="AP24" i="41"/>
  <c r="AL24" i="41"/>
  <c r="AN24" i="41" s="1"/>
  <c r="AI24" i="41"/>
  <c r="AK24" i="41" s="1"/>
  <c r="AF24" i="41"/>
  <c r="AH24" i="41" s="1"/>
  <c r="AD24" i="41"/>
  <c r="AA24" i="41"/>
  <c r="W24" i="41"/>
  <c r="Y24" i="41" s="1"/>
  <c r="T24" i="41"/>
  <c r="V24" i="41" s="1"/>
  <c r="Q24" i="41"/>
  <c r="S24" i="41" s="1"/>
  <c r="O24" i="41"/>
  <c r="K24" i="41"/>
  <c r="M24" i="41" s="1"/>
  <c r="H24" i="41"/>
  <c r="J24" i="41" s="1"/>
  <c r="E24" i="41"/>
  <c r="G24" i="41" s="1"/>
  <c r="AX23" i="41"/>
  <c r="AZ23" i="41" s="1"/>
  <c r="AU23" i="41"/>
  <c r="AW23" i="41" s="1"/>
  <c r="AR23" i="41"/>
  <c r="AT23" i="41" s="1"/>
  <c r="AP23" i="41"/>
  <c r="AL23" i="41"/>
  <c r="AN23" i="41" s="1"/>
  <c r="AI23" i="41"/>
  <c r="AK23" i="41" s="1"/>
  <c r="AF23" i="41"/>
  <c r="AD23" i="41"/>
  <c r="AA23" i="41"/>
  <c r="W23" i="41"/>
  <c r="Y23" i="41" s="1"/>
  <c r="T23" i="41"/>
  <c r="V23" i="41" s="1"/>
  <c r="Q23" i="41"/>
  <c r="O23" i="41"/>
  <c r="K23" i="41"/>
  <c r="M23" i="41" s="1"/>
  <c r="H23" i="41"/>
  <c r="J23" i="41" s="1"/>
  <c r="E23" i="41"/>
  <c r="AX22" i="41"/>
  <c r="AZ22" i="41" s="1"/>
  <c r="AU22" i="41"/>
  <c r="AW22" i="41" s="1"/>
  <c r="AR22" i="41"/>
  <c r="AT22" i="41" s="1"/>
  <c r="AP22" i="41"/>
  <c r="AL22" i="41"/>
  <c r="AN22" i="41" s="1"/>
  <c r="AI22" i="41"/>
  <c r="AK22" i="41" s="1"/>
  <c r="AF22" i="41"/>
  <c r="AA22" i="41"/>
  <c r="W22" i="41"/>
  <c r="Y22" i="41" s="1"/>
  <c r="T22" i="41"/>
  <c r="V22" i="41" s="1"/>
  <c r="Q22" i="41"/>
  <c r="K22" i="41"/>
  <c r="M22" i="41" s="1"/>
  <c r="H22" i="41"/>
  <c r="J22" i="41" s="1"/>
  <c r="E22" i="41"/>
  <c r="AX21" i="41"/>
  <c r="AZ21" i="41" s="1"/>
  <c r="AU21" i="41"/>
  <c r="AW21" i="41" s="1"/>
  <c r="AR21" i="41"/>
  <c r="AT21" i="41" s="1"/>
  <c r="AP21" i="41"/>
  <c r="AL21" i="41"/>
  <c r="AN21" i="41" s="1"/>
  <c r="AI21" i="41"/>
  <c r="AK21" i="41" s="1"/>
  <c r="AF21" i="41"/>
  <c r="AA21" i="41"/>
  <c r="W21" i="41"/>
  <c r="Y21" i="41" s="1"/>
  <c r="T21" i="41"/>
  <c r="V21" i="41" s="1"/>
  <c r="Q21" i="41"/>
  <c r="K21" i="41"/>
  <c r="M21" i="41" s="1"/>
  <c r="H21" i="41"/>
  <c r="J21" i="41" s="1"/>
  <c r="AD21" i="41"/>
  <c r="E21" i="41"/>
  <c r="G21" i="41" s="1"/>
  <c r="AX20" i="41"/>
  <c r="AZ20" i="41" s="1"/>
  <c r="AU20" i="41"/>
  <c r="AW20" i="41" s="1"/>
  <c r="AR20" i="41"/>
  <c r="AT20" i="41" s="1"/>
  <c r="AP20" i="41"/>
  <c r="AL20" i="41"/>
  <c r="AN20" i="41" s="1"/>
  <c r="AI20" i="41"/>
  <c r="AK20" i="41" s="1"/>
  <c r="AF20" i="41"/>
  <c r="AH20" i="41" s="1"/>
  <c r="AD20" i="41"/>
  <c r="AA20" i="41"/>
  <c r="W20" i="41"/>
  <c r="Y20" i="41" s="1"/>
  <c r="T20" i="41"/>
  <c r="Q20" i="41"/>
  <c r="S20" i="41" s="1"/>
  <c r="O20" i="41"/>
  <c r="K20" i="41"/>
  <c r="M20" i="41" s="1"/>
  <c r="H20" i="41"/>
  <c r="J20" i="41" s="1"/>
  <c r="E20" i="41"/>
  <c r="G20" i="41" s="1"/>
  <c r="AX19" i="41"/>
  <c r="AZ19" i="41" s="1"/>
  <c r="AU19" i="41"/>
  <c r="AW19" i="41" s="1"/>
  <c r="AR19" i="41"/>
  <c r="AT19" i="41" s="1"/>
  <c r="AP19" i="41"/>
  <c r="AL19" i="41"/>
  <c r="AN19" i="41" s="1"/>
  <c r="AI19" i="41"/>
  <c r="AF19" i="41"/>
  <c r="AH19" i="41" s="1"/>
  <c r="AD19" i="41"/>
  <c r="AA19" i="41"/>
  <c r="W19" i="41"/>
  <c r="Y19" i="41" s="1"/>
  <c r="T19" i="41"/>
  <c r="Q19" i="41"/>
  <c r="S19" i="41" s="1"/>
  <c r="K19" i="41"/>
  <c r="M19" i="41" s="1"/>
  <c r="H19" i="41"/>
  <c r="J19" i="41" s="1"/>
  <c r="O19" i="41"/>
  <c r="E19" i="41"/>
  <c r="AX18" i="41"/>
  <c r="AZ18" i="41" s="1"/>
  <c r="AU18" i="41"/>
  <c r="AW18" i="41" s="1"/>
  <c r="AR18" i="41"/>
  <c r="AT18" i="41" s="1"/>
  <c r="AP18" i="41"/>
  <c r="AL18" i="41"/>
  <c r="AN18" i="41" s="1"/>
  <c r="AI18" i="41"/>
  <c r="AK18" i="41" s="1"/>
  <c r="AF18" i="41"/>
  <c r="AA18" i="41"/>
  <c r="W18" i="41"/>
  <c r="Y18" i="41" s="1"/>
  <c r="T18" i="41"/>
  <c r="V18" i="41" s="1"/>
  <c r="Q18" i="41"/>
  <c r="K18" i="41"/>
  <c r="M18" i="41" s="1"/>
  <c r="H18" i="41"/>
  <c r="J18" i="41" s="1"/>
  <c r="E18" i="41"/>
  <c r="AX17" i="41"/>
  <c r="AZ17" i="41" s="1"/>
  <c r="AU17" i="41"/>
  <c r="AW17" i="41" s="1"/>
  <c r="AR17" i="41"/>
  <c r="AT17" i="41" s="1"/>
  <c r="AP17" i="41"/>
  <c r="AL17" i="41"/>
  <c r="AN17" i="41" s="1"/>
  <c r="AI17" i="41"/>
  <c r="AK17" i="41" s="1"/>
  <c r="AF17" i="41"/>
  <c r="AA17" i="41"/>
  <c r="W17" i="41"/>
  <c r="Y17" i="41" s="1"/>
  <c r="T17" i="41"/>
  <c r="V17" i="41" s="1"/>
  <c r="Q17" i="41"/>
  <c r="K17" i="41"/>
  <c r="M17" i="41" s="1"/>
  <c r="H17" i="41"/>
  <c r="AD17" i="41"/>
  <c r="E17" i="41"/>
  <c r="G17" i="41" s="1"/>
  <c r="AX16" i="41"/>
  <c r="AZ16" i="41" s="1"/>
  <c r="AU16" i="41"/>
  <c r="AW16" i="41" s="1"/>
  <c r="AR16" i="41"/>
  <c r="AT16" i="41" s="1"/>
  <c r="AP16" i="41"/>
  <c r="AL16" i="41"/>
  <c r="AN16" i="41" s="1"/>
  <c r="AI16" i="41"/>
  <c r="AK16" i="41" s="1"/>
  <c r="AF16" i="41"/>
  <c r="AH16" i="41" s="1"/>
  <c r="AD16" i="41"/>
  <c r="AA16" i="41"/>
  <c r="W16" i="41"/>
  <c r="Y16" i="41" s="1"/>
  <c r="T16" i="41"/>
  <c r="V16" i="41" s="1"/>
  <c r="Q16" i="41"/>
  <c r="S16" i="41" s="1"/>
  <c r="O16" i="41"/>
  <c r="K16" i="41"/>
  <c r="M16" i="41" s="1"/>
  <c r="H16" i="41"/>
  <c r="J16" i="41" s="1"/>
  <c r="E16" i="41"/>
  <c r="G16" i="41" s="1"/>
  <c r="AX15" i="41"/>
  <c r="AZ15" i="41" s="1"/>
  <c r="AU15" i="41"/>
  <c r="AW15" i="41" s="1"/>
  <c r="AR15" i="41"/>
  <c r="AT15" i="41" s="1"/>
  <c r="AP15" i="41"/>
  <c r="AL15" i="41"/>
  <c r="AN15" i="41" s="1"/>
  <c r="AI15" i="41"/>
  <c r="AK15" i="41" s="1"/>
  <c r="AF15" i="41"/>
  <c r="AD15" i="41"/>
  <c r="AA15" i="41"/>
  <c r="W15" i="41"/>
  <c r="Y15" i="41" s="1"/>
  <c r="T15" i="41"/>
  <c r="V15" i="41" s="1"/>
  <c r="Q15" i="41"/>
  <c r="S15" i="41" s="1"/>
  <c r="K15" i="41"/>
  <c r="M15" i="41" s="1"/>
  <c r="H15" i="41"/>
  <c r="J15" i="41" s="1"/>
  <c r="O15" i="41"/>
  <c r="E15" i="41"/>
  <c r="AX14" i="41"/>
  <c r="AZ14" i="41" s="1"/>
  <c r="AU14" i="41"/>
  <c r="AW14" i="41" s="1"/>
  <c r="AR14" i="41"/>
  <c r="AT14" i="41" s="1"/>
  <c r="AP14" i="41"/>
  <c r="AL14" i="41"/>
  <c r="AN14" i="41" s="1"/>
  <c r="AI14" i="41"/>
  <c r="AK14" i="41" s="1"/>
  <c r="AF14" i="41"/>
  <c r="AA14" i="41"/>
  <c r="W14" i="41"/>
  <c r="Y14" i="41" s="1"/>
  <c r="T14" i="41"/>
  <c r="V14" i="41" s="1"/>
  <c r="Q14" i="41"/>
  <c r="K14" i="41"/>
  <c r="M14" i="41" s="1"/>
  <c r="H14" i="41"/>
  <c r="J14" i="41" s="1"/>
  <c r="E14" i="41"/>
  <c r="G14" i="41" s="1"/>
  <c r="AX13" i="41"/>
  <c r="AZ13" i="41" s="1"/>
  <c r="AU13" i="41"/>
  <c r="AW13" i="41" s="1"/>
  <c r="AR13" i="41"/>
  <c r="AT13" i="41" s="1"/>
  <c r="AP13" i="41"/>
  <c r="AL13" i="41"/>
  <c r="AN13" i="41" s="1"/>
  <c r="AI13" i="41"/>
  <c r="AK13" i="41" s="1"/>
  <c r="AF13" i="41"/>
  <c r="AA13" i="41"/>
  <c r="W13" i="41"/>
  <c r="Y13" i="41" s="1"/>
  <c r="T13" i="41"/>
  <c r="V13" i="41" s="1"/>
  <c r="Q13" i="41"/>
  <c r="K13" i="41"/>
  <c r="M13" i="41" s="1"/>
  <c r="H13" i="41"/>
  <c r="AD13" i="41"/>
  <c r="E13" i="41"/>
  <c r="G13" i="41" s="1"/>
  <c r="AX12" i="41"/>
  <c r="AZ12" i="41" s="1"/>
  <c r="AU12" i="41"/>
  <c r="AW12" i="41" s="1"/>
  <c r="AR12" i="41"/>
  <c r="AT12" i="41" s="1"/>
  <c r="AP12" i="41"/>
  <c r="AL12" i="41"/>
  <c r="AN12" i="41" s="1"/>
  <c r="AI12" i="41"/>
  <c r="AK12" i="41" s="1"/>
  <c r="AF12" i="41"/>
  <c r="AD12" i="41"/>
  <c r="AA12" i="41"/>
  <c r="W12" i="41"/>
  <c r="Y12" i="41" s="1"/>
  <c r="T12" i="41"/>
  <c r="V12" i="41" s="1"/>
  <c r="Q12" i="41"/>
  <c r="S12" i="41" s="1"/>
  <c r="O12" i="41"/>
  <c r="K12" i="41"/>
  <c r="M12" i="41" s="1"/>
  <c r="H12" i="41"/>
  <c r="J12" i="41" s="1"/>
  <c r="E12" i="41"/>
  <c r="AX11" i="41"/>
  <c r="AZ11" i="41" s="1"/>
  <c r="AU11" i="41"/>
  <c r="AW11" i="41" s="1"/>
  <c r="AR11" i="41"/>
  <c r="AT11" i="41" s="1"/>
  <c r="AP11" i="41"/>
  <c r="AL11" i="41"/>
  <c r="AN11" i="41" s="1"/>
  <c r="AI11" i="41"/>
  <c r="AF11" i="41"/>
  <c r="AH11" i="41" s="1"/>
  <c r="AA11" i="41"/>
  <c r="W11" i="41"/>
  <c r="Y11" i="41" s="1"/>
  <c r="T11" i="41"/>
  <c r="Q11" i="41"/>
  <c r="S11" i="41" s="1"/>
  <c r="K11" i="41"/>
  <c r="M11" i="41" s="1"/>
  <c r="H11" i="41"/>
  <c r="J11" i="41" s="1"/>
  <c r="O11" i="41"/>
  <c r="E11" i="41"/>
  <c r="AX10" i="41"/>
  <c r="AZ10" i="41" s="1"/>
  <c r="AU10" i="41"/>
  <c r="AW10" i="41" s="1"/>
  <c r="AR10" i="41"/>
  <c r="AT10" i="41" s="1"/>
  <c r="AP10" i="41"/>
  <c r="AL10" i="41"/>
  <c r="AN10" i="41" s="1"/>
  <c r="AI10" i="41"/>
  <c r="AK10" i="41" s="1"/>
  <c r="AF10" i="41"/>
  <c r="AA10" i="41"/>
  <c r="W10" i="41"/>
  <c r="Y10" i="41" s="1"/>
  <c r="T10" i="41"/>
  <c r="V10" i="41" s="1"/>
  <c r="Q10" i="41"/>
  <c r="K10" i="41"/>
  <c r="M10" i="41" s="1"/>
  <c r="H10" i="41"/>
  <c r="J10" i="41" s="1"/>
  <c r="E10" i="41"/>
  <c r="AX9" i="41"/>
  <c r="AZ9" i="41" s="1"/>
  <c r="AU9" i="41"/>
  <c r="AW9" i="41" s="1"/>
  <c r="AR9" i="41"/>
  <c r="AT9" i="41" s="1"/>
  <c r="AP9" i="41"/>
  <c r="AL9" i="41"/>
  <c r="AN9" i="41" s="1"/>
  <c r="AI9" i="41"/>
  <c r="AK9" i="41" s="1"/>
  <c r="AF9" i="41"/>
  <c r="AA9" i="41"/>
  <c r="W9" i="41"/>
  <c r="Y9" i="41" s="1"/>
  <c r="T9" i="41"/>
  <c r="V9" i="41" s="1"/>
  <c r="Q9" i="41"/>
  <c r="K9" i="41"/>
  <c r="M9" i="41" s="1"/>
  <c r="H9" i="41"/>
  <c r="J9" i="41" s="1"/>
  <c r="AD9" i="41"/>
  <c r="E9" i="41"/>
  <c r="G9" i="41" s="1"/>
  <c r="AX8" i="41"/>
  <c r="AZ8" i="41" s="1"/>
  <c r="AU8" i="41"/>
  <c r="AW8" i="41" s="1"/>
  <c r="AR8" i="41"/>
  <c r="AT8" i="41" s="1"/>
  <c r="AP8" i="41"/>
  <c r="AL8" i="41"/>
  <c r="AI8" i="41"/>
  <c r="AK8" i="41" s="1"/>
  <c r="AF8" i="41"/>
  <c r="AH8" i="41" s="1"/>
  <c r="AD8" i="41"/>
  <c r="AA8" i="41"/>
  <c r="W8" i="41"/>
  <c r="Y8" i="41" s="1"/>
  <c r="T8" i="41"/>
  <c r="V8" i="41" s="1"/>
  <c r="Q8" i="41"/>
  <c r="O8" i="41"/>
  <c r="K8" i="41"/>
  <c r="M8" i="41" s="1"/>
  <c r="H8" i="41"/>
  <c r="J8" i="41" s="1"/>
  <c r="E8" i="41"/>
  <c r="AX7" i="41"/>
  <c r="AZ7" i="41" s="1"/>
  <c r="AU7" i="41"/>
  <c r="AW7" i="41" s="1"/>
  <c r="AR7" i="41"/>
  <c r="AT7" i="41" s="1"/>
  <c r="AL7" i="41"/>
  <c r="AN7" i="41" s="1"/>
  <c r="AI7" i="41"/>
  <c r="AK7" i="41" s="1"/>
  <c r="AF7" i="41"/>
  <c r="AH7" i="41" s="1"/>
  <c r="AD7" i="41"/>
  <c r="W7" i="41"/>
  <c r="Y7" i="41" s="1"/>
  <c r="T7" i="41"/>
  <c r="V7" i="41" s="1"/>
  <c r="Q7" i="41"/>
  <c r="S7" i="41" s="1"/>
  <c r="K7" i="41"/>
  <c r="M7" i="41" s="1"/>
  <c r="H7" i="41"/>
  <c r="J7" i="41" s="1"/>
  <c r="E7" i="41"/>
  <c r="AX50" i="42"/>
  <c r="AZ50" i="42" s="1"/>
  <c r="AU50" i="42"/>
  <c r="AW50" i="42" s="1"/>
  <c r="AR50" i="42"/>
  <c r="AT50" i="42" s="1"/>
  <c r="AP50" i="42"/>
  <c r="AL50" i="42"/>
  <c r="AN50" i="42" s="1"/>
  <c r="AI50" i="42"/>
  <c r="AK50" i="42" s="1"/>
  <c r="AF50" i="42"/>
  <c r="AA50" i="42"/>
  <c r="W50" i="42"/>
  <c r="Y50" i="42" s="1"/>
  <c r="T50" i="42"/>
  <c r="V50" i="42" s="1"/>
  <c r="Q50" i="42"/>
  <c r="K50" i="42"/>
  <c r="M50" i="42" s="1"/>
  <c r="H50" i="42"/>
  <c r="E50" i="42"/>
  <c r="G50" i="42" s="1"/>
  <c r="AX49" i="42"/>
  <c r="AZ49" i="42" s="1"/>
  <c r="AU49" i="42"/>
  <c r="AW49" i="42" s="1"/>
  <c r="AR49" i="42"/>
  <c r="AT49" i="42" s="1"/>
  <c r="AP49" i="42"/>
  <c r="AL49" i="42"/>
  <c r="AN49" i="42" s="1"/>
  <c r="AI49" i="42"/>
  <c r="AK49" i="42" s="1"/>
  <c r="AF49" i="42"/>
  <c r="AD49" i="42"/>
  <c r="AA49" i="42"/>
  <c r="W49" i="42"/>
  <c r="Y49" i="42" s="1"/>
  <c r="T49" i="42"/>
  <c r="V49" i="42" s="1"/>
  <c r="Q49" i="42"/>
  <c r="O49" i="42"/>
  <c r="K49" i="42"/>
  <c r="M49" i="42" s="1"/>
  <c r="H49" i="42"/>
  <c r="J49" i="42" s="1"/>
  <c r="E49" i="42"/>
  <c r="AX48" i="42"/>
  <c r="AZ48" i="42" s="1"/>
  <c r="AU48" i="42"/>
  <c r="AW48" i="42" s="1"/>
  <c r="AR48" i="42"/>
  <c r="AT48" i="42" s="1"/>
  <c r="AP48" i="42"/>
  <c r="AL48" i="42"/>
  <c r="AN48" i="42" s="1"/>
  <c r="AI48" i="42"/>
  <c r="AK48" i="42" s="1"/>
  <c r="AF48" i="42"/>
  <c r="AH48" i="42" s="1"/>
  <c r="AA48" i="42"/>
  <c r="W48" i="42"/>
  <c r="Y48" i="42" s="1"/>
  <c r="T48" i="42"/>
  <c r="Q48" i="42"/>
  <c r="S48" i="42" s="1"/>
  <c r="K48" i="42"/>
  <c r="M48" i="42" s="1"/>
  <c r="H48" i="42"/>
  <c r="J48" i="42" s="1"/>
  <c r="O48" i="42"/>
  <c r="E48" i="42"/>
  <c r="AX47" i="42"/>
  <c r="AZ47" i="42" s="1"/>
  <c r="AU47" i="42"/>
  <c r="AW47" i="42" s="1"/>
  <c r="AR47" i="42"/>
  <c r="AT47" i="42" s="1"/>
  <c r="AP47" i="42"/>
  <c r="AL47" i="42"/>
  <c r="AN47" i="42" s="1"/>
  <c r="AI47" i="42"/>
  <c r="AK47" i="42" s="1"/>
  <c r="AF47" i="42"/>
  <c r="AH47" i="42" s="1"/>
  <c r="AD47" i="42"/>
  <c r="AA47" i="42"/>
  <c r="W47" i="42"/>
  <c r="Y47" i="42" s="1"/>
  <c r="T47" i="42"/>
  <c r="V47" i="42" s="1"/>
  <c r="Q47" i="42"/>
  <c r="S47" i="42" s="1"/>
  <c r="O47" i="42"/>
  <c r="K47" i="42"/>
  <c r="M47" i="42" s="1"/>
  <c r="H47" i="42"/>
  <c r="E47" i="42"/>
  <c r="G47" i="42" s="1"/>
  <c r="AX46" i="42"/>
  <c r="AZ46" i="42" s="1"/>
  <c r="AU46" i="42"/>
  <c r="AW46" i="42" s="1"/>
  <c r="AR46" i="42"/>
  <c r="AT46" i="42" s="1"/>
  <c r="AP46" i="42"/>
  <c r="AL46" i="42"/>
  <c r="AN46" i="42" s="1"/>
  <c r="AI46" i="42"/>
  <c r="AK46" i="42" s="1"/>
  <c r="AF46" i="42"/>
  <c r="AD46" i="42"/>
  <c r="AA46" i="42"/>
  <c r="W46" i="42"/>
  <c r="Y46" i="42" s="1"/>
  <c r="T46" i="42"/>
  <c r="V46" i="42" s="1"/>
  <c r="Q46" i="42"/>
  <c r="O46" i="42"/>
  <c r="K46" i="42"/>
  <c r="M46" i="42" s="1"/>
  <c r="H46" i="42"/>
  <c r="J46" i="42" s="1"/>
  <c r="E46" i="42"/>
  <c r="AX45" i="42"/>
  <c r="AZ45" i="42" s="1"/>
  <c r="AU45" i="42"/>
  <c r="AW45" i="42" s="1"/>
  <c r="AR45" i="42"/>
  <c r="AT45" i="42" s="1"/>
  <c r="AP45" i="42"/>
  <c r="AL45" i="42"/>
  <c r="AN45" i="42" s="1"/>
  <c r="AI45" i="42"/>
  <c r="AK45" i="42" s="1"/>
  <c r="AF45" i="42"/>
  <c r="AH45" i="42" s="1"/>
  <c r="AA45" i="42"/>
  <c r="W45" i="42"/>
  <c r="Y45" i="42" s="1"/>
  <c r="T45" i="42"/>
  <c r="V45" i="42" s="1"/>
  <c r="Q45" i="42"/>
  <c r="S45" i="42" s="1"/>
  <c r="K45" i="42"/>
  <c r="M45" i="42" s="1"/>
  <c r="H45" i="42"/>
  <c r="J45" i="42" s="1"/>
  <c r="E45" i="42"/>
  <c r="AX44" i="42"/>
  <c r="AZ44" i="42" s="1"/>
  <c r="AU44" i="42"/>
  <c r="AW44" i="42" s="1"/>
  <c r="AR44" i="42"/>
  <c r="AT44" i="42" s="1"/>
  <c r="AP44" i="42"/>
  <c r="AL44" i="42"/>
  <c r="AN44" i="42" s="1"/>
  <c r="AI44" i="42"/>
  <c r="AK44" i="42" s="1"/>
  <c r="AF44" i="42"/>
  <c r="AA44" i="42"/>
  <c r="W44" i="42"/>
  <c r="Y44" i="42" s="1"/>
  <c r="T44" i="42"/>
  <c r="V44" i="42" s="1"/>
  <c r="Q44" i="42"/>
  <c r="K44" i="42"/>
  <c r="M44" i="42" s="1"/>
  <c r="H44" i="42"/>
  <c r="J44" i="42" s="1"/>
  <c r="AD44" i="42"/>
  <c r="E44" i="42"/>
  <c r="G44" i="42" s="1"/>
  <c r="AX43" i="42"/>
  <c r="AZ43" i="42" s="1"/>
  <c r="AU43" i="42"/>
  <c r="AW43" i="42" s="1"/>
  <c r="AR43" i="42"/>
  <c r="AT43" i="42" s="1"/>
  <c r="AP43" i="42"/>
  <c r="AL43" i="42"/>
  <c r="AN43" i="42" s="1"/>
  <c r="AI43" i="42"/>
  <c r="AK43" i="42" s="1"/>
  <c r="AF43" i="42"/>
  <c r="AH43" i="42" s="1"/>
  <c r="AD43" i="42"/>
  <c r="AA43" i="42"/>
  <c r="W43" i="42"/>
  <c r="Y43" i="42" s="1"/>
  <c r="T43" i="42"/>
  <c r="V43" i="42" s="1"/>
  <c r="Q43" i="42"/>
  <c r="S43" i="42" s="1"/>
  <c r="O43" i="42"/>
  <c r="K43" i="42"/>
  <c r="M43" i="42" s="1"/>
  <c r="H43" i="42"/>
  <c r="E43" i="42"/>
  <c r="G43" i="42" s="1"/>
  <c r="AX42" i="42"/>
  <c r="AZ42" i="42" s="1"/>
  <c r="AU42" i="42"/>
  <c r="AW42" i="42" s="1"/>
  <c r="AR42" i="42"/>
  <c r="AT42" i="42" s="1"/>
  <c r="AP42" i="42"/>
  <c r="AL42" i="42"/>
  <c r="AN42" i="42" s="1"/>
  <c r="AI42" i="42"/>
  <c r="AK42" i="42" s="1"/>
  <c r="AF42" i="42"/>
  <c r="AH42" i="42" s="1"/>
  <c r="AD42" i="42"/>
  <c r="AA42" i="42"/>
  <c r="W42" i="42"/>
  <c r="Y42" i="42" s="1"/>
  <c r="T42" i="42"/>
  <c r="V42" i="42" s="1"/>
  <c r="Q42" i="42"/>
  <c r="S42" i="42" s="1"/>
  <c r="O42" i="42"/>
  <c r="K42" i="42"/>
  <c r="M42" i="42" s="1"/>
  <c r="H42" i="42"/>
  <c r="J42" i="42" s="1"/>
  <c r="E42" i="42"/>
  <c r="G42" i="42" s="1"/>
  <c r="AX41" i="42"/>
  <c r="AZ41" i="42" s="1"/>
  <c r="AU41" i="42"/>
  <c r="AW41" i="42" s="1"/>
  <c r="AR41" i="42"/>
  <c r="AT41" i="42" s="1"/>
  <c r="AP41" i="42"/>
  <c r="AL41" i="42"/>
  <c r="AN41" i="42" s="1"/>
  <c r="AI41" i="42"/>
  <c r="AK41" i="42" s="1"/>
  <c r="AF41" i="42"/>
  <c r="AH41" i="42" s="1"/>
  <c r="AD41" i="42"/>
  <c r="AA41" i="42"/>
  <c r="W41" i="42"/>
  <c r="Y41" i="42" s="1"/>
  <c r="T41" i="42"/>
  <c r="V41" i="42" s="1"/>
  <c r="Q41" i="42"/>
  <c r="S41" i="42" s="1"/>
  <c r="K41" i="42"/>
  <c r="M41" i="42" s="1"/>
  <c r="H41" i="42"/>
  <c r="J41" i="42" s="1"/>
  <c r="O41" i="42"/>
  <c r="E41" i="42"/>
  <c r="AX40" i="42"/>
  <c r="AZ40" i="42" s="1"/>
  <c r="AU40" i="42"/>
  <c r="AW40" i="42" s="1"/>
  <c r="AR40" i="42"/>
  <c r="AT40" i="42" s="1"/>
  <c r="AP40" i="42"/>
  <c r="AL40" i="42"/>
  <c r="AN40" i="42" s="1"/>
  <c r="AI40" i="42"/>
  <c r="AK40" i="42" s="1"/>
  <c r="AF40" i="42"/>
  <c r="AA40" i="42"/>
  <c r="W40" i="42"/>
  <c r="Y40" i="42" s="1"/>
  <c r="T40" i="42"/>
  <c r="V40" i="42" s="1"/>
  <c r="Q40" i="42"/>
  <c r="K40" i="42"/>
  <c r="M40" i="42" s="1"/>
  <c r="H40" i="42"/>
  <c r="J40" i="42" s="1"/>
  <c r="E40" i="42"/>
  <c r="AX39" i="42"/>
  <c r="AZ39" i="42" s="1"/>
  <c r="AU39" i="42"/>
  <c r="AW39" i="42" s="1"/>
  <c r="AR39" i="42"/>
  <c r="AT39" i="42" s="1"/>
  <c r="AP39" i="42"/>
  <c r="AL39" i="42"/>
  <c r="AI39" i="42"/>
  <c r="AK39" i="42" s="1"/>
  <c r="AF39" i="42"/>
  <c r="AH39" i="42" s="1"/>
  <c r="AD39" i="42"/>
  <c r="AA39" i="42"/>
  <c r="W39" i="42"/>
  <c r="Y39" i="42" s="1"/>
  <c r="T39" i="42"/>
  <c r="V39" i="42" s="1"/>
  <c r="Q39" i="42"/>
  <c r="O39" i="42"/>
  <c r="K39" i="42"/>
  <c r="M39" i="42" s="1"/>
  <c r="H39" i="42"/>
  <c r="J39" i="42" s="1"/>
  <c r="E39" i="42"/>
  <c r="AX38" i="42"/>
  <c r="AZ38" i="42" s="1"/>
  <c r="AU38" i="42"/>
  <c r="AW38" i="42" s="1"/>
  <c r="AR38" i="42"/>
  <c r="AT38" i="42" s="1"/>
  <c r="AP38" i="42"/>
  <c r="AL38" i="42"/>
  <c r="AN38" i="42" s="1"/>
  <c r="AI38" i="42"/>
  <c r="AF38" i="42"/>
  <c r="AH38" i="42" s="1"/>
  <c r="AA38" i="42"/>
  <c r="W38" i="42"/>
  <c r="Y38" i="42" s="1"/>
  <c r="T38" i="42"/>
  <c r="Q38" i="42"/>
  <c r="S38" i="42" s="1"/>
  <c r="O38" i="42"/>
  <c r="K38" i="42"/>
  <c r="M38" i="42" s="1"/>
  <c r="H38" i="42"/>
  <c r="J38" i="42" s="1"/>
  <c r="AD38" i="42"/>
  <c r="E38" i="42"/>
  <c r="G38" i="42" s="1"/>
  <c r="AX37" i="42"/>
  <c r="AZ37" i="42" s="1"/>
  <c r="AU37" i="42"/>
  <c r="AW37" i="42" s="1"/>
  <c r="AR37" i="42"/>
  <c r="AT37" i="42" s="1"/>
  <c r="AP37" i="42"/>
  <c r="AL37" i="42"/>
  <c r="AN37" i="42" s="1"/>
  <c r="AI37" i="42"/>
  <c r="AK37" i="42" s="1"/>
  <c r="AF37" i="42"/>
  <c r="AH37" i="42" s="1"/>
  <c r="AA37" i="42"/>
  <c r="W37" i="42"/>
  <c r="Y37" i="42" s="1"/>
  <c r="T37" i="42"/>
  <c r="V37" i="42" s="1"/>
  <c r="Q37" i="42"/>
  <c r="S37" i="42" s="1"/>
  <c r="K37" i="42"/>
  <c r="M37" i="42" s="1"/>
  <c r="H37" i="42"/>
  <c r="J37" i="42" s="1"/>
  <c r="E37" i="42"/>
  <c r="G37" i="42" s="1"/>
  <c r="AX36" i="42"/>
  <c r="AZ36" i="42" s="1"/>
  <c r="AU36" i="42"/>
  <c r="AW36" i="42" s="1"/>
  <c r="AR36" i="42"/>
  <c r="AT36" i="42" s="1"/>
  <c r="AP36" i="42"/>
  <c r="AL36" i="42"/>
  <c r="AN36" i="42" s="1"/>
  <c r="AI36" i="42"/>
  <c r="AK36" i="42" s="1"/>
  <c r="AF36" i="42"/>
  <c r="AH36" i="42" s="1"/>
  <c r="AA36" i="42"/>
  <c r="W36" i="42"/>
  <c r="Y36" i="42" s="1"/>
  <c r="T36" i="42"/>
  <c r="V36" i="42" s="1"/>
  <c r="Q36" i="42"/>
  <c r="S36" i="42" s="1"/>
  <c r="K36" i="42"/>
  <c r="M36" i="42" s="1"/>
  <c r="H36" i="42"/>
  <c r="E36" i="42"/>
  <c r="G36" i="42" s="1"/>
  <c r="AX35" i="42"/>
  <c r="AZ35" i="42" s="1"/>
  <c r="AU35" i="42"/>
  <c r="AW35" i="42" s="1"/>
  <c r="AR35" i="42"/>
  <c r="AT35" i="42" s="1"/>
  <c r="AP35" i="42"/>
  <c r="AL35" i="42"/>
  <c r="AN35" i="42" s="1"/>
  <c r="AI35" i="42"/>
  <c r="AK35" i="42" s="1"/>
  <c r="AF35" i="42"/>
  <c r="AD35" i="42"/>
  <c r="AA35" i="42"/>
  <c r="W35" i="42"/>
  <c r="Y35" i="42" s="1"/>
  <c r="T35" i="42"/>
  <c r="V35" i="42" s="1"/>
  <c r="Q35" i="42"/>
  <c r="S35" i="42" s="1"/>
  <c r="O35" i="42"/>
  <c r="K35" i="42"/>
  <c r="M35" i="42" s="1"/>
  <c r="H35" i="42"/>
  <c r="J35" i="42" s="1"/>
  <c r="E35" i="42"/>
  <c r="AX34" i="42"/>
  <c r="AZ34" i="42" s="1"/>
  <c r="AU34" i="42"/>
  <c r="AW34" i="42" s="1"/>
  <c r="AR34" i="42"/>
  <c r="AT34" i="42" s="1"/>
  <c r="AP34" i="42"/>
  <c r="AL34" i="42"/>
  <c r="AN34" i="42" s="1"/>
  <c r="AI34" i="42"/>
  <c r="AK34" i="42" s="1"/>
  <c r="AF34" i="42"/>
  <c r="AH34" i="42" s="1"/>
  <c r="AA34" i="42"/>
  <c r="W34" i="42"/>
  <c r="Y34" i="42" s="1"/>
  <c r="T34" i="42"/>
  <c r="V34" i="42" s="1"/>
  <c r="Q34" i="42"/>
  <c r="K34" i="42"/>
  <c r="M34" i="42" s="1"/>
  <c r="H34" i="42"/>
  <c r="AD34" i="42"/>
  <c r="E34" i="42"/>
  <c r="G34" i="42" s="1"/>
  <c r="AX33" i="42"/>
  <c r="AZ33" i="42" s="1"/>
  <c r="AU33" i="42"/>
  <c r="AW33" i="42" s="1"/>
  <c r="AR33" i="42"/>
  <c r="AT33" i="42" s="1"/>
  <c r="AP33" i="42"/>
  <c r="AL33" i="42"/>
  <c r="AN33" i="42" s="1"/>
  <c r="AI33" i="42"/>
  <c r="AK33" i="42" s="1"/>
  <c r="AF33" i="42"/>
  <c r="AH33" i="42" s="1"/>
  <c r="AD33" i="42"/>
  <c r="AA33" i="42"/>
  <c r="W33" i="42"/>
  <c r="Y33" i="42" s="1"/>
  <c r="T33" i="42"/>
  <c r="V33" i="42" s="1"/>
  <c r="Q33" i="42"/>
  <c r="S33" i="42" s="1"/>
  <c r="O33" i="42"/>
  <c r="K33" i="42"/>
  <c r="M33" i="42" s="1"/>
  <c r="H33" i="42"/>
  <c r="J33" i="42" s="1"/>
  <c r="E33" i="42"/>
  <c r="AX32" i="42"/>
  <c r="AZ32" i="42" s="1"/>
  <c r="AU32" i="42"/>
  <c r="AW32" i="42" s="1"/>
  <c r="AR32" i="42"/>
  <c r="AT32" i="42" s="1"/>
  <c r="AP32" i="42"/>
  <c r="AL32" i="42"/>
  <c r="AN32" i="42" s="1"/>
  <c r="AI32" i="42"/>
  <c r="AK32" i="42" s="1"/>
  <c r="AF32" i="42"/>
  <c r="AH32" i="42" s="1"/>
  <c r="AA32" i="42"/>
  <c r="W32" i="42"/>
  <c r="Y32" i="42" s="1"/>
  <c r="T32" i="42"/>
  <c r="Q32" i="42"/>
  <c r="S32" i="42" s="1"/>
  <c r="K32" i="42"/>
  <c r="M32" i="42" s="1"/>
  <c r="H32" i="42"/>
  <c r="J32" i="42" s="1"/>
  <c r="E32" i="42"/>
  <c r="AX31" i="42"/>
  <c r="AZ31" i="42" s="1"/>
  <c r="AU31" i="42"/>
  <c r="AW31" i="42" s="1"/>
  <c r="AR31" i="42"/>
  <c r="AT31" i="42" s="1"/>
  <c r="AP31" i="42"/>
  <c r="AL31" i="42"/>
  <c r="AN31" i="42" s="1"/>
  <c r="AI31" i="42"/>
  <c r="AK31" i="42" s="1"/>
  <c r="AF31" i="42"/>
  <c r="AA31" i="42"/>
  <c r="W31" i="42"/>
  <c r="Y31" i="42" s="1"/>
  <c r="T31" i="42"/>
  <c r="V31" i="42" s="1"/>
  <c r="Q31" i="42"/>
  <c r="K31" i="42"/>
  <c r="M31" i="42" s="1"/>
  <c r="H31" i="42"/>
  <c r="J31" i="42" s="1"/>
  <c r="AD31" i="42"/>
  <c r="E31" i="42"/>
  <c r="G31" i="42" s="1"/>
  <c r="AX30" i="42"/>
  <c r="AZ30" i="42" s="1"/>
  <c r="AU30" i="42"/>
  <c r="AW30" i="42" s="1"/>
  <c r="AR30" i="42"/>
  <c r="AT30" i="42" s="1"/>
  <c r="AP30" i="42"/>
  <c r="AL30" i="42"/>
  <c r="AN30" i="42" s="1"/>
  <c r="AI30" i="42"/>
  <c r="AK30" i="42" s="1"/>
  <c r="AF30" i="42"/>
  <c r="AD30" i="42"/>
  <c r="AA30" i="42"/>
  <c r="W30" i="42"/>
  <c r="Y30" i="42" s="1"/>
  <c r="T30" i="42"/>
  <c r="V30" i="42" s="1"/>
  <c r="Q30" i="42"/>
  <c r="O30" i="42"/>
  <c r="K30" i="42"/>
  <c r="M30" i="42" s="1"/>
  <c r="H30" i="42"/>
  <c r="E30" i="42"/>
  <c r="G30" i="42" s="1"/>
  <c r="AX29" i="42"/>
  <c r="AZ29" i="42" s="1"/>
  <c r="AU29" i="42"/>
  <c r="AW29" i="42" s="1"/>
  <c r="AR29" i="42"/>
  <c r="AT29" i="42" s="1"/>
  <c r="AP29" i="42"/>
  <c r="AL29" i="42"/>
  <c r="AN29" i="42" s="1"/>
  <c r="AI29" i="42"/>
  <c r="AF29" i="42"/>
  <c r="AH29" i="42" s="1"/>
  <c r="AD29" i="42"/>
  <c r="AA29" i="42"/>
  <c r="W29" i="42"/>
  <c r="Y29" i="42" s="1"/>
  <c r="T29" i="42"/>
  <c r="Q29" i="42"/>
  <c r="S29" i="42" s="1"/>
  <c r="O29" i="42"/>
  <c r="K29" i="42"/>
  <c r="M29" i="42" s="1"/>
  <c r="H29" i="42"/>
  <c r="J29" i="42" s="1"/>
  <c r="E29" i="42"/>
  <c r="AX28" i="42"/>
  <c r="AZ28" i="42" s="1"/>
  <c r="AU28" i="42"/>
  <c r="AW28" i="42" s="1"/>
  <c r="AR28" i="42"/>
  <c r="AT28" i="42" s="1"/>
  <c r="AP28" i="42"/>
  <c r="AL28" i="42"/>
  <c r="AN28" i="42" s="1"/>
  <c r="AI28" i="42"/>
  <c r="AF28" i="42"/>
  <c r="AH28" i="42" s="1"/>
  <c r="AA28" i="42"/>
  <c r="W28" i="42"/>
  <c r="Y28" i="42" s="1"/>
  <c r="T28" i="42"/>
  <c r="Q28" i="42"/>
  <c r="S28" i="42" s="1"/>
  <c r="K28" i="42"/>
  <c r="M28" i="42" s="1"/>
  <c r="H28" i="42"/>
  <c r="J28" i="42" s="1"/>
  <c r="E28" i="42"/>
  <c r="AX27" i="42"/>
  <c r="AZ27" i="42" s="1"/>
  <c r="AU27" i="42"/>
  <c r="AW27" i="42" s="1"/>
  <c r="AR27" i="42"/>
  <c r="AT27" i="42" s="1"/>
  <c r="AP27" i="42"/>
  <c r="AL27" i="42"/>
  <c r="AN27" i="42" s="1"/>
  <c r="AI27" i="42"/>
  <c r="AK27" i="42" s="1"/>
  <c r="AF27" i="42"/>
  <c r="AA27" i="42"/>
  <c r="W27" i="42"/>
  <c r="Y27" i="42" s="1"/>
  <c r="T27" i="42"/>
  <c r="V27" i="42" s="1"/>
  <c r="Q27" i="42"/>
  <c r="K27" i="42"/>
  <c r="M27" i="42" s="1"/>
  <c r="H27" i="42"/>
  <c r="J27" i="42" s="1"/>
  <c r="AD27" i="42"/>
  <c r="E27" i="42"/>
  <c r="G27" i="42" s="1"/>
  <c r="AX26" i="42"/>
  <c r="AZ26" i="42" s="1"/>
  <c r="AU26" i="42"/>
  <c r="AW26" i="42" s="1"/>
  <c r="AR26" i="42"/>
  <c r="AT26" i="42" s="1"/>
  <c r="AP26" i="42"/>
  <c r="AL26" i="42"/>
  <c r="AN26" i="42" s="1"/>
  <c r="AI26" i="42"/>
  <c r="AK26" i="42" s="1"/>
  <c r="AF26" i="42"/>
  <c r="AH26" i="42" s="1"/>
  <c r="AD26" i="42"/>
  <c r="AA26" i="42"/>
  <c r="W26" i="42"/>
  <c r="Y26" i="42" s="1"/>
  <c r="T26" i="42"/>
  <c r="V26" i="42" s="1"/>
  <c r="Q26" i="42"/>
  <c r="S26" i="42" s="1"/>
  <c r="O26" i="42"/>
  <c r="K26" i="42"/>
  <c r="M26" i="42" s="1"/>
  <c r="H26" i="42"/>
  <c r="J26" i="42" s="1"/>
  <c r="E26" i="42"/>
  <c r="AX25" i="42"/>
  <c r="AZ25" i="42" s="1"/>
  <c r="AU25" i="42"/>
  <c r="AW25" i="42" s="1"/>
  <c r="AR25" i="42"/>
  <c r="AT25" i="42" s="1"/>
  <c r="AP25" i="42"/>
  <c r="AL25" i="42"/>
  <c r="AN25" i="42" s="1"/>
  <c r="AI25" i="42"/>
  <c r="AF25" i="42"/>
  <c r="AH25" i="42" s="1"/>
  <c r="AD25" i="42"/>
  <c r="AA25" i="42"/>
  <c r="W25" i="42"/>
  <c r="Y25" i="42" s="1"/>
  <c r="T25" i="42"/>
  <c r="Q25" i="42"/>
  <c r="S25" i="42" s="1"/>
  <c r="O25" i="42"/>
  <c r="K25" i="42"/>
  <c r="M25" i="42" s="1"/>
  <c r="H25" i="42"/>
  <c r="J25" i="42" s="1"/>
  <c r="E25" i="42"/>
  <c r="AX24" i="42"/>
  <c r="AZ24" i="42" s="1"/>
  <c r="AU24" i="42"/>
  <c r="AW24" i="42" s="1"/>
  <c r="AR24" i="42"/>
  <c r="AT24" i="42" s="1"/>
  <c r="AP24" i="42"/>
  <c r="AL24" i="42"/>
  <c r="AN24" i="42" s="1"/>
  <c r="AI24" i="42"/>
  <c r="AK24" i="42" s="1"/>
  <c r="AF24" i="42"/>
  <c r="AH24" i="42" s="1"/>
  <c r="AA24" i="42"/>
  <c r="W24" i="42"/>
  <c r="Y24" i="42" s="1"/>
  <c r="T24" i="42"/>
  <c r="V24" i="42" s="1"/>
  <c r="Q24" i="42"/>
  <c r="S24" i="42" s="1"/>
  <c r="K24" i="42"/>
  <c r="M24" i="42" s="1"/>
  <c r="H24" i="42"/>
  <c r="J24" i="42" s="1"/>
  <c r="E24" i="42"/>
  <c r="AX23" i="42"/>
  <c r="AZ23" i="42" s="1"/>
  <c r="AU23" i="42"/>
  <c r="AW23" i="42" s="1"/>
  <c r="AR23" i="42"/>
  <c r="AT23" i="42" s="1"/>
  <c r="AP23" i="42"/>
  <c r="AL23" i="42"/>
  <c r="AN23" i="42" s="1"/>
  <c r="AI23" i="42"/>
  <c r="AK23" i="42" s="1"/>
  <c r="AF23" i="42"/>
  <c r="AA23" i="42"/>
  <c r="W23" i="42"/>
  <c r="Y23" i="42" s="1"/>
  <c r="T23" i="42"/>
  <c r="V23" i="42" s="1"/>
  <c r="Q23" i="42"/>
  <c r="K23" i="42"/>
  <c r="M23" i="42" s="1"/>
  <c r="H23" i="42"/>
  <c r="J23" i="42" s="1"/>
  <c r="AD23" i="42"/>
  <c r="E23" i="42"/>
  <c r="G23" i="42" s="1"/>
  <c r="AX22" i="42"/>
  <c r="AZ22" i="42" s="1"/>
  <c r="AU22" i="42"/>
  <c r="AW22" i="42" s="1"/>
  <c r="AR22" i="42"/>
  <c r="AT22" i="42" s="1"/>
  <c r="AP22" i="42"/>
  <c r="AL22" i="42"/>
  <c r="AN22" i="42" s="1"/>
  <c r="AI22" i="42"/>
  <c r="AK22" i="42" s="1"/>
  <c r="AF22" i="42"/>
  <c r="AH22" i="42" s="1"/>
  <c r="AD22" i="42"/>
  <c r="AA22" i="42"/>
  <c r="W22" i="42"/>
  <c r="Y22" i="42" s="1"/>
  <c r="T22" i="42"/>
  <c r="V22" i="42" s="1"/>
  <c r="Q22" i="42"/>
  <c r="S22" i="42" s="1"/>
  <c r="O22" i="42"/>
  <c r="K22" i="42"/>
  <c r="M22" i="42" s="1"/>
  <c r="H22" i="42"/>
  <c r="J22" i="42" s="1"/>
  <c r="E22" i="42"/>
  <c r="AX21" i="42"/>
  <c r="AZ21" i="42" s="1"/>
  <c r="AU21" i="42"/>
  <c r="AW21" i="42" s="1"/>
  <c r="AR21" i="42"/>
  <c r="AT21" i="42" s="1"/>
  <c r="AP21" i="42"/>
  <c r="AL21" i="42"/>
  <c r="AN21" i="42" s="1"/>
  <c r="AI21" i="42"/>
  <c r="AF21" i="42"/>
  <c r="AH21" i="42" s="1"/>
  <c r="AD21" i="42"/>
  <c r="AA21" i="42"/>
  <c r="W21" i="42"/>
  <c r="Y21" i="42" s="1"/>
  <c r="T21" i="42"/>
  <c r="Q21" i="42"/>
  <c r="S21" i="42" s="1"/>
  <c r="O21" i="42"/>
  <c r="K21" i="42"/>
  <c r="M21" i="42" s="1"/>
  <c r="H21" i="42"/>
  <c r="J21" i="42" s="1"/>
  <c r="E21" i="42"/>
  <c r="AX20" i="42"/>
  <c r="AZ20" i="42" s="1"/>
  <c r="AU20" i="42"/>
  <c r="AW20" i="42" s="1"/>
  <c r="AR20" i="42"/>
  <c r="AT20" i="42" s="1"/>
  <c r="AP20" i="42"/>
  <c r="AL20" i="42"/>
  <c r="AN20" i="42" s="1"/>
  <c r="AI20" i="42"/>
  <c r="AK20" i="42" s="1"/>
  <c r="AF20" i="42"/>
  <c r="AH20" i="42" s="1"/>
  <c r="AA20" i="42"/>
  <c r="W20" i="42"/>
  <c r="Y20" i="42" s="1"/>
  <c r="T20" i="42"/>
  <c r="V20" i="42" s="1"/>
  <c r="Q20" i="42"/>
  <c r="S20" i="42" s="1"/>
  <c r="K20" i="42"/>
  <c r="M20" i="42" s="1"/>
  <c r="H20" i="42"/>
  <c r="J20" i="42" s="1"/>
  <c r="E20" i="42"/>
  <c r="AX19" i="42"/>
  <c r="AZ19" i="42" s="1"/>
  <c r="AU19" i="42"/>
  <c r="AW19" i="42" s="1"/>
  <c r="AR19" i="42"/>
  <c r="AT19" i="42" s="1"/>
  <c r="AP19" i="42"/>
  <c r="AL19" i="42"/>
  <c r="AN19" i="42" s="1"/>
  <c r="AI19" i="42"/>
  <c r="AK19" i="42" s="1"/>
  <c r="AF19" i="42"/>
  <c r="AA19" i="42"/>
  <c r="W19" i="42"/>
  <c r="Y19" i="42" s="1"/>
  <c r="T19" i="42"/>
  <c r="V19" i="42" s="1"/>
  <c r="Q19" i="42"/>
  <c r="K19" i="42"/>
  <c r="M19" i="42" s="1"/>
  <c r="H19" i="42"/>
  <c r="J19" i="42" s="1"/>
  <c r="AD19" i="42"/>
  <c r="E19" i="42"/>
  <c r="G19" i="42" s="1"/>
  <c r="AX18" i="42"/>
  <c r="AZ18" i="42" s="1"/>
  <c r="AU18" i="42"/>
  <c r="AW18" i="42" s="1"/>
  <c r="AR18" i="42"/>
  <c r="AT18" i="42" s="1"/>
  <c r="AP18" i="42"/>
  <c r="AL18" i="42"/>
  <c r="AN18" i="42" s="1"/>
  <c r="AI18" i="42"/>
  <c r="AK18" i="42" s="1"/>
  <c r="AF18" i="42"/>
  <c r="AH18" i="42" s="1"/>
  <c r="AD18" i="42"/>
  <c r="AA18" i="42"/>
  <c r="W18" i="42"/>
  <c r="Y18" i="42" s="1"/>
  <c r="T18" i="42"/>
  <c r="V18" i="42" s="1"/>
  <c r="Q18" i="42"/>
  <c r="O18" i="42"/>
  <c r="K18" i="42"/>
  <c r="M18" i="42" s="1"/>
  <c r="H18" i="42"/>
  <c r="J18" i="42" s="1"/>
  <c r="E18" i="42"/>
  <c r="AX17" i="42"/>
  <c r="AZ17" i="42" s="1"/>
  <c r="AU17" i="42"/>
  <c r="AW17" i="42" s="1"/>
  <c r="AR17" i="42"/>
  <c r="AT17" i="42" s="1"/>
  <c r="AP17" i="42"/>
  <c r="AL17" i="42"/>
  <c r="AN17" i="42" s="1"/>
  <c r="AI17" i="42"/>
  <c r="AF17" i="42"/>
  <c r="AH17" i="42" s="1"/>
  <c r="AD17" i="42"/>
  <c r="AA17" i="42"/>
  <c r="W17" i="42"/>
  <c r="Y17" i="42" s="1"/>
  <c r="T17" i="42"/>
  <c r="Q17" i="42"/>
  <c r="S17" i="42" s="1"/>
  <c r="O17" i="42"/>
  <c r="K17" i="42"/>
  <c r="M17" i="42" s="1"/>
  <c r="H17" i="42"/>
  <c r="J17" i="42" s="1"/>
  <c r="E17" i="42"/>
  <c r="AX16" i="42"/>
  <c r="AZ16" i="42" s="1"/>
  <c r="AU16" i="42"/>
  <c r="AW16" i="42" s="1"/>
  <c r="AR16" i="42"/>
  <c r="AT16" i="42" s="1"/>
  <c r="AP16" i="42"/>
  <c r="AL16" i="42"/>
  <c r="AN16" i="42" s="1"/>
  <c r="AI16" i="42"/>
  <c r="AF16" i="42"/>
  <c r="AH16" i="42" s="1"/>
  <c r="AA16" i="42"/>
  <c r="W16" i="42"/>
  <c r="Y16" i="42" s="1"/>
  <c r="T16" i="42"/>
  <c r="Q16" i="42"/>
  <c r="S16" i="42" s="1"/>
  <c r="K16" i="42"/>
  <c r="M16" i="42" s="1"/>
  <c r="H16" i="42"/>
  <c r="J16" i="42" s="1"/>
  <c r="E16" i="42"/>
  <c r="AX15" i="42"/>
  <c r="AZ15" i="42" s="1"/>
  <c r="AU15" i="42"/>
  <c r="AW15" i="42" s="1"/>
  <c r="AR15" i="42"/>
  <c r="AT15" i="42" s="1"/>
  <c r="AP15" i="42"/>
  <c r="AL15" i="42"/>
  <c r="AN15" i="42" s="1"/>
  <c r="AI15" i="42"/>
  <c r="AK15" i="42" s="1"/>
  <c r="AF15" i="42"/>
  <c r="AA15" i="42"/>
  <c r="W15" i="42"/>
  <c r="Y15" i="42" s="1"/>
  <c r="T15" i="42"/>
  <c r="V15" i="42" s="1"/>
  <c r="Q15" i="42"/>
  <c r="K15" i="42"/>
  <c r="M15" i="42" s="1"/>
  <c r="H15" i="42"/>
  <c r="J15" i="42" s="1"/>
  <c r="AD15" i="42"/>
  <c r="E15" i="42"/>
  <c r="G15" i="42" s="1"/>
  <c r="AX14" i="42"/>
  <c r="AZ14" i="42" s="1"/>
  <c r="AU14" i="42"/>
  <c r="AW14" i="42" s="1"/>
  <c r="AR14" i="42"/>
  <c r="AT14" i="42" s="1"/>
  <c r="AP14" i="42"/>
  <c r="AL14" i="42"/>
  <c r="AN14" i="42" s="1"/>
  <c r="AI14" i="42"/>
  <c r="AK14" i="42" s="1"/>
  <c r="AF14" i="42"/>
  <c r="AD14" i="42"/>
  <c r="AA14" i="42"/>
  <c r="W14" i="42"/>
  <c r="Y14" i="42" s="1"/>
  <c r="T14" i="42"/>
  <c r="V14" i="42" s="1"/>
  <c r="Q14" i="42"/>
  <c r="O14" i="42"/>
  <c r="K14" i="42"/>
  <c r="M14" i="42" s="1"/>
  <c r="H14" i="42"/>
  <c r="J14" i="42" s="1"/>
  <c r="E14" i="42"/>
  <c r="G14" i="42" s="1"/>
  <c r="AX13" i="42"/>
  <c r="AZ13" i="42" s="1"/>
  <c r="AU13" i="42"/>
  <c r="AW13" i="42" s="1"/>
  <c r="AR13" i="42"/>
  <c r="AT13" i="42" s="1"/>
  <c r="AP13" i="42"/>
  <c r="AL13" i="42"/>
  <c r="AN13" i="42" s="1"/>
  <c r="AI13" i="42"/>
  <c r="AF13" i="42"/>
  <c r="AH13" i="42" s="1"/>
  <c r="AD13" i="42"/>
  <c r="AA13" i="42"/>
  <c r="W13" i="42"/>
  <c r="Y13" i="42" s="1"/>
  <c r="T13" i="42"/>
  <c r="Q13" i="42"/>
  <c r="S13" i="42" s="1"/>
  <c r="O13" i="42"/>
  <c r="K13" i="42"/>
  <c r="M13" i="42" s="1"/>
  <c r="H13" i="42"/>
  <c r="J13" i="42" s="1"/>
  <c r="E13" i="42"/>
  <c r="AX12" i="42"/>
  <c r="AZ12" i="42" s="1"/>
  <c r="AU12" i="42"/>
  <c r="AW12" i="42" s="1"/>
  <c r="AR12" i="42"/>
  <c r="AT12" i="42" s="1"/>
  <c r="AP12" i="42"/>
  <c r="AL12" i="42"/>
  <c r="AN12" i="42" s="1"/>
  <c r="AI12" i="42"/>
  <c r="AK12" i="42" s="1"/>
  <c r="AF12" i="42"/>
  <c r="AH12" i="42" s="1"/>
  <c r="AA12" i="42"/>
  <c r="W12" i="42"/>
  <c r="Y12" i="42" s="1"/>
  <c r="T12" i="42"/>
  <c r="Q12" i="42"/>
  <c r="S12" i="42" s="1"/>
  <c r="K12" i="42"/>
  <c r="M12" i="42" s="1"/>
  <c r="H12" i="42"/>
  <c r="J12" i="42" s="1"/>
  <c r="E12" i="42"/>
  <c r="AX11" i="42"/>
  <c r="AZ11" i="42" s="1"/>
  <c r="AU11" i="42"/>
  <c r="AW11" i="42" s="1"/>
  <c r="AR11" i="42"/>
  <c r="AT11" i="42" s="1"/>
  <c r="AP11" i="42"/>
  <c r="AL11" i="42"/>
  <c r="AN11" i="42" s="1"/>
  <c r="AI11" i="42"/>
  <c r="AK11" i="42" s="1"/>
  <c r="AF11" i="42"/>
  <c r="AA11" i="42"/>
  <c r="W11" i="42"/>
  <c r="Y11" i="42" s="1"/>
  <c r="T11" i="42"/>
  <c r="V11" i="42" s="1"/>
  <c r="Q11" i="42"/>
  <c r="K11" i="42"/>
  <c r="M11" i="42" s="1"/>
  <c r="H11" i="42"/>
  <c r="J11" i="42" s="1"/>
  <c r="AD11" i="42"/>
  <c r="E11" i="42"/>
  <c r="G11" i="42" s="1"/>
  <c r="AX10" i="42"/>
  <c r="AZ10" i="42" s="1"/>
  <c r="AU10" i="42"/>
  <c r="AW10" i="42" s="1"/>
  <c r="AR10" i="42"/>
  <c r="AT10" i="42" s="1"/>
  <c r="AP10" i="42"/>
  <c r="AL10" i="42"/>
  <c r="AN10" i="42" s="1"/>
  <c r="AI10" i="42"/>
  <c r="AK10" i="42" s="1"/>
  <c r="AF10" i="42"/>
  <c r="AD10" i="42"/>
  <c r="AA10" i="42"/>
  <c r="W10" i="42"/>
  <c r="Y10" i="42" s="1"/>
  <c r="T10" i="42"/>
  <c r="V10" i="42" s="1"/>
  <c r="Q10" i="42"/>
  <c r="S10" i="42" s="1"/>
  <c r="O10" i="42"/>
  <c r="K10" i="42"/>
  <c r="M10" i="42" s="1"/>
  <c r="H10" i="42"/>
  <c r="E10" i="42"/>
  <c r="G10" i="42" s="1"/>
  <c r="AX9" i="42"/>
  <c r="AZ9" i="42" s="1"/>
  <c r="AU9" i="42"/>
  <c r="AW9" i="42" s="1"/>
  <c r="AR9" i="42"/>
  <c r="AT9" i="42" s="1"/>
  <c r="AP9" i="42"/>
  <c r="AL9" i="42"/>
  <c r="AI9" i="42"/>
  <c r="AK9" i="42" s="1"/>
  <c r="AF9" i="42"/>
  <c r="AH9" i="42" s="1"/>
  <c r="AD9" i="42"/>
  <c r="AA9" i="42"/>
  <c r="W9" i="42"/>
  <c r="Y9" i="42" s="1"/>
  <c r="T9" i="42"/>
  <c r="V9" i="42" s="1"/>
  <c r="Q9" i="42"/>
  <c r="S9" i="42" s="1"/>
  <c r="O9" i="42"/>
  <c r="K9" i="42"/>
  <c r="M9" i="42" s="1"/>
  <c r="H9" i="42"/>
  <c r="J9" i="42" s="1"/>
  <c r="E9" i="42"/>
  <c r="G9" i="42" s="1"/>
  <c r="AX8" i="42"/>
  <c r="AZ8" i="42" s="1"/>
  <c r="AU8" i="42"/>
  <c r="AW8" i="42" s="1"/>
  <c r="AR8" i="42"/>
  <c r="AT8" i="42" s="1"/>
  <c r="AP8" i="42"/>
  <c r="AL8" i="42"/>
  <c r="AN8" i="42" s="1"/>
  <c r="AI8" i="42"/>
  <c r="AK8" i="42" s="1"/>
  <c r="AF8" i="42"/>
  <c r="AH8" i="42" s="1"/>
  <c r="AA8" i="42"/>
  <c r="W8" i="42"/>
  <c r="Y8" i="42" s="1"/>
  <c r="T8" i="42"/>
  <c r="V8" i="42" s="1"/>
  <c r="Q8" i="42"/>
  <c r="S8" i="42" s="1"/>
  <c r="K8" i="42"/>
  <c r="M8" i="42" s="1"/>
  <c r="H8" i="42"/>
  <c r="J8" i="42" s="1"/>
  <c r="O8" i="42"/>
  <c r="E8" i="42"/>
  <c r="AX7" i="42"/>
  <c r="AZ7" i="42" s="1"/>
  <c r="AU7" i="42"/>
  <c r="AW7" i="42" s="1"/>
  <c r="AR7" i="42"/>
  <c r="AT7" i="42" s="1"/>
  <c r="AL7" i="42"/>
  <c r="AN7" i="42" s="1"/>
  <c r="AI7" i="42"/>
  <c r="AK7" i="42" s="1"/>
  <c r="AF7" i="42"/>
  <c r="AH7" i="42" s="1"/>
  <c r="W7" i="42"/>
  <c r="Y7" i="42" s="1"/>
  <c r="T7" i="42"/>
  <c r="Q7" i="42"/>
  <c r="S7" i="42" s="1"/>
  <c r="K7" i="42"/>
  <c r="M7" i="42" s="1"/>
  <c r="H7" i="42"/>
  <c r="J7" i="42" s="1"/>
  <c r="AD7" i="42"/>
  <c r="E7" i="42"/>
  <c r="AX50" i="43"/>
  <c r="AZ50" i="43" s="1"/>
  <c r="AU50" i="43"/>
  <c r="AW50" i="43" s="1"/>
  <c r="AR50" i="43"/>
  <c r="AT50" i="43" s="1"/>
  <c r="AP50" i="43"/>
  <c r="AL50" i="43"/>
  <c r="AN50" i="43" s="1"/>
  <c r="AI50" i="43"/>
  <c r="AF50" i="43"/>
  <c r="AH50" i="43" s="1"/>
  <c r="AA50" i="43"/>
  <c r="W50" i="43"/>
  <c r="Y50" i="43" s="1"/>
  <c r="T50" i="43"/>
  <c r="Q50" i="43"/>
  <c r="S50" i="43" s="1"/>
  <c r="K50" i="43"/>
  <c r="M50" i="43" s="1"/>
  <c r="H50" i="43"/>
  <c r="J50" i="43" s="1"/>
  <c r="E50" i="43"/>
  <c r="AX49" i="43"/>
  <c r="AZ49" i="43" s="1"/>
  <c r="AU49" i="43"/>
  <c r="AW49" i="43" s="1"/>
  <c r="AR49" i="43"/>
  <c r="AT49" i="43" s="1"/>
  <c r="AP49" i="43"/>
  <c r="AL49" i="43"/>
  <c r="AN49" i="43" s="1"/>
  <c r="AI49" i="43"/>
  <c r="AK49" i="43" s="1"/>
  <c r="AF49" i="43"/>
  <c r="AH49" i="43" s="1"/>
  <c r="AD49" i="43"/>
  <c r="AA49" i="43"/>
  <c r="W49" i="43"/>
  <c r="Y49" i="43" s="1"/>
  <c r="T49" i="43"/>
  <c r="V49" i="43" s="1"/>
  <c r="Q49" i="43"/>
  <c r="S49" i="43" s="1"/>
  <c r="O49" i="43"/>
  <c r="K49" i="43"/>
  <c r="M49" i="43" s="1"/>
  <c r="H49" i="43"/>
  <c r="J49" i="43" s="1"/>
  <c r="E49" i="43"/>
  <c r="AX48" i="43"/>
  <c r="AZ48" i="43" s="1"/>
  <c r="AU48" i="43"/>
  <c r="AW48" i="43" s="1"/>
  <c r="AR48" i="43"/>
  <c r="AT48" i="43" s="1"/>
  <c r="AP48" i="43"/>
  <c r="AL48" i="43"/>
  <c r="AN48" i="43" s="1"/>
  <c r="AI48" i="43"/>
  <c r="AK48" i="43" s="1"/>
  <c r="AF48" i="43"/>
  <c r="AA48" i="43"/>
  <c r="W48" i="43"/>
  <c r="Y48" i="43" s="1"/>
  <c r="T48" i="43"/>
  <c r="V48" i="43" s="1"/>
  <c r="Q48" i="43"/>
  <c r="K48" i="43"/>
  <c r="M48" i="43" s="1"/>
  <c r="H48" i="43"/>
  <c r="J48" i="43" s="1"/>
  <c r="E48" i="43"/>
  <c r="G48" i="43" s="1"/>
  <c r="AX47" i="43"/>
  <c r="AZ47" i="43" s="1"/>
  <c r="AU47" i="43"/>
  <c r="AW47" i="43" s="1"/>
  <c r="AR47" i="43"/>
  <c r="AT47" i="43" s="1"/>
  <c r="AP47" i="43"/>
  <c r="AL47" i="43"/>
  <c r="AN47" i="43" s="1"/>
  <c r="AI47" i="43"/>
  <c r="AK47" i="43" s="1"/>
  <c r="AF47" i="43"/>
  <c r="AD47" i="43"/>
  <c r="AA47" i="43"/>
  <c r="W47" i="43"/>
  <c r="Y47" i="43" s="1"/>
  <c r="T47" i="43"/>
  <c r="V47" i="43" s="1"/>
  <c r="Q47" i="43"/>
  <c r="O47" i="43"/>
  <c r="K47" i="43"/>
  <c r="M47" i="43" s="1"/>
  <c r="H47" i="43"/>
  <c r="J47" i="43" s="1"/>
  <c r="E47" i="43"/>
  <c r="G47" i="43" s="1"/>
  <c r="AX46" i="43"/>
  <c r="AZ46" i="43" s="1"/>
  <c r="AU46" i="43"/>
  <c r="AW46" i="43" s="1"/>
  <c r="AR46" i="43"/>
  <c r="AT46" i="43" s="1"/>
  <c r="AP46" i="43"/>
  <c r="AL46" i="43"/>
  <c r="AN46" i="43" s="1"/>
  <c r="AI46" i="43"/>
  <c r="AK46" i="43" s="1"/>
  <c r="AF46" i="43"/>
  <c r="AD46" i="43"/>
  <c r="AA46" i="43"/>
  <c r="W46" i="43"/>
  <c r="Y46" i="43" s="1"/>
  <c r="T46" i="43"/>
  <c r="Q46" i="43"/>
  <c r="S46" i="43" s="1"/>
  <c r="K46" i="43"/>
  <c r="M46" i="43" s="1"/>
  <c r="H46" i="43"/>
  <c r="J46" i="43" s="1"/>
  <c r="O46" i="43"/>
  <c r="E46" i="43"/>
  <c r="AX45" i="43"/>
  <c r="AZ45" i="43" s="1"/>
  <c r="AU45" i="43"/>
  <c r="AW45" i="43" s="1"/>
  <c r="AR45" i="43"/>
  <c r="AT45" i="43" s="1"/>
  <c r="AP45" i="43"/>
  <c r="AL45" i="43"/>
  <c r="AN45" i="43" s="1"/>
  <c r="AI45" i="43"/>
  <c r="AK45" i="43" s="1"/>
  <c r="AF45" i="43"/>
  <c r="AH45" i="43" s="1"/>
  <c r="AD45" i="43"/>
  <c r="AA45" i="43"/>
  <c r="W45" i="43"/>
  <c r="Y45" i="43" s="1"/>
  <c r="T45" i="43"/>
  <c r="V45" i="43" s="1"/>
  <c r="Q45" i="43"/>
  <c r="S45" i="43" s="1"/>
  <c r="K45" i="43"/>
  <c r="M45" i="43" s="1"/>
  <c r="H45" i="43"/>
  <c r="J45" i="43" s="1"/>
  <c r="O45" i="43"/>
  <c r="E45" i="43"/>
  <c r="G45" i="43" s="1"/>
  <c r="AX44" i="43"/>
  <c r="AZ44" i="43" s="1"/>
  <c r="AU44" i="43"/>
  <c r="AW44" i="43" s="1"/>
  <c r="AR44" i="43"/>
  <c r="AT44" i="43" s="1"/>
  <c r="AP44" i="43"/>
  <c r="AL44" i="43"/>
  <c r="AN44" i="43" s="1"/>
  <c r="AI44" i="43"/>
  <c r="AK44" i="43" s="1"/>
  <c r="AF44" i="43"/>
  <c r="AD44" i="43"/>
  <c r="AA44" i="43"/>
  <c r="W44" i="43"/>
  <c r="Y44" i="43" s="1"/>
  <c r="T44" i="43"/>
  <c r="V44" i="43" s="1"/>
  <c r="Q44" i="43"/>
  <c r="S44" i="43" s="1"/>
  <c r="O44" i="43"/>
  <c r="K44" i="43"/>
  <c r="M44" i="43" s="1"/>
  <c r="H44" i="43"/>
  <c r="J44" i="43" s="1"/>
  <c r="E44" i="43"/>
  <c r="G44" i="43" s="1"/>
  <c r="AX43" i="43"/>
  <c r="AZ43" i="43" s="1"/>
  <c r="AU43" i="43"/>
  <c r="AW43" i="43" s="1"/>
  <c r="AR43" i="43"/>
  <c r="AT43" i="43" s="1"/>
  <c r="AP43" i="43"/>
  <c r="AL43" i="43"/>
  <c r="AN43" i="43" s="1"/>
  <c r="AI43" i="43"/>
  <c r="AF43" i="43"/>
  <c r="AH43" i="43" s="1"/>
  <c r="AA43" i="43"/>
  <c r="W43" i="43"/>
  <c r="Y43" i="43" s="1"/>
  <c r="T43" i="43"/>
  <c r="V43" i="43" s="1"/>
  <c r="Q43" i="43"/>
  <c r="S43" i="43" s="1"/>
  <c r="K43" i="43"/>
  <c r="M43" i="43" s="1"/>
  <c r="H43" i="43"/>
  <c r="E43" i="43"/>
  <c r="AX42" i="43"/>
  <c r="AZ42" i="43" s="1"/>
  <c r="AU42" i="43"/>
  <c r="AW42" i="43" s="1"/>
  <c r="AR42" i="43"/>
  <c r="AT42" i="43" s="1"/>
  <c r="AP42" i="43"/>
  <c r="AL42" i="43"/>
  <c r="AI42" i="43"/>
  <c r="AK42" i="43" s="1"/>
  <c r="AF42" i="43"/>
  <c r="AH42" i="43" s="1"/>
  <c r="AD42" i="43"/>
  <c r="AA42" i="43"/>
  <c r="W42" i="43"/>
  <c r="Y42" i="43" s="1"/>
  <c r="T42" i="43"/>
  <c r="V42" i="43" s="1"/>
  <c r="Q42" i="43"/>
  <c r="S42" i="43" s="1"/>
  <c r="O42" i="43"/>
  <c r="K42" i="43"/>
  <c r="M42" i="43" s="1"/>
  <c r="H42" i="43"/>
  <c r="J42" i="43" s="1"/>
  <c r="E42" i="43"/>
  <c r="G42" i="43" s="1"/>
  <c r="AX41" i="43"/>
  <c r="AZ41" i="43" s="1"/>
  <c r="AU41" i="43"/>
  <c r="AW41" i="43" s="1"/>
  <c r="AR41" i="43"/>
  <c r="AT41" i="43" s="1"/>
  <c r="AP41" i="43"/>
  <c r="AL41" i="43"/>
  <c r="AN41" i="43" s="1"/>
  <c r="AI41" i="43"/>
  <c r="AK41" i="43" s="1"/>
  <c r="AF41" i="43"/>
  <c r="AA41" i="43"/>
  <c r="W41" i="43"/>
  <c r="Y41" i="43" s="1"/>
  <c r="T41" i="43"/>
  <c r="V41" i="43" s="1"/>
  <c r="Q41" i="43"/>
  <c r="K41" i="43"/>
  <c r="M41" i="43" s="1"/>
  <c r="H41" i="43"/>
  <c r="E41" i="43"/>
  <c r="AX40" i="43"/>
  <c r="AZ40" i="43" s="1"/>
  <c r="AU40" i="43"/>
  <c r="AW40" i="43" s="1"/>
  <c r="AR40" i="43"/>
  <c r="AT40" i="43" s="1"/>
  <c r="AP40" i="43"/>
  <c r="AL40" i="43"/>
  <c r="AI40" i="43"/>
  <c r="AK40" i="43" s="1"/>
  <c r="AF40" i="43"/>
  <c r="AH40" i="43" s="1"/>
  <c r="AD40" i="43"/>
  <c r="AA40" i="43"/>
  <c r="W40" i="43"/>
  <c r="Y40" i="43" s="1"/>
  <c r="T40" i="43"/>
  <c r="V40" i="43" s="1"/>
  <c r="Q40" i="43"/>
  <c r="S40" i="43" s="1"/>
  <c r="O40" i="43"/>
  <c r="K40" i="43"/>
  <c r="M40" i="43" s="1"/>
  <c r="H40" i="43"/>
  <c r="J40" i="43" s="1"/>
  <c r="E40" i="43"/>
  <c r="G40" i="43" s="1"/>
  <c r="AX39" i="43"/>
  <c r="AZ39" i="43" s="1"/>
  <c r="AU39" i="43"/>
  <c r="AW39" i="43" s="1"/>
  <c r="AR39" i="43"/>
  <c r="AT39" i="43" s="1"/>
  <c r="AP39" i="43"/>
  <c r="AL39" i="43"/>
  <c r="AN39" i="43" s="1"/>
  <c r="AI39" i="43"/>
  <c r="AF39" i="43"/>
  <c r="AH39" i="43" s="1"/>
  <c r="AA39" i="43"/>
  <c r="W39" i="43"/>
  <c r="Y39" i="43" s="1"/>
  <c r="T39" i="43"/>
  <c r="Q39" i="43"/>
  <c r="S39" i="43" s="1"/>
  <c r="K39" i="43"/>
  <c r="M39" i="43" s="1"/>
  <c r="H39" i="43"/>
  <c r="E39" i="43"/>
  <c r="AX38" i="43"/>
  <c r="AZ38" i="43" s="1"/>
  <c r="AU38" i="43"/>
  <c r="AW38" i="43" s="1"/>
  <c r="AR38" i="43"/>
  <c r="AT38" i="43" s="1"/>
  <c r="AP38" i="43"/>
  <c r="AL38" i="43"/>
  <c r="AI38" i="43"/>
  <c r="AK38" i="43" s="1"/>
  <c r="AF38" i="43"/>
  <c r="AH38" i="43" s="1"/>
  <c r="AD38" i="43"/>
  <c r="AA38" i="43"/>
  <c r="W38" i="43"/>
  <c r="Y38" i="43" s="1"/>
  <c r="T38" i="43"/>
  <c r="V38" i="43" s="1"/>
  <c r="Q38" i="43"/>
  <c r="S38" i="43" s="1"/>
  <c r="K38" i="43"/>
  <c r="M38" i="43" s="1"/>
  <c r="H38" i="43"/>
  <c r="J38" i="43" s="1"/>
  <c r="O38" i="43"/>
  <c r="E38" i="43"/>
  <c r="AX37" i="43"/>
  <c r="AZ37" i="43" s="1"/>
  <c r="AU37" i="43"/>
  <c r="AW37" i="43" s="1"/>
  <c r="AR37" i="43"/>
  <c r="AT37" i="43" s="1"/>
  <c r="AP37" i="43"/>
  <c r="AL37" i="43"/>
  <c r="AN37" i="43" s="1"/>
  <c r="AI37" i="43"/>
  <c r="AK37" i="43" s="1"/>
  <c r="AF37" i="43"/>
  <c r="AA37" i="43"/>
  <c r="W37" i="43"/>
  <c r="Y37" i="43" s="1"/>
  <c r="T37" i="43"/>
  <c r="V37" i="43" s="1"/>
  <c r="Q37" i="43"/>
  <c r="K37" i="43"/>
  <c r="M37" i="43" s="1"/>
  <c r="H37" i="43"/>
  <c r="J37" i="43" s="1"/>
  <c r="E37" i="43"/>
  <c r="G37" i="43" s="1"/>
  <c r="AX36" i="43"/>
  <c r="AZ36" i="43" s="1"/>
  <c r="AU36" i="43"/>
  <c r="AW36" i="43" s="1"/>
  <c r="AR36" i="43"/>
  <c r="AT36" i="43" s="1"/>
  <c r="AP36" i="43"/>
  <c r="AL36" i="43"/>
  <c r="AN36" i="43" s="1"/>
  <c r="AI36" i="43"/>
  <c r="AK36" i="43" s="1"/>
  <c r="AF36" i="43"/>
  <c r="AD36" i="43"/>
  <c r="AA36" i="43"/>
  <c r="W36" i="43"/>
  <c r="Y36" i="43" s="1"/>
  <c r="T36" i="43"/>
  <c r="Q36" i="43"/>
  <c r="S36" i="43" s="1"/>
  <c r="O36" i="43"/>
  <c r="K36" i="43"/>
  <c r="M36" i="43" s="1"/>
  <c r="H36" i="43"/>
  <c r="J36" i="43" s="1"/>
  <c r="E36" i="43"/>
  <c r="G36" i="43" s="1"/>
  <c r="AX35" i="43"/>
  <c r="AZ35" i="43" s="1"/>
  <c r="AU35" i="43"/>
  <c r="AW35" i="43" s="1"/>
  <c r="AR35" i="43"/>
  <c r="AT35" i="43" s="1"/>
  <c r="AP35" i="43"/>
  <c r="AL35" i="43"/>
  <c r="AN35" i="43" s="1"/>
  <c r="AI35" i="43"/>
  <c r="AF35" i="43"/>
  <c r="AH35" i="43" s="1"/>
  <c r="AA35" i="43"/>
  <c r="W35" i="43"/>
  <c r="Y35" i="43" s="1"/>
  <c r="T35" i="43"/>
  <c r="V35" i="43" s="1"/>
  <c r="Q35" i="43"/>
  <c r="S35" i="43" s="1"/>
  <c r="O35" i="43"/>
  <c r="K35" i="43"/>
  <c r="M35" i="43" s="1"/>
  <c r="H35" i="43"/>
  <c r="J35" i="43" s="1"/>
  <c r="AD35" i="43"/>
  <c r="E35" i="43"/>
  <c r="G35" i="43" s="1"/>
  <c r="AX34" i="43"/>
  <c r="AZ34" i="43" s="1"/>
  <c r="AU34" i="43"/>
  <c r="AW34" i="43" s="1"/>
  <c r="AR34" i="43"/>
  <c r="AT34" i="43" s="1"/>
  <c r="AP34" i="43"/>
  <c r="AL34" i="43"/>
  <c r="AN34" i="43" s="1"/>
  <c r="AI34" i="43"/>
  <c r="AK34" i="43" s="1"/>
  <c r="AF34" i="43"/>
  <c r="AH34" i="43" s="1"/>
  <c r="AA34" i="43"/>
  <c r="W34" i="43"/>
  <c r="Y34" i="43" s="1"/>
  <c r="T34" i="43"/>
  <c r="V34" i="43" s="1"/>
  <c r="Q34" i="43"/>
  <c r="S34" i="43" s="1"/>
  <c r="O34" i="43"/>
  <c r="K34" i="43"/>
  <c r="M34" i="43" s="1"/>
  <c r="H34" i="43"/>
  <c r="J34" i="43" s="1"/>
  <c r="AD34" i="43"/>
  <c r="E34" i="43"/>
  <c r="G34" i="43" s="1"/>
  <c r="AX33" i="43"/>
  <c r="AZ33" i="43" s="1"/>
  <c r="AU33" i="43"/>
  <c r="AW33" i="43" s="1"/>
  <c r="AR33" i="43"/>
  <c r="AT33" i="43" s="1"/>
  <c r="AP33" i="43"/>
  <c r="AL33" i="43"/>
  <c r="AN33" i="43" s="1"/>
  <c r="AI33" i="43"/>
  <c r="AK33" i="43" s="1"/>
  <c r="AF33" i="43"/>
  <c r="AA33" i="43"/>
  <c r="W33" i="43"/>
  <c r="Y33" i="43" s="1"/>
  <c r="T33" i="43"/>
  <c r="V33" i="43" s="1"/>
  <c r="Q33" i="43"/>
  <c r="K33" i="43"/>
  <c r="M33" i="43" s="1"/>
  <c r="H33" i="43"/>
  <c r="J33" i="43" s="1"/>
  <c r="E33" i="43"/>
  <c r="AX32" i="43"/>
  <c r="AZ32" i="43" s="1"/>
  <c r="AU32" i="43"/>
  <c r="AW32" i="43" s="1"/>
  <c r="AR32" i="43"/>
  <c r="AT32" i="43" s="1"/>
  <c r="AP32" i="43"/>
  <c r="AL32" i="43"/>
  <c r="AN32" i="43" s="1"/>
  <c r="AI32" i="43"/>
  <c r="AF32" i="43"/>
  <c r="AH32" i="43" s="1"/>
  <c r="AD32" i="43"/>
  <c r="AA32" i="43"/>
  <c r="W32" i="43"/>
  <c r="Y32" i="43" s="1"/>
  <c r="T32" i="43"/>
  <c r="V32" i="43" s="1"/>
  <c r="Q32" i="43"/>
  <c r="O32" i="43"/>
  <c r="K32" i="43"/>
  <c r="M32" i="43" s="1"/>
  <c r="H32" i="43"/>
  <c r="J32" i="43" s="1"/>
  <c r="E32" i="43"/>
  <c r="AX31" i="43"/>
  <c r="AZ31" i="43" s="1"/>
  <c r="AU31" i="43"/>
  <c r="AW31" i="43" s="1"/>
  <c r="AR31" i="43"/>
  <c r="AT31" i="43" s="1"/>
  <c r="AP31" i="43"/>
  <c r="AL31" i="43"/>
  <c r="AN31" i="43" s="1"/>
  <c r="AI31" i="43"/>
  <c r="AK31" i="43" s="1"/>
  <c r="AF31" i="43"/>
  <c r="AA31" i="43"/>
  <c r="W31" i="43"/>
  <c r="Y31" i="43" s="1"/>
  <c r="T31" i="43"/>
  <c r="V31" i="43" s="1"/>
  <c r="Q31" i="43"/>
  <c r="S31" i="43" s="1"/>
  <c r="K31" i="43"/>
  <c r="M31" i="43" s="1"/>
  <c r="H31" i="43"/>
  <c r="J31" i="43" s="1"/>
  <c r="O31" i="43"/>
  <c r="E31" i="43"/>
  <c r="AX30" i="43"/>
  <c r="AZ30" i="43" s="1"/>
  <c r="AU30" i="43"/>
  <c r="AW30" i="43" s="1"/>
  <c r="AR30" i="43"/>
  <c r="AT30" i="43" s="1"/>
  <c r="AP30" i="43"/>
  <c r="AL30" i="43"/>
  <c r="AN30" i="43" s="1"/>
  <c r="AI30" i="43"/>
  <c r="AK30" i="43" s="1"/>
  <c r="AF30" i="43"/>
  <c r="AH30" i="43" s="1"/>
  <c r="AD30" i="43"/>
  <c r="AA30" i="43"/>
  <c r="W30" i="43"/>
  <c r="Y30" i="43" s="1"/>
  <c r="T30" i="43"/>
  <c r="V30" i="43" s="1"/>
  <c r="Q30" i="43"/>
  <c r="S30" i="43" s="1"/>
  <c r="K30" i="43"/>
  <c r="M30" i="43" s="1"/>
  <c r="H30" i="43"/>
  <c r="J30" i="43" s="1"/>
  <c r="O30" i="43"/>
  <c r="E30" i="43"/>
  <c r="AX29" i="43"/>
  <c r="AZ29" i="43" s="1"/>
  <c r="AU29" i="43"/>
  <c r="AW29" i="43" s="1"/>
  <c r="AR29" i="43"/>
  <c r="AT29" i="43" s="1"/>
  <c r="AP29" i="43"/>
  <c r="AL29" i="43"/>
  <c r="AN29" i="43" s="1"/>
  <c r="AI29" i="43"/>
  <c r="AK29" i="43" s="1"/>
  <c r="AF29" i="43"/>
  <c r="AA29" i="43"/>
  <c r="W29" i="43"/>
  <c r="Y29" i="43" s="1"/>
  <c r="T29" i="43"/>
  <c r="V29" i="43" s="1"/>
  <c r="Q29" i="43"/>
  <c r="K29" i="43"/>
  <c r="M29" i="43" s="1"/>
  <c r="H29" i="43"/>
  <c r="J29" i="43" s="1"/>
  <c r="E29" i="43"/>
  <c r="G29" i="43" s="1"/>
  <c r="AX28" i="43"/>
  <c r="AZ28" i="43" s="1"/>
  <c r="AU28" i="43"/>
  <c r="AW28" i="43" s="1"/>
  <c r="AR28" i="43"/>
  <c r="AT28" i="43" s="1"/>
  <c r="AP28" i="43"/>
  <c r="AL28" i="43"/>
  <c r="AN28" i="43" s="1"/>
  <c r="AI28" i="43"/>
  <c r="AK28" i="43" s="1"/>
  <c r="AF28" i="43"/>
  <c r="AD28" i="43"/>
  <c r="AA28" i="43"/>
  <c r="W28" i="43"/>
  <c r="Y28" i="43" s="1"/>
  <c r="T28" i="43"/>
  <c r="Q28" i="43"/>
  <c r="S28" i="43" s="1"/>
  <c r="O28" i="43"/>
  <c r="K28" i="43"/>
  <c r="M28" i="43" s="1"/>
  <c r="H28" i="43"/>
  <c r="J28" i="43" s="1"/>
  <c r="E28" i="43"/>
  <c r="G28" i="43" s="1"/>
  <c r="AX27" i="43"/>
  <c r="AZ27" i="43" s="1"/>
  <c r="AU27" i="43"/>
  <c r="AW27" i="43" s="1"/>
  <c r="AR27" i="43"/>
  <c r="AT27" i="43" s="1"/>
  <c r="AP27" i="43"/>
  <c r="AL27" i="43"/>
  <c r="AN27" i="43" s="1"/>
  <c r="AI27" i="43"/>
  <c r="AF27" i="43"/>
  <c r="AH27" i="43" s="1"/>
  <c r="AA27" i="43"/>
  <c r="W27" i="43"/>
  <c r="Y27" i="43" s="1"/>
  <c r="T27" i="43"/>
  <c r="V27" i="43" s="1"/>
  <c r="Q27" i="43"/>
  <c r="S27" i="43" s="1"/>
  <c r="O27" i="43"/>
  <c r="K27" i="43"/>
  <c r="M27" i="43" s="1"/>
  <c r="H27" i="43"/>
  <c r="J27" i="43" s="1"/>
  <c r="AD27" i="43"/>
  <c r="E27" i="43"/>
  <c r="G27" i="43" s="1"/>
  <c r="AX26" i="43"/>
  <c r="AZ26" i="43" s="1"/>
  <c r="AU26" i="43"/>
  <c r="AW26" i="43" s="1"/>
  <c r="AR26" i="43"/>
  <c r="AT26" i="43" s="1"/>
  <c r="AP26" i="43"/>
  <c r="AL26" i="43"/>
  <c r="AN26" i="43" s="1"/>
  <c r="AI26" i="43"/>
  <c r="AK26" i="43" s="1"/>
  <c r="AF26" i="43"/>
  <c r="AH26" i="43" s="1"/>
  <c r="AA26" i="43"/>
  <c r="W26" i="43"/>
  <c r="Y26" i="43" s="1"/>
  <c r="T26" i="43"/>
  <c r="V26" i="43" s="1"/>
  <c r="Q26" i="43"/>
  <c r="K26" i="43"/>
  <c r="M26" i="43" s="1"/>
  <c r="H26" i="43"/>
  <c r="J26" i="43" s="1"/>
  <c r="E26" i="43"/>
  <c r="AX25" i="43"/>
  <c r="AZ25" i="43" s="1"/>
  <c r="AU25" i="43"/>
  <c r="AW25" i="43" s="1"/>
  <c r="AR25" i="43"/>
  <c r="AT25" i="43" s="1"/>
  <c r="AP25" i="43"/>
  <c r="AL25" i="43"/>
  <c r="AN25" i="43" s="1"/>
  <c r="AI25" i="43"/>
  <c r="AK25" i="43" s="1"/>
  <c r="AF25" i="43"/>
  <c r="AA25" i="43"/>
  <c r="W25" i="43"/>
  <c r="Y25" i="43" s="1"/>
  <c r="T25" i="43"/>
  <c r="V25" i="43" s="1"/>
  <c r="Q25" i="43"/>
  <c r="K25" i="43"/>
  <c r="M25" i="43" s="1"/>
  <c r="H25" i="43"/>
  <c r="J25" i="43" s="1"/>
  <c r="AD25" i="43"/>
  <c r="E25" i="43"/>
  <c r="G25" i="43" s="1"/>
  <c r="AX24" i="43"/>
  <c r="AZ24" i="43" s="1"/>
  <c r="AU24" i="43"/>
  <c r="AW24" i="43" s="1"/>
  <c r="AR24" i="43"/>
  <c r="AT24" i="43" s="1"/>
  <c r="AP24" i="43"/>
  <c r="AL24" i="43"/>
  <c r="AN24" i="43" s="1"/>
  <c r="AI24" i="43"/>
  <c r="AK24" i="43" s="1"/>
  <c r="AF24" i="43"/>
  <c r="AH24" i="43" s="1"/>
  <c r="AD24" i="43"/>
  <c r="AA24" i="43"/>
  <c r="W24" i="43"/>
  <c r="Y24" i="43" s="1"/>
  <c r="T24" i="43"/>
  <c r="V24" i="43" s="1"/>
  <c r="Q24" i="43"/>
  <c r="S24" i="43" s="1"/>
  <c r="O24" i="43"/>
  <c r="K24" i="43"/>
  <c r="M24" i="43" s="1"/>
  <c r="H24" i="43"/>
  <c r="J24" i="43" s="1"/>
  <c r="E24" i="43"/>
  <c r="G24" i="43" s="1"/>
  <c r="AX23" i="43"/>
  <c r="AZ23" i="43" s="1"/>
  <c r="AU23" i="43"/>
  <c r="AW23" i="43" s="1"/>
  <c r="AR23" i="43"/>
  <c r="AT23" i="43" s="1"/>
  <c r="AP23" i="43"/>
  <c r="AL23" i="43"/>
  <c r="AN23" i="43" s="1"/>
  <c r="AI23" i="43"/>
  <c r="AK23" i="43" s="1"/>
  <c r="AF23" i="43"/>
  <c r="AH23" i="43" s="1"/>
  <c r="AD23" i="43"/>
  <c r="AA23" i="43"/>
  <c r="W23" i="43"/>
  <c r="Y23" i="43" s="1"/>
  <c r="T23" i="43"/>
  <c r="V23" i="43" s="1"/>
  <c r="Q23" i="43"/>
  <c r="S23" i="43" s="1"/>
  <c r="O23" i="43"/>
  <c r="K23" i="43"/>
  <c r="M23" i="43" s="1"/>
  <c r="H23" i="43"/>
  <c r="J23" i="43" s="1"/>
  <c r="E23" i="43"/>
  <c r="AX22" i="43"/>
  <c r="AZ22" i="43" s="1"/>
  <c r="AU22" i="43"/>
  <c r="AW22" i="43" s="1"/>
  <c r="AR22" i="43"/>
  <c r="AT22" i="43" s="1"/>
  <c r="AP22" i="43"/>
  <c r="AL22" i="43"/>
  <c r="AN22" i="43" s="1"/>
  <c r="AI22" i="43"/>
  <c r="AK22" i="43" s="1"/>
  <c r="AF22" i="43"/>
  <c r="AA22" i="43"/>
  <c r="W22" i="43"/>
  <c r="Y22" i="43" s="1"/>
  <c r="T22" i="43"/>
  <c r="V22" i="43" s="1"/>
  <c r="Q22" i="43"/>
  <c r="K22" i="43"/>
  <c r="M22" i="43" s="1"/>
  <c r="H22" i="43"/>
  <c r="J22" i="43" s="1"/>
  <c r="E22" i="43"/>
  <c r="AX21" i="43"/>
  <c r="AZ21" i="43" s="1"/>
  <c r="AU21" i="43"/>
  <c r="AW21" i="43" s="1"/>
  <c r="AR21" i="43"/>
  <c r="AT21" i="43" s="1"/>
  <c r="AP21" i="43"/>
  <c r="AL21" i="43"/>
  <c r="AN21" i="43" s="1"/>
  <c r="AI21" i="43"/>
  <c r="AK21" i="43" s="1"/>
  <c r="AF21" i="43"/>
  <c r="AA21" i="43"/>
  <c r="W21" i="43"/>
  <c r="Y21" i="43" s="1"/>
  <c r="T21" i="43"/>
  <c r="V21" i="43" s="1"/>
  <c r="Q21" i="43"/>
  <c r="K21" i="43"/>
  <c r="M21" i="43" s="1"/>
  <c r="H21" i="43"/>
  <c r="J21" i="43" s="1"/>
  <c r="AD21" i="43"/>
  <c r="E21" i="43"/>
  <c r="G21" i="43" s="1"/>
  <c r="AX20" i="43"/>
  <c r="AZ20" i="43" s="1"/>
  <c r="AU20" i="43"/>
  <c r="AW20" i="43" s="1"/>
  <c r="AR20" i="43"/>
  <c r="AT20" i="43" s="1"/>
  <c r="AP20" i="43"/>
  <c r="AL20" i="43"/>
  <c r="AN20" i="43" s="1"/>
  <c r="AI20" i="43"/>
  <c r="AK20" i="43" s="1"/>
  <c r="AF20" i="43"/>
  <c r="AH20" i="43" s="1"/>
  <c r="AD20" i="43"/>
  <c r="AA20" i="43"/>
  <c r="W20" i="43"/>
  <c r="Y20" i="43" s="1"/>
  <c r="T20" i="43"/>
  <c r="V20" i="43" s="1"/>
  <c r="Q20" i="43"/>
  <c r="S20" i="43" s="1"/>
  <c r="O20" i="43"/>
  <c r="K20" i="43"/>
  <c r="M20" i="43" s="1"/>
  <c r="H20" i="43"/>
  <c r="J20" i="43" s="1"/>
  <c r="E20" i="43"/>
  <c r="G20" i="43" s="1"/>
  <c r="AX19" i="43"/>
  <c r="AZ19" i="43" s="1"/>
  <c r="AU19" i="43"/>
  <c r="AW19" i="43" s="1"/>
  <c r="AR19" i="43"/>
  <c r="AT19" i="43" s="1"/>
  <c r="AP19" i="43"/>
  <c r="AL19" i="43"/>
  <c r="AN19" i="43" s="1"/>
  <c r="AI19" i="43"/>
  <c r="AK19" i="43" s="1"/>
  <c r="AF19" i="43"/>
  <c r="AD19" i="43"/>
  <c r="AA19" i="43"/>
  <c r="W19" i="43"/>
  <c r="Y19" i="43" s="1"/>
  <c r="T19" i="43"/>
  <c r="V19" i="43" s="1"/>
  <c r="Q19" i="43"/>
  <c r="O19" i="43"/>
  <c r="K19" i="43"/>
  <c r="M19" i="43" s="1"/>
  <c r="H19" i="43"/>
  <c r="J19" i="43" s="1"/>
  <c r="E19" i="43"/>
  <c r="AX18" i="43"/>
  <c r="AZ18" i="43" s="1"/>
  <c r="AU18" i="43"/>
  <c r="AW18" i="43" s="1"/>
  <c r="AR18" i="43"/>
  <c r="AT18" i="43" s="1"/>
  <c r="AP18" i="43"/>
  <c r="AL18" i="43"/>
  <c r="AN18" i="43" s="1"/>
  <c r="AI18" i="43"/>
  <c r="AK18" i="43" s="1"/>
  <c r="AF18" i="43"/>
  <c r="AA18" i="43"/>
  <c r="W18" i="43"/>
  <c r="Y18" i="43" s="1"/>
  <c r="T18" i="43"/>
  <c r="V18" i="43" s="1"/>
  <c r="Q18" i="43"/>
  <c r="K18" i="43"/>
  <c r="M18" i="43" s="1"/>
  <c r="H18" i="43"/>
  <c r="J18" i="43" s="1"/>
  <c r="E18" i="43"/>
  <c r="AX17" i="43"/>
  <c r="AZ17" i="43" s="1"/>
  <c r="AU17" i="43"/>
  <c r="AW17" i="43" s="1"/>
  <c r="AR17" i="43"/>
  <c r="AT17" i="43" s="1"/>
  <c r="AP17" i="43"/>
  <c r="AL17" i="43"/>
  <c r="AN17" i="43" s="1"/>
  <c r="AI17" i="43"/>
  <c r="AK17" i="43" s="1"/>
  <c r="AF17" i="43"/>
  <c r="AA17" i="43"/>
  <c r="W17" i="43"/>
  <c r="Y17" i="43" s="1"/>
  <c r="T17" i="43"/>
  <c r="V17" i="43" s="1"/>
  <c r="Q17" i="43"/>
  <c r="K17" i="43"/>
  <c r="M17" i="43" s="1"/>
  <c r="H17" i="43"/>
  <c r="J17" i="43" s="1"/>
  <c r="AD17" i="43"/>
  <c r="E17" i="43"/>
  <c r="G17" i="43" s="1"/>
  <c r="AX16" i="43"/>
  <c r="AZ16" i="43" s="1"/>
  <c r="AU16" i="43"/>
  <c r="AW16" i="43" s="1"/>
  <c r="AR16" i="43"/>
  <c r="AT16" i="43" s="1"/>
  <c r="AP16" i="43"/>
  <c r="AL16" i="43"/>
  <c r="AN16" i="43" s="1"/>
  <c r="AI16" i="43"/>
  <c r="AK16" i="43" s="1"/>
  <c r="AF16" i="43"/>
  <c r="AH16" i="43" s="1"/>
  <c r="AD16" i="43"/>
  <c r="AA16" i="43"/>
  <c r="W16" i="43"/>
  <c r="Y16" i="43" s="1"/>
  <c r="T16" i="43"/>
  <c r="V16" i="43" s="1"/>
  <c r="Q16" i="43"/>
  <c r="S16" i="43" s="1"/>
  <c r="O16" i="43"/>
  <c r="K16" i="43"/>
  <c r="M16" i="43" s="1"/>
  <c r="H16" i="43"/>
  <c r="J16" i="43" s="1"/>
  <c r="E16" i="43"/>
  <c r="G16" i="43" s="1"/>
  <c r="AX15" i="43"/>
  <c r="AZ15" i="43" s="1"/>
  <c r="AU15" i="43"/>
  <c r="AW15" i="43" s="1"/>
  <c r="AR15" i="43"/>
  <c r="AT15" i="43" s="1"/>
  <c r="AP15" i="43"/>
  <c r="AL15" i="43"/>
  <c r="AN15" i="43" s="1"/>
  <c r="AI15" i="43"/>
  <c r="AK15" i="43" s="1"/>
  <c r="AF15" i="43"/>
  <c r="AD15" i="43"/>
  <c r="AA15" i="43"/>
  <c r="W15" i="43"/>
  <c r="Y15" i="43" s="1"/>
  <c r="T15" i="43"/>
  <c r="V15" i="43" s="1"/>
  <c r="Q15" i="43"/>
  <c r="O15" i="43"/>
  <c r="K15" i="43"/>
  <c r="M15" i="43" s="1"/>
  <c r="H15" i="43"/>
  <c r="J15" i="43" s="1"/>
  <c r="E15" i="43"/>
  <c r="AX14" i="43"/>
  <c r="AZ14" i="43" s="1"/>
  <c r="AU14" i="43"/>
  <c r="AW14" i="43" s="1"/>
  <c r="AR14" i="43"/>
  <c r="AT14" i="43" s="1"/>
  <c r="AP14" i="43"/>
  <c r="AL14" i="43"/>
  <c r="AN14" i="43" s="1"/>
  <c r="AI14" i="43"/>
  <c r="AK14" i="43" s="1"/>
  <c r="AF14" i="43"/>
  <c r="AA14" i="43"/>
  <c r="W14" i="43"/>
  <c r="Y14" i="43" s="1"/>
  <c r="T14" i="43"/>
  <c r="V14" i="43" s="1"/>
  <c r="Q14" i="43"/>
  <c r="K14" i="43"/>
  <c r="M14" i="43" s="1"/>
  <c r="H14" i="43"/>
  <c r="J14" i="43" s="1"/>
  <c r="E14" i="43"/>
  <c r="AX13" i="43"/>
  <c r="AZ13" i="43" s="1"/>
  <c r="AU13" i="43"/>
  <c r="AW13" i="43" s="1"/>
  <c r="AR13" i="43"/>
  <c r="AT13" i="43" s="1"/>
  <c r="AP13" i="43"/>
  <c r="AL13" i="43"/>
  <c r="AN13" i="43" s="1"/>
  <c r="AI13" i="43"/>
  <c r="AK13" i="43" s="1"/>
  <c r="AF13" i="43"/>
  <c r="AA13" i="43"/>
  <c r="W13" i="43"/>
  <c r="Y13" i="43" s="1"/>
  <c r="T13" i="43"/>
  <c r="V13" i="43" s="1"/>
  <c r="Q13" i="43"/>
  <c r="K13" i="43"/>
  <c r="M13" i="43" s="1"/>
  <c r="H13" i="43"/>
  <c r="J13" i="43" s="1"/>
  <c r="AD13" i="43"/>
  <c r="E13" i="43"/>
  <c r="G13" i="43" s="1"/>
  <c r="AX12" i="43"/>
  <c r="AZ12" i="43" s="1"/>
  <c r="AU12" i="43"/>
  <c r="AW12" i="43" s="1"/>
  <c r="AR12" i="43"/>
  <c r="AT12" i="43" s="1"/>
  <c r="AP12" i="43"/>
  <c r="AL12" i="43"/>
  <c r="AN12" i="43" s="1"/>
  <c r="AI12" i="43"/>
  <c r="AK12" i="43" s="1"/>
  <c r="AF12" i="43"/>
  <c r="AH12" i="43" s="1"/>
  <c r="AD12" i="43"/>
  <c r="AA12" i="43"/>
  <c r="W12" i="43"/>
  <c r="Y12" i="43" s="1"/>
  <c r="T12" i="43"/>
  <c r="V12" i="43" s="1"/>
  <c r="Q12" i="43"/>
  <c r="S12" i="43" s="1"/>
  <c r="O12" i="43"/>
  <c r="K12" i="43"/>
  <c r="M12" i="43" s="1"/>
  <c r="H12" i="43"/>
  <c r="J12" i="43" s="1"/>
  <c r="E12" i="43"/>
  <c r="G12" i="43" s="1"/>
  <c r="AX11" i="43"/>
  <c r="AZ11" i="43" s="1"/>
  <c r="AU11" i="43"/>
  <c r="AW11" i="43" s="1"/>
  <c r="AR11" i="43"/>
  <c r="AT11" i="43" s="1"/>
  <c r="AP11" i="43"/>
  <c r="AL11" i="43"/>
  <c r="AN11" i="43" s="1"/>
  <c r="AI11" i="43"/>
  <c r="AK11" i="43" s="1"/>
  <c r="AF11" i="43"/>
  <c r="AH11" i="43" s="1"/>
  <c r="AD11" i="43"/>
  <c r="AA11" i="43"/>
  <c r="W11" i="43"/>
  <c r="Y11" i="43" s="1"/>
  <c r="T11" i="43"/>
  <c r="V11" i="43" s="1"/>
  <c r="Q11" i="43"/>
  <c r="S11" i="43" s="1"/>
  <c r="O11" i="43"/>
  <c r="K11" i="43"/>
  <c r="M11" i="43" s="1"/>
  <c r="H11" i="43"/>
  <c r="J11" i="43" s="1"/>
  <c r="E11" i="43"/>
  <c r="AX10" i="43"/>
  <c r="AZ10" i="43" s="1"/>
  <c r="AU10" i="43"/>
  <c r="AW10" i="43" s="1"/>
  <c r="AR10" i="43"/>
  <c r="AT10" i="43" s="1"/>
  <c r="AP10" i="43"/>
  <c r="AL10" i="43"/>
  <c r="AN10" i="43" s="1"/>
  <c r="AI10" i="43"/>
  <c r="AK10" i="43" s="1"/>
  <c r="AF10" i="43"/>
  <c r="AA10" i="43"/>
  <c r="W10" i="43"/>
  <c r="Y10" i="43" s="1"/>
  <c r="T10" i="43"/>
  <c r="V10" i="43" s="1"/>
  <c r="Q10" i="43"/>
  <c r="K10" i="43"/>
  <c r="M10" i="43" s="1"/>
  <c r="H10" i="43"/>
  <c r="J10" i="43" s="1"/>
  <c r="E10" i="43"/>
  <c r="AX9" i="43"/>
  <c r="AZ9" i="43" s="1"/>
  <c r="AU9" i="43"/>
  <c r="AW9" i="43" s="1"/>
  <c r="AR9" i="43"/>
  <c r="AT9" i="43" s="1"/>
  <c r="AP9" i="43"/>
  <c r="AL9" i="43"/>
  <c r="AN9" i="43" s="1"/>
  <c r="AI9" i="43"/>
  <c r="AK9" i="43" s="1"/>
  <c r="AF9" i="43"/>
  <c r="AA9" i="43"/>
  <c r="W9" i="43"/>
  <c r="Y9" i="43" s="1"/>
  <c r="T9" i="43"/>
  <c r="V9" i="43" s="1"/>
  <c r="Q9" i="43"/>
  <c r="K9" i="43"/>
  <c r="M9" i="43" s="1"/>
  <c r="H9" i="43"/>
  <c r="J9" i="43" s="1"/>
  <c r="AD9" i="43"/>
  <c r="E9" i="43"/>
  <c r="G9" i="43" s="1"/>
  <c r="AX8" i="43"/>
  <c r="AZ8" i="43" s="1"/>
  <c r="AU8" i="43"/>
  <c r="AW8" i="43" s="1"/>
  <c r="AR8" i="43"/>
  <c r="AT8" i="43" s="1"/>
  <c r="AP8" i="43"/>
  <c r="AL8" i="43"/>
  <c r="AN8" i="43" s="1"/>
  <c r="AI8" i="43"/>
  <c r="AK8" i="43" s="1"/>
  <c r="AF8" i="43"/>
  <c r="AH8" i="43" s="1"/>
  <c r="AD8" i="43"/>
  <c r="AA8" i="43"/>
  <c r="W8" i="43"/>
  <c r="Y8" i="43" s="1"/>
  <c r="T8" i="43"/>
  <c r="V8" i="43" s="1"/>
  <c r="Q8" i="43"/>
  <c r="S8" i="43" s="1"/>
  <c r="O8" i="43"/>
  <c r="K8" i="43"/>
  <c r="M8" i="43" s="1"/>
  <c r="H8" i="43"/>
  <c r="J8" i="43" s="1"/>
  <c r="E8" i="43"/>
  <c r="G8" i="43" s="1"/>
  <c r="AX7" i="43"/>
  <c r="AZ7" i="43" s="1"/>
  <c r="AU7" i="43"/>
  <c r="AW7" i="43" s="1"/>
  <c r="AR7" i="43"/>
  <c r="AT7" i="43" s="1"/>
  <c r="AL7" i="43"/>
  <c r="AN7" i="43" s="1"/>
  <c r="AI7" i="43"/>
  <c r="AK7" i="43" s="1"/>
  <c r="AF7" i="43"/>
  <c r="AH7" i="43" s="1"/>
  <c r="AD7" i="43"/>
  <c r="W7" i="43"/>
  <c r="Y7" i="43" s="1"/>
  <c r="T7" i="43"/>
  <c r="V7" i="43" s="1"/>
  <c r="Q7" i="43"/>
  <c r="S7" i="43" s="1"/>
  <c r="K7" i="43"/>
  <c r="M7" i="43" s="1"/>
  <c r="H7" i="43"/>
  <c r="J7" i="43" s="1"/>
  <c r="E7" i="43"/>
  <c r="G7" i="43" s="1"/>
  <c r="AX50" i="38"/>
  <c r="AZ50" i="38" s="1"/>
  <c r="AU50" i="38"/>
  <c r="AW50" i="38" s="1"/>
  <c r="AR50" i="38"/>
  <c r="AT50" i="38" s="1"/>
  <c r="AP50" i="38"/>
  <c r="AL50" i="38"/>
  <c r="AN50" i="38" s="1"/>
  <c r="AI50" i="38"/>
  <c r="AK50" i="38" s="1"/>
  <c r="AF50" i="38"/>
  <c r="AA50" i="38"/>
  <c r="W50" i="38"/>
  <c r="Y50" i="38" s="1"/>
  <c r="T50" i="38"/>
  <c r="V50" i="38" s="1"/>
  <c r="Q50" i="38"/>
  <c r="K50" i="38"/>
  <c r="M50" i="38" s="1"/>
  <c r="H50" i="38"/>
  <c r="J50" i="38" s="1"/>
  <c r="AD50" i="38"/>
  <c r="E50" i="38"/>
  <c r="G50" i="38" s="1"/>
  <c r="AX49" i="38"/>
  <c r="AZ49" i="38" s="1"/>
  <c r="AU49" i="38"/>
  <c r="AW49" i="38" s="1"/>
  <c r="AR49" i="38"/>
  <c r="AT49" i="38" s="1"/>
  <c r="AP49" i="38"/>
  <c r="AL49" i="38"/>
  <c r="AN49" i="38" s="1"/>
  <c r="AI49" i="38"/>
  <c r="AK49" i="38" s="1"/>
  <c r="AF49" i="38"/>
  <c r="AH49" i="38" s="1"/>
  <c r="AD49" i="38"/>
  <c r="AA49" i="38"/>
  <c r="W49" i="38"/>
  <c r="Y49" i="38" s="1"/>
  <c r="T49" i="38"/>
  <c r="V49" i="38" s="1"/>
  <c r="Q49" i="38"/>
  <c r="S49" i="38" s="1"/>
  <c r="O49" i="38"/>
  <c r="K49" i="38"/>
  <c r="M49" i="38" s="1"/>
  <c r="H49" i="38"/>
  <c r="J49" i="38" s="1"/>
  <c r="E49" i="38"/>
  <c r="G49" i="38" s="1"/>
  <c r="AX48" i="38"/>
  <c r="AZ48" i="38" s="1"/>
  <c r="AU48" i="38"/>
  <c r="AW48" i="38" s="1"/>
  <c r="AR48" i="38"/>
  <c r="AT48" i="38" s="1"/>
  <c r="AP48" i="38"/>
  <c r="AL48" i="38"/>
  <c r="AN48" i="38" s="1"/>
  <c r="AI48" i="38"/>
  <c r="AK48" i="38" s="1"/>
  <c r="AF48" i="38"/>
  <c r="AD48" i="38"/>
  <c r="AA48" i="38"/>
  <c r="W48" i="38"/>
  <c r="Y48" i="38" s="1"/>
  <c r="T48" i="38"/>
  <c r="V48" i="38" s="1"/>
  <c r="Q48" i="38"/>
  <c r="O48" i="38"/>
  <c r="K48" i="38"/>
  <c r="M48" i="38" s="1"/>
  <c r="H48" i="38"/>
  <c r="J48" i="38" s="1"/>
  <c r="E48" i="38"/>
  <c r="AX47" i="38"/>
  <c r="AZ47" i="38" s="1"/>
  <c r="AU47" i="38"/>
  <c r="AW47" i="38" s="1"/>
  <c r="AR47" i="38"/>
  <c r="AT47" i="38" s="1"/>
  <c r="AP47" i="38"/>
  <c r="AL47" i="38"/>
  <c r="AN47" i="38" s="1"/>
  <c r="AI47" i="38"/>
  <c r="AK47" i="38" s="1"/>
  <c r="AF47" i="38"/>
  <c r="AA47" i="38"/>
  <c r="W47" i="38"/>
  <c r="Y47" i="38" s="1"/>
  <c r="T47" i="38"/>
  <c r="V47" i="38" s="1"/>
  <c r="Q47" i="38"/>
  <c r="O47" i="38"/>
  <c r="K47" i="38"/>
  <c r="M47" i="38" s="1"/>
  <c r="H47" i="38"/>
  <c r="J47" i="38" s="1"/>
  <c r="AD47" i="38"/>
  <c r="E47" i="38"/>
  <c r="AX46" i="38"/>
  <c r="AZ46" i="38" s="1"/>
  <c r="AU46" i="38"/>
  <c r="AW46" i="38" s="1"/>
  <c r="AR46" i="38"/>
  <c r="AT46" i="38" s="1"/>
  <c r="AP46" i="38"/>
  <c r="AL46" i="38"/>
  <c r="AN46" i="38" s="1"/>
  <c r="AI46" i="38"/>
  <c r="AK46" i="38" s="1"/>
  <c r="AF46" i="38"/>
  <c r="AA46" i="38"/>
  <c r="W46" i="38"/>
  <c r="Y46" i="38" s="1"/>
  <c r="T46" i="38"/>
  <c r="V46" i="38" s="1"/>
  <c r="Q46" i="38"/>
  <c r="S46" i="38" s="1"/>
  <c r="K46" i="38"/>
  <c r="H46" i="38"/>
  <c r="J46" i="38" s="1"/>
  <c r="E46" i="38"/>
  <c r="AX45" i="38"/>
  <c r="AZ45" i="38" s="1"/>
  <c r="AU45" i="38"/>
  <c r="AW45" i="38" s="1"/>
  <c r="AR45" i="38"/>
  <c r="AT45" i="38" s="1"/>
  <c r="AP45" i="38"/>
  <c r="AL45" i="38"/>
  <c r="AN45" i="38" s="1"/>
  <c r="AI45" i="38"/>
  <c r="AK45" i="38" s="1"/>
  <c r="AF45" i="38"/>
  <c r="AD45" i="38"/>
  <c r="AA45" i="38"/>
  <c r="W45" i="38"/>
  <c r="Y45" i="38" s="1"/>
  <c r="T45" i="38"/>
  <c r="V45" i="38" s="1"/>
  <c r="Q45" i="38"/>
  <c r="O45" i="38"/>
  <c r="K45" i="38"/>
  <c r="M45" i="38" s="1"/>
  <c r="H45" i="38"/>
  <c r="E45" i="38"/>
  <c r="G45" i="38" s="1"/>
  <c r="AX44" i="38"/>
  <c r="AZ44" i="38" s="1"/>
  <c r="AU44" i="38"/>
  <c r="AW44" i="38" s="1"/>
  <c r="AR44" i="38"/>
  <c r="AT44" i="38" s="1"/>
  <c r="AP44" i="38"/>
  <c r="AL44" i="38"/>
  <c r="AN44" i="38" s="1"/>
  <c r="AI44" i="38"/>
  <c r="AK44" i="38" s="1"/>
  <c r="AF44" i="38"/>
  <c r="AH44" i="38" s="1"/>
  <c r="AA44" i="38"/>
  <c r="W44" i="38"/>
  <c r="Y44" i="38" s="1"/>
  <c r="T44" i="38"/>
  <c r="Q44" i="38"/>
  <c r="S44" i="38" s="1"/>
  <c r="O44" i="38"/>
  <c r="K44" i="38"/>
  <c r="M44" i="38" s="1"/>
  <c r="H44" i="38"/>
  <c r="AD44" i="38"/>
  <c r="E44" i="38"/>
  <c r="AX43" i="38"/>
  <c r="AZ43" i="38" s="1"/>
  <c r="AU43" i="38"/>
  <c r="AW43" i="38" s="1"/>
  <c r="AR43" i="38"/>
  <c r="AT43" i="38" s="1"/>
  <c r="AP43" i="38"/>
  <c r="AL43" i="38"/>
  <c r="AN43" i="38" s="1"/>
  <c r="AI43" i="38"/>
  <c r="AK43" i="38" s="1"/>
  <c r="AF43" i="38"/>
  <c r="AH43" i="38" s="1"/>
  <c r="AA43" i="38"/>
  <c r="W43" i="38"/>
  <c r="Y43" i="38" s="1"/>
  <c r="T43" i="38"/>
  <c r="V43" i="38" s="1"/>
  <c r="Q43" i="38"/>
  <c r="S43" i="38" s="1"/>
  <c r="K43" i="38"/>
  <c r="M43" i="38" s="1"/>
  <c r="H43" i="38"/>
  <c r="J43" i="38" s="1"/>
  <c r="AD43" i="38"/>
  <c r="E43" i="38"/>
  <c r="AX42" i="38"/>
  <c r="AZ42" i="38" s="1"/>
  <c r="AU42" i="38"/>
  <c r="AW42" i="38" s="1"/>
  <c r="AR42" i="38"/>
  <c r="AT42" i="38" s="1"/>
  <c r="AP42" i="38"/>
  <c r="AL42" i="38"/>
  <c r="AN42" i="38" s="1"/>
  <c r="AI42" i="38"/>
  <c r="AK42" i="38" s="1"/>
  <c r="AF42" i="38"/>
  <c r="AA42" i="38"/>
  <c r="W42" i="38"/>
  <c r="Y42" i="38" s="1"/>
  <c r="T42" i="38"/>
  <c r="V42" i="38" s="1"/>
  <c r="Q42" i="38"/>
  <c r="K42" i="38"/>
  <c r="M42" i="38" s="1"/>
  <c r="H42" i="38"/>
  <c r="J42" i="38" s="1"/>
  <c r="E42" i="38"/>
  <c r="G42" i="38" s="1"/>
  <c r="AX41" i="38"/>
  <c r="AZ41" i="38" s="1"/>
  <c r="AU41" i="38"/>
  <c r="AW41" i="38" s="1"/>
  <c r="AR41" i="38"/>
  <c r="AT41" i="38" s="1"/>
  <c r="AP41" i="38"/>
  <c r="AL41" i="38"/>
  <c r="AN41" i="38" s="1"/>
  <c r="AI41" i="38"/>
  <c r="AK41" i="38" s="1"/>
  <c r="AF41" i="38"/>
  <c r="AD41" i="38"/>
  <c r="AA41" i="38"/>
  <c r="W41" i="38"/>
  <c r="Y41" i="38" s="1"/>
  <c r="T41" i="38"/>
  <c r="V41" i="38" s="1"/>
  <c r="Q41" i="38"/>
  <c r="O41" i="38"/>
  <c r="K41" i="38"/>
  <c r="M41" i="38" s="1"/>
  <c r="H41" i="38"/>
  <c r="J41" i="38" s="1"/>
  <c r="E41" i="38"/>
  <c r="AX40" i="38"/>
  <c r="AZ40" i="38" s="1"/>
  <c r="AU40" i="38"/>
  <c r="AW40" i="38" s="1"/>
  <c r="AR40" i="38"/>
  <c r="AT40" i="38" s="1"/>
  <c r="AP40" i="38"/>
  <c r="AL40" i="38"/>
  <c r="AN40" i="38" s="1"/>
  <c r="AI40" i="38"/>
  <c r="AK40" i="38" s="1"/>
  <c r="AF40" i="38"/>
  <c r="AH40" i="38" s="1"/>
  <c r="AA40" i="38"/>
  <c r="W40" i="38"/>
  <c r="Y40" i="38" s="1"/>
  <c r="T40" i="38"/>
  <c r="V40" i="38" s="1"/>
  <c r="Q40" i="38"/>
  <c r="S40" i="38" s="1"/>
  <c r="K40" i="38"/>
  <c r="M40" i="38" s="1"/>
  <c r="H40" i="38"/>
  <c r="J40" i="38" s="1"/>
  <c r="O40" i="38"/>
  <c r="E40" i="38"/>
  <c r="G40" i="38" s="1"/>
  <c r="AX39" i="38"/>
  <c r="AZ39" i="38" s="1"/>
  <c r="AU39" i="38"/>
  <c r="AW39" i="38" s="1"/>
  <c r="AR39" i="38"/>
  <c r="AT39" i="38" s="1"/>
  <c r="AP39" i="38"/>
  <c r="AL39" i="38"/>
  <c r="AN39" i="38" s="1"/>
  <c r="AI39" i="38"/>
  <c r="AK39" i="38" s="1"/>
  <c r="AF39" i="38"/>
  <c r="AH39" i="38" s="1"/>
  <c r="AD39" i="38"/>
  <c r="AA39" i="38"/>
  <c r="W39" i="38"/>
  <c r="Y39" i="38" s="1"/>
  <c r="T39" i="38"/>
  <c r="V39" i="38" s="1"/>
  <c r="Q39" i="38"/>
  <c r="S39" i="38" s="1"/>
  <c r="O39" i="38"/>
  <c r="K39" i="38"/>
  <c r="M39" i="38" s="1"/>
  <c r="H39" i="38"/>
  <c r="J39" i="38" s="1"/>
  <c r="E39" i="38"/>
  <c r="AX38" i="38"/>
  <c r="AZ38" i="38" s="1"/>
  <c r="AU38" i="38"/>
  <c r="AW38" i="38" s="1"/>
  <c r="AR38" i="38"/>
  <c r="AT38" i="38" s="1"/>
  <c r="AP38" i="38"/>
  <c r="AL38" i="38"/>
  <c r="AN38" i="38" s="1"/>
  <c r="AI38" i="38"/>
  <c r="AK38" i="38" s="1"/>
  <c r="AF38" i="38"/>
  <c r="AA38" i="38"/>
  <c r="W38" i="38"/>
  <c r="Y38" i="38" s="1"/>
  <c r="T38" i="38"/>
  <c r="V38" i="38" s="1"/>
  <c r="Q38" i="38"/>
  <c r="K38" i="38"/>
  <c r="M38" i="38" s="1"/>
  <c r="H38" i="38"/>
  <c r="J38" i="38" s="1"/>
  <c r="E38" i="38"/>
  <c r="AX37" i="38"/>
  <c r="AZ37" i="38" s="1"/>
  <c r="AU37" i="38"/>
  <c r="AW37" i="38" s="1"/>
  <c r="AR37" i="38"/>
  <c r="AT37" i="38" s="1"/>
  <c r="AP37" i="38"/>
  <c r="AL37" i="38"/>
  <c r="AN37" i="38" s="1"/>
  <c r="AI37" i="38"/>
  <c r="AK37" i="38" s="1"/>
  <c r="AF37" i="38"/>
  <c r="AD37" i="38"/>
  <c r="AA37" i="38"/>
  <c r="W37" i="38"/>
  <c r="Y37" i="38" s="1"/>
  <c r="T37" i="38"/>
  <c r="V37" i="38" s="1"/>
  <c r="Q37" i="38"/>
  <c r="S37" i="38" s="1"/>
  <c r="O37" i="38"/>
  <c r="K37" i="38"/>
  <c r="M37" i="38" s="1"/>
  <c r="H37" i="38"/>
  <c r="E37" i="38"/>
  <c r="G37" i="38" s="1"/>
  <c r="AX36" i="38"/>
  <c r="AZ36" i="38" s="1"/>
  <c r="AU36" i="38"/>
  <c r="AW36" i="38" s="1"/>
  <c r="AR36" i="38"/>
  <c r="AT36" i="38" s="1"/>
  <c r="AP36" i="38"/>
  <c r="AL36" i="38"/>
  <c r="AN36" i="38" s="1"/>
  <c r="AI36" i="38"/>
  <c r="AF36" i="38"/>
  <c r="AH36" i="38" s="1"/>
  <c r="AA36" i="38"/>
  <c r="W36" i="38"/>
  <c r="Y36" i="38" s="1"/>
  <c r="T36" i="38"/>
  <c r="Q36" i="38"/>
  <c r="S36" i="38" s="1"/>
  <c r="O36" i="38"/>
  <c r="K36" i="38"/>
  <c r="M36" i="38" s="1"/>
  <c r="H36" i="38"/>
  <c r="AD36" i="38"/>
  <c r="E36" i="38"/>
  <c r="AX35" i="38"/>
  <c r="AZ35" i="38" s="1"/>
  <c r="AU35" i="38"/>
  <c r="AW35" i="38" s="1"/>
  <c r="AR35" i="38"/>
  <c r="AT35" i="38" s="1"/>
  <c r="AP35" i="38"/>
  <c r="AL35" i="38"/>
  <c r="AN35" i="38" s="1"/>
  <c r="AI35" i="38"/>
  <c r="AK35" i="38" s="1"/>
  <c r="AF35" i="38"/>
  <c r="AH35" i="38" s="1"/>
  <c r="AA35" i="38"/>
  <c r="W35" i="38"/>
  <c r="Y35" i="38" s="1"/>
  <c r="T35" i="38"/>
  <c r="V35" i="38" s="1"/>
  <c r="Q35" i="38"/>
  <c r="S35" i="38" s="1"/>
  <c r="K35" i="38"/>
  <c r="M35" i="38" s="1"/>
  <c r="H35" i="38"/>
  <c r="J35" i="38" s="1"/>
  <c r="AD35" i="38"/>
  <c r="E35" i="38"/>
  <c r="G35" i="38" s="1"/>
  <c r="AX34" i="38"/>
  <c r="AZ34" i="38" s="1"/>
  <c r="AU34" i="38"/>
  <c r="AW34" i="38" s="1"/>
  <c r="AR34" i="38"/>
  <c r="AT34" i="38" s="1"/>
  <c r="AP34" i="38"/>
  <c r="AL34" i="38"/>
  <c r="AN34" i="38" s="1"/>
  <c r="AI34" i="38"/>
  <c r="AK34" i="38" s="1"/>
  <c r="AF34" i="38"/>
  <c r="AA34" i="38"/>
  <c r="W34" i="38"/>
  <c r="Y34" i="38" s="1"/>
  <c r="T34" i="38"/>
  <c r="V34" i="38" s="1"/>
  <c r="Q34" i="38"/>
  <c r="K34" i="38"/>
  <c r="M34" i="38" s="1"/>
  <c r="H34" i="38"/>
  <c r="J34" i="38" s="1"/>
  <c r="E34" i="38"/>
  <c r="G34" i="38" s="1"/>
  <c r="AX33" i="38"/>
  <c r="AZ33" i="38" s="1"/>
  <c r="AU33" i="38"/>
  <c r="AW33" i="38" s="1"/>
  <c r="AR33" i="38"/>
  <c r="AT33" i="38" s="1"/>
  <c r="AP33" i="38"/>
  <c r="AL33" i="38"/>
  <c r="AN33" i="38" s="1"/>
  <c r="AI33" i="38"/>
  <c r="AK33" i="38" s="1"/>
  <c r="AF33" i="38"/>
  <c r="AD33" i="38"/>
  <c r="AA33" i="38"/>
  <c r="W33" i="38"/>
  <c r="Y33" i="38" s="1"/>
  <c r="T33" i="38"/>
  <c r="V33" i="38" s="1"/>
  <c r="Q33" i="38"/>
  <c r="O33" i="38"/>
  <c r="K33" i="38"/>
  <c r="M33" i="38" s="1"/>
  <c r="H33" i="38"/>
  <c r="J33" i="38" s="1"/>
  <c r="E33" i="38"/>
  <c r="AX32" i="38"/>
  <c r="AZ32" i="38" s="1"/>
  <c r="AU32" i="38"/>
  <c r="AW32" i="38" s="1"/>
  <c r="AR32" i="38"/>
  <c r="AT32" i="38" s="1"/>
  <c r="AP32" i="38"/>
  <c r="AL32" i="38"/>
  <c r="AN32" i="38" s="1"/>
  <c r="AI32" i="38"/>
  <c r="AK32" i="38" s="1"/>
  <c r="AF32" i="38"/>
  <c r="AH32" i="38" s="1"/>
  <c r="AA32" i="38"/>
  <c r="W32" i="38"/>
  <c r="Y32" i="38" s="1"/>
  <c r="T32" i="38"/>
  <c r="Q32" i="38"/>
  <c r="S32" i="38" s="1"/>
  <c r="K32" i="38"/>
  <c r="M32" i="38" s="1"/>
  <c r="H32" i="38"/>
  <c r="J32" i="38" s="1"/>
  <c r="O32" i="38"/>
  <c r="E32" i="38"/>
  <c r="G32" i="38" s="1"/>
  <c r="AX31" i="38"/>
  <c r="AZ31" i="38" s="1"/>
  <c r="AU31" i="38"/>
  <c r="AW31" i="38" s="1"/>
  <c r="AR31" i="38"/>
  <c r="AT31" i="38" s="1"/>
  <c r="AP31" i="38"/>
  <c r="AL31" i="38"/>
  <c r="AN31" i="38" s="1"/>
  <c r="AI31" i="38"/>
  <c r="AK31" i="38" s="1"/>
  <c r="AF31" i="38"/>
  <c r="AH31" i="38" s="1"/>
  <c r="AD31" i="38"/>
  <c r="AA31" i="38"/>
  <c r="W31" i="38"/>
  <c r="Y31" i="38" s="1"/>
  <c r="T31" i="38"/>
  <c r="V31" i="38" s="1"/>
  <c r="Q31" i="38"/>
  <c r="S31" i="38" s="1"/>
  <c r="O31" i="38"/>
  <c r="K31" i="38"/>
  <c r="M31" i="38" s="1"/>
  <c r="H31" i="38"/>
  <c r="J31" i="38" s="1"/>
  <c r="E31" i="38"/>
  <c r="G31" i="38" s="1"/>
  <c r="AX30" i="38"/>
  <c r="AZ30" i="38" s="1"/>
  <c r="AU30" i="38"/>
  <c r="AW30" i="38" s="1"/>
  <c r="AR30" i="38"/>
  <c r="AT30" i="38" s="1"/>
  <c r="AP30" i="38"/>
  <c r="AL30" i="38"/>
  <c r="AN30" i="38" s="1"/>
  <c r="AI30" i="38"/>
  <c r="AK30" i="38" s="1"/>
  <c r="AF30" i="38"/>
  <c r="AA30" i="38"/>
  <c r="W30" i="38"/>
  <c r="Y30" i="38" s="1"/>
  <c r="T30" i="38"/>
  <c r="V30" i="38" s="1"/>
  <c r="Q30" i="38"/>
  <c r="K30" i="38"/>
  <c r="H30" i="38"/>
  <c r="J30" i="38" s="1"/>
  <c r="E30" i="38"/>
  <c r="G30" i="38" s="1"/>
  <c r="AX29" i="38"/>
  <c r="AZ29" i="38" s="1"/>
  <c r="AU29" i="38"/>
  <c r="AW29" i="38" s="1"/>
  <c r="AR29" i="38"/>
  <c r="AT29" i="38" s="1"/>
  <c r="AP29" i="38"/>
  <c r="AL29" i="38"/>
  <c r="AN29" i="38" s="1"/>
  <c r="AI29" i="38"/>
  <c r="AK29" i="38" s="1"/>
  <c r="AF29" i="38"/>
  <c r="AD29" i="38"/>
  <c r="AA29" i="38"/>
  <c r="W29" i="38"/>
  <c r="Y29" i="38" s="1"/>
  <c r="T29" i="38"/>
  <c r="V29" i="38" s="1"/>
  <c r="Q29" i="38"/>
  <c r="O29" i="38"/>
  <c r="K29" i="38"/>
  <c r="M29" i="38" s="1"/>
  <c r="H29" i="38"/>
  <c r="J29" i="38" s="1"/>
  <c r="E29" i="38"/>
  <c r="G29" i="38" s="1"/>
  <c r="AX28" i="38"/>
  <c r="AZ28" i="38" s="1"/>
  <c r="AU28" i="38"/>
  <c r="AW28" i="38" s="1"/>
  <c r="AR28" i="38"/>
  <c r="AT28" i="38" s="1"/>
  <c r="AP28" i="38"/>
  <c r="AL28" i="38"/>
  <c r="AN28" i="38" s="1"/>
  <c r="AI28" i="38"/>
  <c r="AK28" i="38" s="1"/>
  <c r="AF28" i="38"/>
  <c r="AH28" i="38" s="1"/>
  <c r="AA28" i="38"/>
  <c r="W28" i="38"/>
  <c r="Y28" i="38" s="1"/>
  <c r="T28" i="38"/>
  <c r="Q28" i="38"/>
  <c r="S28" i="38" s="1"/>
  <c r="O28" i="38"/>
  <c r="K28" i="38"/>
  <c r="M28" i="38" s="1"/>
  <c r="H28" i="38"/>
  <c r="AD28" i="38"/>
  <c r="E28" i="38"/>
  <c r="AX27" i="38"/>
  <c r="AZ27" i="38" s="1"/>
  <c r="AU27" i="38"/>
  <c r="AW27" i="38" s="1"/>
  <c r="AR27" i="38"/>
  <c r="AT27" i="38" s="1"/>
  <c r="AP27" i="38"/>
  <c r="AL27" i="38"/>
  <c r="AN27" i="38" s="1"/>
  <c r="AI27" i="38"/>
  <c r="AK27" i="38" s="1"/>
  <c r="AF27" i="38"/>
  <c r="AH27" i="38" s="1"/>
  <c r="AA27" i="38"/>
  <c r="W27" i="38"/>
  <c r="Y27" i="38" s="1"/>
  <c r="T27" i="38"/>
  <c r="V27" i="38" s="1"/>
  <c r="Q27" i="38"/>
  <c r="S27" i="38" s="1"/>
  <c r="K27" i="38"/>
  <c r="M27" i="38" s="1"/>
  <c r="H27" i="38"/>
  <c r="J27" i="38" s="1"/>
  <c r="AD27" i="38"/>
  <c r="E27" i="38"/>
  <c r="G27" i="38" s="1"/>
  <c r="AX26" i="38"/>
  <c r="AZ26" i="38" s="1"/>
  <c r="AU26" i="38"/>
  <c r="AW26" i="38" s="1"/>
  <c r="AR26" i="38"/>
  <c r="AT26" i="38" s="1"/>
  <c r="AP26" i="38"/>
  <c r="AL26" i="38"/>
  <c r="AN26" i="38" s="1"/>
  <c r="AI26" i="38"/>
  <c r="AK26" i="38" s="1"/>
  <c r="AF26" i="38"/>
  <c r="AA26" i="38"/>
  <c r="W26" i="38"/>
  <c r="Y26" i="38" s="1"/>
  <c r="T26" i="38"/>
  <c r="V26" i="38" s="1"/>
  <c r="Q26" i="38"/>
  <c r="K26" i="38"/>
  <c r="M26" i="38" s="1"/>
  <c r="H26" i="38"/>
  <c r="J26" i="38" s="1"/>
  <c r="E26" i="38"/>
  <c r="G26" i="38" s="1"/>
  <c r="AX25" i="38"/>
  <c r="AZ25" i="38" s="1"/>
  <c r="AU25" i="38"/>
  <c r="AW25" i="38" s="1"/>
  <c r="AR25" i="38"/>
  <c r="AT25" i="38" s="1"/>
  <c r="AP25" i="38"/>
  <c r="AL25" i="38"/>
  <c r="AN25" i="38" s="1"/>
  <c r="AI25" i="38"/>
  <c r="AK25" i="38" s="1"/>
  <c r="AF25" i="38"/>
  <c r="AD25" i="38"/>
  <c r="AA25" i="38"/>
  <c r="W25" i="38"/>
  <c r="Y25" i="38" s="1"/>
  <c r="T25" i="38"/>
  <c r="V25" i="38" s="1"/>
  <c r="Q25" i="38"/>
  <c r="O25" i="38"/>
  <c r="K25" i="38"/>
  <c r="M25" i="38" s="1"/>
  <c r="H25" i="38"/>
  <c r="J25" i="38" s="1"/>
  <c r="E25" i="38"/>
  <c r="AX24" i="38"/>
  <c r="AZ24" i="38" s="1"/>
  <c r="AU24" i="38"/>
  <c r="AW24" i="38" s="1"/>
  <c r="AR24" i="38"/>
  <c r="AT24" i="38" s="1"/>
  <c r="AP24" i="38"/>
  <c r="AL24" i="38"/>
  <c r="AN24" i="38" s="1"/>
  <c r="AI24" i="38"/>
  <c r="AK24" i="38" s="1"/>
  <c r="AF24" i="38"/>
  <c r="AH24" i="38" s="1"/>
  <c r="AA24" i="38"/>
  <c r="W24" i="38"/>
  <c r="Y24" i="38" s="1"/>
  <c r="T24" i="38"/>
  <c r="Q24" i="38"/>
  <c r="S24" i="38" s="1"/>
  <c r="K24" i="38"/>
  <c r="M24" i="38" s="1"/>
  <c r="H24" i="38"/>
  <c r="J24" i="38" s="1"/>
  <c r="O24" i="38"/>
  <c r="E24" i="38"/>
  <c r="G24" i="38" s="1"/>
  <c r="AX23" i="38"/>
  <c r="AZ23" i="38" s="1"/>
  <c r="AU23" i="38"/>
  <c r="AW23" i="38" s="1"/>
  <c r="AR23" i="38"/>
  <c r="AT23" i="38" s="1"/>
  <c r="AP23" i="38"/>
  <c r="AL23" i="38"/>
  <c r="AN23" i="38" s="1"/>
  <c r="AI23" i="38"/>
  <c r="AK23" i="38" s="1"/>
  <c r="AF23" i="38"/>
  <c r="AH23" i="38" s="1"/>
  <c r="AD23" i="38"/>
  <c r="AA23" i="38"/>
  <c r="W23" i="38"/>
  <c r="Y23" i="38" s="1"/>
  <c r="T23" i="38"/>
  <c r="V23" i="38" s="1"/>
  <c r="Q23" i="38"/>
  <c r="S23" i="38" s="1"/>
  <c r="O23" i="38"/>
  <c r="K23" i="38"/>
  <c r="M23" i="38" s="1"/>
  <c r="H23" i="38"/>
  <c r="J23" i="38" s="1"/>
  <c r="E23" i="38"/>
  <c r="G23" i="38" s="1"/>
  <c r="AX22" i="38"/>
  <c r="AZ22" i="38" s="1"/>
  <c r="AU22" i="38"/>
  <c r="AW22" i="38" s="1"/>
  <c r="AR22" i="38"/>
  <c r="AT22" i="38" s="1"/>
  <c r="AP22" i="38"/>
  <c r="AL22" i="38"/>
  <c r="AN22" i="38" s="1"/>
  <c r="AI22" i="38"/>
  <c r="AK22" i="38" s="1"/>
  <c r="AF22" i="38"/>
  <c r="AA22" i="38"/>
  <c r="W22" i="38"/>
  <c r="Y22" i="38" s="1"/>
  <c r="T22" i="38"/>
  <c r="V22" i="38" s="1"/>
  <c r="Q22" i="38"/>
  <c r="K22" i="38"/>
  <c r="M22" i="38" s="1"/>
  <c r="H22" i="38"/>
  <c r="J22" i="38" s="1"/>
  <c r="E22" i="38"/>
  <c r="G22" i="38" s="1"/>
  <c r="AX21" i="38"/>
  <c r="AZ21" i="38" s="1"/>
  <c r="AU21" i="38"/>
  <c r="AW21" i="38" s="1"/>
  <c r="AR21" i="38"/>
  <c r="AT21" i="38" s="1"/>
  <c r="AP21" i="38"/>
  <c r="AL21" i="38"/>
  <c r="AN21" i="38" s="1"/>
  <c r="AI21" i="38"/>
  <c r="AK21" i="38" s="1"/>
  <c r="AF21" i="38"/>
  <c r="AD21" i="38"/>
  <c r="AA21" i="38"/>
  <c r="W21" i="38"/>
  <c r="Y21" i="38" s="1"/>
  <c r="T21" i="38"/>
  <c r="V21" i="38" s="1"/>
  <c r="Q21" i="38"/>
  <c r="O21" i="38"/>
  <c r="K21" i="38"/>
  <c r="M21" i="38" s="1"/>
  <c r="H21" i="38"/>
  <c r="J21" i="38" s="1"/>
  <c r="E21" i="38"/>
  <c r="G21" i="38" s="1"/>
  <c r="AX20" i="38"/>
  <c r="AZ20" i="38" s="1"/>
  <c r="AU20" i="38"/>
  <c r="AW20" i="38" s="1"/>
  <c r="AR20" i="38"/>
  <c r="AT20" i="38" s="1"/>
  <c r="AP20" i="38"/>
  <c r="AL20" i="38"/>
  <c r="AN20" i="38" s="1"/>
  <c r="AI20" i="38"/>
  <c r="AK20" i="38" s="1"/>
  <c r="AF20" i="38"/>
  <c r="AA20" i="38"/>
  <c r="W20" i="38"/>
  <c r="Y20" i="38" s="1"/>
  <c r="T20" i="38"/>
  <c r="V20" i="38" s="1"/>
  <c r="Q20" i="38"/>
  <c r="K20" i="38"/>
  <c r="M20" i="38" s="1"/>
  <c r="H20" i="38"/>
  <c r="J20" i="38" s="1"/>
  <c r="AD20" i="38"/>
  <c r="E20" i="38"/>
  <c r="G20" i="38" s="1"/>
  <c r="AX19" i="38"/>
  <c r="AZ19" i="38" s="1"/>
  <c r="AU19" i="38"/>
  <c r="AW19" i="38" s="1"/>
  <c r="AR19" i="38"/>
  <c r="AT19" i="38" s="1"/>
  <c r="AP19" i="38"/>
  <c r="AL19" i="38"/>
  <c r="AN19" i="38" s="1"/>
  <c r="AI19" i="38"/>
  <c r="AK19" i="38" s="1"/>
  <c r="AF19" i="38"/>
  <c r="AD19" i="38"/>
  <c r="AA19" i="38"/>
  <c r="W19" i="38"/>
  <c r="Y19" i="38" s="1"/>
  <c r="T19" i="38"/>
  <c r="V19" i="38" s="1"/>
  <c r="Q19" i="38"/>
  <c r="O19" i="38"/>
  <c r="K19" i="38"/>
  <c r="M19" i="38" s="1"/>
  <c r="H19" i="38"/>
  <c r="E19" i="38"/>
  <c r="G19" i="38" s="1"/>
  <c r="AX18" i="38"/>
  <c r="AZ18" i="38" s="1"/>
  <c r="AU18" i="38"/>
  <c r="AW18" i="38" s="1"/>
  <c r="AR18" i="38"/>
  <c r="AT18" i="38" s="1"/>
  <c r="AP18" i="38"/>
  <c r="AL18" i="38"/>
  <c r="AN18" i="38" s="1"/>
  <c r="AI18" i="38"/>
  <c r="AK18" i="38" s="1"/>
  <c r="AF18" i="38"/>
  <c r="AH18" i="38" s="1"/>
  <c r="AD18" i="38"/>
  <c r="AA18" i="38"/>
  <c r="W18" i="38"/>
  <c r="Y18" i="38" s="1"/>
  <c r="T18" i="38"/>
  <c r="V18" i="38" s="1"/>
  <c r="Q18" i="38"/>
  <c r="S18" i="38" s="1"/>
  <c r="O18" i="38"/>
  <c r="K18" i="38"/>
  <c r="M18" i="38" s="1"/>
  <c r="H18" i="38"/>
  <c r="J18" i="38" s="1"/>
  <c r="E18" i="38"/>
  <c r="AX17" i="38"/>
  <c r="AZ17" i="38" s="1"/>
  <c r="AU17" i="38"/>
  <c r="AW17" i="38" s="1"/>
  <c r="AR17" i="38"/>
  <c r="AT17" i="38" s="1"/>
  <c r="AP17" i="38"/>
  <c r="AL17" i="38"/>
  <c r="AN17" i="38" s="1"/>
  <c r="AI17" i="38"/>
  <c r="AK17" i="38" s="1"/>
  <c r="AF17" i="38"/>
  <c r="AH17" i="38" s="1"/>
  <c r="AA17" i="38"/>
  <c r="W17" i="38"/>
  <c r="Y17" i="38" s="1"/>
  <c r="T17" i="38"/>
  <c r="V17" i="38" s="1"/>
  <c r="Q17" i="38"/>
  <c r="S17" i="38" s="1"/>
  <c r="K17" i="38"/>
  <c r="M17" i="38" s="1"/>
  <c r="H17" i="38"/>
  <c r="J17" i="38" s="1"/>
  <c r="AD17" i="38"/>
  <c r="E17" i="38"/>
  <c r="AX16" i="38"/>
  <c r="AZ16" i="38" s="1"/>
  <c r="AU16" i="38"/>
  <c r="AW16" i="38" s="1"/>
  <c r="AR16" i="38"/>
  <c r="AT16" i="38" s="1"/>
  <c r="AP16" i="38"/>
  <c r="AL16" i="38"/>
  <c r="AN16" i="38" s="1"/>
  <c r="AI16" i="38"/>
  <c r="AK16" i="38" s="1"/>
  <c r="AF16" i="38"/>
  <c r="AA16" i="38"/>
  <c r="W16" i="38"/>
  <c r="Y16" i="38" s="1"/>
  <c r="T16" i="38"/>
  <c r="V16" i="38" s="1"/>
  <c r="Q16" i="38"/>
  <c r="K16" i="38"/>
  <c r="M16" i="38" s="1"/>
  <c r="H16" i="38"/>
  <c r="J16" i="38" s="1"/>
  <c r="AD16" i="38"/>
  <c r="E16" i="38"/>
  <c r="G16" i="38" s="1"/>
  <c r="AX15" i="38"/>
  <c r="AZ15" i="38" s="1"/>
  <c r="AU15" i="38"/>
  <c r="AW15" i="38" s="1"/>
  <c r="AR15" i="38"/>
  <c r="AT15" i="38" s="1"/>
  <c r="AP15" i="38"/>
  <c r="AL15" i="38"/>
  <c r="AN15" i="38" s="1"/>
  <c r="AI15" i="38"/>
  <c r="AK15" i="38" s="1"/>
  <c r="AF15" i="38"/>
  <c r="AH15" i="38" s="1"/>
  <c r="AD15" i="38"/>
  <c r="AA15" i="38"/>
  <c r="W15" i="38"/>
  <c r="Y15" i="38" s="1"/>
  <c r="T15" i="38"/>
  <c r="V15" i="38" s="1"/>
  <c r="Q15" i="38"/>
  <c r="S15" i="38" s="1"/>
  <c r="O15" i="38"/>
  <c r="K15" i="38"/>
  <c r="M15" i="38" s="1"/>
  <c r="H15" i="38"/>
  <c r="J15" i="38" s="1"/>
  <c r="E15" i="38"/>
  <c r="G15" i="38" s="1"/>
  <c r="AX14" i="38"/>
  <c r="AZ14" i="38" s="1"/>
  <c r="AU14" i="38"/>
  <c r="AW14" i="38" s="1"/>
  <c r="AR14" i="38"/>
  <c r="AT14" i="38" s="1"/>
  <c r="AP14" i="38"/>
  <c r="AL14" i="38"/>
  <c r="AN14" i="38" s="1"/>
  <c r="AI14" i="38"/>
  <c r="AF14" i="38"/>
  <c r="AH14" i="38" s="1"/>
  <c r="AD14" i="38"/>
  <c r="AA14" i="38"/>
  <c r="W14" i="38"/>
  <c r="Y14" i="38" s="1"/>
  <c r="T14" i="38"/>
  <c r="V14" i="38" s="1"/>
  <c r="Q14" i="38"/>
  <c r="S14" i="38" s="1"/>
  <c r="O14" i="38"/>
  <c r="K14" i="38"/>
  <c r="M14" i="38" s="1"/>
  <c r="H14" i="38"/>
  <c r="J14" i="38" s="1"/>
  <c r="E14" i="38"/>
  <c r="AX13" i="38"/>
  <c r="AZ13" i="38" s="1"/>
  <c r="AU13" i="38"/>
  <c r="AW13" i="38" s="1"/>
  <c r="AR13" i="38"/>
  <c r="AT13" i="38" s="1"/>
  <c r="AP13" i="38"/>
  <c r="AL13" i="38"/>
  <c r="AN13" i="38" s="1"/>
  <c r="AI13" i="38"/>
  <c r="AF13" i="38"/>
  <c r="AH13" i="38" s="1"/>
  <c r="AA13" i="38"/>
  <c r="W13" i="38"/>
  <c r="Y13" i="38" s="1"/>
  <c r="T13" i="38"/>
  <c r="Q13" i="38"/>
  <c r="S13" i="38" s="1"/>
  <c r="K13" i="38"/>
  <c r="M13" i="38" s="1"/>
  <c r="H13" i="38"/>
  <c r="J13" i="38" s="1"/>
  <c r="AD13" i="38"/>
  <c r="E13" i="38"/>
  <c r="AX12" i="38"/>
  <c r="AZ12" i="38" s="1"/>
  <c r="AU12" i="38"/>
  <c r="AW12" i="38" s="1"/>
  <c r="AR12" i="38"/>
  <c r="AT12" i="38" s="1"/>
  <c r="AP12" i="38"/>
  <c r="AL12" i="38"/>
  <c r="AN12" i="38" s="1"/>
  <c r="AI12" i="38"/>
  <c r="AK12" i="38" s="1"/>
  <c r="AF12" i="38"/>
  <c r="AA12" i="38"/>
  <c r="W12" i="38"/>
  <c r="Y12" i="38" s="1"/>
  <c r="T12" i="38"/>
  <c r="V12" i="38" s="1"/>
  <c r="Q12" i="38"/>
  <c r="K12" i="38"/>
  <c r="H12" i="38"/>
  <c r="J12" i="38" s="1"/>
  <c r="AD12" i="38"/>
  <c r="E12" i="38"/>
  <c r="G12" i="38" s="1"/>
  <c r="AX11" i="38"/>
  <c r="AZ11" i="38" s="1"/>
  <c r="AU11" i="38"/>
  <c r="AW11" i="38" s="1"/>
  <c r="AR11" i="38"/>
  <c r="AT11" i="38" s="1"/>
  <c r="AP11" i="38"/>
  <c r="AL11" i="38"/>
  <c r="AN11" i="38" s="1"/>
  <c r="AI11" i="38"/>
  <c r="AK11" i="38" s="1"/>
  <c r="AF11" i="38"/>
  <c r="AD11" i="38"/>
  <c r="AA11" i="38"/>
  <c r="W11" i="38"/>
  <c r="Y11" i="38" s="1"/>
  <c r="T11" i="38"/>
  <c r="V11" i="38" s="1"/>
  <c r="Q11" i="38"/>
  <c r="O11" i="38"/>
  <c r="K11" i="38"/>
  <c r="M11" i="38" s="1"/>
  <c r="H11" i="38"/>
  <c r="J11" i="38" s="1"/>
  <c r="E11" i="38"/>
  <c r="G11" i="38" s="1"/>
  <c r="AX10" i="38"/>
  <c r="AZ10" i="38" s="1"/>
  <c r="AU10" i="38"/>
  <c r="AW10" i="38" s="1"/>
  <c r="AR10" i="38"/>
  <c r="AT10" i="38" s="1"/>
  <c r="AP10" i="38"/>
  <c r="AL10" i="38"/>
  <c r="AN10" i="38" s="1"/>
  <c r="AI10" i="38"/>
  <c r="AK10" i="38" s="1"/>
  <c r="AF10" i="38"/>
  <c r="AH10" i="38" s="1"/>
  <c r="AD10" i="38"/>
  <c r="AA10" i="38"/>
  <c r="W10" i="38"/>
  <c r="Y10" i="38" s="1"/>
  <c r="T10" i="38"/>
  <c r="Q10" i="38"/>
  <c r="S10" i="38" s="1"/>
  <c r="O10" i="38"/>
  <c r="K10" i="38"/>
  <c r="M10" i="38" s="1"/>
  <c r="H10" i="38"/>
  <c r="J10" i="38" s="1"/>
  <c r="E10" i="38"/>
  <c r="AX9" i="38"/>
  <c r="AZ9" i="38" s="1"/>
  <c r="AU9" i="38"/>
  <c r="AW9" i="38" s="1"/>
  <c r="AR9" i="38"/>
  <c r="AT9" i="38" s="1"/>
  <c r="AP9" i="38"/>
  <c r="AL9" i="38"/>
  <c r="AN9" i="38" s="1"/>
  <c r="AI9" i="38"/>
  <c r="AK9" i="38" s="1"/>
  <c r="AF9" i="38"/>
  <c r="AH9" i="38" s="1"/>
  <c r="AA9" i="38"/>
  <c r="W9" i="38"/>
  <c r="Y9" i="38" s="1"/>
  <c r="T9" i="38"/>
  <c r="V9" i="38" s="1"/>
  <c r="Q9" i="38"/>
  <c r="S9" i="38" s="1"/>
  <c r="K9" i="38"/>
  <c r="M9" i="38" s="1"/>
  <c r="H9" i="38"/>
  <c r="J9" i="38" s="1"/>
  <c r="AD9" i="38"/>
  <c r="E9" i="38"/>
  <c r="AX8" i="38"/>
  <c r="AZ8" i="38" s="1"/>
  <c r="AU8" i="38"/>
  <c r="AW8" i="38" s="1"/>
  <c r="AR8" i="38"/>
  <c r="AT8" i="38" s="1"/>
  <c r="AP8" i="38"/>
  <c r="AL8" i="38"/>
  <c r="AN8" i="38" s="1"/>
  <c r="AI8" i="38"/>
  <c r="AK8" i="38" s="1"/>
  <c r="AF8" i="38"/>
  <c r="AA8" i="38"/>
  <c r="W8" i="38"/>
  <c r="Y8" i="38" s="1"/>
  <c r="T8" i="38"/>
  <c r="V8" i="38" s="1"/>
  <c r="Q8" i="38"/>
  <c r="K8" i="38"/>
  <c r="H8" i="38"/>
  <c r="J8" i="38" s="1"/>
  <c r="AD8" i="38"/>
  <c r="E8" i="38"/>
  <c r="G8" i="38" s="1"/>
  <c r="AX7" i="38"/>
  <c r="AZ7" i="38" s="1"/>
  <c r="AU7" i="38"/>
  <c r="AW7" i="38" s="1"/>
  <c r="AR7" i="38"/>
  <c r="AT7" i="38" s="1"/>
  <c r="AL7" i="38"/>
  <c r="AN7" i="38" s="1"/>
  <c r="AI7" i="38"/>
  <c r="AK7" i="38" s="1"/>
  <c r="AF7" i="38"/>
  <c r="AH7" i="38" s="1"/>
  <c r="AD7" i="38"/>
  <c r="W7" i="38"/>
  <c r="Y7" i="38" s="1"/>
  <c r="T7" i="38"/>
  <c r="V7" i="38" s="1"/>
  <c r="Q7" i="38"/>
  <c r="S7" i="38" s="1"/>
  <c r="K7" i="38"/>
  <c r="H7" i="38"/>
  <c r="J7" i="38" s="1"/>
  <c r="E7" i="38"/>
  <c r="G7" i="38" s="1"/>
  <c r="AR4" i="27"/>
  <c r="AO4" i="27"/>
  <c r="AF4" i="27"/>
  <c r="AC4" i="27"/>
  <c r="Z4" i="27"/>
  <c r="Q4" i="27"/>
  <c r="N4" i="27"/>
  <c r="AR4" i="2"/>
  <c r="AO4" i="2"/>
  <c r="AF4" i="2"/>
  <c r="AC4" i="2"/>
  <c r="Z4" i="2"/>
  <c r="Q4" i="2"/>
  <c r="N4" i="2"/>
  <c r="AR4" i="8"/>
  <c r="AO4" i="8"/>
  <c r="AF4" i="8"/>
  <c r="AC4" i="8"/>
  <c r="Z4" i="8"/>
  <c r="Q4" i="8"/>
  <c r="N4" i="8"/>
  <c r="AR4" i="7"/>
  <c r="AO4" i="7"/>
  <c r="AF4" i="7"/>
  <c r="AC4" i="7"/>
  <c r="Z4" i="7"/>
  <c r="Q4" i="7"/>
  <c r="N4" i="7"/>
  <c r="AR4" i="37"/>
  <c r="AO4" i="37"/>
  <c r="AF4" i="37"/>
  <c r="AC4" i="37"/>
  <c r="Z4" i="37"/>
  <c r="Q4" i="37"/>
  <c r="N4" i="37"/>
  <c r="AR4" i="11"/>
  <c r="AO4" i="11"/>
  <c r="AF4" i="11"/>
  <c r="AC4" i="11"/>
  <c r="Z4" i="11"/>
  <c r="Q4" i="11"/>
  <c r="N4" i="11"/>
  <c r="AR4" i="9"/>
  <c r="AO4" i="9"/>
  <c r="AF4" i="9"/>
  <c r="AC4" i="9"/>
  <c r="Z4" i="9"/>
  <c r="Q4" i="9"/>
  <c r="N4" i="9"/>
  <c r="AR4" i="53"/>
  <c r="AO4" i="53"/>
  <c r="AF4" i="53"/>
  <c r="AC4" i="53"/>
  <c r="Z4" i="53"/>
  <c r="Q4" i="53"/>
  <c r="N4" i="53"/>
  <c r="AR4" i="4"/>
  <c r="AO4" i="4"/>
  <c r="AF4" i="4"/>
  <c r="AC4" i="4"/>
  <c r="Z4" i="4"/>
  <c r="Q4" i="4"/>
  <c r="N4" i="4"/>
  <c r="AR4" i="52"/>
  <c r="AO4" i="52"/>
  <c r="AF4" i="52"/>
  <c r="AC4" i="52"/>
  <c r="Z4" i="52"/>
  <c r="Q4" i="52"/>
  <c r="N4" i="52"/>
  <c r="AR4" i="49"/>
  <c r="AO4" i="49"/>
  <c r="AF4" i="49"/>
  <c r="AC4" i="49"/>
  <c r="Z4" i="49"/>
  <c r="Q4" i="49"/>
  <c r="N4" i="49"/>
  <c r="AR4" i="15"/>
  <c r="AO4" i="15"/>
  <c r="AF4" i="15"/>
  <c r="AC4" i="15"/>
  <c r="Z4" i="15"/>
  <c r="Q4" i="15"/>
  <c r="N4" i="15"/>
  <c r="AR4" i="12"/>
  <c r="AO4" i="12"/>
  <c r="AF4" i="12"/>
  <c r="AC4" i="12"/>
  <c r="Z4" i="12"/>
  <c r="Q4" i="12"/>
  <c r="N4" i="12"/>
  <c r="AR4" i="10"/>
  <c r="AO4" i="10"/>
  <c r="AF4" i="10"/>
  <c r="AC4" i="10"/>
  <c r="Z4" i="10"/>
  <c r="Q4" i="10"/>
  <c r="N4" i="10"/>
  <c r="AR4" i="5"/>
  <c r="AO4" i="5"/>
  <c r="AF4" i="5"/>
  <c r="AC4" i="5"/>
  <c r="Z4" i="5"/>
  <c r="Q4" i="5"/>
  <c r="N4" i="5"/>
  <c r="AR4" i="36"/>
  <c r="AO4" i="36"/>
  <c r="AF4" i="36"/>
  <c r="AC4" i="36"/>
  <c r="Z4" i="36"/>
  <c r="Q4" i="36"/>
  <c r="N4" i="36"/>
  <c r="AR4" i="22"/>
  <c r="AO4" i="22"/>
  <c r="AF4" i="22"/>
  <c r="AC4" i="22"/>
  <c r="Z4" i="22"/>
  <c r="Q4" i="22"/>
  <c r="N4" i="22"/>
  <c r="AR4" i="23"/>
  <c r="AO4" i="23"/>
  <c r="AF4" i="23"/>
  <c r="AC4" i="23"/>
  <c r="Z4" i="23"/>
  <c r="Q4" i="23"/>
  <c r="N4" i="23"/>
  <c r="AR4" i="30"/>
  <c r="AO4" i="30"/>
  <c r="AF4" i="30"/>
  <c r="AC4" i="30"/>
  <c r="Z4" i="30"/>
  <c r="Q4" i="30"/>
  <c r="N4" i="30"/>
  <c r="AR4" i="24"/>
  <c r="AO4" i="24"/>
  <c r="AF4" i="24"/>
  <c r="AC4" i="24"/>
  <c r="Z4" i="24"/>
  <c r="Q4" i="24"/>
  <c r="N4" i="24"/>
  <c r="AR4" i="31"/>
  <c r="AO4" i="31"/>
  <c r="AF4" i="31"/>
  <c r="AC4" i="31"/>
  <c r="Z4" i="31"/>
  <c r="Q4" i="31"/>
  <c r="N4" i="31"/>
  <c r="AR4" i="34"/>
  <c r="AO4" i="34"/>
  <c r="AF4" i="34"/>
  <c r="AC4" i="34"/>
  <c r="Z4" i="34"/>
  <c r="Q4" i="34"/>
  <c r="N4" i="34"/>
  <c r="AR4" i="47"/>
  <c r="AO4" i="47"/>
  <c r="AF4" i="47"/>
  <c r="AC4" i="47"/>
  <c r="Z4" i="47"/>
  <c r="Q4" i="47"/>
  <c r="N4" i="47"/>
  <c r="AR4" i="48"/>
  <c r="AO4" i="48"/>
  <c r="AF4" i="48"/>
  <c r="AC4" i="48"/>
  <c r="Z4" i="48"/>
  <c r="Q4" i="48"/>
  <c r="N4" i="48"/>
  <c r="AR4" i="50"/>
  <c r="AO4" i="50"/>
  <c r="AF4" i="50"/>
  <c r="AC4" i="50"/>
  <c r="Z4" i="50"/>
  <c r="Q4" i="50"/>
  <c r="N4" i="50"/>
  <c r="AR4" i="33"/>
  <c r="AO4" i="33"/>
  <c r="AF4" i="33"/>
  <c r="AC4" i="33"/>
  <c r="Z4" i="33"/>
  <c r="Q4" i="33"/>
  <c r="N4" i="33"/>
  <c r="AR4" i="39"/>
  <c r="AO4" i="39"/>
  <c r="AF4" i="39"/>
  <c r="AC4" i="39"/>
  <c r="Z4" i="39"/>
  <c r="Q4" i="39"/>
  <c r="N4" i="39"/>
  <c r="AR4" i="38"/>
  <c r="AO4" i="38"/>
  <c r="AF4" i="38"/>
  <c r="AC4" i="38"/>
  <c r="Z4" i="38"/>
  <c r="Q4" i="38"/>
  <c r="N4" i="38"/>
  <c r="AR4" i="45"/>
  <c r="AO4" i="45"/>
  <c r="AF4" i="45"/>
  <c r="AC4" i="45"/>
  <c r="Z4" i="45"/>
  <c r="Q4" i="45"/>
  <c r="N4" i="45"/>
  <c r="AR4" i="41"/>
  <c r="AO4" i="41"/>
  <c r="AF4" i="41"/>
  <c r="AC4" i="41"/>
  <c r="Z4" i="41"/>
  <c r="Q4" i="41"/>
  <c r="N4" i="41"/>
  <c r="AR4" i="42"/>
  <c r="AO4" i="42"/>
  <c r="AF4" i="42"/>
  <c r="AC4" i="42"/>
  <c r="Z4" i="42"/>
  <c r="Q4" i="42"/>
  <c r="N4" i="42"/>
  <c r="AR4" i="43"/>
  <c r="AO4" i="43"/>
  <c r="AF4" i="43"/>
  <c r="AC4" i="43"/>
  <c r="Z4" i="43"/>
  <c r="Q4" i="43"/>
  <c r="N4" i="43"/>
  <c r="AR4" i="25"/>
  <c r="AO4" i="25"/>
  <c r="AF4" i="25"/>
  <c r="AC4" i="25"/>
  <c r="Z4" i="25"/>
  <c r="Q4" i="25"/>
  <c r="N4" i="25"/>
  <c r="AB32" i="48" l="1"/>
  <c r="AQ32" i="48"/>
  <c r="AB39" i="5"/>
  <c r="Z50" i="24"/>
  <c r="AB50" i="24" s="1"/>
  <c r="AO40" i="34"/>
  <c r="AQ40" i="34" s="1"/>
  <c r="AO37" i="31"/>
  <c r="AB42" i="31"/>
  <c r="AO39" i="5"/>
  <c r="AQ39" i="5" s="1"/>
  <c r="N29" i="50"/>
  <c r="N30" i="50"/>
  <c r="Z39" i="50"/>
  <c r="AB39" i="50" s="1"/>
  <c r="Z28" i="48"/>
  <c r="AB28" i="48" s="1"/>
  <c r="AO48" i="10"/>
  <c r="AQ48" i="10" s="1"/>
  <c r="AO37" i="5"/>
  <c r="AQ37" i="5" s="1"/>
  <c r="Z30" i="48"/>
  <c r="N14" i="47"/>
  <c r="N41" i="31"/>
  <c r="AO47" i="50"/>
  <c r="AQ47" i="50" s="1"/>
  <c r="N26" i="47"/>
  <c r="AC29" i="24"/>
  <c r="AO8" i="36"/>
  <c r="AQ8" i="36" s="1"/>
  <c r="Z21" i="38"/>
  <c r="AB21" i="38" s="1"/>
  <c r="AO33" i="38"/>
  <c r="AQ33" i="38" s="1"/>
  <c r="Z49" i="42"/>
  <c r="AO12" i="41"/>
  <c r="AQ12" i="41" s="1"/>
  <c r="N46" i="43"/>
  <c r="Z38" i="38"/>
  <c r="AB38" i="38" s="1"/>
  <c r="AO38" i="38"/>
  <c r="N31" i="43"/>
  <c r="P31" i="43" s="1"/>
  <c r="AO19" i="41"/>
  <c r="AQ19" i="41" s="1"/>
  <c r="AC9" i="38"/>
  <c r="AC18" i="38"/>
  <c r="AE18" i="38" s="1"/>
  <c r="Z20" i="38"/>
  <c r="AB20" i="38" s="1"/>
  <c r="AO42" i="38"/>
  <c r="AQ42" i="38" s="1"/>
  <c r="AO46" i="43"/>
  <c r="AQ46" i="43" s="1"/>
  <c r="AO33" i="41"/>
  <c r="AQ33" i="41" s="1"/>
  <c r="N50" i="43"/>
  <c r="AC50" i="41"/>
  <c r="AO33" i="43"/>
  <c r="AO23" i="50"/>
  <c r="AQ23" i="50" s="1"/>
  <c r="S28" i="48"/>
  <c r="Z32" i="47"/>
  <c r="AB32" i="47" s="1"/>
  <c r="AO32" i="47"/>
  <c r="AQ32" i="47" s="1"/>
  <c r="Z32" i="34"/>
  <c r="AB32" i="34" s="1"/>
  <c r="AO34" i="34"/>
  <c r="AQ34" i="34" s="1"/>
  <c r="AO44" i="48"/>
  <c r="AQ44" i="48" s="1"/>
  <c r="AC27" i="23"/>
  <c r="Z31" i="23"/>
  <c r="AB31" i="23" s="1"/>
  <c r="Z32" i="33"/>
  <c r="AB32" i="33" s="1"/>
  <c r="AO25" i="50"/>
  <c r="AQ25" i="50" s="1"/>
  <c r="N43" i="50"/>
  <c r="P43" i="50" s="1"/>
  <c r="N47" i="50"/>
  <c r="N48" i="50"/>
  <c r="P48" i="50" s="1"/>
  <c r="N49" i="50"/>
  <c r="AC9" i="31"/>
  <c r="Z11" i="24"/>
  <c r="AC11" i="23"/>
  <c r="AE11" i="23" s="1"/>
  <c r="AC22" i="23"/>
  <c r="AE22" i="23" s="1"/>
  <c r="AO36" i="33"/>
  <c r="AQ36" i="33" s="1"/>
  <c r="AO40" i="33"/>
  <c r="AQ40" i="33" s="1"/>
  <c r="Z41" i="33"/>
  <c r="AB41" i="33" s="1"/>
  <c r="AO41" i="33"/>
  <c r="AQ41" i="33" s="1"/>
  <c r="AO48" i="33"/>
  <c r="AQ48" i="33" s="1"/>
  <c r="Z34" i="47"/>
  <c r="AB34" i="47" s="1"/>
  <c r="Z22" i="41"/>
  <c r="AB22" i="41" s="1"/>
  <c r="AC31" i="23"/>
  <c r="AO24" i="48"/>
  <c r="AB30" i="48"/>
  <c r="AC35" i="48"/>
  <c r="AE35" i="48" s="1"/>
  <c r="AO25" i="38"/>
  <c r="AQ25" i="38" s="1"/>
  <c r="Z32" i="38"/>
  <c r="AB32" i="38" s="1"/>
  <c r="AO36" i="38"/>
  <c r="AQ36" i="38" s="1"/>
  <c r="Z48" i="38"/>
  <c r="AB48" i="38" s="1"/>
  <c r="AO15" i="41"/>
  <c r="AQ15" i="41" s="1"/>
  <c r="Z11" i="23"/>
  <c r="AB11" i="23" s="1"/>
  <c r="AO17" i="23"/>
  <c r="AQ17" i="23" s="1"/>
  <c r="Z18" i="50"/>
  <c r="AC19" i="50"/>
  <c r="Z19" i="50"/>
  <c r="AB19" i="50" s="1"/>
  <c r="Z30" i="47"/>
  <c r="AB30" i="47" s="1"/>
  <c r="Z19" i="31"/>
  <c r="AB19" i="31" s="1"/>
  <c r="N8" i="10"/>
  <c r="P8" i="10" s="1"/>
  <c r="Z16" i="36"/>
  <c r="AB16" i="36" s="1"/>
  <c r="Z25" i="23"/>
  <c r="AB25" i="23" s="1"/>
  <c r="N10" i="50"/>
  <c r="P10" i="50" s="1"/>
  <c r="AO29" i="38"/>
  <c r="AH33" i="38"/>
  <c r="N38" i="38"/>
  <c r="AC10" i="43"/>
  <c r="AO15" i="43"/>
  <c r="AQ15" i="43" s="1"/>
  <c r="AO31" i="43"/>
  <c r="AQ31" i="43" s="1"/>
  <c r="Z8" i="41"/>
  <c r="AB8" i="41" s="1"/>
  <c r="Z36" i="23"/>
  <c r="AB36" i="23" s="1"/>
  <c r="AO9" i="33"/>
  <c r="AQ9" i="33" s="1"/>
  <c r="Z24" i="33"/>
  <c r="AB24" i="33" s="1"/>
  <c r="Z33" i="33"/>
  <c r="AB33" i="33" s="1"/>
  <c r="AO33" i="33"/>
  <c r="AQ33" i="33" s="1"/>
  <c r="Z40" i="33"/>
  <c r="Z12" i="47"/>
  <c r="AB12" i="47" s="1"/>
  <c r="AO11" i="34"/>
  <c r="AQ11" i="34" s="1"/>
  <c r="AO20" i="34"/>
  <c r="AQ20" i="34" s="1"/>
  <c r="AC48" i="34"/>
  <c r="Z18" i="24"/>
  <c r="AB18" i="24" s="1"/>
  <c r="AO8" i="10"/>
  <c r="AQ8" i="10" s="1"/>
  <c r="Z35" i="10"/>
  <c r="AB35" i="10" s="1"/>
  <c r="Z12" i="36"/>
  <c r="AB12" i="36" s="1"/>
  <c r="N25" i="36"/>
  <c r="AO34" i="10"/>
  <c r="AQ34" i="10" s="1"/>
  <c r="AO12" i="5"/>
  <c r="AQ12" i="5" s="1"/>
  <c r="AO26" i="10"/>
  <c r="AQ26" i="10" s="1"/>
  <c r="Z47" i="10"/>
  <c r="AB47" i="10" s="1"/>
  <c r="Z17" i="5"/>
  <c r="AB17" i="5" s="1"/>
  <c r="AO31" i="10"/>
  <c r="AQ31" i="10" s="1"/>
  <c r="S35" i="10"/>
  <c r="Z27" i="5"/>
  <c r="AB27" i="5" s="1"/>
  <c r="Z20" i="10"/>
  <c r="AB20" i="10" s="1"/>
  <c r="Z12" i="10"/>
  <c r="AB12" i="10" s="1"/>
  <c r="Z23" i="10"/>
  <c r="AO30" i="10"/>
  <c r="AQ30" i="10" s="1"/>
  <c r="AC31" i="5"/>
  <c r="Z18" i="43"/>
  <c r="AB18" i="43" s="1"/>
  <c r="N29" i="43"/>
  <c r="AC33" i="43"/>
  <c r="AO11" i="38"/>
  <c r="AQ11" i="38" s="1"/>
  <c r="AC17" i="38"/>
  <c r="AC22" i="43"/>
  <c r="AO27" i="43"/>
  <c r="AQ27" i="43" s="1"/>
  <c r="Z37" i="38"/>
  <c r="AB37" i="38" s="1"/>
  <c r="AC46" i="38"/>
  <c r="AC10" i="38"/>
  <c r="AE10" i="38" s="1"/>
  <c r="Z13" i="38"/>
  <c r="AB13" i="38" s="1"/>
  <c r="Z22" i="38"/>
  <c r="AB22" i="38" s="1"/>
  <c r="Z45" i="38"/>
  <c r="AB45" i="38" s="1"/>
  <c r="AO41" i="43"/>
  <c r="AQ41" i="43" s="1"/>
  <c r="N26" i="42"/>
  <c r="P26" i="42" s="1"/>
  <c r="Z26" i="41"/>
  <c r="AB26" i="41" s="1"/>
  <c r="AO33" i="23"/>
  <c r="AQ33" i="23" s="1"/>
  <c r="AC17" i="33"/>
  <c r="AC11" i="50"/>
  <c r="Z11" i="50"/>
  <c r="AB11" i="50" s="1"/>
  <c r="N33" i="50"/>
  <c r="P33" i="50" s="1"/>
  <c r="AO45" i="50"/>
  <c r="Z8" i="48"/>
  <c r="Z20" i="48"/>
  <c r="Z20" i="47"/>
  <c r="AB20" i="47" s="1"/>
  <c r="AC36" i="34"/>
  <c r="Z36" i="34"/>
  <c r="AB36" i="34" s="1"/>
  <c r="AO36" i="34"/>
  <c r="AQ36" i="34" s="1"/>
  <c r="AO29" i="31"/>
  <c r="AQ29" i="31" s="1"/>
  <c r="AH8" i="10"/>
  <c r="AO16" i="5"/>
  <c r="AQ16" i="5" s="1"/>
  <c r="AC12" i="42"/>
  <c r="Z18" i="42"/>
  <c r="AB18" i="42" s="1"/>
  <c r="Z39" i="42"/>
  <c r="AB39" i="42" s="1"/>
  <c r="AH15" i="41"/>
  <c r="Z9" i="23"/>
  <c r="AB9" i="23" s="1"/>
  <c r="AO13" i="23"/>
  <c r="AQ13" i="23" s="1"/>
  <c r="Z19" i="23"/>
  <c r="AB19" i="23" s="1"/>
  <c r="AO27" i="23"/>
  <c r="AQ27" i="23" s="1"/>
  <c r="AO37" i="23"/>
  <c r="AQ37" i="23" s="1"/>
  <c r="AO19" i="33"/>
  <c r="AQ19" i="33" s="1"/>
  <c r="AC22" i="33"/>
  <c r="AE22" i="33" s="1"/>
  <c r="AO10" i="50"/>
  <c r="AQ10" i="50" s="1"/>
  <c r="S11" i="50"/>
  <c r="AO13" i="50"/>
  <c r="AQ13" i="50" s="1"/>
  <c r="Z21" i="50"/>
  <c r="Z35" i="50"/>
  <c r="AB35" i="50" s="1"/>
  <c r="AO35" i="50"/>
  <c r="AQ35" i="50" s="1"/>
  <c r="AC45" i="50"/>
  <c r="AC8" i="48"/>
  <c r="AO12" i="48"/>
  <c r="Z18" i="48"/>
  <c r="AB18" i="48" s="1"/>
  <c r="AO20" i="48"/>
  <c r="AQ20" i="48" s="1"/>
  <c r="Z22" i="48"/>
  <c r="AB22" i="48" s="1"/>
  <c r="AO36" i="48"/>
  <c r="Z42" i="48"/>
  <c r="AB42" i="48" s="1"/>
  <c r="AO48" i="48"/>
  <c r="AQ48" i="48" s="1"/>
  <c r="Z11" i="47"/>
  <c r="AB11" i="47" s="1"/>
  <c r="N12" i="47"/>
  <c r="N20" i="47"/>
  <c r="AO31" i="47"/>
  <c r="AQ31" i="47" s="1"/>
  <c r="Z48" i="34"/>
  <c r="AB48" i="34" s="1"/>
  <c r="N50" i="34"/>
  <c r="Z14" i="31"/>
  <c r="AB14" i="31" s="1"/>
  <c r="Z43" i="31"/>
  <c r="AB43" i="31" s="1"/>
  <c r="AO34" i="24"/>
  <c r="AQ34" i="24" s="1"/>
  <c r="Z21" i="10"/>
  <c r="AB21" i="10" s="1"/>
  <c r="AO42" i="10"/>
  <c r="AQ42" i="10" s="1"/>
  <c r="Z49" i="10"/>
  <c r="AB49" i="10" s="1"/>
  <c r="Z31" i="36"/>
  <c r="AB31" i="36" s="1"/>
  <c r="AO31" i="36"/>
  <c r="Z35" i="5"/>
  <c r="Z48" i="5"/>
  <c r="Z49" i="5"/>
  <c r="AB49" i="5" s="1"/>
  <c r="Z47" i="23"/>
  <c r="AB47" i="23" s="1"/>
  <c r="Z44" i="48"/>
  <c r="AB44" i="48" s="1"/>
  <c r="N22" i="42"/>
  <c r="P22" i="42" s="1"/>
  <c r="Z32" i="42"/>
  <c r="AO38" i="42"/>
  <c r="AQ38" i="42" s="1"/>
  <c r="AB49" i="42"/>
  <c r="AO50" i="42"/>
  <c r="AQ50" i="42" s="1"/>
  <c r="S8" i="41"/>
  <c r="Z29" i="41"/>
  <c r="AB29" i="41" s="1"/>
  <c r="AO24" i="23"/>
  <c r="AQ24" i="23" s="1"/>
  <c r="Z26" i="23"/>
  <c r="AB26" i="23" s="1"/>
  <c r="Z29" i="23"/>
  <c r="AB29" i="23" s="1"/>
  <c r="AO8" i="33"/>
  <c r="AQ8" i="33" s="1"/>
  <c r="Z21" i="33"/>
  <c r="AB21" i="33" s="1"/>
  <c r="AO32" i="33"/>
  <c r="AQ32" i="33" s="1"/>
  <c r="AB40" i="33"/>
  <c r="AO15" i="50"/>
  <c r="AQ15" i="50" s="1"/>
  <c r="Z24" i="48"/>
  <c r="AB24" i="48" s="1"/>
  <c r="N18" i="47"/>
  <c r="N22" i="47"/>
  <c r="AC24" i="47"/>
  <c r="Z26" i="47"/>
  <c r="AB26" i="47" s="1"/>
  <c r="AO39" i="47"/>
  <c r="AQ39" i="47" s="1"/>
  <c r="AO49" i="47"/>
  <c r="AQ49" i="47" s="1"/>
  <c r="AH11" i="34"/>
  <c r="AC45" i="34"/>
  <c r="Z13" i="31"/>
  <c r="AO39" i="31"/>
  <c r="AQ39" i="31" s="1"/>
  <c r="Z41" i="31"/>
  <c r="AB41" i="31" s="1"/>
  <c r="N11" i="24"/>
  <c r="P11" i="24" s="1"/>
  <c r="Z22" i="24"/>
  <c r="AB22" i="24" s="1"/>
  <c r="AO37" i="24"/>
  <c r="AQ37" i="24" s="1"/>
  <c r="Z48" i="24"/>
  <c r="Z16" i="10"/>
  <c r="AH31" i="10"/>
  <c r="AO35" i="10"/>
  <c r="AQ35" i="10" s="1"/>
  <c r="Z48" i="10"/>
  <c r="AB48" i="10" s="1"/>
  <c r="S16" i="36"/>
  <c r="Z17" i="36"/>
  <c r="AB17" i="36" s="1"/>
  <c r="Z37" i="36"/>
  <c r="AB37" i="36" s="1"/>
  <c r="N46" i="36"/>
  <c r="N11" i="5"/>
  <c r="AO27" i="5"/>
  <c r="Z41" i="5"/>
  <c r="AB41" i="5" s="1"/>
  <c r="AO14" i="38"/>
  <c r="AQ14" i="38" s="1"/>
  <c r="Z28" i="38"/>
  <c r="AB28" i="38" s="1"/>
  <c r="Z41" i="38"/>
  <c r="AB41" i="38" s="1"/>
  <c r="N44" i="38"/>
  <c r="AO45" i="38"/>
  <c r="N46" i="38"/>
  <c r="AO48" i="38"/>
  <c r="AQ48" i="38" s="1"/>
  <c r="AO26" i="38"/>
  <c r="AQ26" i="38" s="1"/>
  <c r="Z34" i="38"/>
  <c r="AB34" i="38" s="1"/>
  <c r="G38" i="38"/>
  <c r="AO41" i="38"/>
  <c r="AQ41" i="38" s="1"/>
  <c r="Z44" i="38"/>
  <c r="AC7" i="38"/>
  <c r="N8" i="38"/>
  <c r="Z12" i="38"/>
  <c r="AB12" i="38" s="1"/>
  <c r="AO19" i="38"/>
  <c r="AQ19" i="38" s="1"/>
  <c r="S21" i="38"/>
  <c r="Z25" i="38"/>
  <c r="AB25" i="38" s="1"/>
  <c r="N28" i="38"/>
  <c r="AC30" i="38"/>
  <c r="N33" i="38"/>
  <c r="AQ38" i="38"/>
  <c r="AC14" i="43"/>
  <c r="Z15" i="43"/>
  <c r="AB15" i="43" s="1"/>
  <c r="N26" i="43"/>
  <c r="AO43" i="43"/>
  <c r="AQ43" i="43" s="1"/>
  <c r="Z50" i="43"/>
  <c r="AB50" i="43" s="1"/>
  <c r="AO18" i="42"/>
  <c r="G22" i="42"/>
  <c r="Z19" i="41"/>
  <c r="AB19" i="41" s="1"/>
  <c r="AC24" i="41"/>
  <c r="Z27" i="41"/>
  <c r="AB27" i="41" s="1"/>
  <c r="AC16" i="23"/>
  <c r="AE16" i="23" s="1"/>
  <c r="Z16" i="23"/>
  <c r="AB16" i="23" s="1"/>
  <c r="AE31" i="23"/>
  <c r="AO46" i="23"/>
  <c r="AQ46" i="23" s="1"/>
  <c r="Z10" i="33"/>
  <c r="AB10" i="33" s="1"/>
  <c r="AO12" i="33"/>
  <c r="AQ12" i="33" s="1"/>
  <c r="Z20" i="33"/>
  <c r="AB20" i="33" s="1"/>
  <c r="Z10" i="43"/>
  <c r="AB10" i="43" s="1"/>
  <c r="AO19" i="43"/>
  <c r="AQ19" i="43" s="1"/>
  <c r="Z22" i="43"/>
  <c r="AB22" i="43" s="1"/>
  <c r="Z46" i="43"/>
  <c r="AB46" i="43" s="1"/>
  <c r="AO9" i="42"/>
  <c r="AQ9" i="42" s="1"/>
  <c r="AC16" i="42"/>
  <c r="G26" i="42"/>
  <c r="V19" i="41"/>
  <c r="N27" i="41"/>
  <c r="S27" i="41"/>
  <c r="Z33" i="41"/>
  <c r="AB33" i="41" s="1"/>
  <c r="AO38" i="41"/>
  <c r="AQ38" i="41" s="1"/>
  <c r="AC40" i="41"/>
  <c r="AC42" i="41"/>
  <c r="Z42" i="41"/>
  <c r="AB42" i="41" s="1"/>
  <c r="AO42" i="41"/>
  <c r="AQ42" i="41" s="1"/>
  <c r="AC44" i="41"/>
  <c r="AC46" i="41"/>
  <c r="Z46" i="41"/>
  <c r="AB46" i="41" s="1"/>
  <c r="AO46" i="41"/>
  <c r="AQ46" i="41" s="1"/>
  <c r="AC48" i="41"/>
  <c r="AC10" i="23"/>
  <c r="AE10" i="23" s="1"/>
  <c r="AO19" i="23"/>
  <c r="AQ19" i="23" s="1"/>
  <c r="Z21" i="23"/>
  <c r="AB21" i="23" s="1"/>
  <c r="AO38" i="23"/>
  <c r="AQ38" i="23" s="1"/>
  <c r="Z39" i="23"/>
  <c r="AB39" i="23" s="1"/>
  <c r="N44" i="23"/>
  <c r="P44" i="23" s="1"/>
  <c r="Z44" i="23"/>
  <c r="AB44" i="23" s="1"/>
  <c r="AO45" i="23"/>
  <c r="AQ45" i="23" s="1"/>
  <c r="Z9" i="33"/>
  <c r="AB9" i="33" s="1"/>
  <c r="Z16" i="33"/>
  <c r="AB16" i="33" s="1"/>
  <c r="N37" i="43"/>
  <c r="AO39" i="43"/>
  <c r="AQ39" i="43" s="1"/>
  <c r="Z14" i="43"/>
  <c r="AB14" i="43" s="1"/>
  <c r="AC18" i="43"/>
  <c r="Z19" i="43"/>
  <c r="AB19" i="43" s="1"/>
  <c r="Z26" i="43"/>
  <c r="AB26" i="43" s="1"/>
  <c r="Z29" i="43"/>
  <c r="AB29" i="43" s="1"/>
  <c r="N32" i="43"/>
  <c r="AO35" i="43"/>
  <c r="AQ35" i="43" s="1"/>
  <c r="Z37" i="43"/>
  <c r="AB37" i="43" s="1"/>
  <c r="AH46" i="43"/>
  <c r="AO20" i="42"/>
  <c r="AC22" i="42"/>
  <c r="AE22" i="42" s="1"/>
  <c r="V32" i="42"/>
  <c r="AK38" i="42"/>
  <c r="S39" i="42"/>
  <c r="Z43" i="42"/>
  <c r="AO13" i="41"/>
  <c r="AQ13" i="41" s="1"/>
  <c r="AK19" i="41"/>
  <c r="AC27" i="41"/>
  <c r="AO27" i="41"/>
  <c r="AQ27" i="41" s="1"/>
  <c r="N50" i="41"/>
  <c r="AO18" i="23"/>
  <c r="AQ18" i="23" s="1"/>
  <c r="AC23" i="23"/>
  <c r="AE23" i="23" s="1"/>
  <c r="AC30" i="23"/>
  <c r="AE30" i="23" s="1"/>
  <c r="AO41" i="23"/>
  <c r="AQ41" i="23" s="1"/>
  <c r="AO14" i="33"/>
  <c r="AQ14" i="33" s="1"/>
  <c r="AC18" i="33"/>
  <c r="N25" i="33"/>
  <c r="Z29" i="33"/>
  <c r="AB29" i="33" s="1"/>
  <c r="Z35" i="33"/>
  <c r="AB35" i="33" s="1"/>
  <c r="N40" i="33"/>
  <c r="N43" i="33"/>
  <c r="P43" i="33" s="1"/>
  <c r="N47" i="33"/>
  <c r="P47" i="33" s="1"/>
  <c r="N48" i="33"/>
  <c r="P48" i="33" s="1"/>
  <c r="AO11" i="50"/>
  <c r="AQ11" i="50" s="1"/>
  <c r="AO17" i="50"/>
  <c r="AQ17" i="50" s="1"/>
  <c r="AO18" i="50"/>
  <c r="AQ18" i="50" s="1"/>
  <c r="AO19" i="50"/>
  <c r="AQ19" i="50" s="1"/>
  <c r="N32" i="50"/>
  <c r="Z10" i="48"/>
  <c r="AB10" i="48" s="1"/>
  <c r="Z12" i="48"/>
  <c r="S24" i="48"/>
  <c r="Z38" i="48"/>
  <c r="AB38" i="48" s="1"/>
  <c r="AO40" i="48"/>
  <c r="S44" i="48"/>
  <c r="P26" i="47"/>
  <c r="AC32" i="47"/>
  <c r="Z39" i="47"/>
  <c r="AB39" i="47" s="1"/>
  <c r="Z47" i="47"/>
  <c r="AB47" i="47" s="1"/>
  <c r="AC8" i="34"/>
  <c r="Z18" i="34"/>
  <c r="AB18" i="34" s="1"/>
  <c r="Z22" i="34"/>
  <c r="AB22" i="34" s="1"/>
  <c r="Z38" i="34"/>
  <c r="AB38" i="34" s="1"/>
  <c r="N13" i="31"/>
  <c r="AB13" i="31"/>
  <c r="AO23" i="31"/>
  <c r="AQ23" i="31" s="1"/>
  <c r="Z26" i="24"/>
  <c r="AB26" i="24" s="1"/>
  <c r="S26" i="24"/>
  <c r="AO27" i="33"/>
  <c r="AQ27" i="33" s="1"/>
  <c r="Z37" i="33"/>
  <c r="AB37" i="33" s="1"/>
  <c r="Z43" i="33"/>
  <c r="AC15" i="50"/>
  <c r="AH19" i="50"/>
  <c r="Z28" i="50"/>
  <c r="AB28" i="50" s="1"/>
  <c r="Z43" i="50"/>
  <c r="AB43" i="50" s="1"/>
  <c r="G48" i="50"/>
  <c r="AC12" i="48"/>
  <c r="S12" i="48"/>
  <c r="AC16" i="48"/>
  <c r="AC20" i="48"/>
  <c r="S20" i="48"/>
  <c r="AH32" i="48"/>
  <c r="AO34" i="48"/>
  <c r="AQ34" i="48" s="1"/>
  <c r="V38" i="48"/>
  <c r="AH40" i="48"/>
  <c r="AO47" i="48"/>
  <c r="AQ47" i="48" s="1"/>
  <c r="Z10" i="47"/>
  <c r="AB10" i="47" s="1"/>
  <c r="N11" i="47"/>
  <c r="P11" i="47" s="1"/>
  <c r="G12" i="47"/>
  <c r="Z18" i="47"/>
  <c r="AB18" i="47" s="1"/>
  <c r="Z22" i="47"/>
  <c r="AB22" i="47" s="1"/>
  <c r="AO22" i="47"/>
  <c r="AQ22" i="47" s="1"/>
  <c r="G24" i="47"/>
  <c r="AC40" i="47"/>
  <c r="AE40" i="47" s="1"/>
  <c r="M8" i="34"/>
  <c r="AO8" i="34"/>
  <c r="AQ8" i="34" s="1"/>
  <c r="Z14" i="34"/>
  <c r="AB14" i="34" s="1"/>
  <c r="AO18" i="34"/>
  <c r="AQ18" i="34" s="1"/>
  <c r="AO24" i="34"/>
  <c r="AQ24" i="34" s="1"/>
  <c r="AC29" i="34"/>
  <c r="AE29" i="34" s="1"/>
  <c r="AO38" i="34"/>
  <c r="AQ38" i="34" s="1"/>
  <c r="AO42" i="34"/>
  <c r="AQ42" i="34" s="1"/>
  <c r="AO50" i="34"/>
  <c r="AQ50" i="34" s="1"/>
  <c r="AO9" i="31"/>
  <c r="AQ9" i="31" s="1"/>
  <c r="AC14" i="31"/>
  <c r="Z17" i="31"/>
  <c r="AB17" i="31" s="1"/>
  <c r="AO19" i="31"/>
  <c r="N37" i="31"/>
  <c r="AQ37" i="31"/>
  <c r="Z28" i="33"/>
  <c r="AB28" i="33" s="1"/>
  <c r="N32" i="33"/>
  <c r="P32" i="33" s="1"/>
  <c r="Z15" i="50"/>
  <c r="AB15" i="50" s="1"/>
  <c r="Z49" i="48"/>
  <c r="AB49" i="48" s="1"/>
  <c r="AO49" i="48"/>
  <c r="AQ49" i="48" s="1"/>
  <c r="AO8" i="47"/>
  <c r="AQ8" i="47" s="1"/>
  <c r="N10" i="47"/>
  <c r="AO30" i="47"/>
  <c r="AQ30" i="47" s="1"/>
  <c r="AO47" i="47"/>
  <c r="AQ47" i="47" s="1"/>
  <c r="AC32" i="34"/>
  <c r="AE32" i="34" s="1"/>
  <c r="Z17" i="50"/>
  <c r="AB18" i="50"/>
  <c r="V21" i="50"/>
  <c r="AO21" i="50"/>
  <c r="AQ21" i="50" s="1"/>
  <c r="Z23" i="50"/>
  <c r="AB23" i="50" s="1"/>
  <c r="Z25" i="50"/>
  <c r="AB25" i="50" s="1"/>
  <c r="AO39" i="50"/>
  <c r="AQ39" i="50" s="1"/>
  <c r="G8" i="48"/>
  <c r="S8" i="48"/>
  <c r="AH12" i="48"/>
  <c r="AH20" i="48"/>
  <c r="V22" i="48"/>
  <c r="AH24" i="48"/>
  <c r="AO30" i="48"/>
  <c r="AQ30" i="48" s="1"/>
  <c r="AO38" i="48"/>
  <c r="AQ38" i="48" s="1"/>
  <c r="AC15" i="47"/>
  <c r="AE15" i="47" s="1"/>
  <c r="G20" i="47"/>
  <c r="AO23" i="47"/>
  <c r="AQ23" i="47" s="1"/>
  <c r="V26" i="47"/>
  <c r="Z27" i="47"/>
  <c r="AB27" i="47" s="1"/>
  <c r="N28" i="47"/>
  <c r="Z28" i="47"/>
  <c r="AB28" i="47" s="1"/>
  <c r="N30" i="47"/>
  <c r="Z36" i="47"/>
  <c r="AB36" i="47" s="1"/>
  <c r="N47" i="47"/>
  <c r="AO14" i="34"/>
  <c r="AQ14" i="34" s="1"/>
  <c r="N16" i="34"/>
  <c r="AO26" i="34"/>
  <c r="AQ26" i="34" s="1"/>
  <c r="AO32" i="34"/>
  <c r="AQ32" i="34" s="1"/>
  <c r="AO48" i="34"/>
  <c r="AQ48" i="34" s="1"/>
  <c r="Z50" i="34"/>
  <c r="AB50" i="34" s="1"/>
  <c r="N9" i="31"/>
  <c r="AO10" i="31"/>
  <c r="AQ10" i="31" s="1"/>
  <c r="S19" i="31"/>
  <c r="AC24" i="31"/>
  <c r="AE24" i="31" s="1"/>
  <c r="J24" i="24"/>
  <c r="N24" i="24"/>
  <c r="Z44" i="24"/>
  <c r="AB44" i="24" s="1"/>
  <c r="S44" i="24"/>
  <c r="Z31" i="10"/>
  <c r="AB31" i="10" s="1"/>
  <c r="AO25" i="36"/>
  <c r="AQ25" i="36" s="1"/>
  <c r="AC27" i="31"/>
  <c r="AE27" i="31" s="1"/>
  <c r="Z27" i="31"/>
  <c r="AB27" i="31" s="1"/>
  <c r="N43" i="31"/>
  <c r="Z45" i="31"/>
  <c r="AB45" i="31" s="1"/>
  <c r="Z8" i="24"/>
  <c r="AB8" i="24" s="1"/>
  <c r="AC10" i="24"/>
  <c r="AE10" i="24" s="1"/>
  <c r="AB11" i="24"/>
  <c r="N12" i="24"/>
  <c r="Z12" i="24"/>
  <c r="AB12" i="24" s="1"/>
  <c r="N18" i="24"/>
  <c r="P18" i="24" s="1"/>
  <c r="AC33" i="24"/>
  <c r="AC48" i="24"/>
  <c r="AB48" i="24"/>
  <c r="AO48" i="24"/>
  <c r="AQ48" i="24" s="1"/>
  <c r="AC7" i="10"/>
  <c r="Z13" i="10"/>
  <c r="AB13" i="10" s="1"/>
  <c r="AB16" i="10"/>
  <c r="AO16" i="10"/>
  <c r="AQ16" i="10" s="1"/>
  <c r="Z17" i="10"/>
  <c r="AB17" i="10" s="1"/>
  <c r="AO21" i="10"/>
  <c r="AQ21" i="10" s="1"/>
  <c r="AK48" i="10"/>
  <c r="Z15" i="36"/>
  <c r="AB15" i="36" s="1"/>
  <c r="N17" i="36"/>
  <c r="AO22" i="36"/>
  <c r="AQ22" i="36" s="1"/>
  <c r="AC31" i="36"/>
  <c r="V37" i="36"/>
  <c r="N48" i="36"/>
  <c r="Z48" i="36"/>
  <c r="AB48" i="36" s="1"/>
  <c r="Z10" i="5"/>
  <c r="AB10" i="5" s="1"/>
  <c r="AC16" i="5"/>
  <c r="Z20" i="5"/>
  <c r="AB20" i="5" s="1"/>
  <c r="AC29" i="5"/>
  <c r="Z29" i="5"/>
  <c r="AB29" i="5" s="1"/>
  <c r="AO29" i="5"/>
  <c r="AQ29" i="5" s="1"/>
  <c r="AB35" i="5"/>
  <c r="AO38" i="5"/>
  <c r="AQ38" i="5" s="1"/>
  <c r="S39" i="5"/>
  <c r="AH39" i="5"/>
  <c r="AB48" i="5"/>
  <c r="AO27" i="31"/>
  <c r="AQ27" i="31" s="1"/>
  <c r="G43" i="31"/>
  <c r="N45" i="31"/>
  <c r="N49" i="31"/>
  <c r="N14" i="24"/>
  <c r="N19" i="24"/>
  <c r="P19" i="24" s="1"/>
  <c r="AC45" i="24"/>
  <c r="AE45" i="24" s="1"/>
  <c r="AC49" i="24"/>
  <c r="AO17" i="10"/>
  <c r="AQ17" i="10" s="1"/>
  <c r="AB23" i="10"/>
  <c r="N50" i="10"/>
  <c r="N13" i="36"/>
  <c r="Z29" i="36"/>
  <c r="AB29" i="36" s="1"/>
  <c r="AH31" i="36"/>
  <c r="Z35" i="36"/>
  <c r="AB35" i="36" s="1"/>
  <c r="Z39" i="36"/>
  <c r="AB39" i="36" s="1"/>
  <c r="AO45" i="36"/>
  <c r="AQ45" i="36" s="1"/>
  <c r="Z46" i="36"/>
  <c r="AB46" i="36" s="1"/>
  <c r="G48" i="36"/>
  <c r="AO50" i="36"/>
  <c r="AQ50" i="36" s="1"/>
  <c r="AC8" i="5"/>
  <c r="Z25" i="5"/>
  <c r="AB25" i="5" s="1"/>
  <c r="AC27" i="5"/>
  <c r="Z37" i="5"/>
  <c r="AB37" i="5" s="1"/>
  <c r="AO41" i="5"/>
  <c r="AQ41" i="5" s="1"/>
  <c r="AC48" i="5"/>
  <c r="Z35" i="31"/>
  <c r="AB35" i="31" s="1"/>
  <c r="AO47" i="31"/>
  <c r="AQ47" i="31" s="1"/>
  <c r="Z14" i="24"/>
  <c r="AB14" i="24" s="1"/>
  <c r="AO22" i="24"/>
  <c r="AQ22" i="24" s="1"/>
  <c r="Z24" i="24"/>
  <c r="AB24" i="24" s="1"/>
  <c r="N27" i="24"/>
  <c r="Z27" i="24"/>
  <c r="AB27" i="24" s="1"/>
  <c r="Z34" i="24"/>
  <c r="AB34" i="24" s="1"/>
  <c r="Z40" i="24"/>
  <c r="AB40" i="24" s="1"/>
  <c r="AO44" i="24"/>
  <c r="AQ44" i="24" s="1"/>
  <c r="AO50" i="24"/>
  <c r="AQ50" i="24" s="1"/>
  <c r="Z9" i="10"/>
  <c r="AB9" i="10" s="1"/>
  <c r="N16" i="10"/>
  <c r="P16" i="10" s="1"/>
  <c r="Z19" i="10"/>
  <c r="AB19" i="10" s="1"/>
  <c r="N21" i="10"/>
  <c r="AO38" i="10"/>
  <c r="AQ38" i="10" s="1"/>
  <c r="AC33" i="36"/>
  <c r="AC35" i="36"/>
  <c r="S35" i="36"/>
  <c r="AC37" i="36"/>
  <c r="AC39" i="36"/>
  <c r="S39" i="36"/>
  <c r="AC41" i="36"/>
  <c r="AC43" i="36"/>
  <c r="Z31" i="5"/>
  <c r="AB31" i="5" s="1"/>
  <c r="AO31" i="5"/>
  <c r="AC33" i="5"/>
  <c r="Z33" i="5"/>
  <c r="AB33" i="5" s="1"/>
  <c r="AO33" i="5"/>
  <c r="AQ33" i="5" s="1"/>
  <c r="V37" i="5"/>
  <c r="AC40" i="5"/>
  <c r="Z40" i="5"/>
  <c r="AB40" i="5" s="1"/>
  <c r="AC44" i="5"/>
  <c r="Z44" i="5"/>
  <c r="AB44" i="5" s="1"/>
  <c r="AO49" i="5"/>
  <c r="AQ49" i="5" s="1"/>
  <c r="AC32" i="43"/>
  <c r="N48" i="43"/>
  <c r="AO8" i="42"/>
  <c r="AQ8" i="42" s="1"/>
  <c r="M7" i="38"/>
  <c r="M8" i="38"/>
  <c r="Z11" i="38"/>
  <c r="AB11" i="38" s="1"/>
  <c r="AH11" i="38"/>
  <c r="AO12" i="38"/>
  <c r="AQ12" i="38" s="1"/>
  <c r="V13" i="38"/>
  <c r="AO13" i="38"/>
  <c r="AQ13" i="38" s="1"/>
  <c r="AC19" i="38"/>
  <c r="AE19" i="38" s="1"/>
  <c r="Z19" i="38"/>
  <c r="AB19" i="38" s="1"/>
  <c r="AH19" i="38"/>
  <c r="AO20" i="38"/>
  <c r="AQ20" i="38" s="1"/>
  <c r="S22" i="38"/>
  <c r="AH26" i="38"/>
  <c r="AC29" i="38"/>
  <c r="AE29" i="38" s="1"/>
  <c r="AQ29" i="38"/>
  <c r="M30" i="38"/>
  <c r="AO30" i="38"/>
  <c r="AQ30" i="38" s="1"/>
  <c r="V32" i="38"/>
  <c r="AH42" i="38"/>
  <c r="AB44" i="38"/>
  <c r="AC45" i="38"/>
  <c r="AE45" i="38" s="1"/>
  <c r="AQ45" i="38"/>
  <c r="M46" i="38"/>
  <c r="AO10" i="43"/>
  <c r="AQ10" i="43" s="1"/>
  <c r="AO14" i="43"/>
  <c r="AQ14" i="43" s="1"/>
  <c r="S15" i="43"/>
  <c r="AH15" i="43"/>
  <c r="AO18" i="43"/>
  <c r="AQ18" i="43" s="1"/>
  <c r="S19" i="43"/>
  <c r="AH19" i="43"/>
  <c r="AO22" i="43"/>
  <c r="AQ22" i="43" s="1"/>
  <c r="G32" i="43"/>
  <c r="V50" i="43"/>
  <c r="AC14" i="42"/>
  <c r="Z16" i="42"/>
  <c r="S18" i="42"/>
  <c r="AC24" i="42"/>
  <c r="J30" i="42"/>
  <c r="N30" i="42"/>
  <c r="Z46" i="42"/>
  <c r="AB46" i="42" s="1"/>
  <c r="S46" i="42"/>
  <c r="AH50" i="42"/>
  <c r="Z13" i="41"/>
  <c r="AB13" i="41" s="1"/>
  <c r="S13" i="41"/>
  <c r="AC16" i="43"/>
  <c r="Z12" i="42"/>
  <c r="AB12" i="42" s="1"/>
  <c r="V12" i="42"/>
  <c r="AO11" i="41"/>
  <c r="AQ11" i="41" s="1"/>
  <c r="AK11" i="41"/>
  <c r="AO23" i="41"/>
  <c r="AQ23" i="41" s="1"/>
  <c r="AH23" i="41"/>
  <c r="Z8" i="38"/>
  <c r="AB8" i="38" s="1"/>
  <c r="Z9" i="38"/>
  <c r="AB9" i="38" s="1"/>
  <c r="S11" i="38"/>
  <c r="N12" i="38"/>
  <c r="AC13" i="38"/>
  <c r="AE13" i="38" s="1"/>
  <c r="AK13" i="38"/>
  <c r="AC14" i="38"/>
  <c r="AE14" i="38" s="1"/>
  <c r="AO15" i="38"/>
  <c r="AQ15" i="38" s="1"/>
  <c r="Z16" i="38"/>
  <c r="AB16" i="38" s="1"/>
  <c r="Z17" i="38"/>
  <c r="AB17" i="38" s="1"/>
  <c r="S19" i="38"/>
  <c r="AC22" i="38"/>
  <c r="Z24" i="38"/>
  <c r="AB24" i="38" s="1"/>
  <c r="N25" i="38"/>
  <c r="P25" i="38" s="1"/>
  <c r="AH25" i="38"/>
  <c r="Z26" i="38"/>
  <c r="AB26" i="38" s="1"/>
  <c r="S29" i="38"/>
  <c r="Z29" i="38"/>
  <c r="AB29" i="38" s="1"/>
  <c r="Z30" i="38"/>
  <c r="AB30" i="38" s="1"/>
  <c r="Z33" i="38"/>
  <c r="AB33" i="38" s="1"/>
  <c r="AO34" i="38"/>
  <c r="AQ34" i="38" s="1"/>
  <c r="N36" i="38"/>
  <c r="P36" i="38" s="1"/>
  <c r="AK36" i="38"/>
  <c r="AC38" i="38"/>
  <c r="S38" i="38"/>
  <c r="Z40" i="38"/>
  <c r="AB40" i="38" s="1"/>
  <c r="N41" i="38"/>
  <c r="P41" i="38" s="1"/>
  <c r="AH41" i="38"/>
  <c r="Z42" i="38"/>
  <c r="AB42" i="38" s="1"/>
  <c r="S45" i="38"/>
  <c r="G46" i="38"/>
  <c r="AO46" i="38"/>
  <c r="AQ46" i="38" s="1"/>
  <c r="Z47" i="38"/>
  <c r="AB47" i="38" s="1"/>
  <c r="N49" i="38"/>
  <c r="P49" i="38" s="1"/>
  <c r="AC49" i="38"/>
  <c r="AE49" i="38" s="1"/>
  <c r="Z27" i="43"/>
  <c r="AB27" i="43" s="1"/>
  <c r="AK27" i="43"/>
  <c r="N28" i="43"/>
  <c r="P28" i="43" s="1"/>
  <c r="S29" i="43"/>
  <c r="AH31" i="43"/>
  <c r="AH33" i="43"/>
  <c r="Z35" i="43"/>
  <c r="AK35" i="43"/>
  <c r="N36" i="43"/>
  <c r="P36" i="43" s="1"/>
  <c r="S37" i="43"/>
  <c r="Z39" i="43"/>
  <c r="AB39" i="43" s="1"/>
  <c r="AK39" i="43"/>
  <c r="Z41" i="43"/>
  <c r="AB41" i="43" s="1"/>
  <c r="AH41" i="43"/>
  <c r="Z43" i="43"/>
  <c r="AB43" i="43" s="1"/>
  <c r="AK43" i="43"/>
  <c r="P46" i="43"/>
  <c r="V46" i="43"/>
  <c r="Z8" i="42"/>
  <c r="AB8" i="42" s="1"/>
  <c r="N9" i="42"/>
  <c r="AN9" i="42"/>
  <c r="N14" i="42"/>
  <c r="P14" i="42" s="1"/>
  <c r="V16" i="42"/>
  <c r="AO16" i="42"/>
  <c r="AK16" i="42"/>
  <c r="AO30" i="42"/>
  <c r="AQ30" i="42" s="1"/>
  <c r="AH30" i="42"/>
  <c r="AC39" i="42"/>
  <c r="AE39" i="42" s="1"/>
  <c r="G39" i="42"/>
  <c r="N42" i="42"/>
  <c r="P42" i="42" s="1"/>
  <c r="AO42" i="42"/>
  <c r="AQ42" i="42" s="1"/>
  <c r="AC45" i="42"/>
  <c r="AO49" i="42"/>
  <c r="AQ49" i="42" s="1"/>
  <c r="AH49" i="42"/>
  <c r="AC7" i="41"/>
  <c r="AE7" i="41" s="1"/>
  <c r="G7" i="41"/>
  <c r="J13" i="41"/>
  <c r="N13" i="41"/>
  <c r="AC22" i="41"/>
  <c r="Z23" i="41"/>
  <c r="AB23" i="41" s="1"/>
  <c r="S23" i="41"/>
  <c r="N24" i="41"/>
  <c r="P24" i="41" s="1"/>
  <c r="N16" i="43"/>
  <c r="N20" i="43"/>
  <c r="AC20" i="43"/>
  <c r="Z14" i="42"/>
  <c r="AB14" i="42" s="1"/>
  <c r="S14" i="42"/>
  <c r="Z30" i="42"/>
  <c r="AB30" i="42" s="1"/>
  <c r="S30" i="42"/>
  <c r="AC16" i="41"/>
  <c r="AO8" i="38"/>
  <c r="AQ8" i="38" s="1"/>
  <c r="AO9" i="38"/>
  <c r="AQ9" i="38" s="1"/>
  <c r="Z10" i="38"/>
  <c r="AB10" i="38" s="1"/>
  <c r="M12" i="38"/>
  <c r="Z15" i="38"/>
  <c r="AB15" i="38" s="1"/>
  <c r="AO16" i="38"/>
  <c r="AQ16" i="38" s="1"/>
  <c r="AO17" i="38"/>
  <c r="AQ17" i="38" s="1"/>
  <c r="AC21" i="38"/>
  <c r="AO21" i="38"/>
  <c r="AQ21" i="38" s="1"/>
  <c r="AO22" i="38"/>
  <c r="AQ22" i="38" s="1"/>
  <c r="V24" i="38"/>
  <c r="AO28" i="38"/>
  <c r="AQ28" i="38" s="1"/>
  <c r="S30" i="38"/>
  <c r="AH34" i="38"/>
  <c r="Z36" i="38"/>
  <c r="AB36" i="38" s="1"/>
  <c r="AC37" i="38"/>
  <c r="AO37" i="38"/>
  <c r="AQ37" i="38" s="1"/>
  <c r="AO44" i="38"/>
  <c r="AQ44" i="38" s="1"/>
  <c r="Z46" i="38"/>
  <c r="AB46" i="38" s="1"/>
  <c r="AO47" i="38"/>
  <c r="AQ47" i="38" s="1"/>
  <c r="S48" i="38"/>
  <c r="AH48" i="38"/>
  <c r="AQ33" i="43"/>
  <c r="AO34" i="43"/>
  <c r="AQ34" i="43" s="1"/>
  <c r="V39" i="43"/>
  <c r="S41" i="43"/>
  <c r="N47" i="43"/>
  <c r="AO10" i="42"/>
  <c r="AQ10" i="42" s="1"/>
  <c r="AO14" i="42"/>
  <c r="AQ14" i="42" s="1"/>
  <c r="AH14" i="42"/>
  <c r="AC18" i="42"/>
  <c r="AE18" i="42" s="1"/>
  <c r="N18" i="42"/>
  <c r="G18" i="42"/>
  <c r="AQ18" i="42"/>
  <c r="AC26" i="42"/>
  <c r="AE26" i="42" s="1"/>
  <c r="AC28" i="42"/>
  <c r="Z28" i="42"/>
  <c r="V28" i="42"/>
  <c r="AC30" i="42"/>
  <c r="AE30" i="42" s="1"/>
  <c r="AO35" i="42"/>
  <c r="AQ35" i="42" s="1"/>
  <c r="AH35" i="42"/>
  <c r="AB43" i="42"/>
  <c r="AO46" i="42"/>
  <c r="AQ46" i="42" s="1"/>
  <c r="AH46" i="42"/>
  <c r="AC8" i="41"/>
  <c r="G8" i="41"/>
  <c r="AO9" i="41"/>
  <c r="AQ9" i="41" s="1"/>
  <c r="AH9" i="41"/>
  <c r="Z16" i="41"/>
  <c r="AB16" i="41" s="1"/>
  <c r="M27" i="41"/>
  <c r="V29" i="41"/>
  <c r="S33" i="41"/>
  <c r="AH33" i="41"/>
  <c r="Z38" i="41"/>
  <c r="AB38" i="41" s="1"/>
  <c r="AK38" i="41"/>
  <c r="Z39" i="41"/>
  <c r="AB39" i="41" s="1"/>
  <c r="N40" i="41"/>
  <c r="Z41" i="41"/>
  <c r="AB41" i="41" s="1"/>
  <c r="N42" i="41"/>
  <c r="V42" i="41"/>
  <c r="AK42" i="41"/>
  <c r="Z43" i="41"/>
  <c r="AB43" i="41" s="1"/>
  <c r="N44" i="41"/>
  <c r="Z45" i="41"/>
  <c r="AB45" i="41" s="1"/>
  <c r="N46" i="41"/>
  <c r="V46" i="41"/>
  <c r="AK46" i="41"/>
  <c r="Z47" i="41"/>
  <c r="AB47" i="41" s="1"/>
  <c r="N48" i="41"/>
  <c r="Z50" i="41"/>
  <c r="AO50" i="41"/>
  <c r="AQ50" i="41" s="1"/>
  <c r="Y11" i="23"/>
  <c r="AO12" i="23"/>
  <c r="AQ12" i="23" s="1"/>
  <c r="Z13" i="23"/>
  <c r="AB13" i="23" s="1"/>
  <c r="Z14" i="23"/>
  <c r="AB14" i="23" s="1"/>
  <c r="AO15" i="23"/>
  <c r="AQ15" i="23" s="1"/>
  <c r="S16" i="23"/>
  <c r="AC18" i="23"/>
  <c r="AK18" i="23"/>
  <c r="AC19" i="23"/>
  <c r="AE19" i="23" s="1"/>
  <c r="N24" i="23"/>
  <c r="P24" i="23" s="1"/>
  <c r="Z24" i="23"/>
  <c r="AB24" i="23" s="1"/>
  <c r="AH24" i="23"/>
  <c r="AO25" i="23"/>
  <c r="AQ25" i="23" s="1"/>
  <c r="V26" i="23"/>
  <c r="AO26" i="23"/>
  <c r="AQ26" i="23" s="1"/>
  <c r="Z27" i="23"/>
  <c r="AB27" i="23" s="1"/>
  <c r="Y31" i="23"/>
  <c r="AO32" i="23"/>
  <c r="AQ32" i="23" s="1"/>
  <c r="Z33" i="23"/>
  <c r="AB33" i="23" s="1"/>
  <c r="Z34" i="23"/>
  <c r="AB34" i="23" s="1"/>
  <c r="S36" i="23"/>
  <c r="AC38" i="23"/>
  <c r="AE38" i="23" s="1"/>
  <c r="AK38" i="23"/>
  <c r="AC39" i="23"/>
  <c r="AE39" i="23" s="1"/>
  <c r="AO40" i="23"/>
  <c r="AQ40" i="23" s="1"/>
  <c r="Z41" i="23"/>
  <c r="AB41" i="23" s="1"/>
  <c r="Z42" i="23"/>
  <c r="AB42" i="23" s="1"/>
  <c r="AO43" i="23"/>
  <c r="AQ43" i="23" s="1"/>
  <c r="S44" i="23"/>
  <c r="AC46" i="23"/>
  <c r="AE46" i="23" s="1"/>
  <c r="AK46" i="23"/>
  <c r="AC47" i="23"/>
  <c r="AE47" i="23" s="1"/>
  <c r="AO48" i="23"/>
  <c r="AQ48" i="23" s="1"/>
  <c r="Z49" i="23"/>
  <c r="AB49" i="23" s="1"/>
  <c r="Z50" i="23"/>
  <c r="AB50" i="23" s="1"/>
  <c r="AC7" i="33"/>
  <c r="AE7" i="33" s="1"/>
  <c r="AC9" i="33"/>
  <c r="AK9" i="33"/>
  <c r="AC10" i="33"/>
  <c r="AO13" i="33"/>
  <c r="AQ13" i="33" s="1"/>
  <c r="AK13" i="33"/>
  <c r="AO12" i="42"/>
  <c r="AC20" i="42"/>
  <c r="Z24" i="42"/>
  <c r="Z26" i="42"/>
  <c r="AB26" i="42" s="1"/>
  <c r="AO26" i="42"/>
  <c r="AQ26" i="42" s="1"/>
  <c r="AO28" i="42"/>
  <c r="AO32" i="42"/>
  <c r="AQ32" i="42" s="1"/>
  <c r="Z34" i="42"/>
  <c r="AB34" i="42" s="1"/>
  <c r="Z40" i="42"/>
  <c r="AB40" i="42" s="1"/>
  <c r="AO41" i="42"/>
  <c r="AQ41" i="42" s="1"/>
  <c r="Z45" i="42"/>
  <c r="AB45" i="42" s="1"/>
  <c r="Z48" i="42"/>
  <c r="AB48" i="42" s="1"/>
  <c r="Z50" i="42"/>
  <c r="AB50" i="42" s="1"/>
  <c r="Z11" i="41"/>
  <c r="AB11" i="41" s="1"/>
  <c r="AC14" i="41"/>
  <c r="AO17" i="41"/>
  <c r="AQ17" i="41" s="1"/>
  <c r="N20" i="41"/>
  <c r="P20" i="41" s="1"/>
  <c r="AO22" i="41"/>
  <c r="AQ22" i="41" s="1"/>
  <c r="AC26" i="41"/>
  <c r="AE26" i="41" s="1"/>
  <c r="AO26" i="41"/>
  <c r="AQ26" i="41" s="1"/>
  <c r="Z30" i="41"/>
  <c r="AB30" i="41" s="1"/>
  <c r="Z32" i="41"/>
  <c r="AB32" i="41" s="1"/>
  <c r="Z40" i="41"/>
  <c r="AO40" i="41"/>
  <c r="Z44" i="41"/>
  <c r="AB44" i="41" s="1"/>
  <c r="AO44" i="41"/>
  <c r="AQ44" i="41" s="1"/>
  <c r="Z48" i="41"/>
  <c r="AO48" i="41"/>
  <c r="AC7" i="23"/>
  <c r="AE7" i="23" s="1"/>
  <c r="AO8" i="23"/>
  <c r="AQ8" i="23" s="1"/>
  <c r="Z10" i="23"/>
  <c r="AB10" i="23" s="1"/>
  <c r="Z12" i="23"/>
  <c r="AB12" i="23" s="1"/>
  <c r="AO14" i="23"/>
  <c r="AQ14" i="23" s="1"/>
  <c r="Z15" i="23"/>
  <c r="AB15" i="23" s="1"/>
  <c r="AO20" i="23"/>
  <c r="AQ20" i="23" s="1"/>
  <c r="Z22" i="23"/>
  <c r="AB22" i="23" s="1"/>
  <c r="AO23" i="23"/>
  <c r="AQ23" i="23" s="1"/>
  <c r="AC26" i="23"/>
  <c r="AO28" i="23"/>
  <c r="AQ28" i="23" s="1"/>
  <c r="Z30" i="23"/>
  <c r="AB30" i="23" s="1"/>
  <c r="AC32" i="23"/>
  <c r="AE32" i="23" s="1"/>
  <c r="Z32" i="23"/>
  <c r="AB32" i="23" s="1"/>
  <c r="AO34" i="23"/>
  <c r="AQ34" i="23" s="1"/>
  <c r="Z35" i="23"/>
  <c r="AB35" i="23" s="1"/>
  <c r="N40" i="23"/>
  <c r="P40" i="23" s="1"/>
  <c r="Z40" i="23"/>
  <c r="AB40" i="23" s="1"/>
  <c r="AO42" i="23"/>
  <c r="AQ42" i="23" s="1"/>
  <c r="Z43" i="23"/>
  <c r="AB43" i="23" s="1"/>
  <c r="Z48" i="23"/>
  <c r="AB48" i="23" s="1"/>
  <c r="AO49" i="23"/>
  <c r="AQ49" i="23" s="1"/>
  <c r="AO50" i="23"/>
  <c r="AQ50" i="23" s="1"/>
  <c r="AC11" i="33"/>
  <c r="AE11" i="33" s="1"/>
  <c r="Z11" i="33"/>
  <c r="AB11" i="33" s="1"/>
  <c r="Z20" i="42"/>
  <c r="AB20" i="42" s="1"/>
  <c r="Z22" i="42"/>
  <c r="AB22" i="42" s="1"/>
  <c r="AO22" i="42"/>
  <c r="AQ22" i="42" s="1"/>
  <c r="AO24" i="42"/>
  <c r="AK28" i="42"/>
  <c r="AC31" i="42"/>
  <c r="AC32" i="42"/>
  <c r="S34" i="42"/>
  <c r="AO34" i="42"/>
  <c r="AQ34" i="42" s="1"/>
  <c r="Z36" i="42"/>
  <c r="AB36" i="42" s="1"/>
  <c r="AO36" i="42"/>
  <c r="AQ36" i="42" s="1"/>
  <c r="S40" i="42"/>
  <c r="Z41" i="42"/>
  <c r="AB41" i="42" s="1"/>
  <c r="AO43" i="42"/>
  <c r="AQ43" i="42" s="1"/>
  <c r="AO45" i="42"/>
  <c r="AQ45" i="42" s="1"/>
  <c r="Z47" i="42"/>
  <c r="AB47" i="42" s="1"/>
  <c r="V48" i="42"/>
  <c r="V11" i="41"/>
  <c r="AH17" i="41"/>
  <c r="S26" i="41"/>
  <c r="AO30" i="41"/>
  <c r="AQ30" i="41" s="1"/>
  <c r="S40" i="41"/>
  <c r="AH40" i="41"/>
  <c r="S44" i="41"/>
  <c r="AH44" i="41"/>
  <c r="S48" i="41"/>
  <c r="AH48" i="41"/>
  <c r="G7" i="23"/>
  <c r="N8" i="23"/>
  <c r="P8" i="23" s="1"/>
  <c r="Z8" i="23"/>
  <c r="AB8" i="23" s="1"/>
  <c r="AH8" i="23"/>
  <c r="AO9" i="23"/>
  <c r="AQ9" i="23" s="1"/>
  <c r="V10" i="23"/>
  <c r="AO10" i="23"/>
  <c r="AQ10" i="23" s="1"/>
  <c r="S12" i="23"/>
  <c r="AC14" i="23"/>
  <c r="AK14" i="23"/>
  <c r="AC15" i="23"/>
  <c r="AE15" i="23" s="1"/>
  <c r="AO16" i="23"/>
  <c r="AQ16" i="23" s="1"/>
  <c r="Z17" i="23"/>
  <c r="AB17" i="23" s="1"/>
  <c r="Z18" i="23"/>
  <c r="AB18" i="23" s="1"/>
  <c r="S19" i="23"/>
  <c r="N20" i="23"/>
  <c r="P20" i="23" s="1"/>
  <c r="Z20" i="23"/>
  <c r="AB20" i="23" s="1"/>
  <c r="AH20" i="23"/>
  <c r="AO21" i="23"/>
  <c r="AQ21" i="23" s="1"/>
  <c r="V22" i="23"/>
  <c r="AO22" i="23"/>
  <c r="AQ22" i="23" s="1"/>
  <c r="Z23" i="23"/>
  <c r="AB23" i="23" s="1"/>
  <c r="AC28" i="23"/>
  <c r="AE28" i="23" s="1"/>
  <c r="Z28" i="23"/>
  <c r="AB28" i="23" s="1"/>
  <c r="AH28" i="23"/>
  <c r="AO29" i="23"/>
  <c r="AQ29" i="23" s="1"/>
  <c r="V30" i="23"/>
  <c r="AO30" i="23"/>
  <c r="AQ30" i="23" s="1"/>
  <c r="AO31" i="23"/>
  <c r="AQ31" i="23" s="1"/>
  <c r="S32" i="23"/>
  <c r="AC34" i="23"/>
  <c r="AE34" i="23" s="1"/>
  <c r="AK34" i="23"/>
  <c r="AC35" i="23"/>
  <c r="AE35" i="23" s="1"/>
  <c r="AO36" i="23"/>
  <c r="AQ36" i="23" s="1"/>
  <c r="Z37" i="23"/>
  <c r="AB37" i="23" s="1"/>
  <c r="Z38" i="23"/>
  <c r="AB38" i="23" s="1"/>
  <c r="AO39" i="23"/>
  <c r="AQ39" i="23" s="1"/>
  <c r="S40" i="23"/>
  <c r="AC42" i="23"/>
  <c r="AE42" i="23" s="1"/>
  <c r="AK42" i="23"/>
  <c r="AC43" i="23"/>
  <c r="AE43" i="23" s="1"/>
  <c r="AO44" i="23"/>
  <c r="AQ44" i="23" s="1"/>
  <c r="Z45" i="23"/>
  <c r="AB45" i="23" s="1"/>
  <c r="Z46" i="23"/>
  <c r="AB46" i="23" s="1"/>
  <c r="AO47" i="23"/>
  <c r="AQ47" i="23" s="1"/>
  <c r="AC50" i="23"/>
  <c r="Z8" i="33"/>
  <c r="AB8" i="33" s="1"/>
  <c r="AO10" i="33"/>
  <c r="AQ10" i="33" s="1"/>
  <c r="Z9" i="41"/>
  <c r="AB9" i="41" s="1"/>
  <c r="AH12" i="41"/>
  <c r="AO32" i="41"/>
  <c r="AQ32" i="41" s="1"/>
  <c r="AC13" i="33"/>
  <c r="AC14" i="33"/>
  <c r="AE14" i="33" s="1"/>
  <c r="AN14" i="33"/>
  <c r="AC19" i="33"/>
  <c r="AE19" i="33" s="1"/>
  <c r="Z19" i="33"/>
  <c r="AB19" i="33" s="1"/>
  <c r="AH19" i="33"/>
  <c r="AO20" i="33"/>
  <c r="AQ20" i="33" s="1"/>
  <c r="V21" i="33"/>
  <c r="AO21" i="33"/>
  <c r="AQ21" i="33" s="1"/>
  <c r="Z22" i="33"/>
  <c r="AB22" i="33" s="1"/>
  <c r="S29" i="33"/>
  <c r="AH33" i="33"/>
  <c r="AC36" i="33"/>
  <c r="AE36" i="33" s="1"/>
  <c r="AO37" i="33"/>
  <c r="AQ37" i="33" s="1"/>
  <c r="AO43" i="33"/>
  <c r="AQ43" i="33" s="1"/>
  <c r="Z46" i="33"/>
  <c r="AB46" i="33" s="1"/>
  <c r="AO46" i="33"/>
  <c r="AQ46" i="33" s="1"/>
  <c r="AC7" i="50"/>
  <c r="S18" i="50"/>
  <c r="G19" i="50"/>
  <c r="N19" i="50"/>
  <c r="AC21" i="50"/>
  <c r="S23" i="50"/>
  <c r="AH23" i="50"/>
  <c r="AK25" i="50"/>
  <c r="V28" i="50"/>
  <c r="G29" i="50"/>
  <c r="N44" i="50"/>
  <c r="P44" i="50" s="1"/>
  <c r="Z47" i="50"/>
  <c r="AB47" i="50" s="1"/>
  <c r="G49" i="50"/>
  <c r="Z14" i="48"/>
  <c r="AB14" i="48" s="1"/>
  <c r="AO14" i="48"/>
  <c r="AQ14" i="48" s="1"/>
  <c r="AO18" i="48"/>
  <c r="AQ18" i="48" s="1"/>
  <c r="AO22" i="48"/>
  <c r="AQ22" i="48" s="1"/>
  <c r="Z29" i="48"/>
  <c r="AB29" i="48" s="1"/>
  <c r="V30" i="48"/>
  <c r="S32" i="48"/>
  <c r="Z34" i="48"/>
  <c r="AB34" i="48" s="1"/>
  <c r="AK34" i="48"/>
  <c r="G35" i="48"/>
  <c r="Z36" i="48"/>
  <c r="AH36" i="48"/>
  <c r="Z45" i="48"/>
  <c r="AB45" i="48" s="1"/>
  <c r="AH48" i="48"/>
  <c r="S49" i="48"/>
  <c r="AH49" i="48"/>
  <c r="Z14" i="47"/>
  <c r="AB14" i="47" s="1"/>
  <c r="G15" i="47"/>
  <c r="V22" i="47"/>
  <c r="V30" i="47"/>
  <c r="AN30" i="47"/>
  <c r="S32" i="47"/>
  <c r="AH32" i="47"/>
  <c r="V34" i="47"/>
  <c r="S36" i="47"/>
  <c r="G40" i="47"/>
  <c r="N40" i="47"/>
  <c r="AC41" i="47"/>
  <c r="AE41" i="47" s="1"/>
  <c r="AO42" i="47"/>
  <c r="AQ42" i="47" s="1"/>
  <c r="AO44" i="47"/>
  <c r="AQ44" i="47" s="1"/>
  <c r="V47" i="47"/>
  <c r="AN47" i="47"/>
  <c r="AO22" i="34"/>
  <c r="AQ22" i="34" s="1"/>
  <c r="AO15" i="33"/>
  <c r="AQ15" i="33" s="1"/>
  <c r="Z17" i="33"/>
  <c r="AB17" i="33" s="1"/>
  <c r="AO18" i="33"/>
  <c r="AQ18" i="33" s="1"/>
  <c r="AC21" i="33"/>
  <c r="AO23" i="33"/>
  <c r="AQ23" i="33" s="1"/>
  <c r="AO25" i="33"/>
  <c r="AQ25" i="33" s="1"/>
  <c r="N27" i="33"/>
  <c r="P27" i="33" s="1"/>
  <c r="AC29" i="33"/>
  <c r="Z31" i="33"/>
  <c r="AB31" i="33" s="1"/>
  <c r="AH32" i="33"/>
  <c r="S36" i="33"/>
  <c r="Z36" i="33"/>
  <c r="AB36" i="33" s="1"/>
  <c r="AO50" i="33"/>
  <c r="AQ50" i="33" s="1"/>
  <c r="Z9" i="50"/>
  <c r="AB9" i="50" s="1"/>
  <c r="AK13" i="50"/>
  <c r="Z22" i="50"/>
  <c r="AB22" i="50" s="1"/>
  <c r="AO22" i="50"/>
  <c r="AQ22" i="50" s="1"/>
  <c r="N23" i="50"/>
  <c r="P23" i="50" s="1"/>
  <c r="AC23" i="50"/>
  <c r="AE23" i="50" s="1"/>
  <c r="AC25" i="50"/>
  <c r="AC33" i="50"/>
  <c r="AE33" i="50" s="1"/>
  <c r="V35" i="50"/>
  <c r="S39" i="50"/>
  <c r="AC41" i="50"/>
  <c r="V43" i="50"/>
  <c r="AC43" i="50"/>
  <c r="N45" i="50"/>
  <c r="P47" i="50"/>
  <c r="AO8" i="48"/>
  <c r="AQ8" i="48" s="1"/>
  <c r="AO9" i="48"/>
  <c r="AQ9" i="48" s="1"/>
  <c r="AO10" i="48"/>
  <c r="AQ10" i="48" s="1"/>
  <c r="N12" i="48"/>
  <c r="Z13" i="48"/>
  <c r="AB13" i="48" s="1"/>
  <c r="N14" i="48"/>
  <c r="V14" i="48"/>
  <c r="AC14" i="48"/>
  <c r="AK14" i="48"/>
  <c r="Z15" i="48"/>
  <c r="AB15" i="48" s="1"/>
  <c r="N16" i="48"/>
  <c r="Z17" i="48"/>
  <c r="AB17" i="48" s="1"/>
  <c r="N18" i="48"/>
  <c r="V18" i="48"/>
  <c r="AC18" i="48"/>
  <c r="AK18" i="48"/>
  <c r="Z19" i="48"/>
  <c r="AB19" i="48" s="1"/>
  <c r="N20" i="48"/>
  <c r="Z21" i="48"/>
  <c r="AB21" i="48" s="1"/>
  <c r="N22" i="48"/>
  <c r="AC22" i="48"/>
  <c r="Z23" i="48"/>
  <c r="AB23" i="48" s="1"/>
  <c r="N24" i="48"/>
  <c r="AC24" i="48"/>
  <c r="Z25" i="48"/>
  <c r="AB25" i="48" s="1"/>
  <c r="Z26" i="48"/>
  <c r="AB26" i="48" s="1"/>
  <c r="AO26" i="48"/>
  <c r="AQ26" i="48" s="1"/>
  <c r="AO28" i="48"/>
  <c r="AQ28" i="48" s="1"/>
  <c r="Z33" i="48"/>
  <c r="AB33" i="48" s="1"/>
  <c r="AO42" i="48"/>
  <c r="AQ42" i="48" s="1"/>
  <c r="P10" i="47"/>
  <c r="V10" i="47"/>
  <c r="V14" i="47"/>
  <c r="N19" i="47"/>
  <c r="AH22" i="47"/>
  <c r="N27" i="47"/>
  <c r="P27" i="47" s="1"/>
  <c r="AO38" i="47"/>
  <c r="AQ38" i="47" s="1"/>
  <c r="Z40" i="47"/>
  <c r="AB40" i="47" s="1"/>
  <c r="AO40" i="47"/>
  <c r="AQ40" i="47" s="1"/>
  <c r="Z42" i="47"/>
  <c r="AB42" i="47" s="1"/>
  <c r="Z44" i="47"/>
  <c r="AB44" i="47" s="1"/>
  <c r="AO11" i="33"/>
  <c r="AQ11" i="33" s="1"/>
  <c r="Z12" i="33"/>
  <c r="AB12" i="33" s="1"/>
  <c r="Z13" i="33"/>
  <c r="AB13" i="33" s="1"/>
  <c r="N15" i="33"/>
  <c r="P15" i="33" s="1"/>
  <c r="Z15" i="33"/>
  <c r="AB15" i="33" s="1"/>
  <c r="AH15" i="33"/>
  <c r="AO16" i="33"/>
  <c r="AQ16" i="33" s="1"/>
  <c r="V17" i="33"/>
  <c r="AO17" i="33"/>
  <c r="AQ17" i="33" s="1"/>
  <c r="Z18" i="33"/>
  <c r="AB18" i="33" s="1"/>
  <c r="AC23" i="33"/>
  <c r="Z23" i="33"/>
  <c r="AB23" i="33" s="1"/>
  <c r="AH23" i="33"/>
  <c r="AO24" i="33"/>
  <c r="AQ24" i="33" s="1"/>
  <c r="AH25" i="33"/>
  <c r="Z27" i="33"/>
  <c r="AB27" i="33" s="1"/>
  <c r="AC28" i="33"/>
  <c r="AO28" i="33"/>
  <c r="AQ28" i="33" s="1"/>
  <c r="M29" i="33"/>
  <c r="AO29" i="33"/>
  <c r="AQ29" i="33" s="1"/>
  <c r="V31" i="33"/>
  <c r="AO35" i="33"/>
  <c r="AQ35" i="33" s="1"/>
  <c r="S37" i="33"/>
  <c r="AN40" i="33"/>
  <c r="AH41" i="33"/>
  <c r="AB43" i="33"/>
  <c r="AC44" i="33"/>
  <c r="AE44" i="33" s="1"/>
  <c r="AH48" i="33"/>
  <c r="AO9" i="50"/>
  <c r="AQ9" i="50" s="1"/>
  <c r="AH10" i="50"/>
  <c r="G11" i="50"/>
  <c r="N11" i="50"/>
  <c r="P11" i="50" s="1"/>
  <c r="AC13" i="50"/>
  <c r="S15" i="50"/>
  <c r="AH15" i="50"/>
  <c r="AK17" i="50"/>
  <c r="Z26" i="50"/>
  <c r="AB26" i="50" s="1"/>
  <c r="AO28" i="50"/>
  <c r="AQ28" i="50" s="1"/>
  <c r="G30" i="50"/>
  <c r="AO37" i="50"/>
  <c r="AQ37" i="50" s="1"/>
  <c r="AK39" i="50"/>
  <c r="M41" i="50"/>
  <c r="G45" i="50"/>
  <c r="Z16" i="48"/>
  <c r="AB16" i="48" s="1"/>
  <c r="AO16" i="48"/>
  <c r="N26" i="48"/>
  <c r="V26" i="48"/>
  <c r="AC26" i="48"/>
  <c r="AE26" i="48" s="1"/>
  <c r="AK26" i="48"/>
  <c r="AH28" i="48"/>
  <c r="AC39" i="48"/>
  <c r="AO41" i="48"/>
  <c r="AQ41" i="48" s="1"/>
  <c r="N42" i="48"/>
  <c r="V42" i="48"/>
  <c r="AC42" i="48"/>
  <c r="AE42" i="48" s="1"/>
  <c r="AK42" i="48"/>
  <c r="AH44" i="48"/>
  <c r="AO16" i="47"/>
  <c r="AQ16" i="47" s="1"/>
  <c r="AO24" i="47"/>
  <c r="AQ24" i="47" s="1"/>
  <c r="G32" i="47"/>
  <c r="N32" i="47"/>
  <c r="AO34" i="47"/>
  <c r="AQ34" i="47" s="1"/>
  <c r="AO36" i="47"/>
  <c r="AQ36" i="47" s="1"/>
  <c r="Z38" i="47"/>
  <c r="AB38" i="47" s="1"/>
  <c r="AK38" i="47"/>
  <c r="S39" i="47"/>
  <c r="AH39" i="47"/>
  <c r="S40" i="47"/>
  <c r="AH40" i="47"/>
  <c r="G41" i="47"/>
  <c r="V42" i="47"/>
  <c r="S44" i="47"/>
  <c r="AH49" i="47"/>
  <c r="Z8" i="34"/>
  <c r="AB8" i="34" s="1"/>
  <c r="AH8" i="34"/>
  <c r="AO10" i="34"/>
  <c r="AQ10" i="34" s="1"/>
  <c r="Z12" i="34"/>
  <c r="AB12" i="34" s="1"/>
  <c r="AO12" i="34"/>
  <c r="AQ12" i="34" s="1"/>
  <c r="N14" i="34"/>
  <c r="V14" i="34"/>
  <c r="Z15" i="34"/>
  <c r="AB15" i="34" s="1"/>
  <c r="AO16" i="34"/>
  <c r="AQ16" i="34" s="1"/>
  <c r="Z17" i="34"/>
  <c r="AB17" i="34" s="1"/>
  <c r="N18" i="34"/>
  <c r="V18" i="34"/>
  <c r="Z19" i="34"/>
  <c r="AB19" i="34" s="1"/>
  <c r="N20" i="34"/>
  <c r="Z21" i="34"/>
  <c r="AB21" i="34" s="1"/>
  <c r="N22" i="34"/>
  <c r="V22" i="34"/>
  <c r="Z23" i="34"/>
  <c r="AB23" i="34" s="1"/>
  <c r="N35" i="33"/>
  <c r="P35" i="33" s="1"/>
  <c r="AC37" i="33"/>
  <c r="Z39" i="33"/>
  <c r="AB39" i="33" s="1"/>
  <c r="S44" i="33"/>
  <c r="Z44" i="33"/>
  <c r="AB44" i="33" s="1"/>
  <c r="Z50" i="33"/>
  <c r="AB50" i="33" s="1"/>
  <c r="Z13" i="50"/>
  <c r="Z14" i="50"/>
  <c r="AB14" i="50" s="1"/>
  <c r="AO14" i="50"/>
  <c r="AQ14" i="50" s="1"/>
  <c r="N15" i="50"/>
  <c r="AC17" i="50"/>
  <c r="S19" i="50"/>
  <c r="AK21" i="50"/>
  <c r="AC29" i="50"/>
  <c r="AE29" i="50" s="1"/>
  <c r="Z30" i="50"/>
  <c r="AB30" i="50" s="1"/>
  <c r="AH35" i="50"/>
  <c r="AH37" i="50"/>
  <c r="Z41" i="50"/>
  <c r="AH47" i="50"/>
  <c r="V10" i="48"/>
  <c r="AO37" i="48"/>
  <c r="AQ37" i="48" s="1"/>
  <c r="N38" i="48"/>
  <c r="AC38" i="48"/>
  <c r="Z40" i="48"/>
  <c r="Z46" i="48"/>
  <c r="AB46" i="48" s="1"/>
  <c r="P18" i="47"/>
  <c r="Z10" i="34"/>
  <c r="AB10" i="34" s="1"/>
  <c r="Z16" i="34"/>
  <c r="AB16" i="34" s="1"/>
  <c r="AH16" i="34"/>
  <c r="Z20" i="34"/>
  <c r="AH20" i="34"/>
  <c r="Z24" i="34"/>
  <c r="AB24" i="34" s="1"/>
  <c r="AH24" i="34"/>
  <c r="Z26" i="34"/>
  <c r="AB26" i="34" s="1"/>
  <c r="AK26" i="34"/>
  <c r="Z27" i="34"/>
  <c r="AB27" i="34" s="1"/>
  <c r="Z28" i="34"/>
  <c r="AB28" i="34" s="1"/>
  <c r="Z30" i="34"/>
  <c r="AB30" i="34" s="1"/>
  <c r="AC33" i="34"/>
  <c r="AE33" i="34" s="1"/>
  <c r="AO35" i="34"/>
  <c r="AQ35" i="34" s="1"/>
  <c r="N36" i="34"/>
  <c r="Z44" i="34"/>
  <c r="AB44" i="34" s="1"/>
  <c r="Z46" i="34"/>
  <c r="AB46" i="34" s="1"/>
  <c r="AC49" i="34"/>
  <c r="AE49" i="34" s="1"/>
  <c r="Z9" i="31"/>
  <c r="AB9" i="31" s="1"/>
  <c r="AH9" i="31"/>
  <c r="AO13" i="31"/>
  <c r="AQ13" i="31" s="1"/>
  <c r="S14" i="31"/>
  <c r="Z15" i="31"/>
  <c r="AB15" i="31" s="1"/>
  <c r="AO21" i="31"/>
  <c r="AQ21" i="31" s="1"/>
  <c r="Z23" i="31"/>
  <c r="AB23" i="31" s="1"/>
  <c r="AH23" i="31"/>
  <c r="Z25" i="31"/>
  <c r="AB25" i="31" s="1"/>
  <c r="Z31" i="31"/>
  <c r="AB31" i="31" s="1"/>
  <c r="Z33" i="31"/>
  <c r="AB33" i="31" s="1"/>
  <c r="Z34" i="31"/>
  <c r="AB34" i="31" s="1"/>
  <c r="AO35" i="31"/>
  <c r="AQ35" i="31" s="1"/>
  <c r="Z37" i="31"/>
  <c r="AB37" i="31" s="1"/>
  <c r="P49" i="31"/>
  <c r="AO8" i="24"/>
  <c r="AQ8" i="24" s="1"/>
  <c r="AO15" i="24"/>
  <c r="AQ15" i="24" s="1"/>
  <c r="Z38" i="24"/>
  <c r="AB38" i="24" s="1"/>
  <c r="AO40" i="24"/>
  <c r="AQ40" i="24" s="1"/>
  <c r="AO42" i="24"/>
  <c r="AQ42" i="24" s="1"/>
  <c r="G45" i="24"/>
  <c r="Z11" i="10"/>
  <c r="AB11" i="10" s="1"/>
  <c r="AC12" i="10"/>
  <c r="AE12" i="10" s="1"/>
  <c r="AO12" i="10"/>
  <c r="AQ12" i="10" s="1"/>
  <c r="AO13" i="10"/>
  <c r="AQ13" i="10" s="1"/>
  <c r="AC26" i="10"/>
  <c r="Z26" i="10"/>
  <c r="AB26" i="10" s="1"/>
  <c r="AC30" i="10"/>
  <c r="Z30" i="10"/>
  <c r="AB30" i="10" s="1"/>
  <c r="N32" i="10"/>
  <c r="P32" i="10" s="1"/>
  <c r="AC32" i="10"/>
  <c r="AE32" i="10" s="1"/>
  <c r="AC34" i="10"/>
  <c r="Z34" i="10"/>
  <c r="AB34" i="10" s="1"/>
  <c r="N36" i="10"/>
  <c r="P36" i="10" s="1"/>
  <c r="AC36" i="10"/>
  <c r="AE36" i="10" s="1"/>
  <c r="AC38" i="10"/>
  <c r="Z38" i="10"/>
  <c r="AB38" i="10" s="1"/>
  <c r="AC42" i="10"/>
  <c r="Z42" i="10"/>
  <c r="AB42" i="10" s="1"/>
  <c r="Z46" i="10"/>
  <c r="AB46" i="10" s="1"/>
  <c r="AO31" i="34"/>
  <c r="AQ31" i="34" s="1"/>
  <c r="N32" i="34"/>
  <c r="AO47" i="34"/>
  <c r="AQ47" i="34" s="1"/>
  <c r="N48" i="34"/>
  <c r="Z21" i="31"/>
  <c r="AB21" i="31" s="1"/>
  <c r="AO26" i="31"/>
  <c r="AQ26" i="31" s="1"/>
  <c r="N27" i="31"/>
  <c r="AO23" i="24"/>
  <c r="AQ23" i="24" s="1"/>
  <c r="AC27" i="24"/>
  <c r="AE27" i="24" s="1"/>
  <c r="N35" i="24"/>
  <c r="P35" i="24" s="1"/>
  <c r="AC35" i="24"/>
  <c r="AE35" i="24" s="1"/>
  <c r="Z42" i="24"/>
  <c r="AB42" i="24" s="1"/>
  <c r="Z43" i="24"/>
  <c r="AB43" i="24" s="1"/>
  <c r="AO46" i="24"/>
  <c r="AQ46" i="24" s="1"/>
  <c r="S48" i="24"/>
  <c r="G29" i="34"/>
  <c r="S36" i="34"/>
  <c r="AH36" i="34"/>
  <c r="AK38" i="34"/>
  <c r="Z39" i="34"/>
  <c r="AB39" i="34" s="1"/>
  <c r="G45" i="34"/>
  <c r="AN10" i="31"/>
  <c r="V13" i="31"/>
  <c r="G14" i="31"/>
  <c r="AH19" i="31"/>
  <c r="V21" i="31"/>
  <c r="S35" i="31"/>
  <c r="AC36" i="31"/>
  <c r="AH37" i="31"/>
  <c r="P41" i="31"/>
  <c r="V41" i="31"/>
  <c r="V8" i="24"/>
  <c r="AO9" i="24"/>
  <c r="AQ9" i="24" s="1"/>
  <c r="N10" i="24"/>
  <c r="V14" i="24"/>
  <c r="AC15" i="24"/>
  <c r="AE15" i="24" s="1"/>
  <c r="AO16" i="24"/>
  <c r="AQ16" i="24" s="1"/>
  <c r="V18" i="24"/>
  <c r="N20" i="24"/>
  <c r="J27" i="24"/>
  <c r="S34" i="24"/>
  <c r="AH34" i="24"/>
  <c r="S40" i="24"/>
  <c r="V42" i="24"/>
  <c r="AH44" i="24"/>
  <c r="Z46" i="24"/>
  <c r="AB46" i="24" s="1"/>
  <c r="AK46" i="24"/>
  <c r="V50" i="24"/>
  <c r="AO11" i="10"/>
  <c r="AQ11" i="10" s="1"/>
  <c r="S13" i="10"/>
  <c r="AN16" i="10"/>
  <c r="AH17" i="10"/>
  <c r="Y20" i="10"/>
  <c r="G21" i="10"/>
  <c r="AH21" i="10"/>
  <c r="V23" i="10"/>
  <c r="AO28" i="34"/>
  <c r="AQ28" i="34" s="1"/>
  <c r="AO30" i="34"/>
  <c r="AQ30" i="34" s="1"/>
  <c r="S32" i="34"/>
  <c r="AH32" i="34"/>
  <c r="Z34" i="34"/>
  <c r="AB34" i="34" s="1"/>
  <c r="AK34" i="34"/>
  <c r="V38" i="34"/>
  <c r="Z40" i="34"/>
  <c r="AB40" i="34" s="1"/>
  <c r="AH40" i="34"/>
  <c r="Z42" i="34"/>
  <c r="AB42" i="34" s="1"/>
  <c r="AK42" i="34"/>
  <c r="Z43" i="34"/>
  <c r="AB43" i="34" s="1"/>
  <c r="AO44" i="34"/>
  <c r="AQ44" i="34" s="1"/>
  <c r="AO46" i="34"/>
  <c r="AQ46" i="34" s="1"/>
  <c r="S48" i="34"/>
  <c r="AH48" i="34"/>
  <c r="S50" i="34"/>
  <c r="AH50" i="34"/>
  <c r="AC10" i="31"/>
  <c r="AE10" i="31" s="1"/>
  <c r="N17" i="31"/>
  <c r="P17" i="31" s="1"/>
  <c r="AO25" i="31"/>
  <c r="AQ25" i="31" s="1"/>
  <c r="S27" i="31"/>
  <c r="Z29" i="31"/>
  <c r="AB29" i="31" s="1"/>
  <c r="Z30" i="31"/>
  <c r="AB30" i="31" s="1"/>
  <c r="AO31" i="31"/>
  <c r="AQ31" i="31" s="1"/>
  <c r="AO33" i="31"/>
  <c r="AQ33" i="31" s="1"/>
  <c r="G36" i="31"/>
  <c r="AC46" i="31"/>
  <c r="AE46" i="31" s="1"/>
  <c r="Z49" i="31"/>
  <c r="AB49" i="31" s="1"/>
  <c r="Z10" i="24"/>
  <c r="AB10" i="24" s="1"/>
  <c r="AO10" i="24"/>
  <c r="AQ10" i="24" s="1"/>
  <c r="G11" i="24"/>
  <c r="Z19" i="24"/>
  <c r="AB19" i="24" s="1"/>
  <c r="Z20" i="24"/>
  <c r="AB20" i="24" s="1"/>
  <c r="V22" i="24"/>
  <c r="AK22" i="24"/>
  <c r="S24" i="24"/>
  <c r="S27" i="24"/>
  <c r="AO38" i="24"/>
  <c r="AQ38" i="24" s="1"/>
  <c r="V46" i="24"/>
  <c r="AO47" i="24"/>
  <c r="AQ47" i="24" s="1"/>
  <c r="N48" i="24"/>
  <c r="G49" i="24"/>
  <c r="AH50" i="24"/>
  <c r="Z8" i="10"/>
  <c r="AB8" i="10" s="1"/>
  <c r="AO9" i="10"/>
  <c r="AQ9" i="10" s="1"/>
  <c r="N11" i="10"/>
  <c r="P11" i="10" s="1"/>
  <c r="AC13" i="10"/>
  <c r="Z15" i="10"/>
  <c r="AB15" i="10" s="1"/>
  <c r="AC49" i="10"/>
  <c r="AE49" i="10" s="1"/>
  <c r="Y49" i="10"/>
  <c r="AO50" i="10"/>
  <c r="AQ50" i="10" s="1"/>
  <c r="AO9" i="36"/>
  <c r="AQ9" i="36" s="1"/>
  <c r="Y12" i="36"/>
  <c r="V15" i="36"/>
  <c r="AO28" i="36"/>
  <c r="AQ28" i="36" s="1"/>
  <c r="V29" i="36"/>
  <c r="Z33" i="36"/>
  <c r="AB33" i="36" s="1"/>
  <c r="AO33" i="36"/>
  <c r="AQ33" i="36" s="1"/>
  <c r="AO35" i="36"/>
  <c r="AQ35" i="36" s="1"/>
  <c r="AO37" i="36"/>
  <c r="AQ37" i="36" s="1"/>
  <c r="AO39" i="36"/>
  <c r="Z41" i="36"/>
  <c r="AB41" i="36" s="1"/>
  <c r="AO41" i="36"/>
  <c r="AQ41" i="36" s="1"/>
  <c r="Z43" i="36"/>
  <c r="AB43" i="36" s="1"/>
  <c r="AO43" i="36"/>
  <c r="AO44" i="36"/>
  <c r="AQ44" i="36" s="1"/>
  <c r="N45" i="36"/>
  <c r="AC45" i="36"/>
  <c r="AE45" i="36" s="1"/>
  <c r="Z50" i="36"/>
  <c r="AB50" i="36" s="1"/>
  <c r="AK50" i="36"/>
  <c r="G8" i="5"/>
  <c r="AC10" i="5"/>
  <c r="AE10" i="5" s="1"/>
  <c r="AO20" i="5"/>
  <c r="AQ20" i="5" s="1"/>
  <c r="Z26" i="5"/>
  <c r="AB26" i="5" s="1"/>
  <c r="S27" i="5"/>
  <c r="AH27" i="5"/>
  <c r="V29" i="5"/>
  <c r="AK29" i="5"/>
  <c r="S31" i="5"/>
  <c r="AH31" i="5"/>
  <c r="V33" i="5"/>
  <c r="AK33" i="5"/>
  <c r="S35" i="5"/>
  <c r="AK37" i="5"/>
  <c r="AO40" i="5"/>
  <c r="AQ40" i="5" s="1"/>
  <c r="S41" i="5"/>
  <c r="AH41" i="5"/>
  <c r="AO44" i="5"/>
  <c r="AQ44" i="5" s="1"/>
  <c r="AO48" i="5"/>
  <c r="AQ48" i="5" s="1"/>
  <c r="S49" i="5"/>
  <c r="AH49" i="5"/>
  <c r="Z50" i="10"/>
  <c r="AB50" i="10" s="1"/>
  <c r="Z13" i="36"/>
  <c r="AB13" i="36" s="1"/>
  <c r="AO13" i="36"/>
  <c r="AQ13" i="36" s="1"/>
  <c r="AO17" i="36"/>
  <c r="AQ17" i="36" s="1"/>
  <c r="Z19" i="36"/>
  <c r="AB19" i="36" s="1"/>
  <c r="N26" i="36"/>
  <c r="P26" i="36" s="1"/>
  <c r="AC26" i="36"/>
  <c r="AE26" i="36" s="1"/>
  <c r="G31" i="36"/>
  <c r="S31" i="36"/>
  <c r="N47" i="36"/>
  <c r="P47" i="36" s="1"/>
  <c r="AC7" i="5"/>
  <c r="AE7" i="5" s="1"/>
  <c r="AO21" i="5"/>
  <c r="AQ21" i="5" s="1"/>
  <c r="Z36" i="5"/>
  <c r="AB36" i="5" s="1"/>
  <c r="AO46" i="10"/>
  <c r="AQ46" i="10" s="1"/>
  <c r="S48" i="10"/>
  <c r="AC50" i="10"/>
  <c r="S50" i="10"/>
  <c r="AH8" i="36"/>
  <c r="Z9" i="36"/>
  <c r="AB9" i="36" s="1"/>
  <c r="AO11" i="36"/>
  <c r="AQ11" i="36" s="1"/>
  <c r="AC12" i="36"/>
  <c r="AE12" i="36" s="1"/>
  <c r="S13" i="36"/>
  <c r="AH13" i="36"/>
  <c r="G17" i="36"/>
  <c r="AH17" i="36"/>
  <c r="V19" i="36"/>
  <c r="N20" i="36"/>
  <c r="P20" i="36" s="1"/>
  <c r="AC20" i="36"/>
  <c r="AE20" i="36" s="1"/>
  <c r="AC22" i="36"/>
  <c r="Z22" i="36"/>
  <c r="AB22" i="36" s="1"/>
  <c r="G26" i="36"/>
  <c r="AO27" i="36"/>
  <c r="AQ27" i="36" s="1"/>
  <c r="AO29" i="36"/>
  <c r="AQ29" i="36" s="1"/>
  <c r="AH45" i="36"/>
  <c r="M7" i="5"/>
  <c r="S10" i="5"/>
  <c r="AC12" i="5"/>
  <c r="Z12" i="5"/>
  <c r="AB12" i="5" s="1"/>
  <c r="N14" i="5"/>
  <c r="P14" i="5" s="1"/>
  <c r="AC14" i="5"/>
  <c r="AE14" i="5" s="1"/>
  <c r="Z16" i="5"/>
  <c r="AB16" i="5" s="1"/>
  <c r="N18" i="5"/>
  <c r="P18" i="5" s="1"/>
  <c r="AC18" i="5"/>
  <c r="AE18" i="5" s="1"/>
  <c r="Z24" i="5"/>
  <c r="AB24" i="5" s="1"/>
  <c r="S25" i="5"/>
  <c r="AO25" i="5"/>
  <c r="AQ25" i="5" s="1"/>
  <c r="AO35" i="5"/>
  <c r="AQ35" i="5" s="1"/>
  <c r="N30" i="36"/>
  <c r="P30" i="36" s="1"/>
  <c r="Z45" i="36"/>
  <c r="AB45" i="36" s="1"/>
  <c r="P46" i="36"/>
  <c r="V46" i="36"/>
  <c r="N42" i="5"/>
  <c r="P42" i="5" s="1"/>
  <c r="AC42" i="5"/>
  <c r="AE42" i="5" s="1"/>
  <c r="N50" i="5"/>
  <c r="P50" i="5" s="1"/>
  <c r="AC50" i="5"/>
  <c r="AE50" i="5" s="1"/>
  <c r="AE7" i="10"/>
  <c r="P25" i="36"/>
  <c r="AD34" i="10"/>
  <c r="O34" i="10"/>
  <c r="G34" i="10"/>
  <c r="AC39" i="10"/>
  <c r="AE39" i="10" s="1"/>
  <c r="N39" i="10"/>
  <c r="P39" i="10" s="1"/>
  <c r="G39" i="10"/>
  <c r="AC8" i="10"/>
  <c r="AE8" i="10" s="1"/>
  <c r="AC9" i="10"/>
  <c r="AO10" i="10"/>
  <c r="AQ10" i="10" s="1"/>
  <c r="J11" i="10"/>
  <c r="V11" i="10"/>
  <c r="N12" i="10"/>
  <c r="P12" i="10" s="1"/>
  <c r="N13" i="10"/>
  <c r="AC14" i="10"/>
  <c r="AE14" i="10" s="1"/>
  <c r="N14" i="10"/>
  <c r="P14" i="10" s="1"/>
  <c r="N15" i="10"/>
  <c r="P15" i="10" s="1"/>
  <c r="AD15" i="10"/>
  <c r="AO15" i="10"/>
  <c r="AQ15" i="10" s="1"/>
  <c r="AC16" i="10"/>
  <c r="AE16" i="10" s="1"/>
  <c r="AC17" i="10"/>
  <c r="AD19" i="10"/>
  <c r="AO19" i="10"/>
  <c r="AQ19" i="10" s="1"/>
  <c r="AC21" i="10"/>
  <c r="AE21" i="10" s="1"/>
  <c r="AO22" i="10"/>
  <c r="AQ22" i="10" s="1"/>
  <c r="AH22" i="10"/>
  <c r="AC23" i="10"/>
  <c r="AE23" i="10" s="1"/>
  <c r="N23" i="10"/>
  <c r="P23" i="10" s="1"/>
  <c r="G23" i="10"/>
  <c r="Z25" i="10"/>
  <c r="AB25" i="10" s="1"/>
  <c r="S25" i="10"/>
  <c r="AD30" i="10"/>
  <c r="O30" i="10"/>
  <c r="G30" i="10"/>
  <c r="AO33" i="10"/>
  <c r="AQ33" i="10" s="1"/>
  <c r="AH33" i="10"/>
  <c r="AC35" i="10"/>
  <c r="AE35" i="10" s="1"/>
  <c r="N35" i="10"/>
  <c r="P35" i="10" s="1"/>
  <c r="G35" i="10"/>
  <c r="Z41" i="10"/>
  <c r="AB41" i="10" s="1"/>
  <c r="S41" i="10"/>
  <c r="AD46" i="10"/>
  <c r="O46" i="10"/>
  <c r="G46" i="10"/>
  <c r="N48" i="10"/>
  <c r="P48" i="10" s="1"/>
  <c r="J48" i="10"/>
  <c r="AO49" i="10"/>
  <c r="AQ49" i="10" s="1"/>
  <c r="AC7" i="36"/>
  <c r="AE7" i="36" s="1"/>
  <c r="G7" i="36"/>
  <c r="Z8" i="36"/>
  <c r="AB8" i="36" s="1"/>
  <c r="AD14" i="36"/>
  <c r="O14" i="36"/>
  <c r="G14" i="36"/>
  <c r="AO21" i="36"/>
  <c r="AQ21" i="36" s="1"/>
  <c r="AH21" i="36"/>
  <c r="S42" i="36"/>
  <c r="Z42" i="36"/>
  <c r="AB42" i="36" s="1"/>
  <c r="AC15" i="10"/>
  <c r="AD18" i="10"/>
  <c r="O18" i="10"/>
  <c r="Z29" i="10"/>
  <c r="AB29" i="10" s="1"/>
  <c r="S29" i="10"/>
  <c r="Z45" i="10"/>
  <c r="AB45" i="10" s="1"/>
  <c r="S45" i="10"/>
  <c r="AC46" i="10"/>
  <c r="AD13" i="36"/>
  <c r="O13" i="36"/>
  <c r="P13" i="36" s="1"/>
  <c r="G13" i="36"/>
  <c r="AO48" i="36"/>
  <c r="AQ48" i="36" s="1"/>
  <c r="AH48" i="36"/>
  <c r="G7" i="10"/>
  <c r="G8" i="10"/>
  <c r="S8" i="10"/>
  <c r="AD9" i="10"/>
  <c r="O9" i="10"/>
  <c r="S9" i="10"/>
  <c r="O10" i="10"/>
  <c r="G11" i="10"/>
  <c r="AC11" i="10"/>
  <c r="AE11" i="10" s="1"/>
  <c r="AH12" i="10"/>
  <c r="AH13" i="10"/>
  <c r="Z14" i="10"/>
  <c r="AB14" i="10" s="1"/>
  <c r="G16" i="10"/>
  <c r="S16" i="10"/>
  <c r="AD17" i="10"/>
  <c r="O17" i="10"/>
  <c r="S17" i="10"/>
  <c r="AO18" i="10"/>
  <c r="AQ18" i="10" s="1"/>
  <c r="AH18" i="10"/>
  <c r="AC19" i="10"/>
  <c r="N19" i="10"/>
  <c r="P19" i="10" s="1"/>
  <c r="G19" i="10"/>
  <c r="N20" i="10"/>
  <c r="P20" i="10" s="1"/>
  <c r="AO20" i="10"/>
  <c r="AQ20" i="10" s="1"/>
  <c r="S21" i="10"/>
  <c r="AC22" i="10"/>
  <c r="Z22" i="10"/>
  <c r="AB22" i="10" s="1"/>
  <c r="S22" i="10"/>
  <c r="AD26" i="10"/>
  <c r="AE26" i="10" s="1"/>
  <c r="O26" i="10"/>
  <c r="G26" i="10"/>
  <c r="Z27" i="10"/>
  <c r="AB27" i="10" s="1"/>
  <c r="AO27" i="10"/>
  <c r="AQ27" i="10" s="1"/>
  <c r="N28" i="10"/>
  <c r="P28" i="10" s="1"/>
  <c r="AC28" i="10"/>
  <c r="AE28" i="10" s="1"/>
  <c r="AO29" i="10"/>
  <c r="AQ29" i="10" s="1"/>
  <c r="AH29" i="10"/>
  <c r="AC31" i="10"/>
  <c r="AE31" i="10" s="1"/>
  <c r="N31" i="10"/>
  <c r="P31" i="10" s="1"/>
  <c r="G31" i="10"/>
  <c r="Z37" i="10"/>
  <c r="AB37" i="10" s="1"/>
  <c r="S37" i="10"/>
  <c r="AD42" i="10"/>
  <c r="O42" i="10"/>
  <c r="G42" i="10"/>
  <c r="Z43" i="10"/>
  <c r="AB43" i="10" s="1"/>
  <c r="AO43" i="10"/>
  <c r="AQ43" i="10" s="1"/>
  <c r="N44" i="10"/>
  <c r="P44" i="10" s="1"/>
  <c r="AC44" i="10"/>
  <c r="AE44" i="10" s="1"/>
  <c r="AO45" i="10"/>
  <c r="AQ45" i="10" s="1"/>
  <c r="AH45" i="10"/>
  <c r="AC47" i="10"/>
  <c r="AE47" i="10" s="1"/>
  <c r="N47" i="10"/>
  <c r="P47" i="10" s="1"/>
  <c r="G47" i="10"/>
  <c r="N8" i="36"/>
  <c r="P8" i="36" s="1"/>
  <c r="G8" i="36"/>
  <c r="AC8" i="36"/>
  <c r="AE8" i="36" s="1"/>
  <c r="Z10" i="36"/>
  <c r="AB10" i="36" s="1"/>
  <c r="N11" i="36"/>
  <c r="P11" i="36" s="1"/>
  <c r="J11" i="36"/>
  <c r="Z11" i="36"/>
  <c r="AB11" i="36" s="1"/>
  <c r="AO12" i="36"/>
  <c r="AQ12" i="36" s="1"/>
  <c r="AO19" i="36"/>
  <c r="AQ19" i="36" s="1"/>
  <c r="N23" i="36"/>
  <c r="P23" i="36" s="1"/>
  <c r="AC23" i="36"/>
  <c r="AE23" i="36" s="1"/>
  <c r="G23" i="36"/>
  <c r="AO23" i="36"/>
  <c r="AQ23" i="36" s="1"/>
  <c r="AH23" i="36"/>
  <c r="AC24" i="36"/>
  <c r="AE24" i="36" s="1"/>
  <c r="N24" i="36"/>
  <c r="P24" i="36" s="1"/>
  <c r="G24" i="36"/>
  <c r="Z10" i="10"/>
  <c r="AB10" i="10" s="1"/>
  <c r="AD13" i="10"/>
  <c r="AE13" i="10" s="1"/>
  <c r="O13" i="10"/>
  <c r="AO37" i="10"/>
  <c r="AQ37" i="10" s="1"/>
  <c r="AH37" i="10"/>
  <c r="S38" i="36"/>
  <c r="Z38" i="36"/>
  <c r="AB38" i="36" s="1"/>
  <c r="AO47" i="36"/>
  <c r="AQ47" i="36" s="1"/>
  <c r="AH47" i="36"/>
  <c r="N9" i="10"/>
  <c r="AC10" i="10"/>
  <c r="AE10" i="10" s="1"/>
  <c r="N10" i="10"/>
  <c r="AO14" i="10"/>
  <c r="AQ14" i="10" s="1"/>
  <c r="N17" i="10"/>
  <c r="AC18" i="10"/>
  <c r="Z18" i="10"/>
  <c r="AB18" i="10" s="1"/>
  <c r="S18" i="10"/>
  <c r="AC20" i="10"/>
  <c r="AE20" i="10" s="1"/>
  <c r="AD22" i="10"/>
  <c r="O22" i="10"/>
  <c r="AO23" i="10"/>
  <c r="AQ23" i="10" s="1"/>
  <c r="N24" i="10"/>
  <c r="P24" i="10" s="1"/>
  <c r="AC24" i="10"/>
  <c r="AE24" i="10" s="1"/>
  <c r="AO25" i="10"/>
  <c r="AQ25" i="10" s="1"/>
  <c r="AH25" i="10"/>
  <c r="AC27" i="10"/>
  <c r="AE27" i="10" s="1"/>
  <c r="N27" i="10"/>
  <c r="P27" i="10" s="1"/>
  <c r="G27" i="10"/>
  <c r="Z33" i="10"/>
  <c r="AB33" i="10" s="1"/>
  <c r="S33" i="10"/>
  <c r="AD38" i="10"/>
  <c r="O38" i="10"/>
  <c r="G38" i="10"/>
  <c r="Z39" i="10"/>
  <c r="AB39" i="10" s="1"/>
  <c r="AO39" i="10"/>
  <c r="AQ39" i="10" s="1"/>
  <c r="N40" i="10"/>
  <c r="P40" i="10" s="1"/>
  <c r="AC40" i="10"/>
  <c r="AE40" i="10" s="1"/>
  <c r="AO41" i="10"/>
  <c r="AQ41" i="10" s="1"/>
  <c r="AH41" i="10"/>
  <c r="AC43" i="10"/>
  <c r="AE43" i="10" s="1"/>
  <c r="N43" i="10"/>
  <c r="P43" i="10" s="1"/>
  <c r="G43" i="10"/>
  <c r="AD50" i="10"/>
  <c r="O50" i="10"/>
  <c r="G50" i="10"/>
  <c r="J9" i="36"/>
  <c r="N9" i="36"/>
  <c r="AC9" i="36"/>
  <c r="AD10" i="36"/>
  <c r="O10" i="36"/>
  <c r="G10" i="36"/>
  <c r="G16" i="36"/>
  <c r="AC16" i="36"/>
  <c r="AE16" i="36" s="1"/>
  <c r="N16" i="36"/>
  <c r="P16" i="36" s="1"/>
  <c r="AK26" i="36"/>
  <c r="AO26" i="36"/>
  <c r="AQ26" i="36" s="1"/>
  <c r="M27" i="36"/>
  <c r="AC27" i="36"/>
  <c r="S34" i="36"/>
  <c r="Z34" i="36"/>
  <c r="AB34" i="36" s="1"/>
  <c r="Z24" i="10"/>
  <c r="AB24" i="10" s="1"/>
  <c r="AO24" i="10"/>
  <c r="AQ24" i="10" s="1"/>
  <c r="N25" i="10"/>
  <c r="AC25" i="10"/>
  <c r="AE25" i="10" s="1"/>
  <c r="Z28" i="10"/>
  <c r="AB28" i="10" s="1"/>
  <c r="AO28" i="10"/>
  <c r="AQ28" i="10" s="1"/>
  <c r="N29" i="10"/>
  <c r="AC29" i="10"/>
  <c r="AE29" i="10" s="1"/>
  <c r="Z32" i="10"/>
  <c r="AB32" i="10" s="1"/>
  <c r="AO32" i="10"/>
  <c r="AQ32" i="10" s="1"/>
  <c r="N33" i="10"/>
  <c r="AC33" i="10"/>
  <c r="AE33" i="10" s="1"/>
  <c r="Z36" i="10"/>
  <c r="AB36" i="10" s="1"/>
  <c r="AO36" i="10"/>
  <c r="AQ36" i="10" s="1"/>
  <c r="N37" i="10"/>
  <c r="AC37" i="10"/>
  <c r="AE37" i="10" s="1"/>
  <c r="Z40" i="10"/>
  <c r="AB40" i="10" s="1"/>
  <c r="AO40" i="10"/>
  <c r="AQ40" i="10" s="1"/>
  <c r="N41" i="10"/>
  <c r="AC41" i="10"/>
  <c r="AE41" i="10" s="1"/>
  <c r="Z44" i="10"/>
  <c r="AB44" i="10" s="1"/>
  <c r="AO44" i="10"/>
  <c r="AQ44" i="10" s="1"/>
  <c r="N45" i="10"/>
  <c r="AC45" i="10"/>
  <c r="AE45" i="10" s="1"/>
  <c r="AO47" i="10"/>
  <c r="AQ47" i="10" s="1"/>
  <c r="N49" i="10"/>
  <c r="P49" i="10" s="1"/>
  <c r="AO10" i="36"/>
  <c r="AQ10" i="36" s="1"/>
  <c r="N12" i="36"/>
  <c r="P12" i="36" s="1"/>
  <c r="AO15" i="36"/>
  <c r="AQ15" i="36" s="1"/>
  <c r="AC17" i="36"/>
  <c r="AE17" i="36" s="1"/>
  <c r="AO18" i="36"/>
  <c r="AQ18" i="36" s="1"/>
  <c r="AH18" i="36"/>
  <c r="AC19" i="36"/>
  <c r="AE19" i="36" s="1"/>
  <c r="N19" i="36"/>
  <c r="P19" i="36" s="1"/>
  <c r="G19" i="36"/>
  <c r="Z27" i="36"/>
  <c r="AB27" i="36" s="1"/>
  <c r="S27" i="36"/>
  <c r="AC34" i="36"/>
  <c r="AE34" i="36" s="1"/>
  <c r="N34" i="36"/>
  <c r="P34" i="36" s="1"/>
  <c r="G34" i="36"/>
  <c r="AD35" i="36"/>
  <c r="AE35" i="36" s="1"/>
  <c r="O35" i="36"/>
  <c r="G35" i="36"/>
  <c r="AC38" i="36"/>
  <c r="AE38" i="36" s="1"/>
  <c r="N38" i="36"/>
  <c r="P38" i="36" s="1"/>
  <c r="G38" i="36"/>
  <c r="AD39" i="36"/>
  <c r="AE39" i="36" s="1"/>
  <c r="O39" i="36"/>
  <c r="G39" i="36"/>
  <c r="AC42" i="36"/>
  <c r="AE42" i="36" s="1"/>
  <c r="N42" i="36"/>
  <c r="P42" i="36" s="1"/>
  <c r="G42" i="36"/>
  <c r="AD43" i="36"/>
  <c r="AE43" i="36" s="1"/>
  <c r="O43" i="36"/>
  <c r="G43" i="36"/>
  <c r="N18" i="10"/>
  <c r="O21" i="10"/>
  <c r="P21" i="10" s="1"/>
  <c r="N22" i="10"/>
  <c r="O25" i="10"/>
  <c r="N26" i="10"/>
  <c r="S26" i="10"/>
  <c r="AH26" i="10"/>
  <c r="O29" i="10"/>
  <c r="N30" i="10"/>
  <c r="S30" i="10"/>
  <c r="AH30" i="10"/>
  <c r="O33" i="10"/>
  <c r="N34" i="10"/>
  <c r="S34" i="10"/>
  <c r="AH34" i="10"/>
  <c r="O37" i="10"/>
  <c r="N38" i="10"/>
  <c r="S38" i="10"/>
  <c r="AH38" i="10"/>
  <c r="O41" i="10"/>
  <c r="N42" i="10"/>
  <c r="P42" i="10" s="1"/>
  <c r="S42" i="10"/>
  <c r="AH42" i="10"/>
  <c r="O45" i="10"/>
  <c r="N46" i="10"/>
  <c r="S46" i="10"/>
  <c r="AH46" i="10"/>
  <c r="G48" i="10"/>
  <c r="AC48" i="10"/>
  <c r="AE48" i="10" s="1"/>
  <c r="J49" i="10"/>
  <c r="AH49" i="10"/>
  <c r="AH50" i="10"/>
  <c r="S8" i="36"/>
  <c r="AD9" i="36"/>
  <c r="O9" i="36"/>
  <c r="S9" i="36"/>
  <c r="G11" i="36"/>
  <c r="AC11" i="36"/>
  <c r="AE11" i="36" s="1"/>
  <c r="AH12" i="36"/>
  <c r="AC13" i="36"/>
  <c r="AO14" i="36"/>
  <c r="AQ14" i="36" s="1"/>
  <c r="AH14" i="36"/>
  <c r="AC15" i="36"/>
  <c r="AE15" i="36" s="1"/>
  <c r="N15" i="36"/>
  <c r="P15" i="36" s="1"/>
  <c r="G15" i="36"/>
  <c r="AO16" i="36"/>
  <c r="AQ16" i="36" s="1"/>
  <c r="S17" i="36"/>
  <c r="AC18" i="36"/>
  <c r="Z18" i="36"/>
  <c r="AB18" i="36" s="1"/>
  <c r="S18" i="36"/>
  <c r="Z21" i="36"/>
  <c r="AB21" i="36" s="1"/>
  <c r="S21" i="36"/>
  <c r="V30" i="36"/>
  <c r="Z30" i="36"/>
  <c r="AB30" i="36" s="1"/>
  <c r="AO30" i="36"/>
  <c r="AQ30" i="36" s="1"/>
  <c r="AH30" i="36"/>
  <c r="S32" i="36"/>
  <c r="Z32" i="36"/>
  <c r="AB32" i="36" s="1"/>
  <c r="S36" i="36"/>
  <c r="Z36" i="36"/>
  <c r="AB36" i="36" s="1"/>
  <c r="S40" i="36"/>
  <c r="Z40" i="36"/>
  <c r="AB40" i="36" s="1"/>
  <c r="O9" i="5"/>
  <c r="AD27" i="5"/>
  <c r="AE27" i="5" s="1"/>
  <c r="O27" i="5"/>
  <c r="G27" i="5"/>
  <c r="AC10" i="36"/>
  <c r="N10" i="36"/>
  <c r="AC14" i="36"/>
  <c r="Z14" i="36"/>
  <c r="AB14" i="36" s="1"/>
  <c r="S14" i="36"/>
  <c r="AD18" i="36"/>
  <c r="O18" i="36"/>
  <c r="AD22" i="36"/>
  <c r="O22" i="36"/>
  <c r="G22" i="36"/>
  <c r="AD25" i="36"/>
  <c r="Z26" i="36"/>
  <c r="AB26" i="36" s="1"/>
  <c r="S26" i="36"/>
  <c r="AC32" i="36"/>
  <c r="AE32" i="36" s="1"/>
  <c r="N32" i="36"/>
  <c r="P32" i="36" s="1"/>
  <c r="G32" i="36"/>
  <c r="AD33" i="36"/>
  <c r="O33" i="36"/>
  <c r="AC36" i="36"/>
  <c r="AE36" i="36" s="1"/>
  <c r="N36" i="36"/>
  <c r="P36" i="36" s="1"/>
  <c r="G36" i="36"/>
  <c r="AD37" i="36"/>
  <c r="AE37" i="36" s="1"/>
  <c r="O37" i="36"/>
  <c r="AC40" i="36"/>
  <c r="AE40" i="36" s="1"/>
  <c r="N40" i="36"/>
  <c r="P40" i="36" s="1"/>
  <c r="G40" i="36"/>
  <c r="AD41" i="36"/>
  <c r="AE41" i="36" s="1"/>
  <c r="O41" i="36"/>
  <c r="AC44" i="36"/>
  <c r="AE44" i="36" s="1"/>
  <c r="N44" i="36"/>
  <c r="P44" i="36" s="1"/>
  <c r="G44" i="36"/>
  <c r="AO49" i="36"/>
  <c r="AQ49" i="36" s="1"/>
  <c r="AH49" i="36"/>
  <c r="Z20" i="36"/>
  <c r="AB20" i="36" s="1"/>
  <c r="AO20" i="36"/>
  <c r="AQ20" i="36" s="1"/>
  <c r="N21" i="36"/>
  <c r="AC21" i="36"/>
  <c r="AE21" i="36" s="1"/>
  <c r="Z24" i="36"/>
  <c r="AB24" i="36" s="1"/>
  <c r="Z25" i="36"/>
  <c r="AB25" i="36" s="1"/>
  <c r="AD27" i="36"/>
  <c r="O27" i="36"/>
  <c r="AC29" i="36"/>
  <c r="AE29" i="36" s="1"/>
  <c r="AC47" i="36"/>
  <c r="AE47" i="36" s="1"/>
  <c r="J47" i="36"/>
  <c r="AC49" i="36"/>
  <c r="AE49" i="36" s="1"/>
  <c r="N49" i="36"/>
  <c r="G49" i="36"/>
  <c r="AK10" i="5"/>
  <c r="AO10" i="5"/>
  <c r="AQ10" i="5" s="1"/>
  <c r="AC30" i="5"/>
  <c r="AE30" i="5" s="1"/>
  <c r="N30" i="5"/>
  <c r="P30" i="5" s="1"/>
  <c r="G30" i="5"/>
  <c r="AD31" i="5"/>
  <c r="AE31" i="5" s="1"/>
  <c r="O31" i="5"/>
  <c r="G31" i="5"/>
  <c r="N14" i="36"/>
  <c r="O17" i="36"/>
  <c r="P17" i="36" s="1"/>
  <c r="N18" i="36"/>
  <c r="O21" i="36"/>
  <c r="N22" i="36"/>
  <c r="S22" i="36"/>
  <c r="AH22" i="36"/>
  <c r="Z23" i="36"/>
  <c r="AB23" i="36" s="1"/>
  <c r="AO24" i="36"/>
  <c r="AQ24" i="36" s="1"/>
  <c r="G27" i="36"/>
  <c r="N27" i="36"/>
  <c r="AC28" i="36"/>
  <c r="AE28" i="36" s="1"/>
  <c r="N28" i="36"/>
  <c r="P28" i="36" s="1"/>
  <c r="N29" i="36"/>
  <c r="P29" i="36" s="1"/>
  <c r="AC30" i="36"/>
  <c r="AE30" i="36" s="1"/>
  <c r="AQ31" i="36"/>
  <c r="AO32" i="36"/>
  <c r="AQ32" i="36" s="1"/>
  <c r="AO34" i="36"/>
  <c r="AQ34" i="36" s="1"/>
  <c r="AO36" i="36"/>
  <c r="AQ36" i="36" s="1"/>
  <c r="AO38" i="36"/>
  <c r="AQ38" i="36" s="1"/>
  <c r="AQ39" i="36"/>
  <c r="AO40" i="36"/>
  <c r="AQ40" i="36" s="1"/>
  <c r="AO42" i="36"/>
  <c r="AQ42" i="36" s="1"/>
  <c r="AQ43" i="36"/>
  <c r="Z47" i="36"/>
  <c r="AB47" i="36" s="1"/>
  <c r="AC50" i="36"/>
  <c r="AE50" i="36" s="1"/>
  <c r="N50" i="36"/>
  <c r="G50" i="36"/>
  <c r="Z8" i="5"/>
  <c r="AB8" i="5" s="1"/>
  <c r="S8" i="5"/>
  <c r="Z9" i="5"/>
  <c r="AB9" i="5" s="1"/>
  <c r="AO11" i="5"/>
  <c r="AQ11" i="5" s="1"/>
  <c r="AH11" i="5"/>
  <c r="AK13" i="5"/>
  <c r="AO13" i="5"/>
  <c r="AQ13" i="5" s="1"/>
  <c r="AK17" i="5"/>
  <c r="AO17" i="5"/>
  <c r="AQ17" i="5" s="1"/>
  <c r="V21" i="5"/>
  <c r="Z21" i="5"/>
  <c r="AB21" i="5" s="1"/>
  <c r="AC34" i="5"/>
  <c r="AE34" i="5" s="1"/>
  <c r="N34" i="5"/>
  <c r="P34" i="5" s="1"/>
  <c r="G34" i="5"/>
  <c r="AD35" i="5"/>
  <c r="O35" i="5"/>
  <c r="G35" i="5"/>
  <c r="G25" i="36"/>
  <c r="AC25" i="36"/>
  <c r="Z28" i="36"/>
  <c r="AB28" i="36" s="1"/>
  <c r="AD31" i="36"/>
  <c r="AE31" i="36" s="1"/>
  <c r="O31" i="36"/>
  <c r="N31" i="36"/>
  <c r="G33" i="36"/>
  <c r="N33" i="36"/>
  <c r="N35" i="36"/>
  <c r="G37" i="36"/>
  <c r="N37" i="36"/>
  <c r="P37" i="36" s="1"/>
  <c r="N39" i="36"/>
  <c r="G41" i="36"/>
  <c r="N41" i="36"/>
  <c r="N43" i="36"/>
  <c r="Z44" i="36"/>
  <c r="AB44" i="36" s="1"/>
  <c r="AC13" i="5"/>
  <c r="AE13" i="5" s="1"/>
  <c r="N13" i="5"/>
  <c r="P13" i="5" s="1"/>
  <c r="G13" i="5"/>
  <c r="V13" i="5"/>
  <c r="Z13" i="5"/>
  <c r="AB13" i="5" s="1"/>
  <c r="O45" i="36"/>
  <c r="G46" i="36"/>
  <c r="AC46" i="36"/>
  <c r="Z49" i="36"/>
  <c r="AB49" i="36" s="1"/>
  <c r="S49" i="36"/>
  <c r="O50" i="36"/>
  <c r="AD8" i="5"/>
  <c r="AE8" i="5" s="1"/>
  <c r="O8" i="5"/>
  <c r="AD16" i="5"/>
  <c r="AE16" i="5" s="1"/>
  <c r="O16" i="5"/>
  <c r="G16" i="5"/>
  <c r="AO19" i="5"/>
  <c r="AQ19" i="5" s="1"/>
  <c r="AH19" i="5"/>
  <c r="AC21" i="5"/>
  <c r="AE21" i="5" s="1"/>
  <c r="N21" i="5"/>
  <c r="P21" i="5" s="1"/>
  <c r="G21" i="5"/>
  <c r="Z23" i="5"/>
  <c r="AB23" i="5" s="1"/>
  <c r="S23" i="5"/>
  <c r="AD24" i="5"/>
  <c r="O24" i="5"/>
  <c r="G24" i="5"/>
  <c r="AK26" i="5"/>
  <c r="AO26" i="5"/>
  <c r="AQ26" i="5" s="1"/>
  <c r="S28" i="5"/>
  <c r="Z28" i="5"/>
  <c r="AB28" i="5" s="1"/>
  <c r="AK30" i="5"/>
  <c r="AO30" i="5"/>
  <c r="AQ30" i="5" s="1"/>
  <c r="S32" i="5"/>
  <c r="Z32" i="5"/>
  <c r="AB32" i="5" s="1"/>
  <c r="AK34" i="5"/>
  <c r="AO34" i="5"/>
  <c r="AQ34" i="5" s="1"/>
  <c r="J46" i="5"/>
  <c r="AC46" i="5"/>
  <c r="AE46" i="5" s="1"/>
  <c r="N46" i="5"/>
  <c r="P46" i="5" s="1"/>
  <c r="AD46" i="36"/>
  <c r="AO46" i="36"/>
  <c r="AQ46" i="36" s="1"/>
  <c r="AC48" i="36"/>
  <c r="AO9" i="5"/>
  <c r="AQ9" i="5" s="1"/>
  <c r="J11" i="5"/>
  <c r="AC11" i="5"/>
  <c r="AE11" i="5" s="1"/>
  <c r="Z11" i="5"/>
  <c r="AB11" i="5" s="1"/>
  <c r="S11" i="5"/>
  <c r="Z15" i="5"/>
  <c r="AB15" i="5" s="1"/>
  <c r="S15" i="5"/>
  <c r="AC28" i="5"/>
  <c r="AE28" i="5" s="1"/>
  <c r="N28" i="5"/>
  <c r="P28" i="5" s="1"/>
  <c r="G28" i="5"/>
  <c r="AD29" i="5"/>
  <c r="AE29" i="5" s="1"/>
  <c r="O29" i="5"/>
  <c r="AC32" i="5"/>
  <c r="AE32" i="5" s="1"/>
  <c r="N32" i="5"/>
  <c r="P32" i="5" s="1"/>
  <c r="G32" i="5"/>
  <c r="AD33" i="5"/>
  <c r="AE33" i="5" s="1"/>
  <c r="O33" i="5"/>
  <c r="S47" i="36"/>
  <c r="AD48" i="36"/>
  <c r="O48" i="36"/>
  <c r="P48" i="36" s="1"/>
  <c r="S48" i="36"/>
  <c r="O49" i="36"/>
  <c r="AO8" i="5"/>
  <c r="AQ8" i="5" s="1"/>
  <c r="AH8" i="5"/>
  <c r="AC9" i="5"/>
  <c r="AE9" i="5" s="1"/>
  <c r="N9" i="5"/>
  <c r="G9" i="5"/>
  <c r="N10" i="5"/>
  <c r="P10" i="5" s="1"/>
  <c r="AD12" i="5"/>
  <c r="O12" i="5"/>
  <c r="G12" i="5"/>
  <c r="AO15" i="5"/>
  <c r="AQ15" i="5" s="1"/>
  <c r="AH15" i="5"/>
  <c r="AC17" i="5"/>
  <c r="AE17" i="5" s="1"/>
  <c r="N17" i="5"/>
  <c r="P17" i="5" s="1"/>
  <c r="G17" i="5"/>
  <c r="Z19" i="5"/>
  <c r="AB19" i="5" s="1"/>
  <c r="S19" i="5"/>
  <c r="AD20" i="5"/>
  <c r="O20" i="5"/>
  <c r="G20" i="5"/>
  <c r="N22" i="5"/>
  <c r="P22" i="5" s="1"/>
  <c r="AC22" i="5"/>
  <c r="AE22" i="5" s="1"/>
  <c r="AO23" i="5"/>
  <c r="AQ23" i="5" s="1"/>
  <c r="AH23" i="5"/>
  <c r="AK28" i="5"/>
  <c r="AO28" i="5"/>
  <c r="AQ28" i="5" s="1"/>
  <c r="S30" i="5"/>
  <c r="Z30" i="5"/>
  <c r="AB30" i="5" s="1"/>
  <c r="AK32" i="5"/>
  <c r="AO32" i="5"/>
  <c r="AQ32" i="5" s="1"/>
  <c r="S34" i="5"/>
  <c r="Z34" i="5"/>
  <c r="AB34" i="5" s="1"/>
  <c r="Z14" i="5"/>
  <c r="AB14" i="5" s="1"/>
  <c r="AO14" i="5"/>
  <c r="AQ14" i="5" s="1"/>
  <c r="N15" i="5"/>
  <c r="AC15" i="5"/>
  <c r="AE15" i="5" s="1"/>
  <c r="Z18" i="5"/>
  <c r="AB18" i="5" s="1"/>
  <c r="AO18" i="5"/>
  <c r="AQ18" i="5" s="1"/>
  <c r="N19" i="5"/>
  <c r="P19" i="5" s="1"/>
  <c r="AC19" i="5"/>
  <c r="AE19" i="5" s="1"/>
  <c r="Z22" i="5"/>
  <c r="AB22" i="5" s="1"/>
  <c r="AO22" i="5"/>
  <c r="AQ22" i="5" s="1"/>
  <c r="N23" i="5"/>
  <c r="P23" i="5" s="1"/>
  <c r="AC23" i="5"/>
  <c r="AE23" i="5" s="1"/>
  <c r="AO24" i="5"/>
  <c r="AQ24" i="5" s="1"/>
  <c r="N26" i="5"/>
  <c r="P26" i="5" s="1"/>
  <c r="J35" i="5"/>
  <c r="AC35" i="5"/>
  <c r="Z38" i="5"/>
  <c r="AB38" i="5" s="1"/>
  <c r="Y38" i="5"/>
  <c r="AO43" i="5"/>
  <c r="AQ43" i="5" s="1"/>
  <c r="AH43" i="5"/>
  <c r="AK45" i="5"/>
  <c r="AO45" i="5"/>
  <c r="AQ45" i="5" s="1"/>
  <c r="N8" i="5"/>
  <c r="O11" i="5"/>
  <c r="P11" i="5" s="1"/>
  <c r="N12" i="5"/>
  <c r="S12" i="5"/>
  <c r="AH12" i="5"/>
  <c r="O15" i="5"/>
  <c r="N16" i="5"/>
  <c r="S16" i="5"/>
  <c r="AH16" i="5"/>
  <c r="N20" i="5"/>
  <c r="S20" i="5"/>
  <c r="AC20" i="5"/>
  <c r="AH20" i="5"/>
  <c r="N24" i="5"/>
  <c r="S24" i="5"/>
  <c r="AC24" i="5"/>
  <c r="AC25" i="5"/>
  <c r="AE25" i="5" s="1"/>
  <c r="AC26" i="5"/>
  <c r="AE26" i="5" s="1"/>
  <c r="AQ27" i="5"/>
  <c r="AQ31" i="5"/>
  <c r="AC45" i="5"/>
  <c r="AE45" i="5" s="1"/>
  <c r="N45" i="5"/>
  <c r="P45" i="5" s="1"/>
  <c r="G45" i="5"/>
  <c r="V45" i="5"/>
  <c r="Z45" i="5"/>
  <c r="AB45" i="5" s="1"/>
  <c r="N25" i="5"/>
  <c r="P25" i="5" s="1"/>
  <c r="N27" i="5"/>
  <c r="G29" i="5"/>
  <c r="N29" i="5"/>
  <c r="N31" i="5"/>
  <c r="G33" i="5"/>
  <c r="N33" i="5"/>
  <c r="N35" i="5"/>
  <c r="AC36" i="5"/>
  <c r="AE36" i="5" s="1"/>
  <c r="N36" i="5"/>
  <c r="P36" i="5" s="1"/>
  <c r="G36" i="5"/>
  <c r="AO36" i="5"/>
  <c r="AQ36" i="5" s="1"/>
  <c r="N37" i="5"/>
  <c r="AC37" i="5"/>
  <c r="AE37" i="5" s="1"/>
  <c r="N38" i="5"/>
  <c r="P38" i="5" s="1"/>
  <c r="G38" i="5"/>
  <c r="AC38" i="5"/>
  <c r="AE38" i="5" s="1"/>
  <c r="J39" i="5"/>
  <c r="N39" i="5"/>
  <c r="AC39" i="5"/>
  <c r="AD40" i="5"/>
  <c r="AE40" i="5" s="1"/>
  <c r="O40" i="5"/>
  <c r="O37" i="5"/>
  <c r="AC41" i="5"/>
  <c r="AE41" i="5" s="1"/>
  <c r="N41" i="5"/>
  <c r="P41" i="5" s="1"/>
  <c r="G41" i="5"/>
  <c r="Z47" i="5"/>
  <c r="AB47" i="5" s="1"/>
  <c r="S47" i="5"/>
  <c r="AD39" i="5"/>
  <c r="O39" i="5"/>
  <c r="Z43" i="5"/>
  <c r="AB43" i="5" s="1"/>
  <c r="S43" i="5"/>
  <c r="AD48" i="5"/>
  <c r="AE48" i="5" s="1"/>
  <c r="O48" i="5"/>
  <c r="G48" i="5"/>
  <c r="G39" i="5"/>
  <c r="AD44" i="5"/>
  <c r="O44" i="5"/>
  <c r="G44" i="5"/>
  <c r="AO47" i="5"/>
  <c r="AQ47" i="5" s="1"/>
  <c r="AH47" i="5"/>
  <c r="AC49" i="5"/>
  <c r="AE49" i="5" s="1"/>
  <c r="N49" i="5"/>
  <c r="P49" i="5" s="1"/>
  <c r="G49" i="5"/>
  <c r="G40" i="5"/>
  <c r="Z42" i="5"/>
  <c r="AB42" i="5" s="1"/>
  <c r="AO42" i="5"/>
  <c r="AQ42" i="5" s="1"/>
  <c r="N43" i="5"/>
  <c r="AC43" i="5"/>
  <c r="AE43" i="5" s="1"/>
  <c r="Z46" i="5"/>
  <c r="AB46" i="5" s="1"/>
  <c r="AO46" i="5"/>
  <c r="AQ46" i="5" s="1"/>
  <c r="N47" i="5"/>
  <c r="AC47" i="5"/>
  <c r="AE47" i="5" s="1"/>
  <c r="Z50" i="5"/>
  <c r="AB50" i="5" s="1"/>
  <c r="AO50" i="5"/>
  <c r="AQ50" i="5" s="1"/>
  <c r="N40" i="5"/>
  <c r="S40" i="5"/>
  <c r="AH40" i="5"/>
  <c r="O43" i="5"/>
  <c r="N44" i="5"/>
  <c r="S44" i="5"/>
  <c r="AH44" i="5"/>
  <c r="O47" i="5"/>
  <c r="N48" i="5"/>
  <c r="S48" i="5"/>
  <c r="AH48" i="5"/>
  <c r="AE10" i="33"/>
  <c r="AE23" i="33"/>
  <c r="AE28" i="33"/>
  <c r="AE11" i="50"/>
  <c r="AE39" i="48"/>
  <c r="P19" i="47"/>
  <c r="AE45" i="34"/>
  <c r="AE48" i="34"/>
  <c r="P9" i="31"/>
  <c r="AE49" i="24"/>
  <c r="AE26" i="23"/>
  <c r="AE27" i="23"/>
  <c r="AE18" i="33"/>
  <c r="P40" i="33"/>
  <c r="P15" i="50"/>
  <c r="AE15" i="50"/>
  <c r="AE38" i="48"/>
  <c r="AE32" i="47"/>
  <c r="AE14" i="31"/>
  <c r="AE36" i="31"/>
  <c r="AE48" i="24"/>
  <c r="P27" i="24"/>
  <c r="AE50" i="23"/>
  <c r="AE7" i="50"/>
  <c r="P19" i="50"/>
  <c r="AE19" i="50"/>
  <c r="P29" i="50"/>
  <c r="P32" i="50"/>
  <c r="AE9" i="33"/>
  <c r="AE13" i="33"/>
  <c r="AE14" i="23"/>
  <c r="AE18" i="23"/>
  <c r="AE17" i="33"/>
  <c r="AE21" i="33"/>
  <c r="AC8" i="23"/>
  <c r="AE8" i="23" s="1"/>
  <c r="AO11" i="23"/>
  <c r="AQ11" i="23" s="1"/>
  <c r="N12" i="23"/>
  <c r="P12" i="23" s="1"/>
  <c r="AC12" i="23"/>
  <c r="AE12" i="23" s="1"/>
  <c r="AC20" i="23"/>
  <c r="AE20" i="23" s="1"/>
  <c r="AC24" i="23"/>
  <c r="AE24" i="23" s="1"/>
  <c r="AO35" i="23"/>
  <c r="AQ35" i="23" s="1"/>
  <c r="N36" i="23"/>
  <c r="P36" i="23" s="1"/>
  <c r="AC36" i="23"/>
  <c r="AE36" i="23" s="1"/>
  <c r="AC44" i="23"/>
  <c r="AE44" i="23" s="1"/>
  <c r="N48" i="23"/>
  <c r="P48" i="23" s="1"/>
  <c r="AC48" i="23"/>
  <c r="AE48" i="23" s="1"/>
  <c r="Z14" i="33"/>
  <c r="AB14" i="33" s="1"/>
  <c r="AC15" i="33"/>
  <c r="AE15" i="33" s="1"/>
  <c r="AO22" i="33"/>
  <c r="AQ22" i="33" s="1"/>
  <c r="Z26" i="33"/>
  <c r="AB26" i="33" s="1"/>
  <c r="Z8" i="50"/>
  <c r="AB8" i="50" s="1"/>
  <c r="S8" i="50"/>
  <c r="AD21" i="50"/>
  <c r="AE21" i="50" s="1"/>
  <c r="O21" i="50"/>
  <c r="AD25" i="50"/>
  <c r="AE25" i="50" s="1"/>
  <c r="O25" i="50"/>
  <c r="Z40" i="50"/>
  <c r="AB40" i="50" s="1"/>
  <c r="S40" i="50"/>
  <c r="J8" i="23"/>
  <c r="N9" i="23"/>
  <c r="S9" i="23"/>
  <c r="AC9" i="23"/>
  <c r="AE9" i="23" s="1"/>
  <c r="AH9" i="23"/>
  <c r="G10" i="23"/>
  <c r="N13" i="23"/>
  <c r="S13" i="23"/>
  <c r="AC13" i="23"/>
  <c r="AE13" i="23" s="1"/>
  <c r="AH13" i="23"/>
  <c r="G14" i="23"/>
  <c r="V15" i="23"/>
  <c r="AK15" i="23"/>
  <c r="J16" i="23"/>
  <c r="N17" i="23"/>
  <c r="S17" i="23"/>
  <c r="AC17" i="23"/>
  <c r="AE17" i="23" s="1"/>
  <c r="AH17" i="23"/>
  <c r="G18" i="23"/>
  <c r="AK19" i="23"/>
  <c r="J20" i="23"/>
  <c r="N21" i="23"/>
  <c r="S21" i="23"/>
  <c r="AC21" i="23"/>
  <c r="AE21" i="23" s="1"/>
  <c r="AH21" i="23"/>
  <c r="G22" i="23"/>
  <c r="V23" i="23"/>
  <c r="AK23" i="23"/>
  <c r="J24" i="23"/>
  <c r="N25" i="23"/>
  <c r="S25" i="23"/>
  <c r="AC25" i="23"/>
  <c r="AE25" i="23" s="1"/>
  <c r="AH25" i="23"/>
  <c r="G26" i="23"/>
  <c r="V27" i="23"/>
  <c r="AK27" i="23"/>
  <c r="J28" i="23"/>
  <c r="N29" i="23"/>
  <c r="S29" i="23"/>
  <c r="AC29" i="23"/>
  <c r="AE29" i="23" s="1"/>
  <c r="AH29" i="23"/>
  <c r="G30" i="23"/>
  <c r="AK31" i="23"/>
  <c r="J32" i="23"/>
  <c r="N33" i="23"/>
  <c r="S33" i="23"/>
  <c r="AC33" i="23"/>
  <c r="AE33" i="23" s="1"/>
  <c r="AH33" i="23"/>
  <c r="G34" i="23"/>
  <c r="V35" i="23"/>
  <c r="N37" i="23"/>
  <c r="S37" i="23"/>
  <c r="AC37" i="23"/>
  <c r="AE37" i="23" s="1"/>
  <c r="AH37" i="23"/>
  <c r="G38" i="23"/>
  <c r="V39" i="23"/>
  <c r="AK39" i="23"/>
  <c r="J40" i="23"/>
  <c r="N41" i="23"/>
  <c r="S41" i="23"/>
  <c r="AC41" i="23"/>
  <c r="AE41" i="23" s="1"/>
  <c r="AH41" i="23"/>
  <c r="G42" i="23"/>
  <c r="V43" i="23"/>
  <c r="AK43" i="23"/>
  <c r="J44" i="23"/>
  <c r="N45" i="23"/>
  <c r="S45" i="23"/>
  <c r="AC45" i="23"/>
  <c r="AE45" i="23" s="1"/>
  <c r="AH45" i="23"/>
  <c r="G46" i="23"/>
  <c r="V47" i="23"/>
  <c r="AK47" i="23"/>
  <c r="N49" i="23"/>
  <c r="S49" i="23"/>
  <c r="AC49" i="23"/>
  <c r="AE49" i="23" s="1"/>
  <c r="AH49" i="23"/>
  <c r="G50" i="23"/>
  <c r="N8" i="33"/>
  <c r="S8" i="33"/>
  <c r="AC8" i="33"/>
  <c r="AE8" i="33" s="1"/>
  <c r="AH8" i="33"/>
  <c r="G9" i="33"/>
  <c r="V10" i="33"/>
  <c r="AK10" i="33"/>
  <c r="J11" i="33"/>
  <c r="N12" i="33"/>
  <c r="S12" i="33"/>
  <c r="AC12" i="33"/>
  <c r="AE12" i="33" s="1"/>
  <c r="AH12" i="33"/>
  <c r="G13" i="33"/>
  <c r="J15" i="33"/>
  <c r="N16" i="33"/>
  <c r="S16" i="33"/>
  <c r="AC16" i="33"/>
  <c r="AE16" i="33" s="1"/>
  <c r="AH16" i="33"/>
  <c r="G17" i="33"/>
  <c r="V18" i="33"/>
  <c r="AK18" i="33"/>
  <c r="J19" i="33"/>
  <c r="N20" i="33"/>
  <c r="S20" i="33"/>
  <c r="AC20" i="33"/>
  <c r="AE20" i="33" s="1"/>
  <c r="AH20" i="33"/>
  <c r="G21" i="33"/>
  <c r="V22" i="33"/>
  <c r="J23" i="33"/>
  <c r="N24" i="33"/>
  <c r="S24" i="33"/>
  <c r="AC24" i="33"/>
  <c r="AE24" i="33" s="1"/>
  <c r="AH24" i="33"/>
  <c r="G25" i="33"/>
  <c r="Z25" i="33"/>
  <c r="AB25" i="33" s="1"/>
  <c r="AC25" i="33"/>
  <c r="AE25" i="33" s="1"/>
  <c r="AO26" i="33"/>
  <c r="AQ26" i="33" s="1"/>
  <c r="J27" i="33"/>
  <c r="V27" i="33"/>
  <c r="N28" i="33"/>
  <c r="P28" i="33" s="1"/>
  <c r="N29" i="33"/>
  <c r="AC30" i="33"/>
  <c r="AE30" i="33" s="1"/>
  <c r="N30" i="33"/>
  <c r="P30" i="33" s="1"/>
  <c r="N31" i="33"/>
  <c r="P31" i="33" s="1"/>
  <c r="AD31" i="33"/>
  <c r="AO31" i="33"/>
  <c r="AQ31" i="33" s="1"/>
  <c r="AC32" i="33"/>
  <c r="AE32" i="33" s="1"/>
  <c r="AC33" i="33"/>
  <c r="AO34" i="33"/>
  <c r="AQ34" i="33" s="1"/>
  <c r="J35" i="33"/>
  <c r="V35" i="33"/>
  <c r="N36" i="33"/>
  <c r="P36" i="33" s="1"/>
  <c r="N37" i="33"/>
  <c r="AC38" i="33"/>
  <c r="AE38" i="33" s="1"/>
  <c r="N38" i="33"/>
  <c r="P38" i="33" s="1"/>
  <c r="N39" i="33"/>
  <c r="P39" i="33" s="1"/>
  <c r="AD39" i="33"/>
  <c r="AO39" i="33"/>
  <c r="AQ39" i="33" s="1"/>
  <c r="AC40" i="33"/>
  <c r="AE40" i="33" s="1"/>
  <c r="AC41" i="33"/>
  <c r="AO42" i="33"/>
  <c r="AQ42" i="33" s="1"/>
  <c r="J43" i="33"/>
  <c r="V43" i="33"/>
  <c r="N44" i="33"/>
  <c r="P44" i="33" s="1"/>
  <c r="AO44" i="33"/>
  <c r="AQ44" i="33" s="1"/>
  <c r="AD45" i="33"/>
  <c r="O45" i="33"/>
  <c r="O46" i="33"/>
  <c r="V46" i="33"/>
  <c r="AK46" i="33"/>
  <c r="J47" i="33"/>
  <c r="AC48" i="33"/>
  <c r="AE48" i="33" s="1"/>
  <c r="Z49" i="33"/>
  <c r="AB49" i="33" s="1"/>
  <c r="S49" i="33"/>
  <c r="M7" i="50"/>
  <c r="AC9" i="50"/>
  <c r="AE9" i="50" s="1"/>
  <c r="N9" i="50"/>
  <c r="G9" i="50"/>
  <c r="AC10" i="50"/>
  <c r="AE10" i="50" s="1"/>
  <c r="AO12" i="50"/>
  <c r="AQ12" i="50" s="1"/>
  <c r="AH12" i="50"/>
  <c r="AC14" i="50"/>
  <c r="AE14" i="50" s="1"/>
  <c r="N14" i="50"/>
  <c r="P14" i="50" s="1"/>
  <c r="G14" i="50"/>
  <c r="AO16" i="50"/>
  <c r="AQ16" i="50" s="1"/>
  <c r="AH16" i="50"/>
  <c r="AC18" i="50"/>
  <c r="AE18" i="50" s="1"/>
  <c r="N18" i="50"/>
  <c r="P18" i="50" s="1"/>
  <c r="G18" i="50"/>
  <c r="AO20" i="50"/>
  <c r="AQ20" i="50" s="1"/>
  <c r="AH20" i="50"/>
  <c r="AC22" i="50"/>
  <c r="AE22" i="50" s="1"/>
  <c r="N22" i="50"/>
  <c r="P22" i="50" s="1"/>
  <c r="G22" i="50"/>
  <c r="AO24" i="50"/>
  <c r="AQ24" i="50" s="1"/>
  <c r="AH24" i="50"/>
  <c r="AC26" i="50"/>
  <c r="AE26" i="50" s="1"/>
  <c r="N26" i="50"/>
  <c r="P26" i="50" s="1"/>
  <c r="G26" i="50"/>
  <c r="V29" i="50"/>
  <c r="Z29" i="50"/>
  <c r="AB29" i="50" s="1"/>
  <c r="AO29" i="50"/>
  <c r="AQ29" i="50" s="1"/>
  <c r="AH29" i="50"/>
  <c r="G35" i="50"/>
  <c r="AC35" i="50"/>
  <c r="AE35" i="50" s="1"/>
  <c r="N35" i="50"/>
  <c r="P35" i="50" s="1"/>
  <c r="Z36" i="50"/>
  <c r="AB36" i="50" s="1"/>
  <c r="S36" i="50"/>
  <c r="J37" i="50"/>
  <c r="AC37" i="50"/>
  <c r="N37" i="50"/>
  <c r="J8" i="48"/>
  <c r="N8" i="48"/>
  <c r="M10" i="48"/>
  <c r="AC10" i="48"/>
  <c r="N10" i="48"/>
  <c r="AH13" i="48"/>
  <c r="AO13" i="48"/>
  <c r="AQ13" i="48" s="1"/>
  <c r="AH17" i="48"/>
  <c r="AO17" i="48"/>
  <c r="AQ17" i="48" s="1"/>
  <c r="AH21" i="48"/>
  <c r="AO21" i="48"/>
  <c r="AQ21" i="48" s="1"/>
  <c r="AH25" i="48"/>
  <c r="AO25" i="48"/>
  <c r="AQ25" i="48" s="1"/>
  <c r="AO31" i="48"/>
  <c r="AQ31" i="48" s="1"/>
  <c r="AH31" i="48"/>
  <c r="AD32" i="48"/>
  <c r="O32" i="48"/>
  <c r="G32" i="48"/>
  <c r="N16" i="23"/>
  <c r="P16" i="23" s="1"/>
  <c r="AC40" i="23"/>
  <c r="AE40" i="23" s="1"/>
  <c r="N19" i="33"/>
  <c r="P19" i="33" s="1"/>
  <c r="N23" i="33"/>
  <c r="P23" i="33" s="1"/>
  <c r="AD29" i="33"/>
  <c r="AE29" i="33" s="1"/>
  <c r="O29" i="33"/>
  <c r="AC31" i="33"/>
  <c r="AD37" i="33"/>
  <c r="O37" i="33"/>
  <c r="AC39" i="33"/>
  <c r="AC46" i="33"/>
  <c r="AE46" i="33" s="1"/>
  <c r="N46" i="33"/>
  <c r="G46" i="33"/>
  <c r="AC47" i="33"/>
  <c r="AE47" i="33" s="1"/>
  <c r="AD13" i="50"/>
  <c r="AE13" i="50" s="1"/>
  <c r="O13" i="50"/>
  <c r="AO30" i="50"/>
  <c r="AQ30" i="50" s="1"/>
  <c r="AH30" i="50"/>
  <c r="AC31" i="50"/>
  <c r="AE31" i="50" s="1"/>
  <c r="N31" i="50"/>
  <c r="P31" i="50" s="1"/>
  <c r="G31" i="50"/>
  <c r="AK33" i="50"/>
  <c r="AO33" i="50"/>
  <c r="AQ33" i="50" s="1"/>
  <c r="N39" i="50"/>
  <c r="P39" i="50" s="1"/>
  <c r="J39" i="50"/>
  <c r="AD41" i="50"/>
  <c r="AE41" i="50" s="1"/>
  <c r="O41" i="50"/>
  <c r="G41" i="50"/>
  <c r="V48" i="50"/>
  <c r="Z48" i="50"/>
  <c r="AB48" i="50" s="1"/>
  <c r="O9" i="23"/>
  <c r="N10" i="23"/>
  <c r="G11" i="23"/>
  <c r="O13" i="23"/>
  <c r="N14" i="23"/>
  <c r="G15" i="23"/>
  <c r="O17" i="23"/>
  <c r="N18" i="23"/>
  <c r="G19" i="23"/>
  <c r="O21" i="23"/>
  <c r="N22" i="23"/>
  <c r="G23" i="23"/>
  <c r="O25" i="23"/>
  <c r="N26" i="23"/>
  <c r="G27" i="23"/>
  <c r="O29" i="23"/>
  <c r="N30" i="23"/>
  <c r="G31" i="23"/>
  <c r="O33" i="23"/>
  <c r="N34" i="23"/>
  <c r="G35" i="23"/>
  <c r="O37" i="23"/>
  <c r="N38" i="23"/>
  <c r="G39" i="23"/>
  <c r="O41" i="23"/>
  <c r="N42" i="23"/>
  <c r="G43" i="23"/>
  <c r="O45" i="23"/>
  <c r="N46" i="23"/>
  <c r="G47" i="23"/>
  <c r="O49" i="23"/>
  <c r="N50" i="23"/>
  <c r="O8" i="33"/>
  <c r="N9" i="33"/>
  <c r="G10" i="33"/>
  <c r="O12" i="33"/>
  <c r="N13" i="33"/>
  <c r="G14" i="33"/>
  <c r="O16" i="33"/>
  <c r="N17" i="33"/>
  <c r="G18" i="33"/>
  <c r="O20" i="33"/>
  <c r="N21" i="33"/>
  <c r="G22" i="33"/>
  <c r="O24" i="33"/>
  <c r="S25" i="33"/>
  <c r="O26" i="33"/>
  <c r="G27" i="33"/>
  <c r="AC27" i="33"/>
  <c r="AE27" i="33" s="1"/>
  <c r="AH28" i="33"/>
  <c r="AH29" i="33"/>
  <c r="Z30" i="33"/>
  <c r="AB30" i="33" s="1"/>
  <c r="G32" i="33"/>
  <c r="S32" i="33"/>
  <c r="AD33" i="33"/>
  <c r="O33" i="33"/>
  <c r="S33" i="33"/>
  <c r="O34" i="33"/>
  <c r="G35" i="33"/>
  <c r="AC35" i="33"/>
  <c r="AE35" i="33" s="1"/>
  <c r="AH36" i="33"/>
  <c r="AH37" i="33"/>
  <c r="Z38" i="33"/>
  <c r="AB38" i="33" s="1"/>
  <c r="G40" i="33"/>
  <c r="S40" i="33"/>
  <c r="AD41" i="33"/>
  <c r="O41" i="33"/>
  <c r="S41" i="33"/>
  <c r="O42" i="33"/>
  <c r="G43" i="33"/>
  <c r="AC43" i="33"/>
  <c r="AE43" i="33" s="1"/>
  <c r="AH44" i="33"/>
  <c r="G45" i="33"/>
  <c r="AO45" i="33"/>
  <c r="AQ45" i="33" s="1"/>
  <c r="AH45" i="33"/>
  <c r="Z47" i="33"/>
  <c r="AB47" i="33" s="1"/>
  <c r="Z48" i="33"/>
  <c r="AB48" i="33" s="1"/>
  <c r="AC50" i="33"/>
  <c r="AE50" i="33" s="1"/>
  <c r="N50" i="33"/>
  <c r="G50" i="33"/>
  <c r="AD8" i="50"/>
  <c r="O8" i="50"/>
  <c r="O9" i="50"/>
  <c r="AB13" i="50"/>
  <c r="AB17" i="50"/>
  <c r="AB21" i="50"/>
  <c r="AO32" i="50"/>
  <c r="AQ32" i="50" s="1"/>
  <c r="G36" i="50"/>
  <c r="AC36" i="50"/>
  <c r="AE36" i="50" s="1"/>
  <c r="N36" i="50"/>
  <c r="P36" i="50" s="1"/>
  <c r="AC44" i="50"/>
  <c r="AE44" i="50" s="1"/>
  <c r="AK44" i="50"/>
  <c r="AO44" i="50"/>
  <c r="AQ44" i="50" s="1"/>
  <c r="AC46" i="50"/>
  <c r="N46" i="50"/>
  <c r="P46" i="50" s="1"/>
  <c r="G46" i="50"/>
  <c r="Z49" i="50"/>
  <c r="AB49" i="50" s="1"/>
  <c r="AC49" i="50"/>
  <c r="S49" i="50"/>
  <c r="J7" i="48"/>
  <c r="AC7" i="48"/>
  <c r="AE7" i="48" s="1"/>
  <c r="S11" i="48"/>
  <c r="Z11" i="48"/>
  <c r="AB11" i="48" s="1"/>
  <c r="AD50" i="48"/>
  <c r="O50" i="48"/>
  <c r="G50" i="48"/>
  <c r="Z50" i="48"/>
  <c r="AB50" i="48" s="1"/>
  <c r="AO17" i="47"/>
  <c r="AQ17" i="47" s="1"/>
  <c r="N28" i="23"/>
  <c r="P28" i="23" s="1"/>
  <c r="N32" i="23"/>
  <c r="P32" i="23" s="1"/>
  <c r="N11" i="33"/>
  <c r="P11" i="33" s="1"/>
  <c r="Z34" i="33"/>
  <c r="AB34" i="33" s="1"/>
  <c r="Z42" i="33"/>
  <c r="AB42" i="33" s="1"/>
  <c r="AO49" i="33"/>
  <c r="AQ49" i="33" s="1"/>
  <c r="AH49" i="33"/>
  <c r="AD17" i="50"/>
  <c r="AE17" i="50" s="1"/>
  <c r="O17" i="50"/>
  <c r="O10" i="23"/>
  <c r="N11" i="23"/>
  <c r="P11" i="23" s="1"/>
  <c r="O14" i="23"/>
  <c r="N15" i="23"/>
  <c r="P15" i="23" s="1"/>
  <c r="O18" i="23"/>
  <c r="N19" i="23"/>
  <c r="P19" i="23" s="1"/>
  <c r="O22" i="23"/>
  <c r="N23" i="23"/>
  <c r="P23" i="23" s="1"/>
  <c r="O26" i="23"/>
  <c r="N27" i="23"/>
  <c r="P27" i="23" s="1"/>
  <c r="O30" i="23"/>
  <c r="N31" i="23"/>
  <c r="P31" i="23" s="1"/>
  <c r="O34" i="23"/>
  <c r="N35" i="23"/>
  <c r="P35" i="23" s="1"/>
  <c r="O38" i="23"/>
  <c r="N39" i="23"/>
  <c r="P39" i="23" s="1"/>
  <c r="O42" i="23"/>
  <c r="N43" i="23"/>
  <c r="P43" i="23" s="1"/>
  <c r="O46" i="23"/>
  <c r="N47" i="23"/>
  <c r="P47" i="23" s="1"/>
  <c r="O50" i="23"/>
  <c r="O9" i="33"/>
  <c r="N10" i="33"/>
  <c r="P10" i="33" s="1"/>
  <c r="O13" i="33"/>
  <c r="N14" i="33"/>
  <c r="P14" i="33" s="1"/>
  <c r="O17" i="33"/>
  <c r="N18" i="33"/>
  <c r="P18" i="33" s="1"/>
  <c r="O21" i="33"/>
  <c r="N22" i="33"/>
  <c r="P22" i="33" s="1"/>
  <c r="O25" i="33"/>
  <c r="AC26" i="33"/>
  <c r="AE26" i="33" s="1"/>
  <c r="N26" i="33"/>
  <c r="AO30" i="33"/>
  <c r="AQ30" i="33" s="1"/>
  <c r="N33" i="33"/>
  <c r="AC34" i="33"/>
  <c r="AE34" i="33" s="1"/>
  <c r="N34" i="33"/>
  <c r="AO38" i="33"/>
  <c r="AQ38" i="33" s="1"/>
  <c r="N41" i="33"/>
  <c r="P41" i="33" s="1"/>
  <c r="AC42" i="33"/>
  <c r="AE42" i="33" s="1"/>
  <c r="N42" i="33"/>
  <c r="Z45" i="33"/>
  <c r="AB45" i="33" s="1"/>
  <c r="S45" i="33"/>
  <c r="AO47" i="33"/>
  <c r="AQ47" i="33" s="1"/>
  <c r="AD49" i="33"/>
  <c r="O49" i="33"/>
  <c r="O50" i="33"/>
  <c r="AO8" i="50"/>
  <c r="AQ8" i="50" s="1"/>
  <c r="AH8" i="50"/>
  <c r="Z10" i="50"/>
  <c r="AB10" i="50" s="1"/>
  <c r="Z12" i="50"/>
  <c r="AB12" i="50" s="1"/>
  <c r="S12" i="50"/>
  <c r="Z16" i="50"/>
  <c r="AB16" i="50" s="1"/>
  <c r="S16" i="50"/>
  <c r="Z20" i="50"/>
  <c r="AB20" i="50" s="1"/>
  <c r="S20" i="50"/>
  <c r="Z24" i="50"/>
  <c r="AB24" i="50" s="1"/>
  <c r="S24" i="50"/>
  <c r="AO27" i="50"/>
  <c r="AQ27" i="50" s="1"/>
  <c r="Z33" i="50"/>
  <c r="AB33" i="50" s="1"/>
  <c r="S33" i="50"/>
  <c r="AO36" i="50"/>
  <c r="AQ36" i="50" s="1"/>
  <c r="AH36" i="50"/>
  <c r="Z37" i="50"/>
  <c r="AB37" i="50" s="1"/>
  <c r="S37" i="50"/>
  <c r="AK43" i="50"/>
  <c r="AO43" i="50"/>
  <c r="AQ43" i="50" s="1"/>
  <c r="S46" i="50"/>
  <c r="Z46" i="50"/>
  <c r="AB46" i="50" s="1"/>
  <c r="N45" i="33"/>
  <c r="AC45" i="33"/>
  <c r="AE45" i="33" s="1"/>
  <c r="N49" i="33"/>
  <c r="AC49" i="33"/>
  <c r="N8" i="50"/>
  <c r="P8" i="50" s="1"/>
  <c r="AC8" i="50"/>
  <c r="N12" i="50"/>
  <c r="AC12" i="50"/>
  <c r="AE12" i="50" s="1"/>
  <c r="G13" i="50"/>
  <c r="N16" i="50"/>
  <c r="AC16" i="50"/>
  <c r="AE16" i="50" s="1"/>
  <c r="G17" i="50"/>
  <c r="N20" i="50"/>
  <c r="AC20" i="50"/>
  <c r="AE20" i="50" s="1"/>
  <c r="G21" i="50"/>
  <c r="N24" i="50"/>
  <c r="AC24" i="50"/>
  <c r="AE24" i="50" s="1"/>
  <c r="G25" i="50"/>
  <c r="O27" i="50"/>
  <c r="AC28" i="50"/>
  <c r="AE28" i="50" s="1"/>
  <c r="Z31" i="50"/>
  <c r="AB31" i="50" s="1"/>
  <c r="Z32" i="50"/>
  <c r="AB32" i="50" s="1"/>
  <c r="G33" i="50"/>
  <c r="Z38" i="50"/>
  <c r="AB38" i="50" s="1"/>
  <c r="AO38" i="50"/>
  <c r="AQ38" i="50" s="1"/>
  <c r="AO40" i="50"/>
  <c r="AQ40" i="50" s="1"/>
  <c r="AH40" i="50"/>
  <c r="N41" i="50"/>
  <c r="AC42" i="50"/>
  <c r="AE42" i="50" s="1"/>
  <c r="N42" i="50"/>
  <c r="P42" i="50" s="1"/>
  <c r="AO42" i="50"/>
  <c r="AQ42" i="50" s="1"/>
  <c r="AD43" i="50"/>
  <c r="AE43" i="50" s="1"/>
  <c r="AQ45" i="50"/>
  <c r="AD46" i="50"/>
  <c r="AC48" i="50"/>
  <c r="AE48" i="50" s="1"/>
  <c r="AO49" i="50"/>
  <c r="AQ49" i="50" s="1"/>
  <c r="AH49" i="50"/>
  <c r="G10" i="48"/>
  <c r="AC11" i="48"/>
  <c r="AE11" i="48" s="1"/>
  <c r="N11" i="48"/>
  <c r="P11" i="48" s="1"/>
  <c r="G11" i="48"/>
  <c r="J34" i="48"/>
  <c r="AC34" i="48"/>
  <c r="AE34" i="48" s="1"/>
  <c r="N34" i="48"/>
  <c r="AC47" i="48"/>
  <c r="AE47" i="48" s="1"/>
  <c r="N48" i="48"/>
  <c r="P48" i="48" s="1"/>
  <c r="G48" i="48"/>
  <c r="AC48" i="48"/>
  <c r="AE48" i="48" s="1"/>
  <c r="J49" i="48"/>
  <c r="N49" i="48"/>
  <c r="AC49" i="48"/>
  <c r="Z16" i="47"/>
  <c r="AB16" i="47" s="1"/>
  <c r="S16" i="47"/>
  <c r="AC16" i="47"/>
  <c r="O12" i="50"/>
  <c r="N13" i="50"/>
  <c r="O16" i="50"/>
  <c r="N17" i="50"/>
  <c r="P17" i="50" s="1"/>
  <c r="O20" i="50"/>
  <c r="N21" i="50"/>
  <c r="P21" i="50" s="1"/>
  <c r="O24" i="50"/>
  <c r="N25" i="50"/>
  <c r="AO26" i="50"/>
  <c r="AQ26" i="50" s="1"/>
  <c r="AC27" i="50"/>
  <c r="AE27" i="50" s="1"/>
  <c r="N27" i="50"/>
  <c r="N28" i="50"/>
  <c r="P28" i="50" s="1"/>
  <c r="AC30" i="50"/>
  <c r="AO31" i="50"/>
  <c r="AQ31" i="50" s="1"/>
  <c r="AC38" i="50"/>
  <c r="N38" i="50"/>
  <c r="P38" i="50" s="1"/>
  <c r="N40" i="50"/>
  <c r="P40" i="50" s="1"/>
  <c r="AB41" i="50"/>
  <c r="G43" i="50"/>
  <c r="Z44" i="50"/>
  <c r="AB44" i="50" s="1"/>
  <c r="S44" i="50"/>
  <c r="Z45" i="50"/>
  <c r="AB45" i="50" s="1"/>
  <c r="S45" i="50"/>
  <c r="AH45" i="50"/>
  <c r="AD49" i="50"/>
  <c r="O49" i="50"/>
  <c r="P49" i="50" s="1"/>
  <c r="AD8" i="48"/>
  <c r="AE8" i="48" s="1"/>
  <c r="O8" i="48"/>
  <c r="Z9" i="48"/>
  <c r="AB9" i="48" s="1"/>
  <c r="AD10" i="48"/>
  <c r="O10" i="48"/>
  <c r="AH11" i="48"/>
  <c r="AO11" i="48"/>
  <c r="AQ11" i="48" s="1"/>
  <c r="AH15" i="48"/>
  <c r="AO15" i="48"/>
  <c r="AQ15" i="48" s="1"/>
  <c r="AH19" i="48"/>
  <c r="AO19" i="48"/>
  <c r="AQ19" i="48" s="1"/>
  <c r="AH23" i="48"/>
  <c r="AO23" i="48"/>
  <c r="AQ23" i="48" s="1"/>
  <c r="AK33" i="48"/>
  <c r="AO33" i="48"/>
  <c r="AQ33" i="48" s="1"/>
  <c r="Z39" i="48"/>
  <c r="AB39" i="48" s="1"/>
  <c r="S39" i="48"/>
  <c r="AD7" i="47"/>
  <c r="G7" i="47"/>
  <c r="N8" i="47"/>
  <c r="M8" i="47"/>
  <c r="AC8" i="47"/>
  <c r="P14" i="47"/>
  <c r="AD14" i="47"/>
  <c r="AO27" i="47"/>
  <c r="AQ27" i="47" s="1"/>
  <c r="AH27" i="47"/>
  <c r="AO28" i="47"/>
  <c r="AQ28" i="47" s="1"/>
  <c r="AH28" i="47"/>
  <c r="AD34" i="47"/>
  <c r="O34" i="47"/>
  <c r="AK43" i="47"/>
  <c r="AO43" i="47"/>
  <c r="AQ43" i="47" s="1"/>
  <c r="Z27" i="50"/>
  <c r="AB27" i="50" s="1"/>
  <c r="AD30" i="50"/>
  <c r="O30" i="50"/>
  <c r="P30" i="50" s="1"/>
  <c r="G32" i="50"/>
  <c r="AC32" i="50"/>
  <c r="AE32" i="50" s="1"/>
  <c r="AC34" i="50"/>
  <c r="AE34" i="50" s="1"/>
  <c r="N34" i="50"/>
  <c r="P34" i="50" s="1"/>
  <c r="AO34" i="50"/>
  <c r="AQ34" i="50" s="1"/>
  <c r="AD38" i="50"/>
  <c r="AC40" i="50"/>
  <c r="AE40" i="50" s="1"/>
  <c r="AO41" i="50"/>
  <c r="AQ41" i="50" s="1"/>
  <c r="AH41" i="50"/>
  <c r="AO46" i="50"/>
  <c r="AQ46" i="50" s="1"/>
  <c r="AO48" i="50"/>
  <c r="AQ48" i="50" s="1"/>
  <c r="AH48" i="50"/>
  <c r="AC50" i="50"/>
  <c r="AE50" i="50" s="1"/>
  <c r="N50" i="50"/>
  <c r="P50" i="50" s="1"/>
  <c r="AO50" i="50"/>
  <c r="AQ50" i="50" s="1"/>
  <c r="AC9" i="48"/>
  <c r="AE9" i="48" s="1"/>
  <c r="N9" i="48"/>
  <c r="P9" i="48" s="1"/>
  <c r="AC41" i="48"/>
  <c r="AE41" i="48" s="1"/>
  <c r="N41" i="48"/>
  <c r="P41" i="48" s="1"/>
  <c r="G41" i="48"/>
  <c r="V41" i="48"/>
  <c r="Z41" i="48"/>
  <c r="AB41" i="48" s="1"/>
  <c r="S29" i="34"/>
  <c r="Z29" i="34"/>
  <c r="AB29" i="34" s="1"/>
  <c r="AD12" i="48"/>
  <c r="AE12" i="48" s="1"/>
  <c r="O12" i="48"/>
  <c r="P12" i="48" s="1"/>
  <c r="G12" i="48"/>
  <c r="AC13" i="48"/>
  <c r="AE13" i="48" s="1"/>
  <c r="N13" i="48"/>
  <c r="P13" i="48" s="1"/>
  <c r="AD14" i="48"/>
  <c r="AE14" i="48" s="1"/>
  <c r="O14" i="48"/>
  <c r="P14" i="48" s="1"/>
  <c r="AC15" i="48"/>
  <c r="AE15" i="48" s="1"/>
  <c r="N15" i="48"/>
  <c r="P15" i="48" s="1"/>
  <c r="AD16" i="48"/>
  <c r="AE16" i="48" s="1"/>
  <c r="O16" i="48"/>
  <c r="P16" i="48" s="1"/>
  <c r="G16" i="48"/>
  <c r="AC17" i="48"/>
  <c r="AE17" i="48" s="1"/>
  <c r="N17" i="48"/>
  <c r="P17" i="48" s="1"/>
  <c r="AD18" i="48"/>
  <c r="AE18" i="48" s="1"/>
  <c r="O18" i="48"/>
  <c r="AC19" i="48"/>
  <c r="AE19" i="48" s="1"/>
  <c r="N19" i="48"/>
  <c r="P19" i="48" s="1"/>
  <c r="AD20" i="48"/>
  <c r="AE20" i="48" s="1"/>
  <c r="O20" i="48"/>
  <c r="G20" i="48"/>
  <c r="AC21" i="48"/>
  <c r="AE21" i="48" s="1"/>
  <c r="N21" i="48"/>
  <c r="P21" i="48" s="1"/>
  <c r="AD22" i="48"/>
  <c r="O22" i="48"/>
  <c r="P22" i="48" s="1"/>
  <c r="AC23" i="48"/>
  <c r="AE23" i="48" s="1"/>
  <c r="N23" i="48"/>
  <c r="P23" i="48" s="1"/>
  <c r="AD24" i="48"/>
  <c r="AE24" i="48" s="1"/>
  <c r="O24" i="48"/>
  <c r="P24" i="48" s="1"/>
  <c r="G24" i="48"/>
  <c r="AC25" i="48"/>
  <c r="AE25" i="48" s="1"/>
  <c r="N25" i="48"/>
  <c r="P25" i="48" s="1"/>
  <c r="AO27" i="48"/>
  <c r="AQ27" i="48" s="1"/>
  <c r="AH27" i="48"/>
  <c r="AD28" i="48"/>
  <c r="O28" i="48"/>
  <c r="G28" i="48"/>
  <c r="Z35" i="48"/>
  <c r="AB35" i="48" s="1"/>
  <c r="S35" i="48"/>
  <c r="AC37" i="48"/>
  <c r="AE37" i="48" s="1"/>
  <c r="N37" i="48"/>
  <c r="P37" i="48" s="1"/>
  <c r="G37" i="48"/>
  <c r="AO43" i="48"/>
  <c r="AQ43" i="48" s="1"/>
  <c r="AH43" i="48"/>
  <c r="AD44" i="48"/>
  <c r="O44" i="48"/>
  <c r="G44" i="48"/>
  <c r="G47" i="48"/>
  <c r="N47" i="48"/>
  <c r="P47" i="48" s="1"/>
  <c r="Z8" i="47"/>
  <c r="AB8" i="47" s="1"/>
  <c r="S8" i="47"/>
  <c r="AO9" i="47"/>
  <c r="AQ9" i="47" s="1"/>
  <c r="AO19" i="47"/>
  <c r="AQ19" i="47" s="1"/>
  <c r="AH19" i="47"/>
  <c r="AO20" i="47"/>
  <c r="AQ20" i="47" s="1"/>
  <c r="AH20" i="47"/>
  <c r="AC27" i="47"/>
  <c r="AE27" i="47" s="1"/>
  <c r="J27" i="47"/>
  <c r="AC29" i="47"/>
  <c r="AE29" i="47" s="1"/>
  <c r="N29" i="47"/>
  <c r="P29" i="47" s="1"/>
  <c r="G29" i="47"/>
  <c r="Z31" i="47"/>
  <c r="AB31" i="47" s="1"/>
  <c r="S31" i="47"/>
  <c r="V43" i="47"/>
  <c r="Z43" i="47"/>
  <c r="AB43" i="47" s="1"/>
  <c r="S45" i="47"/>
  <c r="Z45" i="47"/>
  <c r="AB45" i="47" s="1"/>
  <c r="Z34" i="50"/>
  <c r="AB34" i="50" s="1"/>
  <c r="AD37" i="50"/>
  <c r="O37" i="50"/>
  <c r="G39" i="50"/>
  <c r="AC39" i="50"/>
  <c r="AE39" i="50" s="1"/>
  <c r="Z42" i="50"/>
  <c r="AB42" i="50" s="1"/>
  <c r="AD45" i="50"/>
  <c r="O45" i="50"/>
  <c r="P45" i="50" s="1"/>
  <c r="G47" i="50"/>
  <c r="AC47" i="50"/>
  <c r="AE47" i="50" s="1"/>
  <c r="Z50" i="50"/>
  <c r="AB50" i="50" s="1"/>
  <c r="AB8" i="48"/>
  <c r="AB12" i="48"/>
  <c r="AB20" i="48"/>
  <c r="AC31" i="48"/>
  <c r="AE31" i="48" s="1"/>
  <c r="Z31" i="48"/>
  <c r="AB31" i="48" s="1"/>
  <c r="S31" i="48"/>
  <c r="AC33" i="48"/>
  <c r="AE33" i="48" s="1"/>
  <c r="N33" i="48"/>
  <c r="P33" i="48" s="1"/>
  <c r="G33" i="48"/>
  <c r="AO39" i="48"/>
  <c r="AQ39" i="48" s="1"/>
  <c r="AH39" i="48"/>
  <c r="AD40" i="48"/>
  <c r="O40" i="48"/>
  <c r="G40" i="48"/>
  <c r="AB40" i="48"/>
  <c r="AQ40" i="48"/>
  <c r="Z48" i="48"/>
  <c r="AB48" i="48" s="1"/>
  <c r="Y48" i="48"/>
  <c r="AO11" i="47"/>
  <c r="AQ11" i="47" s="1"/>
  <c r="AH11" i="47"/>
  <c r="AO12" i="47"/>
  <c r="AQ12" i="47" s="1"/>
  <c r="AH12" i="47"/>
  <c r="AO14" i="47"/>
  <c r="AQ14" i="47" s="1"/>
  <c r="AO15" i="47"/>
  <c r="AQ15" i="47" s="1"/>
  <c r="AC19" i="47"/>
  <c r="AE19" i="47" s="1"/>
  <c r="J19" i="47"/>
  <c r="AC21" i="47"/>
  <c r="AE21" i="47" s="1"/>
  <c r="N21" i="47"/>
  <c r="P21" i="47" s="1"/>
  <c r="G21" i="47"/>
  <c r="Z23" i="47"/>
  <c r="AB23" i="47" s="1"/>
  <c r="S23" i="47"/>
  <c r="N24" i="47"/>
  <c r="M24" i="47"/>
  <c r="P30" i="47"/>
  <c r="AD30" i="47"/>
  <c r="AC31" i="47"/>
  <c r="AE31" i="47" s="1"/>
  <c r="J36" i="47"/>
  <c r="AC36" i="47"/>
  <c r="AE36" i="47" s="1"/>
  <c r="N36" i="47"/>
  <c r="AC11" i="34"/>
  <c r="AE11" i="34" s="1"/>
  <c r="N11" i="34"/>
  <c r="P11" i="34" s="1"/>
  <c r="G11" i="34"/>
  <c r="AH37" i="34"/>
  <c r="AO37" i="34"/>
  <c r="AQ37" i="34" s="1"/>
  <c r="AD38" i="34"/>
  <c r="O38" i="34"/>
  <c r="S45" i="34"/>
  <c r="Z45" i="34"/>
  <c r="AB45" i="34" s="1"/>
  <c r="AQ12" i="48"/>
  <c r="G13" i="48"/>
  <c r="G15" i="48"/>
  <c r="AQ16" i="48"/>
  <c r="G17" i="48"/>
  <c r="G19" i="48"/>
  <c r="G21" i="48"/>
  <c r="G23" i="48"/>
  <c r="AQ24" i="48"/>
  <c r="G25" i="48"/>
  <c r="AC27" i="48"/>
  <c r="AE27" i="48" s="1"/>
  <c r="Z27" i="48"/>
  <c r="AB27" i="48" s="1"/>
  <c r="S27" i="48"/>
  <c r="AC29" i="48"/>
  <c r="AE29" i="48" s="1"/>
  <c r="N29" i="48"/>
  <c r="P29" i="48" s="1"/>
  <c r="G29" i="48"/>
  <c r="AO29" i="48"/>
  <c r="AQ29" i="48" s="1"/>
  <c r="N30" i="48"/>
  <c r="AC30" i="48"/>
  <c r="AE30" i="48" s="1"/>
  <c r="AO35" i="48"/>
  <c r="AQ35" i="48" s="1"/>
  <c r="AH35" i="48"/>
  <c r="AD36" i="48"/>
  <c r="O36" i="48"/>
  <c r="G36" i="48"/>
  <c r="AB36" i="48"/>
  <c r="AQ36" i="48"/>
  <c r="Z37" i="48"/>
  <c r="AB37" i="48" s="1"/>
  <c r="AC43" i="48"/>
  <c r="AE43" i="48" s="1"/>
  <c r="Z43" i="48"/>
  <c r="AB43" i="48" s="1"/>
  <c r="S43" i="48"/>
  <c r="AC45" i="48"/>
  <c r="AE45" i="48" s="1"/>
  <c r="N45" i="48"/>
  <c r="P45" i="48" s="1"/>
  <c r="G45" i="48"/>
  <c r="AO45" i="48"/>
  <c r="AQ45" i="48" s="1"/>
  <c r="N46" i="48"/>
  <c r="AC46" i="48"/>
  <c r="AE46" i="48" s="1"/>
  <c r="AC11" i="47"/>
  <c r="AE11" i="47" s="1"/>
  <c r="J11" i="47"/>
  <c r="AC13" i="47"/>
  <c r="AE13" i="47" s="1"/>
  <c r="N13" i="47"/>
  <c r="P13" i="47" s="1"/>
  <c r="G13" i="47"/>
  <c r="Z15" i="47"/>
  <c r="AB15" i="47" s="1"/>
  <c r="S15" i="47"/>
  <c r="N16" i="47"/>
  <c r="M16" i="47"/>
  <c r="Z19" i="47"/>
  <c r="AB19" i="47" s="1"/>
  <c r="P22" i="47"/>
  <c r="AD22" i="47"/>
  <c r="AC23" i="47"/>
  <c r="AE23" i="47" s="1"/>
  <c r="Z24" i="47"/>
  <c r="AB24" i="47" s="1"/>
  <c r="S24" i="47"/>
  <c r="AO25" i="47"/>
  <c r="AQ25" i="47" s="1"/>
  <c r="AH37" i="47"/>
  <c r="AO37" i="47"/>
  <c r="AQ37" i="47" s="1"/>
  <c r="O26" i="48"/>
  <c r="P26" i="48" s="1"/>
  <c r="N27" i="48"/>
  <c r="P27" i="48" s="1"/>
  <c r="O30" i="48"/>
  <c r="N31" i="48"/>
  <c r="P31" i="48" s="1"/>
  <c r="O34" i="48"/>
  <c r="N35" i="48"/>
  <c r="P35" i="48" s="1"/>
  <c r="O38" i="48"/>
  <c r="P38" i="48" s="1"/>
  <c r="N39" i="48"/>
  <c r="P39" i="48" s="1"/>
  <c r="O42" i="48"/>
  <c r="P42" i="48" s="1"/>
  <c r="N43" i="48"/>
  <c r="P43" i="48" s="1"/>
  <c r="O46" i="48"/>
  <c r="AO50" i="48"/>
  <c r="AQ50" i="48" s="1"/>
  <c r="AC7" i="47"/>
  <c r="AD8" i="47"/>
  <c r="O8" i="47"/>
  <c r="G10" i="47"/>
  <c r="AC10" i="47"/>
  <c r="Z13" i="47"/>
  <c r="AB13" i="47" s="1"/>
  <c r="AD16" i="47"/>
  <c r="O16" i="47"/>
  <c r="G18" i="47"/>
  <c r="AC18" i="47"/>
  <c r="Z21" i="47"/>
  <c r="AB21" i="47" s="1"/>
  <c r="AD24" i="47"/>
  <c r="AE24" i="47" s="1"/>
  <c r="O24" i="47"/>
  <c r="G26" i="47"/>
  <c r="AC26" i="47"/>
  <c r="Z29" i="47"/>
  <c r="AB29" i="47" s="1"/>
  <c r="S33" i="47"/>
  <c r="Z33" i="47"/>
  <c r="AB33" i="47" s="1"/>
  <c r="AC35" i="47"/>
  <c r="AE35" i="47" s="1"/>
  <c r="N35" i="47"/>
  <c r="P35" i="47" s="1"/>
  <c r="G35" i="47"/>
  <c r="Z35" i="47"/>
  <c r="AB35" i="47" s="1"/>
  <c r="AO35" i="47"/>
  <c r="AQ35" i="47" s="1"/>
  <c r="AD38" i="47"/>
  <c r="O38" i="47"/>
  <c r="AH41" i="47"/>
  <c r="AO41" i="47"/>
  <c r="AQ41" i="47" s="1"/>
  <c r="G42" i="47"/>
  <c r="N44" i="47"/>
  <c r="AC44" i="47"/>
  <c r="AE44" i="47" s="1"/>
  <c r="AC45" i="47"/>
  <c r="AE45" i="47" s="1"/>
  <c r="AC7" i="34"/>
  <c r="AE7" i="34" s="1"/>
  <c r="AD13" i="34"/>
  <c r="O13" i="34"/>
  <c r="Z13" i="34"/>
  <c r="AB13" i="34" s="1"/>
  <c r="AH15" i="34"/>
  <c r="AO15" i="34"/>
  <c r="AQ15" i="34" s="1"/>
  <c r="AH19" i="34"/>
  <c r="AO19" i="34"/>
  <c r="AQ19" i="34" s="1"/>
  <c r="J24" i="34"/>
  <c r="AC24" i="34"/>
  <c r="AE24" i="34" s="1"/>
  <c r="N24" i="34"/>
  <c r="AC31" i="34"/>
  <c r="AE31" i="34" s="1"/>
  <c r="N31" i="34"/>
  <c r="P31" i="34" s="1"/>
  <c r="G31" i="34"/>
  <c r="V31" i="34"/>
  <c r="Z31" i="34"/>
  <c r="AB31" i="34" s="1"/>
  <c r="J40" i="34"/>
  <c r="AC40" i="34"/>
  <c r="AE40" i="34" s="1"/>
  <c r="N40" i="34"/>
  <c r="AC47" i="34"/>
  <c r="AE47" i="34" s="1"/>
  <c r="N47" i="34"/>
  <c r="P47" i="34" s="1"/>
  <c r="G47" i="34"/>
  <c r="V47" i="34"/>
  <c r="Z47" i="34"/>
  <c r="AB47" i="34" s="1"/>
  <c r="N28" i="48"/>
  <c r="AC28" i="48"/>
  <c r="N32" i="48"/>
  <c r="AC32" i="48"/>
  <c r="N36" i="48"/>
  <c r="AC36" i="48"/>
  <c r="N40" i="48"/>
  <c r="AC40" i="48"/>
  <c r="N44" i="48"/>
  <c r="AC44" i="48"/>
  <c r="Z47" i="48"/>
  <c r="AB47" i="48" s="1"/>
  <c r="AD49" i="48"/>
  <c r="O49" i="48"/>
  <c r="AC9" i="47"/>
  <c r="AE9" i="47" s="1"/>
  <c r="N9" i="47"/>
  <c r="P9" i="47" s="1"/>
  <c r="AD10" i="47"/>
  <c r="AO10" i="47"/>
  <c r="AQ10" i="47" s="1"/>
  <c r="AC12" i="47"/>
  <c r="AO13" i="47"/>
  <c r="AQ13" i="47" s="1"/>
  <c r="N15" i="47"/>
  <c r="P15" i="47" s="1"/>
  <c r="AC17" i="47"/>
  <c r="AE17" i="47" s="1"/>
  <c r="N17" i="47"/>
  <c r="P17" i="47" s="1"/>
  <c r="AD18" i="47"/>
  <c r="AO18" i="47"/>
  <c r="AQ18" i="47" s="1"/>
  <c r="AC20" i="47"/>
  <c r="AO21" i="47"/>
  <c r="AQ21" i="47" s="1"/>
  <c r="N23" i="47"/>
  <c r="P23" i="47" s="1"/>
  <c r="AC25" i="47"/>
  <c r="AE25" i="47" s="1"/>
  <c r="N25" i="47"/>
  <c r="P25" i="47" s="1"/>
  <c r="AD26" i="47"/>
  <c r="AO26" i="47"/>
  <c r="AQ26" i="47" s="1"/>
  <c r="AC28" i="47"/>
  <c r="AO29" i="47"/>
  <c r="AQ29" i="47" s="1"/>
  <c r="N31" i="47"/>
  <c r="P31" i="47" s="1"/>
  <c r="AC33" i="47"/>
  <c r="AE33" i="47" s="1"/>
  <c r="S37" i="47"/>
  <c r="Z37" i="47"/>
  <c r="AB37" i="47" s="1"/>
  <c r="AC39" i="47"/>
  <c r="AE39" i="47" s="1"/>
  <c r="N39" i="47"/>
  <c r="P39" i="47" s="1"/>
  <c r="G39" i="47"/>
  <c r="AD42" i="47"/>
  <c r="O42" i="47"/>
  <c r="AO45" i="47"/>
  <c r="AQ45" i="47" s="1"/>
  <c r="AH45" i="47"/>
  <c r="P47" i="47"/>
  <c r="AD47" i="47"/>
  <c r="Z48" i="47"/>
  <c r="AB48" i="47" s="1"/>
  <c r="S48" i="47"/>
  <c r="Z49" i="47"/>
  <c r="AB49" i="47" s="1"/>
  <c r="S49" i="47"/>
  <c r="AO50" i="47"/>
  <c r="AQ50" i="47" s="1"/>
  <c r="G10" i="34"/>
  <c r="N10" i="34"/>
  <c r="P10" i="34" s="1"/>
  <c r="J12" i="34"/>
  <c r="AC12" i="34"/>
  <c r="N12" i="34"/>
  <c r="AK23" i="34"/>
  <c r="AO23" i="34"/>
  <c r="AQ23" i="34" s="1"/>
  <c r="AK39" i="34"/>
  <c r="AO39" i="34"/>
  <c r="AQ39" i="34" s="1"/>
  <c r="AD12" i="31"/>
  <c r="AO46" i="48"/>
  <c r="AQ46" i="48" s="1"/>
  <c r="G49" i="48"/>
  <c r="AC50" i="48"/>
  <c r="N50" i="48"/>
  <c r="AH8" i="47"/>
  <c r="Z9" i="47"/>
  <c r="AB9" i="47" s="1"/>
  <c r="S11" i="47"/>
  <c r="AD12" i="47"/>
  <c r="O12" i="47"/>
  <c r="P12" i="47" s="1"/>
  <c r="S12" i="47"/>
  <c r="G14" i="47"/>
  <c r="AC14" i="47"/>
  <c r="AH15" i="47"/>
  <c r="AH16" i="47"/>
  <c r="Z17" i="47"/>
  <c r="AB17" i="47" s="1"/>
  <c r="S19" i="47"/>
  <c r="AD20" i="47"/>
  <c r="O20" i="47"/>
  <c r="P20" i="47" s="1"/>
  <c r="S20" i="47"/>
  <c r="G22" i="47"/>
  <c r="AC22" i="47"/>
  <c r="AH23" i="47"/>
  <c r="AH24" i="47"/>
  <c r="Z25" i="47"/>
  <c r="AB25" i="47" s="1"/>
  <c r="S27" i="47"/>
  <c r="AD28" i="47"/>
  <c r="O28" i="47"/>
  <c r="P28" i="47" s="1"/>
  <c r="S28" i="47"/>
  <c r="G30" i="47"/>
  <c r="AC30" i="47"/>
  <c r="AH31" i="47"/>
  <c r="AH33" i="47"/>
  <c r="AO33" i="47"/>
  <c r="AQ33" i="47" s="1"/>
  <c r="G34" i="47"/>
  <c r="AC37" i="47"/>
  <c r="AE37" i="47" s="1"/>
  <c r="S41" i="47"/>
  <c r="Z41" i="47"/>
  <c r="AB41" i="47" s="1"/>
  <c r="AC43" i="47"/>
  <c r="AE43" i="47" s="1"/>
  <c r="N43" i="47"/>
  <c r="P43" i="47" s="1"/>
  <c r="G43" i="47"/>
  <c r="AC46" i="47"/>
  <c r="AE46" i="47" s="1"/>
  <c r="N46" i="47"/>
  <c r="P46" i="47" s="1"/>
  <c r="G46" i="47"/>
  <c r="AC48" i="47"/>
  <c r="AE48" i="47" s="1"/>
  <c r="AK48" i="47"/>
  <c r="AO48" i="47"/>
  <c r="AQ48" i="47" s="1"/>
  <c r="AC49" i="47"/>
  <c r="AD8" i="34"/>
  <c r="AE8" i="34" s="1"/>
  <c r="O8" i="34"/>
  <c r="G8" i="34"/>
  <c r="AC10" i="34"/>
  <c r="AE10" i="34" s="1"/>
  <c r="AH13" i="34"/>
  <c r="AO13" i="34"/>
  <c r="AQ13" i="34" s="1"/>
  <c r="AH17" i="34"/>
  <c r="AO17" i="34"/>
  <c r="AQ17" i="34" s="1"/>
  <c r="AH21" i="34"/>
  <c r="AO21" i="34"/>
  <c r="AQ21" i="34" s="1"/>
  <c r="O33" i="47"/>
  <c r="N34" i="47"/>
  <c r="P34" i="47" s="1"/>
  <c r="AC34" i="47"/>
  <c r="O37" i="47"/>
  <c r="N38" i="47"/>
  <c r="AC38" i="47"/>
  <c r="O41" i="47"/>
  <c r="N42" i="47"/>
  <c r="AC42" i="47"/>
  <c r="O45" i="47"/>
  <c r="AO46" i="47"/>
  <c r="AQ46" i="47" s="1"/>
  <c r="N48" i="47"/>
  <c r="P48" i="47" s="1"/>
  <c r="N49" i="47"/>
  <c r="AC50" i="47"/>
  <c r="N50" i="47"/>
  <c r="P50" i="47" s="1"/>
  <c r="AD50" i="47"/>
  <c r="Z9" i="34"/>
  <c r="AB9" i="34" s="1"/>
  <c r="Z11" i="34"/>
  <c r="AB11" i="34" s="1"/>
  <c r="AD12" i="34"/>
  <c r="O12" i="34"/>
  <c r="AB20" i="34"/>
  <c r="AH29" i="34"/>
  <c r="AO29" i="34"/>
  <c r="AQ29" i="34" s="1"/>
  <c r="AD30" i="34"/>
  <c r="O30" i="34"/>
  <c r="AC37" i="34"/>
  <c r="AE37" i="34" s="1"/>
  <c r="S37" i="34"/>
  <c r="Z37" i="34"/>
  <c r="AB37" i="34" s="1"/>
  <c r="AC39" i="34"/>
  <c r="AE39" i="34" s="1"/>
  <c r="N39" i="34"/>
  <c r="P39" i="34" s="1"/>
  <c r="G39" i="34"/>
  <c r="AH45" i="34"/>
  <c r="AO45" i="34"/>
  <c r="AQ45" i="34" s="1"/>
  <c r="AD46" i="34"/>
  <c r="O46" i="34"/>
  <c r="AO8" i="31"/>
  <c r="AQ8" i="31" s="1"/>
  <c r="O13" i="31"/>
  <c r="P13" i="31" s="1"/>
  <c r="AD13" i="31"/>
  <c r="M15" i="31"/>
  <c r="AC15" i="31"/>
  <c r="N15" i="31"/>
  <c r="AO15" i="31"/>
  <c r="AQ15" i="31" s="1"/>
  <c r="AH15" i="31"/>
  <c r="G47" i="47"/>
  <c r="AC47" i="47"/>
  <c r="Z50" i="47"/>
  <c r="AB50" i="47" s="1"/>
  <c r="AO9" i="34"/>
  <c r="AQ9" i="34" s="1"/>
  <c r="AC13" i="34"/>
  <c r="N13" i="34"/>
  <c r="AH25" i="34"/>
  <c r="AO25" i="34"/>
  <c r="AQ25" i="34" s="1"/>
  <c r="AD26" i="34"/>
  <c r="O26" i="34"/>
  <c r="S33" i="34"/>
  <c r="Z33" i="34"/>
  <c r="AB33" i="34" s="1"/>
  <c r="AC35" i="34"/>
  <c r="AE35" i="34" s="1"/>
  <c r="N35" i="34"/>
  <c r="P35" i="34" s="1"/>
  <c r="G35" i="34"/>
  <c r="AE36" i="34"/>
  <c r="G38" i="34"/>
  <c r="AH41" i="34"/>
  <c r="AO41" i="34"/>
  <c r="AQ41" i="34" s="1"/>
  <c r="AD42" i="34"/>
  <c r="O42" i="34"/>
  <c r="S49" i="34"/>
  <c r="Z49" i="34"/>
  <c r="AB49" i="34" s="1"/>
  <c r="AO11" i="31"/>
  <c r="AQ11" i="31" s="1"/>
  <c r="AH11" i="31"/>
  <c r="O32" i="47"/>
  <c r="P32" i="47" s="1"/>
  <c r="N33" i="47"/>
  <c r="O36" i="47"/>
  <c r="N37" i="47"/>
  <c r="O40" i="47"/>
  <c r="P40" i="47" s="1"/>
  <c r="N41" i="47"/>
  <c r="O44" i="47"/>
  <c r="N45" i="47"/>
  <c r="Z46" i="47"/>
  <c r="AB46" i="47" s="1"/>
  <c r="AD49" i="47"/>
  <c r="O49" i="47"/>
  <c r="N8" i="34"/>
  <c r="AC9" i="34"/>
  <c r="AE9" i="34" s="1"/>
  <c r="N9" i="34"/>
  <c r="P9" i="34" s="1"/>
  <c r="G13" i="34"/>
  <c r="AD14" i="34"/>
  <c r="O14" i="34"/>
  <c r="P14" i="34" s="1"/>
  <c r="AC14" i="34"/>
  <c r="AC15" i="34"/>
  <c r="AE15" i="34" s="1"/>
  <c r="N15" i="34"/>
  <c r="P15" i="34" s="1"/>
  <c r="AD16" i="34"/>
  <c r="O16" i="34"/>
  <c r="P16" i="34" s="1"/>
  <c r="G16" i="34"/>
  <c r="AC16" i="34"/>
  <c r="AC17" i="34"/>
  <c r="AE17" i="34" s="1"/>
  <c r="N17" i="34"/>
  <c r="P17" i="34" s="1"/>
  <c r="AD18" i="34"/>
  <c r="O18" i="34"/>
  <c r="AC18" i="34"/>
  <c r="AC19" i="34"/>
  <c r="AE19" i="34" s="1"/>
  <c r="N19" i="34"/>
  <c r="P19" i="34" s="1"/>
  <c r="AD20" i="34"/>
  <c r="O20" i="34"/>
  <c r="P20" i="34" s="1"/>
  <c r="G20" i="34"/>
  <c r="AC20" i="34"/>
  <c r="AC21" i="34"/>
  <c r="AE21" i="34" s="1"/>
  <c r="N21" i="34"/>
  <c r="P21" i="34" s="1"/>
  <c r="AD22" i="34"/>
  <c r="O22" i="34"/>
  <c r="AC22" i="34"/>
  <c r="AC23" i="34"/>
  <c r="AE23" i="34" s="1"/>
  <c r="N23" i="34"/>
  <c r="P23" i="34" s="1"/>
  <c r="AC25" i="34"/>
  <c r="AE25" i="34" s="1"/>
  <c r="S25" i="34"/>
  <c r="Z25" i="34"/>
  <c r="AB25" i="34" s="1"/>
  <c r="AC27" i="34"/>
  <c r="AE27" i="34" s="1"/>
  <c r="N27" i="34"/>
  <c r="P27" i="34" s="1"/>
  <c r="G27" i="34"/>
  <c r="AO27" i="34"/>
  <c r="AQ27" i="34" s="1"/>
  <c r="N28" i="34"/>
  <c r="AC28" i="34"/>
  <c r="AE28" i="34" s="1"/>
  <c r="G30" i="34"/>
  <c r="AH33" i="34"/>
  <c r="AO33" i="34"/>
  <c r="AQ33" i="34" s="1"/>
  <c r="AD34" i="34"/>
  <c r="O34" i="34"/>
  <c r="Z35" i="34"/>
  <c r="AB35" i="34" s="1"/>
  <c r="AC41" i="34"/>
  <c r="AE41" i="34" s="1"/>
  <c r="S41" i="34"/>
  <c r="Z41" i="34"/>
  <c r="AB41" i="34" s="1"/>
  <c r="AC43" i="34"/>
  <c r="AE43" i="34" s="1"/>
  <c r="N43" i="34"/>
  <c r="P43" i="34" s="1"/>
  <c r="G43" i="34"/>
  <c r="AO43" i="34"/>
  <c r="AQ43" i="34" s="1"/>
  <c r="N44" i="34"/>
  <c r="AC44" i="34"/>
  <c r="AE44" i="34" s="1"/>
  <c r="G46" i="34"/>
  <c r="AH49" i="34"/>
  <c r="AO49" i="34"/>
  <c r="AQ49" i="34" s="1"/>
  <c r="AD50" i="34"/>
  <c r="O50" i="34"/>
  <c r="P50" i="34" s="1"/>
  <c r="AC7" i="31"/>
  <c r="AE7" i="31" s="1"/>
  <c r="G7" i="31"/>
  <c r="AC8" i="31"/>
  <c r="AE8" i="31" s="1"/>
  <c r="N8" i="31"/>
  <c r="P8" i="31" s="1"/>
  <c r="G8" i="31"/>
  <c r="V12" i="31"/>
  <c r="Z12" i="31"/>
  <c r="AB12" i="31" s="1"/>
  <c r="J14" i="31"/>
  <c r="N14" i="31"/>
  <c r="P14" i="31" s="1"/>
  <c r="AH28" i="31"/>
  <c r="AO28" i="31"/>
  <c r="AQ28" i="31" s="1"/>
  <c r="AD29" i="31"/>
  <c r="O29" i="31"/>
  <c r="S36" i="31"/>
  <c r="Z36" i="31"/>
  <c r="AB36" i="31" s="1"/>
  <c r="AO40" i="31"/>
  <c r="AQ40" i="31" s="1"/>
  <c r="AK45" i="31"/>
  <c r="AO45" i="31"/>
  <c r="AQ45" i="31" s="1"/>
  <c r="N26" i="34"/>
  <c r="P26" i="34" s="1"/>
  <c r="AC26" i="34"/>
  <c r="N30" i="34"/>
  <c r="AC30" i="34"/>
  <c r="N34" i="34"/>
  <c r="AC34" i="34"/>
  <c r="N38" i="34"/>
  <c r="P38" i="34" s="1"/>
  <c r="AC38" i="34"/>
  <c r="N42" i="34"/>
  <c r="P42" i="34" s="1"/>
  <c r="AC42" i="34"/>
  <c r="N46" i="34"/>
  <c r="AC46" i="34"/>
  <c r="AO12" i="31"/>
  <c r="AQ12" i="31" s="1"/>
  <c r="AO14" i="31"/>
  <c r="AQ14" i="31" s="1"/>
  <c r="AH14" i="31"/>
  <c r="AC16" i="31"/>
  <c r="AE16" i="31" s="1"/>
  <c r="N16" i="31"/>
  <c r="P16" i="31" s="1"/>
  <c r="J21" i="31"/>
  <c r="N21" i="31"/>
  <c r="AC21" i="31"/>
  <c r="AK30" i="31"/>
  <c r="AO30" i="31"/>
  <c r="AQ30" i="31" s="1"/>
  <c r="Z38" i="31"/>
  <c r="AB38" i="31" s="1"/>
  <c r="S38" i="31"/>
  <c r="AC38" i="31"/>
  <c r="AE38" i="31" s="1"/>
  <c r="AO48" i="31"/>
  <c r="AQ48" i="31" s="1"/>
  <c r="J23" i="24"/>
  <c r="N23" i="24"/>
  <c r="P23" i="24" s="1"/>
  <c r="G24" i="34"/>
  <c r="G28" i="34"/>
  <c r="G32" i="34"/>
  <c r="G36" i="34"/>
  <c r="G40" i="34"/>
  <c r="G44" i="34"/>
  <c r="G48" i="34"/>
  <c r="AC50" i="34"/>
  <c r="AE9" i="31"/>
  <c r="N10" i="31"/>
  <c r="P10" i="31" s="1"/>
  <c r="N11" i="31"/>
  <c r="AC11" i="31"/>
  <c r="AC12" i="31"/>
  <c r="N12" i="31"/>
  <c r="P12" i="31" s="1"/>
  <c r="AD17" i="31"/>
  <c r="J23" i="31"/>
  <c r="N23" i="31"/>
  <c r="AC23" i="31"/>
  <c r="Z47" i="31"/>
  <c r="AB47" i="31" s="1"/>
  <c r="S47" i="31"/>
  <c r="AC9" i="24"/>
  <c r="AE9" i="24" s="1"/>
  <c r="N9" i="24"/>
  <c r="P9" i="24" s="1"/>
  <c r="G9" i="24"/>
  <c r="V9" i="24"/>
  <c r="Z9" i="24"/>
  <c r="AB9" i="24" s="1"/>
  <c r="AK14" i="24"/>
  <c r="AO14" i="24"/>
  <c r="AQ14" i="24" s="1"/>
  <c r="O24" i="34"/>
  <c r="N25" i="34"/>
  <c r="P25" i="34" s="1"/>
  <c r="O28" i="34"/>
  <c r="N29" i="34"/>
  <c r="P29" i="34" s="1"/>
  <c r="O32" i="34"/>
  <c r="P32" i="34" s="1"/>
  <c r="N33" i="34"/>
  <c r="P33" i="34" s="1"/>
  <c r="O36" i="34"/>
  <c r="N37" i="34"/>
  <c r="P37" i="34" s="1"/>
  <c r="O40" i="34"/>
  <c r="N41" i="34"/>
  <c r="P41" i="34" s="1"/>
  <c r="O44" i="34"/>
  <c r="N45" i="34"/>
  <c r="P45" i="34" s="1"/>
  <c r="O48" i="34"/>
  <c r="N49" i="34"/>
  <c r="P49" i="34" s="1"/>
  <c r="G50" i="34"/>
  <c r="G9" i="31"/>
  <c r="Z10" i="31"/>
  <c r="AB10" i="31" s="1"/>
  <c r="S10" i="31"/>
  <c r="Z11" i="31"/>
  <c r="AB11" i="31" s="1"/>
  <c r="S11" i="31"/>
  <c r="G12" i="31"/>
  <c r="AD15" i="31"/>
  <c r="O15" i="31"/>
  <c r="AO17" i="31"/>
  <c r="AQ17" i="31" s="1"/>
  <c r="J19" i="31"/>
  <c r="N19" i="31"/>
  <c r="AC19" i="31"/>
  <c r="J31" i="31"/>
  <c r="AC31" i="31"/>
  <c r="AE31" i="31" s="1"/>
  <c r="N31" i="31"/>
  <c r="M39" i="31"/>
  <c r="N39" i="31"/>
  <c r="AC39" i="31"/>
  <c r="AC17" i="31"/>
  <c r="AE17" i="31" s="1"/>
  <c r="AC18" i="31"/>
  <c r="AE18" i="31" s="1"/>
  <c r="N18" i="31"/>
  <c r="P18" i="31" s="1"/>
  <c r="AD19" i="31"/>
  <c r="O19" i="31"/>
  <c r="G19" i="31"/>
  <c r="AC20" i="31"/>
  <c r="AE20" i="31" s="1"/>
  <c r="N20" i="31"/>
  <c r="P20" i="31" s="1"/>
  <c r="AD21" i="31"/>
  <c r="O21" i="31"/>
  <c r="AC22" i="31"/>
  <c r="AE22" i="31" s="1"/>
  <c r="N22" i="31"/>
  <c r="P22" i="31" s="1"/>
  <c r="AD23" i="31"/>
  <c r="O23" i="31"/>
  <c r="G23" i="31"/>
  <c r="S24" i="31"/>
  <c r="Z24" i="31"/>
  <c r="AB24" i="31" s="1"/>
  <c r="AC26" i="31"/>
  <c r="AE26" i="31" s="1"/>
  <c r="N26" i="31"/>
  <c r="P26" i="31" s="1"/>
  <c r="G26" i="31"/>
  <c r="G29" i="31"/>
  <c r="AH32" i="31"/>
  <c r="AO32" i="31"/>
  <c r="AQ32" i="31" s="1"/>
  <c r="AD33" i="31"/>
  <c r="O33" i="31"/>
  <c r="AO38" i="31"/>
  <c r="AQ38" i="31" s="1"/>
  <c r="J42" i="31"/>
  <c r="AC42" i="31"/>
  <c r="AE42" i="31" s="1"/>
  <c r="AC44" i="31"/>
  <c r="AE44" i="31" s="1"/>
  <c r="N44" i="31"/>
  <c r="P44" i="31" s="1"/>
  <c r="G44" i="31"/>
  <c r="Z46" i="31"/>
  <c r="AB46" i="31" s="1"/>
  <c r="S46" i="31"/>
  <c r="M47" i="31"/>
  <c r="N47" i="31"/>
  <c r="Z50" i="31"/>
  <c r="AB50" i="31" s="1"/>
  <c r="Z16" i="24"/>
  <c r="AB16" i="24" s="1"/>
  <c r="S16" i="24"/>
  <c r="AC16" i="24"/>
  <c r="O26" i="24"/>
  <c r="AO28" i="24"/>
  <c r="AQ28" i="24" s="1"/>
  <c r="AH28" i="24"/>
  <c r="AK30" i="24"/>
  <c r="AO30" i="24"/>
  <c r="AQ30" i="24" s="1"/>
  <c r="Z8" i="31"/>
  <c r="AB8" i="31" s="1"/>
  <c r="AD11" i="31"/>
  <c r="O11" i="31"/>
  <c r="G13" i="31"/>
  <c r="AC13" i="31"/>
  <c r="AE13" i="31" s="1"/>
  <c r="Z16" i="31"/>
  <c r="AB16" i="31" s="1"/>
  <c r="G18" i="31"/>
  <c r="AO18" i="31"/>
  <c r="AQ18" i="31" s="1"/>
  <c r="AQ19" i="31"/>
  <c r="G20" i="31"/>
  <c r="AO20" i="31"/>
  <c r="AQ20" i="31" s="1"/>
  <c r="G22" i="31"/>
  <c r="AO22" i="31"/>
  <c r="AQ22" i="31" s="1"/>
  <c r="AH24" i="31"/>
  <c r="AO24" i="31"/>
  <c r="AQ24" i="31" s="1"/>
  <c r="AD25" i="31"/>
  <c r="O25" i="31"/>
  <c r="Z26" i="31"/>
  <c r="AB26" i="31" s="1"/>
  <c r="AC32" i="31"/>
  <c r="AE32" i="31" s="1"/>
  <c r="S32" i="31"/>
  <c r="Z32" i="31"/>
  <c r="AB32" i="31" s="1"/>
  <c r="AC34" i="31"/>
  <c r="AE34" i="31" s="1"/>
  <c r="N34" i="31"/>
  <c r="P34" i="31" s="1"/>
  <c r="G34" i="31"/>
  <c r="AO34" i="31"/>
  <c r="AQ34" i="31" s="1"/>
  <c r="N35" i="31"/>
  <c r="AC35" i="31"/>
  <c r="AE35" i="31" s="1"/>
  <c r="Z39" i="31"/>
  <c r="AB39" i="31" s="1"/>
  <c r="S39" i="31"/>
  <c r="P45" i="31"/>
  <c r="AD45" i="31"/>
  <c r="AC47" i="31"/>
  <c r="N50" i="31"/>
  <c r="P50" i="31" s="1"/>
  <c r="AO50" i="31"/>
  <c r="AQ50" i="31" s="1"/>
  <c r="AH50" i="31"/>
  <c r="AO19" i="24"/>
  <c r="AQ19" i="24" s="1"/>
  <c r="AH19" i="24"/>
  <c r="AO20" i="24"/>
  <c r="AQ20" i="24" s="1"/>
  <c r="AH20" i="24"/>
  <c r="G22" i="24"/>
  <c r="AC22" i="24"/>
  <c r="AE22" i="24" s="1"/>
  <c r="N22" i="24"/>
  <c r="P22" i="24" s="1"/>
  <c r="AO16" i="31"/>
  <c r="AQ16" i="31" s="1"/>
  <c r="Z18" i="31"/>
  <c r="AB18" i="31" s="1"/>
  <c r="Z20" i="31"/>
  <c r="AB20" i="31" s="1"/>
  <c r="G21" i="31"/>
  <c r="Z22" i="31"/>
  <c r="AB22" i="31" s="1"/>
  <c r="AC28" i="31"/>
  <c r="AE28" i="31" s="1"/>
  <c r="S28" i="31"/>
  <c r="Z28" i="31"/>
  <c r="AB28" i="31" s="1"/>
  <c r="AC30" i="31"/>
  <c r="AE30" i="31" s="1"/>
  <c r="N30" i="31"/>
  <c r="P30" i="31" s="1"/>
  <c r="G30" i="31"/>
  <c r="G33" i="31"/>
  <c r="AH36" i="31"/>
  <c r="AO36" i="31"/>
  <c r="AQ36" i="31" s="1"/>
  <c r="P37" i="31"/>
  <c r="AD37" i="31"/>
  <c r="N42" i="31"/>
  <c r="P42" i="31" s="1"/>
  <c r="AO42" i="31"/>
  <c r="AQ42" i="31" s="1"/>
  <c r="AH42" i="31"/>
  <c r="AO43" i="31"/>
  <c r="AQ43" i="31" s="1"/>
  <c r="AH43" i="31"/>
  <c r="AO46" i="31"/>
  <c r="AQ46" i="31" s="1"/>
  <c r="AC7" i="24"/>
  <c r="AE7" i="24" s="1"/>
  <c r="N25" i="31"/>
  <c r="AC25" i="31"/>
  <c r="N29" i="31"/>
  <c r="P29" i="31" s="1"/>
  <c r="AC29" i="31"/>
  <c r="N33" i="31"/>
  <c r="AC33" i="31"/>
  <c r="N38" i="31"/>
  <c r="P38" i="31" s="1"/>
  <c r="AC40" i="31"/>
  <c r="AE40" i="31" s="1"/>
  <c r="N40" i="31"/>
  <c r="P40" i="31" s="1"/>
  <c r="AD41" i="31"/>
  <c r="AO41" i="31"/>
  <c r="AQ41" i="31" s="1"/>
  <c r="AC43" i="31"/>
  <c r="AO44" i="31"/>
  <c r="AQ44" i="31" s="1"/>
  <c r="N46" i="31"/>
  <c r="P46" i="31" s="1"/>
  <c r="AC48" i="31"/>
  <c r="AE48" i="31" s="1"/>
  <c r="N48" i="31"/>
  <c r="P48" i="31" s="1"/>
  <c r="AD49" i="31"/>
  <c r="AO49" i="31"/>
  <c r="AQ49" i="31" s="1"/>
  <c r="AC50" i="31"/>
  <c r="AE50" i="31" s="1"/>
  <c r="AD8" i="24"/>
  <c r="O8" i="24"/>
  <c r="AO11" i="24"/>
  <c r="AQ11" i="24" s="1"/>
  <c r="AH11" i="24"/>
  <c r="AO12" i="24"/>
  <c r="AQ12" i="24" s="1"/>
  <c r="AH12" i="24"/>
  <c r="AO17" i="24"/>
  <c r="AQ17" i="24" s="1"/>
  <c r="AH21" i="24"/>
  <c r="AO21" i="24"/>
  <c r="AQ21" i="24" s="1"/>
  <c r="AO24" i="24"/>
  <c r="AQ24" i="24" s="1"/>
  <c r="AH24" i="24"/>
  <c r="S25" i="24"/>
  <c r="Z25" i="24"/>
  <c r="AB25" i="24" s="1"/>
  <c r="J40" i="24"/>
  <c r="N40" i="24"/>
  <c r="AC40" i="24"/>
  <c r="G27" i="31"/>
  <c r="G31" i="31"/>
  <c r="G35" i="31"/>
  <c r="G37" i="31"/>
  <c r="AC37" i="31"/>
  <c r="AH38" i="31"/>
  <c r="AH39" i="31"/>
  <c r="Z40" i="31"/>
  <c r="AB40" i="31" s="1"/>
  <c r="S42" i="31"/>
  <c r="AD43" i="31"/>
  <c r="O43" i="31"/>
  <c r="P43" i="31" s="1"/>
  <c r="S43" i="31"/>
  <c r="G45" i="31"/>
  <c r="AC45" i="31"/>
  <c r="AH46" i="31"/>
  <c r="AH47" i="31"/>
  <c r="Z48" i="31"/>
  <c r="AB48" i="31" s="1"/>
  <c r="S50" i="31"/>
  <c r="J11" i="24"/>
  <c r="AC11" i="24"/>
  <c r="AE11" i="24" s="1"/>
  <c r="AC13" i="24"/>
  <c r="AE13" i="24" s="1"/>
  <c r="N13" i="24"/>
  <c r="P13" i="24" s="1"/>
  <c r="G13" i="24"/>
  <c r="Z15" i="24"/>
  <c r="AB15" i="24" s="1"/>
  <c r="S15" i="24"/>
  <c r="M16" i="24"/>
  <c r="N16" i="24"/>
  <c r="V23" i="24"/>
  <c r="Z23" i="24"/>
  <c r="AB23" i="24" s="1"/>
  <c r="AC25" i="24"/>
  <c r="J31" i="24"/>
  <c r="AC31" i="24"/>
  <c r="AE31" i="24" s="1"/>
  <c r="N31" i="24"/>
  <c r="P31" i="24" s="1"/>
  <c r="Z36" i="24"/>
  <c r="AB36" i="24" s="1"/>
  <c r="S36" i="24"/>
  <c r="J39" i="24"/>
  <c r="N39" i="24"/>
  <c r="P39" i="24" s="1"/>
  <c r="N24" i="31"/>
  <c r="P24" i="31" s="1"/>
  <c r="O27" i="31"/>
  <c r="P27" i="31" s="1"/>
  <c r="N28" i="31"/>
  <c r="P28" i="31" s="1"/>
  <c r="O31" i="31"/>
  <c r="N32" i="31"/>
  <c r="P32" i="31" s="1"/>
  <c r="O35" i="31"/>
  <c r="N36" i="31"/>
  <c r="P36" i="31" s="1"/>
  <c r="AD39" i="31"/>
  <c r="O39" i="31"/>
  <c r="G41" i="31"/>
  <c r="AC41" i="31"/>
  <c r="Z44" i="31"/>
  <c r="AB44" i="31" s="1"/>
  <c r="AD47" i="31"/>
  <c r="O47" i="31"/>
  <c r="G49" i="31"/>
  <c r="AC49" i="31"/>
  <c r="P14" i="24"/>
  <c r="AD14" i="24"/>
  <c r="J19" i="24"/>
  <c r="AC19" i="24"/>
  <c r="AE19" i="24" s="1"/>
  <c r="AC21" i="24"/>
  <c r="AE21" i="24" s="1"/>
  <c r="N21" i="24"/>
  <c r="P21" i="24" s="1"/>
  <c r="G21" i="24"/>
  <c r="G30" i="24"/>
  <c r="AC30" i="24"/>
  <c r="AE30" i="24" s="1"/>
  <c r="N30" i="24"/>
  <c r="P30" i="24" s="1"/>
  <c r="V30" i="24"/>
  <c r="Z30" i="24"/>
  <c r="AB30" i="24" s="1"/>
  <c r="AN41" i="24"/>
  <c r="AO41" i="24"/>
  <c r="AQ41" i="24" s="1"/>
  <c r="N8" i="24"/>
  <c r="AC8" i="24"/>
  <c r="AC12" i="24"/>
  <c r="AO13" i="24"/>
  <c r="AQ13" i="24" s="1"/>
  <c r="N15" i="24"/>
  <c r="P15" i="24" s="1"/>
  <c r="AC17" i="24"/>
  <c r="N17" i="24"/>
  <c r="P17" i="24" s="1"/>
  <c r="AD17" i="24"/>
  <c r="AD18" i="24"/>
  <c r="AO18" i="24"/>
  <c r="AQ18" i="24" s="1"/>
  <c r="AC20" i="24"/>
  <c r="AO26" i="24"/>
  <c r="AQ26" i="24" s="1"/>
  <c r="Z28" i="24"/>
  <c r="AB28" i="24" s="1"/>
  <c r="S28" i="24"/>
  <c r="G33" i="24"/>
  <c r="AD33" i="24"/>
  <c r="AE33" i="24" s="1"/>
  <c r="O33" i="24"/>
  <c r="AO36" i="24"/>
  <c r="AQ36" i="24" s="1"/>
  <c r="AH36" i="24"/>
  <c r="AC39" i="24"/>
  <c r="AE39" i="24" s="1"/>
  <c r="J42" i="24"/>
  <c r="AC42" i="24"/>
  <c r="N42" i="24"/>
  <c r="J44" i="24"/>
  <c r="AC44" i="24"/>
  <c r="AE44" i="24" s="1"/>
  <c r="N44" i="24"/>
  <c r="G10" i="24"/>
  <c r="S11" i="24"/>
  <c r="AD12" i="24"/>
  <c r="O12" i="24"/>
  <c r="S12" i="24"/>
  <c r="G14" i="24"/>
  <c r="AC14" i="24"/>
  <c r="AH15" i="24"/>
  <c r="AH16" i="24"/>
  <c r="Z17" i="24"/>
  <c r="AB17" i="24" s="1"/>
  <c r="S19" i="24"/>
  <c r="AD20" i="24"/>
  <c r="O20" i="24"/>
  <c r="P20" i="24" s="1"/>
  <c r="S20" i="24"/>
  <c r="AC24" i="24"/>
  <c r="AE24" i="24" s="1"/>
  <c r="AH25" i="24"/>
  <c r="AO25" i="24"/>
  <c r="AQ25" i="24" s="1"/>
  <c r="G26" i="24"/>
  <c r="AC26" i="24"/>
  <c r="AE26" i="24" s="1"/>
  <c r="N26" i="24"/>
  <c r="G29" i="24"/>
  <c r="AD29" i="24"/>
  <c r="AE29" i="24" s="1"/>
  <c r="O29" i="24"/>
  <c r="AO32" i="24"/>
  <c r="AQ32" i="24" s="1"/>
  <c r="AH32" i="24"/>
  <c r="G34" i="24"/>
  <c r="AC34" i="24"/>
  <c r="AE34" i="24" s="1"/>
  <c r="N34" i="24"/>
  <c r="P34" i="24" s="1"/>
  <c r="V39" i="24"/>
  <c r="Z39" i="24"/>
  <c r="AB39" i="24" s="1"/>
  <c r="AO39" i="24"/>
  <c r="AQ39" i="24" s="1"/>
  <c r="AH39" i="24"/>
  <c r="AK43" i="24"/>
  <c r="AO43" i="24"/>
  <c r="AQ43" i="24" s="1"/>
  <c r="S49" i="24"/>
  <c r="Z49" i="24"/>
  <c r="AB49" i="24" s="1"/>
  <c r="O10" i="24"/>
  <c r="P10" i="24" s="1"/>
  <c r="Z13" i="24"/>
  <c r="AB13" i="24" s="1"/>
  <c r="AD16" i="24"/>
  <c r="O16" i="24"/>
  <c r="G18" i="24"/>
  <c r="AC18" i="24"/>
  <c r="S21" i="24"/>
  <c r="Z21" i="24"/>
  <c r="AB21" i="24" s="1"/>
  <c r="AC23" i="24"/>
  <c r="AE23" i="24" s="1"/>
  <c r="AD25" i="24"/>
  <c r="O25" i="24"/>
  <c r="Z32" i="24"/>
  <c r="AB32" i="24" s="1"/>
  <c r="S32" i="24"/>
  <c r="AD37" i="24"/>
  <c r="G37" i="24"/>
  <c r="O37" i="24"/>
  <c r="Z29" i="24"/>
  <c r="AB29" i="24" s="1"/>
  <c r="AO29" i="24"/>
  <c r="AQ29" i="24" s="1"/>
  <c r="Z33" i="24"/>
  <c r="AB33" i="24" s="1"/>
  <c r="AO33" i="24"/>
  <c r="AQ33" i="24" s="1"/>
  <c r="AC37" i="24"/>
  <c r="Z37" i="24"/>
  <c r="AB37" i="24" s="1"/>
  <c r="G39" i="24"/>
  <c r="AD40" i="24"/>
  <c r="O40" i="24"/>
  <c r="G40" i="24"/>
  <c r="AC41" i="24"/>
  <c r="AE41" i="24" s="1"/>
  <c r="N41" i="24"/>
  <c r="P41" i="24" s="1"/>
  <c r="AD42" i="24"/>
  <c r="O42" i="24"/>
  <c r="AH45" i="24"/>
  <c r="AO45" i="24"/>
  <c r="AQ45" i="24" s="1"/>
  <c r="AD46" i="24"/>
  <c r="O46" i="24"/>
  <c r="Z47" i="24"/>
  <c r="AB47" i="24" s="1"/>
  <c r="AO27" i="24"/>
  <c r="AQ27" i="24" s="1"/>
  <c r="N28" i="24"/>
  <c r="AC28" i="24"/>
  <c r="AE28" i="24" s="1"/>
  <c r="Z31" i="24"/>
  <c r="AB31" i="24" s="1"/>
  <c r="AO31" i="24"/>
  <c r="AQ31" i="24" s="1"/>
  <c r="N32" i="24"/>
  <c r="AC32" i="24"/>
  <c r="AE32" i="24" s="1"/>
  <c r="Z35" i="24"/>
  <c r="AB35" i="24" s="1"/>
  <c r="AO35" i="24"/>
  <c r="AQ35" i="24" s="1"/>
  <c r="N36" i="24"/>
  <c r="AC36" i="24"/>
  <c r="AE36" i="24" s="1"/>
  <c r="AC38" i="24"/>
  <c r="AE38" i="24" s="1"/>
  <c r="S45" i="24"/>
  <c r="Z45" i="24"/>
  <c r="AB45" i="24" s="1"/>
  <c r="AC47" i="24"/>
  <c r="AE47" i="24" s="1"/>
  <c r="N47" i="24"/>
  <c r="P47" i="24" s="1"/>
  <c r="G47" i="24"/>
  <c r="O24" i="24"/>
  <c r="P24" i="24" s="1"/>
  <c r="N25" i="24"/>
  <c r="O28" i="24"/>
  <c r="N29" i="24"/>
  <c r="O32" i="24"/>
  <c r="N33" i="24"/>
  <c r="O36" i="24"/>
  <c r="N37" i="24"/>
  <c r="N38" i="24"/>
  <c r="P38" i="24" s="1"/>
  <c r="Z41" i="24"/>
  <c r="AB41" i="24" s="1"/>
  <c r="G42" i="24"/>
  <c r="AC43" i="24"/>
  <c r="AE43" i="24" s="1"/>
  <c r="N43" i="24"/>
  <c r="P43" i="24" s="1"/>
  <c r="G43" i="24"/>
  <c r="G46" i="24"/>
  <c r="AH49" i="24"/>
  <c r="AO49" i="24"/>
  <c r="AQ49" i="24" s="1"/>
  <c r="AD50" i="24"/>
  <c r="O50" i="24"/>
  <c r="N46" i="24"/>
  <c r="AC46" i="24"/>
  <c r="N50" i="24"/>
  <c r="AC50" i="24"/>
  <c r="G44" i="24"/>
  <c r="G48" i="24"/>
  <c r="O44" i="24"/>
  <c r="N45" i="24"/>
  <c r="P45" i="24" s="1"/>
  <c r="O48" i="24"/>
  <c r="P48" i="24" s="1"/>
  <c r="N49" i="24"/>
  <c r="P49" i="24" s="1"/>
  <c r="AE7" i="38"/>
  <c r="AE9" i="38"/>
  <c r="AE17" i="38"/>
  <c r="P28" i="38"/>
  <c r="P33" i="38"/>
  <c r="P44" i="38"/>
  <c r="P16" i="43"/>
  <c r="AE16" i="43"/>
  <c r="P20" i="43"/>
  <c r="AE20" i="43"/>
  <c r="P32" i="43"/>
  <c r="AE32" i="43"/>
  <c r="P47" i="43"/>
  <c r="P9" i="42"/>
  <c r="AE14" i="42"/>
  <c r="P30" i="42"/>
  <c r="AE31" i="42"/>
  <c r="AE21" i="38"/>
  <c r="AE37" i="38"/>
  <c r="P18" i="42"/>
  <c r="AE16" i="41"/>
  <c r="AE24" i="41"/>
  <c r="N11" i="38"/>
  <c r="P11" i="38" s="1"/>
  <c r="AC11" i="38"/>
  <c r="AE11" i="38" s="1"/>
  <c r="Z14" i="38"/>
  <c r="AB14" i="38" s="1"/>
  <c r="N15" i="38"/>
  <c r="P15" i="38" s="1"/>
  <c r="AC15" i="38"/>
  <c r="AE15" i="38" s="1"/>
  <c r="Z18" i="38"/>
  <c r="AB18" i="38" s="1"/>
  <c r="AO18" i="38"/>
  <c r="AQ18" i="38" s="1"/>
  <c r="Z43" i="38"/>
  <c r="AB43" i="38" s="1"/>
  <c r="AO21" i="43"/>
  <c r="AQ21" i="43" s="1"/>
  <c r="AH21" i="43"/>
  <c r="N35" i="42"/>
  <c r="P35" i="42" s="1"/>
  <c r="G35" i="42"/>
  <c r="AC35" i="42"/>
  <c r="AE35" i="42" s="1"/>
  <c r="AO36" i="41"/>
  <c r="AQ36" i="41" s="1"/>
  <c r="AK36" i="41"/>
  <c r="V10" i="38"/>
  <c r="AK14" i="38"/>
  <c r="AC16" i="38"/>
  <c r="AE16" i="38" s="1"/>
  <c r="J19" i="38"/>
  <c r="S20" i="38"/>
  <c r="AC20" i="38"/>
  <c r="AE20" i="38" s="1"/>
  <c r="AH20" i="38"/>
  <c r="N21" i="38"/>
  <c r="P21" i="38" s="1"/>
  <c r="N22" i="38"/>
  <c r="AC23" i="38"/>
  <c r="AE23" i="38" s="1"/>
  <c r="N23" i="38"/>
  <c r="P23" i="38" s="1"/>
  <c r="N24" i="38"/>
  <c r="P24" i="38" s="1"/>
  <c r="AD24" i="38"/>
  <c r="AO24" i="38"/>
  <c r="AQ24" i="38" s="1"/>
  <c r="AC25" i="38"/>
  <c r="AE25" i="38" s="1"/>
  <c r="AC26" i="38"/>
  <c r="AO27" i="38"/>
  <c r="AQ27" i="38" s="1"/>
  <c r="J28" i="38"/>
  <c r="V28" i="38"/>
  <c r="N29" i="38"/>
  <c r="P29" i="38" s="1"/>
  <c r="N30" i="38"/>
  <c r="AC31" i="38"/>
  <c r="AE31" i="38" s="1"/>
  <c r="N31" i="38"/>
  <c r="P31" i="38" s="1"/>
  <c r="N32" i="38"/>
  <c r="P32" i="38" s="1"/>
  <c r="AD32" i="38"/>
  <c r="AO32" i="38"/>
  <c r="AQ32" i="38" s="1"/>
  <c r="AC33" i="38"/>
  <c r="AE33" i="38" s="1"/>
  <c r="AC34" i="38"/>
  <c r="AO35" i="38"/>
  <c r="AQ35" i="38" s="1"/>
  <c r="J36" i="38"/>
  <c r="V36" i="38"/>
  <c r="N37" i="38"/>
  <c r="P37" i="38" s="1"/>
  <c r="AC39" i="38"/>
  <c r="AE39" i="38" s="1"/>
  <c r="N39" i="38"/>
  <c r="P39" i="38" s="1"/>
  <c r="N40" i="38"/>
  <c r="P40" i="38" s="1"/>
  <c r="AD40" i="38"/>
  <c r="AO40" i="38"/>
  <c r="AQ40" i="38" s="1"/>
  <c r="AC41" i="38"/>
  <c r="AE41" i="38" s="1"/>
  <c r="AC42" i="38"/>
  <c r="G43" i="38"/>
  <c r="AO43" i="38"/>
  <c r="AQ43" i="38" s="1"/>
  <c r="J44" i="38"/>
  <c r="V44" i="38"/>
  <c r="N45" i="38"/>
  <c r="P45" i="38" s="1"/>
  <c r="AC47" i="38"/>
  <c r="AE47" i="38" s="1"/>
  <c r="N47" i="38"/>
  <c r="P47" i="38" s="1"/>
  <c r="AC48" i="38"/>
  <c r="AE48" i="38" s="1"/>
  <c r="N48" i="38"/>
  <c r="P48" i="38" s="1"/>
  <c r="G48" i="38"/>
  <c r="Z9" i="43"/>
  <c r="AB9" i="43" s="1"/>
  <c r="S9" i="43"/>
  <c r="AD14" i="43"/>
  <c r="AE14" i="43" s="1"/>
  <c r="O14" i="43"/>
  <c r="G14" i="43"/>
  <c r="AO17" i="43"/>
  <c r="AQ17" i="43" s="1"/>
  <c r="AH17" i="43"/>
  <c r="AC19" i="43"/>
  <c r="AE19" i="43" s="1"/>
  <c r="N19" i="43"/>
  <c r="P19" i="43" s="1"/>
  <c r="G19" i="43"/>
  <c r="Z25" i="43"/>
  <c r="AB25" i="43" s="1"/>
  <c r="S25" i="43"/>
  <c r="V36" i="43"/>
  <c r="Z36" i="43"/>
  <c r="AB36" i="43" s="1"/>
  <c r="AO36" i="43"/>
  <c r="AQ36" i="43" s="1"/>
  <c r="AH36" i="43"/>
  <c r="AC49" i="43"/>
  <c r="AE49" i="43" s="1"/>
  <c r="N49" i="43"/>
  <c r="P49" i="43" s="1"/>
  <c r="G49" i="43"/>
  <c r="AK50" i="43"/>
  <c r="AO50" i="43"/>
  <c r="AQ50" i="43" s="1"/>
  <c r="AO10" i="38"/>
  <c r="AQ10" i="38" s="1"/>
  <c r="N19" i="38"/>
  <c r="P19" i="38" s="1"/>
  <c r="AD22" i="38"/>
  <c r="AE22" i="38" s="1"/>
  <c r="O22" i="38"/>
  <c r="AC32" i="38"/>
  <c r="AD38" i="38"/>
  <c r="AE38" i="38" s="1"/>
  <c r="O38" i="38"/>
  <c r="P38" i="38" s="1"/>
  <c r="AC40" i="38"/>
  <c r="AD46" i="38"/>
  <c r="AE46" i="38" s="1"/>
  <c r="O46" i="38"/>
  <c r="P46" i="38" s="1"/>
  <c r="Z13" i="43"/>
  <c r="AB13" i="43" s="1"/>
  <c r="S13" i="43"/>
  <c r="AC23" i="43"/>
  <c r="AE23" i="43" s="1"/>
  <c r="N23" i="43"/>
  <c r="P23" i="43" s="1"/>
  <c r="G23" i="43"/>
  <c r="AO28" i="43"/>
  <c r="AQ28" i="43" s="1"/>
  <c r="AH28" i="43"/>
  <c r="Z33" i="43"/>
  <c r="AB33" i="43" s="1"/>
  <c r="S33" i="43"/>
  <c r="AB35" i="43"/>
  <c r="AO37" i="43"/>
  <c r="AQ37" i="43" s="1"/>
  <c r="AH37" i="43"/>
  <c r="AC38" i="43"/>
  <c r="AE38" i="43" s="1"/>
  <c r="N38" i="43"/>
  <c r="P38" i="43" s="1"/>
  <c r="G38" i="43"/>
  <c r="J39" i="43"/>
  <c r="AC39" i="43"/>
  <c r="N39" i="43"/>
  <c r="AN40" i="43"/>
  <c r="AO40" i="43"/>
  <c r="AQ40" i="43" s="1"/>
  <c r="J43" i="43"/>
  <c r="AC43" i="43"/>
  <c r="N43" i="43"/>
  <c r="AC17" i="42"/>
  <c r="AE17" i="42" s="1"/>
  <c r="N17" i="42"/>
  <c r="P17" i="42" s="1"/>
  <c r="G17" i="42"/>
  <c r="V17" i="42"/>
  <c r="Z17" i="42"/>
  <c r="AB17" i="42" s="1"/>
  <c r="AC25" i="42"/>
  <c r="AE25" i="42" s="1"/>
  <c r="N25" i="42"/>
  <c r="P25" i="42" s="1"/>
  <c r="G25" i="42"/>
  <c r="V25" i="42"/>
  <c r="Z25" i="42"/>
  <c r="AB25" i="42" s="1"/>
  <c r="Z36" i="41"/>
  <c r="AB36" i="41" s="1"/>
  <c r="V36" i="41"/>
  <c r="S8" i="38"/>
  <c r="AC8" i="38"/>
  <c r="AE8" i="38" s="1"/>
  <c r="AH8" i="38"/>
  <c r="G9" i="38"/>
  <c r="S12" i="38"/>
  <c r="AC12" i="38"/>
  <c r="AE12" i="38" s="1"/>
  <c r="AH12" i="38"/>
  <c r="G13" i="38"/>
  <c r="N16" i="38"/>
  <c r="S16" i="38"/>
  <c r="AH16" i="38"/>
  <c r="G17" i="38"/>
  <c r="N20" i="38"/>
  <c r="O8" i="38"/>
  <c r="P8" i="38" s="1"/>
  <c r="N9" i="38"/>
  <c r="G10" i="38"/>
  <c r="O12" i="38"/>
  <c r="P12" i="38" s="1"/>
  <c r="N13" i="38"/>
  <c r="G14" i="38"/>
  <c r="O16" i="38"/>
  <c r="N17" i="38"/>
  <c r="G18" i="38"/>
  <c r="O20" i="38"/>
  <c r="AH21" i="38"/>
  <c r="AH22" i="38"/>
  <c r="Z23" i="38"/>
  <c r="AB23" i="38" s="1"/>
  <c r="G25" i="38"/>
  <c r="S25" i="38"/>
  <c r="AD26" i="38"/>
  <c r="O26" i="38"/>
  <c r="S26" i="38"/>
  <c r="O27" i="38"/>
  <c r="G28" i="38"/>
  <c r="AC28" i="38"/>
  <c r="AE28" i="38" s="1"/>
  <c r="AH29" i="38"/>
  <c r="AH30" i="38"/>
  <c r="Z31" i="38"/>
  <c r="AB31" i="38" s="1"/>
  <c r="G33" i="38"/>
  <c r="S33" i="38"/>
  <c r="AD34" i="38"/>
  <c r="O34" i="38"/>
  <c r="S34" i="38"/>
  <c r="O35" i="38"/>
  <c r="G36" i="38"/>
  <c r="AC36" i="38"/>
  <c r="AE36" i="38" s="1"/>
  <c r="J37" i="38"/>
  <c r="AH37" i="38"/>
  <c r="AH38" i="38"/>
  <c r="Z39" i="38"/>
  <c r="AB39" i="38" s="1"/>
  <c r="G41" i="38"/>
  <c r="S41" i="38"/>
  <c r="AD42" i="38"/>
  <c r="O42" i="38"/>
  <c r="S42" i="38"/>
  <c r="O43" i="38"/>
  <c r="G44" i="38"/>
  <c r="AC44" i="38"/>
  <c r="AE44" i="38" s="1"/>
  <c r="J45" i="38"/>
  <c r="AH45" i="38"/>
  <c r="AH46" i="38"/>
  <c r="Z50" i="38"/>
  <c r="AB50" i="38" s="1"/>
  <c r="S50" i="38"/>
  <c r="AD10" i="43"/>
  <c r="O10" i="43"/>
  <c r="G10" i="43"/>
  <c r="Z11" i="43"/>
  <c r="AB11" i="43" s="1"/>
  <c r="AO11" i="43"/>
  <c r="AQ11" i="43" s="1"/>
  <c r="N12" i="43"/>
  <c r="P12" i="43" s="1"/>
  <c r="AC12" i="43"/>
  <c r="AE12" i="43" s="1"/>
  <c r="AO13" i="43"/>
  <c r="AQ13" i="43" s="1"/>
  <c r="AH13" i="43"/>
  <c r="AC15" i="43"/>
  <c r="AE15" i="43" s="1"/>
  <c r="N15" i="43"/>
  <c r="P15" i="43" s="1"/>
  <c r="G15" i="43"/>
  <c r="Z21" i="43"/>
  <c r="AB21" i="43" s="1"/>
  <c r="S21" i="43"/>
  <c r="O26" i="43"/>
  <c r="P26" i="43" s="1"/>
  <c r="AD26" i="43"/>
  <c r="G26" i="43"/>
  <c r="AD31" i="43"/>
  <c r="Z32" i="43"/>
  <c r="AB32" i="43" s="1"/>
  <c r="S32" i="43"/>
  <c r="AN38" i="43"/>
  <c r="AO38" i="43"/>
  <c r="AQ38" i="43" s="1"/>
  <c r="J41" i="43"/>
  <c r="AC41" i="43"/>
  <c r="N41" i="43"/>
  <c r="AN42" i="43"/>
  <c r="AO42" i="43"/>
  <c r="AQ42" i="43" s="1"/>
  <c r="AC47" i="43"/>
  <c r="AE47" i="43" s="1"/>
  <c r="AC24" i="38"/>
  <c r="Z27" i="38"/>
  <c r="AB27" i="38" s="1"/>
  <c r="AD30" i="38"/>
  <c r="AE30" i="38" s="1"/>
  <c r="O30" i="38"/>
  <c r="Z35" i="38"/>
  <c r="AB35" i="38" s="1"/>
  <c r="AO50" i="38"/>
  <c r="AQ50" i="38" s="1"/>
  <c r="AH50" i="38"/>
  <c r="AD18" i="43"/>
  <c r="AE18" i="43" s="1"/>
  <c r="O18" i="43"/>
  <c r="G18" i="43"/>
  <c r="V28" i="43"/>
  <c r="Z28" i="43"/>
  <c r="AB28" i="43" s="1"/>
  <c r="O9" i="38"/>
  <c r="N10" i="38"/>
  <c r="P10" i="38" s="1"/>
  <c r="O13" i="38"/>
  <c r="N14" i="38"/>
  <c r="P14" i="38" s="1"/>
  <c r="O17" i="38"/>
  <c r="N18" i="38"/>
  <c r="P18" i="38" s="1"/>
  <c r="AO23" i="38"/>
  <c r="AQ23" i="38" s="1"/>
  <c r="N26" i="38"/>
  <c r="AC27" i="38"/>
  <c r="AE27" i="38" s="1"/>
  <c r="N27" i="38"/>
  <c r="AO31" i="38"/>
  <c r="AQ31" i="38" s="1"/>
  <c r="N34" i="38"/>
  <c r="AC35" i="38"/>
  <c r="AE35" i="38" s="1"/>
  <c r="N35" i="38"/>
  <c r="G39" i="38"/>
  <c r="AO39" i="38"/>
  <c r="AQ39" i="38" s="1"/>
  <c r="N42" i="38"/>
  <c r="AC43" i="38"/>
  <c r="AE43" i="38" s="1"/>
  <c r="N43" i="38"/>
  <c r="G47" i="38"/>
  <c r="N8" i="43"/>
  <c r="P8" i="43" s="1"/>
  <c r="AC8" i="43"/>
  <c r="AE8" i="43" s="1"/>
  <c r="AO9" i="43"/>
  <c r="AQ9" i="43" s="1"/>
  <c r="AH9" i="43"/>
  <c r="AC11" i="43"/>
  <c r="AE11" i="43" s="1"/>
  <c r="N11" i="43"/>
  <c r="P11" i="43" s="1"/>
  <c r="G11" i="43"/>
  <c r="Z17" i="43"/>
  <c r="AB17" i="43" s="1"/>
  <c r="S17" i="43"/>
  <c r="AD22" i="43"/>
  <c r="AE22" i="43" s="1"/>
  <c r="O22" i="43"/>
  <c r="G22" i="43"/>
  <c r="Z23" i="43"/>
  <c r="AB23" i="43" s="1"/>
  <c r="AO23" i="43"/>
  <c r="AQ23" i="43" s="1"/>
  <c r="N24" i="43"/>
  <c r="P24" i="43" s="1"/>
  <c r="AC24" i="43"/>
  <c r="AE24" i="43" s="1"/>
  <c r="AO25" i="43"/>
  <c r="AQ25" i="43" s="1"/>
  <c r="AH25" i="43"/>
  <c r="AO26" i="43"/>
  <c r="AQ26" i="43" s="1"/>
  <c r="AO29" i="43"/>
  <c r="AQ29" i="43" s="1"/>
  <c r="AH29" i="43"/>
  <c r="AC30" i="43"/>
  <c r="AE30" i="43" s="1"/>
  <c r="N30" i="43"/>
  <c r="P30" i="43" s="1"/>
  <c r="G30" i="43"/>
  <c r="AK32" i="43"/>
  <c r="AO32" i="43"/>
  <c r="AQ32" i="43" s="1"/>
  <c r="AO45" i="43"/>
  <c r="AQ45" i="43" s="1"/>
  <c r="O50" i="43"/>
  <c r="AD50" i="43"/>
  <c r="V7" i="42"/>
  <c r="AC7" i="42"/>
  <c r="AE7" i="42" s="1"/>
  <c r="Z49" i="38"/>
  <c r="AB49" i="38" s="1"/>
  <c r="AO49" i="38"/>
  <c r="AQ49" i="38" s="1"/>
  <c r="N50" i="38"/>
  <c r="AC50" i="38"/>
  <c r="AE50" i="38" s="1"/>
  <c r="Z8" i="43"/>
  <c r="AB8" i="43" s="1"/>
  <c r="AO8" i="43"/>
  <c r="AQ8" i="43" s="1"/>
  <c r="N9" i="43"/>
  <c r="AC9" i="43"/>
  <c r="AE9" i="43" s="1"/>
  <c r="Z12" i="43"/>
  <c r="AB12" i="43" s="1"/>
  <c r="AO12" i="43"/>
  <c r="AQ12" i="43" s="1"/>
  <c r="N13" i="43"/>
  <c r="AC13" i="43"/>
  <c r="AE13" i="43" s="1"/>
  <c r="Z16" i="43"/>
  <c r="AB16" i="43" s="1"/>
  <c r="AO16" i="43"/>
  <c r="AQ16" i="43" s="1"/>
  <c r="N17" i="43"/>
  <c r="AC17" i="43"/>
  <c r="AE17" i="43" s="1"/>
  <c r="Z20" i="43"/>
  <c r="AB20" i="43" s="1"/>
  <c r="AO20" i="43"/>
  <c r="AQ20" i="43" s="1"/>
  <c r="N21" i="43"/>
  <c r="AC21" i="43"/>
  <c r="AE21" i="43" s="1"/>
  <c r="Z24" i="43"/>
  <c r="AB24" i="43" s="1"/>
  <c r="AO24" i="43"/>
  <c r="AQ24" i="43" s="1"/>
  <c r="N25" i="43"/>
  <c r="AC25" i="43"/>
  <c r="AE25" i="43" s="1"/>
  <c r="AC27" i="43"/>
  <c r="AE27" i="43" s="1"/>
  <c r="Z30" i="43"/>
  <c r="AB30" i="43" s="1"/>
  <c r="Z31" i="43"/>
  <c r="AB31" i="43" s="1"/>
  <c r="AD33" i="43"/>
  <c r="AE33" i="43" s="1"/>
  <c r="O33" i="43"/>
  <c r="AC35" i="43"/>
  <c r="AE35" i="43" s="1"/>
  <c r="Z38" i="43"/>
  <c r="AB38" i="43" s="1"/>
  <c r="Z48" i="43"/>
  <c r="AB48" i="43" s="1"/>
  <c r="S48" i="43"/>
  <c r="AO11" i="42"/>
  <c r="AQ11" i="42" s="1"/>
  <c r="AH11" i="42"/>
  <c r="AK13" i="42"/>
  <c r="AO13" i="42"/>
  <c r="AQ13" i="42" s="1"/>
  <c r="AO19" i="42"/>
  <c r="AQ19" i="42" s="1"/>
  <c r="AH19" i="42"/>
  <c r="AK21" i="42"/>
  <c r="AO21" i="42"/>
  <c r="AQ21" i="42" s="1"/>
  <c r="AO27" i="42"/>
  <c r="AQ27" i="42" s="1"/>
  <c r="AH27" i="42"/>
  <c r="AK29" i="42"/>
  <c r="AO29" i="42"/>
  <c r="AQ29" i="42" s="1"/>
  <c r="V38" i="42"/>
  <c r="Z38" i="42"/>
  <c r="AB38" i="42" s="1"/>
  <c r="S47" i="38"/>
  <c r="AH47" i="38"/>
  <c r="O50" i="38"/>
  <c r="AC7" i="43"/>
  <c r="AE7" i="43" s="1"/>
  <c r="O9" i="43"/>
  <c r="N10" i="43"/>
  <c r="S10" i="43"/>
  <c r="AH10" i="43"/>
  <c r="O13" i="43"/>
  <c r="N14" i="43"/>
  <c r="S14" i="43"/>
  <c r="AH14" i="43"/>
  <c r="O17" i="43"/>
  <c r="N18" i="43"/>
  <c r="S18" i="43"/>
  <c r="AH18" i="43"/>
  <c r="O21" i="43"/>
  <c r="N22" i="43"/>
  <c r="S22" i="43"/>
  <c r="AH22" i="43"/>
  <c r="O25" i="43"/>
  <c r="S26" i="43"/>
  <c r="N27" i="43"/>
  <c r="P27" i="43" s="1"/>
  <c r="AC28" i="43"/>
  <c r="AE28" i="43" s="1"/>
  <c r="AC29" i="43"/>
  <c r="AO30" i="43"/>
  <c r="AQ30" i="43" s="1"/>
  <c r="G33" i="43"/>
  <c r="N33" i="43"/>
  <c r="AC34" i="43"/>
  <c r="AE34" i="43" s="1"/>
  <c r="N34" i="43"/>
  <c r="P34" i="43" s="1"/>
  <c r="N35" i="43"/>
  <c r="P35" i="43" s="1"/>
  <c r="AC36" i="43"/>
  <c r="AE36" i="43" s="1"/>
  <c r="AC37" i="43"/>
  <c r="G39" i="43"/>
  <c r="Z40" i="43"/>
  <c r="AB40" i="43" s="1"/>
  <c r="Z42" i="43"/>
  <c r="AB42" i="43" s="1"/>
  <c r="G43" i="43"/>
  <c r="Z44" i="43"/>
  <c r="AB44" i="43" s="1"/>
  <c r="AO44" i="43"/>
  <c r="AQ44" i="43" s="1"/>
  <c r="AH44" i="43"/>
  <c r="AO47" i="43"/>
  <c r="AQ47" i="43" s="1"/>
  <c r="AH47" i="43"/>
  <c r="AC48" i="43"/>
  <c r="AO49" i="43"/>
  <c r="AQ49" i="43" s="1"/>
  <c r="AD8" i="42"/>
  <c r="J10" i="42"/>
  <c r="N10" i="42"/>
  <c r="P10" i="42" s="1"/>
  <c r="AC13" i="42"/>
  <c r="AE13" i="42" s="1"/>
  <c r="N13" i="42"/>
  <c r="P13" i="42" s="1"/>
  <c r="G13" i="42"/>
  <c r="V13" i="42"/>
  <c r="Z13" i="42"/>
  <c r="AB13" i="42" s="1"/>
  <c r="AC21" i="42"/>
  <c r="AE21" i="42" s="1"/>
  <c r="N21" i="42"/>
  <c r="P21" i="42" s="1"/>
  <c r="G21" i="42"/>
  <c r="V21" i="42"/>
  <c r="Z21" i="42"/>
  <c r="AB21" i="42" s="1"/>
  <c r="AC29" i="42"/>
  <c r="AE29" i="42" s="1"/>
  <c r="N29" i="42"/>
  <c r="P29" i="42" s="1"/>
  <c r="G29" i="42"/>
  <c r="V29" i="42"/>
  <c r="Z29" i="42"/>
  <c r="AB29" i="42" s="1"/>
  <c r="J34" i="42"/>
  <c r="AC34" i="42"/>
  <c r="AE34" i="42" s="1"/>
  <c r="N34" i="42"/>
  <c r="AC26" i="43"/>
  <c r="AD29" i="43"/>
  <c r="O29" i="43"/>
  <c r="P29" i="43" s="1"/>
  <c r="G31" i="43"/>
  <c r="AC31" i="43"/>
  <c r="Z34" i="43"/>
  <c r="AB34" i="43" s="1"/>
  <c r="AD37" i="43"/>
  <c r="O37" i="43"/>
  <c r="P37" i="43" s="1"/>
  <c r="AD39" i="43"/>
  <c r="O39" i="43"/>
  <c r="AC40" i="43"/>
  <c r="AE40" i="43" s="1"/>
  <c r="N40" i="43"/>
  <c r="P40" i="43" s="1"/>
  <c r="AD41" i="43"/>
  <c r="O41" i="43"/>
  <c r="G41" i="43"/>
  <c r="AC42" i="43"/>
  <c r="AE42" i="43" s="1"/>
  <c r="N42" i="43"/>
  <c r="P42" i="43" s="1"/>
  <c r="AD43" i="43"/>
  <c r="O43" i="43"/>
  <c r="AC44" i="43"/>
  <c r="AE44" i="43" s="1"/>
  <c r="N44" i="43"/>
  <c r="P44" i="43" s="1"/>
  <c r="AC45" i="43"/>
  <c r="AE45" i="43" s="1"/>
  <c r="N45" i="43"/>
  <c r="P45" i="43" s="1"/>
  <c r="Z47" i="43"/>
  <c r="AB47" i="43" s="1"/>
  <c r="S47" i="43"/>
  <c r="AO48" i="43"/>
  <c r="AQ48" i="43" s="1"/>
  <c r="AH48" i="43"/>
  <c r="AC10" i="42"/>
  <c r="AE10" i="42" s="1"/>
  <c r="AO15" i="42"/>
  <c r="AQ15" i="42" s="1"/>
  <c r="AH15" i="42"/>
  <c r="AK17" i="42"/>
  <c r="AO17" i="42"/>
  <c r="AQ17" i="42" s="1"/>
  <c r="AO23" i="42"/>
  <c r="AQ23" i="42" s="1"/>
  <c r="AH23" i="42"/>
  <c r="AK25" i="42"/>
  <c r="AO25" i="42"/>
  <c r="AQ25" i="42" s="1"/>
  <c r="AO31" i="42"/>
  <c r="AQ31" i="42" s="1"/>
  <c r="AH31" i="42"/>
  <c r="Z45" i="43"/>
  <c r="AB45" i="43" s="1"/>
  <c r="AD48" i="43"/>
  <c r="O48" i="43"/>
  <c r="P48" i="43" s="1"/>
  <c r="G50" i="43"/>
  <c r="AC50" i="43"/>
  <c r="Z9" i="42"/>
  <c r="AB9" i="42" s="1"/>
  <c r="Z10" i="42"/>
  <c r="AB10" i="42" s="1"/>
  <c r="AB16" i="42"/>
  <c r="AB24" i="42"/>
  <c r="AB28" i="42"/>
  <c r="AB32" i="42"/>
  <c r="Z33" i="42"/>
  <c r="AB33" i="42" s="1"/>
  <c r="AO33" i="42"/>
  <c r="AQ33" i="42" s="1"/>
  <c r="AD37" i="42"/>
  <c r="O37" i="42"/>
  <c r="Z37" i="42"/>
  <c r="AB37" i="42" s="1"/>
  <c r="AD40" i="42"/>
  <c r="O40" i="42"/>
  <c r="G40" i="42"/>
  <c r="AD10" i="41"/>
  <c r="O10" i="41"/>
  <c r="G10" i="41"/>
  <c r="AO18" i="41"/>
  <c r="AQ18" i="41" s="1"/>
  <c r="AH18" i="41"/>
  <c r="Z11" i="42"/>
  <c r="AB11" i="42" s="1"/>
  <c r="S11" i="42"/>
  <c r="Z15" i="42"/>
  <c r="AB15" i="42" s="1"/>
  <c r="S15" i="42"/>
  <c r="Z19" i="42"/>
  <c r="AB19" i="42" s="1"/>
  <c r="S19" i="42"/>
  <c r="Z23" i="42"/>
  <c r="AB23" i="42" s="1"/>
  <c r="S23" i="42"/>
  <c r="Z27" i="42"/>
  <c r="AB27" i="42" s="1"/>
  <c r="S27" i="42"/>
  <c r="Z31" i="42"/>
  <c r="AB31" i="42" s="1"/>
  <c r="S31" i="42"/>
  <c r="AC33" i="42"/>
  <c r="AE33" i="42" s="1"/>
  <c r="N33" i="42"/>
  <c r="P33" i="42" s="1"/>
  <c r="G33" i="42"/>
  <c r="J36" i="42"/>
  <c r="N36" i="42"/>
  <c r="AC36" i="42"/>
  <c r="AO8" i="41"/>
  <c r="AQ8" i="41" s="1"/>
  <c r="AN8" i="41"/>
  <c r="J17" i="41"/>
  <c r="N17" i="41"/>
  <c r="AC17" i="41"/>
  <c r="AE17" i="41" s="1"/>
  <c r="AO25" i="41"/>
  <c r="AQ25" i="41" s="1"/>
  <c r="AH25" i="41"/>
  <c r="G46" i="43"/>
  <c r="AC46" i="43"/>
  <c r="AE46" i="43" s="1"/>
  <c r="Z49" i="43"/>
  <c r="AB49" i="43" s="1"/>
  <c r="G7" i="42"/>
  <c r="AC8" i="42"/>
  <c r="N8" i="42"/>
  <c r="P8" i="42" s="1"/>
  <c r="G8" i="42"/>
  <c r="AC9" i="42"/>
  <c r="AE9" i="42" s="1"/>
  <c r="AH10" i="42"/>
  <c r="AD12" i="42"/>
  <c r="AE12" i="42" s="1"/>
  <c r="O12" i="42"/>
  <c r="AQ12" i="42"/>
  <c r="AD16" i="42"/>
  <c r="AE16" i="42" s="1"/>
  <c r="O16" i="42"/>
  <c r="AQ16" i="42"/>
  <c r="AD20" i="42"/>
  <c r="AE20" i="42" s="1"/>
  <c r="O20" i="42"/>
  <c r="AQ20" i="42"/>
  <c r="AD24" i="42"/>
  <c r="AE24" i="42" s="1"/>
  <c r="O24" i="42"/>
  <c r="AQ24" i="42"/>
  <c r="AD28" i="42"/>
  <c r="AE28" i="42" s="1"/>
  <c r="O28" i="42"/>
  <c r="AQ28" i="42"/>
  <c r="AD32" i="42"/>
  <c r="O32" i="42"/>
  <c r="AO39" i="42"/>
  <c r="AQ39" i="42" s="1"/>
  <c r="AN39" i="42"/>
  <c r="J43" i="42"/>
  <c r="AC43" i="42"/>
  <c r="AE43" i="42" s="1"/>
  <c r="N43" i="42"/>
  <c r="P43" i="42" s="1"/>
  <c r="J47" i="42"/>
  <c r="AC47" i="42"/>
  <c r="AE47" i="42" s="1"/>
  <c r="N47" i="42"/>
  <c r="P47" i="42" s="1"/>
  <c r="N11" i="42"/>
  <c r="AC11" i="42"/>
  <c r="AE11" i="42" s="1"/>
  <c r="G12" i="42"/>
  <c r="N15" i="42"/>
  <c r="AC15" i="42"/>
  <c r="AE15" i="42" s="1"/>
  <c r="G16" i="42"/>
  <c r="N19" i="42"/>
  <c r="AC19" i="42"/>
  <c r="AE19" i="42" s="1"/>
  <c r="G20" i="42"/>
  <c r="N23" i="42"/>
  <c r="AC23" i="42"/>
  <c r="AE23" i="42" s="1"/>
  <c r="G24" i="42"/>
  <c r="N27" i="42"/>
  <c r="AC27" i="42"/>
  <c r="AE27" i="42" s="1"/>
  <c r="G28" i="42"/>
  <c r="N31" i="42"/>
  <c r="G32" i="42"/>
  <c r="O34" i="42"/>
  <c r="AO37" i="42"/>
  <c r="AQ37" i="42" s="1"/>
  <c r="N39" i="42"/>
  <c r="P39" i="42" s="1"/>
  <c r="N40" i="42"/>
  <c r="P40" i="42" s="1"/>
  <c r="AO40" i="42"/>
  <c r="AQ40" i="42" s="1"/>
  <c r="AH40" i="42"/>
  <c r="Z42" i="42"/>
  <c r="AB42" i="42" s="1"/>
  <c r="Z44" i="42"/>
  <c r="AB44" i="42" s="1"/>
  <c r="S44" i="42"/>
  <c r="G12" i="41"/>
  <c r="AC12" i="41"/>
  <c r="AE12" i="41" s="1"/>
  <c r="N12" i="41"/>
  <c r="P12" i="41" s="1"/>
  <c r="V20" i="41"/>
  <c r="Z20" i="41"/>
  <c r="AB20" i="41" s="1"/>
  <c r="G29" i="41"/>
  <c r="N29" i="41"/>
  <c r="P29" i="41" s="1"/>
  <c r="AC29" i="41"/>
  <c r="N30" i="41"/>
  <c r="P30" i="41" s="1"/>
  <c r="G30" i="41"/>
  <c r="AC30" i="41"/>
  <c r="AE30" i="41" s="1"/>
  <c r="O11" i="42"/>
  <c r="N12" i="42"/>
  <c r="O15" i="42"/>
  <c r="N16" i="42"/>
  <c r="O19" i="42"/>
  <c r="N20" i="42"/>
  <c r="P20" i="42" s="1"/>
  <c r="O23" i="42"/>
  <c r="N24" i="42"/>
  <c r="O27" i="42"/>
  <c r="N28" i="42"/>
  <c r="O31" i="42"/>
  <c r="N32" i="42"/>
  <c r="Z35" i="42"/>
  <c r="AB35" i="42" s="1"/>
  <c r="AD36" i="42"/>
  <c r="O36" i="42"/>
  <c r="AC38" i="42"/>
  <c r="AE38" i="42" s="1"/>
  <c r="AD45" i="42"/>
  <c r="AE45" i="42" s="1"/>
  <c r="O45" i="42"/>
  <c r="G48" i="42"/>
  <c r="N48" i="42"/>
  <c r="P48" i="42" s="1"/>
  <c r="AC48" i="42"/>
  <c r="N49" i="42"/>
  <c r="P49" i="42" s="1"/>
  <c r="G49" i="42"/>
  <c r="AC49" i="42"/>
  <c r="AE49" i="42" s="1"/>
  <c r="AE8" i="41"/>
  <c r="AC19" i="41"/>
  <c r="AE19" i="41" s="1"/>
  <c r="N19" i="41"/>
  <c r="P19" i="41" s="1"/>
  <c r="G19" i="41"/>
  <c r="AD22" i="41"/>
  <c r="AE22" i="41" s="1"/>
  <c r="O22" i="41"/>
  <c r="G22" i="41"/>
  <c r="AC37" i="42"/>
  <c r="N37" i="42"/>
  <c r="N38" i="42"/>
  <c r="P38" i="42" s="1"/>
  <c r="AC40" i="42"/>
  <c r="AC41" i="42"/>
  <c r="AE41" i="42" s="1"/>
  <c r="N41" i="42"/>
  <c r="P41" i="42" s="1"/>
  <c r="G41" i="42"/>
  <c r="AC42" i="42"/>
  <c r="AE42" i="42" s="1"/>
  <c r="AO44" i="42"/>
  <c r="AQ44" i="42" s="1"/>
  <c r="AH44" i="42"/>
  <c r="AC46" i="42"/>
  <c r="AE46" i="42" s="1"/>
  <c r="N46" i="42"/>
  <c r="P46" i="42" s="1"/>
  <c r="G46" i="42"/>
  <c r="J50" i="42"/>
  <c r="N50" i="42"/>
  <c r="AC50" i="42"/>
  <c r="Z17" i="41"/>
  <c r="AB17" i="41" s="1"/>
  <c r="S17" i="41"/>
  <c r="AO31" i="41"/>
  <c r="AQ31" i="41" s="1"/>
  <c r="AH31" i="41"/>
  <c r="N44" i="42"/>
  <c r="AC44" i="42"/>
  <c r="AE44" i="42" s="1"/>
  <c r="G45" i="42"/>
  <c r="AD48" i="42"/>
  <c r="AO48" i="42"/>
  <c r="AQ48" i="42" s="1"/>
  <c r="N8" i="41"/>
  <c r="P8" i="41" s="1"/>
  <c r="N9" i="41"/>
  <c r="AD11" i="41"/>
  <c r="Z12" i="41"/>
  <c r="AB12" i="41" s="1"/>
  <c r="AC13" i="41"/>
  <c r="AE13" i="41" s="1"/>
  <c r="AO14" i="41"/>
  <c r="AQ14" i="41" s="1"/>
  <c r="AH14" i="41"/>
  <c r="AC15" i="41"/>
  <c r="AE15" i="41" s="1"/>
  <c r="N15" i="41"/>
  <c r="P15" i="41" s="1"/>
  <c r="G15" i="41"/>
  <c r="N16" i="41"/>
  <c r="P16" i="41" s="1"/>
  <c r="AO16" i="41"/>
  <c r="AQ16" i="41" s="1"/>
  <c r="AC18" i="41"/>
  <c r="Z18" i="41"/>
  <c r="AB18" i="41" s="1"/>
  <c r="S18" i="41"/>
  <c r="AC20" i="41"/>
  <c r="AE20" i="41" s="1"/>
  <c r="AO21" i="41"/>
  <c r="AQ21" i="41" s="1"/>
  <c r="AH21" i="41"/>
  <c r="AC23" i="41"/>
  <c r="AE23" i="41" s="1"/>
  <c r="N23" i="41"/>
  <c r="P23" i="41" s="1"/>
  <c r="G23" i="41"/>
  <c r="G33" i="41"/>
  <c r="AC33" i="41"/>
  <c r="AE33" i="41" s="1"/>
  <c r="N33" i="41"/>
  <c r="P33" i="41" s="1"/>
  <c r="J38" i="41"/>
  <c r="AC38" i="41"/>
  <c r="N38" i="41"/>
  <c r="O44" i="42"/>
  <c r="N45" i="42"/>
  <c r="S49" i="42"/>
  <c r="AD50" i="42"/>
  <c r="O50" i="42"/>
  <c r="S50" i="42"/>
  <c r="AC9" i="41"/>
  <c r="AE9" i="41" s="1"/>
  <c r="AO10" i="41"/>
  <c r="AQ10" i="41" s="1"/>
  <c r="AH10" i="41"/>
  <c r="AC11" i="41"/>
  <c r="N11" i="41"/>
  <c r="P11" i="41" s="1"/>
  <c r="G11" i="41"/>
  <c r="Z14" i="41"/>
  <c r="AB14" i="41" s="1"/>
  <c r="S14" i="41"/>
  <c r="Z15" i="41"/>
  <c r="AB15" i="41" s="1"/>
  <c r="AD18" i="41"/>
  <c r="O18" i="41"/>
  <c r="Z25" i="41"/>
  <c r="AB25" i="41" s="1"/>
  <c r="S25" i="41"/>
  <c r="AD27" i="41"/>
  <c r="AE27" i="41" s="1"/>
  <c r="O27" i="41"/>
  <c r="P27" i="41" s="1"/>
  <c r="G27" i="41"/>
  <c r="Z34" i="41"/>
  <c r="AB34" i="41" s="1"/>
  <c r="S34" i="41"/>
  <c r="AC36" i="41"/>
  <c r="AE36" i="41" s="1"/>
  <c r="N36" i="41"/>
  <c r="G36" i="41"/>
  <c r="N37" i="41"/>
  <c r="P37" i="41" s="1"/>
  <c r="J37" i="41"/>
  <c r="AO47" i="42"/>
  <c r="AQ47" i="42" s="1"/>
  <c r="S9" i="41"/>
  <c r="AC10" i="41"/>
  <c r="Z10" i="41"/>
  <c r="AB10" i="41" s="1"/>
  <c r="S10" i="41"/>
  <c r="AH13" i="41"/>
  <c r="AD14" i="41"/>
  <c r="AE14" i="41" s="1"/>
  <c r="O14" i="41"/>
  <c r="G18" i="41"/>
  <c r="Z21" i="41"/>
  <c r="AB21" i="41" s="1"/>
  <c r="S21" i="41"/>
  <c r="AO20" i="41"/>
  <c r="AQ20" i="41" s="1"/>
  <c r="N21" i="41"/>
  <c r="AC21" i="41"/>
  <c r="AE21" i="41" s="1"/>
  <c r="Z24" i="41"/>
  <c r="AB24" i="41" s="1"/>
  <c r="AO24" i="41"/>
  <c r="AQ24" i="41" s="1"/>
  <c r="N25" i="41"/>
  <c r="AC25" i="41"/>
  <c r="AE25" i="41" s="1"/>
  <c r="N26" i="41"/>
  <c r="P26" i="41" s="1"/>
  <c r="AC28" i="41"/>
  <c r="AE28" i="41" s="1"/>
  <c r="N28" i="41"/>
  <c r="P28" i="41" s="1"/>
  <c r="AD29" i="41"/>
  <c r="AO29" i="41"/>
  <c r="AQ29" i="41" s="1"/>
  <c r="Z31" i="41"/>
  <c r="AB31" i="41" s="1"/>
  <c r="S31" i="41"/>
  <c r="AO34" i="41"/>
  <c r="AQ34" i="41" s="1"/>
  <c r="AD35" i="41"/>
  <c r="O35" i="41"/>
  <c r="O36" i="41"/>
  <c r="S49" i="41"/>
  <c r="Z49" i="41"/>
  <c r="AB49" i="41" s="1"/>
  <c r="O9" i="41"/>
  <c r="N10" i="41"/>
  <c r="O13" i="41"/>
  <c r="N14" i="41"/>
  <c r="O17" i="41"/>
  <c r="N18" i="41"/>
  <c r="O21" i="41"/>
  <c r="N22" i="41"/>
  <c r="S22" i="41"/>
  <c r="AH22" i="41"/>
  <c r="O25" i="41"/>
  <c r="J26" i="41"/>
  <c r="AH26" i="41"/>
  <c r="AH27" i="41"/>
  <c r="Z28" i="41"/>
  <c r="AB28" i="41" s="1"/>
  <c r="S30" i="41"/>
  <c r="AC32" i="41"/>
  <c r="AE32" i="41" s="1"/>
  <c r="N32" i="41"/>
  <c r="G32" i="41"/>
  <c r="N34" i="41"/>
  <c r="P34" i="41" s="1"/>
  <c r="AH34" i="41"/>
  <c r="G35" i="41"/>
  <c r="AO35" i="41"/>
  <c r="AQ35" i="41" s="1"/>
  <c r="AH35" i="41"/>
  <c r="AC37" i="41"/>
  <c r="AE37" i="41" s="1"/>
  <c r="G37" i="41"/>
  <c r="Z37" i="41"/>
  <c r="AB37" i="41" s="1"/>
  <c r="AC39" i="41"/>
  <c r="AE39" i="41" s="1"/>
  <c r="N39" i="41"/>
  <c r="P39" i="41" s="1"/>
  <c r="G39" i="41"/>
  <c r="AC41" i="41"/>
  <c r="AE41" i="41" s="1"/>
  <c r="N41" i="41"/>
  <c r="P41" i="41" s="1"/>
  <c r="G41" i="41"/>
  <c r="G42" i="41"/>
  <c r="AC43" i="41"/>
  <c r="AE43" i="41" s="1"/>
  <c r="N43" i="41"/>
  <c r="P43" i="41" s="1"/>
  <c r="G43" i="41"/>
  <c r="AC45" i="41"/>
  <c r="AE45" i="41" s="1"/>
  <c r="N45" i="41"/>
  <c r="P45" i="41" s="1"/>
  <c r="G45" i="41"/>
  <c r="G46" i="41"/>
  <c r="AC47" i="41"/>
  <c r="AE47" i="41" s="1"/>
  <c r="N47" i="41"/>
  <c r="P47" i="41" s="1"/>
  <c r="G47" i="41"/>
  <c r="AC49" i="41"/>
  <c r="AE49" i="41" s="1"/>
  <c r="N49" i="41"/>
  <c r="P49" i="41" s="1"/>
  <c r="G49" i="41"/>
  <c r="AD50" i="41"/>
  <c r="AE50" i="41" s="1"/>
  <c r="O50" i="41"/>
  <c r="P50" i="41" s="1"/>
  <c r="G28" i="41"/>
  <c r="AO28" i="41"/>
  <c r="AQ28" i="41" s="1"/>
  <c r="AD31" i="41"/>
  <c r="O31" i="41"/>
  <c r="O32" i="41"/>
  <c r="AC34" i="41"/>
  <c r="AE34" i="41" s="1"/>
  <c r="Z35" i="41"/>
  <c r="AB35" i="41" s="1"/>
  <c r="S35" i="41"/>
  <c r="AD38" i="41"/>
  <c r="O38" i="41"/>
  <c r="AH39" i="41"/>
  <c r="AO39" i="41"/>
  <c r="AQ39" i="41" s="1"/>
  <c r="AD40" i="41"/>
  <c r="AE40" i="41" s="1"/>
  <c r="O40" i="41"/>
  <c r="P40" i="41" s="1"/>
  <c r="G40" i="41"/>
  <c r="AH41" i="41"/>
  <c r="AO41" i="41"/>
  <c r="AQ41" i="41" s="1"/>
  <c r="AD42" i="41"/>
  <c r="AE42" i="41" s="1"/>
  <c r="O42" i="41"/>
  <c r="P42" i="41" s="1"/>
  <c r="AH43" i="41"/>
  <c r="AO43" i="41"/>
  <c r="AQ43" i="41" s="1"/>
  <c r="AD44" i="41"/>
  <c r="AE44" i="41" s="1"/>
  <c r="O44" i="41"/>
  <c r="P44" i="41" s="1"/>
  <c r="G44" i="41"/>
  <c r="AH45" i="41"/>
  <c r="AO45" i="41"/>
  <c r="AQ45" i="41" s="1"/>
  <c r="AD46" i="41"/>
  <c r="AE46" i="41" s="1"/>
  <c r="O46" i="41"/>
  <c r="P46" i="41" s="1"/>
  <c r="AD48" i="41"/>
  <c r="AE48" i="41" s="1"/>
  <c r="O48" i="41"/>
  <c r="P48" i="41" s="1"/>
  <c r="G48" i="41"/>
  <c r="N31" i="41"/>
  <c r="AC31" i="41"/>
  <c r="N35" i="41"/>
  <c r="AC35" i="41"/>
  <c r="AE35" i="41" s="1"/>
  <c r="AO37" i="41"/>
  <c r="AQ37" i="41" s="1"/>
  <c r="AB40" i="41"/>
  <c r="AB48" i="41"/>
  <c r="AB50" i="41"/>
  <c r="G38" i="41"/>
  <c r="AQ40" i="41"/>
  <c r="AO47" i="41"/>
  <c r="AQ47" i="41" s="1"/>
  <c r="AQ48" i="41"/>
  <c r="AO49" i="41"/>
  <c r="AQ49" i="41" s="1"/>
  <c r="G50" i="41"/>
  <c r="AY50" i="53"/>
  <c r="AX50" i="53"/>
  <c r="AY49" i="53"/>
  <c r="AX49" i="53"/>
  <c r="AY48" i="53"/>
  <c r="AX48" i="53"/>
  <c r="AY47" i="53"/>
  <c r="AX47" i="53"/>
  <c r="AY46" i="53"/>
  <c r="AX46" i="53"/>
  <c r="AY45" i="53"/>
  <c r="AX45" i="53"/>
  <c r="AY44" i="53"/>
  <c r="AX44" i="53"/>
  <c r="AY43" i="53"/>
  <c r="AX43" i="53"/>
  <c r="AY42" i="53"/>
  <c r="AX42" i="53"/>
  <c r="AY41" i="53"/>
  <c r="AX41" i="53"/>
  <c r="AY40" i="53"/>
  <c r="AX40" i="53"/>
  <c r="AY39" i="53"/>
  <c r="AX39" i="53"/>
  <c r="AY38" i="53"/>
  <c r="AX38" i="53"/>
  <c r="AY37" i="53"/>
  <c r="AX37" i="53"/>
  <c r="AY36" i="53"/>
  <c r="AX36" i="53"/>
  <c r="AY35" i="53"/>
  <c r="AX35" i="53"/>
  <c r="AY34" i="53"/>
  <c r="AX34" i="53"/>
  <c r="AY33" i="53"/>
  <c r="AX33" i="53"/>
  <c r="AY32" i="53"/>
  <c r="AX32" i="53"/>
  <c r="AY31" i="53"/>
  <c r="AX31" i="53"/>
  <c r="AY30" i="53"/>
  <c r="AX30" i="53"/>
  <c r="AY29" i="53"/>
  <c r="AX29" i="53"/>
  <c r="AY28" i="53"/>
  <c r="AX28" i="53"/>
  <c r="AY27" i="53"/>
  <c r="AX27" i="53"/>
  <c r="AY26" i="53"/>
  <c r="AX26" i="53"/>
  <c r="AY25" i="53"/>
  <c r="AX25" i="53"/>
  <c r="AY24" i="53"/>
  <c r="AX24" i="53"/>
  <c r="AY23" i="53"/>
  <c r="AX23" i="53"/>
  <c r="AY22" i="53"/>
  <c r="AX22" i="53"/>
  <c r="AY21" i="53"/>
  <c r="AX21" i="53"/>
  <c r="AY20" i="53"/>
  <c r="AX20" i="53"/>
  <c r="AY19" i="53"/>
  <c r="AX19" i="53"/>
  <c r="AY18" i="53"/>
  <c r="AX18" i="53"/>
  <c r="AY17" i="53"/>
  <c r="AX17" i="53"/>
  <c r="AY16" i="53"/>
  <c r="AX16" i="53"/>
  <c r="AY15" i="53"/>
  <c r="AX15" i="53"/>
  <c r="AY14" i="53"/>
  <c r="AX14" i="53"/>
  <c r="AY13" i="53"/>
  <c r="AX13" i="53"/>
  <c r="AY12" i="53"/>
  <c r="AX12" i="53"/>
  <c r="AY11" i="53"/>
  <c r="AX11" i="53"/>
  <c r="AY10" i="53"/>
  <c r="AX10" i="53"/>
  <c r="AY9" i="53"/>
  <c r="AX9" i="53"/>
  <c r="AY8" i="53"/>
  <c r="AX8" i="53"/>
  <c r="AY7" i="53"/>
  <c r="AX7" i="53"/>
  <c r="AV50" i="53"/>
  <c r="AU50" i="53"/>
  <c r="AV49" i="53"/>
  <c r="AU49" i="53"/>
  <c r="AV48" i="53"/>
  <c r="AU48" i="53"/>
  <c r="AV47" i="53"/>
  <c r="AU47" i="53"/>
  <c r="AV46" i="53"/>
  <c r="AU46" i="53"/>
  <c r="AV45" i="53"/>
  <c r="AU45" i="53"/>
  <c r="AV44" i="53"/>
  <c r="AU44" i="53"/>
  <c r="AV43" i="53"/>
  <c r="AU43" i="53"/>
  <c r="AV42" i="53"/>
  <c r="AU42" i="53"/>
  <c r="AV41" i="53"/>
  <c r="AU41" i="53"/>
  <c r="AV40" i="53"/>
  <c r="AU40" i="53"/>
  <c r="AV39" i="53"/>
  <c r="AU39" i="53"/>
  <c r="AV38" i="53"/>
  <c r="AU38" i="53"/>
  <c r="AV37" i="53"/>
  <c r="AU37" i="53"/>
  <c r="AV36" i="53"/>
  <c r="AU36" i="53"/>
  <c r="AV35" i="53"/>
  <c r="AU35" i="53"/>
  <c r="AV34" i="53"/>
  <c r="AU34" i="53"/>
  <c r="AV33" i="53"/>
  <c r="AU33" i="53"/>
  <c r="AV32" i="53"/>
  <c r="AU32" i="53"/>
  <c r="AV31" i="53"/>
  <c r="AU31" i="53"/>
  <c r="AV30" i="53"/>
  <c r="AU30" i="53"/>
  <c r="AV29" i="53"/>
  <c r="AU29" i="53"/>
  <c r="AV28" i="53"/>
  <c r="AU28" i="53"/>
  <c r="AV27" i="53"/>
  <c r="AU27" i="53"/>
  <c r="AV26" i="53"/>
  <c r="AU26" i="53"/>
  <c r="AV25" i="53"/>
  <c r="AU25" i="53"/>
  <c r="AV24" i="53"/>
  <c r="AU24" i="53"/>
  <c r="AV23" i="53"/>
  <c r="AU23" i="53"/>
  <c r="AV22" i="53"/>
  <c r="AU22" i="53"/>
  <c r="AV21" i="53"/>
  <c r="AU21" i="53"/>
  <c r="AV20" i="53"/>
  <c r="AU20" i="53"/>
  <c r="AV19" i="53"/>
  <c r="AU19" i="53"/>
  <c r="AV18" i="53"/>
  <c r="AU18" i="53"/>
  <c r="AV17" i="53"/>
  <c r="AU17" i="53"/>
  <c r="AV16" i="53"/>
  <c r="AU16" i="53"/>
  <c r="AV15" i="53"/>
  <c r="AU15" i="53"/>
  <c r="AV14" i="53"/>
  <c r="AU14" i="53"/>
  <c r="AV13" i="53"/>
  <c r="AU13" i="53"/>
  <c r="AV12" i="53"/>
  <c r="AU12" i="53"/>
  <c r="AV11" i="53"/>
  <c r="AU11" i="53"/>
  <c r="AV10" i="53"/>
  <c r="AU10" i="53"/>
  <c r="AV9" i="53"/>
  <c r="AU9" i="53"/>
  <c r="AV8" i="53"/>
  <c r="AU8" i="53"/>
  <c r="AV7" i="53"/>
  <c r="AU7" i="53"/>
  <c r="AS50" i="53"/>
  <c r="AR50" i="53"/>
  <c r="AS49" i="53"/>
  <c r="AR49" i="53"/>
  <c r="AS48" i="53"/>
  <c r="AR48" i="53"/>
  <c r="AS47" i="53"/>
  <c r="AR47" i="53"/>
  <c r="AS46" i="53"/>
  <c r="AR46" i="53"/>
  <c r="AS45" i="53"/>
  <c r="AR45" i="53"/>
  <c r="AS44" i="53"/>
  <c r="AR44" i="53"/>
  <c r="AS43" i="53"/>
  <c r="AR43" i="53"/>
  <c r="AS42" i="53"/>
  <c r="AR42" i="53"/>
  <c r="AS41" i="53"/>
  <c r="AR41" i="53"/>
  <c r="AS40" i="53"/>
  <c r="AR40" i="53"/>
  <c r="AS39" i="53"/>
  <c r="AR39" i="53"/>
  <c r="AS38" i="53"/>
  <c r="AR38" i="53"/>
  <c r="AS37" i="53"/>
  <c r="AR37" i="53"/>
  <c r="AS36" i="53"/>
  <c r="AR36" i="53"/>
  <c r="AS35" i="53"/>
  <c r="AR35" i="53"/>
  <c r="AS34" i="53"/>
  <c r="AR34" i="53"/>
  <c r="AS33" i="53"/>
  <c r="AR33" i="53"/>
  <c r="AS32" i="53"/>
  <c r="AR32" i="53"/>
  <c r="AS31" i="53"/>
  <c r="AR31" i="53"/>
  <c r="AS30" i="53"/>
  <c r="AR30" i="53"/>
  <c r="AS29" i="53"/>
  <c r="AR29" i="53"/>
  <c r="AS28" i="53"/>
  <c r="AR28" i="53"/>
  <c r="AS27" i="53"/>
  <c r="AR27" i="53"/>
  <c r="AS26" i="53"/>
  <c r="AR26" i="53"/>
  <c r="AS25" i="53"/>
  <c r="AR25" i="53"/>
  <c r="AS24" i="53"/>
  <c r="AR24" i="53"/>
  <c r="AS23" i="53"/>
  <c r="AR23" i="53"/>
  <c r="AS22" i="53"/>
  <c r="AR22" i="53"/>
  <c r="AS21" i="53"/>
  <c r="AR21" i="53"/>
  <c r="AS20" i="53"/>
  <c r="AR20" i="53"/>
  <c r="AS19" i="53"/>
  <c r="AR19" i="53"/>
  <c r="AS18" i="53"/>
  <c r="AR18" i="53"/>
  <c r="AS17" i="53"/>
  <c r="AR17" i="53"/>
  <c r="AS16" i="53"/>
  <c r="AR16" i="53"/>
  <c r="AS15" i="53"/>
  <c r="AR15" i="53"/>
  <c r="AS14" i="53"/>
  <c r="AR14" i="53"/>
  <c r="AS13" i="53"/>
  <c r="AR13" i="53"/>
  <c r="AS12" i="53"/>
  <c r="AR12" i="53"/>
  <c r="AS11" i="53"/>
  <c r="AR11" i="53"/>
  <c r="AS10" i="53"/>
  <c r="AR10" i="53"/>
  <c r="AS9" i="53"/>
  <c r="AR9" i="53"/>
  <c r="AS8" i="53"/>
  <c r="AR8" i="53"/>
  <c r="AS7" i="53"/>
  <c r="AR7" i="53"/>
  <c r="AM50" i="53"/>
  <c r="AL50" i="53"/>
  <c r="AM49" i="53"/>
  <c r="AL49" i="53"/>
  <c r="AM48" i="53"/>
  <c r="AL48" i="53"/>
  <c r="AM47" i="53"/>
  <c r="AL47" i="53"/>
  <c r="AM46" i="53"/>
  <c r="AL46" i="53"/>
  <c r="AM45" i="53"/>
  <c r="AL45" i="53"/>
  <c r="AM44" i="53"/>
  <c r="AL44" i="53"/>
  <c r="AM43" i="53"/>
  <c r="AL43" i="53"/>
  <c r="AM42" i="53"/>
  <c r="AL42" i="53"/>
  <c r="AM41" i="53"/>
  <c r="AL41" i="53"/>
  <c r="AM40" i="53"/>
  <c r="AL40" i="53"/>
  <c r="AM39" i="53"/>
  <c r="AL39" i="53"/>
  <c r="AM38" i="53"/>
  <c r="AL38" i="53"/>
  <c r="AM37" i="53"/>
  <c r="AL37" i="53"/>
  <c r="AM36" i="53"/>
  <c r="AL36" i="53"/>
  <c r="AM35" i="53"/>
  <c r="AL35" i="53"/>
  <c r="AM34" i="53"/>
  <c r="AL34" i="53"/>
  <c r="AM33" i="53"/>
  <c r="AL33" i="53"/>
  <c r="AM32" i="53"/>
  <c r="AL32" i="53"/>
  <c r="AM31" i="53"/>
  <c r="AL31" i="53"/>
  <c r="AM30" i="53"/>
  <c r="AL30" i="53"/>
  <c r="AM29" i="53"/>
  <c r="AL29" i="53"/>
  <c r="AM28" i="53"/>
  <c r="AL28" i="53"/>
  <c r="AM27" i="53"/>
  <c r="AL27" i="53"/>
  <c r="AM26" i="53"/>
  <c r="AL26" i="53"/>
  <c r="AM25" i="53"/>
  <c r="AL25" i="53"/>
  <c r="AM24" i="53"/>
  <c r="AL24" i="53"/>
  <c r="AM23" i="53"/>
  <c r="AL23" i="53"/>
  <c r="AM22" i="53"/>
  <c r="AL22" i="53"/>
  <c r="AM21" i="53"/>
  <c r="AL21" i="53"/>
  <c r="AM20" i="53"/>
  <c r="AL20" i="53"/>
  <c r="AM19" i="53"/>
  <c r="AL19" i="53"/>
  <c r="AM18" i="53"/>
  <c r="AL18" i="53"/>
  <c r="AM17" i="53"/>
  <c r="AL17" i="53"/>
  <c r="AM16" i="53"/>
  <c r="AL16" i="53"/>
  <c r="AM15" i="53"/>
  <c r="AL15" i="53"/>
  <c r="AM14" i="53"/>
  <c r="AL14" i="53"/>
  <c r="AM13" i="53"/>
  <c r="AL13" i="53"/>
  <c r="AM12" i="53"/>
  <c r="AL12" i="53"/>
  <c r="AM11" i="53"/>
  <c r="AL11" i="53"/>
  <c r="AM10" i="53"/>
  <c r="AL10" i="53"/>
  <c r="AM9" i="53"/>
  <c r="AL9" i="53"/>
  <c r="AM8" i="53"/>
  <c r="AL8" i="53"/>
  <c r="AM7" i="53"/>
  <c r="AL7" i="53"/>
  <c r="AJ50" i="53"/>
  <c r="AI50" i="53"/>
  <c r="AJ49" i="53"/>
  <c r="AI49" i="53"/>
  <c r="AJ48" i="53"/>
  <c r="AI48" i="53"/>
  <c r="AJ47" i="53"/>
  <c r="AI47" i="53"/>
  <c r="AJ46" i="53"/>
  <c r="AI46" i="53"/>
  <c r="AJ45" i="53"/>
  <c r="AI45" i="53"/>
  <c r="AJ44" i="53"/>
  <c r="AI44" i="53"/>
  <c r="AJ43" i="53"/>
  <c r="AI43" i="53"/>
  <c r="AJ42" i="53"/>
  <c r="AI42" i="53"/>
  <c r="AJ41" i="53"/>
  <c r="AI41" i="53"/>
  <c r="AJ40" i="53"/>
  <c r="AI40" i="53"/>
  <c r="AJ39" i="53"/>
  <c r="AI39" i="53"/>
  <c r="AJ38" i="53"/>
  <c r="AI38" i="53"/>
  <c r="AJ37" i="53"/>
  <c r="AI37" i="53"/>
  <c r="AJ36" i="53"/>
  <c r="AI36" i="53"/>
  <c r="AJ35" i="53"/>
  <c r="AI35" i="53"/>
  <c r="AJ34" i="53"/>
  <c r="AI34" i="53"/>
  <c r="AJ33" i="53"/>
  <c r="AI33" i="53"/>
  <c r="AJ32" i="53"/>
  <c r="AI32" i="53"/>
  <c r="AJ31" i="53"/>
  <c r="AI31" i="53"/>
  <c r="AJ30" i="53"/>
  <c r="AI30" i="53"/>
  <c r="AJ29" i="53"/>
  <c r="AI29" i="53"/>
  <c r="AJ28" i="53"/>
  <c r="AI28" i="53"/>
  <c r="AJ27" i="53"/>
  <c r="AI27" i="53"/>
  <c r="AJ26" i="53"/>
  <c r="AI26" i="53"/>
  <c r="AJ25" i="53"/>
  <c r="AI25" i="53"/>
  <c r="AJ24" i="53"/>
  <c r="AI24" i="53"/>
  <c r="AJ23" i="53"/>
  <c r="AI23" i="53"/>
  <c r="AJ22" i="53"/>
  <c r="AI22" i="53"/>
  <c r="AJ21" i="53"/>
  <c r="AI21" i="53"/>
  <c r="AJ20" i="53"/>
  <c r="AI20" i="53"/>
  <c r="AJ19" i="53"/>
  <c r="AI19" i="53"/>
  <c r="AJ18" i="53"/>
  <c r="AI18" i="53"/>
  <c r="AJ17" i="53"/>
  <c r="AI17" i="53"/>
  <c r="AJ16" i="53"/>
  <c r="AI16" i="53"/>
  <c r="AJ15" i="53"/>
  <c r="AI15" i="53"/>
  <c r="AJ14" i="53"/>
  <c r="AI14" i="53"/>
  <c r="AJ13" i="53"/>
  <c r="AI13" i="53"/>
  <c r="AJ12" i="53"/>
  <c r="AI12" i="53"/>
  <c r="AJ11" i="53"/>
  <c r="AI11" i="53"/>
  <c r="AJ10" i="53"/>
  <c r="AI10" i="53"/>
  <c r="AJ9" i="53"/>
  <c r="AI9" i="53"/>
  <c r="AJ8" i="53"/>
  <c r="AI8" i="53"/>
  <c r="AJ7" i="53"/>
  <c r="AI7" i="53"/>
  <c r="AG50" i="53"/>
  <c r="AF50" i="53"/>
  <c r="AG49" i="53"/>
  <c r="AF49" i="53"/>
  <c r="AG48" i="53"/>
  <c r="AF48" i="53"/>
  <c r="AG47" i="53"/>
  <c r="AF47" i="53"/>
  <c r="AG46" i="53"/>
  <c r="AF46" i="53"/>
  <c r="AG45" i="53"/>
  <c r="AF45" i="53"/>
  <c r="AG44" i="53"/>
  <c r="AF44" i="53"/>
  <c r="AG43" i="53"/>
  <c r="AF43" i="53"/>
  <c r="AG42" i="53"/>
  <c r="AF42" i="53"/>
  <c r="AG41" i="53"/>
  <c r="AF41" i="53"/>
  <c r="AG40" i="53"/>
  <c r="AF40" i="53"/>
  <c r="AG39" i="53"/>
  <c r="AF39" i="53"/>
  <c r="AG38" i="53"/>
  <c r="AF38" i="53"/>
  <c r="AG37" i="53"/>
  <c r="AF37" i="53"/>
  <c r="AG36" i="53"/>
  <c r="AF36" i="53"/>
  <c r="AG35" i="53"/>
  <c r="AF35" i="53"/>
  <c r="AG34" i="53"/>
  <c r="AF34" i="53"/>
  <c r="AG33" i="53"/>
  <c r="AF33" i="53"/>
  <c r="AG32" i="53"/>
  <c r="AF32" i="53"/>
  <c r="AG31" i="53"/>
  <c r="AF31" i="53"/>
  <c r="AG30" i="53"/>
  <c r="AF30" i="53"/>
  <c r="AG29" i="53"/>
  <c r="AF29" i="53"/>
  <c r="AG28" i="53"/>
  <c r="AF28" i="53"/>
  <c r="AG27" i="53"/>
  <c r="AF27" i="53"/>
  <c r="AG26" i="53"/>
  <c r="AF26" i="53"/>
  <c r="AG25" i="53"/>
  <c r="AF25" i="53"/>
  <c r="AG24" i="53"/>
  <c r="AF24" i="53"/>
  <c r="AG23" i="53"/>
  <c r="AF23" i="53"/>
  <c r="AG22" i="53"/>
  <c r="AF22" i="53"/>
  <c r="AG21" i="53"/>
  <c r="AF21" i="53"/>
  <c r="AG20" i="53"/>
  <c r="AF20" i="53"/>
  <c r="AG19" i="53"/>
  <c r="AF19" i="53"/>
  <c r="AG18" i="53"/>
  <c r="AF18" i="53"/>
  <c r="AG17" i="53"/>
  <c r="AF17" i="53"/>
  <c r="AG16" i="53"/>
  <c r="AF16" i="53"/>
  <c r="AG15" i="53"/>
  <c r="AF15" i="53"/>
  <c r="AG14" i="53"/>
  <c r="AF14" i="53"/>
  <c r="AG13" i="53"/>
  <c r="AF13" i="53"/>
  <c r="AG12" i="53"/>
  <c r="AF12" i="53"/>
  <c r="AG11" i="53"/>
  <c r="AF11" i="53"/>
  <c r="AG10" i="53"/>
  <c r="AF10" i="53"/>
  <c r="AG9" i="53"/>
  <c r="AF9" i="53"/>
  <c r="AG8" i="53"/>
  <c r="AF8" i="53"/>
  <c r="AG7" i="53"/>
  <c r="AF7" i="53"/>
  <c r="X50" i="53"/>
  <c r="W50" i="53"/>
  <c r="X49" i="53"/>
  <c r="W49" i="53"/>
  <c r="X48" i="53"/>
  <c r="W48" i="53"/>
  <c r="X47" i="53"/>
  <c r="W47" i="53"/>
  <c r="X46" i="53"/>
  <c r="W46" i="53"/>
  <c r="X45" i="53"/>
  <c r="W45" i="53"/>
  <c r="X44" i="53"/>
  <c r="W44" i="53"/>
  <c r="X43" i="53"/>
  <c r="W43" i="53"/>
  <c r="X42" i="53"/>
  <c r="W42" i="53"/>
  <c r="X41" i="53"/>
  <c r="W41" i="53"/>
  <c r="X40" i="53"/>
  <c r="W40" i="53"/>
  <c r="X39" i="53"/>
  <c r="W39" i="53"/>
  <c r="X38" i="53"/>
  <c r="W38" i="53"/>
  <c r="X37" i="53"/>
  <c r="W37" i="53"/>
  <c r="X36" i="53"/>
  <c r="W36" i="53"/>
  <c r="X35" i="53"/>
  <c r="W35" i="53"/>
  <c r="X34" i="53"/>
  <c r="W34" i="53"/>
  <c r="X33" i="53"/>
  <c r="W33" i="53"/>
  <c r="X32" i="53"/>
  <c r="W32" i="53"/>
  <c r="X31" i="53"/>
  <c r="W31" i="53"/>
  <c r="X30" i="53"/>
  <c r="W30" i="53"/>
  <c r="X29" i="53"/>
  <c r="W29" i="53"/>
  <c r="X28" i="53"/>
  <c r="W28" i="53"/>
  <c r="X27" i="53"/>
  <c r="W27" i="53"/>
  <c r="X26" i="53"/>
  <c r="W26" i="53"/>
  <c r="X25" i="53"/>
  <c r="W25" i="53"/>
  <c r="X24" i="53"/>
  <c r="W24" i="53"/>
  <c r="X23" i="53"/>
  <c r="W23" i="53"/>
  <c r="X22" i="53"/>
  <c r="W22" i="53"/>
  <c r="X21" i="53"/>
  <c r="W21" i="53"/>
  <c r="X20" i="53"/>
  <c r="W20" i="53"/>
  <c r="X19" i="53"/>
  <c r="W19" i="53"/>
  <c r="X18" i="53"/>
  <c r="W18" i="53"/>
  <c r="X17" i="53"/>
  <c r="W17" i="53"/>
  <c r="X16" i="53"/>
  <c r="W16" i="53"/>
  <c r="X15" i="53"/>
  <c r="W15" i="53"/>
  <c r="X14" i="53"/>
  <c r="W14" i="53"/>
  <c r="X13" i="53"/>
  <c r="W13" i="53"/>
  <c r="X12" i="53"/>
  <c r="W12" i="53"/>
  <c r="X11" i="53"/>
  <c r="W11" i="53"/>
  <c r="X10" i="53"/>
  <c r="W10" i="53"/>
  <c r="X9" i="53"/>
  <c r="W9" i="53"/>
  <c r="X8" i="53"/>
  <c r="W8" i="53"/>
  <c r="X7" i="53"/>
  <c r="W7" i="53"/>
  <c r="U50" i="53"/>
  <c r="T50" i="53"/>
  <c r="U49" i="53"/>
  <c r="T49" i="53"/>
  <c r="U48" i="53"/>
  <c r="T48" i="53"/>
  <c r="U47" i="53"/>
  <c r="T47" i="53"/>
  <c r="U46" i="53"/>
  <c r="T46" i="53"/>
  <c r="U45" i="53"/>
  <c r="T45" i="53"/>
  <c r="U44" i="53"/>
  <c r="T44" i="53"/>
  <c r="U43" i="53"/>
  <c r="T43" i="53"/>
  <c r="U42" i="53"/>
  <c r="T42" i="53"/>
  <c r="U41" i="53"/>
  <c r="T41" i="53"/>
  <c r="U40" i="53"/>
  <c r="T40" i="53"/>
  <c r="U39" i="53"/>
  <c r="T39" i="53"/>
  <c r="U38" i="53"/>
  <c r="T38" i="53"/>
  <c r="U37" i="53"/>
  <c r="T37" i="53"/>
  <c r="U36" i="53"/>
  <c r="T36" i="53"/>
  <c r="U35" i="53"/>
  <c r="T35" i="53"/>
  <c r="U34" i="53"/>
  <c r="T34" i="53"/>
  <c r="U33" i="53"/>
  <c r="T33" i="53"/>
  <c r="U32" i="53"/>
  <c r="T32" i="53"/>
  <c r="U31" i="53"/>
  <c r="T31" i="53"/>
  <c r="U30" i="53"/>
  <c r="T30" i="53"/>
  <c r="U29" i="53"/>
  <c r="T29" i="53"/>
  <c r="U28" i="53"/>
  <c r="T28" i="53"/>
  <c r="U27" i="53"/>
  <c r="T27" i="53"/>
  <c r="U26" i="53"/>
  <c r="T26" i="53"/>
  <c r="U25" i="53"/>
  <c r="T25" i="53"/>
  <c r="U24" i="53"/>
  <c r="T24" i="53"/>
  <c r="U23" i="53"/>
  <c r="T23" i="53"/>
  <c r="U22" i="53"/>
  <c r="T22" i="53"/>
  <c r="U21" i="53"/>
  <c r="T21" i="53"/>
  <c r="U20" i="53"/>
  <c r="T20" i="53"/>
  <c r="U19" i="53"/>
  <c r="T19" i="53"/>
  <c r="U18" i="53"/>
  <c r="T18" i="53"/>
  <c r="U17" i="53"/>
  <c r="T17" i="53"/>
  <c r="U16" i="53"/>
  <c r="T16" i="53"/>
  <c r="U15" i="53"/>
  <c r="T15" i="53"/>
  <c r="U14" i="53"/>
  <c r="T14" i="53"/>
  <c r="U13" i="53"/>
  <c r="T13" i="53"/>
  <c r="U12" i="53"/>
  <c r="T12" i="53"/>
  <c r="U11" i="53"/>
  <c r="T11" i="53"/>
  <c r="U10" i="53"/>
  <c r="T10" i="53"/>
  <c r="U9" i="53"/>
  <c r="T9" i="53"/>
  <c r="U8" i="53"/>
  <c r="T8" i="53"/>
  <c r="U7" i="53"/>
  <c r="T7" i="53"/>
  <c r="R50" i="53"/>
  <c r="Q50" i="53"/>
  <c r="R49" i="53"/>
  <c r="Q49" i="53"/>
  <c r="R48" i="53"/>
  <c r="Q48" i="53"/>
  <c r="R47" i="53"/>
  <c r="Q47" i="53"/>
  <c r="R46" i="53"/>
  <c r="Q46" i="53"/>
  <c r="R45" i="53"/>
  <c r="Q45" i="53"/>
  <c r="R44" i="53"/>
  <c r="Q44" i="53"/>
  <c r="R43" i="53"/>
  <c r="Q43" i="53"/>
  <c r="R42" i="53"/>
  <c r="Q42" i="53"/>
  <c r="R41" i="53"/>
  <c r="Q41" i="53"/>
  <c r="R40" i="53"/>
  <c r="Q40" i="53"/>
  <c r="R39" i="53"/>
  <c r="Q39" i="53"/>
  <c r="R38" i="53"/>
  <c r="Q38" i="53"/>
  <c r="R37" i="53"/>
  <c r="Q37" i="53"/>
  <c r="R36" i="53"/>
  <c r="Q36" i="53"/>
  <c r="R35" i="53"/>
  <c r="Q35" i="53"/>
  <c r="R34" i="53"/>
  <c r="Q34" i="53"/>
  <c r="R33" i="53"/>
  <c r="Q33" i="53"/>
  <c r="R32" i="53"/>
  <c r="Q32" i="53"/>
  <c r="R31" i="53"/>
  <c r="Q31" i="53"/>
  <c r="R30" i="53"/>
  <c r="Q30" i="53"/>
  <c r="R29" i="53"/>
  <c r="Q29" i="53"/>
  <c r="R28" i="53"/>
  <c r="Q28" i="53"/>
  <c r="R27" i="53"/>
  <c r="Q27" i="53"/>
  <c r="R26" i="53"/>
  <c r="Q26" i="53"/>
  <c r="R25" i="53"/>
  <c r="Q25" i="53"/>
  <c r="R24" i="53"/>
  <c r="Q24" i="53"/>
  <c r="R23" i="53"/>
  <c r="Q23" i="53"/>
  <c r="R22" i="53"/>
  <c r="Q22" i="53"/>
  <c r="R21" i="53"/>
  <c r="Q21" i="53"/>
  <c r="R20" i="53"/>
  <c r="Q20" i="53"/>
  <c r="R19" i="53"/>
  <c r="Q19" i="53"/>
  <c r="R18" i="53"/>
  <c r="Q18" i="53"/>
  <c r="R17" i="53"/>
  <c r="Q17" i="53"/>
  <c r="R16" i="53"/>
  <c r="Q16" i="53"/>
  <c r="R15" i="53"/>
  <c r="Q15" i="53"/>
  <c r="R14" i="53"/>
  <c r="Q14" i="53"/>
  <c r="R13" i="53"/>
  <c r="Q13" i="53"/>
  <c r="R12" i="53"/>
  <c r="Q12" i="53"/>
  <c r="R11" i="53"/>
  <c r="Q11" i="53"/>
  <c r="R10" i="53"/>
  <c r="Q10" i="53"/>
  <c r="R9" i="53"/>
  <c r="Q9" i="53"/>
  <c r="R8" i="53"/>
  <c r="Q8" i="53"/>
  <c r="R7" i="53"/>
  <c r="Q7" i="53"/>
  <c r="L50" i="53"/>
  <c r="K50" i="53"/>
  <c r="L49" i="53"/>
  <c r="K49" i="53"/>
  <c r="L48" i="53"/>
  <c r="K48" i="53"/>
  <c r="L47" i="53"/>
  <c r="K47" i="53"/>
  <c r="L46" i="53"/>
  <c r="K46" i="53"/>
  <c r="L45" i="53"/>
  <c r="K45" i="53"/>
  <c r="L44" i="53"/>
  <c r="K44" i="53"/>
  <c r="L43" i="53"/>
  <c r="K43" i="53"/>
  <c r="L42" i="53"/>
  <c r="K42" i="53"/>
  <c r="L41" i="53"/>
  <c r="K41" i="53"/>
  <c r="L40" i="53"/>
  <c r="K40" i="53"/>
  <c r="L39" i="53"/>
  <c r="K39" i="53"/>
  <c r="L38" i="53"/>
  <c r="K38" i="53"/>
  <c r="L37" i="53"/>
  <c r="K37" i="53"/>
  <c r="L36" i="53"/>
  <c r="K36" i="53"/>
  <c r="L35" i="53"/>
  <c r="K35" i="53"/>
  <c r="L34" i="53"/>
  <c r="K34" i="53"/>
  <c r="L33" i="53"/>
  <c r="K33" i="53"/>
  <c r="L32" i="53"/>
  <c r="K32" i="53"/>
  <c r="L31" i="53"/>
  <c r="K31" i="53"/>
  <c r="L30" i="53"/>
  <c r="K30" i="53"/>
  <c r="L29" i="53"/>
  <c r="K29" i="53"/>
  <c r="L28" i="53"/>
  <c r="K28" i="53"/>
  <c r="L27" i="53"/>
  <c r="K27" i="53"/>
  <c r="L26" i="53"/>
  <c r="K26" i="53"/>
  <c r="L25" i="53"/>
  <c r="K25" i="53"/>
  <c r="L24" i="53"/>
  <c r="K24" i="53"/>
  <c r="L23" i="53"/>
  <c r="K23" i="53"/>
  <c r="L22" i="53"/>
  <c r="K22" i="53"/>
  <c r="L21" i="53"/>
  <c r="K21" i="53"/>
  <c r="L20" i="53"/>
  <c r="K20" i="53"/>
  <c r="L19" i="53"/>
  <c r="K19" i="53"/>
  <c r="L18" i="53"/>
  <c r="K18" i="53"/>
  <c r="L17" i="53"/>
  <c r="K17" i="53"/>
  <c r="L16" i="53"/>
  <c r="K16" i="53"/>
  <c r="L15" i="53"/>
  <c r="K15" i="53"/>
  <c r="L14" i="53"/>
  <c r="K14" i="53"/>
  <c r="L13" i="53"/>
  <c r="K13" i="53"/>
  <c r="L12" i="53"/>
  <c r="K12" i="53"/>
  <c r="L11" i="53"/>
  <c r="K11" i="53"/>
  <c r="L10" i="53"/>
  <c r="K10" i="53"/>
  <c r="L9" i="53"/>
  <c r="K9" i="53"/>
  <c r="L8" i="53"/>
  <c r="K8" i="53"/>
  <c r="L7" i="53"/>
  <c r="K7" i="53"/>
  <c r="I50" i="53"/>
  <c r="H50" i="53"/>
  <c r="I49" i="53"/>
  <c r="H49" i="53"/>
  <c r="I48" i="53"/>
  <c r="H48" i="53"/>
  <c r="I47" i="53"/>
  <c r="H47" i="53"/>
  <c r="I46" i="53"/>
  <c r="H46" i="53"/>
  <c r="I45" i="53"/>
  <c r="H45" i="53"/>
  <c r="I44" i="53"/>
  <c r="H44" i="53"/>
  <c r="I43" i="53"/>
  <c r="H43" i="53"/>
  <c r="I42" i="53"/>
  <c r="H42" i="53"/>
  <c r="I41" i="53"/>
  <c r="H41" i="53"/>
  <c r="I40" i="53"/>
  <c r="H40" i="53"/>
  <c r="I39" i="53"/>
  <c r="H39" i="53"/>
  <c r="I38" i="53"/>
  <c r="H38" i="53"/>
  <c r="I37" i="53"/>
  <c r="H37" i="53"/>
  <c r="I36" i="53"/>
  <c r="H36" i="53"/>
  <c r="I35" i="53"/>
  <c r="H35" i="53"/>
  <c r="I34" i="53"/>
  <c r="H34" i="53"/>
  <c r="I33" i="53"/>
  <c r="H33" i="53"/>
  <c r="I32" i="53"/>
  <c r="H32" i="53"/>
  <c r="I31" i="53"/>
  <c r="H31" i="53"/>
  <c r="I30" i="53"/>
  <c r="H30" i="53"/>
  <c r="I29" i="53"/>
  <c r="H29" i="53"/>
  <c r="I28" i="53"/>
  <c r="H28" i="53"/>
  <c r="I27" i="53"/>
  <c r="H27" i="53"/>
  <c r="I26" i="53"/>
  <c r="H26" i="53"/>
  <c r="I25" i="53"/>
  <c r="H25" i="53"/>
  <c r="I24" i="53"/>
  <c r="H24" i="53"/>
  <c r="I23" i="53"/>
  <c r="H23" i="53"/>
  <c r="I22" i="53"/>
  <c r="H22" i="53"/>
  <c r="I21" i="53"/>
  <c r="H21" i="53"/>
  <c r="I20" i="53"/>
  <c r="H20" i="53"/>
  <c r="I19" i="53"/>
  <c r="H19" i="53"/>
  <c r="I18" i="53"/>
  <c r="H18" i="53"/>
  <c r="I17" i="53"/>
  <c r="H17" i="53"/>
  <c r="I16" i="53"/>
  <c r="H16" i="53"/>
  <c r="I15" i="53"/>
  <c r="H15" i="53"/>
  <c r="I14" i="53"/>
  <c r="H14" i="53"/>
  <c r="I13" i="53"/>
  <c r="H13" i="53"/>
  <c r="I12" i="53"/>
  <c r="H12" i="53"/>
  <c r="I11" i="53"/>
  <c r="H11" i="53"/>
  <c r="I10" i="53"/>
  <c r="H10" i="53"/>
  <c r="I9" i="53"/>
  <c r="H9" i="53"/>
  <c r="I8" i="53"/>
  <c r="H8" i="53"/>
  <c r="I7" i="53"/>
  <c r="H7" i="53"/>
  <c r="F50" i="53"/>
  <c r="E50" i="53"/>
  <c r="F49" i="53"/>
  <c r="E49" i="53"/>
  <c r="F48" i="53"/>
  <c r="E48" i="53"/>
  <c r="F47" i="53"/>
  <c r="E47" i="53"/>
  <c r="F46" i="53"/>
  <c r="E46" i="53"/>
  <c r="F45" i="53"/>
  <c r="E45" i="53"/>
  <c r="F44" i="53"/>
  <c r="E44" i="53"/>
  <c r="F43" i="53"/>
  <c r="E43" i="53"/>
  <c r="F42" i="53"/>
  <c r="E42" i="53"/>
  <c r="F41" i="53"/>
  <c r="E41" i="53"/>
  <c r="F40" i="53"/>
  <c r="E40" i="53"/>
  <c r="F39" i="53"/>
  <c r="E39" i="53"/>
  <c r="F38" i="53"/>
  <c r="E38" i="53"/>
  <c r="F37" i="53"/>
  <c r="E37" i="53"/>
  <c r="F36" i="53"/>
  <c r="E36" i="53"/>
  <c r="F35" i="53"/>
  <c r="E35" i="53"/>
  <c r="F34" i="53"/>
  <c r="E34" i="53"/>
  <c r="F33" i="53"/>
  <c r="E33" i="53"/>
  <c r="F32" i="53"/>
  <c r="E32" i="53"/>
  <c r="F31" i="53"/>
  <c r="E31" i="53"/>
  <c r="F30" i="53"/>
  <c r="E30" i="53"/>
  <c r="F29" i="53"/>
  <c r="E29" i="53"/>
  <c r="F28" i="53"/>
  <c r="E28" i="53"/>
  <c r="F27" i="53"/>
  <c r="E27" i="53"/>
  <c r="F26" i="53"/>
  <c r="E26" i="53"/>
  <c r="F25" i="53"/>
  <c r="E25" i="53"/>
  <c r="F24" i="53"/>
  <c r="E24" i="53"/>
  <c r="F23" i="53"/>
  <c r="E23" i="53"/>
  <c r="F22" i="53"/>
  <c r="E22" i="53"/>
  <c r="F21" i="53"/>
  <c r="E21" i="53"/>
  <c r="F20" i="53"/>
  <c r="E20" i="53"/>
  <c r="F19" i="53"/>
  <c r="E19" i="53"/>
  <c r="F18" i="53"/>
  <c r="E18" i="53"/>
  <c r="F17" i="53"/>
  <c r="E17" i="53"/>
  <c r="F16" i="53"/>
  <c r="E16" i="53"/>
  <c r="F15" i="53"/>
  <c r="E15" i="53"/>
  <c r="F14" i="53"/>
  <c r="E14" i="53"/>
  <c r="F13" i="53"/>
  <c r="E13" i="53"/>
  <c r="F12" i="53"/>
  <c r="E12" i="53"/>
  <c r="F11" i="53"/>
  <c r="E11" i="53"/>
  <c r="F10" i="53"/>
  <c r="E10" i="53"/>
  <c r="F9" i="53"/>
  <c r="E9" i="53"/>
  <c r="F8" i="53"/>
  <c r="E8" i="53"/>
  <c r="P10" i="10" l="1"/>
  <c r="AE12" i="31"/>
  <c r="P27" i="50"/>
  <c r="P14" i="43"/>
  <c r="AE44" i="48"/>
  <c r="AE19" i="10"/>
  <c r="P40" i="48"/>
  <c r="AE33" i="36"/>
  <c r="P43" i="38"/>
  <c r="P18" i="34"/>
  <c r="AE22" i="36"/>
  <c r="AE11" i="41"/>
  <c r="AE44" i="5"/>
  <c r="AE12" i="5"/>
  <c r="P50" i="10"/>
  <c r="P50" i="43"/>
  <c r="AE10" i="43"/>
  <c r="P12" i="24"/>
  <c r="P36" i="34"/>
  <c r="AE45" i="50"/>
  <c r="P25" i="33"/>
  <c r="P22" i="43"/>
  <c r="P42" i="38"/>
  <c r="AE24" i="38"/>
  <c r="P33" i="31"/>
  <c r="P46" i="34"/>
  <c r="AE36" i="48"/>
  <c r="P49" i="33"/>
  <c r="AE18" i="10"/>
  <c r="P14" i="41"/>
  <c r="AE10" i="41"/>
  <c r="P33" i="24"/>
  <c r="P25" i="24"/>
  <c r="AE42" i="47"/>
  <c r="P32" i="48"/>
  <c r="P41" i="50"/>
  <c r="P42" i="33"/>
  <c r="P34" i="33"/>
  <c r="P44" i="5"/>
  <c r="AE13" i="36"/>
  <c r="AE42" i="10"/>
  <c r="AE46" i="10"/>
  <c r="P33" i="47"/>
  <c r="AE26" i="43"/>
  <c r="AE33" i="31"/>
  <c r="AE19" i="31"/>
  <c r="AE38" i="47"/>
  <c r="P13" i="50"/>
  <c r="P8" i="5"/>
  <c r="AE35" i="5"/>
  <c r="P43" i="36"/>
  <c r="P17" i="10"/>
  <c r="AE15" i="10"/>
  <c r="P32" i="42"/>
  <c r="P16" i="42"/>
  <c r="P46" i="24"/>
  <c r="P37" i="47"/>
  <c r="AE31" i="33"/>
  <c r="P31" i="36"/>
  <c r="P18" i="36"/>
  <c r="AE25" i="24"/>
  <c r="AE50" i="47"/>
  <c r="P20" i="5"/>
  <c r="AE32" i="38"/>
  <c r="AE50" i="34"/>
  <c r="AE42" i="34"/>
  <c r="AE26" i="34"/>
  <c r="AE22" i="34"/>
  <c r="AE16" i="34"/>
  <c r="P41" i="47"/>
  <c r="P22" i="10"/>
  <c r="AE39" i="43"/>
  <c r="P13" i="41"/>
  <c r="P24" i="42"/>
  <c r="P27" i="42"/>
  <c r="P11" i="42"/>
  <c r="P34" i="42"/>
  <c r="P25" i="31"/>
  <c r="P48" i="34"/>
  <c r="P22" i="34"/>
  <c r="P13" i="34"/>
  <c r="P50" i="48"/>
  <c r="AE28" i="48"/>
  <c r="P33" i="33"/>
  <c r="AE39" i="33"/>
  <c r="AE46" i="36"/>
  <c r="AE30" i="10"/>
  <c r="AE31" i="41"/>
  <c r="P37" i="42"/>
  <c r="P8" i="24"/>
  <c r="AE30" i="47"/>
  <c r="P44" i="48"/>
  <c r="P36" i="48"/>
  <c r="AE8" i="50"/>
  <c r="P20" i="33"/>
  <c r="P41" i="23"/>
  <c r="P17" i="23"/>
  <c r="P33" i="5"/>
  <c r="AE24" i="5"/>
  <c r="P15" i="5"/>
  <c r="P41" i="36"/>
  <c r="AE27" i="36"/>
  <c r="AE50" i="10"/>
  <c r="AE38" i="10"/>
  <c r="P19" i="42"/>
  <c r="AE32" i="42"/>
  <c r="AE8" i="42"/>
  <c r="P50" i="38"/>
  <c r="AE46" i="24"/>
  <c r="AE34" i="47"/>
  <c r="AE7" i="47"/>
  <c r="AE22" i="48"/>
  <c r="P20" i="48"/>
  <c r="P18" i="48"/>
  <c r="P46" i="33"/>
  <c r="AE37" i="33"/>
  <c r="P45" i="36"/>
  <c r="P35" i="36"/>
  <c r="P27" i="36"/>
  <c r="P49" i="36"/>
  <c r="P38" i="10"/>
  <c r="P30" i="10"/>
  <c r="P26" i="10"/>
  <c r="P18" i="10"/>
  <c r="AE34" i="10"/>
  <c r="P34" i="10"/>
  <c r="P37" i="5"/>
  <c r="P50" i="36"/>
  <c r="AE14" i="36"/>
  <c r="AE18" i="36"/>
  <c r="P46" i="10"/>
  <c r="P9" i="10"/>
  <c r="P27" i="5"/>
  <c r="P16" i="5"/>
  <c r="P22" i="36"/>
  <c r="P47" i="5"/>
  <c r="P43" i="5"/>
  <c r="P31" i="5"/>
  <c r="AE25" i="36"/>
  <c r="P10" i="36"/>
  <c r="AE39" i="5"/>
  <c r="P35" i="5"/>
  <c r="P29" i="5"/>
  <c r="P12" i="5"/>
  <c r="P14" i="36"/>
  <c r="AE10" i="36"/>
  <c r="P45" i="10"/>
  <c r="P41" i="10"/>
  <c r="P37" i="10"/>
  <c r="P33" i="10"/>
  <c r="P29" i="10"/>
  <c r="P25" i="10"/>
  <c r="AE9" i="36"/>
  <c r="P13" i="10"/>
  <c r="P48" i="5"/>
  <c r="P40" i="5"/>
  <c r="P39" i="5"/>
  <c r="P24" i="5"/>
  <c r="P39" i="36"/>
  <c r="P33" i="36"/>
  <c r="P21" i="36"/>
  <c r="P9" i="36"/>
  <c r="AE17" i="10"/>
  <c r="AE9" i="10"/>
  <c r="AE22" i="10"/>
  <c r="AE20" i="5"/>
  <c r="P9" i="5"/>
  <c r="AE48" i="36"/>
  <c r="AE49" i="31"/>
  <c r="AE43" i="31"/>
  <c r="AE29" i="31"/>
  <c r="P21" i="31"/>
  <c r="P34" i="34"/>
  <c r="AE20" i="34"/>
  <c r="AE47" i="47"/>
  <c r="P49" i="47"/>
  <c r="P38" i="47"/>
  <c r="AE49" i="33"/>
  <c r="AE50" i="24"/>
  <c r="P29" i="24"/>
  <c r="P32" i="24"/>
  <c r="AE37" i="24"/>
  <c r="P42" i="24"/>
  <c r="AE41" i="31"/>
  <c r="P47" i="31"/>
  <c r="AE11" i="31"/>
  <c r="AE46" i="34"/>
  <c r="AE38" i="34"/>
  <c r="AE30" i="34"/>
  <c r="P42" i="47"/>
  <c r="P12" i="34"/>
  <c r="P28" i="48"/>
  <c r="AE38" i="50"/>
  <c r="AE49" i="50"/>
  <c r="P21" i="33"/>
  <c r="P50" i="23"/>
  <c r="P34" i="23"/>
  <c r="P18" i="23"/>
  <c r="AE47" i="31"/>
  <c r="P37" i="23"/>
  <c r="AE12" i="24"/>
  <c r="AE22" i="47"/>
  <c r="AE18" i="47"/>
  <c r="P8" i="47"/>
  <c r="P34" i="48"/>
  <c r="P16" i="50"/>
  <c r="AE40" i="24"/>
  <c r="P19" i="31"/>
  <c r="AE20" i="47"/>
  <c r="AE10" i="48"/>
  <c r="P16" i="33"/>
  <c r="P26" i="24"/>
  <c r="P44" i="24"/>
  <c r="AE42" i="24"/>
  <c r="AE20" i="24"/>
  <c r="P40" i="24"/>
  <c r="AE16" i="24"/>
  <c r="AE39" i="31"/>
  <c r="P28" i="34"/>
  <c r="AE14" i="34"/>
  <c r="P45" i="47"/>
  <c r="P15" i="31"/>
  <c r="AE14" i="47"/>
  <c r="AE12" i="34"/>
  <c r="AE28" i="47"/>
  <c r="P44" i="47"/>
  <c r="AE10" i="47"/>
  <c r="P36" i="47"/>
  <c r="P24" i="47"/>
  <c r="AE30" i="50"/>
  <c r="AE49" i="48"/>
  <c r="P20" i="50"/>
  <c r="P45" i="33"/>
  <c r="P9" i="33"/>
  <c r="P38" i="23"/>
  <c r="P22" i="23"/>
  <c r="P37" i="50"/>
  <c r="P24" i="33"/>
  <c r="P49" i="23"/>
  <c r="P29" i="23"/>
  <c r="P25" i="23"/>
  <c r="P21" i="23"/>
  <c r="P9" i="23"/>
  <c r="P50" i="24"/>
  <c r="P31" i="31"/>
  <c r="AE46" i="50"/>
  <c r="P50" i="33"/>
  <c r="P45" i="23"/>
  <c r="P13" i="23"/>
  <c r="AE18" i="24"/>
  <c r="AE14" i="24"/>
  <c r="AE17" i="24"/>
  <c r="AE8" i="24"/>
  <c r="P16" i="24"/>
  <c r="AE45" i="31"/>
  <c r="P35" i="31"/>
  <c r="P39" i="31"/>
  <c r="AE23" i="31"/>
  <c r="P11" i="31"/>
  <c r="P30" i="34"/>
  <c r="P44" i="34"/>
  <c r="AE18" i="34"/>
  <c r="AE13" i="34"/>
  <c r="AE15" i="31"/>
  <c r="AE49" i="47"/>
  <c r="AE40" i="48"/>
  <c r="AE32" i="48"/>
  <c r="P16" i="47"/>
  <c r="AE8" i="47"/>
  <c r="P25" i="50"/>
  <c r="AE16" i="47"/>
  <c r="P49" i="48"/>
  <c r="P24" i="50"/>
  <c r="P26" i="33"/>
  <c r="P13" i="33"/>
  <c r="P42" i="23"/>
  <c r="P26" i="23"/>
  <c r="P10" i="23"/>
  <c r="P8" i="48"/>
  <c r="AE37" i="50"/>
  <c r="P37" i="33"/>
  <c r="P29" i="33"/>
  <c r="P12" i="33"/>
  <c r="P8" i="33"/>
  <c r="P33" i="23"/>
  <c r="P30" i="48"/>
  <c r="P37" i="24"/>
  <c r="P36" i="24"/>
  <c r="P28" i="24"/>
  <c r="AE37" i="31"/>
  <c r="AE25" i="31"/>
  <c r="P23" i="31"/>
  <c r="AE21" i="31"/>
  <c r="AE34" i="34"/>
  <c r="P8" i="34"/>
  <c r="AE50" i="48"/>
  <c r="AE12" i="47"/>
  <c r="P40" i="34"/>
  <c r="P24" i="34"/>
  <c r="AE26" i="47"/>
  <c r="P46" i="48"/>
  <c r="P12" i="50"/>
  <c r="P17" i="33"/>
  <c r="P46" i="23"/>
  <c r="P30" i="23"/>
  <c r="P14" i="23"/>
  <c r="P10" i="48"/>
  <c r="P9" i="50"/>
  <c r="AE41" i="33"/>
  <c r="AE33" i="33"/>
  <c r="P50" i="42"/>
  <c r="P17" i="41"/>
  <c r="AE36" i="42"/>
  <c r="AE48" i="43"/>
  <c r="AE26" i="38"/>
  <c r="P22" i="41"/>
  <c r="P45" i="42"/>
  <c r="P18" i="43"/>
  <c r="P34" i="38"/>
  <c r="P41" i="43"/>
  <c r="P9" i="38"/>
  <c r="P31" i="41"/>
  <c r="P18" i="41"/>
  <c r="AE50" i="43"/>
  <c r="P35" i="38"/>
  <c r="P21" i="41"/>
  <c r="P10" i="43"/>
  <c r="AE42" i="38"/>
  <c r="P32" i="41"/>
  <c r="P10" i="41"/>
  <c r="P38" i="41"/>
  <c r="P44" i="42"/>
  <c r="AE37" i="42"/>
  <c r="P28" i="42"/>
  <c r="P12" i="42"/>
  <c r="AE37" i="43"/>
  <c r="AE29" i="43"/>
  <c r="P25" i="43"/>
  <c r="P21" i="43"/>
  <c r="P17" i="43"/>
  <c r="P13" i="43"/>
  <c r="P9" i="43"/>
  <c r="AE41" i="43"/>
  <c r="P13" i="38"/>
  <c r="P43" i="43"/>
  <c r="AE40" i="38"/>
  <c r="AE18" i="41"/>
  <c r="AE34" i="38"/>
  <c r="P25" i="41"/>
  <c r="P36" i="41"/>
  <c r="P31" i="42"/>
  <c r="P15" i="42"/>
  <c r="P36" i="42"/>
  <c r="P27" i="38"/>
  <c r="P35" i="41"/>
  <c r="AE38" i="41"/>
  <c r="P9" i="41"/>
  <c r="AE50" i="42"/>
  <c r="AE40" i="42"/>
  <c r="AE48" i="42"/>
  <c r="AE29" i="41"/>
  <c r="P23" i="42"/>
  <c r="AE31" i="43"/>
  <c r="P33" i="43"/>
  <c r="P26" i="38"/>
  <c r="P17" i="38"/>
  <c r="P20" i="38"/>
  <c r="P16" i="38"/>
  <c r="AE43" i="43"/>
  <c r="P39" i="43"/>
  <c r="P30" i="38"/>
  <c r="P22" i="38"/>
  <c r="F7" i="53"/>
  <c r="AX50" i="11"/>
  <c r="AX49" i="11"/>
  <c r="AX48" i="11"/>
  <c r="AX47" i="11"/>
  <c r="AX46" i="11"/>
  <c r="AX45" i="11"/>
  <c r="AX44" i="11"/>
  <c r="AX43" i="11"/>
  <c r="AX42" i="11"/>
  <c r="AX41" i="11"/>
  <c r="AX40" i="11"/>
  <c r="AX39" i="11"/>
  <c r="AX38" i="11"/>
  <c r="AX37" i="11"/>
  <c r="AX36" i="11"/>
  <c r="AX35" i="11"/>
  <c r="AX34" i="11"/>
  <c r="AX33" i="11"/>
  <c r="AX32" i="11"/>
  <c r="AX31" i="11"/>
  <c r="AX30" i="11"/>
  <c r="AX29" i="11"/>
  <c r="AX28" i="11"/>
  <c r="AX27" i="11"/>
  <c r="AX26" i="11"/>
  <c r="AX25" i="11"/>
  <c r="AX24" i="11"/>
  <c r="AX23" i="11"/>
  <c r="AX22" i="11"/>
  <c r="AX21" i="11"/>
  <c r="AX20" i="11"/>
  <c r="AX19" i="11"/>
  <c r="AX18" i="11"/>
  <c r="AX17" i="11"/>
  <c r="AX16" i="11"/>
  <c r="AX15" i="11"/>
  <c r="AX14" i="11"/>
  <c r="AX13" i="11"/>
  <c r="AX12" i="11"/>
  <c r="AX11" i="11"/>
  <c r="AX10" i="11"/>
  <c r="AX9" i="11"/>
  <c r="AX8" i="11"/>
  <c r="AX7" i="11"/>
  <c r="AU50" i="11"/>
  <c r="AU49" i="11"/>
  <c r="AU48" i="11"/>
  <c r="AU47" i="11"/>
  <c r="AU46" i="11"/>
  <c r="AU45" i="11"/>
  <c r="AU44" i="11"/>
  <c r="AU43" i="11"/>
  <c r="AU42" i="11"/>
  <c r="AU41" i="11"/>
  <c r="AU40" i="11"/>
  <c r="AU39" i="11"/>
  <c r="AU38" i="11"/>
  <c r="AU37" i="11"/>
  <c r="AU36" i="11"/>
  <c r="AU35" i="11"/>
  <c r="AU34" i="11"/>
  <c r="AU33" i="11"/>
  <c r="AU32" i="11"/>
  <c r="AU31" i="11"/>
  <c r="AU30" i="11"/>
  <c r="AU29" i="11"/>
  <c r="AU28" i="11"/>
  <c r="AU27" i="11"/>
  <c r="AU26" i="11"/>
  <c r="AU25" i="11"/>
  <c r="AU24" i="11"/>
  <c r="AU23" i="11"/>
  <c r="AU22" i="11"/>
  <c r="AU21" i="11"/>
  <c r="AU20" i="11"/>
  <c r="AU19" i="11"/>
  <c r="AU18" i="11"/>
  <c r="AU17" i="11"/>
  <c r="AU16" i="11"/>
  <c r="AU15" i="11"/>
  <c r="AU14" i="11"/>
  <c r="AU13" i="11"/>
  <c r="AU12" i="11"/>
  <c r="AU11" i="11"/>
  <c r="AU10" i="11"/>
  <c r="AU9" i="11"/>
  <c r="AU8" i="11"/>
  <c r="AU7" i="11"/>
  <c r="AR50" i="11"/>
  <c r="AR49" i="11"/>
  <c r="AR48" i="11"/>
  <c r="AR47" i="11"/>
  <c r="AR46" i="11"/>
  <c r="AR45" i="11"/>
  <c r="AR44" i="11"/>
  <c r="AR43" i="11"/>
  <c r="AR42" i="11"/>
  <c r="AR41" i="11"/>
  <c r="AR40" i="11"/>
  <c r="AR39" i="11"/>
  <c r="AR38" i="11"/>
  <c r="AR37" i="11"/>
  <c r="AR36" i="11"/>
  <c r="AR35" i="11"/>
  <c r="AR34" i="11"/>
  <c r="AR33" i="11"/>
  <c r="AR32" i="11"/>
  <c r="AR31" i="11"/>
  <c r="AR30" i="11"/>
  <c r="AR29" i="11"/>
  <c r="AR28" i="11"/>
  <c r="AR27" i="11"/>
  <c r="AR26" i="11"/>
  <c r="AR25" i="11"/>
  <c r="AR24" i="11"/>
  <c r="AR23" i="11"/>
  <c r="AR22" i="11"/>
  <c r="AR21" i="11"/>
  <c r="AR20" i="11"/>
  <c r="AR19" i="11"/>
  <c r="AR18" i="11"/>
  <c r="AR17" i="11"/>
  <c r="AR16" i="11"/>
  <c r="AR15" i="11"/>
  <c r="AR14" i="11"/>
  <c r="AR13" i="11"/>
  <c r="AR12" i="11"/>
  <c r="AR11" i="11"/>
  <c r="AR10" i="11"/>
  <c r="AR9" i="11"/>
  <c r="AR8" i="11"/>
  <c r="AR7" i="11"/>
  <c r="AL50" i="11"/>
  <c r="AL49" i="11"/>
  <c r="AL48" i="11"/>
  <c r="AL47" i="11"/>
  <c r="AL46" i="11"/>
  <c r="AL45" i="11"/>
  <c r="AL44" i="11"/>
  <c r="AL43" i="11"/>
  <c r="AL42" i="11"/>
  <c r="AL41" i="11"/>
  <c r="AL40" i="11"/>
  <c r="AL39" i="11"/>
  <c r="AL38" i="11"/>
  <c r="AL37" i="11"/>
  <c r="AL36" i="11"/>
  <c r="AL35" i="11"/>
  <c r="AL34" i="11"/>
  <c r="AL33" i="11"/>
  <c r="AL32" i="11"/>
  <c r="AL31" i="11"/>
  <c r="AL30" i="11"/>
  <c r="AL29" i="11"/>
  <c r="AL28" i="11"/>
  <c r="AL27" i="11"/>
  <c r="AL26" i="11"/>
  <c r="AL25" i="11"/>
  <c r="AL24" i="11"/>
  <c r="AL23" i="11"/>
  <c r="AL22" i="11"/>
  <c r="AL21" i="11"/>
  <c r="AL20" i="11"/>
  <c r="AL19" i="11"/>
  <c r="AL18" i="11"/>
  <c r="AL17" i="11"/>
  <c r="AL16" i="11"/>
  <c r="AL15" i="11"/>
  <c r="AL14" i="11"/>
  <c r="AL13" i="11"/>
  <c r="AL12" i="11"/>
  <c r="AL11" i="11"/>
  <c r="AL10" i="11"/>
  <c r="AL9" i="11"/>
  <c r="AL8" i="11"/>
  <c r="AL7" i="11"/>
  <c r="AI50" i="11"/>
  <c r="AI49" i="11"/>
  <c r="AI48" i="11"/>
  <c r="AI47" i="11"/>
  <c r="AI46" i="11"/>
  <c r="AI45" i="11"/>
  <c r="AI44" i="11"/>
  <c r="AI43" i="11"/>
  <c r="AI42" i="11"/>
  <c r="AI41" i="11"/>
  <c r="AI40" i="11"/>
  <c r="AI39" i="11"/>
  <c r="AI38" i="11"/>
  <c r="AI37" i="11"/>
  <c r="AI36" i="11"/>
  <c r="AI35" i="11"/>
  <c r="AI34" i="11"/>
  <c r="AI33" i="11"/>
  <c r="AI32" i="11"/>
  <c r="AI31" i="11"/>
  <c r="AI30" i="11"/>
  <c r="AI29" i="11"/>
  <c r="AI28" i="11"/>
  <c r="AI27" i="11"/>
  <c r="AI26" i="11"/>
  <c r="AI25" i="11"/>
  <c r="AI24" i="11"/>
  <c r="AI23" i="11"/>
  <c r="AI22" i="11"/>
  <c r="AI21" i="11"/>
  <c r="AI20" i="11"/>
  <c r="AI19" i="11"/>
  <c r="AI18" i="11"/>
  <c r="AI17" i="11"/>
  <c r="AI16" i="11"/>
  <c r="AI15" i="11"/>
  <c r="AI14" i="11"/>
  <c r="AI13" i="11"/>
  <c r="AI12" i="11"/>
  <c r="AI11" i="11"/>
  <c r="AI10" i="11"/>
  <c r="AI9" i="11"/>
  <c r="AI8" i="11"/>
  <c r="AI7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F37" i="11"/>
  <c r="AF36" i="11"/>
  <c r="AF35" i="11"/>
  <c r="AF34" i="11"/>
  <c r="AF33" i="11"/>
  <c r="AF32" i="11"/>
  <c r="AF31" i="11"/>
  <c r="AF30" i="11"/>
  <c r="AF29" i="11"/>
  <c r="AF28" i="11"/>
  <c r="AF27" i="11"/>
  <c r="AF26" i="11"/>
  <c r="AF25" i="11"/>
  <c r="AF24" i="11"/>
  <c r="AF23" i="11"/>
  <c r="AF22" i="11"/>
  <c r="AF21" i="11"/>
  <c r="AF20" i="11"/>
  <c r="AF19" i="11"/>
  <c r="AF18" i="11"/>
  <c r="AF17" i="11"/>
  <c r="AF16" i="11"/>
  <c r="AF15" i="11"/>
  <c r="AF14" i="11"/>
  <c r="AF13" i="11"/>
  <c r="AF12" i="11"/>
  <c r="AF11" i="11"/>
  <c r="AF10" i="11"/>
  <c r="AF9" i="11"/>
  <c r="AF8" i="11"/>
  <c r="AF7" i="11"/>
  <c r="W50" i="11"/>
  <c r="W49" i="11"/>
  <c r="W48" i="11"/>
  <c r="W47" i="11"/>
  <c r="W46" i="11"/>
  <c r="W45" i="11"/>
  <c r="W44" i="11"/>
  <c r="W43" i="11"/>
  <c r="W42" i="11"/>
  <c r="W41" i="11"/>
  <c r="W40" i="11"/>
  <c r="W39" i="11"/>
  <c r="W38" i="11"/>
  <c r="W37" i="11"/>
  <c r="W36" i="11"/>
  <c r="W35" i="11"/>
  <c r="W34" i="11"/>
  <c r="W33" i="11"/>
  <c r="W32" i="11"/>
  <c r="W31" i="11"/>
  <c r="W30" i="11"/>
  <c r="W29" i="11"/>
  <c r="W28" i="11"/>
  <c r="W27" i="11"/>
  <c r="W26" i="11"/>
  <c r="W25" i="11"/>
  <c r="W24" i="11"/>
  <c r="W23" i="11"/>
  <c r="W22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T50" i="11"/>
  <c r="T49" i="11"/>
  <c r="T48" i="11"/>
  <c r="T47" i="11"/>
  <c r="T46" i="11"/>
  <c r="T45" i="11"/>
  <c r="T44" i="11"/>
  <c r="T43" i="11"/>
  <c r="T42" i="11"/>
  <c r="T41" i="11"/>
  <c r="T40" i="11"/>
  <c r="T39" i="11"/>
  <c r="T38" i="11"/>
  <c r="T37" i="11"/>
  <c r="T36" i="11"/>
  <c r="T35" i="11"/>
  <c r="T34" i="11"/>
  <c r="T33" i="11"/>
  <c r="T32" i="11"/>
  <c r="T31" i="11"/>
  <c r="T30" i="11"/>
  <c r="T29" i="11"/>
  <c r="T28" i="11"/>
  <c r="T27" i="11"/>
  <c r="T26" i="11"/>
  <c r="T25" i="11"/>
  <c r="T24" i="11"/>
  <c r="T23" i="11"/>
  <c r="T22" i="11"/>
  <c r="T21" i="11"/>
  <c r="T20" i="11"/>
  <c r="T19" i="11"/>
  <c r="T18" i="11"/>
  <c r="T17" i="11"/>
  <c r="T16" i="11"/>
  <c r="T15" i="11"/>
  <c r="T14" i="11"/>
  <c r="T13" i="11"/>
  <c r="T12" i="11"/>
  <c r="T11" i="11"/>
  <c r="T10" i="11"/>
  <c r="T9" i="11"/>
  <c r="T8" i="11"/>
  <c r="T7" i="11"/>
  <c r="Q50" i="11"/>
  <c r="Q49" i="11"/>
  <c r="Q48" i="11"/>
  <c r="Q47" i="11"/>
  <c r="Q46" i="11"/>
  <c r="Q45" i="11"/>
  <c r="Q44" i="11"/>
  <c r="Q43" i="11"/>
  <c r="Q42" i="11"/>
  <c r="Q41" i="11"/>
  <c r="Q40" i="11"/>
  <c r="Q39" i="11"/>
  <c r="Q38" i="11"/>
  <c r="Q37" i="11"/>
  <c r="Q36" i="11"/>
  <c r="Q35" i="11"/>
  <c r="Q34" i="11"/>
  <c r="Q33" i="11"/>
  <c r="Q32" i="11"/>
  <c r="Q31" i="11"/>
  <c r="Q30" i="11"/>
  <c r="Q29" i="11"/>
  <c r="Q28" i="11"/>
  <c r="Q27" i="11"/>
  <c r="Q26" i="11"/>
  <c r="Q25" i="11"/>
  <c r="Q24" i="11"/>
  <c r="Q23" i="11"/>
  <c r="Q22" i="11"/>
  <c r="Q21" i="11"/>
  <c r="Q20" i="11"/>
  <c r="Q19" i="11"/>
  <c r="Q18" i="11"/>
  <c r="Q17" i="11"/>
  <c r="Q16" i="11"/>
  <c r="Q15" i="11"/>
  <c r="Q14" i="11"/>
  <c r="Q13" i="11"/>
  <c r="Q12" i="11"/>
  <c r="Q11" i="11"/>
  <c r="Q10" i="11"/>
  <c r="Q9" i="11"/>
  <c r="Q8" i="11"/>
  <c r="Q7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AY50" i="11" l="1"/>
  <c r="AY49" i="11"/>
  <c r="AY48" i="11"/>
  <c r="AY47" i="11"/>
  <c r="AY46" i="11"/>
  <c r="AY45" i="11"/>
  <c r="AY44" i="11"/>
  <c r="AY43" i="11"/>
  <c r="AY42" i="11"/>
  <c r="AY41" i="11"/>
  <c r="AY40" i="11"/>
  <c r="AY39" i="11"/>
  <c r="AY38" i="11"/>
  <c r="AY37" i="11"/>
  <c r="AY36" i="11"/>
  <c r="AY35" i="11"/>
  <c r="AY34" i="11"/>
  <c r="AY33" i="11"/>
  <c r="AY32" i="11"/>
  <c r="AY31" i="11"/>
  <c r="AY30" i="11"/>
  <c r="AY29" i="11"/>
  <c r="AY28" i="11"/>
  <c r="AY27" i="11"/>
  <c r="AY26" i="11"/>
  <c r="AY25" i="11"/>
  <c r="AY24" i="11"/>
  <c r="AY23" i="11"/>
  <c r="AY22" i="11"/>
  <c r="AY21" i="11"/>
  <c r="AY20" i="11"/>
  <c r="AY19" i="11"/>
  <c r="AY18" i="11"/>
  <c r="AY17" i="11"/>
  <c r="AY16" i="11"/>
  <c r="AY15" i="11"/>
  <c r="AY14" i="11"/>
  <c r="AY13" i="11"/>
  <c r="AY12" i="11"/>
  <c r="AY11" i="11"/>
  <c r="AY10" i="11"/>
  <c r="AY9" i="11"/>
  <c r="AY8" i="11"/>
  <c r="AY7" i="11"/>
  <c r="AZ7" i="11" s="1"/>
  <c r="BD7" i="11"/>
  <c r="AV50" i="11"/>
  <c r="AV49" i="11"/>
  <c r="AV48" i="11"/>
  <c r="AV47" i="11"/>
  <c r="AV46" i="11"/>
  <c r="AV45" i="11"/>
  <c r="AV44" i="11"/>
  <c r="AV43" i="11"/>
  <c r="AV42" i="11"/>
  <c r="AV41" i="11"/>
  <c r="AV40" i="11"/>
  <c r="AV39" i="11"/>
  <c r="AV38" i="11"/>
  <c r="AV37" i="11"/>
  <c r="AV36" i="11"/>
  <c r="AV35" i="11"/>
  <c r="AV34" i="11"/>
  <c r="AV33" i="11"/>
  <c r="AV32" i="11"/>
  <c r="AV31" i="11"/>
  <c r="AV30" i="11"/>
  <c r="AV29" i="11"/>
  <c r="AV28" i="11"/>
  <c r="AV27" i="11"/>
  <c r="AV26" i="11"/>
  <c r="AV25" i="11"/>
  <c r="AV24" i="11"/>
  <c r="AV23" i="11"/>
  <c r="AV22" i="11"/>
  <c r="AV21" i="11"/>
  <c r="AV20" i="11"/>
  <c r="AV19" i="11"/>
  <c r="AV18" i="11"/>
  <c r="AV17" i="11"/>
  <c r="AV16" i="11"/>
  <c r="AV15" i="11"/>
  <c r="AV14" i="11"/>
  <c r="AV13" i="11"/>
  <c r="AV12" i="11"/>
  <c r="AV11" i="11"/>
  <c r="AV10" i="11"/>
  <c r="AV9" i="11"/>
  <c r="AV8" i="11"/>
  <c r="AV7" i="11"/>
  <c r="AS50" i="11"/>
  <c r="AS49" i="11"/>
  <c r="AS48" i="11"/>
  <c r="AS47" i="11"/>
  <c r="AS46" i="11"/>
  <c r="AS45" i="11"/>
  <c r="AS44" i="11"/>
  <c r="AS43" i="11"/>
  <c r="AS42" i="11"/>
  <c r="AS41" i="11"/>
  <c r="AS40" i="11"/>
  <c r="AS39" i="11"/>
  <c r="AS38" i="11"/>
  <c r="AS37" i="11"/>
  <c r="AS36" i="11"/>
  <c r="AS35" i="11"/>
  <c r="AS34" i="11"/>
  <c r="AS33" i="11"/>
  <c r="AS32" i="11"/>
  <c r="AS31" i="11"/>
  <c r="AS30" i="11"/>
  <c r="AS29" i="11"/>
  <c r="AS28" i="11"/>
  <c r="AS27" i="11"/>
  <c r="AS26" i="11"/>
  <c r="AS25" i="11"/>
  <c r="AS24" i="11"/>
  <c r="AS23" i="11"/>
  <c r="AS22" i="11"/>
  <c r="AS21" i="11"/>
  <c r="AS20" i="11"/>
  <c r="AS19" i="11"/>
  <c r="AS18" i="11"/>
  <c r="AS17" i="11"/>
  <c r="AS16" i="11"/>
  <c r="AS15" i="11"/>
  <c r="AS14" i="11"/>
  <c r="AS13" i="11"/>
  <c r="AS12" i="11"/>
  <c r="AS11" i="11"/>
  <c r="AS10" i="11"/>
  <c r="AS9" i="11"/>
  <c r="AS8" i="11"/>
  <c r="AS7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AM37" i="11"/>
  <c r="AM36" i="11"/>
  <c r="AM35" i="11"/>
  <c r="AM34" i="11"/>
  <c r="AM33" i="11"/>
  <c r="AM32" i="11"/>
  <c r="AM31" i="11"/>
  <c r="AM30" i="11"/>
  <c r="AM29" i="11"/>
  <c r="AM28" i="11"/>
  <c r="AM27" i="11"/>
  <c r="AM26" i="11"/>
  <c r="AM25" i="11"/>
  <c r="AM24" i="11"/>
  <c r="AM23" i="11"/>
  <c r="AM22" i="11"/>
  <c r="AM21" i="11"/>
  <c r="AM20" i="11"/>
  <c r="AM19" i="11"/>
  <c r="AM18" i="11"/>
  <c r="AM17" i="11"/>
  <c r="AM16" i="11"/>
  <c r="AM15" i="11"/>
  <c r="AM14" i="11"/>
  <c r="AM13" i="11"/>
  <c r="AM12" i="11"/>
  <c r="AM11" i="11"/>
  <c r="AM10" i="11"/>
  <c r="AM9" i="11"/>
  <c r="AM8" i="11"/>
  <c r="AM7" i="11"/>
  <c r="AJ50" i="11"/>
  <c r="AJ49" i="11"/>
  <c r="AJ48" i="11"/>
  <c r="AJ47" i="11"/>
  <c r="AJ46" i="11"/>
  <c r="AJ45" i="11"/>
  <c r="AJ44" i="11"/>
  <c r="AJ43" i="11"/>
  <c r="AJ42" i="11"/>
  <c r="AJ41" i="11"/>
  <c r="AJ40" i="11"/>
  <c r="AJ39" i="11"/>
  <c r="AJ38" i="11"/>
  <c r="AJ37" i="11"/>
  <c r="AJ36" i="11"/>
  <c r="AJ35" i="11"/>
  <c r="AJ34" i="11"/>
  <c r="AJ33" i="11"/>
  <c r="AJ32" i="11"/>
  <c r="AJ31" i="11"/>
  <c r="AJ30" i="11"/>
  <c r="AJ29" i="11"/>
  <c r="AJ28" i="11"/>
  <c r="AJ27" i="11"/>
  <c r="AJ26" i="11"/>
  <c r="AJ25" i="11"/>
  <c r="AJ24" i="11"/>
  <c r="AJ23" i="11"/>
  <c r="AJ22" i="11"/>
  <c r="AJ21" i="11"/>
  <c r="AJ20" i="11"/>
  <c r="AJ19" i="11"/>
  <c r="AJ18" i="11"/>
  <c r="AJ17" i="11"/>
  <c r="AJ16" i="11"/>
  <c r="AJ15" i="11"/>
  <c r="AJ14" i="11"/>
  <c r="AJ13" i="11"/>
  <c r="AJ12" i="11"/>
  <c r="AJ11" i="11"/>
  <c r="AJ10" i="11"/>
  <c r="AJ9" i="11"/>
  <c r="AJ8" i="11"/>
  <c r="AJ7" i="11"/>
  <c r="AG50" i="11"/>
  <c r="AG49" i="11"/>
  <c r="AG48" i="11"/>
  <c r="AG47" i="11"/>
  <c r="AG46" i="11"/>
  <c r="AG45" i="11"/>
  <c r="AG44" i="11"/>
  <c r="AG43" i="11"/>
  <c r="AG42" i="11"/>
  <c r="AG41" i="11"/>
  <c r="AG40" i="11"/>
  <c r="AG39" i="11"/>
  <c r="AG38" i="11"/>
  <c r="AG37" i="11"/>
  <c r="AG36" i="11"/>
  <c r="AG35" i="11"/>
  <c r="AG34" i="11"/>
  <c r="AG33" i="11"/>
  <c r="AG32" i="11"/>
  <c r="AG31" i="11"/>
  <c r="AG30" i="11"/>
  <c r="AG29" i="11"/>
  <c r="AG28" i="11"/>
  <c r="AG27" i="11"/>
  <c r="AG26" i="11"/>
  <c r="AG25" i="11"/>
  <c r="AG24" i="11"/>
  <c r="AG23" i="11"/>
  <c r="AG22" i="11"/>
  <c r="AG21" i="11"/>
  <c r="AG20" i="11"/>
  <c r="AG19" i="11"/>
  <c r="AG18" i="11"/>
  <c r="AG17" i="11"/>
  <c r="AG16" i="11"/>
  <c r="AG15" i="11"/>
  <c r="AG14" i="11"/>
  <c r="AG13" i="11"/>
  <c r="AG12" i="11"/>
  <c r="AG11" i="11"/>
  <c r="AG10" i="11"/>
  <c r="AG9" i="11"/>
  <c r="AG8" i="11"/>
  <c r="AG7" i="11"/>
  <c r="BE7" i="11" s="1"/>
  <c r="X50" i="11"/>
  <c r="X49" i="11"/>
  <c r="X48" i="11"/>
  <c r="X47" i="11"/>
  <c r="X46" i="11"/>
  <c r="X45" i="11"/>
  <c r="X44" i="11"/>
  <c r="X43" i="11"/>
  <c r="X42" i="11"/>
  <c r="X41" i="11"/>
  <c r="X40" i="11"/>
  <c r="X39" i="11"/>
  <c r="X38" i="11"/>
  <c r="X37" i="11"/>
  <c r="X36" i="11"/>
  <c r="X35" i="11"/>
  <c r="X34" i="11"/>
  <c r="X33" i="11"/>
  <c r="X32" i="11"/>
  <c r="X31" i="11"/>
  <c r="X30" i="11"/>
  <c r="X29" i="11"/>
  <c r="X28" i="11"/>
  <c r="X27" i="11"/>
  <c r="X26" i="11"/>
  <c r="X25" i="11"/>
  <c r="X24" i="11"/>
  <c r="X23" i="11"/>
  <c r="X22" i="11"/>
  <c r="X21" i="11"/>
  <c r="X20" i="11"/>
  <c r="X19" i="11"/>
  <c r="X18" i="11"/>
  <c r="X17" i="11"/>
  <c r="X16" i="11"/>
  <c r="X15" i="11"/>
  <c r="X14" i="11"/>
  <c r="X13" i="11"/>
  <c r="X12" i="11"/>
  <c r="X11" i="11"/>
  <c r="X10" i="11"/>
  <c r="X9" i="11"/>
  <c r="X8" i="11"/>
  <c r="X7" i="11"/>
  <c r="U50" i="11"/>
  <c r="U49" i="11"/>
  <c r="U48" i="11"/>
  <c r="U47" i="11"/>
  <c r="U46" i="11"/>
  <c r="U45" i="11"/>
  <c r="U44" i="11"/>
  <c r="U43" i="11"/>
  <c r="U42" i="11"/>
  <c r="U41" i="11"/>
  <c r="U40" i="11"/>
  <c r="U39" i="11"/>
  <c r="U38" i="11"/>
  <c r="U37" i="11"/>
  <c r="U36" i="11"/>
  <c r="U35" i="11"/>
  <c r="U34" i="11"/>
  <c r="U33" i="11"/>
  <c r="U32" i="11"/>
  <c r="U31" i="11"/>
  <c r="U30" i="11"/>
  <c r="U29" i="11"/>
  <c r="U28" i="11"/>
  <c r="U27" i="11"/>
  <c r="U26" i="11"/>
  <c r="U25" i="11"/>
  <c r="U24" i="11"/>
  <c r="U23" i="11"/>
  <c r="U22" i="11"/>
  <c r="U21" i="11"/>
  <c r="U20" i="11"/>
  <c r="U19" i="11"/>
  <c r="U18" i="11"/>
  <c r="U17" i="11"/>
  <c r="U16" i="11"/>
  <c r="U15" i="11"/>
  <c r="U14" i="11"/>
  <c r="U13" i="11"/>
  <c r="U12" i="11"/>
  <c r="U11" i="11"/>
  <c r="U10" i="11"/>
  <c r="U9" i="11"/>
  <c r="U8" i="11"/>
  <c r="U7" i="11"/>
  <c r="R50" i="11"/>
  <c r="R49" i="11"/>
  <c r="R48" i="11"/>
  <c r="R47" i="11"/>
  <c r="R46" i="11"/>
  <c r="R45" i="11"/>
  <c r="R44" i="11"/>
  <c r="R43" i="11"/>
  <c r="R42" i="11"/>
  <c r="R41" i="11"/>
  <c r="R40" i="11"/>
  <c r="R39" i="11"/>
  <c r="R38" i="11"/>
  <c r="R37" i="11"/>
  <c r="R36" i="11"/>
  <c r="R35" i="11"/>
  <c r="R34" i="11"/>
  <c r="R33" i="11"/>
  <c r="R32" i="11"/>
  <c r="R31" i="11"/>
  <c r="R30" i="11"/>
  <c r="R29" i="11"/>
  <c r="R28" i="11"/>
  <c r="R27" i="11"/>
  <c r="R26" i="11"/>
  <c r="R25" i="11"/>
  <c r="R24" i="11"/>
  <c r="R23" i="11"/>
  <c r="R22" i="11"/>
  <c r="R21" i="11"/>
  <c r="R20" i="11"/>
  <c r="R19" i="11"/>
  <c r="R18" i="11"/>
  <c r="R17" i="11"/>
  <c r="R16" i="11"/>
  <c r="R15" i="11"/>
  <c r="R14" i="11"/>
  <c r="R13" i="11"/>
  <c r="R12" i="11"/>
  <c r="R11" i="11"/>
  <c r="R10" i="11"/>
  <c r="R9" i="11"/>
  <c r="R8" i="11"/>
  <c r="R7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20" i="11"/>
  <c r="L19" i="11"/>
  <c r="L18" i="11"/>
  <c r="L17" i="11"/>
  <c r="L16" i="11"/>
  <c r="L15" i="11"/>
  <c r="L14" i="11"/>
  <c r="L13" i="11"/>
  <c r="L12" i="11"/>
  <c r="L11" i="11"/>
  <c r="L10" i="11"/>
  <c r="L9" i="11"/>
  <c r="L8" i="11"/>
  <c r="L7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BF7" i="11" l="1"/>
  <c r="AS52" i="25"/>
  <c r="AM52" i="25"/>
  <c r="AJ52" i="25"/>
  <c r="AG52" i="25"/>
  <c r="U52" i="25"/>
  <c r="R52" i="25"/>
  <c r="L52" i="25"/>
  <c r="I52" i="25"/>
  <c r="F52" i="25"/>
  <c r="X52" i="25"/>
  <c r="AI51" i="38" l="1"/>
  <c r="AI51" i="43" l="1"/>
  <c r="BB50" i="53" l="1"/>
  <c r="BB45" i="53"/>
  <c r="BB40" i="53"/>
  <c r="BB25" i="53"/>
  <c r="O24" i="53"/>
  <c r="BB21" i="53"/>
  <c r="BB16" i="53"/>
  <c r="BB8" i="53"/>
  <c r="A8" i="53"/>
  <c r="A9" i="53" s="1"/>
  <c r="A10" i="53" s="1"/>
  <c r="A11" i="53" s="1"/>
  <c r="A12" i="53" s="1"/>
  <c r="A13" i="53" s="1"/>
  <c r="A14" i="53" s="1"/>
  <c r="A15" i="53" s="1"/>
  <c r="A16" i="53" s="1"/>
  <c r="A17" i="53" s="1"/>
  <c r="A18" i="53" s="1"/>
  <c r="A19" i="53" s="1"/>
  <c r="A20" i="53" s="1"/>
  <c r="A21" i="53" s="1"/>
  <c r="A22" i="53" s="1"/>
  <c r="A23" i="53" s="1"/>
  <c r="A24" i="53" s="1"/>
  <c r="A25" i="53" s="1"/>
  <c r="A26" i="53" s="1"/>
  <c r="A27" i="53" s="1"/>
  <c r="A28" i="53" s="1"/>
  <c r="A29" i="53" s="1"/>
  <c r="A30" i="53" s="1"/>
  <c r="A31" i="53" s="1"/>
  <c r="A32" i="53" s="1"/>
  <c r="A33" i="53" s="1"/>
  <c r="A34" i="53" s="1"/>
  <c r="A35" i="53" s="1"/>
  <c r="A36" i="53" s="1"/>
  <c r="A37" i="53" s="1"/>
  <c r="A38" i="53" s="1"/>
  <c r="A39" i="53" s="1"/>
  <c r="A40" i="53" s="1"/>
  <c r="A41" i="53" s="1"/>
  <c r="A42" i="53" s="1"/>
  <c r="A43" i="53" s="1"/>
  <c r="A44" i="53" s="1"/>
  <c r="A45" i="53" s="1"/>
  <c r="A46" i="53" s="1"/>
  <c r="A47" i="53" s="1"/>
  <c r="A48" i="53" s="1"/>
  <c r="A49" i="53" s="1"/>
  <c r="A50" i="53" s="1"/>
  <c r="AY51" i="52"/>
  <c r="AV51" i="52"/>
  <c r="AS51" i="52"/>
  <c r="AM51" i="52"/>
  <c r="AG51" i="52"/>
  <c r="X51" i="52"/>
  <c r="U51" i="52"/>
  <c r="R51" i="52"/>
  <c r="L51" i="52"/>
  <c r="I51" i="52"/>
  <c r="F51" i="52"/>
  <c r="BB50" i="52"/>
  <c r="BB49" i="52"/>
  <c r="BB48" i="52"/>
  <c r="BB47" i="52"/>
  <c r="BB46" i="52"/>
  <c r="BB45" i="52"/>
  <c r="BB44" i="52"/>
  <c r="BB43" i="52"/>
  <c r="BB42" i="52"/>
  <c r="BB41" i="52"/>
  <c r="BB40" i="52"/>
  <c r="BB39" i="52"/>
  <c r="BB38" i="52"/>
  <c r="BB37" i="52"/>
  <c r="BB36" i="52"/>
  <c r="BB35" i="52"/>
  <c r="BB34" i="52"/>
  <c r="BB33" i="52"/>
  <c r="BB32" i="52"/>
  <c r="BB31" i="52"/>
  <c r="BB30" i="52"/>
  <c r="BB29" i="52"/>
  <c r="BB28" i="52"/>
  <c r="BB27" i="52"/>
  <c r="BB26" i="52"/>
  <c r="BB25" i="52"/>
  <c r="BB24" i="52"/>
  <c r="BB23" i="52"/>
  <c r="BB22" i="52"/>
  <c r="BB21" i="52"/>
  <c r="BL20" i="52"/>
  <c r="BB20" i="52"/>
  <c r="BB19" i="52"/>
  <c r="BB18" i="52"/>
  <c r="BB17" i="52"/>
  <c r="BB16" i="52"/>
  <c r="BB15" i="52"/>
  <c r="BB14" i="52"/>
  <c r="BB13" i="52"/>
  <c r="BB12" i="52"/>
  <c r="BB11" i="52"/>
  <c r="BB10" i="52"/>
  <c r="BB9" i="52"/>
  <c r="BB8" i="52"/>
  <c r="A8" i="52"/>
  <c r="A9" i="52" s="1"/>
  <c r="A10" i="52" s="1"/>
  <c r="A11" i="52" s="1"/>
  <c r="A12" i="52" s="1"/>
  <c r="A13" i="52" s="1"/>
  <c r="A14" i="52" s="1"/>
  <c r="A15" i="52" s="1"/>
  <c r="A16" i="52" s="1"/>
  <c r="A17" i="52" s="1"/>
  <c r="A18" i="52" s="1"/>
  <c r="A19" i="52" s="1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BB50" i="27"/>
  <c r="BB49" i="27"/>
  <c r="BB48" i="27"/>
  <c r="BB47" i="27"/>
  <c r="BB46" i="27"/>
  <c r="BB45" i="27"/>
  <c r="BB44" i="27"/>
  <c r="BB43" i="27"/>
  <c r="BB42" i="27"/>
  <c r="BB41" i="27"/>
  <c r="BB40" i="27"/>
  <c r="BB39" i="27"/>
  <c r="BB38" i="27"/>
  <c r="BB37" i="27"/>
  <c r="BB36" i="27"/>
  <c r="BB35" i="27"/>
  <c r="BB34" i="27"/>
  <c r="BB33" i="27"/>
  <c r="BB32" i="27"/>
  <c r="BB31" i="27"/>
  <c r="BB30" i="27"/>
  <c r="BB29" i="27"/>
  <c r="BB28" i="27"/>
  <c r="BB27" i="27"/>
  <c r="BB26" i="27"/>
  <c r="BB25" i="27"/>
  <c r="BB24" i="27"/>
  <c r="BB23" i="27"/>
  <c r="BB22" i="27"/>
  <c r="BB21" i="27"/>
  <c r="BB20" i="27"/>
  <c r="BB19" i="27"/>
  <c r="BB18" i="27"/>
  <c r="BB17" i="27"/>
  <c r="BB16" i="27"/>
  <c r="BB15" i="27"/>
  <c r="BB14" i="27"/>
  <c r="BB13" i="27"/>
  <c r="BB12" i="27"/>
  <c r="BB11" i="27"/>
  <c r="BB10" i="27"/>
  <c r="BB9" i="27"/>
  <c r="BB8" i="27"/>
  <c r="BB50" i="7"/>
  <c r="BB49" i="7"/>
  <c r="BB48" i="7"/>
  <c r="BB47" i="7"/>
  <c r="BB46" i="7"/>
  <c r="BB45" i="7"/>
  <c r="BB44" i="7"/>
  <c r="BB43" i="7"/>
  <c r="BB42" i="7"/>
  <c r="BB41" i="7"/>
  <c r="BB40" i="7"/>
  <c r="BB39" i="7"/>
  <c r="BB38" i="7"/>
  <c r="BB37" i="7"/>
  <c r="BB36" i="7"/>
  <c r="BB35" i="7"/>
  <c r="BB34" i="7"/>
  <c r="BB33" i="7"/>
  <c r="BB32" i="7"/>
  <c r="BB31" i="7"/>
  <c r="BB30" i="7"/>
  <c r="BB29" i="7"/>
  <c r="BB28" i="7"/>
  <c r="BB27" i="7"/>
  <c r="BB26" i="7"/>
  <c r="BB25" i="7"/>
  <c r="BB24" i="7"/>
  <c r="BB23" i="7"/>
  <c r="BB22" i="7"/>
  <c r="BB21" i="7"/>
  <c r="BB20" i="7"/>
  <c r="BB19" i="7"/>
  <c r="BB18" i="7"/>
  <c r="BB17" i="7"/>
  <c r="BB16" i="7"/>
  <c r="BB15" i="7"/>
  <c r="BB14" i="7"/>
  <c r="BB13" i="7"/>
  <c r="BB12" i="7"/>
  <c r="BB11" i="7"/>
  <c r="BB10" i="7"/>
  <c r="BB9" i="7"/>
  <c r="BB8" i="7"/>
  <c r="BB50" i="37"/>
  <c r="BB49" i="37"/>
  <c r="BB48" i="37"/>
  <c r="BB47" i="37"/>
  <c r="BB46" i="37"/>
  <c r="BB45" i="37"/>
  <c r="BB44" i="37"/>
  <c r="BB43" i="37"/>
  <c r="BB42" i="37"/>
  <c r="BB41" i="37"/>
  <c r="BB40" i="37"/>
  <c r="BB39" i="37"/>
  <c r="BB38" i="37"/>
  <c r="BB37" i="37"/>
  <c r="BB36" i="37"/>
  <c r="BB35" i="37"/>
  <c r="BB34" i="37"/>
  <c r="BB33" i="37"/>
  <c r="BB32" i="37"/>
  <c r="BB31" i="37"/>
  <c r="BB30" i="37"/>
  <c r="BB29" i="37"/>
  <c r="BB28" i="37"/>
  <c r="BB27" i="37"/>
  <c r="BB26" i="37"/>
  <c r="BB25" i="37"/>
  <c r="BB24" i="37"/>
  <c r="BB23" i="37"/>
  <c r="BB22" i="37"/>
  <c r="BB21" i="37"/>
  <c r="BB20" i="37"/>
  <c r="BB19" i="37"/>
  <c r="BB18" i="37"/>
  <c r="BB17" i="37"/>
  <c r="BB16" i="37"/>
  <c r="BB15" i="37"/>
  <c r="BB14" i="37"/>
  <c r="BB13" i="37"/>
  <c r="BB12" i="37"/>
  <c r="BB11" i="37"/>
  <c r="BB10" i="37"/>
  <c r="BB9" i="37"/>
  <c r="BB8" i="37"/>
  <c r="BB50" i="9"/>
  <c r="BB49" i="9"/>
  <c r="BB48" i="9"/>
  <c r="BB47" i="9"/>
  <c r="BB46" i="9"/>
  <c r="BB45" i="9"/>
  <c r="BB44" i="9"/>
  <c r="BB43" i="9"/>
  <c r="BB42" i="9"/>
  <c r="BB41" i="9"/>
  <c r="BB40" i="9"/>
  <c r="BB39" i="9"/>
  <c r="BB38" i="9"/>
  <c r="BB37" i="9"/>
  <c r="BB36" i="9"/>
  <c r="BB35" i="9"/>
  <c r="BB34" i="9"/>
  <c r="BB33" i="9"/>
  <c r="BB32" i="9"/>
  <c r="BB31" i="9"/>
  <c r="BB30" i="9"/>
  <c r="BB29" i="9"/>
  <c r="BB28" i="9"/>
  <c r="BB27" i="9"/>
  <c r="BB26" i="9"/>
  <c r="BB25" i="9"/>
  <c r="BB24" i="9"/>
  <c r="BB23" i="9"/>
  <c r="BB22" i="9"/>
  <c r="BB21" i="9"/>
  <c r="BB20" i="9"/>
  <c r="BB19" i="9"/>
  <c r="BB18" i="9"/>
  <c r="BB17" i="9"/>
  <c r="BB16" i="9"/>
  <c r="BB15" i="9"/>
  <c r="BB14" i="9"/>
  <c r="BB13" i="9"/>
  <c r="BB12" i="9"/>
  <c r="BB11" i="9"/>
  <c r="BB10" i="9"/>
  <c r="BB9" i="9"/>
  <c r="BB8" i="9"/>
  <c r="BB50" i="4"/>
  <c r="BB49" i="4"/>
  <c r="BB48" i="4"/>
  <c r="BB47" i="4"/>
  <c r="BB46" i="4"/>
  <c r="BB45" i="4"/>
  <c r="BB44" i="4"/>
  <c r="BB43" i="4"/>
  <c r="BB42" i="4"/>
  <c r="BB41" i="4"/>
  <c r="BB40" i="4"/>
  <c r="BB39" i="4"/>
  <c r="BB38" i="4"/>
  <c r="BB37" i="4"/>
  <c r="BB36" i="4"/>
  <c r="BB35" i="4"/>
  <c r="BB34" i="4"/>
  <c r="BB33" i="4"/>
  <c r="BB32" i="4"/>
  <c r="BB31" i="4"/>
  <c r="BB30" i="4"/>
  <c r="BB29" i="4"/>
  <c r="BB28" i="4"/>
  <c r="BB27" i="4"/>
  <c r="BB26" i="4"/>
  <c r="BB25" i="4"/>
  <c r="BB24" i="4"/>
  <c r="BB23" i="4"/>
  <c r="BB22" i="4"/>
  <c r="BB21" i="4"/>
  <c r="BB20" i="4"/>
  <c r="BB19" i="4"/>
  <c r="BB18" i="4"/>
  <c r="BB17" i="4"/>
  <c r="BB16" i="4"/>
  <c r="BB15" i="4"/>
  <c r="BB14" i="4"/>
  <c r="BB13" i="4"/>
  <c r="BB12" i="4"/>
  <c r="BB11" i="4"/>
  <c r="BB10" i="4"/>
  <c r="BB9" i="4"/>
  <c r="BB8" i="4"/>
  <c r="BB50" i="49"/>
  <c r="BB49" i="49"/>
  <c r="BB48" i="49"/>
  <c r="BB47" i="49"/>
  <c r="BB46" i="49"/>
  <c r="BB45" i="49"/>
  <c r="BB44" i="49"/>
  <c r="BB43" i="49"/>
  <c r="BB42" i="49"/>
  <c r="BB41" i="49"/>
  <c r="BB40" i="49"/>
  <c r="BB39" i="49"/>
  <c r="BB38" i="49"/>
  <c r="BB37" i="49"/>
  <c r="BB36" i="49"/>
  <c r="BB35" i="49"/>
  <c r="BB34" i="49"/>
  <c r="BB33" i="49"/>
  <c r="BB32" i="49"/>
  <c r="BB31" i="49"/>
  <c r="BB30" i="49"/>
  <c r="BB29" i="49"/>
  <c r="BB28" i="49"/>
  <c r="BB27" i="49"/>
  <c r="BB26" i="49"/>
  <c r="BB25" i="49"/>
  <c r="BB24" i="49"/>
  <c r="BB23" i="49"/>
  <c r="BB22" i="49"/>
  <c r="BB21" i="49"/>
  <c r="BB20" i="49"/>
  <c r="BB19" i="49"/>
  <c r="BB18" i="49"/>
  <c r="BB17" i="49"/>
  <c r="BB16" i="49"/>
  <c r="BB15" i="49"/>
  <c r="BB14" i="49"/>
  <c r="BB13" i="49"/>
  <c r="BB12" i="49"/>
  <c r="BB11" i="49"/>
  <c r="BB10" i="49"/>
  <c r="BB9" i="49"/>
  <c r="BB8" i="49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8" i="15"/>
  <c r="BB50" i="10"/>
  <c r="BB49" i="10"/>
  <c r="BB48" i="10"/>
  <c r="BB47" i="10"/>
  <c r="BB46" i="10"/>
  <c r="BB45" i="10"/>
  <c r="BB44" i="10"/>
  <c r="BB43" i="10"/>
  <c r="BB42" i="10"/>
  <c r="BB41" i="10"/>
  <c r="BB40" i="10"/>
  <c r="BB39" i="10"/>
  <c r="BB38" i="10"/>
  <c r="BB37" i="10"/>
  <c r="BB36" i="10"/>
  <c r="BB35" i="10"/>
  <c r="BB34" i="10"/>
  <c r="BB33" i="10"/>
  <c r="BB32" i="10"/>
  <c r="BB31" i="10"/>
  <c r="BB30" i="10"/>
  <c r="BB29" i="10"/>
  <c r="BB28" i="10"/>
  <c r="BB27" i="10"/>
  <c r="BB26" i="10"/>
  <c r="BB25" i="10"/>
  <c r="BB24" i="10"/>
  <c r="BB23" i="10"/>
  <c r="BB22" i="10"/>
  <c r="BB21" i="10"/>
  <c r="BB20" i="10"/>
  <c r="BB19" i="10"/>
  <c r="BB18" i="10"/>
  <c r="BB17" i="10"/>
  <c r="BB16" i="10"/>
  <c r="BB15" i="10"/>
  <c r="BB14" i="10"/>
  <c r="BB13" i="10"/>
  <c r="BB12" i="10"/>
  <c r="BB11" i="10"/>
  <c r="BB10" i="10"/>
  <c r="BB9" i="10"/>
  <c r="BB8" i="10"/>
  <c r="BB50" i="5"/>
  <c r="BB49" i="5"/>
  <c r="BB48" i="5"/>
  <c r="BB47" i="5"/>
  <c r="BB46" i="5"/>
  <c r="BB45" i="5"/>
  <c r="BB44" i="5"/>
  <c r="BB43" i="5"/>
  <c r="BB42" i="5"/>
  <c r="BB41" i="5"/>
  <c r="BB40" i="5"/>
  <c r="BB39" i="5"/>
  <c r="BB38" i="5"/>
  <c r="BB37" i="5"/>
  <c r="BB36" i="5"/>
  <c r="BB35" i="5"/>
  <c r="BB34" i="5"/>
  <c r="BB33" i="5"/>
  <c r="BB32" i="5"/>
  <c r="BB31" i="5"/>
  <c r="BB30" i="5"/>
  <c r="BB29" i="5"/>
  <c r="BB28" i="5"/>
  <c r="BB27" i="5"/>
  <c r="BB26" i="5"/>
  <c r="BB25" i="5"/>
  <c r="BB24" i="5"/>
  <c r="BB23" i="5"/>
  <c r="BB22" i="5"/>
  <c r="BB21" i="5"/>
  <c r="BB20" i="5"/>
  <c r="BB19" i="5"/>
  <c r="BB18" i="5"/>
  <c r="BB17" i="5"/>
  <c r="BB16" i="5"/>
  <c r="BB15" i="5"/>
  <c r="BB14" i="5"/>
  <c r="BB13" i="5"/>
  <c r="BB12" i="5"/>
  <c r="BB11" i="5"/>
  <c r="BB10" i="5"/>
  <c r="BB9" i="5"/>
  <c r="BB8" i="5"/>
  <c r="BB50" i="36"/>
  <c r="BB49" i="36"/>
  <c r="BB48" i="36"/>
  <c r="BB47" i="36"/>
  <c r="BB46" i="36"/>
  <c r="BB45" i="36"/>
  <c r="BB44" i="36"/>
  <c r="BB43" i="36"/>
  <c r="BB42" i="36"/>
  <c r="BB41" i="36"/>
  <c r="BB40" i="36"/>
  <c r="BB39" i="36"/>
  <c r="BB38" i="36"/>
  <c r="BB37" i="36"/>
  <c r="BB36" i="36"/>
  <c r="BB35" i="36"/>
  <c r="BB34" i="36"/>
  <c r="BB33" i="36"/>
  <c r="BB32" i="36"/>
  <c r="BB31" i="36"/>
  <c r="BB30" i="36"/>
  <c r="BB29" i="36"/>
  <c r="BB28" i="36"/>
  <c r="BB27" i="36"/>
  <c r="BB26" i="36"/>
  <c r="BB25" i="36"/>
  <c r="BB24" i="36"/>
  <c r="BB23" i="36"/>
  <c r="BB22" i="36"/>
  <c r="BB21" i="36"/>
  <c r="BB20" i="36"/>
  <c r="BB19" i="36"/>
  <c r="BB18" i="36"/>
  <c r="BB17" i="36"/>
  <c r="BB16" i="36"/>
  <c r="BB15" i="36"/>
  <c r="BB14" i="36"/>
  <c r="BB13" i="36"/>
  <c r="BB12" i="36"/>
  <c r="BB11" i="36"/>
  <c r="BB10" i="36"/>
  <c r="BB9" i="36"/>
  <c r="BB8" i="36"/>
  <c r="BB50" i="23"/>
  <c r="BB49" i="23"/>
  <c r="BB48" i="23"/>
  <c r="BB47" i="23"/>
  <c r="BB46" i="23"/>
  <c r="BB45" i="23"/>
  <c r="BB44" i="23"/>
  <c r="BB43" i="23"/>
  <c r="BB42" i="23"/>
  <c r="BB41" i="23"/>
  <c r="BB40" i="23"/>
  <c r="BB39" i="23"/>
  <c r="BB38" i="23"/>
  <c r="BB37" i="23"/>
  <c r="BB36" i="23"/>
  <c r="BB35" i="23"/>
  <c r="BB34" i="23"/>
  <c r="BB33" i="23"/>
  <c r="BB32" i="23"/>
  <c r="BB31" i="23"/>
  <c r="BB30" i="23"/>
  <c r="BB29" i="23"/>
  <c r="BB28" i="23"/>
  <c r="BB27" i="23"/>
  <c r="BB26" i="23"/>
  <c r="BB25" i="23"/>
  <c r="BB24" i="23"/>
  <c r="BB23" i="23"/>
  <c r="BB22" i="23"/>
  <c r="BB21" i="23"/>
  <c r="BB20" i="23"/>
  <c r="BB19" i="23"/>
  <c r="BB18" i="23"/>
  <c r="BB17" i="23"/>
  <c r="BB16" i="23"/>
  <c r="BB15" i="23"/>
  <c r="BB14" i="23"/>
  <c r="BB13" i="23"/>
  <c r="BB12" i="23"/>
  <c r="BB11" i="23"/>
  <c r="BB10" i="23"/>
  <c r="BB9" i="23"/>
  <c r="BB8" i="23"/>
  <c r="BB50" i="24"/>
  <c r="BB49" i="24"/>
  <c r="BB48" i="24"/>
  <c r="BB47" i="24"/>
  <c r="BB46" i="24"/>
  <c r="BB45" i="24"/>
  <c r="BB44" i="24"/>
  <c r="BB43" i="24"/>
  <c r="BB42" i="24"/>
  <c r="BB41" i="24"/>
  <c r="BB40" i="24"/>
  <c r="BB39" i="24"/>
  <c r="BB38" i="24"/>
  <c r="BB37" i="24"/>
  <c r="BB36" i="24"/>
  <c r="BB35" i="24"/>
  <c r="BB34" i="24"/>
  <c r="BB33" i="24"/>
  <c r="BB32" i="24"/>
  <c r="BB31" i="24"/>
  <c r="BB30" i="24"/>
  <c r="BB29" i="24"/>
  <c r="BB28" i="24"/>
  <c r="BB27" i="24"/>
  <c r="BB26" i="24"/>
  <c r="BB25" i="24"/>
  <c r="BB24" i="24"/>
  <c r="BB23" i="24"/>
  <c r="BB22" i="24"/>
  <c r="BB21" i="24"/>
  <c r="BB20" i="24"/>
  <c r="BB19" i="24"/>
  <c r="BB18" i="24"/>
  <c r="BB17" i="24"/>
  <c r="BB16" i="24"/>
  <c r="BB15" i="24"/>
  <c r="BB14" i="24"/>
  <c r="BB13" i="24"/>
  <c r="BB12" i="24"/>
  <c r="BB11" i="24"/>
  <c r="BB10" i="24"/>
  <c r="BB9" i="24"/>
  <c r="BB8" i="24"/>
  <c r="BB50" i="31"/>
  <c r="BB49" i="31"/>
  <c r="BB48" i="31"/>
  <c r="BB47" i="31"/>
  <c r="BB46" i="31"/>
  <c r="BB45" i="31"/>
  <c r="BB44" i="31"/>
  <c r="BB43" i="31"/>
  <c r="BB42" i="31"/>
  <c r="BB41" i="31"/>
  <c r="BB40" i="31"/>
  <c r="BB39" i="31"/>
  <c r="BB38" i="31"/>
  <c r="BB37" i="31"/>
  <c r="BB36" i="31"/>
  <c r="BB35" i="31"/>
  <c r="BB34" i="31"/>
  <c r="BB33" i="31"/>
  <c r="BB32" i="31"/>
  <c r="BB31" i="31"/>
  <c r="BB30" i="31"/>
  <c r="BB29" i="31"/>
  <c r="BB28" i="31"/>
  <c r="BB27" i="31"/>
  <c r="BB26" i="31"/>
  <c r="BB25" i="31"/>
  <c r="BB24" i="31"/>
  <c r="BB23" i="31"/>
  <c r="BB22" i="31"/>
  <c r="BB21" i="31"/>
  <c r="BB20" i="31"/>
  <c r="BB19" i="31"/>
  <c r="BB18" i="31"/>
  <c r="BB17" i="31"/>
  <c r="BB16" i="31"/>
  <c r="BB15" i="31"/>
  <c r="BB14" i="31"/>
  <c r="BB13" i="31"/>
  <c r="BB12" i="31"/>
  <c r="BB11" i="31"/>
  <c r="BB10" i="31"/>
  <c r="BB9" i="31"/>
  <c r="BB8" i="31"/>
  <c r="BB50" i="34"/>
  <c r="BB49" i="34"/>
  <c r="BB48" i="34"/>
  <c r="BB47" i="34"/>
  <c r="BB46" i="34"/>
  <c r="BB45" i="34"/>
  <c r="BB44" i="34"/>
  <c r="BB43" i="34"/>
  <c r="BB42" i="34"/>
  <c r="BB41" i="34"/>
  <c r="BB40" i="34"/>
  <c r="BB39" i="34"/>
  <c r="BB38" i="34"/>
  <c r="BB37" i="34"/>
  <c r="BB36" i="34"/>
  <c r="BB35" i="34"/>
  <c r="BB34" i="34"/>
  <c r="BB33" i="34"/>
  <c r="BB32" i="34"/>
  <c r="BB31" i="34"/>
  <c r="BB30" i="34"/>
  <c r="BB29" i="34"/>
  <c r="BB28" i="34"/>
  <c r="BB27" i="34"/>
  <c r="BB26" i="34"/>
  <c r="BB25" i="34"/>
  <c r="BB24" i="34"/>
  <c r="BB23" i="34"/>
  <c r="BB22" i="34"/>
  <c r="BB21" i="34"/>
  <c r="BB20" i="34"/>
  <c r="BB19" i="34"/>
  <c r="BB18" i="34"/>
  <c r="BB17" i="34"/>
  <c r="BB16" i="34"/>
  <c r="BB15" i="34"/>
  <c r="BB14" i="34"/>
  <c r="BB13" i="34"/>
  <c r="BB12" i="34"/>
  <c r="BB11" i="34"/>
  <c r="BB10" i="34"/>
  <c r="BB9" i="34"/>
  <c r="BB8" i="34"/>
  <c r="BB50" i="47"/>
  <c r="BB49" i="47"/>
  <c r="BB48" i="47"/>
  <c r="BB47" i="47"/>
  <c r="BB46" i="47"/>
  <c r="BB45" i="47"/>
  <c r="BB44" i="47"/>
  <c r="BB43" i="47"/>
  <c r="BB42" i="47"/>
  <c r="BB41" i="47"/>
  <c r="BB40" i="47"/>
  <c r="BB39" i="47"/>
  <c r="BB38" i="47"/>
  <c r="BB37" i="47"/>
  <c r="BB36" i="47"/>
  <c r="BB35" i="47"/>
  <c r="BB34" i="47"/>
  <c r="BB33" i="47"/>
  <c r="BB32" i="47"/>
  <c r="BB31" i="47"/>
  <c r="BB30" i="47"/>
  <c r="BB29" i="47"/>
  <c r="BB28" i="47"/>
  <c r="BB27" i="47"/>
  <c r="BB26" i="47"/>
  <c r="BB25" i="47"/>
  <c r="BB24" i="47"/>
  <c r="BB23" i="47"/>
  <c r="BB22" i="47"/>
  <c r="BB21" i="47"/>
  <c r="BB20" i="47"/>
  <c r="BB19" i="47"/>
  <c r="BB18" i="47"/>
  <c r="BB17" i="47"/>
  <c r="BB16" i="47"/>
  <c r="BB15" i="47"/>
  <c r="BB14" i="47"/>
  <c r="BB13" i="47"/>
  <c r="BB12" i="47"/>
  <c r="BB11" i="47"/>
  <c r="BB10" i="47"/>
  <c r="BB9" i="47"/>
  <c r="BB8" i="47"/>
  <c r="BB50" i="48"/>
  <c r="BB49" i="48"/>
  <c r="BB48" i="48"/>
  <c r="BB47" i="48"/>
  <c r="BB46" i="48"/>
  <c r="BB45" i="48"/>
  <c r="BB44" i="48"/>
  <c r="BB43" i="48"/>
  <c r="BB42" i="48"/>
  <c r="BB41" i="48"/>
  <c r="BB40" i="48"/>
  <c r="BB39" i="48"/>
  <c r="BB38" i="48"/>
  <c r="BB37" i="48"/>
  <c r="BB36" i="48"/>
  <c r="BB35" i="48"/>
  <c r="BB34" i="48"/>
  <c r="BB33" i="48"/>
  <c r="BB32" i="48"/>
  <c r="BB31" i="48"/>
  <c r="BB30" i="48"/>
  <c r="BB29" i="48"/>
  <c r="BB28" i="48"/>
  <c r="BB27" i="48"/>
  <c r="BB26" i="48"/>
  <c r="BB25" i="48"/>
  <c r="BB24" i="48"/>
  <c r="BB23" i="48"/>
  <c r="BB22" i="48"/>
  <c r="BB21" i="48"/>
  <c r="BB20" i="48"/>
  <c r="BB19" i="48"/>
  <c r="BB18" i="48"/>
  <c r="BB17" i="48"/>
  <c r="BB16" i="48"/>
  <c r="BB15" i="48"/>
  <c r="BB14" i="48"/>
  <c r="BB13" i="48"/>
  <c r="BB12" i="48"/>
  <c r="BB11" i="48"/>
  <c r="BB10" i="48"/>
  <c r="BB9" i="48"/>
  <c r="BB8" i="48"/>
  <c r="BB50" i="50"/>
  <c r="BB49" i="50"/>
  <c r="BB48" i="50"/>
  <c r="BB47" i="50"/>
  <c r="BB46" i="50"/>
  <c r="BB45" i="50"/>
  <c r="BB44" i="50"/>
  <c r="BB43" i="50"/>
  <c r="BB42" i="50"/>
  <c r="BB41" i="50"/>
  <c r="BB40" i="50"/>
  <c r="BB39" i="50"/>
  <c r="BB38" i="50"/>
  <c r="BB37" i="50"/>
  <c r="BB36" i="50"/>
  <c r="BB35" i="50"/>
  <c r="BB34" i="50"/>
  <c r="BB33" i="50"/>
  <c r="BB32" i="50"/>
  <c r="BB31" i="50"/>
  <c r="BB30" i="50"/>
  <c r="BB29" i="50"/>
  <c r="BB28" i="50"/>
  <c r="BB27" i="50"/>
  <c r="BB26" i="50"/>
  <c r="BB25" i="50"/>
  <c r="BB24" i="50"/>
  <c r="BB23" i="50"/>
  <c r="BB22" i="50"/>
  <c r="BB21" i="50"/>
  <c r="BB20" i="50"/>
  <c r="BB19" i="50"/>
  <c r="BB18" i="50"/>
  <c r="BB17" i="50"/>
  <c r="BB16" i="50"/>
  <c r="BB15" i="50"/>
  <c r="BB14" i="50"/>
  <c r="BB13" i="50"/>
  <c r="BB12" i="50"/>
  <c r="BB11" i="50"/>
  <c r="BB10" i="50"/>
  <c r="BB9" i="50"/>
  <c r="BB8" i="50"/>
  <c r="BB50" i="33"/>
  <c r="BB49" i="33"/>
  <c r="BB48" i="33"/>
  <c r="BB47" i="33"/>
  <c r="BB46" i="33"/>
  <c r="BB45" i="33"/>
  <c r="BB44" i="33"/>
  <c r="BB43" i="33"/>
  <c r="BB42" i="33"/>
  <c r="BB41" i="33"/>
  <c r="BB40" i="33"/>
  <c r="BB39" i="33"/>
  <c r="BB38" i="33"/>
  <c r="BB37" i="33"/>
  <c r="BB36" i="33"/>
  <c r="BB35" i="33"/>
  <c r="BB34" i="33"/>
  <c r="BB33" i="33"/>
  <c r="BB32" i="33"/>
  <c r="BB31" i="33"/>
  <c r="BB30" i="33"/>
  <c r="BB29" i="33"/>
  <c r="BB28" i="33"/>
  <c r="BB27" i="33"/>
  <c r="BB26" i="33"/>
  <c r="BB25" i="33"/>
  <c r="BB24" i="33"/>
  <c r="BB23" i="33"/>
  <c r="BB22" i="33"/>
  <c r="BB21" i="33"/>
  <c r="BB20" i="33"/>
  <c r="BB19" i="33"/>
  <c r="BB18" i="33"/>
  <c r="BB17" i="33"/>
  <c r="BB16" i="33"/>
  <c r="BB15" i="33"/>
  <c r="BB14" i="33"/>
  <c r="BB13" i="33"/>
  <c r="BB12" i="33"/>
  <c r="BB11" i="33"/>
  <c r="BB10" i="33"/>
  <c r="BB9" i="33"/>
  <c r="BB8" i="33"/>
  <c r="BB50" i="38"/>
  <c r="BB49" i="38"/>
  <c r="BB48" i="38"/>
  <c r="BB47" i="38"/>
  <c r="BB46" i="38"/>
  <c r="BB45" i="38"/>
  <c r="BB44" i="38"/>
  <c r="BB43" i="38"/>
  <c r="BB42" i="38"/>
  <c r="BB41" i="38"/>
  <c r="BB40" i="38"/>
  <c r="BB39" i="38"/>
  <c r="BB38" i="38"/>
  <c r="BB37" i="38"/>
  <c r="BB36" i="38"/>
  <c r="BB35" i="38"/>
  <c r="BB34" i="38"/>
  <c r="BB33" i="38"/>
  <c r="BB32" i="38"/>
  <c r="BB31" i="38"/>
  <c r="BB30" i="38"/>
  <c r="BB29" i="38"/>
  <c r="BB28" i="38"/>
  <c r="BB27" i="38"/>
  <c r="BB26" i="38"/>
  <c r="BB25" i="38"/>
  <c r="BB24" i="38"/>
  <c r="BB23" i="38"/>
  <c r="BB22" i="38"/>
  <c r="BB21" i="38"/>
  <c r="BB20" i="38"/>
  <c r="BB19" i="38"/>
  <c r="BB18" i="38"/>
  <c r="BB17" i="38"/>
  <c r="BB16" i="38"/>
  <c r="BB15" i="38"/>
  <c r="BB14" i="38"/>
  <c r="BB13" i="38"/>
  <c r="BB12" i="38"/>
  <c r="BB11" i="38"/>
  <c r="BB10" i="38"/>
  <c r="BB9" i="38"/>
  <c r="BB8" i="38"/>
  <c r="BB50" i="41"/>
  <c r="BB49" i="41"/>
  <c r="BB48" i="41"/>
  <c r="BB47" i="41"/>
  <c r="BB46" i="41"/>
  <c r="BB45" i="41"/>
  <c r="BB44" i="41"/>
  <c r="BB43" i="41"/>
  <c r="BB42" i="41"/>
  <c r="BB41" i="41"/>
  <c r="BB40" i="41"/>
  <c r="BB39" i="41"/>
  <c r="BB38" i="41"/>
  <c r="BB37" i="41"/>
  <c r="BB36" i="41"/>
  <c r="BB35" i="41"/>
  <c r="BB34" i="41"/>
  <c r="BB33" i="41"/>
  <c r="BB32" i="41"/>
  <c r="BB31" i="41"/>
  <c r="BB30" i="41"/>
  <c r="BB29" i="41"/>
  <c r="BB28" i="41"/>
  <c r="BB27" i="41"/>
  <c r="BB26" i="41"/>
  <c r="BB25" i="41"/>
  <c r="BB24" i="41"/>
  <c r="BB23" i="41"/>
  <c r="BB22" i="41"/>
  <c r="BB21" i="41"/>
  <c r="BB20" i="41"/>
  <c r="BB19" i="41"/>
  <c r="BB18" i="41"/>
  <c r="BB17" i="41"/>
  <c r="BB16" i="41"/>
  <c r="BB15" i="41"/>
  <c r="BB14" i="41"/>
  <c r="BB13" i="41"/>
  <c r="BB12" i="41"/>
  <c r="BB11" i="41"/>
  <c r="BB10" i="41"/>
  <c r="BB9" i="41"/>
  <c r="BB8" i="41"/>
  <c r="BB50" i="42"/>
  <c r="BB49" i="42"/>
  <c r="BB48" i="42"/>
  <c r="BB47" i="42"/>
  <c r="BB46" i="42"/>
  <c r="BB45" i="42"/>
  <c r="BB44" i="42"/>
  <c r="BB43" i="42"/>
  <c r="BB42" i="42"/>
  <c r="BB41" i="42"/>
  <c r="BB40" i="42"/>
  <c r="BB39" i="42"/>
  <c r="BB38" i="42"/>
  <c r="BB37" i="42"/>
  <c r="BB36" i="42"/>
  <c r="BB35" i="42"/>
  <c r="BB34" i="42"/>
  <c r="BB33" i="42"/>
  <c r="BB32" i="42"/>
  <c r="BB31" i="42"/>
  <c r="BB30" i="42"/>
  <c r="BB29" i="42"/>
  <c r="BB28" i="42"/>
  <c r="BB27" i="42"/>
  <c r="BB26" i="42"/>
  <c r="BB25" i="42"/>
  <c r="BB24" i="42"/>
  <c r="BB23" i="42"/>
  <c r="BB22" i="42"/>
  <c r="BB21" i="42"/>
  <c r="BB20" i="42"/>
  <c r="BB19" i="42"/>
  <c r="BB18" i="42"/>
  <c r="BB17" i="42"/>
  <c r="BB16" i="42"/>
  <c r="BB15" i="42"/>
  <c r="BB14" i="42"/>
  <c r="BB13" i="42"/>
  <c r="BB12" i="42"/>
  <c r="BB11" i="42"/>
  <c r="BB10" i="42"/>
  <c r="BB9" i="42"/>
  <c r="BB8" i="42"/>
  <c r="BB50" i="43"/>
  <c r="BB49" i="43"/>
  <c r="BB48" i="43"/>
  <c r="BB47" i="43"/>
  <c r="BB46" i="43"/>
  <c r="BB45" i="43"/>
  <c r="BB44" i="43"/>
  <c r="BB43" i="43"/>
  <c r="BB42" i="43"/>
  <c r="BB41" i="43"/>
  <c r="BB40" i="43"/>
  <c r="BB39" i="43"/>
  <c r="BB38" i="43"/>
  <c r="BB37" i="43"/>
  <c r="BB36" i="43"/>
  <c r="BB35" i="43"/>
  <c r="BB34" i="43"/>
  <c r="BB33" i="43"/>
  <c r="BB32" i="43"/>
  <c r="BB31" i="43"/>
  <c r="BB30" i="43"/>
  <c r="BB29" i="43"/>
  <c r="BB28" i="43"/>
  <c r="BB27" i="43"/>
  <c r="BB26" i="43"/>
  <c r="BB25" i="43"/>
  <c r="BB24" i="43"/>
  <c r="BB23" i="43"/>
  <c r="BB22" i="43"/>
  <c r="BB21" i="43"/>
  <c r="BB20" i="43"/>
  <c r="BB19" i="43"/>
  <c r="BB18" i="43"/>
  <c r="BB17" i="43"/>
  <c r="BB16" i="43"/>
  <c r="BB15" i="43"/>
  <c r="BB14" i="43"/>
  <c r="BB13" i="43"/>
  <c r="BB12" i="43"/>
  <c r="BB11" i="43"/>
  <c r="BB10" i="43"/>
  <c r="BB9" i="43"/>
  <c r="BB8" i="43"/>
  <c r="AA10" i="53" l="1"/>
  <c r="O11" i="53"/>
  <c r="O19" i="53"/>
  <c r="AA21" i="53"/>
  <c r="AA29" i="53"/>
  <c r="AA45" i="53"/>
  <c r="AA27" i="53"/>
  <c r="O44" i="53"/>
  <c r="O47" i="53"/>
  <c r="O23" i="53"/>
  <c r="X51" i="53"/>
  <c r="O27" i="53"/>
  <c r="O20" i="53"/>
  <c r="AD26" i="53"/>
  <c r="AG51" i="53"/>
  <c r="AG54" i="53" s="1"/>
  <c r="AA36" i="53"/>
  <c r="O37" i="53"/>
  <c r="AA25" i="53"/>
  <c r="AA11" i="53"/>
  <c r="O12" i="53"/>
  <c r="AD22" i="53"/>
  <c r="AA23" i="53"/>
  <c r="AA26" i="53"/>
  <c r="AA42" i="53"/>
  <c r="O43" i="53"/>
  <c r="I51" i="53"/>
  <c r="AA14" i="53"/>
  <c r="O41" i="53"/>
  <c r="AA22" i="53"/>
  <c r="O28" i="53"/>
  <c r="O36" i="53"/>
  <c r="AA43" i="53"/>
  <c r="AD8" i="53"/>
  <c r="AA15" i="53"/>
  <c r="AD16" i="53"/>
  <c r="AA9" i="53"/>
  <c r="O10" i="53"/>
  <c r="BB10" i="53"/>
  <c r="AA17" i="53"/>
  <c r="AD23" i="53"/>
  <c r="AD27" i="53"/>
  <c r="BB48" i="53"/>
  <c r="AA12" i="53"/>
  <c r="AD13" i="53"/>
  <c r="O18" i="53"/>
  <c r="AA19" i="53"/>
  <c r="AD30" i="53"/>
  <c r="O38" i="53"/>
  <c r="BB44" i="53"/>
  <c r="AA47" i="53"/>
  <c r="O48" i="53"/>
  <c r="BB46" i="53"/>
  <c r="AD41" i="53"/>
  <c r="AD42" i="53"/>
  <c r="AM51" i="53"/>
  <c r="AA13" i="53"/>
  <c r="O14" i="53"/>
  <c r="O22" i="53"/>
  <c r="BB22" i="53"/>
  <c r="O26" i="53"/>
  <c r="BB26" i="53"/>
  <c r="AA38" i="53"/>
  <c r="O39" i="53"/>
  <c r="O46" i="53"/>
  <c r="AA48" i="53"/>
  <c r="O49" i="53"/>
  <c r="F51" i="53"/>
  <c r="AA8" i="53"/>
  <c r="AD9" i="53"/>
  <c r="AA16" i="53"/>
  <c r="AD17" i="53"/>
  <c r="AA18" i="53"/>
  <c r="AA20" i="53"/>
  <c r="AA24" i="53"/>
  <c r="AA28" i="53"/>
  <c r="AD34" i="53"/>
  <c r="BB39" i="53"/>
  <c r="O42" i="53"/>
  <c r="AA44" i="53"/>
  <c r="AA46" i="53"/>
  <c r="BB47" i="53"/>
  <c r="AD15" i="53"/>
  <c r="O21" i="53"/>
  <c r="O25" i="53"/>
  <c r="AD32" i="53"/>
  <c r="BB41" i="53"/>
  <c r="O45" i="53"/>
  <c r="BB9" i="53"/>
  <c r="BB13" i="53"/>
  <c r="BB17" i="53"/>
  <c r="BB15" i="53"/>
  <c r="BB49" i="53"/>
  <c r="BE20" i="52"/>
  <c r="BH20" i="52" s="1"/>
  <c r="AA51" i="43"/>
  <c r="AA51" i="38"/>
  <c r="AA51" i="48"/>
  <c r="BB51" i="41"/>
  <c r="BB51" i="33"/>
  <c r="E51" i="52"/>
  <c r="BD18" i="52"/>
  <c r="BG18" i="52" s="1"/>
  <c r="O51" i="42"/>
  <c r="AA51" i="41"/>
  <c r="AA51" i="33"/>
  <c r="AA51" i="10"/>
  <c r="BB51" i="43"/>
  <c r="BB51" i="42"/>
  <c r="BB51" i="38"/>
  <c r="K51" i="52"/>
  <c r="BD11" i="52"/>
  <c r="BG11" i="52" s="1"/>
  <c r="AA51" i="9"/>
  <c r="BD47" i="52"/>
  <c r="O51" i="38"/>
  <c r="AA51" i="42"/>
  <c r="AA51" i="34"/>
  <c r="AA51" i="36"/>
  <c r="AA51" i="47"/>
  <c r="AA51" i="50"/>
  <c r="AA51" i="31"/>
  <c r="AA51" i="7"/>
  <c r="AA51" i="15"/>
  <c r="AA51" i="5"/>
  <c r="BB51" i="50"/>
  <c r="BB51" i="47"/>
  <c r="BB51" i="31"/>
  <c r="BB51" i="10"/>
  <c r="BB51" i="23"/>
  <c r="BB51" i="36"/>
  <c r="BB51" i="7"/>
  <c r="M51" i="52"/>
  <c r="O51" i="52"/>
  <c r="AA51" i="52"/>
  <c r="BD12" i="52"/>
  <c r="BA44" i="52"/>
  <c r="BC44" i="52" s="1"/>
  <c r="BD9" i="52"/>
  <c r="BA8" i="52"/>
  <c r="BC8" i="52" s="1"/>
  <c r="BD10" i="52"/>
  <c r="BG10" i="52" s="1"/>
  <c r="BA27" i="52"/>
  <c r="BC27" i="52" s="1"/>
  <c r="BA28" i="52"/>
  <c r="BC28" i="52" s="1"/>
  <c r="BA39" i="52"/>
  <c r="BC39" i="52" s="1"/>
  <c r="BD49" i="52"/>
  <c r="BG49" i="52" s="1"/>
  <c r="AA37" i="53"/>
  <c r="AA39" i="53"/>
  <c r="AD10" i="53"/>
  <c r="AD11" i="53"/>
  <c r="BB11" i="53"/>
  <c r="AD12" i="53"/>
  <c r="BB12" i="53"/>
  <c r="AD14" i="53"/>
  <c r="BB14" i="53"/>
  <c r="AD18" i="53"/>
  <c r="BB18" i="53"/>
  <c r="AD33" i="53"/>
  <c r="AD35" i="53"/>
  <c r="R51" i="53"/>
  <c r="AV51" i="53"/>
  <c r="O8" i="53"/>
  <c r="O9" i="53"/>
  <c r="O13" i="53"/>
  <c r="O15" i="53"/>
  <c r="O16" i="53"/>
  <c r="O17" i="53"/>
  <c r="AD19" i="53"/>
  <c r="AD20" i="53"/>
  <c r="BB23" i="53"/>
  <c r="AD24" i="53"/>
  <c r="BB27" i="53"/>
  <c r="AD28" i="53"/>
  <c r="U51" i="53"/>
  <c r="AY51" i="53"/>
  <c r="AD31" i="53"/>
  <c r="AD40" i="53"/>
  <c r="L51" i="53"/>
  <c r="AD7" i="53"/>
  <c r="AS51" i="53"/>
  <c r="BB19" i="53"/>
  <c r="BB20" i="53"/>
  <c r="AD21" i="53"/>
  <c r="BB24" i="53"/>
  <c r="AD25" i="53"/>
  <c r="BB28" i="53"/>
  <c r="O29" i="53"/>
  <c r="O40" i="53"/>
  <c r="AD45" i="53"/>
  <c r="BB29" i="53"/>
  <c r="O30" i="53"/>
  <c r="AA30" i="53"/>
  <c r="BB30" i="53"/>
  <c r="O31" i="53"/>
  <c r="AA31" i="53"/>
  <c r="BB31" i="53"/>
  <c r="O32" i="53"/>
  <c r="AA32" i="53"/>
  <c r="BB32" i="53"/>
  <c r="O33" i="53"/>
  <c r="AA33" i="53"/>
  <c r="BB33" i="53"/>
  <c r="O34" i="53"/>
  <c r="AA34" i="53"/>
  <c r="BB34" i="53"/>
  <c r="O35" i="53"/>
  <c r="AA35" i="53"/>
  <c r="BB35" i="53"/>
  <c r="BB36" i="53"/>
  <c r="BB37" i="53"/>
  <c r="BB38" i="53"/>
  <c r="AD29" i="53"/>
  <c r="AA40" i="53"/>
  <c r="AD36" i="53"/>
  <c r="AD37" i="53"/>
  <c r="AD38" i="53"/>
  <c r="AD39" i="53"/>
  <c r="AA41" i="53"/>
  <c r="BB42" i="53"/>
  <c r="AD43" i="53"/>
  <c r="BB43" i="53"/>
  <c r="AD44" i="53"/>
  <c r="AD47" i="53"/>
  <c r="AD48" i="53"/>
  <c r="AD49" i="53"/>
  <c r="AA49" i="53"/>
  <c r="O50" i="53"/>
  <c r="AA50" i="53"/>
  <c r="AD46" i="53"/>
  <c r="AD50" i="53"/>
  <c r="AD51" i="52"/>
  <c r="AI51" i="52"/>
  <c r="AN51" i="52"/>
  <c r="BD8" i="52"/>
  <c r="BA9" i="52"/>
  <c r="BC9" i="52" s="1"/>
  <c r="BA10" i="52"/>
  <c r="BC10" i="52" s="1"/>
  <c r="BA11" i="52"/>
  <c r="BC11" i="52" s="1"/>
  <c r="BA12" i="52"/>
  <c r="BC12" i="52" s="1"/>
  <c r="BD16" i="52"/>
  <c r="BA16" i="52"/>
  <c r="BC16" i="52" s="1"/>
  <c r="BA22" i="52"/>
  <c r="BC22" i="52" s="1"/>
  <c r="BD27" i="52"/>
  <c r="BA29" i="52"/>
  <c r="BC29" i="52" s="1"/>
  <c r="BD30" i="52"/>
  <c r="BD31" i="52"/>
  <c r="BD32" i="52"/>
  <c r="BD33" i="52"/>
  <c r="BD34" i="52"/>
  <c r="H51" i="52"/>
  <c r="Q51" i="52"/>
  <c r="W51" i="52"/>
  <c r="AR51" i="52"/>
  <c r="AX51" i="52"/>
  <c r="BB51" i="52"/>
  <c r="BD15" i="52"/>
  <c r="BA15" i="52"/>
  <c r="BC15" i="52" s="1"/>
  <c r="BD19" i="52"/>
  <c r="AF51" i="52"/>
  <c r="AZ51" i="52"/>
  <c r="BD14" i="52"/>
  <c r="BA14" i="52"/>
  <c r="BC14" i="52" s="1"/>
  <c r="BA18" i="52"/>
  <c r="BC18" i="52" s="1"/>
  <c r="BA20" i="52"/>
  <c r="BC20" i="52" s="1"/>
  <c r="BD35" i="52"/>
  <c r="BA35" i="52"/>
  <c r="BC35" i="52" s="1"/>
  <c r="T51" i="52"/>
  <c r="AL51" i="52"/>
  <c r="AU51" i="52"/>
  <c r="BD7" i="52"/>
  <c r="BD13" i="52"/>
  <c r="BA13" i="52"/>
  <c r="BC13" i="52" s="1"/>
  <c r="BD17" i="52"/>
  <c r="BA17" i="52"/>
  <c r="BC17" i="52" s="1"/>
  <c r="BA19" i="52"/>
  <c r="BC19" i="52" s="1"/>
  <c r="BD22" i="52"/>
  <c r="BD23" i="52"/>
  <c r="BA23" i="52"/>
  <c r="BC23" i="52" s="1"/>
  <c r="BA24" i="52"/>
  <c r="BC24" i="52" s="1"/>
  <c r="BA25" i="52"/>
  <c r="BC25" i="52" s="1"/>
  <c r="BD26" i="52"/>
  <c r="BA30" i="52"/>
  <c r="BC30" i="52" s="1"/>
  <c r="BA31" i="52"/>
  <c r="BC31" i="52" s="1"/>
  <c r="BA32" i="52"/>
  <c r="BC32" i="52" s="1"/>
  <c r="BA33" i="52"/>
  <c r="BC33" i="52" s="1"/>
  <c r="AW51" i="52"/>
  <c r="BA43" i="52"/>
  <c r="BC43" i="52" s="1"/>
  <c r="BD21" i="52"/>
  <c r="BA21" i="52"/>
  <c r="BC21" i="52" s="1"/>
  <c r="BD25" i="52"/>
  <c r="BA26" i="52"/>
  <c r="BC26" i="52" s="1"/>
  <c r="BD29" i="52"/>
  <c r="BD39" i="52"/>
  <c r="BD20" i="52"/>
  <c r="BD24" i="52"/>
  <c r="BD28" i="52"/>
  <c r="BD37" i="52"/>
  <c r="BA37" i="52"/>
  <c r="BC37" i="52" s="1"/>
  <c r="BA42" i="52"/>
  <c r="BC42" i="52" s="1"/>
  <c r="BD43" i="52"/>
  <c r="BA34" i="52"/>
  <c r="BC34" i="52" s="1"/>
  <c r="BD38" i="52"/>
  <c r="BA38" i="52"/>
  <c r="BC38" i="52" s="1"/>
  <c r="BD40" i="52"/>
  <c r="BA47" i="52"/>
  <c r="BC47" i="52" s="1"/>
  <c r="BD36" i="52"/>
  <c r="BA36" i="52"/>
  <c r="BC36" i="52" s="1"/>
  <c r="BA40" i="52"/>
  <c r="BC40" i="52" s="1"/>
  <c r="BD42" i="52"/>
  <c r="BD44" i="52"/>
  <c r="BA49" i="52"/>
  <c r="BC49" i="52" s="1"/>
  <c r="BD41" i="52"/>
  <c r="BA41" i="52"/>
  <c r="BC41" i="52" s="1"/>
  <c r="BA46" i="52"/>
  <c r="BC46" i="52" s="1"/>
  <c r="BD48" i="52"/>
  <c r="BA50" i="52"/>
  <c r="BC50" i="52" s="1"/>
  <c r="BD45" i="52"/>
  <c r="BA45" i="52"/>
  <c r="BC45" i="52" s="1"/>
  <c r="BD46" i="52"/>
  <c r="BA48" i="52"/>
  <c r="BC48" i="52" s="1"/>
  <c r="BD50" i="52"/>
  <c r="BB51" i="34"/>
  <c r="BB51" i="24"/>
  <c r="BB51" i="15"/>
  <c r="BB51" i="49"/>
  <c r="BB51" i="48"/>
  <c r="BB51" i="4"/>
  <c r="BB51" i="5"/>
  <c r="BB51" i="9"/>
  <c r="BB51" i="37"/>
  <c r="BB51" i="27"/>
  <c r="AA51" i="24"/>
  <c r="AA51" i="49"/>
  <c r="AA51" i="23"/>
  <c r="AA51" i="37"/>
  <c r="AA51" i="27"/>
  <c r="AA51" i="4"/>
  <c r="O51" i="48"/>
  <c r="O51" i="34"/>
  <c r="O51" i="43"/>
  <c r="O51" i="41"/>
  <c r="O51" i="33"/>
  <c r="O51" i="24"/>
  <c r="O51" i="50"/>
  <c r="O51" i="47"/>
  <c r="O51" i="31"/>
  <c r="O51" i="36"/>
  <c r="O51" i="49"/>
  <c r="O51" i="23"/>
  <c r="O51" i="5"/>
  <c r="O51" i="10"/>
  <c r="O51" i="9"/>
  <c r="O51" i="4"/>
  <c r="O51" i="15"/>
  <c r="BG47" i="52" l="1"/>
  <c r="AA51" i="53"/>
  <c r="BG12" i="52"/>
  <c r="BF20" i="52"/>
  <c r="G51" i="52"/>
  <c r="BB51" i="53"/>
  <c r="BG40" i="52"/>
  <c r="AT51" i="52"/>
  <c r="Y51" i="52"/>
  <c r="BG8" i="52"/>
  <c r="BG23" i="52"/>
  <c r="V51" i="52"/>
  <c r="BG15" i="52"/>
  <c r="BG13" i="52"/>
  <c r="J51" i="52"/>
  <c r="S51" i="52"/>
  <c r="AD51" i="53"/>
  <c r="O51" i="53"/>
  <c r="AC51" i="52"/>
  <c r="BG7" i="52"/>
  <c r="BG43" i="52"/>
  <c r="BG30" i="52"/>
  <c r="BG38" i="52"/>
  <c r="BG17" i="52"/>
  <c r="BA51" i="52"/>
  <c r="BG48" i="52"/>
  <c r="BG33" i="52"/>
  <c r="BG24" i="52"/>
  <c r="BG39" i="52"/>
  <c r="BG37" i="52"/>
  <c r="N51" i="52"/>
  <c r="P51" i="52"/>
  <c r="BG14" i="52"/>
  <c r="AO51" i="52"/>
  <c r="BG19" i="52"/>
  <c r="Z51" i="52"/>
  <c r="AB51" i="52"/>
  <c r="BG16" i="52"/>
  <c r="BG44" i="52"/>
  <c r="BG42" i="52"/>
  <c r="BG36" i="52"/>
  <c r="BG31" i="52"/>
  <c r="BG29" i="52"/>
  <c r="BD51" i="52"/>
  <c r="BG22" i="52"/>
  <c r="BG35" i="52"/>
  <c r="BG20" i="52"/>
  <c r="BI20" i="52" s="1"/>
  <c r="BG9" i="52"/>
  <c r="BC51" i="52"/>
  <c r="BG50" i="52"/>
  <c r="BG34" i="52"/>
  <c r="BG28" i="52"/>
  <c r="BG27" i="52"/>
  <c r="BG21" i="52"/>
  <c r="BG46" i="52"/>
  <c r="BG45" i="52"/>
  <c r="BG32" i="52"/>
  <c r="BG25" i="52"/>
  <c r="AH51" i="52"/>
  <c r="BG41" i="52"/>
  <c r="BG26" i="52"/>
  <c r="AE51" i="52" l="1"/>
  <c r="BG51" i="52"/>
  <c r="C318" i="29" l="1"/>
  <c r="D318" i="29"/>
  <c r="E318" i="29"/>
  <c r="F318" i="29"/>
  <c r="G318" i="29"/>
  <c r="H318" i="29"/>
  <c r="C319" i="29"/>
  <c r="D319" i="29"/>
  <c r="E319" i="29"/>
  <c r="F319" i="29"/>
  <c r="G319" i="29"/>
  <c r="H319" i="29"/>
  <c r="C320" i="29"/>
  <c r="D320" i="29"/>
  <c r="E320" i="29"/>
  <c r="F320" i="29"/>
  <c r="G320" i="29"/>
  <c r="H320" i="29"/>
  <c r="C321" i="29"/>
  <c r="D321" i="29"/>
  <c r="E321" i="29"/>
  <c r="F321" i="29"/>
  <c r="G321" i="29"/>
  <c r="H321" i="29"/>
  <c r="C322" i="29"/>
  <c r="D322" i="29"/>
  <c r="E322" i="29"/>
  <c r="F322" i="29"/>
  <c r="G322" i="29"/>
  <c r="H322" i="29"/>
  <c r="C323" i="29"/>
  <c r="D323" i="29"/>
  <c r="E323" i="29"/>
  <c r="F323" i="29"/>
  <c r="G323" i="29"/>
  <c r="H323" i="29"/>
  <c r="C324" i="29"/>
  <c r="D324" i="29"/>
  <c r="E324" i="29"/>
  <c r="F324" i="29"/>
  <c r="G324" i="29"/>
  <c r="H324" i="29"/>
  <c r="C325" i="29"/>
  <c r="D325" i="29"/>
  <c r="E325" i="29"/>
  <c r="F325" i="29"/>
  <c r="G325" i="29"/>
  <c r="H325" i="29"/>
  <c r="J58" i="29" l="1"/>
  <c r="I58" i="29"/>
  <c r="H58" i="29"/>
  <c r="G58" i="29"/>
  <c r="J57" i="29"/>
  <c r="I57" i="29"/>
  <c r="H57" i="29"/>
  <c r="G57" i="29"/>
  <c r="J56" i="29"/>
  <c r="I56" i="29"/>
  <c r="H56" i="29"/>
  <c r="G56" i="29"/>
  <c r="J55" i="29"/>
  <c r="I55" i="29"/>
  <c r="H55" i="29"/>
  <c r="G55" i="29"/>
  <c r="J54" i="29"/>
  <c r="I54" i="29"/>
  <c r="H54" i="29"/>
  <c r="G54" i="29"/>
  <c r="J53" i="29"/>
  <c r="I53" i="29"/>
  <c r="H53" i="29"/>
  <c r="G53" i="29"/>
  <c r="J52" i="29"/>
  <c r="I52" i="29"/>
  <c r="H52" i="29"/>
  <c r="G52" i="29"/>
  <c r="J51" i="29"/>
  <c r="I51" i="29"/>
  <c r="H51" i="29"/>
  <c r="G51" i="29"/>
  <c r="J50" i="29"/>
  <c r="I50" i="29"/>
  <c r="H50" i="29"/>
  <c r="G50" i="29"/>
  <c r="J49" i="29"/>
  <c r="I49" i="29"/>
  <c r="H49" i="29"/>
  <c r="G49" i="29"/>
  <c r="J48" i="29"/>
  <c r="I48" i="29"/>
  <c r="H48" i="29"/>
  <c r="G48" i="29"/>
  <c r="J47" i="29"/>
  <c r="I47" i="29"/>
  <c r="H47" i="29"/>
  <c r="G47" i="29"/>
  <c r="J46" i="29"/>
  <c r="I46" i="29"/>
  <c r="H46" i="29"/>
  <c r="G46" i="29"/>
  <c r="J45" i="29"/>
  <c r="I45" i="29"/>
  <c r="H45" i="29"/>
  <c r="G45" i="29"/>
  <c r="J44" i="29"/>
  <c r="I44" i="29"/>
  <c r="H44" i="29"/>
  <c r="G44" i="29"/>
  <c r="J43" i="29"/>
  <c r="I43" i="29"/>
  <c r="H43" i="29"/>
  <c r="G43" i="29"/>
  <c r="J42" i="29"/>
  <c r="I42" i="29"/>
  <c r="H42" i="29"/>
  <c r="G42" i="29"/>
  <c r="J41" i="29"/>
  <c r="I41" i="29"/>
  <c r="H41" i="29"/>
  <c r="G41" i="29"/>
  <c r="J40" i="29"/>
  <c r="I40" i="29"/>
  <c r="H40" i="29"/>
  <c r="G40" i="29"/>
  <c r="J39" i="29"/>
  <c r="I39" i="29"/>
  <c r="H39" i="29"/>
  <c r="G39" i="29"/>
  <c r="J38" i="29"/>
  <c r="I38" i="29"/>
  <c r="H38" i="29"/>
  <c r="G38" i="29"/>
  <c r="J37" i="29"/>
  <c r="I37" i="29"/>
  <c r="H37" i="29"/>
  <c r="G37" i="29"/>
  <c r="J36" i="29"/>
  <c r="I36" i="29"/>
  <c r="H36" i="29"/>
  <c r="G36" i="29"/>
  <c r="J35" i="29"/>
  <c r="I35" i="29"/>
  <c r="H35" i="29"/>
  <c r="G35" i="29"/>
  <c r="J34" i="29"/>
  <c r="I34" i="29"/>
  <c r="H34" i="29"/>
  <c r="G34" i="29"/>
  <c r="J33" i="29"/>
  <c r="I33" i="29"/>
  <c r="H33" i="29"/>
  <c r="G33" i="29"/>
  <c r="J32" i="29"/>
  <c r="I32" i="29"/>
  <c r="H32" i="29"/>
  <c r="G32" i="29"/>
  <c r="J31" i="29"/>
  <c r="I31" i="29"/>
  <c r="H31" i="29"/>
  <c r="G31" i="29"/>
  <c r="J30" i="29"/>
  <c r="I30" i="29"/>
  <c r="H30" i="29"/>
  <c r="G30" i="29"/>
  <c r="J29" i="29"/>
  <c r="I29" i="29"/>
  <c r="H29" i="29"/>
  <c r="G29" i="29"/>
  <c r="J28" i="29"/>
  <c r="I28" i="29"/>
  <c r="H28" i="29"/>
  <c r="G28" i="29"/>
  <c r="J27" i="29"/>
  <c r="I27" i="29"/>
  <c r="H27" i="29"/>
  <c r="G27" i="29"/>
  <c r="J26" i="29"/>
  <c r="I26" i="29"/>
  <c r="H26" i="29"/>
  <c r="G26" i="29"/>
  <c r="J25" i="29"/>
  <c r="I25" i="29"/>
  <c r="H25" i="29"/>
  <c r="G25" i="29"/>
  <c r="J23" i="29"/>
  <c r="I23" i="29"/>
  <c r="H23" i="29"/>
  <c r="G23" i="29"/>
  <c r="J22" i="29"/>
  <c r="I22" i="29"/>
  <c r="H22" i="29"/>
  <c r="G22" i="29"/>
  <c r="J21" i="29"/>
  <c r="I21" i="29"/>
  <c r="H21" i="29"/>
  <c r="G21" i="29"/>
  <c r="J20" i="29"/>
  <c r="I20" i="29"/>
  <c r="H20" i="29"/>
  <c r="G20" i="29"/>
  <c r="J19" i="29"/>
  <c r="I19" i="29"/>
  <c r="H19" i="29"/>
  <c r="G19" i="29"/>
  <c r="J18" i="29"/>
  <c r="I18" i="29"/>
  <c r="H18" i="29"/>
  <c r="G18" i="29"/>
  <c r="J17" i="29"/>
  <c r="I17" i="29"/>
  <c r="H17" i="29"/>
  <c r="G17" i="29"/>
  <c r="J16" i="29"/>
  <c r="I16" i="29"/>
  <c r="H16" i="29"/>
  <c r="G16" i="29"/>
  <c r="J15" i="29"/>
  <c r="I15" i="29"/>
  <c r="H15" i="29"/>
  <c r="G15" i="29"/>
  <c r="J14" i="29"/>
  <c r="I14" i="29"/>
  <c r="H14" i="29"/>
  <c r="G14" i="29"/>
  <c r="J13" i="29"/>
  <c r="I13" i="29"/>
  <c r="H13" i="29"/>
  <c r="G13" i="29"/>
  <c r="J12" i="29"/>
  <c r="I12" i="29"/>
  <c r="H12" i="29"/>
  <c r="G12" i="29"/>
  <c r="J11" i="29"/>
  <c r="I11" i="29"/>
  <c r="H11" i="29"/>
  <c r="G11" i="29"/>
  <c r="J10" i="29"/>
  <c r="I10" i="29"/>
  <c r="H10" i="29"/>
  <c r="G10" i="29"/>
  <c r="J9" i="29"/>
  <c r="I9" i="29"/>
  <c r="H9" i="29"/>
  <c r="G9" i="29"/>
  <c r="J8" i="29"/>
  <c r="I8" i="29"/>
  <c r="H8" i="29"/>
  <c r="G8" i="29"/>
  <c r="J7" i="29"/>
  <c r="I7" i="29"/>
  <c r="H7" i="29"/>
  <c r="G7" i="29"/>
  <c r="J6" i="29"/>
  <c r="I6" i="29"/>
  <c r="H6" i="29"/>
  <c r="G6" i="29"/>
  <c r="G60" i="29" s="1"/>
  <c r="G64" i="29" s="1"/>
  <c r="I60" i="29" l="1"/>
  <c r="I64" i="29" s="1"/>
  <c r="H60" i="29"/>
  <c r="H64" i="29" s="1"/>
  <c r="J60" i="29"/>
  <c r="J64" i="29" s="1"/>
  <c r="BL20" i="23" l="1"/>
  <c r="I192" i="29" l="1"/>
  <c r="H192" i="29"/>
  <c r="G192" i="29"/>
  <c r="F192" i="29"/>
  <c r="E192" i="29"/>
  <c r="D192" i="29"/>
  <c r="C192" i="29"/>
  <c r="I191" i="29"/>
  <c r="H191" i="29"/>
  <c r="G191" i="29"/>
  <c r="F191" i="29"/>
  <c r="E191" i="29"/>
  <c r="D191" i="29"/>
  <c r="C191" i="29"/>
  <c r="I190" i="29"/>
  <c r="H190" i="29"/>
  <c r="G190" i="29"/>
  <c r="F190" i="29"/>
  <c r="E190" i="29"/>
  <c r="D190" i="29"/>
  <c r="C190" i="29"/>
  <c r="I189" i="29"/>
  <c r="H189" i="29"/>
  <c r="G189" i="29"/>
  <c r="F189" i="29"/>
  <c r="E189" i="29"/>
  <c r="D189" i="29"/>
  <c r="C189" i="29"/>
  <c r="I188" i="29"/>
  <c r="H188" i="29"/>
  <c r="G188" i="29"/>
  <c r="F188" i="29"/>
  <c r="E188" i="29"/>
  <c r="D188" i="29"/>
  <c r="C188" i="29"/>
  <c r="I187" i="29"/>
  <c r="H187" i="29"/>
  <c r="G187" i="29"/>
  <c r="F187" i="29"/>
  <c r="E187" i="29"/>
  <c r="D187" i="29"/>
  <c r="C187" i="29"/>
  <c r="I186" i="29"/>
  <c r="H186" i="29"/>
  <c r="G186" i="29"/>
  <c r="F186" i="29"/>
  <c r="E186" i="29"/>
  <c r="D186" i="29"/>
  <c r="C186" i="29"/>
  <c r="I185" i="29"/>
  <c r="H185" i="29"/>
  <c r="G185" i="29"/>
  <c r="F185" i="29"/>
  <c r="E185" i="29"/>
  <c r="D185" i="29"/>
  <c r="C185" i="29"/>
  <c r="I184" i="29"/>
  <c r="H184" i="29"/>
  <c r="G184" i="29"/>
  <c r="F184" i="29"/>
  <c r="E184" i="29"/>
  <c r="D184" i="29"/>
  <c r="C184" i="29"/>
  <c r="I183" i="29"/>
  <c r="H183" i="29"/>
  <c r="G183" i="29"/>
  <c r="F183" i="29"/>
  <c r="E183" i="29"/>
  <c r="D183" i="29"/>
  <c r="C183" i="29"/>
  <c r="I182" i="29"/>
  <c r="H182" i="29"/>
  <c r="G182" i="29"/>
  <c r="F182" i="29"/>
  <c r="E182" i="29"/>
  <c r="D182" i="29"/>
  <c r="C182" i="29"/>
  <c r="I181" i="29"/>
  <c r="H181" i="29"/>
  <c r="G181" i="29"/>
  <c r="F181" i="29"/>
  <c r="E181" i="29"/>
  <c r="D181" i="29"/>
  <c r="C181" i="29"/>
  <c r="I180" i="29"/>
  <c r="H180" i="29"/>
  <c r="G180" i="29"/>
  <c r="F180" i="29"/>
  <c r="E180" i="29"/>
  <c r="D180" i="29"/>
  <c r="C180" i="29"/>
  <c r="I179" i="29"/>
  <c r="H179" i="29"/>
  <c r="G179" i="29"/>
  <c r="F179" i="29"/>
  <c r="E179" i="29"/>
  <c r="D179" i="29"/>
  <c r="C179" i="29"/>
  <c r="I178" i="29"/>
  <c r="H178" i="29"/>
  <c r="G178" i="29"/>
  <c r="F178" i="29"/>
  <c r="E178" i="29"/>
  <c r="D178" i="29"/>
  <c r="C178" i="29"/>
  <c r="I177" i="29"/>
  <c r="H177" i="29"/>
  <c r="G177" i="29"/>
  <c r="F177" i="29"/>
  <c r="E177" i="29"/>
  <c r="D177" i="29"/>
  <c r="C177" i="29"/>
  <c r="I176" i="29"/>
  <c r="H176" i="29"/>
  <c r="G176" i="29"/>
  <c r="F176" i="29"/>
  <c r="E176" i="29"/>
  <c r="D176" i="29"/>
  <c r="C176" i="29"/>
  <c r="I175" i="29"/>
  <c r="H175" i="29"/>
  <c r="G175" i="29"/>
  <c r="F175" i="29"/>
  <c r="E175" i="29"/>
  <c r="D175" i="29"/>
  <c r="C175" i="29"/>
  <c r="I174" i="29"/>
  <c r="H174" i="29"/>
  <c r="G174" i="29"/>
  <c r="F174" i="29"/>
  <c r="E174" i="29"/>
  <c r="D174" i="29"/>
  <c r="C174" i="29"/>
  <c r="I173" i="29"/>
  <c r="H173" i="29"/>
  <c r="G173" i="29"/>
  <c r="F173" i="29"/>
  <c r="E173" i="29"/>
  <c r="D173" i="29"/>
  <c r="C173" i="29"/>
  <c r="I172" i="29"/>
  <c r="H172" i="29"/>
  <c r="G172" i="29"/>
  <c r="F172" i="29"/>
  <c r="E172" i="29"/>
  <c r="D172" i="29"/>
  <c r="C172" i="29"/>
  <c r="I171" i="29"/>
  <c r="H171" i="29"/>
  <c r="G171" i="29"/>
  <c r="F171" i="29"/>
  <c r="E171" i="29"/>
  <c r="D171" i="29"/>
  <c r="C171" i="29"/>
  <c r="I170" i="29"/>
  <c r="H170" i="29"/>
  <c r="G170" i="29"/>
  <c r="F170" i="29"/>
  <c r="E170" i="29"/>
  <c r="D170" i="29"/>
  <c r="C170" i="29"/>
  <c r="I169" i="29"/>
  <c r="H169" i="29"/>
  <c r="G169" i="29"/>
  <c r="F169" i="29"/>
  <c r="E169" i="29"/>
  <c r="D169" i="29"/>
  <c r="C169" i="29"/>
  <c r="I168" i="29"/>
  <c r="H168" i="29"/>
  <c r="G168" i="29"/>
  <c r="F168" i="29"/>
  <c r="E168" i="29"/>
  <c r="D168" i="29"/>
  <c r="C168" i="29"/>
  <c r="I167" i="29"/>
  <c r="H167" i="29"/>
  <c r="G167" i="29"/>
  <c r="F167" i="29"/>
  <c r="E167" i="29"/>
  <c r="D167" i="29"/>
  <c r="C167" i="29"/>
  <c r="I166" i="29"/>
  <c r="H166" i="29"/>
  <c r="G166" i="29"/>
  <c r="F166" i="29"/>
  <c r="E166" i="29"/>
  <c r="D166" i="29"/>
  <c r="C166" i="29"/>
  <c r="I165" i="29"/>
  <c r="H165" i="29"/>
  <c r="G165" i="29"/>
  <c r="F165" i="29"/>
  <c r="E165" i="29"/>
  <c r="D165" i="29"/>
  <c r="C165" i="29"/>
  <c r="I164" i="29"/>
  <c r="H164" i="29"/>
  <c r="G164" i="29"/>
  <c r="F164" i="29"/>
  <c r="E164" i="29"/>
  <c r="D164" i="29"/>
  <c r="C164" i="29"/>
  <c r="I163" i="29"/>
  <c r="H163" i="29"/>
  <c r="G163" i="29"/>
  <c r="F163" i="29"/>
  <c r="E163" i="29"/>
  <c r="D163" i="29"/>
  <c r="C163" i="29"/>
  <c r="I162" i="29"/>
  <c r="H162" i="29"/>
  <c r="G162" i="29"/>
  <c r="F162" i="29"/>
  <c r="E162" i="29"/>
  <c r="D162" i="29"/>
  <c r="C162" i="29"/>
  <c r="I161" i="29"/>
  <c r="H161" i="29"/>
  <c r="G161" i="29"/>
  <c r="F161" i="29"/>
  <c r="E161" i="29"/>
  <c r="D161" i="29"/>
  <c r="C161" i="29"/>
  <c r="I160" i="29"/>
  <c r="H160" i="29"/>
  <c r="G160" i="29"/>
  <c r="F160" i="29"/>
  <c r="E160" i="29"/>
  <c r="D160" i="29"/>
  <c r="C160" i="29"/>
  <c r="I159" i="29"/>
  <c r="H159" i="29"/>
  <c r="G159" i="29"/>
  <c r="F159" i="29"/>
  <c r="E159" i="29"/>
  <c r="D159" i="29"/>
  <c r="C159" i="29"/>
  <c r="I157" i="29"/>
  <c r="H157" i="29"/>
  <c r="G157" i="29"/>
  <c r="F157" i="29"/>
  <c r="E157" i="29"/>
  <c r="D157" i="29"/>
  <c r="C157" i="29"/>
  <c r="I156" i="29"/>
  <c r="H156" i="29"/>
  <c r="G156" i="29"/>
  <c r="F156" i="29"/>
  <c r="E156" i="29"/>
  <c r="D156" i="29"/>
  <c r="C156" i="29"/>
  <c r="I155" i="29"/>
  <c r="H155" i="29"/>
  <c r="G155" i="29"/>
  <c r="F155" i="29"/>
  <c r="E155" i="29"/>
  <c r="D155" i="29"/>
  <c r="C155" i="29"/>
  <c r="I154" i="29"/>
  <c r="H154" i="29"/>
  <c r="G154" i="29"/>
  <c r="F154" i="29"/>
  <c r="E154" i="29"/>
  <c r="D154" i="29"/>
  <c r="C154" i="29"/>
  <c r="I153" i="29"/>
  <c r="H153" i="29"/>
  <c r="G153" i="29"/>
  <c r="F153" i="29"/>
  <c r="E153" i="29"/>
  <c r="D153" i="29"/>
  <c r="C153" i="29"/>
  <c r="I152" i="29"/>
  <c r="H152" i="29"/>
  <c r="G152" i="29"/>
  <c r="F152" i="29"/>
  <c r="E152" i="29"/>
  <c r="D152" i="29"/>
  <c r="C152" i="29"/>
  <c r="I151" i="29"/>
  <c r="H151" i="29"/>
  <c r="G151" i="29"/>
  <c r="F151" i="29"/>
  <c r="E151" i="29"/>
  <c r="D151" i="29"/>
  <c r="C151" i="29"/>
  <c r="I150" i="29"/>
  <c r="H150" i="29"/>
  <c r="G150" i="29"/>
  <c r="F150" i="29"/>
  <c r="E150" i="29"/>
  <c r="D150" i="29"/>
  <c r="C150" i="29"/>
  <c r="I149" i="29"/>
  <c r="H149" i="29"/>
  <c r="G149" i="29"/>
  <c r="F149" i="29"/>
  <c r="E149" i="29"/>
  <c r="D149" i="29"/>
  <c r="C149" i="29"/>
  <c r="I148" i="29"/>
  <c r="H148" i="29"/>
  <c r="G148" i="29"/>
  <c r="F148" i="29"/>
  <c r="E148" i="29"/>
  <c r="D148" i="29"/>
  <c r="C148" i="29"/>
  <c r="I147" i="29"/>
  <c r="H147" i="29"/>
  <c r="G147" i="29"/>
  <c r="F147" i="29"/>
  <c r="E147" i="29"/>
  <c r="D147" i="29"/>
  <c r="C147" i="29"/>
  <c r="I146" i="29"/>
  <c r="H146" i="29"/>
  <c r="G146" i="29"/>
  <c r="F146" i="29"/>
  <c r="E146" i="29"/>
  <c r="D146" i="29"/>
  <c r="C146" i="29"/>
  <c r="I145" i="29"/>
  <c r="H145" i="29"/>
  <c r="G145" i="29"/>
  <c r="F145" i="29"/>
  <c r="E145" i="29"/>
  <c r="D145" i="29"/>
  <c r="C145" i="29"/>
  <c r="I144" i="29"/>
  <c r="H144" i="29"/>
  <c r="G144" i="29"/>
  <c r="F144" i="29"/>
  <c r="E144" i="29"/>
  <c r="D144" i="29"/>
  <c r="C144" i="29"/>
  <c r="I143" i="29"/>
  <c r="H143" i="29"/>
  <c r="G143" i="29"/>
  <c r="F143" i="29"/>
  <c r="E143" i="29"/>
  <c r="D143" i="29"/>
  <c r="C143" i="29"/>
  <c r="I142" i="29"/>
  <c r="H142" i="29"/>
  <c r="G142" i="29"/>
  <c r="F142" i="29"/>
  <c r="E142" i="29"/>
  <c r="D142" i="29"/>
  <c r="C142" i="29"/>
  <c r="I141" i="29"/>
  <c r="H141" i="29"/>
  <c r="G141" i="29"/>
  <c r="F141" i="29"/>
  <c r="E141" i="29"/>
  <c r="D141" i="29"/>
  <c r="C141" i="29"/>
  <c r="I140" i="29"/>
  <c r="H140" i="29"/>
  <c r="G140" i="29"/>
  <c r="F140" i="29"/>
  <c r="E140" i="29"/>
  <c r="D140" i="29"/>
  <c r="C140" i="29"/>
  <c r="G258" i="29"/>
  <c r="F258" i="29"/>
  <c r="E258" i="29"/>
  <c r="D258" i="29"/>
  <c r="C258" i="29"/>
  <c r="G257" i="29"/>
  <c r="F257" i="29"/>
  <c r="E257" i="29"/>
  <c r="D257" i="29"/>
  <c r="C257" i="29"/>
  <c r="G256" i="29"/>
  <c r="F256" i="29"/>
  <c r="E256" i="29"/>
  <c r="D256" i="29"/>
  <c r="C256" i="29"/>
  <c r="G255" i="29"/>
  <c r="F255" i="29"/>
  <c r="E255" i="29"/>
  <c r="D255" i="29"/>
  <c r="BL50" i="23" s="1"/>
  <c r="C255" i="29"/>
  <c r="G254" i="29"/>
  <c r="F254" i="29"/>
  <c r="E254" i="29"/>
  <c r="D254" i="29"/>
  <c r="BL49" i="23" s="1"/>
  <c r="C254" i="29"/>
  <c r="G253" i="29"/>
  <c r="F253" i="29"/>
  <c r="E253" i="29"/>
  <c r="D253" i="29"/>
  <c r="BL48" i="23" s="1"/>
  <c r="C253" i="29"/>
  <c r="G252" i="29"/>
  <c r="F252" i="29"/>
  <c r="E252" i="29"/>
  <c r="D252" i="29"/>
  <c r="BL47" i="23" s="1"/>
  <c r="C252" i="29"/>
  <c r="G251" i="29"/>
  <c r="F251" i="29"/>
  <c r="E251" i="29"/>
  <c r="D251" i="29"/>
  <c r="BL46" i="23" s="1"/>
  <c r="C251" i="29"/>
  <c r="G250" i="29"/>
  <c r="F250" i="29"/>
  <c r="E250" i="29"/>
  <c r="D250" i="29"/>
  <c r="BL45" i="23" s="1"/>
  <c r="C250" i="29"/>
  <c r="G249" i="29"/>
  <c r="F249" i="29"/>
  <c r="E249" i="29"/>
  <c r="D249" i="29"/>
  <c r="BL44" i="23" s="1"/>
  <c r="C249" i="29"/>
  <c r="G248" i="29"/>
  <c r="F248" i="29"/>
  <c r="E248" i="29"/>
  <c r="D248" i="29"/>
  <c r="BL43" i="23" s="1"/>
  <c r="C248" i="29"/>
  <c r="G247" i="29"/>
  <c r="F247" i="29"/>
  <c r="E247" i="29"/>
  <c r="D247" i="29"/>
  <c r="BL42" i="23" s="1"/>
  <c r="C247" i="29"/>
  <c r="G246" i="29"/>
  <c r="F246" i="29"/>
  <c r="E246" i="29"/>
  <c r="D246" i="29"/>
  <c r="BL41" i="23" s="1"/>
  <c r="C246" i="29"/>
  <c r="G245" i="29"/>
  <c r="F245" i="29"/>
  <c r="E245" i="29"/>
  <c r="D245" i="29"/>
  <c r="BL40" i="23" s="1"/>
  <c r="C245" i="29"/>
  <c r="G244" i="29"/>
  <c r="F244" i="29"/>
  <c r="E244" i="29"/>
  <c r="D244" i="29"/>
  <c r="BL39" i="23" s="1"/>
  <c r="C244" i="29"/>
  <c r="G243" i="29"/>
  <c r="F243" i="29"/>
  <c r="E243" i="29"/>
  <c r="D243" i="29"/>
  <c r="BL38" i="23" s="1"/>
  <c r="C243" i="29"/>
  <c r="G242" i="29"/>
  <c r="F242" i="29"/>
  <c r="E242" i="29"/>
  <c r="D242" i="29"/>
  <c r="BL37" i="23" s="1"/>
  <c r="C242" i="29"/>
  <c r="G241" i="29"/>
  <c r="F241" i="29"/>
  <c r="E241" i="29"/>
  <c r="D241" i="29"/>
  <c r="BL36" i="23" s="1"/>
  <c r="C241" i="29"/>
  <c r="G240" i="29"/>
  <c r="F240" i="29"/>
  <c r="E240" i="29"/>
  <c r="D240" i="29"/>
  <c r="BL35" i="23" s="1"/>
  <c r="C240" i="29"/>
  <c r="G239" i="29"/>
  <c r="F239" i="29"/>
  <c r="E239" i="29"/>
  <c r="D239" i="29"/>
  <c r="BL34" i="23" s="1"/>
  <c r="C239" i="29"/>
  <c r="G238" i="29"/>
  <c r="F238" i="29"/>
  <c r="E238" i="29"/>
  <c r="D238" i="29"/>
  <c r="BL33" i="23" s="1"/>
  <c r="C238" i="29"/>
  <c r="G237" i="29"/>
  <c r="F237" i="29"/>
  <c r="E237" i="29"/>
  <c r="D237" i="29"/>
  <c r="BL32" i="23" s="1"/>
  <c r="C237" i="29"/>
  <c r="G236" i="29"/>
  <c r="F236" i="29"/>
  <c r="E236" i="29"/>
  <c r="D236" i="29"/>
  <c r="BL31" i="23" s="1"/>
  <c r="C236" i="29"/>
  <c r="G235" i="29"/>
  <c r="F235" i="29"/>
  <c r="E235" i="29"/>
  <c r="D235" i="29"/>
  <c r="BL30" i="23" s="1"/>
  <c r="C235" i="29"/>
  <c r="G234" i="29"/>
  <c r="F234" i="29"/>
  <c r="E234" i="29"/>
  <c r="D234" i="29"/>
  <c r="BL29" i="23" s="1"/>
  <c r="C234" i="29"/>
  <c r="G233" i="29"/>
  <c r="F233" i="29"/>
  <c r="E233" i="29"/>
  <c r="D233" i="29"/>
  <c r="BL28" i="23" s="1"/>
  <c r="C233" i="29"/>
  <c r="G232" i="29"/>
  <c r="F232" i="29"/>
  <c r="E232" i="29"/>
  <c r="D232" i="29"/>
  <c r="BL27" i="23" s="1"/>
  <c r="C232" i="29"/>
  <c r="G231" i="29"/>
  <c r="F231" i="29"/>
  <c r="E231" i="29"/>
  <c r="D231" i="29"/>
  <c r="BL26" i="23" s="1"/>
  <c r="C231" i="29"/>
  <c r="G230" i="29"/>
  <c r="F230" i="29"/>
  <c r="E230" i="29"/>
  <c r="D230" i="29"/>
  <c r="BL25" i="23" s="1"/>
  <c r="C230" i="29"/>
  <c r="G229" i="29"/>
  <c r="F229" i="29"/>
  <c r="E229" i="29"/>
  <c r="D229" i="29"/>
  <c r="BL24" i="23" s="1"/>
  <c r="C229" i="29"/>
  <c r="G228" i="29"/>
  <c r="F228" i="29"/>
  <c r="E228" i="29"/>
  <c r="D228" i="29"/>
  <c r="BL23" i="23" s="1"/>
  <c r="C228" i="29"/>
  <c r="G227" i="29"/>
  <c r="F227" i="29"/>
  <c r="E227" i="29"/>
  <c r="D227" i="29"/>
  <c r="C227" i="29"/>
  <c r="G226" i="29"/>
  <c r="F226" i="29"/>
  <c r="E226" i="29"/>
  <c r="D226" i="29"/>
  <c r="BL22" i="23" s="1"/>
  <c r="C226" i="29"/>
  <c r="G225" i="29"/>
  <c r="F225" i="29"/>
  <c r="E225" i="29"/>
  <c r="D225" i="29"/>
  <c r="BL21" i="23" s="1"/>
  <c r="C225" i="29"/>
  <c r="G223" i="29"/>
  <c r="F223" i="29"/>
  <c r="E223" i="29"/>
  <c r="D223" i="29"/>
  <c r="BL19" i="23" s="1"/>
  <c r="C223" i="29"/>
  <c r="G222" i="29"/>
  <c r="F222" i="29"/>
  <c r="E222" i="29"/>
  <c r="D222" i="29"/>
  <c r="BL18" i="23" s="1"/>
  <c r="C222" i="29"/>
  <c r="G221" i="29"/>
  <c r="F221" i="29"/>
  <c r="E221" i="29"/>
  <c r="D221" i="29"/>
  <c r="BL17" i="23" s="1"/>
  <c r="C221" i="29"/>
  <c r="G220" i="29"/>
  <c r="F220" i="29"/>
  <c r="E220" i="29"/>
  <c r="D220" i="29"/>
  <c r="BL16" i="23" s="1"/>
  <c r="C220" i="29"/>
  <c r="G219" i="29"/>
  <c r="F219" i="29"/>
  <c r="E219" i="29"/>
  <c r="D219" i="29"/>
  <c r="BL15" i="23" s="1"/>
  <c r="C219" i="29"/>
  <c r="G218" i="29"/>
  <c r="F218" i="29"/>
  <c r="E218" i="29"/>
  <c r="D218" i="29"/>
  <c r="BL14" i="23" s="1"/>
  <c r="C218" i="29"/>
  <c r="G217" i="29"/>
  <c r="F217" i="29"/>
  <c r="E217" i="29"/>
  <c r="D217" i="29"/>
  <c r="BL13" i="23" s="1"/>
  <c r="C217" i="29"/>
  <c r="G216" i="29"/>
  <c r="F216" i="29"/>
  <c r="E216" i="29"/>
  <c r="D216" i="29"/>
  <c r="C216" i="29"/>
  <c r="G215" i="29"/>
  <c r="F215" i="29"/>
  <c r="E215" i="29"/>
  <c r="D215" i="29"/>
  <c r="C215" i="29"/>
  <c r="G214" i="29"/>
  <c r="F214" i="29"/>
  <c r="E214" i="29"/>
  <c r="D214" i="29"/>
  <c r="C214" i="29"/>
  <c r="G213" i="29"/>
  <c r="F213" i="29"/>
  <c r="E213" i="29"/>
  <c r="D213" i="29"/>
  <c r="BL12" i="23" s="1"/>
  <c r="C213" i="29"/>
  <c r="G212" i="29"/>
  <c r="F212" i="29"/>
  <c r="E212" i="29"/>
  <c r="D212" i="29"/>
  <c r="BL11" i="23" s="1"/>
  <c r="C212" i="29"/>
  <c r="G211" i="29"/>
  <c r="F211" i="29"/>
  <c r="E211" i="29"/>
  <c r="D211" i="29"/>
  <c r="BL10" i="23" s="1"/>
  <c r="C211" i="29"/>
  <c r="G210" i="29"/>
  <c r="F210" i="29"/>
  <c r="E210" i="29"/>
  <c r="D210" i="29"/>
  <c r="C210" i="29"/>
  <c r="G209" i="29"/>
  <c r="F209" i="29"/>
  <c r="E209" i="29"/>
  <c r="D209" i="29"/>
  <c r="C209" i="29"/>
  <c r="G208" i="29"/>
  <c r="F208" i="29"/>
  <c r="E208" i="29"/>
  <c r="D208" i="29"/>
  <c r="BL9" i="23" s="1"/>
  <c r="C208" i="29"/>
  <c r="G207" i="29"/>
  <c r="F207" i="29"/>
  <c r="E207" i="29"/>
  <c r="D207" i="29"/>
  <c r="BL8" i="23" s="1"/>
  <c r="C207" i="29"/>
  <c r="G206" i="29"/>
  <c r="F206" i="29"/>
  <c r="E206" i="29"/>
  <c r="D206" i="29"/>
  <c r="C206" i="29"/>
  <c r="AP51" i="23" l="1"/>
  <c r="D195" i="29"/>
  <c r="D199" i="29" s="1"/>
  <c r="H195" i="29"/>
  <c r="H199" i="29" s="1"/>
  <c r="E261" i="29"/>
  <c r="F261" i="29"/>
  <c r="C261" i="29"/>
  <c r="C265" i="29" s="1"/>
  <c r="G261" i="29"/>
  <c r="C195" i="29"/>
  <c r="C199" i="29" s="1"/>
  <c r="G195" i="29"/>
  <c r="G199" i="29" s="1"/>
  <c r="E195" i="29"/>
  <c r="E199" i="29" s="1"/>
  <c r="I195" i="29"/>
  <c r="I199" i="29" s="1"/>
  <c r="D264" i="29"/>
  <c r="BL7" i="23"/>
  <c r="D261" i="29"/>
  <c r="D265" i="29" s="1"/>
  <c r="F195" i="29"/>
  <c r="F199" i="29" s="1"/>
  <c r="E265" i="29"/>
  <c r="I198" i="29"/>
  <c r="BL28" i="33"/>
  <c r="BL27" i="33"/>
  <c r="BL25" i="33"/>
  <c r="BL19" i="33"/>
  <c r="BL18" i="33"/>
  <c r="BL17" i="33"/>
  <c r="BL15" i="33"/>
  <c r="BL14" i="33"/>
  <c r="BL12" i="33"/>
  <c r="BL11" i="33"/>
  <c r="BL10" i="33"/>
  <c r="BL9" i="33"/>
  <c r="BL8" i="33"/>
  <c r="BL29" i="33"/>
  <c r="BL20" i="33"/>
  <c r="BL20" i="47"/>
  <c r="BL20" i="48"/>
  <c r="BL20" i="50"/>
  <c r="BL50" i="33"/>
  <c r="BL49" i="33"/>
  <c r="BL48" i="33"/>
  <c r="BL47" i="33"/>
  <c r="BL46" i="33"/>
  <c r="BL45" i="33"/>
  <c r="BL44" i="33"/>
  <c r="BL43" i="33"/>
  <c r="BL42" i="33"/>
  <c r="BL41" i="33"/>
  <c r="BL40" i="33"/>
  <c r="BL39" i="33"/>
  <c r="BL38" i="33"/>
  <c r="BL37" i="33"/>
  <c r="BL36" i="33"/>
  <c r="BL35" i="33"/>
  <c r="BL34" i="33"/>
  <c r="BL33" i="33"/>
  <c r="BL32" i="33"/>
  <c r="BL31" i="33"/>
  <c r="BL30" i="33"/>
  <c r="BL26" i="33"/>
  <c r="BL24" i="33"/>
  <c r="BL23" i="33"/>
  <c r="BL22" i="33"/>
  <c r="BL21" i="33"/>
  <c r="BL16" i="33"/>
  <c r="BL13" i="33"/>
  <c r="BL7" i="33"/>
  <c r="AP51" i="33" l="1"/>
  <c r="C264" i="29"/>
  <c r="G265" i="29"/>
  <c r="F265" i="29"/>
  <c r="E264" i="29"/>
  <c r="BL20" i="37"/>
  <c r="BL20" i="7"/>
  <c r="BL20" i="36"/>
  <c r="BL20" i="5"/>
  <c r="BL20" i="10"/>
  <c r="BL20" i="15"/>
  <c r="BL20" i="49"/>
  <c r="E58" i="29"/>
  <c r="E57" i="29"/>
  <c r="E56" i="29"/>
  <c r="E55" i="29"/>
  <c r="BL50" i="49" s="1"/>
  <c r="E54" i="29"/>
  <c r="BL49" i="49" s="1"/>
  <c r="E53" i="29"/>
  <c r="BL48" i="49" s="1"/>
  <c r="E52" i="29"/>
  <c r="BL47" i="49" s="1"/>
  <c r="E51" i="29"/>
  <c r="BL46" i="49" s="1"/>
  <c r="E50" i="29"/>
  <c r="BL45" i="49" s="1"/>
  <c r="E49" i="29"/>
  <c r="BL44" i="49" s="1"/>
  <c r="E48" i="29"/>
  <c r="BL43" i="49" s="1"/>
  <c r="E47" i="29"/>
  <c r="BL42" i="49" s="1"/>
  <c r="E46" i="29"/>
  <c r="BL41" i="49" s="1"/>
  <c r="E45" i="29"/>
  <c r="BL40" i="49" s="1"/>
  <c r="E44" i="29"/>
  <c r="BL39" i="49" s="1"/>
  <c r="E43" i="29"/>
  <c r="BL38" i="49" s="1"/>
  <c r="E42" i="29"/>
  <c r="BL37" i="49" s="1"/>
  <c r="E41" i="29"/>
  <c r="BL36" i="49" s="1"/>
  <c r="E40" i="29"/>
  <c r="BL35" i="49" s="1"/>
  <c r="E39" i="29"/>
  <c r="BL34" i="49" s="1"/>
  <c r="E38" i="29"/>
  <c r="BL33" i="49" s="1"/>
  <c r="E37" i="29"/>
  <c r="BL32" i="49" s="1"/>
  <c r="E36" i="29"/>
  <c r="BL31" i="49" s="1"/>
  <c r="E35" i="29"/>
  <c r="BL30" i="49" s="1"/>
  <c r="E34" i="29"/>
  <c r="BL29" i="49" s="1"/>
  <c r="E33" i="29"/>
  <c r="BL28" i="49" s="1"/>
  <c r="E32" i="29"/>
  <c r="BL27" i="49" s="1"/>
  <c r="E31" i="29"/>
  <c r="BL26" i="49" s="1"/>
  <c r="E30" i="29"/>
  <c r="BL25" i="49" s="1"/>
  <c r="E29" i="29"/>
  <c r="BL24" i="49" s="1"/>
  <c r="E28" i="29"/>
  <c r="BL23" i="49" s="1"/>
  <c r="E27" i="29"/>
  <c r="E26" i="29"/>
  <c r="BL22" i="49" s="1"/>
  <c r="E25" i="29"/>
  <c r="BL21" i="49" s="1"/>
  <c r="E23" i="29"/>
  <c r="BL19" i="49" s="1"/>
  <c r="E22" i="29"/>
  <c r="BL18" i="49" s="1"/>
  <c r="E21" i="29"/>
  <c r="BL17" i="49" s="1"/>
  <c r="E20" i="29"/>
  <c r="BL16" i="49" s="1"/>
  <c r="E19" i="29"/>
  <c r="BL15" i="49" s="1"/>
  <c r="E18" i="29"/>
  <c r="BL14" i="49" s="1"/>
  <c r="E17" i="29"/>
  <c r="BL13" i="49" s="1"/>
  <c r="E16" i="29"/>
  <c r="E15" i="29"/>
  <c r="E14" i="29"/>
  <c r="E13" i="29"/>
  <c r="BL12" i="49" s="1"/>
  <c r="E12" i="29"/>
  <c r="BL11" i="49" s="1"/>
  <c r="E11" i="29"/>
  <c r="BL10" i="49" s="1"/>
  <c r="E10" i="29"/>
  <c r="E9" i="29"/>
  <c r="E8" i="29"/>
  <c r="BL9" i="49" s="1"/>
  <c r="E7" i="29"/>
  <c r="BL8" i="49" s="1"/>
  <c r="E6" i="29"/>
  <c r="BL7" i="49" s="1"/>
  <c r="O20" i="7" l="1"/>
  <c r="P20" i="7" s="1"/>
  <c r="AD20" i="7"/>
  <c r="AE20" i="7" s="1"/>
  <c r="G20" i="7"/>
  <c r="O20" i="37"/>
  <c r="P20" i="37" s="1"/>
  <c r="AD20" i="37"/>
  <c r="AE20" i="37" s="1"/>
  <c r="G20" i="37"/>
  <c r="AP51" i="49"/>
  <c r="F264" i="29"/>
  <c r="G264" i="29" s="1"/>
  <c r="BL51" i="49"/>
  <c r="E60" i="29"/>
  <c r="E64" i="29" s="1"/>
  <c r="E63" i="29"/>
  <c r="AY50" i="30" l="1"/>
  <c r="AV50" i="30"/>
  <c r="AS50" i="30"/>
  <c r="BB50" i="30" s="1"/>
  <c r="AM50" i="30"/>
  <c r="AY49" i="30"/>
  <c r="AV49" i="30"/>
  <c r="AS49" i="30"/>
  <c r="AM49" i="30"/>
  <c r="AY48" i="30"/>
  <c r="AV48" i="30"/>
  <c r="AS48" i="30"/>
  <c r="BB48" i="30" s="1"/>
  <c r="AM48" i="30"/>
  <c r="AY47" i="30"/>
  <c r="AV47" i="30"/>
  <c r="AS47" i="30"/>
  <c r="AM47" i="30"/>
  <c r="AY46" i="30"/>
  <c r="AV46" i="30"/>
  <c r="AS46" i="30"/>
  <c r="BB46" i="30" s="1"/>
  <c r="AM46" i="30"/>
  <c r="AY45" i="30"/>
  <c r="AV45" i="30"/>
  <c r="AS45" i="30"/>
  <c r="AM45" i="30"/>
  <c r="AY44" i="30"/>
  <c r="AV44" i="30"/>
  <c r="AS44" i="30"/>
  <c r="BB44" i="30" s="1"/>
  <c r="AM44" i="30"/>
  <c r="AY43" i="30"/>
  <c r="AV43" i="30"/>
  <c r="AS43" i="30"/>
  <c r="AM43" i="30"/>
  <c r="AY42" i="30"/>
  <c r="AV42" i="30"/>
  <c r="AS42" i="30"/>
  <c r="BB42" i="30" s="1"/>
  <c r="AM42" i="30"/>
  <c r="AY41" i="30"/>
  <c r="AV41" i="30"/>
  <c r="AS41" i="30"/>
  <c r="AM41" i="30"/>
  <c r="AY40" i="30"/>
  <c r="AV40" i="30"/>
  <c r="AS40" i="30"/>
  <c r="BB40" i="30" s="1"/>
  <c r="AM40" i="30"/>
  <c r="AY39" i="30"/>
  <c r="AV39" i="30"/>
  <c r="AS39" i="30"/>
  <c r="AM39" i="30"/>
  <c r="AY38" i="30"/>
  <c r="AV38" i="30"/>
  <c r="AS38" i="30"/>
  <c r="AM38" i="30"/>
  <c r="AY37" i="30"/>
  <c r="AV37" i="30"/>
  <c r="AS37" i="30"/>
  <c r="AM37" i="30"/>
  <c r="AY36" i="30"/>
  <c r="AV36" i="30"/>
  <c r="AS36" i="30"/>
  <c r="AM36" i="30"/>
  <c r="AY35" i="30"/>
  <c r="AV35" i="30"/>
  <c r="AS35" i="30"/>
  <c r="AM35" i="30"/>
  <c r="AY34" i="30"/>
  <c r="AV34" i="30"/>
  <c r="AS34" i="30"/>
  <c r="AM34" i="30"/>
  <c r="AY33" i="30"/>
  <c r="AV33" i="30"/>
  <c r="AS33" i="30"/>
  <c r="AM33" i="30"/>
  <c r="AY32" i="30"/>
  <c r="AV32" i="30"/>
  <c r="AS32" i="30"/>
  <c r="AM32" i="30"/>
  <c r="AY31" i="30"/>
  <c r="AV31" i="30"/>
  <c r="AS31" i="30"/>
  <c r="AM31" i="30"/>
  <c r="AY30" i="30"/>
  <c r="AV30" i="30"/>
  <c r="AS30" i="30"/>
  <c r="AM30" i="30"/>
  <c r="AY29" i="30"/>
  <c r="AV29" i="30"/>
  <c r="AS29" i="30"/>
  <c r="AM29" i="30"/>
  <c r="AY28" i="30"/>
  <c r="AV28" i="30"/>
  <c r="AS28" i="30"/>
  <c r="AM28" i="30"/>
  <c r="AY27" i="30"/>
  <c r="AV27" i="30"/>
  <c r="AS27" i="30"/>
  <c r="AM27" i="30"/>
  <c r="AY26" i="30"/>
  <c r="AV26" i="30"/>
  <c r="AS26" i="30"/>
  <c r="AM26" i="30"/>
  <c r="AY25" i="30"/>
  <c r="AV25" i="30"/>
  <c r="AS25" i="30"/>
  <c r="AM25" i="30"/>
  <c r="AY24" i="30"/>
  <c r="AV24" i="30"/>
  <c r="AS24" i="30"/>
  <c r="AM24" i="30"/>
  <c r="AY23" i="30"/>
  <c r="AV23" i="30"/>
  <c r="AS23" i="30"/>
  <c r="AM23" i="30"/>
  <c r="AY22" i="30"/>
  <c r="AV22" i="30"/>
  <c r="AS22" i="30"/>
  <c r="AM22" i="30"/>
  <c r="AY21" i="30"/>
  <c r="AV21" i="30"/>
  <c r="AS21" i="30"/>
  <c r="AM21" i="30"/>
  <c r="AY20" i="30"/>
  <c r="AV20" i="30"/>
  <c r="AS20" i="30"/>
  <c r="AM20" i="30"/>
  <c r="AY19" i="30"/>
  <c r="AV19" i="30"/>
  <c r="AS19" i="30"/>
  <c r="AM19" i="30"/>
  <c r="AY18" i="30"/>
  <c r="AV18" i="30"/>
  <c r="AS18" i="30"/>
  <c r="AM18" i="30"/>
  <c r="AY17" i="30"/>
  <c r="AV17" i="30"/>
  <c r="AS17" i="30"/>
  <c r="AM17" i="30"/>
  <c r="AY16" i="30"/>
  <c r="AV16" i="30"/>
  <c r="AS16" i="30"/>
  <c r="AM16" i="30"/>
  <c r="AY15" i="30"/>
  <c r="AV15" i="30"/>
  <c r="AS15" i="30"/>
  <c r="AM15" i="30"/>
  <c r="AY14" i="30"/>
  <c r="AV14" i="30"/>
  <c r="AS14" i="30"/>
  <c r="AM14" i="30"/>
  <c r="AY13" i="30"/>
  <c r="AV13" i="30"/>
  <c r="AS13" i="30"/>
  <c r="AM13" i="30"/>
  <c r="AY12" i="30"/>
  <c r="AV12" i="30"/>
  <c r="AS12" i="30"/>
  <c r="AM12" i="30"/>
  <c r="AY11" i="30"/>
  <c r="AV11" i="30"/>
  <c r="AS11" i="30"/>
  <c r="AM11" i="30"/>
  <c r="AY10" i="30"/>
  <c r="AV10" i="30"/>
  <c r="AS10" i="30"/>
  <c r="AM10" i="30"/>
  <c r="AY9" i="30"/>
  <c r="AV9" i="30"/>
  <c r="AS9" i="30"/>
  <c r="AM9" i="30"/>
  <c r="AY8" i="30"/>
  <c r="AV8" i="30"/>
  <c r="AS8" i="30"/>
  <c r="AM8" i="30"/>
  <c r="AY7" i="30"/>
  <c r="AV7" i="30"/>
  <c r="AS7" i="30"/>
  <c r="AM7" i="30"/>
  <c r="Q51" i="50"/>
  <c r="H51" i="50"/>
  <c r="AY51" i="50"/>
  <c r="AV51" i="50"/>
  <c r="AS51" i="50"/>
  <c r="AM51" i="50"/>
  <c r="BE20" i="50"/>
  <c r="A8" i="50"/>
  <c r="A9" i="50" s="1"/>
  <c r="A10" i="50" s="1"/>
  <c r="A11" i="50" s="1"/>
  <c r="A12" i="50" s="1"/>
  <c r="A13" i="50" s="1"/>
  <c r="A14" i="50" s="1"/>
  <c r="A15" i="50" s="1"/>
  <c r="A16" i="50" s="1"/>
  <c r="A17" i="50" s="1"/>
  <c r="A18" i="50" s="1"/>
  <c r="A19" i="50" s="1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BB8" i="30" l="1"/>
  <c r="BB10" i="30"/>
  <c r="BB12" i="30"/>
  <c r="BB14" i="30"/>
  <c r="BB16" i="30"/>
  <c r="BB18" i="30"/>
  <c r="BB20" i="30"/>
  <c r="BB22" i="30"/>
  <c r="BB24" i="30"/>
  <c r="BB26" i="30"/>
  <c r="BB28" i="30"/>
  <c r="BB30" i="30"/>
  <c r="BB32" i="30"/>
  <c r="BB34" i="30"/>
  <c r="BB36" i="30"/>
  <c r="BB38" i="30"/>
  <c r="W51" i="50"/>
  <c r="BB9" i="30"/>
  <c r="BB11" i="30"/>
  <c r="BB13" i="30"/>
  <c r="BB15" i="30"/>
  <c r="BB17" i="30"/>
  <c r="BB19" i="30"/>
  <c r="BB21" i="30"/>
  <c r="BB23" i="30"/>
  <c r="BB25" i="30"/>
  <c r="BB27" i="30"/>
  <c r="BB29" i="30"/>
  <c r="BB31" i="30"/>
  <c r="BB33" i="30"/>
  <c r="BB35" i="30"/>
  <c r="BB37" i="30"/>
  <c r="BB39" i="30"/>
  <c r="BB41" i="30"/>
  <c r="BB43" i="30"/>
  <c r="BB45" i="30"/>
  <c r="BB47" i="30"/>
  <c r="BB49" i="30"/>
  <c r="BA8" i="50"/>
  <c r="BA9" i="50"/>
  <c r="BC9" i="50" s="1"/>
  <c r="BA10" i="50"/>
  <c r="BC10" i="50" s="1"/>
  <c r="BA11" i="50"/>
  <c r="BC11" i="50" s="1"/>
  <c r="BA12" i="50"/>
  <c r="BC12" i="50" s="1"/>
  <c r="BA13" i="50"/>
  <c r="BC13" i="50" s="1"/>
  <c r="BA14" i="50"/>
  <c r="BC14" i="50" s="1"/>
  <c r="BA15" i="50"/>
  <c r="BC15" i="50" s="1"/>
  <c r="BA16" i="50"/>
  <c r="BC16" i="50" s="1"/>
  <c r="BA17" i="50"/>
  <c r="BC17" i="50" s="1"/>
  <c r="BA18" i="50"/>
  <c r="BC18" i="50" s="1"/>
  <c r="BA19" i="50"/>
  <c r="BC19" i="50" s="1"/>
  <c r="BA20" i="50"/>
  <c r="BC20" i="50" s="1"/>
  <c r="BA21" i="50"/>
  <c r="BC21" i="50" s="1"/>
  <c r="BA22" i="50"/>
  <c r="BC22" i="50" s="1"/>
  <c r="BA23" i="50"/>
  <c r="BC23" i="50" s="1"/>
  <c r="BA24" i="50"/>
  <c r="BC24" i="50" s="1"/>
  <c r="BA25" i="50"/>
  <c r="BC25" i="50" s="1"/>
  <c r="BA26" i="50"/>
  <c r="BC26" i="50" s="1"/>
  <c r="BA27" i="50"/>
  <c r="BC27" i="50" s="1"/>
  <c r="BA28" i="50"/>
  <c r="BC28" i="50" s="1"/>
  <c r="BA29" i="50"/>
  <c r="BC29" i="50" s="1"/>
  <c r="BA30" i="50"/>
  <c r="BC30" i="50" s="1"/>
  <c r="BA31" i="50"/>
  <c r="BC31" i="50" s="1"/>
  <c r="BA32" i="50"/>
  <c r="BC32" i="50" s="1"/>
  <c r="BA33" i="50"/>
  <c r="BC33" i="50" s="1"/>
  <c r="BA34" i="50"/>
  <c r="BC34" i="50" s="1"/>
  <c r="BA35" i="50"/>
  <c r="BC35" i="50" s="1"/>
  <c r="BA36" i="50"/>
  <c r="BC36" i="50" s="1"/>
  <c r="BA37" i="50"/>
  <c r="BC37" i="50" s="1"/>
  <c r="BA38" i="50"/>
  <c r="BC38" i="50" s="1"/>
  <c r="BA39" i="50"/>
  <c r="BC39" i="50" s="1"/>
  <c r="BA40" i="50"/>
  <c r="BC40" i="50" s="1"/>
  <c r="BA41" i="50"/>
  <c r="BC41" i="50" s="1"/>
  <c r="BA42" i="50"/>
  <c r="BC42" i="50" s="1"/>
  <c r="BA43" i="50"/>
  <c r="BC43" i="50" s="1"/>
  <c r="BA44" i="50"/>
  <c r="BC44" i="50" s="1"/>
  <c r="BA45" i="50"/>
  <c r="BC45" i="50" s="1"/>
  <c r="BA46" i="50"/>
  <c r="BC46" i="50" s="1"/>
  <c r="BA47" i="50"/>
  <c r="BC47" i="50" s="1"/>
  <c r="BA48" i="50"/>
  <c r="BC48" i="50" s="1"/>
  <c r="BA49" i="50"/>
  <c r="BC49" i="50" s="1"/>
  <c r="BA50" i="50"/>
  <c r="BC50" i="50" s="1"/>
  <c r="BA31" i="15"/>
  <c r="BC31" i="15" s="1"/>
  <c r="BD17" i="50"/>
  <c r="BD34" i="50"/>
  <c r="BD48" i="50"/>
  <c r="BD7" i="50"/>
  <c r="BD11" i="50"/>
  <c r="BD13" i="50"/>
  <c r="BD35" i="50"/>
  <c r="BD39" i="50"/>
  <c r="BD40" i="50"/>
  <c r="BD44" i="50"/>
  <c r="BD49" i="50"/>
  <c r="BH20" i="50"/>
  <c r="BD15" i="50"/>
  <c r="AL51" i="50"/>
  <c r="AN51" i="50"/>
  <c r="BD9" i="50"/>
  <c r="BD16" i="50"/>
  <c r="BD19" i="50"/>
  <c r="E51" i="50"/>
  <c r="AF51" i="50"/>
  <c r="AZ51" i="50"/>
  <c r="BD8" i="50"/>
  <c r="BD12" i="50"/>
  <c r="BD18" i="50"/>
  <c r="BD20" i="50"/>
  <c r="BF20" i="50" s="1"/>
  <c r="BD21" i="50"/>
  <c r="BD22" i="50"/>
  <c r="BD23" i="50"/>
  <c r="BD24" i="50"/>
  <c r="BD25" i="50"/>
  <c r="BD26" i="50"/>
  <c r="BD27" i="50"/>
  <c r="AU51" i="50"/>
  <c r="AW51" i="50"/>
  <c r="BD10" i="50"/>
  <c r="BD14" i="50"/>
  <c r="K51" i="50"/>
  <c r="T51" i="50"/>
  <c r="BD28" i="50"/>
  <c r="BD29" i="50"/>
  <c r="BD30" i="50"/>
  <c r="BD31" i="50"/>
  <c r="AI51" i="50"/>
  <c r="AR51" i="50"/>
  <c r="AX51" i="50"/>
  <c r="BD41" i="50"/>
  <c r="BD33" i="50"/>
  <c r="BD37" i="50"/>
  <c r="BD47" i="50"/>
  <c r="BD32" i="50"/>
  <c r="BD36" i="50"/>
  <c r="BD43" i="50"/>
  <c r="BD45" i="50"/>
  <c r="BD38" i="50"/>
  <c r="BD42" i="50"/>
  <c r="BD46" i="50"/>
  <c r="BD50" i="50"/>
  <c r="BB49" i="11"/>
  <c r="BB47" i="11"/>
  <c r="BB41" i="11"/>
  <c r="BB40" i="11"/>
  <c r="BB33" i="11"/>
  <c r="BB31" i="11"/>
  <c r="BB25" i="11"/>
  <c r="BB24" i="11"/>
  <c r="BB17" i="11"/>
  <c r="BB16" i="11"/>
  <c r="AY51" i="49"/>
  <c r="AS51" i="49"/>
  <c r="AM51" i="49"/>
  <c r="AJ51" i="49"/>
  <c r="AG51" i="49"/>
  <c r="X51" i="49"/>
  <c r="U51" i="49"/>
  <c r="BE47" i="49"/>
  <c r="BE46" i="49"/>
  <c r="BE44" i="49"/>
  <c r="BE43" i="49"/>
  <c r="BE42" i="49"/>
  <c r="BE40" i="49"/>
  <c r="BE14" i="49"/>
  <c r="BE13" i="49"/>
  <c r="BE10" i="49"/>
  <c r="BE9" i="49"/>
  <c r="A8" i="49"/>
  <c r="A9" i="49" s="1"/>
  <c r="A10" i="49" s="1"/>
  <c r="A11" i="49" s="1"/>
  <c r="A12" i="49" s="1"/>
  <c r="A13" i="49" s="1"/>
  <c r="A14" i="49" s="1"/>
  <c r="A15" i="49" s="1"/>
  <c r="A16" i="49" s="1"/>
  <c r="A17" i="49" s="1"/>
  <c r="A18" i="49" s="1"/>
  <c r="A19" i="49" s="1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BB32" i="11" l="1"/>
  <c r="BB48" i="11"/>
  <c r="BB39" i="11"/>
  <c r="BB9" i="11"/>
  <c r="BB8" i="11"/>
  <c r="AB51" i="50"/>
  <c r="BB11" i="11"/>
  <c r="BB19" i="11"/>
  <c r="BB27" i="11"/>
  <c r="BB35" i="11"/>
  <c r="BB43" i="11"/>
  <c r="BB14" i="11"/>
  <c r="BB22" i="11"/>
  <c r="BB30" i="11"/>
  <c r="BB38" i="11"/>
  <c r="BB46" i="11"/>
  <c r="Z51" i="50"/>
  <c r="BB12" i="11"/>
  <c r="BB20" i="11"/>
  <c r="BB28" i="11"/>
  <c r="BB36" i="11"/>
  <c r="BB44" i="11"/>
  <c r="BB15" i="11"/>
  <c r="BB23" i="11"/>
  <c r="BB10" i="11"/>
  <c r="BB18" i="11"/>
  <c r="BB26" i="11"/>
  <c r="BB34" i="11"/>
  <c r="BB42" i="11"/>
  <c r="BB50" i="11"/>
  <c r="BB13" i="11"/>
  <c r="BB21" i="11"/>
  <c r="BB29" i="11"/>
  <c r="BB37" i="11"/>
  <c r="BB45" i="11"/>
  <c r="AT51" i="50"/>
  <c r="BA8" i="49"/>
  <c r="BA9" i="49"/>
  <c r="BC9" i="49" s="1"/>
  <c r="BA10" i="49"/>
  <c r="BC10" i="49" s="1"/>
  <c r="BA11" i="49"/>
  <c r="BC11" i="49" s="1"/>
  <c r="BA12" i="49"/>
  <c r="BC12" i="49" s="1"/>
  <c r="BA13" i="49"/>
  <c r="BC13" i="49" s="1"/>
  <c r="BA14" i="49"/>
  <c r="BC14" i="49" s="1"/>
  <c r="BA15" i="49"/>
  <c r="BC15" i="49" s="1"/>
  <c r="BA16" i="49"/>
  <c r="BC16" i="49" s="1"/>
  <c r="BA17" i="49"/>
  <c r="BC17" i="49" s="1"/>
  <c r="BA18" i="49"/>
  <c r="BC18" i="49" s="1"/>
  <c r="BA19" i="49"/>
  <c r="BC19" i="49" s="1"/>
  <c r="BA20" i="49"/>
  <c r="BC20" i="49" s="1"/>
  <c r="BA21" i="49"/>
  <c r="BC21" i="49" s="1"/>
  <c r="BA22" i="49"/>
  <c r="BC22" i="49" s="1"/>
  <c r="BA23" i="49"/>
  <c r="BC23" i="49" s="1"/>
  <c r="BA24" i="49"/>
  <c r="BC24" i="49" s="1"/>
  <c r="BA25" i="49"/>
  <c r="BC25" i="49" s="1"/>
  <c r="BA26" i="49"/>
  <c r="BC26" i="49" s="1"/>
  <c r="BA27" i="49"/>
  <c r="BC27" i="49" s="1"/>
  <c r="BA28" i="49"/>
  <c r="BC28" i="49" s="1"/>
  <c r="BA29" i="49"/>
  <c r="BC29" i="49" s="1"/>
  <c r="BA30" i="49"/>
  <c r="BC30" i="49" s="1"/>
  <c r="BA32" i="49"/>
  <c r="BC32" i="49" s="1"/>
  <c r="BA33" i="49"/>
  <c r="BC33" i="49" s="1"/>
  <c r="BA34" i="49"/>
  <c r="BC34" i="49" s="1"/>
  <c r="BA35" i="49"/>
  <c r="BC35" i="49" s="1"/>
  <c r="BA36" i="49"/>
  <c r="BC36" i="49" s="1"/>
  <c r="BA37" i="49"/>
  <c r="BC37" i="49" s="1"/>
  <c r="BA38" i="49"/>
  <c r="BC38" i="49" s="1"/>
  <c r="BA39" i="49"/>
  <c r="BC39" i="49" s="1"/>
  <c r="BA40" i="49"/>
  <c r="BC40" i="49" s="1"/>
  <c r="BA41" i="49"/>
  <c r="BC41" i="49" s="1"/>
  <c r="BA42" i="49"/>
  <c r="BC42" i="49" s="1"/>
  <c r="BA43" i="49"/>
  <c r="BC43" i="49" s="1"/>
  <c r="BA44" i="49"/>
  <c r="BC44" i="49" s="1"/>
  <c r="BA45" i="49"/>
  <c r="BC45" i="49" s="1"/>
  <c r="BA46" i="49"/>
  <c r="BC46" i="49" s="1"/>
  <c r="BA47" i="49"/>
  <c r="BC47" i="49" s="1"/>
  <c r="BA48" i="49"/>
  <c r="BC48" i="49" s="1"/>
  <c r="BA49" i="49"/>
  <c r="BC49" i="49" s="1"/>
  <c r="BA50" i="49"/>
  <c r="BC50" i="49" s="1"/>
  <c r="BA31" i="49"/>
  <c r="BC31" i="49" s="1"/>
  <c r="AO51" i="50"/>
  <c r="P51" i="50"/>
  <c r="N51" i="50"/>
  <c r="BA51" i="50"/>
  <c r="BC8" i="50"/>
  <c r="BC51" i="50" s="1"/>
  <c r="BG45" i="50"/>
  <c r="BG28" i="50"/>
  <c r="BG34" i="50"/>
  <c r="BG48" i="50"/>
  <c r="BG33" i="50"/>
  <c r="BG47" i="50"/>
  <c r="BG40" i="50"/>
  <c r="BG21" i="50"/>
  <c r="BG46" i="50"/>
  <c r="BG9" i="50"/>
  <c r="BG50" i="50"/>
  <c r="BG19" i="50"/>
  <c r="BG17" i="50"/>
  <c r="AC51" i="50"/>
  <c r="BG7" i="50"/>
  <c r="BG12" i="50"/>
  <c r="BG22" i="50"/>
  <c r="BG43" i="50"/>
  <c r="BG44" i="50"/>
  <c r="BG27" i="50"/>
  <c r="BG13" i="50"/>
  <c r="BG26" i="50"/>
  <c r="BD51" i="50"/>
  <c r="BG32" i="50"/>
  <c r="BG11" i="50"/>
  <c r="BG16" i="50"/>
  <c r="BG36" i="50"/>
  <c r="BG20" i="50"/>
  <c r="BI20" i="50" s="1"/>
  <c r="BG14" i="50"/>
  <c r="BG49" i="50"/>
  <c r="BG37" i="50"/>
  <c r="BG42" i="50"/>
  <c r="BG25" i="50"/>
  <c r="BG41" i="50"/>
  <c r="BG31" i="50"/>
  <c r="BG10" i="50"/>
  <c r="BG15" i="50"/>
  <c r="BG39" i="50"/>
  <c r="BG35" i="50"/>
  <c r="BG23" i="50"/>
  <c r="BG24" i="50"/>
  <c r="BG29" i="50"/>
  <c r="BG30" i="50"/>
  <c r="BG8" i="50"/>
  <c r="BG38" i="50"/>
  <c r="BG18" i="50"/>
  <c r="AR51" i="49"/>
  <c r="BD48" i="49"/>
  <c r="BD50" i="49"/>
  <c r="AI51" i="49"/>
  <c r="T51" i="49"/>
  <c r="V51" i="49"/>
  <c r="BD33" i="49"/>
  <c r="BD42" i="49"/>
  <c r="BF42" i="49" s="1"/>
  <c r="BD46" i="49"/>
  <c r="BF46" i="49" s="1"/>
  <c r="BD49" i="49"/>
  <c r="BE20" i="49"/>
  <c r="AV51" i="11"/>
  <c r="AY51" i="11"/>
  <c r="AS51" i="11"/>
  <c r="AM51" i="11"/>
  <c r="BE8" i="49"/>
  <c r="H51" i="49"/>
  <c r="BD19" i="49"/>
  <c r="BD21" i="49"/>
  <c r="BD24" i="49"/>
  <c r="BD25" i="49"/>
  <c r="BD26" i="49"/>
  <c r="BD27" i="49"/>
  <c r="BD28" i="49"/>
  <c r="BE34" i="49"/>
  <c r="BE38" i="49"/>
  <c r="K51" i="49"/>
  <c r="BD11" i="49"/>
  <c r="BD12" i="49"/>
  <c r="BE12" i="49"/>
  <c r="BD15" i="49"/>
  <c r="BD16" i="49"/>
  <c r="BE16" i="49"/>
  <c r="BD37" i="49"/>
  <c r="BE39" i="49"/>
  <c r="E51" i="49"/>
  <c r="W51" i="49"/>
  <c r="Y51" i="49"/>
  <c r="AU51" i="49"/>
  <c r="BD7" i="49"/>
  <c r="BE32" i="49"/>
  <c r="BD34" i="49"/>
  <c r="BE36" i="49"/>
  <c r="BD38" i="49"/>
  <c r="BD18" i="49"/>
  <c r="BD20" i="49"/>
  <c r="BD22" i="49"/>
  <c r="BD23" i="49"/>
  <c r="AX51" i="49"/>
  <c r="Q51" i="49"/>
  <c r="AN51" i="49"/>
  <c r="AV51" i="49"/>
  <c r="BE7" i="49"/>
  <c r="BD9" i="49"/>
  <c r="BF9" i="49" s="1"/>
  <c r="AF51" i="49"/>
  <c r="BD10" i="49"/>
  <c r="BF10" i="49" s="1"/>
  <c r="BD13" i="49"/>
  <c r="BF13" i="49" s="1"/>
  <c r="BD14" i="49"/>
  <c r="BF14" i="49" s="1"/>
  <c r="BD17" i="49"/>
  <c r="BD31" i="49"/>
  <c r="BD35" i="49"/>
  <c r="BE37" i="49"/>
  <c r="BD39" i="49"/>
  <c r="BE41" i="49"/>
  <c r="BE45" i="49"/>
  <c r="AL51" i="49"/>
  <c r="BD8" i="49"/>
  <c r="BD29" i="49"/>
  <c r="BD32" i="49"/>
  <c r="BE33" i="49"/>
  <c r="BD36" i="49"/>
  <c r="BD43" i="49"/>
  <c r="BF43" i="49" s="1"/>
  <c r="BD47" i="49"/>
  <c r="BF47" i="49" s="1"/>
  <c r="BD30" i="49"/>
  <c r="BE31" i="49"/>
  <c r="BE35" i="49"/>
  <c r="BD40" i="49"/>
  <c r="BF40" i="49" s="1"/>
  <c r="BD44" i="49"/>
  <c r="BF44" i="49" s="1"/>
  <c r="BE49" i="49"/>
  <c r="BD45" i="49"/>
  <c r="BE50" i="49"/>
  <c r="BD41" i="49"/>
  <c r="BE48" i="49"/>
  <c r="BB51" i="11" l="1"/>
  <c r="P51" i="49"/>
  <c r="N51" i="49"/>
  <c r="AB51" i="49"/>
  <c r="Z51" i="49"/>
  <c r="AO51" i="49"/>
  <c r="AQ51" i="49"/>
  <c r="BC8" i="49"/>
  <c r="BC51" i="49" s="1"/>
  <c r="BA51" i="49"/>
  <c r="BF50" i="49"/>
  <c r="BF48" i="49"/>
  <c r="BF20" i="49"/>
  <c r="BG48" i="49"/>
  <c r="BG50" i="49"/>
  <c r="BF41" i="49"/>
  <c r="BG7" i="49"/>
  <c r="BG36" i="49"/>
  <c r="BF39" i="49"/>
  <c r="BG51" i="50"/>
  <c r="BG11" i="49"/>
  <c r="BF8" i="49"/>
  <c r="BF49" i="49"/>
  <c r="BG32" i="49"/>
  <c r="BG19" i="49"/>
  <c r="BF35" i="49"/>
  <c r="BG40" i="49"/>
  <c r="BF37" i="49"/>
  <c r="BG46" i="49"/>
  <c r="BG42" i="49"/>
  <c r="BG17" i="49"/>
  <c r="BG13" i="49"/>
  <c r="BG44" i="49"/>
  <c r="BG27" i="49"/>
  <c r="BG23" i="49"/>
  <c r="BG15" i="49"/>
  <c r="BF7" i="49"/>
  <c r="BG47" i="49"/>
  <c r="BG43" i="49"/>
  <c r="BG39" i="49"/>
  <c r="BG35" i="49"/>
  <c r="BG30" i="49"/>
  <c r="BG26" i="49"/>
  <c r="BG22" i="49"/>
  <c r="BG18" i="49"/>
  <c r="BG14" i="49"/>
  <c r="BG10" i="49"/>
  <c r="BG38" i="49"/>
  <c r="BG34" i="49"/>
  <c r="BG29" i="49"/>
  <c r="BG25" i="49"/>
  <c r="BG21" i="49"/>
  <c r="BG9" i="49"/>
  <c r="BF31" i="49"/>
  <c r="BF12" i="49"/>
  <c r="BG31" i="49"/>
  <c r="BG49" i="49"/>
  <c r="BG45" i="49"/>
  <c r="BG41" i="49"/>
  <c r="BG37" i="49"/>
  <c r="BG33" i="49"/>
  <c r="BG28" i="49"/>
  <c r="BG24" i="49"/>
  <c r="BG20" i="49"/>
  <c r="BG16" i="49"/>
  <c r="BG12" i="49"/>
  <c r="BG8" i="49"/>
  <c r="BF33" i="49"/>
  <c r="BF32" i="49"/>
  <c r="BF45" i="49"/>
  <c r="BF16" i="49"/>
  <c r="BF34" i="49"/>
  <c r="BF38" i="49"/>
  <c r="BF36" i="49"/>
  <c r="AZ51" i="49"/>
  <c r="AH51" i="49"/>
  <c r="AW51" i="49"/>
  <c r="AC51" i="49"/>
  <c r="AK51" i="49"/>
  <c r="AT51" i="49"/>
  <c r="BD51" i="49"/>
  <c r="BH20" i="49" l="1"/>
  <c r="BI20" i="49" s="1"/>
  <c r="BG51" i="49"/>
  <c r="BL7" i="50" l="1"/>
  <c r="BL7" i="48"/>
  <c r="BL50" i="47"/>
  <c r="BL49" i="47"/>
  <c r="BL48" i="47"/>
  <c r="BL47" i="47"/>
  <c r="BL46" i="47"/>
  <c r="BL45" i="47"/>
  <c r="BL44" i="47"/>
  <c r="BL43" i="47"/>
  <c r="BL42" i="47"/>
  <c r="BL41" i="47"/>
  <c r="BL40" i="47"/>
  <c r="BL39" i="47"/>
  <c r="BL38" i="47"/>
  <c r="BL37" i="47"/>
  <c r="BL36" i="47"/>
  <c r="BL35" i="47"/>
  <c r="BL34" i="47"/>
  <c r="BL33" i="47"/>
  <c r="BL32" i="47"/>
  <c r="BL31" i="47"/>
  <c r="BL30" i="47"/>
  <c r="BL29" i="47"/>
  <c r="BL28" i="47"/>
  <c r="BL27" i="47"/>
  <c r="BL26" i="47"/>
  <c r="BL25" i="47"/>
  <c r="BL24" i="47"/>
  <c r="BL23" i="47"/>
  <c r="BL22" i="47"/>
  <c r="BL21" i="47"/>
  <c r="BL19" i="47"/>
  <c r="BL18" i="47"/>
  <c r="BL17" i="47"/>
  <c r="BL16" i="47"/>
  <c r="BL15" i="47"/>
  <c r="BL14" i="47"/>
  <c r="BL13" i="47"/>
  <c r="BL12" i="47"/>
  <c r="BL11" i="47"/>
  <c r="BL10" i="47"/>
  <c r="BL9" i="47"/>
  <c r="BL8" i="47"/>
  <c r="AP51" i="47" l="1"/>
  <c r="BE7" i="50"/>
  <c r="BL9" i="48"/>
  <c r="BL11" i="48"/>
  <c r="BL18" i="48"/>
  <c r="BL26" i="48"/>
  <c r="BL30" i="48"/>
  <c r="BL34" i="48"/>
  <c r="BL40" i="48"/>
  <c r="BL46" i="48"/>
  <c r="BL7" i="47"/>
  <c r="BL8" i="50"/>
  <c r="BL10" i="50"/>
  <c r="BL12" i="50"/>
  <c r="BL13" i="50"/>
  <c r="BL15" i="50"/>
  <c r="BL17" i="50"/>
  <c r="BL19" i="50"/>
  <c r="BL22" i="50"/>
  <c r="BL23" i="50"/>
  <c r="BL25" i="50"/>
  <c r="BL27" i="50"/>
  <c r="BL29" i="50"/>
  <c r="BL31" i="50"/>
  <c r="BL33" i="50"/>
  <c r="BL35" i="50"/>
  <c r="BL37" i="50"/>
  <c r="BL39" i="50"/>
  <c r="BL41" i="50"/>
  <c r="BL43" i="50"/>
  <c r="BL45" i="50"/>
  <c r="BL47" i="50"/>
  <c r="BL49" i="50"/>
  <c r="BL14" i="48"/>
  <c r="BL16" i="48"/>
  <c r="BL21" i="48"/>
  <c r="BL24" i="48"/>
  <c r="BL28" i="48"/>
  <c r="BL32" i="48"/>
  <c r="BL36" i="48"/>
  <c r="BL38" i="48"/>
  <c r="BL42" i="48"/>
  <c r="BL44" i="48"/>
  <c r="BL48" i="48"/>
  <c r="BL50" i="48"/>
  <c r="BL9" i="50"/>
  <c r="BL11" i="50"/>
  <c r="BL14" i="50"/>
  <c r="BL16" i="50"/>
  <c r="BL18" i="50"/>
  <c r="BL21" i="50"/>
  <c r="BL24" i="50"/>
  <c r="BL26" i="50"/>
  <c r="BL28" i="50"/>
  <c r="BL30" i="50"/>
  <c r="BL32" i="50"/>
  <c r="BL34" i="50"/>
  <c r="BL36" i="50"/>
  <c r="BL38" i="50"/>
  <c r="BL40" i="50"/>
  <c r="BL42" i="50"/>
  <c r="BL44" i="50"/>
  <c r="BL46" i="50"/>
  <c r="BL48" i="50"/>
  <c r="BL50" i="50"/>
  <c r="BL8" i="48"/>
  <c r="BL10" i="48"/>
  <c r="BL12" i="48"/>
  <c r="BL13" i="48"/>
  <c r="BL15" i="48"/>
  <c r="BL17" i="48"/>
  <c r="BL19" i="48"/>
  <c r="BL22" i="48"/>
  <c r="BL23" i="48"/>
  <c r="BL25" i="48"/>
  <c r="BL27" i="48"/>
  <c r="BL29" i="48"/>
  <c r="BL31" i="48"/>
  <c r="BL33" i="48"/>
  <c r="BL35" i="48"/>
  <c r="BL37" i="48"/>
  <c r="BL39" i="48"/>
  <c r="BL41" i="48"/>
  <c r="BL43" i="48"/>
  <c r="BL45" i="48"/>
  <c r="BL47" i="48"/>
  <c r="BL49" i="48"/>
  <c r="G198" i="29"/>
  <c r="H198" i="29"/>
  <c r="AP51" i="48" l="1"/>
  <c r="AJ51" i="50"/>
  <c r="BE34" i="50"/>
  <c r="BF34" i="50" s="1"/>
  <c r="BE31" i="50"/>
  <c r="BF31" i="50" s="1"/>
  <c r="BE8" i="50"/>
  <c r="BF8" i="50" s="1"/>
  <c r="BE44" i="50"/>
  <c r="BF44" i="50" s="1"/>
  <c r="BE36" i="50"/>
  <c r="BF36" i="50" s="1"/>
  <c r="BE28" i="50"/>
  <c r="BF28" i="50" s="1"/>
  <c r="BE18" i="50"/>
  <c r="BF18" i="50" s="1"/>
  <c r="BE9" i="50"/>
  <c r="BF9" i="50" s="1"/>
  <c r="BE49" i="50"/>
  <c r="BF49" i="50" s="1"/>
  <c r="BE41" i="50"/>
  <c r="BF41" i="50" s="1"/>
  <c r="BE33" i="50"/>
  <c r="BF33" i="50" s="1"/>
  <c r="BE25" i="50"/>
  <c r="BF25" i="50" s="1"/>
  <c r="BE17" i="50"/>
  <c r="BF17" i="50" s="1"/>
  <c r="BE10" i="50"/>
  <c r="BF10" i="50" s="1"/>
  <c r="BE42" i="50"/>
  <c r="BF42" i="50" s="1"/>
  <c r="BE16" i="50"/>
  <c r="BF16" i="50" s="1"/>
  <c r="BE39" i="50"/>
  <c r="BF39" i="50" s="1"/>
  <c r="BE48" i="50"/>
  <c r="BF48" i="50" s="1"/>
  <c r="BE40" i="50"/>
  <c r="BF40" i="50" s="1"/>
  <c r="BE32" i="50"/>
  <c r="BF32" i="50" s="1"/>
  <c r="BE24" i="50"/>
  <c r="BF24" i="50" s="1"/>
  <c r="BE14" i="50"/>
  <c r="BF14" i="50" s="1"/>
  <c r="BE45" i="50"/>
  <c r="BF45" i="50" s="1"/>
  <c r="BE37" i="50"/>
  <c r="BF37" i="50" s="1"/>
  <c r="BE29" i="50"/>
  <c r="BF29" i="50" s="1"/>
  <c r="BE22" i="50"/>
  <c r="BF22" i="50" s="1"/>
  <c r="BE13" i="50"/>
  <c r="BF13" i="50" s="1"/>
  <c r="BF7" i="50"/>
  <c r="BE50" i="50"/>
  <c r="BF50" i="50" s="1"/>
  <c r="BE26" i="50"/>
  <c r="BF26" i="50" s="1"/>
  <c r="BE47" i="50"/>
  <c r="BF47" i="50" s="1"/>
  <c r="BE23" i="50"/>
  <c r="BF23" i="50" s="1"/>
  <c r="BE15" i="50"/>
  <c r="BF15" i="50" s="1"/>
  <c r="BE46" i="50"/>
  <c r="BF46" i="50" s="1"/>
  <c r="BE38" i="50"/>
  <c r="BF38" i="50" s="1"/>
  <c r="BE30" i="50"/>
  <c r="BF30" i="50" s="1"/>
  <c r="BE21" i="50"/>
  <c r="BF21" i="50" s="1"/>
  <c r="BE11" i="50"/>
  <c r="BF11" i="50" s="1"/>
  <c r="BE43" i="50"/>
  <c r="BF43" i="50" s="1"/>
  <c r="BE35" i="50"/>
  <c r="BF35" i="50" s="1"/>
  <c r="BE27" i="50"/>
  <c r="BF27" i="50" s="1"/>
  <c r="BE19" i="50"/>
  <c r="BF19" i="50" s="1"/>
  <c r="BE12" i="50"/>
  <c r="BF12" i="50" s="1"/>
  <c r="AG51" i="50"/>
  <c r="BL51" i="47"/>
  <c r="U51" i="50"/>
  <c r="BL51" i="50"/>
  <c r="BL51" i="48"/>
  <c r="R51" i="50"/>
  <c r="L51" i="50"/>
  <c r="M51" i="50"/>
  <c r="I51" i="50"/>
  <c r="J51" i="50"/>
  <c r="AK51" i="50" l="1"/>
  <c r="AP51" i="50"/>
  <c r="AQ51" i="50"/>
  <c r="V51" i="50"/>
  <c r="AH51" i="50"/>
  <c r="BF51" i="50"/>
  <c r="BE51" i="50"/>
  <c r="Y51" i="50"/>
  <c r="X51" i="50"/>
  <c r="BH11" i="50"/>
  <c r="BI11" i="50" s="1"/>
  <c r="BH46" i="50"/>
  <c r="BI46" i="50" s="1"/>
  <c r="BH25" i="50"/>
  <c r="BI25" i="50" s="1"/>
  <c r="BH33" i="50"/>
  <c r="BI33" i="50" s="1"/>
  <c r="BH23" i="50"/>
  <c r="BI23" i="50" s="1"/>
  <c r="BH31" i="50"/>
  <c r="BI31" i="50" s="1"/>
  <c r="BH39" i="50"/>
  <c r="BI39" i="50" s="1"/>
  <c r="BH47" i="50"/>
  <c r="BI47" i="50" s="1"/>
  <c r="BH7" i="50"/>
  <c r="BI7" i="50" s="1"/>
  <c r="BH16" i="50"/>
  <c r="BI16" i="50" s="1"/>
  <c r="BH26" i="50"/>
  <c r="BI26" i="50" s="1"/>
  <c r="BH34" i="50"/>
  <c r="BI34" i="50" s="1"/>
  <c r="BH42" i="50"/>
  <c r="BI42" i="50" s="1"/>
  <c r="BH22" i="50"/>
  <c r="BI22" i="50" s="1"/>
  <c r="BH29" i="50"/>
  <c r="BI29" i="50" s="1"/>
  <c r="BH37" i="50"/>
  <c r="BI37" i="50" s="1"/>
  <c r="BH45" i="50"/>
  <c r="BI45" i="50" s="1"/>
  <c r="BH9" i="50"/>
  <c r="BI9" i="50" s="1"/>
  <c r="BH18" i="50"/>
  <c r="BI18" i="50" s="1"/>
  <c r="BH28" i="50"/>
  <c r="BI28" i="50" s="1"/>
  <c r="BH36" i="50"/>
  <c r="BI36" i="50" s="1"/>
  <c r="BH44" i="50"/>
  <c r="BI44" i="50" s="1"/>
  <c r="BH8" i="50"/>
  <c r="BI8" i="50" s="1"/>
  <c r="BH15" i="50"/>
  <c r="BI15" i="50" s="1"/>
  <c r="BH50" i="50"/>
  <c r="BI50" i="50" s="1"/>
  <c r="BH13" i="50"/>
  <c r="BI13" i="50" s="1"/>
  <c r="S51" i="50"/>
  <c r="BH12" i="50"/>
  <c r="BI12" i="50" s="1"/>
  <c r="BH19" i="50"/>
  <c r="BI19" i="50" s="1"/>
  <c r="BH35" i="50"/>
  <c r="BI35" i="50" s="1"/>
  <c r="BH43" i="50"/>
  <c r="BI43" i="50" s="1"/>
  <c r="BH21" i="50"/>
  <c r="BI21" i="50" s="1"/>
  <c r="BH30" i="50"/>
  <c r="BI30" i="50" s="1"/>
  <c r="BH38" i="50"/>
  <c r="BI38" i="50" s="1"/>
  <c r="BH10" i="50"/>
  <c r="BI10" i="50" s="1"/>
  <c r="BH41" i="50"/>
  <c r="BI41" i="50" s="1"/>
  <c r="BH49" i="50"/>
  <c r="BI49" i="50" s="1"/>
  <c r="BH14" i="50"/>
  <c r="BI14" i="50" s="1"/>
  <c r="BH24" i="50"/>
  <c r="BI24" i="50" s="1"/>
  <c r="BH32" i="50"/>
  <c r="BI32" i="50" s="1"/>
  <c r="BH40" i="50"/>
  <c r="BI40" i="50" s="1"/>
  <c r="BH48" i="50"/>
  <c r="BI48" i="50" s="1"/>
  <c r="BH27" i="50"/>
  <c r="BI27" i="50" s="1"/>
  <c r="BH17" i="50"/>
  <c r="BI17" i="50" s="1"/>
  <c r="G51" i="50"/>
  <c r="F51" i="50"/>
  <c r="AY51" i="48"/>
  <c r="AV51" i="48"/>
  <c r="AS51" i="48"/>
  <c r="AM51" i="48"/>
  <c r="AJ51" i="48"/>
  <c r="AG51" i="48"/>
  <c r="X51" i="48"/>
  <c r="U51" i="48"/>
  <c r="R51" i="48"/>
  <c r="L51" i="48"/>
  <c r="I51" i="48"/>
  <c r="BE50" i="48"/>
  <c r="BE49" i="48"/>
  <c r="BE48" i="48"/>
  <c r="BE47" i="48"/>
  <c r="BE46" i="48"/>
  <c r="BE45" i="48"/>
  <c r="BE44" i="48"/>
  <c r="BE43" i="48"/>
  <c r="BE42" i="48"/>
  <c r="BE41" i="48"/>
  <c r="BE40" i="48"/>
  <c r="BE39" i="48"/>
  <c r="BE38" i="48"/>
  <c r="BE37" i="48"/>
  <c r="BE36" i="48"/>
  <c r="BE35" i="48"/>
  <c r="BE34" i="48"/>
  <c r="BE33" i="48"/>
  <c r="BE32" i="48"/>
  <c r="BE31" i="48"/>
  <c r="BE30" i="48"/>
  <c r="BE29" i="48"/>
  <c r="BE28" i="48"/>
  <c r="BE27" i="48"/>
  <c r="BE26" i="48"/>
  <c r="BE25" i="48"/>
  <c r="BE24" i="48"/>
  <c r="BE23" i="48"/>
  <c r="BE22" i="48"/>
  <c r="BE21" i="48"/>
  <c r="BE20" i="48"/>
  <c r="BE19" i="48"/>
  <c r="BE18" i="48"/>
  <c r="BE17" i="48"/>
  <c r="BE16" i="48"/>
  <c r="BE15" i="48"/>
  <c r="BE14" i="48"/>
  <c r="BE13" i="48"/>
  <c r="BE12" i="48"/>
  <c r="BE11" i="48"/>
  <c r="BE10" i="48"/>
  <c r="BE9" i="48"/>
  <c r="BE8" i="48"/>
  <c r="A8" i="48"/>
  <c r="A9" i="48" s="1"/>
  <c r="A10" i="48" s="1"/>
  <c r="A11" i="48" s="1"/>
  <c r="A12" i="48" s="1"/>
  <c r="A13" i="48" s="1"/>
  <c r="A14" i="48" s="1"/>
  <c r="A15" i="48" s="1"/>
  <c r="A16" i="48" s="1"/>
  <c r="A17" i="48" s="1"/>
  <c r="A18" i="48" s="1"/>
  <c r="A19" i="48" s="1"/>
  <c r="A20" i="48" s="1"/>
  <c r="A21" i="48" s="1"/>
  <c r="A22" i="48" s="1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A37" i="48" s="1"/>
  <c r="A38" i="48" s="1"/>
  <c r="A39" i="48" s="1"/>
  <c r="A40" i="48" s="1"/>
  <c r="A41" i="48" s="1"/>
  <c r="A42" i="48" s="1"/>
  <c r="A43" i="48" s="1"/>
  <c r="A44" i="48" s="1"/>
  <c r="A45" i="48" s="1"/>
  <c r="A46" i="48" s="1"/>
  <c r="A47" i="48" s="1"/>
  <c r="A48" i="48" s="1"/>
  <c r="A49" i="48" s="1"/>
  <c r="A50" i="48" s="1"/>
  <c r="BE7" i="48"/>
  <c r="AI51" i="48"/>
  <c r="AY51" i="47"/>
  <c r="AV51" i="47"/>
  <c r="AS51" i="47"/>
  <c r="AM51" i="47"/>
  <c r="AJ51" i="47"/>
  <c r="AG51" i="47"/>
  <c r="X51" i="47"/>
  <c r="U51" i="47"/>
  <c r="R51" i="47"/>
  <c r="L51" i="47"/>
  <c r="I51" i="47"/>
  <c r="BE50" i="47"/>
  <c r="BE49" i="47"/>
  <c r="BE48" i="47"/>
  <c r="BE47" i="47"/>
  <c r="BE46" i="47"/>
  <c r="BE45" i="47"/>
  <c r="BE44" i="47"/>
  <c r="BE43" i="47"/>
  <c r="BE42" i="47"/>
  <c r="BE41" i="47"/>
  <c r="BE40" i="47"/>
  <c r="BE39" i="47"/>
  <c r="BE38" i="47"/>
  <c r="BE37" i="47"/>
  <c r="BE36" i="47"/>
  <c r="BE35" i="47"/>
  <c r="BE34" i="47"/>
  <c r="BE33" i="47"/>
  <c r="BE32" i="47"/>
  <c r="BE31" i="47"/>
  <c r="BE30" i="47"/>
  <c r="BE29" i="47"/>
  <c r="BE28" i="47"/>
  <c r="BE27" i="47"/>
  <c r="BE26" i="47"/>
  <c r="BE25" i="47"/>
  <c r="BE24" i="47"/>
  <c r="BE23" i="47"/>
  <c r="BE22" i="47"/>
  <c r="BE21" i="47"/>
  <c r="BE20" i="47"/>
  <c r="BE19" i="47"/>
  <c r="BE18" i="47"/>
  <c r="BE17" i="47"/>
  <c r="BE16" i="47"/>
  <c r="BE15" i="47"/>
  <c r="BE14" i="47"/>
  <c r="BE13" i="47"/>
  <c r="BE12" i="47"/>
  <c r="BE11" i="47"/>
  <c r="BE10" i="47"/>
  <c r="BE9" i="47"/>
  <c r="BE8" i="47"/>
  <c r="A8" i="47"/>
  <c r="A9" i="47" s="1"/>
  <c r="A10" i="47" s="1"/>
  <c r="A11" i="47" s="1"/>
  <c r="A12" i="47" s="1"/>
  <c r="A13" i="47" s="1"/>
  <c r="A14" i="47" s="1"/>
  <c r="A15" i="47" s="1"/>
  <c r="A16" i="47" s="1"/>
  <c r="A17" i="47" s="1"/>
  <c r="A18" i="47" s="1"/>
  <c r="A19" i="47" s="1"/>
  <c r="A20" i="47" s="1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BE7" i="47"/>
  <c r="BA8" i="47" l="1"/>
  <c r="BA9" i="47"/>
  <c r="BC9" i="47" s="1"/>
  <c r="BA10" i="47"/>
  <c r="BC10" i="47" s="1"/>
  <c r="BA11" i="47"/>
  <c r="BC11" i="47" s="1"/>
  <c r="BA12" i="47"/>
  <c r="BC12" i="47" s="1"/>
  <c r="BA13" i="47"/>
  <c r="BC13" i="47" s="1"/>
  <c r="BA14" i="47"/>
  <c r="BC14" i="47" s="1"/>
  <c r="BA15" i="47"/>
  <c r="BC15" i="47" s="1"/>
  <c r="BA16" i="47"/>
  <c r="BC16" i="47" s="1"/>
  <c r="BA17" i="47"/>
  <c r="BC17" i="47" s="1"/>
  <c r="BA18" i="47"/>
  <c r="BC18" i="47" s="1"/>
  <c r="BA19" i="47"/>
  <c r="BC19" i="47" s="1"/>
  <c r="BA20" i="47"/>
  <c r="BC20" i="47" s="1"/>
  <c r="BA21" i="47"/>
  <c r="BC21" i="47" s="1"/>
  <c r="BA22" i="47"/>
  <c r="BC22" i="47" s="1"/>
  <c r="BA23" i="47"/>
  <c r="BC23" i="47" s="1"/>
  <c r="BA24" i="47"/>
  <c r="BC24" i="47" s="1"/>
  <c r="BA25" i="47"/>
  <c r="BC25" i="47" s="1"/>
  <c r="BA26" i="47"/>
  <c r="BC26" i="47" s="1"/>
  <c r="BA27" i="47"/>
  <c r="BC27" i="47" s="1"/>
  <c r="BA28" i="47"/>
  <c r="BC28" i="47" s="1"/>
  <c r="BA29" i="47"/>
  <c r="BC29" i="47" s="1"/>
  <c r="BA30" i="47"/>
  <c r="BC30" i="47" s="1"/>
  <c r="BA31" i="47"/>
  <c r="BC31" i="47" s="1"/>
  <c r="BA32" i="47"/>
  <c r="BC32" i="47" s="1"/>
  <c r="BA33" i="47"/>
  <c r="BC33" i="47" s="1"/>
  <c r="BA34" i="47"/>
  <c r="BC34" i="47" s="1"/>
  <c r="BA35" i="47"/>
  <c r="BC35" i="47" s="1"/>
  <c r="BA36" i="47"/>
  <c r="BC36" i="47" s="1"/>
  <c r="BA37" i="47"/>
  <c r="BC37" i="47" s="1"/>
  <c r="BA38" i="47"/>
  <c r="BC38" i="47" s="1"/>
  <c r="BA39" i="47"/>
  <c r="BC39" i="47" s="1"/>
  <c r="BA40" i="47"/>
  <c r="BC40" i="47" s="1"/>
  <c r="BA41" i="47"/>
  <c r="BC41" i="47" s="1"/>
  <c r="BA42" i="47"/>
  <c r="BC42" i="47" s="1"/>
  <c r="BA43" i="47"/>
  <c r="BC43" i="47" s="1"/>
  <c r="BA44" i="47"/>
  <c r="BC44" i="47" s="1"/>
  <c r="BA45" i="47"/>
  <c r="BC45" i="47" s="1"/>
  <c r="BA46" i="47"/>
  <c r="BC46" i="47" s="1"/>
  <c r="BA47" i="47"/>
  <c r="BC47" i="47" s="1"/>
  <c r="BA48" i="47"/>
  <c r="BC48" i="47" s="1"/>
  <c r="BA49" i="47"/>
  <c r="BC49" i="47" s="1"/>
  <c r="BA50" i="47"/>
  <c r="BC50" i="47" s="1"/>
  <c r="BA8" i="48"/>
  <c r="BA9" i="48"/>
  <c r="BC9" i="48" s="1"/>
  <c r="BA10" i="48"/>
  <c r="BC10" i="48" s="1"/>
  <c r="BA11" i="48"/>
  <c r="BC11" i="48" s="1"/>
  <c r="BA12" i="48"/>
  <c r="BC12" i="48" s="1"/>
  <c r="BA13" i="48"/>
  <c r="BC13" i="48" s="1"/>
  <c r="BA14" i="48"/>
  <c r="BC14" i="48" s="1"/>
  <c r="BA15" i="48"/>
  <c r="BC15" i="48" s="1"/>
  <c r="BA16" i="48"/>
  <c r="BC16" i="48" s="1"/>
  <c r="BA17" i="48"/>
  <c r="BC17" i="48" s="1"/>
  <c r="BA18" i="48"/>
  <c r="BC18" i="48" s="1"/>
  <c r="BA19" i="48"/>
  <c r="BC19" i="48" s="1"/>
  <c r="BA20" i="48"/>
  <c r="BC20" i="48" s="1"/>
  <c r="BA21" i="48"/>
  <c r="BC21" i="48" s="1"/>
  <c r="BA22" i="48"/>
  <c r="BC22" i="48" s="1"/>
  <c r="BA23" i="48"/>
  <c r="BC23" i="48" s="1"/>
  <c r="BA24" i="48"/>
  <c r="BC24" i="48" s="1"/>
  <c r="BA25" i="48"/>
  <c r="BC25" i="48" s="1"/>
  <c r="BA26" i="48"/>
  <c r="BC26" i="48" s="1"/>
  <c r="BA27" i="48"/>
  <c r="BC27" i="48" s="1"/>
  <c r="BA28" i="48"/>
  <c r="BC28" i="48" s="1"/>
  <c r="BA29" i="48"/>
  <c r="BC29" i="48" s="1"/>
  <c r="BA30" i="48"/>
  <c r="BC30" i="48" s="1"/>
  <c r="BA31" i="48"/>
  <c r="BC31" i="48" s="1"/>
  <c r="BA32" i="48"/>
  <c r="BC32" i="48" s="1"/>
  <c r="BA33" i="48"/>
  <c r="BC33" i="48" s="1"/>
  <c r="BA34" i="48"/>
  <c r="BC34" i="48" s="1"/>
  <c r="BA35" i="48"/>
  <c r="BC35" i="48" s="1"/>
  <c r="BA36" i="48"/>
  <c r="BC36" i="48" s="1"/>
  <c r="BA37" i="48"/>
  <c r="BC37" i="48" s="1"/>
  <c r="BA38" i="48"/>
  <c r="BC38" i="48" s="1"/>
  <c r="BA39" i="48"/>
  <c r="BC39" i="48" s="1"/>
  <c r="BA40" i="48"/>
  <c r="BC40" i="48" s="1"/>
  <c r="BA41" i="48"/>
  <c r="BC41" i="48" s="1"/>
  <c r="BA42" i="48"/>
  <c r="BC42" i="48" s="1"/>
  <c r="BA43" i="48"/>
  <c r="BC43" i="48" s="1"/>
  <c r="BA44" i="48"/>
  <c r="BC44" i="48" s="1"/>
  <c r="BA45" i="48"/>
  <c r="BC45" i="48" s="1"/>
  <c r="BA46" i="48"/>
  <c r="BC46" i="48" s="1"/>
  <c r="BA47" i="48"/>
  <c r="BC47" i="48" s="1"/>
  <c r="BA48" i="48"/>
  <c r="BC48" i="48" s="1"/>
  <c r="BA49" i="48"/>
  <c r="BC49" i="48" s="1"/>
  <c r="BA50" i="48"/>
  <c r="BC50" i="48" s="1"/>
  <c r="AU51" i="48"/>
  <c r="AX51" i="48"/>
  <c r="AE51" i="50"/>
  <c r="AD51" i="50"/>
  <c r="BD8" i="47"/>
  <c r="BF8" i="47" s="1"/>
  <c r="BD9" i="47"/>
  <c r="BF9" i="47" s="1"/>
  <c r="BD11" i="47"/>
  <c r="BD15" i="47"/>
  <c r="BF15" i="47" s="1"/>
  <c r="BD17" i="47"/>
  <c r="BF17" i="47" s="1"/>
  <c r="BD19" i="47"/>
  <c r="BF19" i="47" s="1"/>
  <c r="BD21" i="47"/>
  <c r="BF21" i="47" s="1"/>
  <c r="BD42" i="47"/>
  <c r="BF42" i="47" s="1"/>
  <c r="E51" i="48"/>
  <c r="AL51" i="48"/>
  <c r="AF51" i="48"/>
  <c r="BH9" i="47"/>
  <c r="BH13" i="47"/>
  <c r="BH17" i="47"/>
  <c r="BH21" i="47"/>
  <c r="BH25" i="47"/>
  <c r="BH29" i="47"/>
  <c r="BH33" i="47"/>
  <c r="BH37" i="47"/>
  <c r="BH41" i="47"/>
  <c r="BH45" i="47"/>
  <c r="BH49" i="47"/>
  <c r="BH8" i="48"/>
  <c r="BH12" i="48"/>
  <c r="BH16" i="48"/>
  <c r="BH20" i="48"/>
  <c r="BH24" i="48"/>
  <c r="BH28" i="48"/>
  <c r="BH32" i="48"/>
  <c r="BH36" i="48"/>
  <c r="BH40" i="48"/>
  <c r="BH44" i="48"/>
  <c r="BH48" i="48"/>
  <c r="BH7" i="47"/>
  <c r="BH10" i="47"/>
  <c r="BH14" i="47"/>
  <c r="BH18" i="47"/>
  <c r="BH22" i="47"/>
  <c r="BH26" i="47"/>
  <c r="BH30" i="47"/>
  <c r="BH34" i="47"/>
  <c r="BH38" i="47"/>
  <c r="BH42" i="47"/>
  <c r="BH46" i="47"/>
  <c r="BH50" i="47"/>
  <c r="BH9" i="48"/>
  <c r="BH13" i="48"/>
  <c r="BH17" i="48"/>
  <c r="BH21" i="48"/>
  <c r="BH25" i="48"/>
  <c r="BH29" i="48"/>
  <c r="BH33" i="48"/>
  <c r="BH37" i="48"/>
  <c r="BH41" i="48"/>
  <c r="BH45" i="48"/>
  <c r="BH49" i="48"/>
  <c r="BF11" i="47"/>
  <c r="BH11" i="47"/>
  <c r="BH15" i="47"/>
  <c r="BH19" i="47"/>
  <c r="BH23" i="47"/>
  <c r="BH27" i="47"/>
  <c r="BH31" i="47"/>
  <c r="BH35" i="47"/>
  <c r="BH39" i="47"/>
  <c r="BH43" i="47"/>
  <c r="BH47" i="47"/>
  <c r="BH7" i="48"/>
  <c r="BH10" i="48"/>
  <c r="BH14" i="48"/>
  <c r="BH18" i="48"/>
  <c r="BH22" i="48"/>
  <c r="BH26" i="48"/>
  <c r="BH30" i="48"/>
  <c r="BH34" i="48"/>
  <c r="BH38" i="48"/>
  <c r="BH42" i="48"/>
  <c r="BH46" i="48"/>
  <c r="BH50" i="48"/>
  <c r="BH8" i="47"/>
  <c r="BH12" i="47"/>
  <c r="BH16" i="47"/>
  <c r="BH20" i="47"/>
  <c r="BH24" i="47"/>
  <c r="BH28" i="47"/>
  <c r="BH32" i="47"/>
  <c r="BH36" i="47"/>
  <c r="BH40" i="47"/>
  <c r="BH44" i="47"/>
  <c r="BH48" i="47"/>
  <c r="BH11" i="48"/>
  <c r="BH15" i="48"/>
  <c r="BH19" i="48"/>
  <c r="BH23" i="48"/>
  <c r="BH27" i="48"/>
  <c r="BH31" i="48"/>
  <c r="BH35" i="48"/>
  <c r="BH39" i="48"/>
  <c r="BH43" i="48"/>
  <c r="BH47" i="48"/>
  <c r="BD32" i="48"/>
  <c r="BF32" i="48" s="1"/>
  <c r="BD46" i="48"/>
  <c r="BF46" i="48" s="1"/>
  <c r="BD28" i="48"/>
  <c r="BF28" i="48" s="1"/>
  <c r="BD36" i="48"/>
  <c r="BF36" i="48" s="1"/>
  <c r="BE51" i="48"/>
  <c r="BD30" i="48"/>
  <c r="BF30" i="48" s="1"/>
  <c r="BD34" i="48"/>
  <c r="BF34" i="48" s="1"/>
  <c r="BD38" i="48"/>
  <c r="BF38" i="48" s="1"/>
  <c r="BD13" i="47"/>
  <c r="BF13" i="47" s="1"/>
  <c r="BD9" i="48"/>
  <c r="BF9" i="48" s="1"/>
  <c r="BD11" i="48"/>
  <c r="BF11" i="48" s="1"/>
  <c r="BD13" i="48"/>
  <c r="BF13" i="48" s="1"/>
  <c r="BD15" i="48"/>
  <c r="BF15" i="48" s="1"/>
  <c r="BD17" i="48"/>
  <c r="BF17" i="48" s="1"/>
  <c r="BD19" i="48"/>
  <c r="BF19" i="48" s="1"/>
  <c r="BD27" i="48"/>
  <c r="BF27" i="48" s="1"/>
  <c r="AW51" i="48"/>
  <c r="BD8" i="48"/>
  <c r="BF8" i="48" s="1"/>
  <c r="BD10" i="48"/>
  <c r="BF10" i="48" s="1"/>
  <c r="BD12" i="48"/>
  <c r="BF12" i="48" s="1"/>
  <c r="BD14" i="48"/>
  <c r="BF14" i="48" s="1"/>
  <c r="BD16" i="48"/>
  <c r="BF16" i="48" s="1"/>
  <c r="BD23" i="48"/>
  <c r="BF23" i="48" s="1"/>
  <c r="BD24" i="48"/>
  <c r="BF24" i="48" s="1"/>
  <c r="BD29" i="48"/>
  <c r="BF29" i="48" s="1"/>
  <c r="BD31" i="48"/>
  <c r="BF31" i="48" s="1"/>
  <c r="BD33" i="48"/>
  <c r="BF33" i="48" s="1"/>
  <c r="BD35" i="48"/>
  <c r="BF35" i="48" s="1"/>
  <c r="BD37" i="48"/>
  <c r="BF37" i="48" s="1"/>
  <c r="BD39" i="48"/>
  <c r="BF39" i="48" s="1"/>
  <c r="BD50" i="48"/>
  <c r="BF50" i="48" s="1"/>
  <c r="BD12" i="47"/>
  <c r="BF12" i="47" s="1"/>
  <c r="BD16" i="47"/>
  <c r="BF16" i="47" s="1"/>
  <c r="BD20" i="47"/>
  <c r="BF20" i="47" s="1"/>
  <c r="BD22" i="47"/>
  <c r="BF22" i="47" s="1"/>
  <c r="BD41" i="47"/>
  <c r="BF41" i="47" s="1"/>
  <c r="BD49" i="47"/>
  <c r="BF49" i="47" s="1"/>
  <c r="BD42" i="48"/>
  <c r="BF42" i="48" s="1"/>
  <c r="BD10" i="47"/>
  <c r="BF10" i="47" s="1"/>
  <c r="BD14" i="47"/>
  <c r="BF14" i="47" s="1"/>
  <c r="BD18" i="47"/>
  <c r="BF18" i="47" s="1"/>
  <c r="BD45" i="47"/>
  <c r="BF45" i="47" s="1"/>
  <c r="BD48" i="47"/>
  <c r="BF48" i="47" s="1"/>
  <c r="BD50" i="47"/>
  <c r="BF50" i="47" s="1"/>
  <c r="AW51" i="47"/>
  <c r="V51" i="48"/>
  <c r="T51" i="48"/>
  <c r="H51" i="48"/>
  <c r="W51" i="48"/>
  <c r="Y51" i="48"/>
  <c r="BD18" i="48"/>
  <c r="BF18" i="48" s="1"/>
  <c r="K51" i="48"/>
  <c r="M51" i="48"/>
  <c r="BD20" i="48"/>
  <c r="BF20" i="48" s="1"/>
  <c r="Q51" i="48"/>
  <c r="AK51" i="48"/>
  <c r="AZ51" i="48"/>
  <c r="BD22" i="48"/>
  <c r="BF22" i="48" s="1"/>
  <c r="BD26" i="48"/>
  <c r="BF26" i="48" s="1"/>
  <c r="BD40" i="48"/>
  <c r="BF40" i="48" s="1"/>
  <c r="BD44" i="48"/>
  <c r="BF44" i="48" s="1"/>
  <c r="BD48" i="48"/>
  <c r="BF48" i="48" s="1"/>
  <c r="BD7" i="48"/>
  <c r="BF7" i="48" s="1"/>
  <c r="BD21" i="48"/>
  <c r="BF21" i="48" s="1"/>
  <c r="BD25" i="48"/>
  <c r="BF25" i="48" s="1"/>
  <c r="BD43" i="48"/>
  <c r="BF43" i="48" s="1"/>
  <c r="BD47" i="48"/>
  <c r="BF47" i="48" s="1"/>
  <c r="AR51" i="48"/>
  <c r="BD41" i="48"/>
  <c r="BF41" i="48" s="1"/>
  <c r="BD45" i="48"/>
  <c r="BF45" i="48" s="1"/>
  <c r="BD49" i="48"/>
  <c r="BF49" i="48" s="1"/>
  <c r="H51" i="47"/>
  <c r="W51" i="47"/>
  <c r="Y51" i="47"/>
  <c r="Q51" i="47"/>
  <c r="AZ51" i="47"/>
  <c r="T51" i="47"/>
  <c r="V51" i="47"/>
  <c r="BE51" i="47"/>
  <c r="K51" i="47"/>
  <c r="BD24" i="47"/>
  <c r="BF24" i="47" s="1"/>
  <c r="BD26" i="47"/>
  <c r="BF26" i="47" s="1"/>
  <c r="BD28" i="47"/>
  <c r="BF28" i="47" s="1"/>
  <c r="BD29" i="47"/>
  <c r="BF29" i="47" s="1"/>
  <c r="BD30" i="47"/>
  <c r="BF30" i="47" s="1"/>
  <c r="BD31" i="47"/>
  <c r="BF31" i="47" s="1"/>
  <c r="BD35" i="47"/>
  <c r="BF35" i="47" s="1"/>
  <c r="BD44" i="47"/>
  <c r="BF44" i="47" s="1"/>
  <c r="E51" i="47"/>
  <c r="AF51" i="47"/>
  <c r="AL51" i="47"/>
  <c r="AU51" i="47"/>
  <c r="BD7" i="47"/>
  <c r="BF7" i="47" s="1"/>
  <c r="BD34" i="47"/>
  <c r="BF34" i="47" s="1"/>
  <c r="BD23" i="47"/>
  <c r="BF23" i="47" s="1"/>
  <c r="BD25" i="47"/>
  <c r="BF25" i="47" s="1"/>
  <c r="BD27" i="47"/>
  <c r="BF27" i="47" s="1"/>
  <c r="BD33" i="47"/>
  <c r="BF33" i="47" s="1"/>
  <c r="BD37" i="47"/>
  <c r="BF37" i="47" s="1"/>
  <c r="AI51" i="47"/>
  <c r="AR51" i="47"/>
  <c r="AX51" i="47"/>
  <c r="BD32" i="47"/>
  <c r="BF32" i="47" s="1"/>
  <c r="BD36" i="47"/>
  <c r="BF36" i="47" s="1"/>
  <c r="BD38" i="47"/>
  <c r="BF38" i="47" s="1"/>
  <c r="BD40" i="47"/>
  <c r="BF40" i="47" s="1"/>
  <c r="BD46" i="47"/>
  <c r="BF46" i="47" s="1"/>
  <c r="BD39" i="47"/>
  <c r="BF39" i="47" s="1"/>
  <c r="BD43" i="47"/>
  <c r="BF43" i="47" s="1"/>
  <c r="BD47" i="47"/>
  <c r="BF47" i="47" s="1"/>
  <c r="S51" i="47" l="1"/>
  <c r="AH51" i="47"/>
  <c r="AT51" i="47"/>
  <c r="AH51" i="48"/>
  <c r="S51" i="48"/>
  <c r="AT51" i="48"/>
  <c r="AB51" i="47"/>
  <c r="Z51" i="47"/>
  <c r="N51" i="48"/>
  <c r="P51" i="48"/>
  <c r="AO51" i="48"/>
  <c r="AQ51" i="48"/>
  <c r="BA51" i="47"/>
  <c r="BC8" i="47"/>
  <c r="BC51" i="47" s="1"/>
  <c r="P51" i="47"/>
  <c r="Z51" i="48"/>
  <c r="AB51" i="48"/>
  <c r="AO51" i="47"/>
  <c r="AQ51" i="47"/>
  <c r="BC8" i="48"/>
  <c r="BC51" i="48" s="1"/>
  <c r="BA51" i="48"/>
  <c r="N51" i="47"/>
  <c r="BH51" i="50"/>
  <c r="BI51" i="50"/>
  <c r="BG7" i="48"/>
  <c r="BI7" i="48" s="1"/>
  <c r="BG50" i="48"/>
  <c r="BI50" i="48" s="1"/>
  <c r="BG48" i="48"/>
  <c r="BI48" i="48" s="1"/>
  <c r="BG46" i="48"/>
  <c r="BI46" i="48" s="1"/>
  <c r="BG44" i="48"/>
  <c r="BI44" i="48" s="1"/>
  <c r="BG42" i="48"/>
  <c r="BI42" i="48" s="1"/>
  <c r="BG40" i="48"/>
  <c r="BI40" i="48" s="1"/>
  <c r="BG38" i="48"/>
  <c r="BI38" i="48" s="1"/>
  <c r="BG36" i="48"/>
  <c r="BI36" i="48" s="1"/>
  <c r="BG34" i="48"/>
  <c r="BI34" i="48" s="1"/>
  <c r="BG32" i="48"/>
  <c r="BI32" i="48" s="1"/>
  <c r="BG30" i="48"/>
  <c r="BI30" i="48" s="1"/>
  <c r="BG28" i="48"/>
  <c r="BI28" i="48" s="1"/>
  <c r="BG26" i="48"/>
  <c r="BI26" i="48" s="1"/>
  <c r="BG24" i="48"/>
  <c r="BI24" i="48" s="1"/>
  <c r="BG22" i="48"/>
  <c r="BI22" i="48" s="1"/>
  <c r="BG20" i="48"/>
  <c r="BI20" i="48" s="1"/>
  <c r="BG18" i="48"/>
  <c r="BI18" i="48" s="1"/>
  <c r="BG16" i="48"/>
  <c r="BI16" i="48" s="1"/>
  <c r="BG14" i="48"/>
  <c r="BI14" i="48" s="1"/>
  <c r="BG12" i="48"/>
  <c r="BI12" i="48" s="1"/>
  <c r="BG10" i="48"/>
  <c r="BI10" i="48" s="1"/>
  <c r="BG8" i="48"/>
  <c r="BI8" i="48" s="1"/>
  <c r="BG49" i="47"/>
  <c r="BI49" i="47" s="1"/>
  <c r="BG47" i="47"/>
  <c r="BI47" i="47" s="1"/>
  <c r="BG45" i="47"/>
  <c r="BI45" i="47" s="1"/>
  <c r="BG43" i="47"/>
  <c r="BI43" i="47" s="1"/>
  <c r="BG42" i="47"/>
  <c r="BI42" i="47" s="1"/>
  <c r="BG40" i="47"/>
  <c r="BI40" i="47" s="1"/>
  <c r="BG38" i="47"/>
  <c r="BI38" i="47" s="1"/>
  <c r="BG36" i="47"/>
  <c r="BI36" i="47" s="1"/>
  <c r="BG34" i="47"/>
  <c r="BI34" i="47" s="1"/>
  <c r="BG32" i="47"/>
  <c r="BI32" i="47" s="1"/>
  <c r="BG30" i="47"/>
  <c r="BI30" i="47" s="1"/>
  <c r="BG28" i="47"/>
  <c r="BI28" i="47" s="1"/>
  <c r="BG26" i="47"/>
  <c r="BI26" i="47" s="1"/>
  <c r="BG24" i="47"/>
  <c r="BI24" i="47" s="1"/>
  <c r="BG22" i="47"/>
  <c r="BI22" i="47" s="1"/>
  <c r="BG21" i="47"/>
  <c r="BI21" i="47" s="1"/>
  <c r="BG18" i="47"/>
  <c r="BI18" i="47" s="1"/>
  <c r="BG17" i="47"/>
  <c r="BI17" i="47" s="1"/>
  <c r="BG14" i="47"/>
  <c r="BI14" i="47" s="1"/>
  <c r="BG12" i="47"/>
  <c r="BI12" i="47" s="1"/>
  <c r="BG11" i="47"/>
  <c r="BI11" i="47" s="1"/>
  <c r="BG7" i="47"/>
  <c r="BI7" i="47" s="1"/>
  <c r="BG49" i="48"/>
  <c r="BI49" i="48" s="1"/>
  <c r="BG47" i="48"/>
  <c r="BI47" i="48" s="1"/>
  <c r="BG45" i="48"/>
  <c r="BI45" i="48" s="1"/>
  <c r="BG43" i="48"/>
  <c r="BI43" i="48" s="1"/>
  <c r="BG41" i="48"/>
  <c r="BI41" i="48" s="1"/>
  <c r="BG39" i="48"/>
  <c r="BI39" i="48" s="1"/>
  <c r="BG37" i="48"/>
  <c r="BI37" i="48" s="1"/>
  <c r="BG35" i="48"/>
  <c r="BI35" i="48" s="1"/>
  <c r="BG33" i="48"/>
  <c r="BI33" i="48" s="1"/>
  <c r="BG31" i="48"/>
  <c r="BI31" i="48" s="1"/>
  <c r="BG29" i="48"/>
  <c r="BI29" i="48" s="1"/>
  <c r="BG27" i="48"/>
  <c r="BI27" i="48" s="1"/>
  <c r="BG25" i="48"/>
  <c r="BI25" i="48" s="1"/>
  <c r="BG23" i="48"/>
  <c r="BI23" i="48" s="1"/>
  <c r="BG21" i="48"/>
  <c r="BI21" i="48" s="1"/>
  <c r="BG19" i="48"/>
  <c r="BI19" i="48" s="1"/>
  <c r="BG17" i="48"/>
  <c r="BI17" i="48" s="1"/>
  <c r="BG15" i="48"/>
  <c r="BI15" i="48" s="1"/>
  <c r="BG13" i="48"/>
  <c r="BI13" i="48" s="1"/>
  <c r="BG11" i="48"/>
  <c r="BI11" i="48" s="1"/>
  <c r="BG9" i="48"/>
  <c r="BI9" i="48" s="1"/>
  <c r="BG50" i="47"/>
  <c r="BI50" i="47" s="1"/>
  <c r="BG48" i="47"/>
  <c r="BI48" i="47" s="1"/>
  <c r="BG46" i="47"/>
  <c r="BI46" i="47" s="1"/>
  <c r="BG44" i="47"/>
  <c r="BI44" i="47" s="1"/>
  <c r="BG41" i="47"/>
  <c r="BI41" i="47" s="1"/>
  <c r="BG39" i="47"/>
  <c r="BI39" i="47" s="1"/>
  <c r="BG37" i="47"/>
  <c r="BI37" i="47" s="1"/>
  <c r="BG35" i="47"/>
  <c r="BI35" i="47" s="1"/>
  <c r="BG33" i="47"/>
  <c r="BI33" i="47" s="1"/>
  <c r="BG31" i="47"/>
  <c r="BI31" i="47" s="1"/>
  <c r="BG29" i="47"/>
  <c r="BI29" i="47" s="1"/>
  <c r="BG27" i="47"/>
  <c r="BI27" i="47" s="1"/>
  <c r="BG25" i="47"/>
  <c r="BI25" i="47" s="1"/>
  <c r="BG23" i="47"/>
  <c r="BI23" i="47" s="1"/>
  <c r="BG20" i="47"/>
  <c r="BI20" i="47" s="1"/>
  <c r="BG19" i="47"/>
  <c r="BI19" i="47" s="1"/>
  <c r="BG16" i="47"/>
  <c r="BI16" i="47" s="1"/>
  <c r="BG15" i="47"/>
  <c r="BI15" i="47" s="1"/>
  <c r="BG13" i="47"/>
  <c r="BI13" i="47" s="1"/>
  <c r="BG10" i="47"/>
  <c r="BI10" i="47" s="1"/>
  <c r="BG9" i="47"/>
  <c r="BI9" i="47" s="1"/>
  <c r="BG8" i="47"/>
  <c r="BI8" i="47" s="1"/>
  <c r="AN51" i="48"/>
  <c r="AN51" i="47"/>
  <c r="AK51" i="47"/>
  <c r="AC51" i="48"/>
  <c r="BF51" i="48"/>
  <c r="BD51" i="48"/>
  <c r="J51" i="48"/>
  <c r="AC51" i="47"/>
  <c r="M51" i="47"/>
  <c r="BD51" i="47"/>
  <c r="BF51" i="47"/>
  <c r="J51" i="47"/>
  <c r="AM51" i="23"/>
  <c r="BG51" i="48" l="1"/>
  <c r="BG51" i="47"/>
  <c r="H317" i="29" l="1"/>
  <c r="G317" i="29"/>
  <c r="F317" i="29"/>
  <c r="E317" i="29"/>
  <c r="D317" i="29"/>
  <c r="C317" i="29"/>
  <c r="H316" i="29"/>
  <c r="G316" i="29"/>
  <c r="F316" i="29"/>
  <c r="E316" i="29"/>
  <c r="D316" i="29"/>
  <c r="C316" i="29"/>
  <c r="H315" i="29"/>
  <c r="G315" i="29"/>
  <c r="F315" i="29"/>
  <c r="E315" i="29"/>
  <c r="D315" i="29"/>
  <c r="C315" i="29"/>
  <c r="H314" i="29"/>
  <c r="G314" i="29"/>
  <c r="F314" i="29"/>
  <c r="E314" i="29"/>
  <c r="D314" i="29"/>
  <c r="C314" i="29"/>
  <c r="H313" i="29"/>
  <c r="G313" i="29"/>
  <c r="F313" i="29"/>
  <c r="E313" i="29"/>
  <c r="D313" i="29"/>
  <c r="C313" i="29"/>
  <c r="H312" i="29"/>
  <c r="G312" i="29"/>
  <c r="F312" i="29"/>
  <c r="E312" i="29"/>
  <c r="D312" i="29"/>
  <c r="C312" i="29"/>
  <c r="H311" i="29"/>
  <c r="G311" i="29"/>
  <c r="F311" i="29"/>
  <c r="E311" i="29"/>
  <c r="D311" i="29"/>
  <c r="C311" i="29"/>
  <c r="H310" i="29"/>
  <c r="G310" i="29"/>
  <c r="F310" i="29"/>
  <c r="E310" i="29"/>
  <c r="D310" i="29"/>
  <c r="C310" i="29"/>
  <c r="H309" i="29"/>
  <c r="G309" i="29"/>
  <c r="F309" i="29"/>
  <c r="E309" i="29"/>
  <c r="D309" i="29"/>
  <c r="C309" i="29"/>
  <c r="H308" i="29"/>
  <c r="G308" i="29"/>
  <c r="F308" i="29"/>
  <c r="E308" i="29"/>
  <c r="D308" i="29"/>
  <c r="C308" i="29"/>
  <c r="H307" i="29"/>
  <c r="G307" i="29"/>
  <c r="F307" i="29"/>
  <c r="E307" i="29"/>
  <c r="D307" i="29"/>
  <c r="C307" i="29"/>
  <c r="H306" i="29"/>
  <c r="G306" i="29"/>
  <c r="F306" i="29"/>
  <c r="E306" i="29"/>
  <c r="D306" i="29"/>
  <c r="C306" i="29"/>
  <c r="H305" i="29"/>
  <c r="G305" i="29"/>
  <c r="F305" i="29"/>
  <c r="E305" i="29"/>
  <c r="D305" i="29"/>
  <c r="C305" i="29"/>
  <c r="H304" i="29"/>
  <c r="G304" i="29"/>
  <c r="F304" i="29"/>
  <c r="E304" i="29"/>
  <c r="D304" i="29"/>
  <c r="C304" i="29"/>
  <c r="H303" i="29"/>
  <c r="G303" i="29"/>
  <c r="F303" i="29"/>
  <c r="E303" i="29"/>
  <c r="D303" i="29"/>
  <c r="C303" i="29"/>
  <c r="H302" i="29"/>
  <c r="G302" i="29"/>
  <c r="F302" i="29"/>
  <c r="E302" i="29"/>
  <c r="D302" i="29"/>
  <c r="C302" i="29"/>
  <c r="H301" i="29"/>
  <c r="G301" i="29"/>
  <c r="F301" i="29"/>
  <c r="E301" i="29"/>
  <c r="D301" i="29"/>
  <c r="C301" i="29"/>
  <c r="H300" i="29"/>
  <c r="G300" i="29"/>
  <c r="F300" i="29"/>
  <c r="E300" i="29"/>
  <c r="D300" i="29"/>
  <c r="C300" i="29"/>
  <c r="H299" i="29"/>
  <c r="G299" i="29"/>
  <c r="F299" i="29"/>
  <c r="E299" i="29"/>
  <c r="D299" i="29"/>
  <c r="C299" i="29"/>
  <c r="H298" i="29"/>
  <c r="G298" i="29"/>
  <c r="F298" i="29"/>
  <c r="E298" i="29"/>
  <c r="D298" i="29"/>
  <c r="C298" i="29"/>
  <c r="H297" i="29"/>
  <c r="G297" i="29"/>
  <c r="F297" i="29"/>
  <c r="E297" i="29"/>
  <c r="D297" i="29"/>
  <c r="C297" i="29"/>
  <c r="H296" i="29"/>
  <c r="G296" i="29"/>
  <c r="F296" i="29"/>
  <c r="E296" i="29"/>
  <c r="D296" i="29"/>
  <c r="C296" i="29"/>
  <c r="H295" i="29"/>
  <c r="G295" i="29"/>
  <c r="F295" i="29"/>
  <c r="E295" i="29"/>
  <c r="D295" i="29"/>
  <c r="C295" i="29"/>
  <c r="H294" i="29"/>
  <c r="G294" i="29"/>
  <c r="F294" i="29"/>
  <c r="E294" i="29"/>
  <c r="D294" i="29"/>
  <c r="C294" i="29"/>
  <c r="H293" i="29"/>
  <c r="G293" i="29"/>
  <c r="F293" i="29"/>
  <c r="E293" i="29"/>
  <c r="D293" i="29"/>
  <c r="C293" i="29"/>
  <c r="H292" i="29"/>
  <c r="G292" i="29"/>
  <c r="F292" i="29"/>
  <c r="E292" i="29"/>
  <c r="D292" i="29"/>
  <c r="C292" i="29"/>
  <c r="H291" i="29"/>
  <c r="G291" i="29"/>
  <c r="F291" i="29"/>
  <c r="E291" i="29"/>
  <c r="D291" i="29"/>
  <c r="C291" i="29"/>
  <c r="H289" i="29"/>
  <c r="G289" i="29"/>
  <c r="F289" i="29"/>
  <c r="E289" i="29"/>
  <c r="D289" i="29"/>
  <c r="C289" i="29"/>
  <c r="H288" i="29"/>
  <c r="G288" i="29"/>
  <c r="F288" i="29"/>
  <c r="E288" i="29"/>
  <c r="D288" i="29"/>
  <c r="C288" i="29"/>
  <c r="H287" i="29"/>
  <c r="G287" i="29"/>
  <c r="F287" i="29"/>
  <c r="E287" i="29"/>
  <c r="D287" i="29"/>
  <c r="C287" i="29"/>
  <c r="H286" i="29"/>
  <c r="G286" i="29"/>
  <c r="F286" i="29"/>
  <c r="E286" i="29"/>
  <c r="D286" i="29"/>
  <c r="C286" i="29"/>
  <c r="H285" i="29"/>
  <c r="G285" i="29"/>
  <c r="F285" i="29"/>
  <c r="E285" i="29"/>
  <c r="D285" i="29"/>
  <c r="C285" i="29"/>
  <c r="H284" i="29"/>
  <c r="G284" i="29"/>
  <c r="F284" i="29"/>
  <c r="E284" i="29"/>
  <c r="D284" i="29"/>
  <c r="C284" i="29"/>
  <c r="H283" i="29"/>
  <c r="G283" i="29"/>
  <c r="F283" i="29"/>
  <c r="E283" i="29"/>
  <c r="D283" i="29"/>
  <c r="C283" i="29"/>
  <c r="H282" i="29"/>
  <c r="G282" i="29"/>
  <c r="F282" i="29"/>
  <c r="E282" i="29"/>
  <c r="D282" i="29"/>
  <c r="C282" i="29"/>
  <c r="H281" i="29"/>
  <c r="G281" i="29"/>
  <c r="F281" i="29"/>
  <c r="E281" i="29"/>
  <c r="D281" i="29"/>
  <c r="C281" i="29"/>
  <c r="H280" i="29"/>
  <c r="G280" i="29"/>
  <c r="F280" i="29"/>
  <c r="E280" i="29"/>
  <c r="D280" i="29"/>
  <c r="C280" i="29"/>
  <c r="H279" i="29"/>
  <c r="G279" i="29"/>
  <c r="F279" i="29"/>
  <c r="E279" i="29"/>
  <c r="D279" i="29"/>
  <c r="C279" i="29"/>
  <c r="H278" i="29"/>
  <c r="G278" i="29"/>
  <c r="F278" i="29"/>
  <c r="E278" i="29"/>
  <c r="D278" i="29"/>
  <c r="C278" i="29"/>
  <c r="H277" i="29"/>
  <c r="G277" i="29"/>
  <c r="F277" i="29"/>
  <c r="E277" i="29"/>
  <c r="D277" i="29"/>
  <c r="C277" i="29"/>
  <c r="H276" i="29"/>
  <c r="G276" i="29"/>
  <c r="F276" i="29"/>
  <c r="E276" i="29"/>
  <c r="D276" i="29"/>
  <c r="C276" i="29"/>
  <c r="H275" i="29"/>
  <c r="G275" i="29"/>
  <c r="F275" i="29"/>
  <c r="E275" i="29"/>
  <c r="D275" i="29"/>
  <c r="C275" i="29"/>
  <c r="H274" i="29"/>
  <c r="G274" i="29"/>
  <c r="F274" i="29"/>
  <c r="E274" i="29"/>
  <c r="D274" i="29"/>
  <c r="C274" i="29"/>
  <c r="H273" i="29"/>
  <c r="G273" i="29"/>
  <c r="F273" i="29"/>
  <c r="E273" i="29"/>
  <c r="D273" i="29"/>
  <c r="C273" i="29"/>
  <c r="H272" i="29"/>
  <c r="G272" i="29"/>
  <c r="F272" i="29"/>
  <c r="E272" i="29"/>
  <c r="D272" i="29"/>
  <c r="C272" i="29"/>
  <c r="C125" i="29"/>
  <c r="C124" i="29"/>
  <c r="C123" i="29"/>
  <c r="C122" i="29"/>
  <c r="C121" i="29"/>
  <c r="C120" i="29"/>
  <c r="C119" i="29"/>
  <c r="C118" i="29"/>
  <c r="C117" i="29"/>
  <c r="C116" i="29"/>
  <c r="C115" i="29"/>
  <c r="C114" i="29"/>
  <c r="C113" i="29"/>
  <c r="C112" i="29"/>
  <c r="C111" i="29"/>
  <c r="C110" i="29"/>
  <c r="C109" i="29"/>
  <c r="C108" i="29"/>
  <c r="C107" i="29"/>
  <c r="C106" i="29"/>
  <c r="C105" i="29"/>
  <c r="C104" i="29"/>
  <c r="C103" i="29"/>
  <c r="C102" i="29"/>
  <c r="C101" i="29"/>
  <c r="C100" i="29"/>
  <c r="C99" i="29"/>
  <c r="C98" i="29"/>
  <c r="C97" i="29"/>
  <c r="C96" i="29"/>
  <c r="C95" i="29"/>
  <c r="C94" i="29"/>
  <c r="C93" i="29"/>
  <c r="C92" i="29"/>
  <c r="C90" i="29"/>
  <c r="C89" i="29"/>
  <c r="C88" i="29"/>
  <c r="C87" i="29"/>
  <c r="C86" i="29"/>
  <c r="C85" i="29"/>
  <c r="C84" i="29"/>
  <c r="C83" i="29"/>
  <c r="C82" i="29"/>
  <c r="C81" i="29"/>
  <c r="C80" i="29"/>
  <c r="C79" i="29"/>
  <c r="C78" i="29"/>
  <c r="C77" i="29"/>
  <c r="C76" i="29"/>
  <c r="C75" i="29"/>
  <c r="C74" i="29"/>
  <c r="C73" i="29"/>
  <c r="L58" i="29"/>
  <c r="K58" i="29"/>
  <c r="L57" i="29"/>
  <c r="K57" i="29"/>
  <c r="L56" i="29"/>
  <c r="K56" i="29"/>
  <c r="L55" i="29"/>
  <c r="BL50" i="37" s="1"/>
  <c r="K55" i="29"/>
  <c r="BL50" i="7" s="1"/>
  <c r="L54" i="29"/>
  <c r="BL49" i="37" s="1"/>
  <c r="K54" i="29"/>
  <c r="BL49" i="7" s="1"/>
  <c r="L53" i="29"/>
  <c r="BL48" i="37" s="1"/>
  <c r="K53" i="29"/>
  <c r="BL48" i="7" s="1"/>
  <c r="L52" i="29"/>
  <c r="BL47" i="37" s="1"/>
  <c r="K52" i="29"/>
  <c r="BL47" i="7" s="1"/>
  <c r="L51" i="29"/>
  <c r="BL46" i="37" s="1"/>
  <c r="K51" i="29"/>
  <c r="BL46" i="7" s="1"/>
  <c r="L50" i="29"/>
  <c r="BL45" i="37" s="1"/>
  <c r="K50" i="29"/>
  <c r="BL45" i="7" s="1"/>
  <c r="L49" i="29"/>
  <c r="BL44" i="37" s="1"/>
  <c r="K49" i="29"/>
  <c r="BL44" i="7" s="1"/>
  <c r="L48" i="29"/>
  <c r="BL43" i="37" s="1"/>
  <c r="K48" i="29"/>
  <c r="BL43" i="7" s="1"/>
  <c r="L47" i="29"/>
  <c r="BL42" i="37" s="1"/>
  <c r="K47" i="29"/>
  <c r="BL42" i="7" s="1"/>
  <c r="L46" i="29"/>
  <c r="BL41" i="37" s="1"/>
  <c r="K46" i="29"/>
  <c r="BL41" i="7" s="1"/>
  <c r="L45" i="29"/>
  <c r="BL40" i="37" s="1"/>
  <c r="K45" i="29"/>
  <c r="BL40" i="7" s="1"/>
  <c r="L44" i="29"/>
  <c r="BL39" i="37" s="1"/>
  <c r="K44" i="29"/>
  <c r="BL39" i="7" s="1"/>
  <c r="L43" i="29"/>
  <c r="BL38" i="37" s="1"/>
  <c r="K43" i="29"/>
  <c r="BL38" i="7" s="1"/>
  <c r="L42" i="29"/>
  <c r="BL37" i="37" s="1"/>
  <c r="K42" i="29"/>
  <c r="BL37" i="7" s="1"/>
  <c r="L41" i="29"/>
  <c r="BL36" i="37" s="1"/>
  <c r="K41" i="29"/>
  <c r="BL36" i="7" s="1"/>
  <c r="L40" i="29"/>
  <c r="BL35" i="37" s="1"/>
  <c r="K40" i="29"/>
  <c r="BL35" i="7" s="1"/>
  <c r="L39" i="29"/>
  <c r="BL34" i="37" s="1"/>
  <c r="K39" i="29"/>
  <c r="BL34" i="7" s="1"/>
  <c r="L38" i="29"/>
  <c r="BL33" i="37" s="1"/>
  <c r="K38" i="29"/>
  <c r="BL33" i="7" s="1"/>
  <c r="L37" i="29"/>
  <c r="BL32" i="37" s="1"/>
  <c r="K37" i="29"/>
  <c r="BL32" i="7" s="1"/>
  <c r="L36" i="29"/>
  <c r="BL31" i="37" s="1"/>
  <c r="K36" i="29"/>
  <c r="BL31" i="7" s="1"/>
  <c r="L35" i="29"/>
  <c r="BL30" i="37" s="1"/>
  <c r="K35" i="29"/>
  <c r="BL30" i="7" s="1"/>
  <c r="L34" i="29"/>
  <c r="BL29" i="37" s="1"/>
  <c r="K34" i="29"/>
  <c r="BL29" i="7" s="1"/>
  <c r="L33" i="29"/>
  <c r="BL28" i="37" s="1"/>
  <c r="K33" i="29"/>
  <c r="BL28" i="7" s="1"/>
  <c r="L32" i="29"/>
  <c r="BL27" i="37" s="1"/>
  <c r="K32" i="29"/>
  <c r="BL27" i="7" s="1"/>
  <c r="L31" i="29"/>
  <c r="BL26" i="37" s="1"/>
  <c r="K31" i="29"/>
  <c r="BL26" i="7" s="1"/>
  <c r="L30" i="29"/>
  <c r="BL25" i="37" s="1"/>
  <c r="K30" i="29"/>
  <c r="BL25" i="7" s="1"/>
  <c r="L29" i="29"/>
  <c r="BL24" i="37" s="1"/>
  <c r="K29" i="29"/>
  <c r="BL24" i="7" s="1"/>
  <c r="L28" i="29"/>
  <c r="BL23" i="37" s="1"/>
  <c r="K28" i="29"/>
  <c r="BL23" i="7" s="1"/>
  <c r="L27" i="29"/>
  <c r="K27" i="29"/>
  <c r="L26" i="29"/>
  <c r="BL22" i="37" s="1"/>
  <c r="K26" i="29"/>
  <c r="BL22" i="7" s="1"/>
  <c r="L25" i="29"/>
  <c r="BL21" i="37" s="1"/>
  <c r="K25" i="29"/>
  <c r="BL21" i="7" s="1"/>
  <c r="L23" i="29"/>
  <c r="BL19" i="37" s="1"/>
  <c r="K23" i="29"/>
  <c r="BL19" i="7" s="1"/>
  <c r="L22" i="29"/>
  <c r="BL18" i="37" s="1"/>
  <c r="K22" i="29"/>
  <c r="BL18" i="7" s="1"/>
  <c r="L21" i="29"/>
  <c r="BL17" i="37" s="1"/>
  <c r="K21" i="29"/>
  <c r="BL17" i="7" s="1"/>
  <c r="L20" i="29"/>
  <c r="BL16" i="37" s="1"/>
  <c r="K20" i="29"/>
  <c r="BL16" i="7" s="1"/>
  <c r="L19" i="29"/>
  <c r="BL15" i="37" s="1"/>
  <c r="K19" i="29"/>
  <c r="BL15" i="7" s="1"/>
  <c r="L18" i="29"/>
  <c r="BL14" i="37" s="1"/>
  <c r="K18" i="29"/>
  <c r="BL14" i="7" s="1"/>
  <c r="L17" i="29"/>
  <c r="BL13" i="37" s="1"/>
  <c r="K17" i="29"/>
  <c r="BL13" i="7" s="1"/>
  <c r="L16" i="29"/>
  <c r="K16" i="29"/>
  <c r="L15" i="29"/>
  <c r="K15" i="29"/>
  <c r="L14" i="29"/>
  <c r="K14" i="29"/>
  <c r="L13" i="29"/>
  <c r="BL12" i="37" s="1"/>
  <c r="K13" i="29"/>
  <c r="BL12" i="7" s="1"/>
  <c r="L12" i="29"/>
  <c r="BL11" i="37" s="1"/>
  <c r="K12" i="29"/>
  <c r="BL11" i="7" s="1"/>
  <c r="L11" i="29"/>
  <c r="BL10" i="37" s="1"/>
  <c r="K11" i="29"/>
  <c r="BL10" i="7" s="1"/>
  <c r="L10" i="29"/>
  <c r="K10" i="29"/>
  <c r="L9" i="29"/>
  <c r="K9" i="29"/>
  <c r="L8" i="29"/>
  <c r="BL9" i="37" s="1"/>
  <c r="K8" i="29"/>
  <c r="BL9" i="7" s="1"/>
  <c r="L7" i="29"/>
  <c r="BL8" i="37" s="1"/>
  <c r="K7" i="29"/>
  <c r="BL8" i="7" s="1"/>
  <c r="L6" i="29"/>
  <c r="BL7" i="37" s="1"/>
  <c r="K6" i="29"/>
  <c r="BL7" i="7" s="1"/>
  <c r="BL50" i="36"/>
  <c r="BL50" i="5"/>
  <c r="BL50" i="10"/>
  <c r="BL49" i="36"/>
  <c r="BL49" i="5"/>
  <c r="BL49" i="10"/>
  <c r="BL48" i="36"/>
  <c r="BL48" i="5"/>
  <c r="BL48" i="10"/>
  <c r="BL47" i="36"/>
  <c r="BL47" i="5"/>
  <c r="BL47" i="10"/>
  <c r="BL46" i="36"/>
  <c r="BL46" i="5"/>
  <c r="BL46" i="10"/>
  <c r="BL45" i="36"/>
  <c r="BL45" i="5"/>
  <c r="BL45" i="10"/>
  <c r="BL44" i="36"/>
  <c r="BL44" i="5"/>
  <c r="BL44" i="10"/>
  <c r="BL43" i="36"/>
  <c r="BL43" i="5"/>
  <c r="BL43" i="10"/>
  <c r="BL42" i="36"/>
  <c r="BL42" i="5"/>
  <c r="BL42" i="10"/>
  <c r="BL41" i="36"/>
  <c r="BL41" i="5"/>
  <c r="BL41" i="10"/>
  <c r="BL40" i="36"/>
  <c r="BL40" i="5"/>
  <c r="BL40" i="10"/>
  <c r="BL39" i="36"/>
  <c r="BL39" i="5"/>
  <c r="BL39" i="10"/>
  <c r="BL38" i="36"/>
  <c r="BL38" i="5"/>
  <c r="BL38" i="10"/>
  <c r="BL37" i="36"/>
  <c r="BL37" i="5"/>
  <c r="BL37" i="10"/>
  <c r="BL36" i="36"/>
  <c r="BL36" i="5"/>
  <c r="BL36" i="10"/>
  <c r="BL35" i="36"/>
  <c r="BL35" i="5"/>
  <c r="BL35" i="10"/>
  <c r="BL34" i="36"/>
  <c r="BL34" i="5"/>
  <c r="BL34" i="10"/>
  <c r="BL33" i="36"/>
  <c r="BL33" i="5"/>
  <c r="BL33" i="10"/>
  <c r="BL32" i="36"/>
  <c r="BL32" i="5"/>
  <c r="BL32" i="10"/>
  <c r="BL31" i="36"/>
  <c r="BL31" i="5"/>
  <c r="BL31" i="10"/>
  <c r="BL30" i="36"/>
  <c r="BL30" i="5"/>
  <c r="BL30" i="10"/>
  <c r="BL29" i="36"/>
  <c r="BL29" i="5"/>
  <c r="BL29" i="10"/>
  <c r="BL28" i="36"/>
  <c r="BL28" i="5"/>
  <c r="BL28" i="10"/>
  <c r="BL27" i="36"/>
  <c r="BL27" i="5"/>
  <c r="BL27" i="10"/>
  <c r="BL26" i="36"/>
  <c r="BL26" i="5"/>
  <c r="BL26" i="10"/>
  <c r="BL25" i="36"/>
  <c r="BL25" i="5"/>
  <c r="BL25" i="10"/>
  <c r="BL24" i="36"/>
  <c r="BL24" i="5"/>
  <c r="BL24" i="10"/>
  <c r="BL23" i="36"/>
  <c r="BL23" i="5"/>
  <c r="BL23" i="10"/>
  <c r="BL22" i="36"/>
  <c r="BL22" i="5"/>
  <c r="BL22" i="10"/>
  <c r="BL21" i="36"/>
  <c r="BL21" i="5"/>
  <c r="BL21" i="10"/>
  <c r="BL19" i="36"/>
  <c r="BL19" i="5"/>
  <c r="BL19" i="10"/>
  <c r="BL18" i="36"/>
  <c r="BL18" i="5"/>
  <c r="BL18" i="10"/>
  <c r="BL17" i="36"/>
  <c r="BL17" i="5"/>
  <c r="BL17" i="10"/>
  <c r="BL16" i="36"/>
  <c r="BL16" i="5"/>
  <c r="BL16" i="10"/>
  <c r="BL15" i="36"/>
  <c r="BL15" i="5"/>
  <c r="BL15" i="10"/>
  <c r="BL14" i="36"/>
  <c r="BL14" i="5"/>
  <c r="BL14" i="10"/>
  <c r="BL13" i="36"/>
  <c r="BL13" i="5"/>
  <c r="BL13" i="10"/>
  <c r="BL12" i="36"/>
  <c r="BL12" i="5"/>
  <c r="BL12" i="10"/>
  <c r="BL11" i="36"/>
  <c r="BL11" i="5"/>
  <c r="BL11" i="10"/>
  <c r="BL10" i="36"/>
  <c r="BL10" i="5"/>
  <c r="BL10" i="10"/>
  <c r="BL9" i="36"/>
  <c r="BL9" i="5"/>
  <c r="BL9" i="10"/>
  <c r="BL8" i="36"/>
  <c r="BL8" i="5"/>
  <c r="BL8" i="10"/>
  <c r="BL7" i="36"/>
  <c r="BL7" i="5"/>
  <c r="BL7" i="10"/>
  <c r="F58" i="29"/>
  <c r="C58" i="29"/>
  <c r="F57" i="29"/>
  <c r="C57" i="29"/>
  <c r="F56" i="29"/>
  <c r="C56" i="29"/>
  <c r="F55" i="29"/>
  <c r="BL50" i="15" s="1"/>
  <c r="C55" i="29"/>
  <c r="F54" i="29"/>
  <c r="BL49" i="15" s="1"/>
  <c r="C54" i="29"/>
  <c r="F53" i="29"/>
  <c r="BL48" i="15" s="1"/>
  <c r="C53" i="29"/>
  <c r="F52" i="29"/>
  <c r="BL47" i="15" s="1"/>
  <c r="C52" i="29"/>
  <c r="F51" i="29"/>
  <c r="BL46" i="15" s="1"/>
  <c r="C51" i="29"/>
  <c r="F50" i="29"/>
  <c r="BL45" i="15" s="1"/>
  <c r="C50" i="29"/>
  <c r="F49" i="29"/>
  <c r="BL44" i="15" s="1"/>
  <c r="C49" i="29"/>
  <c r="F48" i="29"/>
  <c r="BL43" i="15" s="1"/>
  <c r="C48" i="29"/>
  <c r="F47" i="29"/>
  <c r="BL42" i="15" s="1"/>
  <c r="C47" i="29"/>
  <c r="F46" i="29"/>
  <c r="BL41" i="15" s="1"/>
  <c r="C46" i="29"/>
  <c r="F45" i="29"/>
  <c r="BL40" i="15" s="1"/>
  <c r="C45" i="29"/>
  <c r="F44" i="29"/>
  <c r="BL39" i="15" s="1"/>
  <c r="C44" i="29"/>
  <c r="F43" i="29"/>
  <c r="BL38" i="15" s="1"/>
  <c r="C43" i="29"/>
  <c r="F42" i="29"/>
  <c r="BL37" i="15" s="1"/>
  <c r="C42" i="29"/>
  <c r="F41" i="29"/>
  <c r="BL36" i="15" s="1"/>
  <c r="C41" i="29"/>
  <c r="F40" i="29"/>
  <c r="BL35" i="15" s="1"/>
  <c r="C40" i="29"/>
  <c r="F39" i="29"/>
  <c r="BL34" i="15" s="1"/>
  <c r="C39" i="29"/>
  <c r="F38" i="29"/>
  <c r="BL33" i="15" s="1"/>
  <c r="C38" i="29"/>
  <c r="F37" i="29"/>
  <c r="BL32" i="15" s="1"/>
  <c r="C37" i="29"/>
  <c r="F36" i="29"/>
  <c r="BL31" i="15" s="1"/>
  <c r="C36" i="29"/>
  <c r="F35" i="29"/>
  <c r="BL30" i="15" s="1"/>
  <c r="C35" i="29"/>
  <c r="F34" i="29"/>
  <c r="BL29" i="15" s="1"/>
  <c r="C34" i="29"/>
  <c r="F33" i="29"/>
  <c r="BL28" i="15" s="1"/>
  <c r="C33" i="29"/>
  <c r="F32" i="29"/>
  <c r="BL27" i="15" s="1"/>
  <c r="C32" i="29"/>
  <c r="F30" i="29"/>
  <c r="BL25" i="15" s="1"/>
  <c r="C30" i="29"/>
  <c r="F29" i="29"/>
  <c r="BL24" i="15" s="1"/>
  <c r="C29" i="29"/>
  <c r="F28" i="29"/>
  <c r="BL23" i="15" s="1"/>
  <c r="C28" i="29"/>
  <c r="F27" i="29"/>
  <c r="C27" i="29"/>
  <c r="F26" i="29"/>
  <c r="BL22" i="15" s="1"/>
  <c r="C26" i="29"/>
  <c r="F25" i="29"/>
  <c r="BL21" i="15" s="1"/>
  <c r="C25" i="29"/>
  <c r="F23" i="29"/>
  <c r="BL19" i="15" s="1"/>
  <c r="C23" i="29"/>
  <c r="F22" i="29"/>
  <c r="BL18" i="15" s="1"/>
  <c r="C22" i="29"/>
  <c r="F21" i="29"/>
  <c r="BL17" i="15" s="1"/>
  <c r="C21" i="29"/>
  <c r="F20" i="29"/>
  <c r="BL16" i="15" s="1"/>
  <c r="C20" i="29"/>
  <c r="F19" i="29"/>
  <c r="BL15" i="15" s="1"/>
  <c r="C19" i="29"/>
  <c r="F18" i="29"/>
  <c r="BL14" i="15" s="1"/>
  <c r="C18" i="29"/>
  <c r="F17" i="29"/>
  <c r="BL13" i="15" s="1"/>
  <c r="C17" i="29"/>
  <c r="F16" i="29"/>
  <c r="C16" i="29"/>
  <c r="F15" i="29"/>
  <c r="C15" i="29"/>
  <c r="F14" i="29"/>
  <c r="C14" i="29"/>
  <c r="F13" i="29"/>
  <c r="BL12" i="15" s="1"/>
  <c r="C13" i="29"/>
  <c r="F12" i="29"/>
  <c r="BL11" i="15" s="1"/>
  <c r="C12" i="29"/>
  <c r="F11" i="29"/>
  <c r="BL10" i="15" s="1"/>
  <c r="C11" i="29"/>
  <c r="F10" i="29"/>
  <c r="C10" i="29"/>
  <c r="F9" i="29"/>
  <c r="C9" i="29"/>
  <c r="F8" i="29"/>
  <c r="BL9" i="15" s="1"/>
  <c r="C8" i="29"/>
  <c r="F7" i="29"/>
  <c r="BL8" i="15" s="1"/>
  <c r="C7" i="29"/>
  <c r="F31" i="29"/>
  <c r="BL26" i="15" s="1"/>
  <c r="C31" i="29"/>
  <c r="AD8" i="7" l="1"/>
  <c r="AE8" i="7" s="1"/>
  <c r="O8" i="7"/>
  <c r="G8" i="7"/>
  <c r="AD10" i="7"/>
  <c r="AE10" i="7" s="1"/>
  <c r="O10" i="7"/>
  <c r="P10" i="7" s="1"/>
  <c r="G10" i="7"/>
  <c r="G12" i="7"/>
  <c r="AD12" i="7"/>
  <c r="AE12" i="7" s="1"/>
  <c r="O12" i="7"/>
  <c r="P12" i="7" s="1"/>
  <c r="G13" i="7"/>
  <c r="AD13" i="7"/>
  <c r="AE13" i="7" s="1"/>
  <c r="O13" i="7"/>
  <c r="P13" i="7" s="1"/>
  <c r="AD15" i="7"/>
  <c r="AE15" i="7" s="1"/>
  <c r="O15" i="7"/>
  <c r="P15" i="7" s="1"/>
  <c r="G15" i="7"/>
  <c r="AD17" i="7"/>
  <c r="AE17" i="7" s="1"/>
  <c r="O17" i="7"/>
  <c r="P17" i="7" s="1"/>
  <c r="G17" i="7"/>
  <c r="G19" i="7"/>
  <c r="AD19" i="7"/>
  <c r="AE19" i="7" s="1"/>
  <c r="O19" i="7"/>
  <c r="P19" i="7" s="1"/>
  <c r="AD22" i="7"/>
  <c r="AE22" i="7" s="1"/>
  <c r="G22" i="7"/>
  <c r="O22" i="7"/>
  <c r="P22" i="7" s="1"/>
  <c r="AD23" i="7"/>
  <c r="AE23" i="7" s="1"/>
  <c r="G23" i="7"/>
  <c r="O23" i="7"/>
  <c r="P23" i="7" s="1"/>
  <c r="O25" i="7"/>
  <c r="P25" i="7" s="1"/>
  <c r="AD25" i="7"/>
  <c r="AE25" i="7" s="1"/>
  <c r="G25" i="7"/>
  <c r="AD27" i="7"/>
  <c r="AE27" i="7" s="1"/>
  <c r="O27" i="7"/>
  <c r="P27" i="7" s="1"/>
  <c r="G27" i="7"/>
  <c r="O29" i="7"/>
  <c r="P29" i="7" s="1"/>
  <c r="AD29" i="7"/>
  <c r="AE29" i="7" s="1"/>
  <c r="G29" i="7"/>
  <c r="G31" i="7"/>
  <c r="AD31" i="7"/>
  <c r="AE31" i="7" s="1"/>
  <c r="O31" i="7"/>
  <c r="P31" i="7" s="1"/>
  <c r="O33" i="7"/>
  <c r="P33" i="7" s="1"/>
  <c r="AD33" i="7"/>
  <c r="AE33" i="7" s="1"/>
  <c r="G33" i="7"/>
  <c r="G35" i="7"/>
  <c r="AD35" i="7"/>
  <c r="AE35" i="7" s="1"/>
  <c r="O35" i="7"/>
  <c r="P35" i="7" s="1"/>
  <c r="AD37" i="7"/>
  <c r="AE37" i="7" s="1"/>
  <c r="O37" i="7"/>
  <c r="P37" i="7" s="1"/>
  <c r="G37" i="7"/>
  <c r="G39" i="7"/>
  <c r="AD39" i="7"/>
  <c r="AE39" i="7" s="1"/>
  <c r="O39" i="7"/>
  <c r="P39" i="7" s="1"/>
  <c r="AD41" i="7"/>
  <c r="AE41" i="7" s="1"/>
  <c r="O41" i="7"/>
  <c r="P41" i="7" s="1"/>
  <c r="G41" i="7"/>
  <c r="AD43" i="7"/>
  <c r="AE43" i="7" s="1"/>
  <c r="G43" i="7"/>
  <c r="O43" i="7"/>
  <c r="P43" i="7" s="1"/>
  <c r="AD45" i="7"/>
  <c r="AE45" i="7" s="1"/>
  <c r="O45" i="7"/>
  <c r="P45" i="7" s="1"/>
  <c r="G45" i="7"/>
  <c r="AD47" i="7"/>
  <c r="AE47" i="7" s="1"/>
  <c r="O47" i="7"/>
  <c r="P47" i="7" s="1"/>
  <c r="G47" i="7"/>
  <c r="O49" i="7"/>
  <c r="P49" i="7" s="1"/>
  <c r="AD49" i="7"/>
  <c r="AE49" i="7" s="1"/>
  <c r="G49" i="7"/>
  <c r="AD8" i="37"/>
  <c r="AE8" i="37" s="1"/>
  <c r="O8" i="37"/>
  <c r="G8" i="37"/>
  <c r="G10" i="37"/>
  <c r="O10" i="37"/>
  <c r="P10" i="37" s="1"/>
  <c r="AD10" i="37"/>
  <c r="AE10" i="37" s="1"/>
  <c r="O12" i="37"/>
  <c r="P12" i="37" s="1"/>
  <c r="AD12" i="37"/>
  <c r="AE12" i="37" s="1"/>
  <c r="G12" i="37"/>
  <c r="O13" i="37"/>
  <c r="P13" i="37" s="1"/>
  <c r="AD13" i="37"/>
  <c r="AE13" i="37" s="1"/>
  <c r="G13" i="37"/>
  <c r="AD15" i="37"/>
  <c r="AE15" i="37" s="1"/>
  <c r="G15" i="37"/>
  <c r="O15" i="37"/>
  <c r="P15" i="37" s="1"/>
  <c r="AD17" i="37"/>
  <c r="AE17" i="37" s="1"/>
  <c r="O17" i="37"/>
  <c r="P17" i="37" s="1"/>
  <c r="G17" i="37"/>
  <c r="O19" i="37"/>
  <c r="P19" i="37" s="1"/>
  <c r="AD19" i="37"/>
  <c r="AE19" i="37" s="1"/>
  <c r="G19" i="37"/>
  <c r="AD22" i="37"/>
  <c r="AE22" i="37" s="1"/>
  <c r="O22" i="37"/>
  <c r="P22" i="37" s="1"/>
  <c r="G22" i="37"/>
  <c r="G23" i="37"/>
  <c r="AD23" i="37"/>
  <c r="AE23" i="37" s="1"/>
  <c r="O23" i="37"/>
  <c r="P23" i="37" s="1"/>
  <c r="AD25" i="37"/>
  <c r="AE25" i="37" s="1"/>
  <c r="O25" i="37"/>
  <c r="P25" i="37" s="1"/>
  <c r="G25" i="37"/>
  <c r="G27" i="37"/>
  <c r="AD27" i="37"/>
  <c r="AE27" i="37" s="1"/>
  <c r="O27" i="37"/>
  <c r="P27" i="37" s="1"/>
  <c r="O29" i="37"/>
  <c r="P29" i="37" s="1"/>
  <c r="AD29" i="37"/>
  <c r="AE29" i="37" s="1"/>
  <c r="G29" i="37"/>
  <c r="G31" i="37"/>
  <c r="AD31" i="37"/>
  <c r="AE31" i="37" s="1"/>
  <c r="O31" i="37"/>
  <c r="P31" i="37" s="1"/>
  <c r="O33" i="37"/>
  <c r="P33" i="37" s="1"/>
  <c r="AD33" i="37"/>
  <c r="AE33" i="37" s="1"/>
  <c r="G33" i="37"/>
  <c r="AD35" i="37"/>
  <c r="AE35" i="37" s="1"/>
  <c r="O35" i="37"/>
  <c r="P35" i="37" s="1"/>
  <c r="G35" i="37"/>
  <c r="AD37" i="37"/>
  <c r="AE37" i="37" s="1"/>
  <c r="O37" i="37"/>
  <c r="P37" i="37" s="1"/>
  <c r="G37" i="37"/>
  <c r="AD39" i="37"/>
  <c r="AE39" i="37" s="1"/>
  <c r="O39" i="37"/>
  <c r="P39" i="37" s="1"/>
  <c r="G39" i="37"/>
  <c r="AD41" i="37"/>
  <c r="AE41" i="37" s="1"/>
  <c r="O41" i="37"/>
  <c r="P41" i="37" s="1"/>
  <c r="G41" i="37"/>
  <c r="AD43" i="37"/>
  <c r="AE43" i="37" s="1"/>
  <c r="O43" i="37"/>
  <c r="P43" i="37" s="1"/>
  <c r="G43" i="37"/>
  <c r="AD45" i="37"/>
  <c r="AE45" i="37" s="1"/>
  <c r="O45" i="37"/>
  <c r="P45" i="37" s="1"/>
  <c r="G45" i="37"/>
  <c r="AD47" i="37"/>
  <c r="AE47" i="37" s="1"/>
  <c r="O47" i="37"/>
  <c r="P47" i="37" s="1"/>
  <c r="G47" i="37"/>
  <c r="AD49" i="37"/>
  <c r="AE49" i="37" s="1"/>
  <c r="O49" i="37"/>
  <c r="P49" i="37" s="1"/>
  <c r="G49" i="37"/>
  <c r="AD7" i="7"/>
  <c r="AE7" i="7" s="1"/>
  <c r="G7" i="7"/>
  <c r="AD9" i="7"/>
  <c r="AE9" i="7" s="1"/>
  <c r="O9" i="7"/>
  <c r="P9" i="7" s="1"/>
  <c r="G9" i="7"/>
  <c r="AD11" i="7"/>
  <c r="AE11" i="7" s="1"/>
  <c r="G11" i="7"/>
  <c r="O11" i="7"/>
  <c r="P11" i="7" s="1"/>
  <c r="O14" i="7"/>
  <c r="P14" i="7" s="1"/>
  <c r="AD14" i="7"/>
  <c r="AE14" i="7" s="1"/>
  <c r="G14" i="7"/>
  <c r="AD16" i="7"/>
  <c r="AE16" i="7" s="1"/>
  <c r="O16" i="7"/>
  <c r="P16" i="7" s="1"/>
  <c r="G16" i="7"/>
  <c r="AD18" i="7"/>
  <c r="AE18" i="7" s="1"/>
  <c r="G18" i="7"/>
  <c r="O18" i="7"/>
  <c r="P18" i="7" s="1"/>
  <c r="O21" i="7"/>
  <c r="P21" i="7" s="1"/>
  <c r="AD21" i="7"/>
  <c r="AE21" i="7" s="1"/>
  <c r="G21" i="7"/>
  <c r="G24" i="7"/>
  <c r="AD24" i="7"/>
  <c r="AE24" i="7" s="1"/>
  <c r="O24" i="7"/>
  <c r="P24" i="7" s="1"/>
  <c r="AD26" i="7"/>
  <c r="AE26" i="7" s="1"/>
  <c r="G26" i="7"/>
  <c r="O26" i="7"/>
  <c r="P26" i="7" s="1"/>
  <c r="G28" i="7"/>
  <c r="AD28" i="7"/>
  <c r="AE28" i="7" s="1"/>
  <c r="O28" i="7"/>
  <c r="P28" i="7" s="1"/>
  <c r="G30" i="7"/>
  <c r="AD30" i="7"/>
  <c r="AE30" i="7" s="1"/>
  <c r="O30" i="7"/>
  <c r="P30" i="7" s="1"/>
  <c r="G32" i="7"/>
  <c r="AD32" i="7"/>
  <c r="AE32" i="7" s="1"/>
  <c r="O32" i="7"/>
  <c r="P32" i="7" s="1"/>
  <c r="G34" i="7"/>
  <c r="AD34" i="7"/>
  <c r="AE34" i="7" s="1"/>
  <c r="O34" i="7"/>
  <c r="P34" i="7" s="1"/>
  <c r="G36" i="7"/>
  <c r="AD36" i="7"/>
  <c r="AE36" i="7" s="1"/>
  <c r="O36" i="7"/>
  <c r="P36" i="7" s="1"/>
  <c r="AD38" i="7"/>
  <c r="AE38" i="7" s="1"/>
  <c r="O38" i="7"/>
  <c r="P38" i="7" s="1"/>
  <c r="G38" i="7"/>
  <c r="G40" i="7"/>
  <c r="AD40" i="7"/>
  <c r="AE40" i="7" s="1"/>
  <c r="O40" i="7"/>
  <c r="P40" i="7" s="1"/>
  <c r="AD42" i="7"/>
  <c r="AE42" i="7" s="1"/>
  <c r="O42" i="7"/>
  <c r="P42" i="7" s="1"/>
  <c r="G42" i="7"/>
  <c r="G44" i="7"/>
  <c r="AD44" i="7"/>
  <c r="AE44" i="7" s="1"/>
  <c r="O44" i="7"/>
  <c r="P44" i="7" s="1"/>
  <c r="AD46" i="7"/>
  <c r="AE46" i="7" s="1"/>
  <c r="O46" i="7"/>
  <c r="P46" i="7" s="1"/>
  <c r="G46" i="7"/>
  <c r="G48" i="7"/>
  <c r="AD48" i="7"/>
  <c r="AE48" i="7" s="1"/>
  <c r="O48" i="7"/>
  <c r="P48" i="7" s="1"/>
  <c r="O50" i="7"/>
  <c r="P50" i="7" s="1"/>
  <c r="AD50" i="7"/>
  <c r="AE50" i="7" s="1"/>
  <c r="G50" i="7"/>
  <c r="AD7" i="37"/>
  <c r="AE7" i="37" s="1"/>
  <c r="G7" i="37"/>
  <c r="AD9" i="37"/>
  <c r="AE9" i="37" s="1"/>
  <c r="O9" i="37"/>
  <c r="P9" i="37" s="1"/>
  <c r="G9" i="37"/>
  <c r="O11" i="37"/>
  <c r="P11" i="37" s="1"/>
  <c r="AD11" i="37"/>
  <c r="AE11" i="37" s="1"/>
  <c r="G11" i="37"/>
  <c r="AD14" i="37"/>
  <c r="AE14" i="37" s="1"/>
  <c r="O14" i="37"/>
  <c r="P14" i="37" s="1"/>
  <c r="G14" i="37"/>
  <c r="AD16" i="37"/>
  <c r="AE16" i="37" s="1"/>
  <c r="O16" i="37"/>
  <c r="P16" i="37" s="1"/>
  <c r="G16" i="37"/>
  <c r="AD18" i="37"/>
  <c r="AE18" i="37" s="1"/>
  <c r="G18" i="37"/>
  <c r="O18" i="37"/>
  <c r="P18" i="37" s="1"/>
  <c r="AD21" i="37"/>
  <c r="AE21" i="37" s="1"/>
  <c r="O21" i="37"/>
  <c r="P21" i="37" s="1"/>
  <c r="G21" i="37"/>
  <c r="O24" i="37"/>
  <c r="P24" i="37" s="1"/>
  <c r="AD24" i="37"/>
  <c r="AE24" i="37" s="1"/>
  <c r="G24" i="37"/>
  <c r="AD26" i="37"/>
  <c r="AE26" i="37" s="1"/>
  <c r="G26" i="37"/>
  <c r="O26" i="37"/>
  <c r="P26" i="37" s="1"/>
  <c r="O28" i="37"/>
  <c r="P28" i="37" s="1"/>
  <c r="AD28" i="37"/>
  <c r="AE28" i="37" s="1"/>
  <c r="G28" i="37"/>
  <c r="AD30" i="37"/>
  <c r="AE30" i="37" s="1"/>
  <c r="O30" i="37"/>
  <c r="P30" i="37" s="1"/>
  <c r="G30" i="37"/>
  <c r="O32" i="37"/>
  <c r="P32" i="37" s="1"/>
  <c r="AD32" i="37"/>
  <c r="AE32" i="37" s="1"/>
  <c r="G32" i="37"/>
  <c r="AD34" i="37"/>
  <c r="AE34" i="37" s="1"/>
  <c r="G34" i="37"/>
  <c r="O34" i="37"/>
  <c r="P34" i="37" s="1"/>
  <c r="AD36" i="37"/>
  <c r="AE36" i="37" s="1"/>
  <c r="G36" i="37"/>
  <c r="O36" i="37"/>
  <c r="P36" i="37" s="1"/>
  <c r="AD38" i="37"/>
  <c r="AE38" i="37" s="1"/>
  <c r="O38" i="37"/>
  <c r="P38" i="37" s="1"/>
  <c r="G38" i="37"/>
  <c r="O40" i="37"/>
  <c r="P40" i="37" s="1"/>
  <c r="G40" i="37"/>
  <c r="AD40" i="37"/>
  <c r="AE40" i="37" s="1"/>
  <c r="O42" i="37"/>
  <c r="P42" i="37" s="1"/>
  <c r="G42" i="37"/>
  <c r="AD42" i="37"/>
  <c r="AE42" i="37" s="1"/>
  <c r="AD44" i="37"/>
  <c r="AE44" i="37" s="1"/>
  <c r="G44" i="37"/>
  <c r="O44" i="37"/>
  <c r="P44" i="37" s="1"/>
  <c r="O46" i="37"/>
  <c r="P46" i="37" s="1"/>
  <c r="G46" i="37"/>
  <c r="AD46" i="37"/>
  <c r="AE46" i="37" s="1"/>
  <c r="AD48" i="37"/>
  <c r="AE48" i="37" s="1"/>
  <c r="G48" i="37"/>
  <c r="O48" i="37"/>
  <c r="P48" i="37" s="1"/>
  <c r="AD50" i="37"/>
  <c r="AE50" i="37" s="1"/>
  <c r="O50" i="37"/>
  <c r="P50" i="37" s="1"/>
  <c r="G50" i="37"/>
  <c r="AP51" i="37"/>
  <c r="AP51" i="36"/>
  <c r="AP51" i="5"/>
  <c r="AP51" i="10"/>
  <c r="AP51" i="7"/>
  <c r="BL51" i="10"/>
  <c r="S51" i="49"/>
  <c r="AP51" i="15"/>
  <c r="L51" i="49"/>
  <c r="M51" i="49"/>
  <c r="I51" i="49"/>
  <c r="J51" i="49"/>
  <c r="BE26" i="49"/>
  <c r="BF26" i="49" s="1"/>
  <c r="BE11" i="49"/>
  <c r="BE18" i="49"/>
  <c r="BF18" i="49" s="1"/>
  <c r="BE21" i="49"/>
  <c r="BF21" i="49" s="1"/>
  <c r="BE24" i="49"/>
  <c r="BF24" i="49" s="1"/>
  <c r="BE27" i="49"/>
  <c r="BF27" i="49" s="1"/>
  <c r="BE29" i="49"/>
  <c r="BF29" i="49" s="1"/>
  <c r="BE15" i="49"/>
  <c r="BF15" i="49" s="1"/>
  <c r="BE17" i="49"/>
  <c r="BF17" i="49" s="1"/>
  <c r="BE19" i="49"/>
  <c r="BF19" i="49" s="1"/>
  <c r="BE22" i="49"/>
  <c r="BF22" i="49" s="1"/>
  <c r="BE23" i="49"/>
  <c r="BF23" i="49" s="1"/>
  <c r="BE25" i="49"/>
  <c r="BF25" i="49" s="1"/>
  <c r="BE28" i="49"/>
  <c r="BF28" i="49" s="1"/>
  <c r="BE30" i="49"/>
  <c r="BF30" i="49" s="1"/>
  <c r="I63" i="29"/>
  <c r="K63" i="29"/>
  <c r="C330" i="29"/>
  <c r="G330" i="29"/>
  <c r="F330" i="29"/>
  <c r="E198" i="29"/>
  <c r="C130" i="29"/>
  <c r="L63" i="29"/>
  <c r="C198" i="29"/>
  <c r="F53" i="50" s="1"/>
  <c r="D327" i="29"/>
  <c r="D332" i="29" s="1"/>
  <c r="H327" i="29"/>
  <c r="H332" i="29" s="1"/>
  <c r="D198" i="29"/>
  <c r="E327" i="29"/>
  <c r="E332" i="29" s="1"/>
  <c r="J63" i="29"/>
  <c r="K60" i="29"/>
  <c r="K64" i="29" s="1"/>
  <c r="F198" i="29"/>
  <c r="F327" i="29"/>
  <c r="F332" i="29" s="1"/>
  <c r="D330" i="29"/>
  <c r="G63" i="29"/>
  <c r="L60" i="29"/>
  <c r="L64" i="29" s="1"/>
  <c r="C327" i="29"/>
  <c r="C332" i="29" s="1"/>
  <c r="G327" i="29"/>
  <c r="G332" i="29" s="1"/>
  <c r="E330" i="29"/>
  <c r="H63" i="29"/>
  <c r="C127" i="29"/>
  <c r="C131" i="29" s="1"/>
  <c r="F6" i="29"/>
  <c r="BL7" i="15" s="1"/>
  <c r="C6" i="29"/>
  <c r="P8" i="37" l="1"/>
  <c r="O51" i="37"/>
  <c r="P8" i="7"/>
  <c r="O51" i="7"/>
  <c r="R51" i="49"/>
  <c r="BF11" i="49"/>
  <c r="BF51" i="49" s="1"/>
  <c r="BE51" i="49"/>
  <c r="BH36" i="49"/>
  <c r="BI36" i="49" s="1"/>
  <c r="BH12" i="49"/>
  <c r="BI12" i="49" s="1"/>
  <c r="BH48" i="49"/>
  <c r="BI48" i="49" s="1"/>
  <c r="BH40" i="49"/>
  <c r="BI40" i="49" s="1"/>
  <c r="BH32" i="49"/>
  <c r="BI32" i="49" s="1"/>
  <c r="BH47" i="49"/>
  <c r="BI47" i="49" s="1"/>
  <c r="BH43" i="49"/>
  <c r="BI43" i="49" s="1"/>
  <c r="BH39" i="49"/>
  <c r="BI39" i="49" s="1"/>
  <c r="BH35" i="49"/>
  <c r="BI35" i="49" s="1"/>
  <c r="BH31" i="49"/>
  <c r="BI31" i="49" s="1"/>
  <c r="BH16" i="49"/>
  <c r="BI16" i="49" s="1"/>
  <c r="BH38" i="49"/>
  <c r="BI38" i="49" s="1"/>
  <c r="BH44" i="49"/>
  <c r="BI44" i="49" s="1"/>
  <c r="BH50" i="49"/>
  <c r="BI50" i="49" s="1"/>
  <c r="BH46" i="49"/>
  <c r="BI46" i="49" s="1"/>
  <c r="BH42" i="49"/>
  <c r="BI42" i="49" s="1"/>
  <c r="BH34" i="49"/>
  <c r="BI34" i="49" s="1"/>
  <c r="BH13" i="49"/>
  <c r="BI13" i="49" s="1"/>
  <c r="BH10" i="49"/>
  <c r="BI10" i="49" s="1"/>
  <c r="BH49" i="49"/>
  <c r="BI49" i="49" s="1"/>
  <c r="BH45" i="49"/>
  <c r="BI45" i="49" s="1"/>
  <c r="BH41" i="49"/>
  <c r="BI41" i="49" s="1"/>
  <c r="BH37" i="49"/>
  <c r="BI37" i="49" s="1"/>
  <c r="BH33" i="49"/>
  <c r="BI33" i="49" s="1"/>
  <c r="BH14" i="49"/>
  <c r="BI14" i="49" s="1"/>
  <c r="BH9" i="49"/>
  <c r="BI9" i="49" s="1"/>
  <c r="BH8" i="49"/>
  <c r="BI8" i="49" s="1"/>
  <c r="H330" i="29"/>
  <c r="F63" i="29"/>
  <c r="F60" i="29"/>
  <c r="F64" i="29" s="1"/>
  <c r="C60" i="29"/>
  <c r="C64" i="29" s="1"/>
  <c r="C63" i="29"/>
  <c r="BH15" i="49" l="1"/>
  <c r="BI15" i="49" s="1"/>
  <c r="BH17" i="49"/>
  <c r="BI17" i="49" s="1"/>
  <c r="BH22" i="49"/>
  <c r="BI22" i="49" s="1"/>
  <c r="BH24" i="49"/>
  <c r="BI24" i="49" s="1"/>
  <c r="BH25" i="49"/>
  <c r="BI25" i="49" s="1"/>
  <c r="BH26" i="49"/>
  <c r="BI26" i="49" s="1"/>
  <c r="BH27" i="49"/>
  <c r="BI27" i="49" s="1"/>
  <c r="BH19" i="49"/>
  <c r="BI19" i="49" s="1"/>
  <c r="BH11" i="49"/>
  <c r="BI11" i="49" s="1"/>
  <c r="BH23" i="49"/>
  <c r="BI23" i="49" s="1"/>
  <c r="BH18" i="49"/>
  <c r="BI18" i="49" s="1"/>
  <c r="BH29" i="49"/>
  <c r="BI29" i="49" s="1"/>
  <c r="BH30" i="49"/>
  <c r="BI30" i="49" s="1"/>
  <c r="G51" i="49"/>
  <c r="F51" i="49"/>
  <c r="F53" i="49" s="1"/>
  <c r="BH21" i="49"/>
  <c r="BI21" i="49" s="1"/>
  <c r="BH28" i="49"/>
  <c r="BI28" i="49" s="1"/>
  <c r="F51" i="47"/>
  <c r="F53" i="47" s="1"/>
  <c r="G51" i="47"/>
  <c r="G51" i="48"/>
  <c r="F51" i="48"/>
  <c r="F53" i="48" s="1"/>
  <c r="BA47" i="9" l="1"/>
  <c r="BC47" i="9" s="1"/>
  <c r="BA39" i="9"/>
  <c r="BC39" i="9" s="1"/>
  <c r="BA35" i="9"/>
  <c r="BC35" i="9" s="1"/>
  <c r="BA27" i="9"/>
  <c r="BC27" i="9" s="1"/>
  <c r="BA19" i="9"/>
  <c r="BC19" i="9" s="1"/>
  <c r="BA50" i="9"/>
  <c r="BC50" i="9" s="1"/>
  <c r="BA46" i="9"/>
  <c r="BC46" i="9" s="1"/>
  <c r="BA42" i="9"/>
  <c r="BC42" i="9" s="1"/>
  <c r="BA38" i="9"/>
  <c r="BC38" i="9" s="1"/>
  <c r="BA34" i="9"/>
  <c r="BC34" i="9" s="1"/>
  <c r="BA30" i="9"/>
  <c r="BC30" i="9" s="1"/>
  <c r="BA26" i="9"/>
  <c r="BC26" i="9" s="1"/>
  <c r="BA22" i="9"/>
  <c r="BC22" i="9" s="1"/>
  <c r="BA18" i="9"/>
  <c r="BC18" i="9" s="1"/>
  <c r="BA49" i="9"/>
  <c r="BC49" i="9" s="1"/>
  <c r="BA45" i="9"/>
  <c r="BC45" i="9" s="1"/>
  <c r="BA41" i="9"/>
  <c r="BC41" i="9" s="1"/>
  <c r="BA37" i="9"/>
  <c r="BC37" i="9" s="1"/>
  <c r="BA33" i="9"/>
  <c r="BC33" i="9" s="1"/>
  <c r="BA29" i="9"/>
  <c r="BC29" i="9" s="1"/>
  <c r="BA25" i="9"/>
  <c r="BC25" i="9" s="1"/>
  <c r="BA21" i="9"/>
  <c r="BC21" i="9" s="1"/>
  <c r="BA17" i="9"/>
  <c r="BC17" i="9" s="1"/>
  <c r="BA48" i="9"/>
  <c r="BC48" i="9" s="1"/>
  <c r="BA44" i="9"/>
  <c r="BC44" i="9" s="1"/>
  <c r="BA40" i="9"/>
  <c r="BC40" i="9" s="1"/>
  <c r="BA36" i="9"/>
  <c r="BC36" i="9" s="1"/>
  <c r="BA32" i="9"/>
  <c r="BC32" i="9" s="1"/>
  <c r="BA28" i="9"/>
  <c r="BC28" i="9" s="1"/>
  <c r="BA24" i="9"/>
  <c r="BC24" i="9" s="1"/>
  <c r="BA20" i="9"/>
  <c r="BC20" i="9" s="1"/>
  <c r="BA16" i="9"/>
  <c r="BC16" i="9" s="1"/>
  <c r="BA43" i="9"/>
  <c r="BC43" i="9" s="1"/>
  <c r="BA31" i="9"/>
  <c r="BC31" i="9" s="1"/>
  <c r="BA23" i="9"/>
  <c r="BC23" i="9" s="1"/>
  <c r="BA15" i="9"/>
  <c r="BC15" i="9" s="1"/>
  <c r="AE51" i="49"/>
  <c r="AD51" i="49"/>
  <c r="BH7" i="49"/>
  <c r="AD51" i="47"/>
  <c r="AE51" i="47"/>
  <c r="AE51" i="48"/>
  <c r="AD51" i="48"/>
  <c r="BI7" i="49" l="1"/>
  <c r="BI51" i="49" s="1"/>
  <c r="BH51" i="49"/>
  <c r="BH51" i="47"/>
  <c r="BI51" i="47"/>
  <c r="BH51" i="48"/>
  <c r="BI51" i="48"/>
  <c r="BL50" i="38"/>
  <c r="BL49" i="38"/>
  <c r="BL48" i="38"/>
  <c r="BL47" i="38"/>
  <c r="BL46" i="38"/>
  <c r="BL45" i="38"/>
  <c r="BL44" i="38"/>
  <c r="BL43" i="38"/>
  <c r="BL42" i="38"/>
  <c r="BL41" i="38"/>
  <c r="BL40" i="38"/>
  <c r="BL39" i="38"/>
  <c r="BL38" i="38"/>
  <c r="BL37" i="38"/>
  <c r="BL36" i="38"/>
  <c r="BL35" i="38"/>
  <c r="BL34" i="38"/>
  <c r="BL33" i="38"/>
  <c r="BL32" i="38"/>
  <c r="BL31" i="38"/>
  <c r="BL30" i="38"/>
  <c r="BL29" i="38"/>
  <c r="BL28" i="38"/>
  <c r="BL27" i="38"/>
  <c r="BL26" i="38"/>
  <c r="BL25" i="38"/>
  <c r="BL24" i="38"/>
  <c r="BL23" i="38"/>
  <c r="BL22" i="38"/>
  <c r="BL21" i="38"/>
  <c r="BL20" i="38"/>
  <c r="BL19" i="38"/>
  <c r="BL18" i="38"/>
  <c r="BL17" i="38"/>
  <c r="BL16" i="38"/>
  <c r="BL15" i="38"/>
  <c r="BL14" i="38"/>
  <c r="BL13" i="38"/>
  <c r="BL12" i="38"/>
  <c r="BL11" i="38"/>
  <c r="BL10" i="38"/>
  <c r="BL9" i="38"/>
  <c r="BL8" i="38"/>
  <c r="BL7" i="38"/>
  <c r="AP51" i="38" l="1"/>
  <c r="AX31" i="30"/>
  <c r="AZ31" i="30" s="1"/>
  <c r="AU31" i="30"/>
  <c r="AW31" i="30" s="1"/>
  <c r="AL31" i="30"/>
  <c r="AN31" i="30" s="1"/>
  <c r="AI31" i="30"/>
  <c r="W31" i="30"/>
  <c r="T31" i="30"/>
  <c r="K31" i="30"/>
  <c r="H31" i="30"/>
  <c r="AZ31" i="53"/>
  <c r="AW31" i="53"/>
  <c r="AN31" i="53"/>
  <c r="Y31" i="53"/>
  <c r="V31" i="53"/>
  <c r="M31" i="53"/>
  <c r="J31" i="53"/>
  <c r="BA31" i="4" l="1"/>
  <c r="BC31" i="4" s="1"/>
  <c r="BA31" i="10"/>
  <c r="BC31" i="10" s="1"/>
  <c r="BA31" i="36"/>
  <c r="BC31" i="36" s="1"/>
  <c r="BA31" i="5"/>
  <c r="BC31" i="5" s="1"/>
  <c r="AR31" i="30"/>
  <c r="BA31" i="24"/>
  <c r="BC31" i="24" s="1"/>
  <c r="BA31" i="33"/>
  <c r="BC31" i="33" s="1"/>
  <c r="BA31" i="34"/>
  <c r="BC31" i="34" s="1"/>
  <c r="BA31" i="31"/>
  <c r="BC31" i="31" s="1"/>
  <c r="BA31" i="41"/>
  <c r="BC31" i="41" s="1"/>
  <c r="BA31" i="43"/>
  <c r="BC31" i="43" s="1"/>
  <c r="BA31" i="42"/>
  <c r="BC31" i="42" s="1"/>
  <c r="Q31" i="30"/>
  <c r="Z31" i="30" s="1"/>
  <c r="E31" i="30"/>
  <c r="N31" i="30" s="1"/>
  <c r="AF31" i="30"/>
  <c r="AO31" i="30" s="1"/>
  <c r="BD31" i="4"/>
  <c r="AT31" i="30" l="1"/>
  <c r="BA31" i="30"/>
  <c r="BC31" i="30" s="1"/>
  <c r="Z31" i="53"/>
  <c r="AB31" i="53" s="1"/>
  <c r="S31" i="53"/>
  <c r="G31" i="53"/>
  <c r="AC31" i="53"/>
  <c r="N31" i="53"/>
  <c r="P31" i="53" s="1"/>
  <c r="AH31" i="53"/>
  <c r="BD31" i="53"/>
  <c r="AO31" i="53"/>
  <c r="AT31" i="53"/>
  <c r="BA31" i="53"/>
  <c r="BC31" i="53" s="1"/>
  <c r="BG31" i="4"/>
  <c r="AC31" i="30"/>
  <c r="AY50" i="44"/>
  <c r="AY51" i="44"/>
  <c r="BG31" i="53" l="1"/>
  <c r="AE31" i="53"/>
  <c r="AX50" i="30"/>
  <c r="AZ50" i="30" s="1"/>
  <c r="AX49" i="30"/>
  <c r="AZ49" i="30" s="1"/>
  <c r="AX48" i="30"/>
  <c r="AZ48" i="30" s="1"/>
  <c r="AX47" i="30"/>
  <c r="AZ47" i="30" s="1"/>
  <c r="AX46" i="30"/>
  <c r="AZ46" i="30" s="1"/>
  <c r="AX45" i="30"/>
  <c r="AZ45" i="30" s="1"/>
  <c r="AX44" i="30"/>
  <c r="AZ44" i="30" s="1"/>
  <c r="AX42" i="30"/>
  <c r="AZ42" i="30" s="1"/>
  <c r="AX41" i="30"/>
  <c r="AZ41" i="30" s="1"/>
  <c r="AX40" i="30"/>
  <c r="AZ40" i="30" s="1"/>
  <c r="AX39" i="30"/>
  <c r="AZ39" i="30" s="1"/>
  <c r="AX38" i="30"/>
  <c r="AZ38" i="30" s="1"/>
  <c r="AX37" i="30"/>
  <c r="AZ37" i="30" s="1"/>
  <c r="AX36" i="30"/>
  <c r="AZ36" i="30" s="1"/>
  <c r="AX34" i="30"/>
  <c r="AZ34" i="30" s="1"/>
  <c r="AX33" i="30"/>
  <c r="AZ33" i="30" s="1"/>
  <c r="AX32" i="30"/>
  <c r="AZ32" i="30" s="1"/>
  <c r="AX30" i="30"/>
  <c r="AZ30" i="30" s="1"/>
  <c r="AX29" i="30"/>
  <c r="AZ29" i="30" s="1"/>
  <c r="AX28" i="30"/>
  <c r="AZ28" i="30" s="1"/>
  <c r="AX27" i="30"/>
  <c r="AZ27" i="30" s="1"/>
  <c r="AX25" i="30"/>
  <c r="AZ25" i="30" s="1"/>
  <c r="AX24" i="30"/>
  <c r="AZ24" i="30" s="1"/>
  <c r="AX23" i="30"/>
  <c r="AZ23" i="30" s="1"/>
  <c r="AX22" i="30"/>
  <c r="AZ22" i="30" s="1"/>
  <c r="AX21" i="30"/>
  <c r="AZ21" i="30" s="1"/>
  <c r="AX20" i="30"/>
  <c r="AZ20" i="30" s="1"/>
  <c r="AX19" i="30"/>
  <c r="AZ19" i="30" s="1"/>
  <c r="AX17" i="30"/>
  <c r="AZ17" i="30" s="1"/>
  <c r="AX16" i="30"/>
  <c r="AZ16" i="30" s="1"/>
  <c r="AX15" i="30"/>
  <c r="AZ15" i="30" s="1"/>
  <c r="AX14" i="30"/>
  <c r="AZ14" i="30" s="1"/>
  <c r="AX13" i="30"/>
  <c r="AZ13" i="30" s="1"/>
  <c r="AX12" i="30"/>
  <c r="AZ12" i="30" s="1"/>
  <c r="AX11" i="30"/>
  <c r="AZ11" i="30" s="1"/>
  <c r="AX9" i="30"/>
  <c r="AZ9" i="30" s="1"/>
  <c r="AX8" i="30"/>
  <c r="AZ8" i="30" s="1"/>
  <c r="AX7" i="30"/>
  <c r="AZ7" i="30" s="1"/>
  <c r="BA50" i="24"/>
  <c r="BC50" i="24" s="1"/>
  <c r="BA46" i="24"/>
  <c r="BC46" i="24" s="1"/>
  <c r="BA42" i="24"/>
  <c r="BC42" i="24" s="1"/>
  <c r="BA38" i="24"/>
  <c r="BC38" i="24" s="1"/>
  <c r="BA34" i="24"/>
  <c r="BC34" i="24" s="1"/>
  <c r="BA29" i="24"/>
  <c r="BC29" i="24" s="1"/>
  <c r="BA25" i="24"/>
  <c r="BC25" i="24" s="1"/>
  <c r="BA21" i="24"/>
  <c r="BC21" i="24" s="1"/>
  <c r="BA17" i="24"/>
  <c r="BC17" i="24" s="1"/>
  <c r="BA13" i="24"/>
  <c r="BC13" i="24" s="1"/>
  <c r="BA9" i="24"/>
  <c r="BC9" i="24" s="1"/>
  <c r="E7" i="30"/>
  <c r="M44" i="53"/>
  <c r="M36" i="53"/>
  <c r="M27" i="53"/>
  <c r="M19" i="53"/>
  <c r="J49" i="53"/>
  <c r="J41" i="53"/>
  <c r="J33" i="53"/>
  <c r="J24" i="53"/>
  <c r="J16" i="53"/>
  <c r="AZ50" i="53"/>
  <c r="AZ49" i="53"/>
  <c r="AZ48" i="53"/>
  <c r="AZ46" i="53"/>
  <c r="AZ45" i="53"/>
  <c r="AZ44" i="53"/>
  <c r="AZ43" i="53"/>
  <c r="AZ42" i="53"/>
  <c r="AZ41" i="53"/>
  <c r="AZ40" i="53"/>
  <c r="AZ38" i="53"/>
  <c r="AZ37" i="53"/>
  <c r="AZ36" i="53"/>
  <c r="AZ35" i="53"/>
  <c r="AZ34" i="53"/>
  <c r="AZ33" i="53"/>
  <c r="AZ32" i="53"/>
  <c r="AZ29" i="53"/>
  <c r="AZ28" i="53"/>
  <c r="AZ27" i="53"/>
  <c r="AZ26" i="53"/>
  <c r="AZ25" i="53"/>
  <c r="AZ24" i="53"/>
  <c r="AZ23" i="53"/>
  <c r="AZ21" i="53"/>
  <c r="AZ20" i="53"/>
  <c r="AZ19" i="53"/>
  <c r="AZ18" i="53"/>
  <c r="AZ17" i="53"/>
  <c r="AZ16" i="53"/>
  <c r="AZ15" i="53"/>
  <c r="AW50" i="53"/>
  <c r="AW49" i="53"/>
  <c r="AW48" i="53"/>
  <c r="AW47" i="53"/>
  <c r="AW46" i="53"/>
  <c r="AW45" i="53"/>
  <c r="AW43" i="53"/>
  <c r="AW42" i="53"/>
  <c r="AW41" i="53"/>
  <c r="AW40" i="53"/>
  <c r="AW39" i="53"/>
  <c r="AW38" i="53"/>
  <c r="AW37" i="53"/>
  <c r="AW35" i="53"/>
  <c r="AW34" i="53"/>
  <c r="AW33" i="53"/>
  <c r="AW32" i="53"/>
  <c r="AW30" i="53"/>
  <c r="AW29" i="53"/>
  <c r="AW28" i="53"/>
  <c r="AW26" i="53"/>
  <c r="AW25" i="53"/>
  <c r="AW24" i="53"/>
  <c r="AW23" i="53"/>
  <c r="AW22" i="53"/>
  <c r="AW21" i="53"/>
  <c r="AW20" i="53"/>
  <c r="AW18" i="53"/>
  <c r="AW17" i="53"/>
  <c r="AW16" i="53"/>
  <c r="AW15" i="53"/>
  <c r="AN50" i="53"/>
  <c r="AN49" i="53"/>
  <c r="AN48" i="53"/>
  <c r="AN47" i="53"/>
  <c r="AN46" i="53"/>
  <c r="AN45" i="53"/>
  <c r="AN44" i="53"/>
  <c r="AN43" i="53"/>
  <c r="AN42" i="53"/>
  <c r="AN41" i="53"/>
  <c r="AN40" i="53"/>
  <c r="AN39" i="53"/>
  <c r="AN38" i="53"/>
  <c r="AN37" i="53"/>
  <c r="AN36" i="53"/>
  <c r="AN35" i="53"/>
  <c r="AN34" i="53"/>
  <c r="AN33" i="53"/>
  <c r="AN32" i="53"/>
  <c r="AN30" i="53"/>
  <c r="AN29" i="53"/>
  <c r="AN28" i="53"/>
  <c r="AN27" i="53"/>
  <c r="AN26" i="53"/>
  <c r="AN25" i="53"/>
  <c r="AN24" i="53"/>
  <c r="AN23" i="53"/>
  <c r="AN22" i="53"/>
  <c r="AN21" i="53"/>
  <c r="AN20" i="53"/>
  <c r="AN19" i="53"/>
  <c r="AN18" i="53"/>
  <c r="AN17" i="53"/>
  <c r="AN16" i="53"/>
  <c r="AN15" i="53"/>
  <c r="Y50" i="53"/>
  <c r="Y49" i="53"/>
  <c r="Y48" i="53"/>
  <c r="Y47" i="53"/>
  <c r="Y46" i="53"/>
  <c r="Y44" i="53"/>
  <c r="Y43" i="53"/>
  <c r="Y42" i="53"/>
  <c r="Y41" i="53"/>
  <c r="Y40" i="53"/>
  <c r="Y39" i="53"/>
  <c r="Y38" i="53"/>
  <c r="Y36" i="53"/>
  <c r="Y35" i="53"/>
  <c r="Y34" i="53"/>
  <c r="Y33" i="53"/>
  <c r="Y32" i="53"/>
  <c r="Y30" i="53"/>
  <c r="Y29" i="53"/>
  <c r="Y27" i="53"/>
  <c r="Y26" i="53"/>
  <c r="Y25" i="53"/>
  <c r="Y24" i="53"/>
  <c r="Y23" i="53"/>
  <c r="Y22" i="53"/>
  <c r="Y21" i="53"/>
  <c r="Y19" i="53"/>
  <c r="Y18" i="53"/>
  <c r="Y17" i="53"/>
  <c r="Y16" i="53"/>
  <c r="Y15" i="53"/>
  <c r="V49" i="53"/>
  <c r="V48" i="53"/>
  <c r="V47" i="53"/>
  <c r="V46" i="53"/>
  <c r="V45" i="53"/>
  <c r="V44" i="53"/>
  <c r="V43" i="53"/>
  <c r="V41" i="53"/>
  <c r="V40" i="53"/>
  <c r="V39" i="53"/>
  <c r="V38" i="53"/>
  <c r="V37" i="53"/>
  <c r="V36" i="53"/>
  <c r="V35" i="53"/>
  <c r="V33" i="53"/>
  <c r="V32" i="53"/>
  <c r="V30" i="53"/>
  <c r="V29" i="53"/>
  <c r="V28" i="53"/>
  <c r="V27" i="53"/>
  <c r="V26" i="53"/>
  <c r="V24" i="53"/>
  <c r="V23" i="53"/>
  <c r="V22" i="53"/>
  <c r="V21" i="53"/>
  <c r="V20" i="53"/>
  <c r="V19" i="53"/>
  <c r="V18" i="53"/>
  <c r="V16" i="53"/>
  <c r="V15" i="53"/>
  <c r="M50" i="53"/>
  <c r="M49" i="53"/>
  <c r="M48" i="53"/>
  <c r="M47" i="53"/>
  <c r="M46" i="53"/>
  <c r="M45" i="53"/>
  <c r="M43" i="53"/>
  <c r="M42" i="53"/>
  <c r="M41" i="53"/>
  <c r="M40" i="53"/>
  <c r="M39" i="53"/>
  <c r="M38" i="53"/>
  <c r="M37" i="53"/>
  <c r="M35" i="53"/>
  <c r="M34" i="53"/>
  <c r="M33" i="53"/>
  <c r="M32" i="53"/>
  <c r="M30" i="53"/>
  <c r="M29" i="53"/>
  <c r="M28" i="53"/>
  <c r="M26" i="53"/>
  <c r="M25" i="53"/>
  <c r="M24" i="53"/>
  <c r="M23" i="53"/>
  <c r="M22" i="53"/>
  <c r="M21" i="53"/>
  <c r="M20" i="53"/>
  <c r="M18" i="53"/>
  <c r="M17" i="53"/>
  <c r="M16" i="53"/>
  <c r="M15" i="53"/>
  <c r="J50" i="53"/>
  <c r="J48" i="53"/>
  <c r="J47" i="53"/>
  <c r="J46" i="53"/>
  <c r="J45" i="53"/>
  <c r="J44" i="53"/>
  <c r="J43" i="53"/>
  <c r="J42" i="53"/>
  <c r="J39" i="53"/>
  <c r="J38" i="53"/>
  <c r="J37" i="53"/>
  <c r="J36" i="53"/>
  <c r="J35" i="53"/>
  <c r="J34" i="53"/>
  <c r="J32" i="53"/>
  <c r="J30" i="53"/>
  <c r="J29" i="53"/>
  <c r="J28" i="53"/>
  <c r="J27" i="53"/>
  <c r="J26" i="53"/>
  <c r="J25" i="53"/>
  <c r="J23" i="53"/>
  <c r="J22" i="53"/>
  <c r="J21" i="53"/>
  <c r="J20" i="53"/>
  <c r="J19" i="53"/>
  <c r="J18" i="53"/>
  <c r="J17" i="53"/>
  <c r="J15" i="53"/>
  <c r="J14" i="53"/>
  <c r="E7" i="53"/>
  <c r="AZ13" i="53"/>
  <c r="AZ12" i="53"/>
  <c r="AZ10" i="53"/>
  <c r="AZ9" i="53"/>
  <c r="AZ8" i="53"/>
  <c r="AW14" i="53"/>
  <c r="AW13" i="53"/>
  <c r="AW10" i="53"/>
  <c r="AW9" i="53"/>
  <c r="AN14" i="53"/>
  <c r="AN12" i="53"/>
  <c r="AN11" i="53"/>
  <c r="AN10" i="53"/>
  <c r="AN9" i="53"/>
  <c r="AN8" i="53"/>
  <c r="Y14" i="53"/>
  <c r="Y11" i="53"/>
  <c r="Y10" i="53"/>
  <c r="Y8" i="53"/>
  <c r="V14" i="53"/>
  <c r="V13" i="53"/>
  <c r="V12" i="53"/>
  <c r="V11" i="53"/>
  <c r="V10" i="53"/>
  <c r="V9" i="53"/>
  <c r="V8" i="53"/>
  <c r="M14" i="53"/>
  <c r="M13" i="53"/>
  <c r="M10" i="53"/>
  <c r="M9" i="53"/>
  <c r="J13" i="53"/>
  <c r="J12" i="53"/>
  <c r="J11" i="53"/>
  <c r="J10" i="53"/>
  <c r="J9" i="53"/>
  <c r="J8" i="53"/>
  <c r="BE7" i="7"/>
  <c r="M11" i="53" l="1"/>
  <c r="AW11" i="53"/>
  <c r="Y12" i="53"/>
  <c r="V17" i="53"/>
  <c r="V25" i="53"/>
  <c r="V34" i="53"/>
  <c r="V42" i="53"/>
  <c r="V50" i="53"/>
  <c r="Y20" i="53"/>
  <c r="Y28" i="53"/>
  <c r="Y37" i="53"/>
  <c r="Y45" i="53"/>
  <c r="AN13" i="53"/>
  <c r="AW19" i="53"/>
  <c r="AW27" i="53"/>
  <c r="AW36" i="53"/>
  <c r="AW44" i="53"/>
  <c r="AZ22" i="53"/>
  <c r="AZ30" i="53"/>
  <c r="AZ39" i="53"/>
  <c r="AZ47" i="53"/>
  <c r="AX10" i="30"/>
  <c r="AZ10" i="30" s="1"/>
  <c r="AX18" i="30"/>
  <c r="AZ18" i="30" s="1"/>
  <c r="AX26" i="30"/>
  <c r="AZ26" i="30" s="1"/>
  <c r="AX35" i="30"/>
  <c r="AZ35" i="30" s="1"/>
  <c r="AX43" i="30"/>
  <c r="AZ43" i="30" s="1"/>
  <c r="AZ14" i="53"/>
  <c r="BA13" i="27"/>
  <c r="BC13" i="27" s="1"/>
  <c r="BA25" i="27"/>
  <c r="BC25" i="27" s="1"/>
  <c r="BA37" i="27"/>
  <c r="BC37" i="27" s="1"/>
  <c r="BA49" i="27"/>
  <c r="BC49" i="27" s="1"/>
  <c r="BA12" i="7"/>
  <c r="BC12" i="7" s="1"/>
  <c r="BA24" i="7"/>
  <c r="BC24" i="7" s="1"/>
  <c r="BA36" i="7"/>
  <c r="BC36" i="7" s="1"/>
  <c r="BA48" i="7"/>
  <c r="BC48" i="7" s="1"/>
  <c r="BA8" i="37"/>
  <c r="BA24" i="37"/>
  <c r="BC24" i="37" s="1"/>
  <c r="BA36" i="37"/>
  <c r="BC36" i="37" s="1"/>
  <c r="BA48" i="37"/>
  <c r="BC48" i="37" s="1"/>
  <c r="BA17" i="4"/>
  <c r="BC17" i="4" s="1"/>
  <c r="BA29" i="4"/>
  <c r="BC29" i="4" s="1"/>
  <c r="BA42" i="4"/>
  <c r="BC42" i="4" s="1"/>
  <c r="BA13" i="15"/>
  <c r="BC13" i="15" s="1"/>
  <c r="BA25" i="15"/>
  <c r="BC25" i="15" s="1"/>
  <c r="BA38" i="15"/>
  <c r="BC38" i="15" s="1"/>
  <c r="BA50" i="15"/>
  <c r="BC50" i="15" s="1"/>
  <c r="BA13" i="10"/>
  <c r="BC13" i="10" s="1"/>
  <c r="BA25" i="10"/>
  <c r="BC25" i="10" s="1"/>
  <c r="BA34" i="10"/>
  <c r="BC34" i="10" s="1"/>
  <c r="BA46" i="10"/>
  <c r="BC46" i="10" s="1"/>
  <c r="BA17" i="5"/>
  <c r="BC17" i="5" s="1"/>
  <c r="BA29" i="5"/>
  <c r="BC29" i="5" s="1"/>
  <c r="BA38" i="5"/>
  <c r="BC38" i="5" s="1"/>
  <c r="BA50" i="5"/>
  <c r="BC50" i="5" s="1"/>
  <c r="BA17" i="36"/>
  <c r="BC17" i="36" s="1"/>
  <c r="BA29" i="36"/>
  <c r="BC29" i="36" s="1"/>
  <c r="BA46" i="36"/>
  <c r="BC46" i="36" s="1"/>
  <c r="BA12" i="23"/>
  <c r="BC12" i="23" s="1"/>
  <c r="BA24" i="23"/>
  <c r="BC24" i="23" s="1"/>
  <c r="BA40" i="23"/>
  <c r="BC40" i="23" s="1"/>
  <c r="E10" i="30"/>
  <c r="E22" i="30"/>
  <c r="E30" i="30"/>
  <c r="E43" i="30"/>
  <c r="BA13" i="31"/>
  <c r="BC13" i="31" s="1"/>
  <c r="BA25" i="31"/>
  <c r="BC25" i="31" s="1"/>
  <c r="BA34" i="31"/>
  <c r="BC34" i="31" s="1"/>
  <c r="BA46" i="31"/>
  <c r="BC46" i="31" s="1"/>
  <c r="BA18" i="34"/>
  <c r="BC18" i="34" s="1"/>
  <c r="BA30" i="34"/>
  <c r="BC30" i="34" s="1"/>
  <c r="BA43" i="34"/>
  <c r="BC43" i="34" s="1"/>
  <c r="BA9" i="33"/>
  <c r="BC9" i="33" s="1"/>
  <c r="BA21" i="33"/>
  <c r="BC21" i="33" s="1"/>
  <c r="BA29" i="33"/>
  <c r="BC29" i="33" s="1"/>
  <c r="BA46" i="33"/>
  <c r="BC46" i="33" s="1"/>
  <c r="BA50" i="33"/>
  <c r="BC50" i="33" s="1"/>
  <c r="BA12" i="38"/>
  <c r="BC12" i="38" s="1"/>
  <c r="BA24" i="38"/>
  <c r="BC24" i="38" s="1"/>
  <c r="BA36" i="38"/>
  <c r="BC36" i="38" s="1"/>
  <c r="BA48" i="38"/>
  <c r="BC48" i="38" s="1"/>
  <c r="BA17" i="41"/>
  <c r="BC17" i="41" s="1"/>
  <c r="BA34" i="41"/>
  <c r="BC34" i="41" s="1"/>
  <c r="BA46" i="41"/>
  <c r="BC46" i="41" s="1"/>
  <c r="BA21" i="42"/>
  <c r="BC21" i="42" s="1"/>
  <c r="BA34" i="42"/>
  <c r="BC34" i="42" s="1"/>
  <c r="BA42" i="42"/>
  <c r="BC42" i="42" s="1"/>
  <c r="BA50" i="42"/>
  <c r="BC50" i="42" s="1"/>
  <c r="BA13" i="43"/>
  <c r="BC13" i="43" s="1"/>
  <c r="BA25" i="43"/>
  <c r="BC25" i="43" s="1"/>
  <c r="BA38" i="43"/>
  <c r="BC38" i="43" s="1"/>
  <c r="BA46" i="43"/>
  <c r="BC46" i="43" s="1"/>
  <c r="BA8" i="27"/>
  <c r="BC8" i="27" s="1"/>
  <c r="BA12" i="27"/>
  <c r="BC12" i="27" s="1"/>
  <c r="BA16" i="27"/>
  <c r="BC16" i="27" s="1"/>
  <c r="BA20" i="27"/>
  <c r="BC20" i="27" s="1"/>
  <c r="BA24" i="27"/>
  <c r="BC24" i="27" s="1"/>
  <c r="BA28" i="27"/>
  <c r="BC28" i="27" s="1"/>
  <c r="BA32" i="27"/>
  <c r="BC32" i="27" s="1"/>
  <c r="BA36" i="27"/>
  <c r="BC36" i="27" s="1"/>
  <c r="BA40" i="27"/>
  <c r="BC40" i="27" s="1"/>
  <c r="BA44" i="27"/>
  <c r="BC44" i="27" s="1"/>
  <c r="BA48" i="27"/>
  <c r="BC48" i="27" s="1"/>
  <c r="BA11" i="7"/>
  <c r="BC11" i="7" s="1"/>
  <c r="BA15" i="7"/>
  <c r="BC15" i="7" s="1"/>
  <c r="BA19" i="7"/>
  <c r="BC19" i="7" s="1"/>
  <c r="BA23" i="7"/>
  <c r="BC23" i="7" s="1"/>
  <c r="BA27" i="7"/>
  <c r="BC27" i="7" s="1"/>
  <c r="BA31" i="7"/>
  <c r="BC31" i="7" s="1"/>
  <c r="BA35" i="7"/>
  <c r="BC35" i="7" s="1"/>
  <c r="BA39" i="7"/>
  <c r="BC39" i="7" s="1"/>
  <c r="BA43" i="7"/>
  <c r="BC43" i="7" s="1"/>
  <c r="BA47" i="7"/>
  <c r="BC47" i="7" s="1"/>
  <c r="BA11" i="37"/>
  <c r="BC11" i="37" s="1"/>
  <c r="BA15" i="37"/>
  <c r="BC15" i="37" s="1"/>
  <c r="BA19" i="37"/>
  <c r="BC19" i="37" s="1"/>
  <c r="BA23" i="37"/>
  <c r="BC23" i="37" s="1"/>
  <c r="BA27" i="37"/>
  <c r="BC27" i="37" s="1"/>
  <c r="BA31" i="37"/>
  <c r="BC31" i="37" s="1"/>
  <c r="BA35" i="37"/>
  <c r="BC35" i="37" s="1"/>
  <c r="BA39" i="37"/>
  <c r="BC39" i="37" s="1"/>
  <c r="BA43" i="37"/>
  <c r="BC43" i="37" s="1"/>
  <c r="BA47" i="37"/>
  <c r="BC47" i="37" s="1"/>
  <c r="Y9" i="53"/>
  <c r="Y13" i="53"/>
  <c r="BA9" i="9"/>
  <c r="BC9" i="9" s="1"/>
  <c r="BA13" i="9"/>
  <c r="BC13" i="9" s="1"/>
  <c r="BA8" i="4"/>
  <c r="BA12" i="4"/>
  <c r="BC12" i="4" s="1"/>
  <c r="BA16" i="4"/>
  <c r="BC16" i="4" s="1"/>
  <c r="BA20" i="4"/>
  <c r="BC20" i="4" s="1"/>
  <c r="BA24" i="4"/>
  <c r="BC24" i="4" s="1"/>
  <c r="BA28" i="4"/>
  <c r="BC28" i="4" s="1"/>
  <c r="BA33" i="4"/>
  <c r="BC33" i="4" s="1"/>
  <c r="BA37" i="4"/>
  <c r="BC37" i="4" s="1"/>
  <c r="BA41" i="4"/>
  <c r="BC41" i="4" s="1"/>
  <c r="BA45" i="4"/>
  <c r="BC45" i="4" s="1"/>
  <c r="BA49" i="4"/>
  <c r="BC49" i="4" s="1"/>
  <c r="BA8" i="15"/>
  <c r="BA12" i="15"/>
  <c r="BC12" i="15" s="1"/>
  <c r="BA16" i="15"/>
  <c r="BC16" i="15" s="1"/>
  <c r="BA20" i="15"/>
  <c r="BC20" i="15" s="1"/>
  <c r="BA24" i="15"/>
  <c r="BC24" i="15" s="1"/>
  <c r="BA28" i="15"/>
  <c r="BC28" i="15" s="1"/>
  <c r="BA33" i="15"/>
  <c r="BC33" i="15" s="1"/>
  <c r="BA37" i="15"/>
  <c r="BC37" i="15" s="1"/>
  <c r="BA41" i="15"/>
  <c r="BC41" i="15" s="1"/>
  <c r="BA45" i="15"/>
  <c r="BC45" i="15" s="1"/>
  <c r="BA49" i="15"/>
  <c r="BC49" i="15" s="1"/>
  <c r="BA8" i="10"/>
  <c r="BA12" i="10"/>
  <c r="BC12" i="10" s="1"/>
  <c r="BA16" i="10"/>
  <c r="BC16" i="10" s="1"/>
  <c r="BA20" i="10"/>
  <c r="BC20" i="10" s="1"/>
  <c r="BA24" i="10"/>
  <c r="BC24" i="10" s="1"/>
  <c r="BA28" i="10"/>
  <c r="BC28" i="10" s="1"/>
  <c r="BA33" i="10"/>
  <c r="BC33" i="10" s="1"/>
  <c r="BA37" i="10"/>
  <c r="BC37" i="10" s="1"/>
  <c r="BA41" i="10"/>
  <c r="BC41" i="10" s="1"/>
  <c r="BA45" i="10"/>
  <c r="BC45" i="10" s="1"/>
  <c r="BA49" i="10"/>
  <c r="BC49" i="10" s="1"/>
  <c r="BA8" i="5"/>
  <c r="BA12" i="5"/>
  <c r="BC12" i="5" s="1"/>
  <c r="BA16" i="5"/>
  <c r="BC16" i="5" s="1"/>
  <c r="BA20" i="5"/>
  <c r="BC20" i="5" s="1"/>
  <c r="BA24" i="5"/>
  <c r="BC24" i="5" s="1"/>
  <c r="BA28" i="5"/>
  <c r="BC28" i="5" s="1"/>
  <c r="BA33" i="5"/>
  <c r="BC33" i="5" s="1"/>
  <c r="BA37" i="5"/>
  <c r="BC37" i="5" s="1"/>
  <c r="BA41" i="5"/>
  <c r="BC41" i="5" s="1"/>
  <c r="BA45" i="5"/>
  <c r="BC45" i="5" s="1"/>
  <c r="BA49" i="5"/>
  <c r="BC49" i="5" s="1"/>
  <c r="BA8" i="36"/>
  <c r="BA12" i="36"/>
  <c r="BC12" i="36" s="1"/>
  <c r="BA16" i="36"/>
  <c r="BC16" i="36" s="1"/>
  <c r="BA20" i="36"/>
  <c r="BC20" i="36" s="1"/>
  <c r="BA24" i="36"/>
  <c r="BC24" i="36" s="1"/>
  <c r="BA28" i="36"/>
  <c r="BC28" i="36" s="1"/>
  <c r="BA33" i="36"/>
  <c r="BC33" i="36" s="1"/>
  <c r="BA37" i="36"/>
  <c r="BC37" i="36" s="1"/>
  <c r="BA41" i="36"/>
  <c r="BC41" i="36" s="1"/>
  <c r="BA45" i="36"/>
  <c r="BC45" i="36" s="1"/>
  <c r="BA49" i="36"/>
  <c r="BC49" i="36" s="1"/>
  <c r="BA11" i="23"/>
  <c r="BC11" i="23" s="1"/>
  <c r="BA15" i="23"/>
  <c r="BC15" i="23" s="1"/>
  <c r="BA19" i="23"/>
  <c r="BC19" i="23" s="1"/>
  <c r="BA23" i="23"/>
  <c r="BC23" i="23" s="1"/>
  <c r="BA27" i="23"/>
  <c r="BC27" i="23" s="1"/>
  <c r="BA31" i="23"/>
  <c r="BC31" i="23" s="1"/>
  <c r="BA35" i="23"/>
  <c r="BC35" i="23" s="1"/>
  <c r="BA39" i="23"/>
  <c r="BC39" i="23" s="1"/>
  <c r="BA43" i="23"/>
  <c r="BC43" i="23" s="1"/>
  <c r="BA47" i="23"/>
  <c r="BC47" i="23" s="1"/>
  <c r="E9" i="30"/>
  <c r="E13" i="30"/>
  <c r="E17" i="30"/>
  <c r="E21" i="30"/>
  <c r="E25" i="30"/>
  <c r="E29" i="30"/>
  <c r="E34" i="30"/>
  <c r="E38" i="30"/>
  <c r="E42" i="30"/>
  <c r="E46" i="30"/>
  <c r="E50" i="30"/>
  <c r="H8" i="30"/>
  <c r="H12" i="30"/>
  <c r="H16" i="30"/>
  <c r="H20" i="30"/>
  <c r="H24" i="30"/>
  <c r="H28" i="30"/>
  <c r="H33" i="30"/>
  <c r="H37" i="30"/>
  <c r="H41" i="30"/>
  <c r="H45" i="30"/>
  <c r="H49" i="30"/>
  <c r="BA8" i="24"/>
  <c r="BA12" i="24"/>
  <c r="BC12" i="24" s="1"/>
  <c r="BA16" i="24"/>
  <c r="BC16" i="24" s="1"/>
  <c r="BA20" i="24"/>
  <c r="BC20" i="24" s="1"/>
  <c r="BA24" i="24"/>
  <c r="BC24" i="24" s="1"/>
  <c r="BA28" i="24"/>
  <c r="BC28" i="24" s="1"/>
  <c r="BA33" i="24"/>
  <c r="BC33" i="24" s="1"/>
  <c r="BA37" i="24"/>
  <c r="BC37" i="24" s="1"/>
  <c r="BA41" i="24"/>
  <c r="BC41" i="24" s="1"/>
  <c r="BA45" i="24"/>
  <c r="BC45" i="24" s="1"/>
  <c r="BA49" i="24"/>
  <c r="BC49" i="24" s="1"/>
  <c r="BA8" i="31"/>
  <c r="BA12" i="31"/>
  <c r="BC12" i="31" s="1"/>
  <c r="BA16" i="31"/>
  <c r="BC16" i="31" s="1"/>
  <c r="BA20" i="31"/>
  <c r="BC20" i="31" s="1"/>
  <c r="BA24" i="31"/>
  <c r="BC24" i="31" s="1"/>
  <c r="BA28" i="31"/>
  <c r="BC28" i="31" s="1"/>
  <c r="BA33" i="31"/>
  <c r="BC33" i="31" s="1"/>
  <c r="BA37" i="31"/>
  <c r="BC37" i="31" s="1"/>
  <c r="BA41" i="31"/>
  <c r="BC41" i="31" s="1"/>
  <c r="BA45" i="31"/>
  <c r="BC45" i="31" s="1"/>
  <c r="BA49" i="31"/>
  <c r="BC49" i="31" s="1"/>
  <c r="BA9" i="34"/>
  <c r="BC9" i="34" s="1"/>
  <c r="BA13" i="34"/>
  <c r="BC13" i="34" s="1"/>
  <c r="BA17" i="34"/>
  <c r="BC17" i="34" s="1"/>
  <c r="BA21" i="34"/>
  <c r="BC21" i="34" s="1"/>
  <c r="BA25" i="34"/>
  <c r="BC25" i="34" s="1"/>
  <c r="BA29" i="34"/>
  <c r="BC29" i="34" s="1"/>
  <c r="BA34" i="34"/>
  <c r="BC34" i="34" s="1"/>
  <c r="BA38" i="34"/>
  <c r="BC38" i="34" s="1"/>
  <c r="BA42" i="34"/>
  <c r="BC42" i="34" s="1"/>
  <c r="BA46" i="34"/>
  <c r="BC46" i="34" s="1"/>
  <c r="BA50" i="34"/>
  <c r="BC50" i="34" s="1"/>
  <c r="BA8" i="33"/>
  <c r="BA12" i="33"/>
  <c r="BC12" i="33" s="1"/>
  <c r="BA16" i="33"/>
  <c r="BC16" i="33" s="1"/>
  <c r="BA20" i="33"/>
  <c r="BC20" i="33" s="1"/>
  <c r="BA24" i="33"/>
  <c r="BC24" i="33" s="1"/>
  <c r="BA28" i="33"/>
  <c r="BC28" i="33" s="1"/>
  <c r="BA33" i="33"/>
  <c r="BC33" i="33" s="1"/>
  <c r="BA37" i="33"/>
  <c r="BC37" i="33" s="1"/>
  <c r="BA41" i="33"/>
  <c r="BC41" i="33" s="1"/>
  <c r="BA45" i="33"/>
  <c r="BC45" i="33" s="1"/>
  <c r="BA49" i="33"/>
  <c r="BC49" i="33" s="1"/>
  <c r="BA11" i="38"/>
  <c r="BC11" i="38" s="1"/>
  <c r="BA15" i="38"/>
  <c r="BC15" i="38" s="1"/>
  <c r="BA19" i="38"/>
  <c r="BC19" i="38" s="1"/>
  <c r="BA23" i="38"/>
  <c r="BC23" i="38" s="1"/>
  <c r="BA27" i="38"/>
  <c r="BC27" i="38" s="1"/>
  <c r="BA31" i="38"/>
  <c r="BC31" i="38" s="1"/>
  <c r="BA35" i="38"/>
  <c r="BC35" i="38" s="1"/>
  <c r="BA39" i="38"/>
  <c r="BC39" i="38" s="1"/>
  <c r="BA43" i="38"/>
  <c r="BC43" i="38" s="1"/>
  <c r="BA47" i="38"/>
  <c r="BC47" i="38" s="1"/>
  <c r="BA8" i="41"/>
  <c r="BA12" i="41"/>
  <c r="BC12" i="41" s="1"/>
  <c r="BA16" i="41"/>
  <c r="BC16" i="41" s="1"/>
  <c r="BA20" i="41"/>
  <c r="BC20" i="41" s="1"/>
  <c r="BA24" i="41"/>
  <c r="BC24" i="41" s="1"/>
  <c r="BA28" i="41"/>
  <c r="BC28" i="41" s="1"/>
  <c r="BA33" i="41"/>
  <c r="BC33" i="41" s="1"/>
  <c r="BA37" i="41"/>
  <c r="BC37" i="41" s="1"/>
  <c r="BA41" i="41"/>
  <c r="BC41" i="41" s="1"/>
  <c r="BA45" i="41"/>
  <c r="BC45" i="41" s="1"/>
  <c r="BA49" i="41"/>
  <c r="BC49" i="41" s="1"/>
  <c r="BA8" i="42"/>
  <c r="BA12" i="42"/>
  <c r="BC12" i="42" s="1"/>
  <c r="BA16" i="42"/>
  <c r="BC16" i="42" s="1"/>
  <c r="BA20" i="42"/>
  <c r="BC20" i="42" s="1"/>
  <c r="BA24" i="42"/>
  <c r="BC24" i="42" s="1"/>
  <c r="BA28" i="42"/>
  <c r="BC28" i="42" s="1"/>
  <c r="BA33" i="42"/>
  <c r="BC33" i="42" s="1"/>
  <c r="BA37" i="42"/>
  <c r="BC37" i="42" s="1"/>
  <c r="BA41" i="42"/>
  <c r="BC41" i="42" s="1"/>
  <c r="BA45" i="42"/>
  <c r="BC45" i="42" s="1"/>
  <c r="BA49" i="42"/>
  <c r="BC49" i="42" s="1"/>
  <c r="BA8" i="43"/>
  <c r="BA12" i="43"/>
  <c r="BC12" i="43" s="1"/>
  <c r="BA16" i="43"/>
  <c r="BC16" i="43" s="1"/>
  <c r="BA20" i="43"/>
  <c r="BC20" i="43" s="1"/>
  <c r="BA24" i="43"/>
  <c r="BC24" i="43" s="1"/>
  <c r="BA28" i="43"/>
  <c r="BC28" i="43" s="1"/>
  <c r="BA33" i="43"/>
  <c r="BC33" i="43" s="1"/>
  <c r="BA37" i="43"/>
  <c r="BC37" i="43" s="1"/>
  <c r="BA41" i="43"/>
  <c r="BC41" i="43" s="1"/>
  <c r="BA45" i="43"/>
  <c r="BC45" i="43" s="1"/>
  <c r="BA49" i="43"/>
  <c r="BC49" i="43" s="1"/>
  <c r="BA9" i="27"/>
  <c r="BA21" i="27"/>
  <c r="BC21" i="27" s="1"/>
  <c r="BA33" i="27"/>
  <c r="BC33" i="27" s="1"/>
  <c r="BA45" i="27"/>
  <c r="BC45" i="27" s="1"/>
  <c r="BA8" i="7"/>
  <c r="BA20" i="7"/>
  <c r="BC20" i="7" s="1"/>
  <c r="BA32" i="7"/>
  <c r="BC32" i="7" s="1"/>
  <c r="BA44" i="7"/>
  <c r="BC44" i="7" s="1"/>
  <c r="BA16" i="37"/>
  <c r="BC16" i="37" s="1"/>
  <c r="BA32" i="37"/>
  <c r="BC32" i="37" s="1"/>
  <c r="BA44" i="37"/>
  <c r="BC44" i="37" s="1"/>
  <c r="BA14" i="9"/>
  <c r="BC14" i="9" s="1"/>
  <c r="BA9" i="4"/>
  <c r="BC9" i="4" s="1"/>
  <c r="BA21" i="4"/>
  <c r="BC21" i="4" s="1"/>
  <c r="BA34" i="4"/>
  <c r="BC34" i="4" s="1"/>
  <c r="BA46" i="4"/>
  <c r="BC46" i="4" s="1"/>
  <c r="BA17" i="15"/>
  <c r="BC17" i="15" s="1"/>
  <c r="BA34" i="15"/>
  <c r="BC34" i="15" s="1"/>
  <c r="BA46" i="15"/>
  <c r="BC46" i="15" s="1"/>
  <c r="BA17" i="10"/>
  <c r="BC17" i="10" s="1"/>
  <c r="BA29" i="10"/>
  <c r="BC29" i="10" s="1"/>
  <c r="BA42" i="10"/>
  <c r="BC42" i="10" s="1"/>
  <c r="BA9" i="5"/>
  <c r="BC9" i="5" s="1"/>
  <c r="BA21" i="5"/>
  <c r="BC21" i="5" s="1"/>
  <c r="BA34" i="5"/>
  <c r="BC34" i="5" s="1"/>
  <c r="BA46" i="5"/>
  <c r="BC46" i="5" s="1"/>
  <c r="BA9" i="36"/>
  <c r="BC9" i="36" s="1"/>
  <c r="BA21" i="36"/>
  <c r="BC21" i="36" s="1"/>
  <c r="BA38" i="36"/>
  <c r="BC38" i="36" s="1"/>
  <c r="BA16" i="23"/>
  <c r="BC16" i="23" s="1"/>
  <c r="BA32" i="23"/>
  <c r="BC32" i="23" s="1"/>
  <c r="BA44" i="23"/>
  <c r="BC44" i="23" s="1"/>
  <c r="E18" i="30"/>
  <c r="E35" i="30"/>
  <c r="E47" i="30"/>
  <c r="BA17" i="31"/>
  <c r="BC17" i="31" s="1"/>
  <c r="BA29" i="31"/>
  <c r="BC29" i="31" s="1"/>
  <c r="BA42" i="31"/>
  <c r="BC42" i="31" s="1"/>
  <c r="BA10" i="34"/>
  <c r="BC10" i="34" s="1"/>
  <c r="BA26" i="34"/>
  <c r="BC26" i="34" s="1"/>
  <c r="BA39" i="34"/>
  <c r="BC39" i="34" s="1"/>
  <c r="BA13" i="33"/>
  <c r="BC13" i="33" s="1"/>
  <c r="BA25" i="33"/>
  <c r="BC25" i="33" s="1"/>
  <c r="BA38" i="33"/>
  <c r="BC38" i="33" s="1"/>
  <c r="BA8" i="38"/>
  <c r="BA20" i="38"/>
  <c r="BC20" i="38" s="1"/>
  <c r="BA32" i="38"/>
  <c r="BC32" i="38" s="1"/>
  <c r="BA44" i="38"/>
  <c r="BC44" i="38" s="1"/>
  <c r="BA9" i="41"/>
  <c r="BC9" i="41" s="1"/>
  <c r="BA21" i="41"/>
  <c r="BC21" i="41" s="1"/>
  <c r="BA29" i="41"/>
  <c r="BC29" i="41" s="1"/>
  <c r="BA38" i="41"/>
  <c r="BC38" i="41" s="1"/>
  <c r="BA50" i="41"/>
  <c r="BC50" i="41" s="1"/>
  <c r="BA17" i="42"/>
  <c r="BC17" i="42" s="1"/>
  <c r="BA29" i="42"/>
  <c r="BC29" i="42" s="1"/>
  <c r="BA46" i="42"/>
  <c r="BC46" i="42" s="1"/>
  <c r="BA17" i="43"/>
  <c r="BC17" i="43" s="1"/>
  <c r="BA29" i="43"/>
  <c r="BC29" i="43" s="1"/>
  <c r="BA42" i="43"/>
  <c r="BC42" i="43" s="1"/>
  <c r="BA10" i="27"/>
  <c r="BC10" i="27" s="1"/>
  <c r="BA14" i="27"/>
  <c r="BC14" i="27" s="1"/>
  <c r="BA18" i="27"/>
  <c r="BC18" i="27" s="1"/>
  <c r="BA22" i="27"/>
  <c r="BC22" i="27" s="1"/>
  <c r="BA26" i="27"/>
  <c r="BC26" i="27" s="1"/>
  <c r="BA30" i="27"/>
  <c r="BC30" i="27" s="1"/>
  <c r="BA34" i="27"/>
  <c r="BC34" i="27" s="1"/>
  <c r="BA38" i="27"/>
  <c r="BC38" i="27" s="1"/>
  <c r="BA42" i="27"/>
  <c r="BC42" i="27" s="1"/>
  <c r="BA46" i="27"/>
  <c r="BC46" i="27" s="1"/>
  <c r="BA50" i="27"/>
  <c r="BC50" i="27" s="1"/>
  <c r="BA9" i="7"/>
  <c r="BC9" i="7" s="1"/>
  <c r="BA13" i="7"/>
  <c r="BC13" i="7" s="1"/>
  <c r="BA17" i="7"/>
  <c r="BC17" i="7" s="1"/>
  <c r="BA21" i="7"/>
  <c r="BC21" i="7" s="1"/>
  <c r="BA25" i="7"/>
  <c r="BC25" i="7" s="1"/>
  <c r="BA29" i="7"/>
  <c r="BC29" i="7" s="1"/>
  <c r="BA33" i="7"/>
  <c r="BC33" i="7" s="1"/>
  <c r="BA37" i="7"/>
  <c r="BC37" i="7" s="1"/>
  <c r="BA41" i="7"/>
  <c r="BC41" i="7" s="1"/>
  <c r="BA45" i="7"/>
  <c r="BC45" i="7" s="1"/>
  <c r="BA49" i="7"/>
  <c r="BC49" i="7" s="1"/>
  <c r="BA9" i="37"/>
  <c r="BC9" i="37" s="1"/>
  <c r="BA13" i="37"/>
  <c r="BC13" i="37" s="1"/>
  <c r="BA17" i="37"/>
  <c r="BC17" i="37" s="1"/>
  <c r="BA21" i="37"/>
  <c r="BC21" i="37" s="1"/>
  <c r="BA25" i="37"/>
  <c r="BC25" i="37" s="1"/>
  <c r="BA29" i="37"/>
  <c r="BC29" i="37" s="1"/>
  <c r="BA33" i="37"/>
  <c r="BC33" i="37" s="1"/>
  <c r="BA37" i="37"/>
  <c r="BC37" i="37" s="1"/>
  <c r="BA41" i="37"/>
  <c r="BC41" i="37" s="1"/>
  <c r="BA45" i="37"/>
  <c r="BC45" i="37" s="1"/>
  <c r="BA49" i="37"/>
  <c r="BC49" i="37" s="1"/>
  <c r="N40" i="53"/>
  <c r="P40" i="53" s="1"/>
  <c r="M7" i="53"/>
  <c r="AC7" i="53"/>
  <c r="T51" i="53"/>
  <c r="V7" i="53"/>
  <c r="Y7" i="53"/>
  <c r="AH7" i="53"/>
  <c r="AL51" i="53"/>
  <c r="AN7" i="53"/>
  <c r="AT7" i="53"/>
  <c r="BA11" i="9"/>
  <c r="BC11" i="9" s="1"/>
  <c r="AW7" i="53"/>
  <c r="AZ11" i="53"/>
  <c r="G7" i="53"/>
  <c r="BA10" i="4"/>
  <c r="BC10" i="4" s="1"/>
  <c r="BA14" i="4"/>
  <c r="BC14" i="4" s="1"/>
  <c r="BA18" i="4"/>
  <c r="BC18" i="4" s="1"/>
  <c r="BA22" i="4"/>
  <c r="BC22" i="4" s="1"/>
  <c r="BA26" i="4"/>
  <c r="BC26" i="4" s="1"/>
  <c r="BA30" i="4"/>
  <c r="BC30" i="4" s="1"/>
  <c r="BA35" i="4"/>
  <c r="BC35" i="4" s="1"/>
  <c r="BA39" i="4"/>
  <c r="BC39" i="4" s="1"/>
  <c r="BA43" i="4"/>
  <c r="BC43" i="4" s="1"/>
  <c r="BA47" i="4"/>
  <c r="BC47" i="4" s="1"/>
  <c r="BA10" i="15"/>
  <c r="BC10" i="15" s="1"/>
  <c r="BA14" i="15"/>
  <c r="BC14" i="15" s="1"/>
  <c r="BA18" i="15"/>
  <c r="BC18" i="15" s="1"/>
  <c r="BA22" i="15"/>
  <c r="BC22" i="15" s="1"/>
  <c r="BA26" i="15"/>
  <c r="BC26" i="15" s="1"/>
  <c r="BA30" i="15"/>
  <c r="BC30" i="15" s="1"/>
  <c r="BA35" i="15"/>
  <c r="BC35" i="15" s="1"/>
  <c r="BA39" i="15"/>
  <c r="BC39" i="15" s="1"/>
  <c r="BA43" i="15"/>
  <c r="BC43" i="15" s="1"/>
  <c r="BA47" i="15"/>
  <c r="BC47" i="15" s="1"/>
  <c r="BA10" i="10"/>
  <c r="BC10" i="10" s="1"/>
  <c r="BA14" i="10"/>
  <c r="BC14" i="10" s="1"/>
  <c r="BA18" i="10"/>
  <c r="BC18" i="10" s="1"/>
  <c r="BA22" i="10"/>
  <c r="BC22" i="10" s="1"/>
  <c r="BA26" i="10"/>
  <c r="BC26" i="10" s="1"/>
  <c r="BA30" i="10"/>
  <c r="BC30" i="10" s="1"/>
  <c r="BA35" i="10"/>
  <c r="BC35" i="10" s="1"/>
  <c r="BA39" i="10"/>
  <c r="BC39" i="10" s="1"/>
  <c r="BA43" i="10"/>
  <c r="BC43" i="10" s="1"/>
  <c r="BA47" i="10"/>
  <c r="BC47" i="10" s="1"/>
  <c r="BA10" i="5"/>
  <c r="BC10" i="5" s="1"/>
  <c r="BA14" i="5"/>
  <c r="BC14" i="5" s="1"/>
  <c r="BA18" i="5"/>
  <c r="BC18" i="5" s="1"/>
  <c r="BA22" i="5"/>
  <c r="BC22" i="5" s="1"/>
  <c r="BA26" i="5"/>
  <c r="BC26" i="5" s="1"/>
  <c r="BA30" i="5"/>
  <c r="BC30" i="5" s="1"/>
  <c r="BA35" i="5"/>
  <c r="BC35" i="5" s="1"/>
  <c r="BA39" i="5"/>
  <c r="BC39" i="5" s="1"/>
  <c r="BA43" i="5"/>
  <c r="BC43" i="5" s="1"/>
  <c r="BA47" i="5"/>
  <c r="BC47" i="5" s="1"/>
  <c r="BA10" i="36"/>
  <c r="BC10" i="36" s="1"/>
  <c r="BA14" i="36"/>
  <c r="BC14" i="36" s="1"/>
  <c r="BA18" i="36"/>
  <c r="BC18" i="36" s="1"/>
  <c r="BA22" i="36"/>
  <c r="BC22" i="36" s="1"/>
  <c r="BA26" i="36"/>
  <c r="BC26" i="36" s="1"/>
  <c r="BA30" i="36"/>
  <c r="BC30" i="36" s="1"/>
  <c r="BA35" i="36"/>
  <c r="BC35" i="36" s="1"/>
  <c r="BA39" i="36"/>
  <c r="BC39" i="36" s="1"/>
  <c r="BA43" i="36"/>
  <c r="BC43" i="36" s="1"/>
  <c r="BA47" i="36"/>
  <c r="BC47" i="36" s="1"/>
  <c r="BA9" i="23"/>
  <c r="BC9" i="23" s="1"/>
  <c r="BA13" i="23"/>
  <c r="BC13" i="23" s="1"/>
  <c r="BA17" i="23"/>
  <c r="BC17" i="23" s="1"/>
  <c r="BA21" i="23"/>
  <c r="BC21" i="23" s="1"/>
  <c r="BA25" i="23"/>
  <c r="BC25" i="23" s="1"/>
  <c r="BA29" i="23"/>
  <c r="BC29" i="23" s="1"/>
  <c r="BA33" i="23"/>
  <c r="BC33" i="23" s="1"/>
  <c r="BA37" i="23"/>
  <c r="BC37" i="23" s="1"/>
  <c r="BA41" i="23"/>
  <c r="BC41" i="23" s="1"/>
  <c r="BA45" i="23"/>
  <c r="BC45" i="23" s="1"/>
  <c r="BA49" i="23"/>
  <c r="BC49" i="23" s="1"/>
  <c r="E11" i="30"/>
  <c r="E15" i="30"/>
  <c r="E19" i="30"/>
  <c r="E23" i="30"/>
  <c r="E27" i="30"/>
  <c r="E32" i="30"/>
  <c r="E36" i="30"/>
  <c r="E40" i="30"/>
  <c r="E44" i="30"/>
  <c r="E48" i="30"/>
  <c r="K9" i="30"/>
  <c r="K13" i="30"/>
  <c r="K17" i="30"/>
  <c r="K21" i="30"/>
  <c r="K25" i="30"/>
  <c r="K29" i="30"/>
  <c r="K34" i="30"/>
  <c r="K38" i="30"/>
  <c r="K42" i="30"/>
  <c r="K46" i="30"/>
  <c r="K50" i="30"/>
  <c r="Q8" i="30"/>
  <c r="Q12" i="30"/>
  <c r="Q16" i="30"/>
  <c r="Q20" i="30"/>
  <c r="Q24" i="30"/>
  <c r="Q28" i="30"/>
  <c r="Q33" i="30"/>
  <c r="Q37" i="30"/>
  <c r="Q41" i="30"/>
  <c r="Q45" i="30"/>
  <c r="Q49" i="30"/>
  <c r="T7" i="30"/>
  <c r="T11" i="30"/>
  <c r="T15" i="30"/>
  <c r="T19" i="30"/>
  <c r="T23" i="30"/>
  <c r="T27" i="30"/>
  <c r="T32" i="30"/>
  <c r="T36" i="30"/>
  <c r="T40" i="30"/>
  <c r="T44" i="30"/>
  <c r="T48" i="30"/>
  <c r="W10" i="30"/>
  <c r="W14" i="30"/>
  <c r="W18" i="30"/>
  <c r="W22" i="30"/>
  <c r="W26" i="30"/>
  <c r="W30" i="30"/>
  <c r="W35" i="30"/>
  <c r="W39" i="30"/>
  <c r="W43" i="30"/>
  <c r="W47" i="30"/>
  <c r="AF9" i="30"/>
  <c r="AF13" i="30"/>
  <c r="AF17" i="30"/>
  <c r="AF21" i="30"/>
  <c r="AF25" i="30"/>
  <c r="AF29" i="30"/>
  <c r="AF34" i="30"/>
  <c r="AF38" i="30"/>
  <c r="AF42" i="30"/>
  <c r="AF46" i="30"/>
  <c r="AF50" i="30"/>
  <c r="AI8" i="30"/>
  <c r="AI12" i="30"/>
  <c r="AI16" i="30"/>
  <c r="AI20" i="30"/>
  <c r="AI24" i="30"/>
  <c r="AI28" i="30"/>
  <c r="AI33" i="30"/>
  <c r="AI37" i="30"/>
  <c r="AI41" i="30"/>
  <c r="AI45" i="30"/>
  <c r="AI49" i="30"/>
  <c r="AL7" i="30"/>
  <c r="AN7" i="30" s="1"/>
  <c r="AL11" i="30"/>
  <c r="AN11" i="30" s="1"/>
  <c r="AL15" i="30"/>
  <c r="AN15" i="30" s="1"/>
  <c r="AL19" i="30"/>
  <c r="AN19" i="30" s="1"/>
  <c r="AL23" i="30"/>
  <c r="AN23" i="30" s="1"/>
  <c r="AL27" i="30"/>
  <c r="AN27" i="30" s="1"/>
  <c r="AL32" i="30"/>
  <c r="AN32" i="30" s="1"/>
  <c r="AL36" i="30"/>
  <c r="AN36" i="30" s="1"/>
  <c r="AL40" i="30"/>
  <c r="AN40" i="30" s="1"/>
  <c r="AL44" i="30"/>
  <c r="AN44" i="30" s="1"/>
  <c r="AL48" i="30"/>
  <c r="AN48" i="30" s="1"/>
  <c r="AR10" i="30"/>
  <c r="BA10" i="24"/>
  <c r="BC10" i="24" s="1"/>
  <c r="AR14" i="30"/>
  <c r="BA14" i="24"/>
  <c r="BC14" i="24" s="1"/>
  <c r="AR18" i="30"/>
  <c r="BA18" i="24"/>
  <c r="BC18" i="24" s="1"/>
  <c r="AR22" i="30"/>
  <c r="BA22" i="24"/>
  <c r="BC22" i="24" s="1"/>
  <c r="AR26" i="30"/>
  <c r="BA26" i="24"/>
  <c r="BC26" i="24" s="1"/>
  <c r="AR30" i="30"/>
  <c r="BA30" i="24"/>
  <c r="BC30" i="24" s="1"/>
  <c r="AR35" i="30"/>
  <c r="BA35" i="24"/>
  <c r="BC35" i="24" s="1"/>
  <c r="AR39" i="30"/>
  <c r="BA39" i="24"/>
  <c r="BC39" i="24" s="1"/>
  <c r="AR43" i="30"/>
  <c r="BA43" i="24"/>
  <c r="BC43" i="24" s="1"/>
  <c r="AR47" i="30"/>
  <c r="BA47" i="24"/>
  <c r="BC47" i="24" s="1"/>
  <c r="AU9" i="30"/>
  <c r="AW9" i="30" s="1"/>
  <c r="AU13" i="30"/>
  <c r="AW13" i="30" s="1"/>
  <c r="AU17" i="30"/>
  <c r="AW17" i="30" s="1"/>
  <c r="AU21" i="30"/>
  <c r="AW21" i="30" s="1"/>
  <c r="AU25" i="30"/>
  <c r="AW25" i="30" s="1"/>
  <c r="AU29" i="30"/>
  <c r="AW29" i="30" s="1"/>
  <c r="AU34" i="30"/>
  <c r="AW34" i="30" s="1"/>
  <c r="AU38" i="30"/>
  <c r="AW38" i="30" s="1"/>
  <c r="AU42" i="30"/>
  <c r="AW42" i="30" s="1"/>
  <c r="AU46" i="30"/>
  <c r="AW46" i="30" s="1"/>
  <c r="AU50" i="30"/>
  <c r="AW50" i="30" s="1"/>
  <c r="BA10" i="31"/>
  <c r="BC10" i="31" s="1"/>
  <c r="BA14" i="31"/>
  <c r="BC14" i="31" s="1"/>
  <c r="BA18" i="31"/>
  <c r="BC18" i="31" s="1"/>
  <c r="BA22" i="31"/>
  <c r="BC22" i="31" s="1"/>
  <c r="BA26" i="31"/>
  <c r="BC26" i="31" s="1"/>
  <c r="BA30" i="31"/>
  <c r="BC30" i="31" s="1"/>
  <c r="BA35" i="31"/>
  <c r="BC35" i="31" s="1"/>
  <c r="BA39" i="31"/>
  <c r="BC39" i="31" s="1"/>
  <c r="BA43" i="31"/>
  <c r="BC43" i="31" s="1"/>
  <c r="BA47" i="31"/>
  <c r="BC47" i="31" s="1"/>
  <c r="BA11" i="34"/>
  <c r="BC11" i="34" s="1"/>
  <c r="BA15" i="34"/>
  <c r="BC15" i="34" s="1"/>
  <c r="BA19" i="34"/>
  <c r="BC19" i="34" s="1"/>
  <c r="BA23" i="34"/>
  <c r="BC23" i="34" s="1"/>
  <c r="BA27" i="34"/>
  <c r="BC27" i="34" s="1"/>
  <c r="BA32" i="34"/>
  <c r="BC32" i="34" s="1"/>
  <c r="BA36" i="34"/>
  <c r="BC36" i="34" s="1"/>
  <c r="BA40" i="34"/>
  <c r="BC40" i="34" s="1"/>
  <c r="BA44" i="34"/>
  <c r="BC44" i="34" s="1"/>
  <c r="BA48" i="34"/>
  <c r="BC48" i="34" s="1"/>
  <c r="BA10" i="33"/>
  <c r="BC10" i="33" s="1"/>
  <c r="BA14" i="33"/>
  <c r="BC14" i="33" s="1"/>
  <c r="BA18" i="33"/>
  <c r="BC18" i="33" s="1"/>
  <c r="BA22" i="33"/>
  <c r="BC22" i="33" s="1"/>
  <c r="BA26" i="33"/>
  <c r="BC26" i="33" s="1"/>
  <c r="BA30" i="33"/>
  <c r="BC30" i="33" s="1"/>
  <c r="BA35" i="33"/>
  <c r="BC35" i="33" s="1"/>
  <c r="BA39" i="33"/>
  <c r="BC39" i="33" s="1"/>
  <c r="BA43" i="33"/>
  <c r="BC43" i="33" s="1"/>
  <c r="BA47" i="33"/>
  <c r="BC47" i="33" s="1"/>
  <c r="BA9" i="38"/>
  <c r="BC9" i="38" s="1"/>
  <c r="BA13" i="38"/>
  <c r="BC13" i="38" s="1"/>
  <c r="BA17" i="38"/>
  <c r="BC17" i="38" s="1"/>
  <c r="BA21" i="38"/>
  <c r="BC21" i="38" s="1"/>
  <c r="BA25" i="38"/>
  <c r="BC25" i="38" s="1"/>
  <c r="BA29" i="38"/>
  <c r="BC29" i="38" s="1"/>
  <c r="BA33" i="38"/>
  <c r="BC33" i="38" s="1"/>
  <c r="BA37" i="38"/>
  <c r="BC37" i="38" s="1"/>
  <c r="BA41" i="38"/>
  <c r="BC41" i="38" s="1"/>
  <c r="BA45" i="38"/>
  <c r="BC45" i="38" s="1"/>
  <c r="BA49" i="38"/>
  <c r="BC49" i="38" s="1"/>
  <c r="BA10" i="41"/>
  <c r="BC10" i="41" s="1"/>
  <c r="BA14" i="41"/>
  <c r="BC14" i="41" s="1"/>
  <c r="BA18" i="41"/>
  <c r="BC18" i="41" s="1"/>
  <c r="BA22" i="41"/>
  <c r="BC22" i="41" s="1"/>
  <c r="BA26" i="41"/>
  <c r="BC26" i="41" s="1"/>
  <c r="BA30" i="41"/>
  <c r="BC30" i="41" s="1"/>
  <c r="BA35" i="41"/>
  <c r="BC35" i="41" s="1"/>
  <c r="BA39" i="41"/>
  <c r="BC39" i="41" s="1"/>
  <c r="BA43" i="41"/>
  <c r="BC43" i="41" s="1"/>
  <c r="BA47" i="41"/>
  <c r="BC47" i="41" s="1"/>
  <c r="BA10" i="42"/>
  <c r="BC10" i="42" s="1"/>
  <c r="BA14" i="42"/>
  <c r="BC14" i="42" s="1"/>
  <c r="BA18" i="42"/>
  <c r="BC18" i="42" s="1"/>
  <c r="BA22" i="42"/>
  <c r="BC22" i="42" s="1"/>
  <c r="BA26" i="42"/>
  <c r="BC26" i="42" s="1"/>
  <c r="BA30" i="42"/>
  <c r="BC30" i="42" s="1"/>
  <c r="BA35" i="42"/>
  <c r="BC35" i="42" s="1"/>
  <c r="BA39" i="42"/>
  <c r="BC39" i="42" s="1"/>
  <c r="BA43" i="42"/>
  <c r="BC43" i="42" s="1"/>
  <c r="BA47" i="42"/>
  <c r="BC47" i="42" s="1"/>
  <c r="BA10" i="43"/>
  <c r="BC10" i="43" s="1"/>
  <c r="BA14" i="43"/>
  <c r="BC14" i="43" s="1"/>
  <c r="BA18" i="43"/>
  <c r="BC18" i="43" s="1"/>
  <c r="BA22" i="43"/>
  <c r="BC22" i="43" s="1"/>
  <c r="BA26" i="43"/>
  <c r="BC26" i="43" s="1"/>
  <c r="BA30" i="43"/>
  <c r="BC30" i="43" s="1"/>
  <c r="BA35" i="43"/>
  <c r="BC35" i="43" s="1"/>
  <c r="BA39" i="43"/>
  <c r="BC39" i="43" s="1"/>
  <c r="BA43" i="43"/>
  <c r="BC43" i="43" s="1"/>
  <c r="BA47" i="43"/>
  <c r="BC47" i="43" s="1"/>
  <c r="BA17" i="27"/>
  <c r="BC17" i="27" s="1"/>
  <c r="BA29" i="27"/>
  <c r="BC29" i="27" s="1"/>
  <c r="BA41" i="27"/>
  <c r="BC41" i="27" s="1"/>
  <c r="BA16" i="7"/>
  <c r="BC16" i="7" s="1"/>
  <c r="BA28" i="7"/>
  <c r="BC28" i="7" s="1"/>
  <c r="BA40" i="7"/>
  <c r="BC40" i="7" s="1"/>
  <c r="BA12" i="37"/>
  <c r="BC12" i="37" s="1"/>
  <c r="BA20" i="37"/>
  <c r="BC20" i="37" s="1"/>
  <c r="BA28" i="37"/>
  <c r="BC28" i="37" s="1"/>
  <c r="BA40" i="37"/>
  <c r="BC40" i="37" s="1"/>
  <c r="BA10" i="9"/>
  <c r="BC10" i="9" s="1"/>
  <c r="BA13" i="4"/>
  <c r="BC13" i="4" s="1"/>
  <c r="BA25" i="4"/>
  <c r="BC25" i="4" s="1"/>
  <c r="BA38" i="4"/>
  <c r="BC38" i="4" s="1"/>
  <c r="BA50" i="4"/>
  <c r="BC50" i="4" s="1"/>
  <c r="BA9" i="15"/>
  <c r="BC9" i="15" s="1"/>
  <c r="BA21" i="15"/>
  <c r="BC21" i="15" s="1"/>
  <c r="BA29" i="15"/>
  <c r="BC29" i="15" s="1"/>
  <c r="BA42" i="15"/>
  <c r="BC42" i="15" s="1"/>
  <c r="BA9" i="10"/>
  <c r="BC9" i="10" s="1"/>
  <c r="BA21" i="10"/>
  <c r="BC21" i="10" s="1"/>
  <c r="BA38" i="10"/>
  <c r="BC38" i="10" s="1"/>
  <c r="BA50" i="10"/>
  <c r="BC50" i="10" s="1"/>
  <c r="BA13" i="5"/>
  <c r="BC13" i="5" s="1"/>
  <c r="BA25" i="5"/>
  <c r="BC25" i="5" s="1"/>
  <c r="BA42" i="5"/>
  <c r="BC42" i="5" s="1"/>
  <c r="BA13" i="36"/>
  <c r="BC13" i="36" s="1"/>
  <c r="BA25" i="36"/>
  <c r="BC25" i="36" s="1"/>
  <c r="BA34" i="36"/>
  <c r="BC34" i="36" s="1"/>
  <c r="BA42" i="36"/>
  <c r="BC42" i="36" s="1"/>
  <c r="BA50" i="36"/>
  <c r="BC50" i="36" s="1"/>
  <c r="BA8" i="23"/>
  <c r="BA20" i="23"/>
  <c r="BC20" i="23" s="1"/>
  <c r="BA28" i="23"/>
  <c r="BC28" i="23" s="1"/>
  <c r="BA36" i="23"/>
  <c r="BC36" i="23" s="1"/>
  <c r="BA48" i="23"/>
  <c r="BC48" i="23" s="1"/>
  <c r="E14" i="30"/>
  <c r="E26" i="30"/>
  <c r="E39" i="30"/>
  <c r="BA9" i="31"/>
  <c r="BC9" i="31" s="1"/>
  <c r="BA21" i="31"/>
  <c r="BC21" i="31" s="1"/>
  <c r="BA38" i="31"/>
  <c r="BC38" i="31" s="1"/>
  <c r="BA50" i="31"/>
  <c r="BC50" i="31" s="1"/>
  <c r="BA14" i="34"/>
  <c r="BC14" i="34" s="1"/>
  <c r="BA22" i="34"/>
  <c r="BC22" i="34" s="1"/>
  <c r="BA35" i="34"/>
  <c r="BC35" i="34" s="1"/>
  <c r="BA47" i="34"/>
  <c r="BC47" i="34" s="1"/>
  <c r="BA17" i="33"/>
  <c r="BC17" i="33" s="1"/>
  <c r="BA34" i="33"/>
  <c r="BC34" i="33" s="1"/>
  <c r="BA42" i="33"/>
  <c r="BC42" i="33" s="1"/>
  <c r="BA16" i="38"/>
  <c r="BC16" i="38" s="1"/>
  <c r="BA28" i="38"/>
  <c r="BC28" i="38" s="1"/>
  <c r="BA40" i="38"/>
  <c r="BC40" i="38" s="1"/>
  <c r="BA13" i="41"/>
  <c r="BC13" i="41" s="1"/>
  <c r="BA25" i="41"/>
  <c r="BC25" i="41" s="1"/>
  <c r="BA42" i="41"/>
  <c r="BC42" i="41" s="1"/>
  <c r="BA9" i="42"/>
  <c r="BC9" i="42" s="1"/>
  <c r="BA13" i="42"/>
  <c r="BC13" i="42" s="1"/>
  <c r="BA25" i="42"/>
  <c r="BC25" i="42" s="1"/>
  <c r="BA38" i="42"/>
  <c r="BC38" i="42" s="1"/>
  <c r="BA9" i="43"/>
  <c r="BC9" i="43" s="1"/>
  <c r="BA21" i="43"/>
  <c r="BC21" i="43" s="1"/>
  <c r="BA34" i="43"/>
  <c r="BC34" i="43" s="1"/>
  <c r="BA50" i="43"/>
  <c r="BC50" i="43" s="1"/>
  <c r="BA11" i="27"/>
  <c r="BC11" i="27" s="1"/>
  <c r="BA15" i="27"/>
  <c r="BC15" i="27" s="1"/>
  <c r="BA19" i="27"/>
  <c r="BC19" i="27" s="1"/>
  <c r="BA23" i="27"/>
  <c r="BC23" i="27" s="1"/>
  <c r="BA27" i="27"/>
  <c r="BC27" i="27" s="1"/>
  <c r="BA31" i="27"/>
  <c r="BC31" i="27" s="1"/>
  <c r="BA35" i="27"/>
  <c r="BC35" i="27" s="1"/>
  <c r="BA39" i="27"/>
  <c r="BC39" i="27" s="1"/>
  <c r="BA43" i="27"/>
  <c r="BC43" i="27" s="1"/>
  <c r="BA47" i="27"/>
  <c r="BC47" i="27" s="1"/>
  <c r="BA10" i="7"/>
  <c r="BC10" i="7" s="1"/>
  <c r="BA14" i="7"/>
  <c r="BC14" i="7" s="1"/>
  <c r="BA18" i="7"/>
  <c r="BC18" i="7" s="1"/>
  <c r="BA22" i="7"/>
  <c r="BC22" i="7" s="1"/>
  <c r="BA26" i="7"/>
  <c r="BC26" i="7" s="1"/>
  <c r="BA30" i="7"/>
  <c r="BC30" i="7" s="1"/>
  <c r="BA34" i="7"/>
  <c r="BC34" i="7" s="1"/>
  <c r="BA38" i="7"/>
  <c r="BC38" i="7" s="1"/>
  <c r="BA42" i="7"/>
  <c r="BC42" i="7" s="1"/>
  <c r="BA46" i="7"/>
  <c r="BC46" i="7" s="1"/>
  <c r="BA50" i="7"/>
  <c r="BC50" i="7" s="1"/>
  <c r="BA10" i="37"/>
  <c r="BC10" i="37" s="1"/>
  <c r="BA14" i="37"/>
  <c r="BC14" i="37" s="1"/>
  <c r="BA18" i="37"/>
  <c r="BC18" i="37" s="1"/>
  <c r="BA22" i="37"/>
  <c r="BC22" i="37" s="1"/>
  <c r="BA26" i="37"/>
  <c r="BC26" i="37" s="1"/>
  <c r="BA30" i="37"/>
  <c r="BC30" i="37" s="1"/>
  <c r="BA34" i="37"/>
  <c r="BC34" i="37" s="1"/>
  <c r="BA38" i="37"/>
  <c r="BC38" i="37" s="1"/>
  <c r="BA42" i="37"/>
  <c r="BC42" i="37" s="1"/>
  <c r="BA46" i="37"/>
  <c r="BC46" i="37" s="1"/>
  <c r="BA50" i="37"/>
  <c r="BC50" i="37" s="1"/>
  <c r="H51" i="53"/>
  <c r="J7" i="53"/>
  <c r="M8" i="53"/>
  <c r="M12" i="53"/>
  <c r="BA8" i="9"/>
  <c r="BA12" i="9"/>
  <c r="BC12" i="9" s="1"/>
  <c r="AW8" i="53"/>
  <c r="AW12" i="53"/>
  <c r="J40" i="53"/>
  <c r="BA11" i="4"/>
  <c r="BC11" i="4" s="1"/>
  <c r="BA15" i="4"/>
  <c r="BC15" i="4" s="1"/>
  <c r="BA19" i="4"/>
  <c r="BC19" i="4" s="1"/>
  <c r="BA23" i="4"/>
  <c r="BC23" i="4" s="1"/>
  <c r="BA27" i="4"/>
  <c r="BC27" i="4" s="1"/>
  <c r="BA32" i="4"/>
  <c r="BC32" i="4" s="1"/>
  <c r="BA36" i="4"/>
  <c r="BC36" i="4" s="1"/>
  <c r="BA40" i="4"/>
  <c r="BC40" i="4" s="1"/>
  <c r="BA44" i="4"/>
  <c r="BC44" i="4" s="1"/>
  <c r="BA48" i="4"/>
  <c r="BC48" i="4" s="1"/>
  <c r="BA11" i="15"/>
  <c r="BC11" i="15" s="1"/>
  <c r="BA15" i="15"/>
  <c r="BC15" i="15" s="1"/>
  <c r="BA19" i="15"/>
  <c r="BC19" i="15" s="1"/>
  <c r="BA23" i="15"/>
  <c r="BC23" i="15" s="1"/>
  <c r="BA27" i="15"/>
  <c r="BC27" i="15" s="1"/>
  <c r="BA32" i="15"/>
  <c r="BC32" i="15" s="1"/>
  <c r="BA36" i="15"/>
  <c r="BC36" i="15" s="1"/>
  <c r="BA40" i="15"/>
  <c r="BC40" i="15" s="1"/>
  <c r="BA44" i="15"/>
  <c r="BC44" i="15" s="1"/>
  <c r="BA48" i="15"/>
  <c r="BC48" i="15" s="1"/>
  <c r="BA11" i="10"/>
  <c r="BC11" i="10" s="1"/>
  <c r="BA15" i="10"/>
  <c r="BC15" i="10" s="1"/>
  <c r="BA19" i="10"/>
  <c r="BC19" i="10" s="1"/>
  <c r="BA23" i="10"/>
  <c r="BC23" i="10" s="1"/>
  <c r="BA27" i="10"/>
  <c r="BC27" i="10" s="1"/>
  <c r="BA32" i="10"/>
  <c r="BC32" i="10" s="1"/>
  <c r="BA36" i="10"/>
  <c r="BC36" i="10" s="1"/>
  <c r="BA40" i="10"/>
  <c r="BC40" i="10" s="1"/>
  <c r="BA44" i="10"/>
  <c r="BC44" i="10" s="1"/>
  <c r="BA48" i="10"/>
  <c r="BC48" i="10" s="1"/>
  <c r="BA11" i="5"/>
  <c r="BC11" i="5" s="1"/>
  <c r="BA15" i="5"/>
  <c r="BC15" i="5" s="1"/>
  <c r="BA19" i="5"/>
  <c r="BC19" i="5" s="1"/>
  <c r="BA23" i="5"/>
  <c r="BC23" i="5" s="1"/>
  <c r="BA27" i="5"/>
  <c r="BC27" i="5" s="1"/>
  <c r="BA32" i="5"/>
  <c r="BC32" i="5" s="1"/>
  <c r="BA36" i="5"/>
  <c r="BC36" i="5" s="1"/>
  <c r="BA40" i="5"/>
  <c r="BC40" i="5" s="1"/>
  <c r="BA44" i="5"/>
  <c r="BC44" i="5" s="1"/>
  <c r="BA48" i="5"/>
  <c r="BC48" i="5" s="1"/>
  <c r="BA11" i="36"/>
  <c r="BC11" i="36" s="1"/>
  <c r="BA15" i="36"/>
  <c r="BC15" i="36" s="1"/>
  <c r="BA19" i="36"/>
  <c r="BC19" i="36" s="1"/>
  <c r="BA23" i="36"/>
  <c r="BC23" i="36" s="1"/>
  <c r="BA27" i="36"/>
  <c r="BC27" i="36" s="1"/>
  <c r="BA32" i="36"/>
  <c r="BC32" i="36" s="1"/>
  <c r="BA36" i="36"/>
  <c r="BC36" i="36" s="1"/>
  <c r="BA40" i="36"/>
  <c r="BC40" i="36" s="1"/>
  <c r="BA44" i="36"/>
  <c r="BC44" i="36" s="1"/>
  <c r="BA48" i="36"/>
  <c r="BC48" i="36" s="1"/>
  <c r="BA10" i="23"/>
  <c r="BC10" i="23" s="1"/>
  <c r="BA14" i="23"/>
  <c r="BC14" i="23" s="1"/>
  <c r="BA18" i="23"/>
  <c r="BC18" i="23" s="1"/>
  <c r="BA22" i="23"/>
  <c r="BC22" i="23" s="1"/>
  <c r="BA26" i="23"/>
  <c r="BC26" i="23" s="1"/>
  <c r="BA30" i="23"/>
  <c r="BC30" i="23" s="1"/>
  <c r="BA34" i="23"/>
  <c r="BC34" i="23" s="1"/>
  <c r="BA38" i="23"/>
  <c r="BC38" i="23" s="1"/>
  <c r="BA42" i="23"/>
  <c r="BC42" i="23" s="1"/>
  <c r="BA46" i="23"/>
  <c r="BC46" i="23" s="1"/>
  <c r="BA50" i="23"/>
  <c r="BC50" i="23" s="1"/>
  <c r="E8" i="30"/>
  <c r="E12" i="30"/>
  <c r="E16" i="30"/>
  <c r="E20" i="30"/>
  <c r="E24" i="30"/>
  <c r="E28" i="30"/>
  <c r="E33" i="30"/>
  <c r="E37" i="30"/>
  <c r="E41" i="30"/>
  <c r="E45" i="30"/>
  <c r="E49" i="30"/>
  <c r="BA11" i="24"/>
  <c r="BC11" i="24" s="1"/>
  <c r="BA15" i="24"/>
  <c r="BC15" i="24" s="1"/>
  <c r="BA19" i="24"/>
  <c r="BC19" i="24" s="1"/>
  <c r="BA23" i="24"/>
  <c r="BC23" i="24" s="1"/>
  <c r="BA27" i="24"/>
  <c r="BC27" i="24" s="1"/>
  <c r="BA32" i="24"/>
  <c r="BC32" i="24" s="1"/>
  <c r="BA36" i="24"/>
  <c r="BC36" i="24" s="1"/>
  <c r="BA40" i="24"/>
  <c r="BC40" i="24" s="1"/>
  <c r="BA44" i="24"/>
  <c r="BC44" i="24" s="1"/>
  <c r="BA48" i="24"/>
  <c r="BC48" i="24" s="1"/>
  <c r="BA11" i="31"/>
  <c r="BC11" i="31" s="1"/>
  <c r="BA15" i="31"/>
  <c r="BC15" i="31" s="1"/>
  <c r="BA19" i="31"/>
  <c r="BC19" i="31" s="1"/>
  <c r="BA23" i="31"/>
  <c r="BC23" i="31" s="1"/>
  <c r="BA27" i="31"/>
  <c r="BC27" i="31" s="1"/>
  <c r="BA32" i="31"/>
  <c r="BC32" i="31" s="1"/>
  <c r="BA36" i="31"/>
  <c r="BC36" i="31" s="1"/>
  <c r="BA40" i="31"/>
  <c r="BC40" i="31" s="1"/>
  <c r="BA44" i="31"/>
  <c r="BC44" i="31" s="1"/>
  <c r="BA48" i="31"/>
  <c r="BC48" i="31" s="1"/>
  <c r="BA8" i="34"/>
  <c r="BA12" i="34"/>
  <c r="BC12" i="34" s="1"/>
  <c r="BA16" i="34"/>
  <c r="BC16" i="34" s="1"/>
  <c r="BA20" i="34"/>
  <c r="BC20" i="34" s="1"/>
  <c r="BA24" i="34"/>
  <c r="BC24" i="34" s="1"/>
  <c r="BA28" i="34"/>
  <c r="BC28" i="34" s="1"/>
  <c r="BA33" i="34"/>
  <c r="BC33" i="34" s="1"/>
  <c r="BA37" i="34"/>
  <c r="BC37" i="34" s="1"/>
  <c r="BA41" i="34"/>
  <c r="BC41" i="34" s="1"/>
  <c r="BA45" i="34"/>
  <c r="BC45" i="34" s="1"/>
  <c r="BA49" i="34"/>
  <c r="BC49" i="34" s="1"/>
  <c r="BA11" i="33"/>
  <c r="BC11" i="33" s="1"/>
  <c r="BA15" i="33"/>
  <c r="BC15" i="33" s="1"/>
  <c r="BA19" i="33"/>
  <c r="BC19" i="33" s="1"/>
  <c r="BA23" i="33"/>
  <c r="BC23" i="33" s="1"/>
  <c r="BA27" i="33"/>
  <c r="BC27" i="33" s="1"/>
  <c r="BA32" i="33"/>
  <c r="BC32" i="33" s="1"/>
  <c r="BA36" i="33"/>
  <c r="BC36" i="33" s="1"/>
  <c r="BA40" i="33"/>
  <c r="BC40" i="33" s="1"/>
  <c r="BA44" i="33"/>
  <c r="BC44" i="33" s="1"/>
  <c r="BA48" i="33"/>
  <c r="BC48" i="33" s="1"/>
  <c r="BA10" i="38"/>
  <c r="BC10" i="38" s="1"/>
  <c r="BA14" i="38"/>
  <c r="BC14" i="38" s="1"/>
  <c r="BA18" i="38"/>
  <c r="BC18" i="38" s="1"/>
  <c r="BA22" i="38"/>
  <c r="BC22" i="38" s="1"/>
  <c r="BA26" i="38"/>
  <c r="BC26" i="38" s="1"/>
  <c r="BA30" i="38"/>
  <c r="BC30" i="38" s="1"/>
  <c r="BA34" i="38"/>
  <c r="BC34" i="38" s="1"/>
  <c r="BA38" i="38"/>
  <c r="BC38" i="38" s="1"/>
  <c r="BA42" i="38"/>
  <c r="BC42" i="38" s="1"/>
  <c r="BA46" i="38"/>
  <c r="BC46" i="38" s="1"/>
  <c r="BA50" i="38"/>
  <c r="BC50" i="38" s="1"/>
  <c r="BA11" i="41"/>
  <c r="BC11" i="41" s="1"/>
  <c r="BA15" i="41"/>
  <c r="BC15" i="41" s="1"/>
  <c r="BA19" i="41"/>
  <c r="BC19" i="41" s="1"/>
  <c r="BA23" i="41"/>
  <c r="BC23" i="41" s="1"/>
  <c r="BA27" i="41"/>
  <c r="BC27" i="41" s="1"/>
  <c r="BA32" i="41"/>
  <c r="BC32" i="41" s="1"/>
  <c r="BA36" i="41"/>
  <c r="BC36" i="41" s="1"/>
  <c r="BA40" i="41"/>
  <c r="BC40" i="41" s="1"/>
  <c r="BA44" i="41"/>
  <c r="BC44" i="41" s="1"/>
  <c r="BA48" i="41"/>
  <c r="BC48" i="41" s="1"/>
  <c r="BA11" i="42"/>
  <c r="BC11" i="42" s="1"/>
  <c r="BA15" i="42"/>
  <c r="BC15" i="42" s="1"/>
  <c r="BA19" i="42"/>
  <c r="BC19" i="42" s="1"/>
  <c r="BA23" i="42"/>
  <c r="BC23" i="42" s="1"/>
  <c r="BA27" i="42"/>
  <c r="BC27" i="42" s="1"/>
  <c r="BA32" i="42"/>
  <c r="BC32" i="42" s="1"/>
  <c r="BA36" i="42"/>
  <c r="BC36" i="42" s="1"/>
  <c r="BA40" i="42"/>
  <c r="BC40" i="42" s="1"/>
  <c r="BA44" i="42"/>
  <c r="BC44" i="42" s="1"/>
  <c r="BA48" i="42"/>
  <c r="BC48" i="42" s="1"/>
  <c r="BA11" i="43"/>
  <c r="BC11" i="43" s="1"/>
  <c r="BA15" i="43"/>
  <c r="BC15" i="43" s="1"/>
  <c r="BA19" i="43"/>
  <c r="BC19" i="43" s="1"/>
  <c r="BA23" i="43"/>
  <c r="BC23" i="43" s="1"/>
  <c r="BA27" i="43"/>
  <c r="BC27" i="43" s="1"/>
  <c r="BA32" i="43"/>
  <c r="BC32" i="43" s="1"/>
  <c r="BA36" i="43"/>
  <c r="BC36" i="43" s="1"/>
  <c r="BA40" i="43"/>
  <c r="BC40" i="43" s="1"/>
  <c r="BA44" i="43"/>
  <c r="BC44" i="43" s="1"/>
  <c r="BA48" i="43"/>
  <c r="BC48" i="43" s="1"/>
  <c r="H10" i="30"/>
  <c r="H14" i="30"/>
  <c r="H18" i="30"/>
  <c r="H22" i="30"/>
  <c r="H26" i="30"/>
  <c r="H30" i="30"/>
  <c r="H35" i="30"/>
  <c r="H39" i="30"/>
  <c r="H43" i="30"/>
  <c r="H47" i="30"/>
  <c r="H7" i="30"/>
  <c r="H11" i="30"/>
  <c r="H15" i="30"/>
  <c r="H19" i="30"/>
  <c r="H23" i="30"/>
  <c r="H27" i="30"/>
  <c r="H32" i="30"/>
  <c r="H36" i="30"/>
  <c r="H40" i="30"/>
  <c r="H44" i="30"/>
  <c r="H48" i="30"/>
  <c r="K10" i="30"/>
  <c r="K14" i="30"/>
  <c r="K18" i="30"/>
  <c r="K22" i="30"/>
  <c r="K26" i="30"/>
  <c r="K30" i="30"/>
  <c r="K35" i="30"/>
  <c r="K39" i="30"/>
  <c r="K43" i="30"/>
  <c r="K47" i="30"/>
  <c r="Q9" i="30"/>
  <c r="Q13" i="30"/>
  <c r="Q17" i="30"/>
  <c r="Q21" i="30"/>
  <c r="Q25" i="30"/>
  <c r="Q29" i="30"/>
  <c r="Q34" i="30"/>
  <c r="Q38" i="30"/>
  <c r="Q42" i="30"/>
  <c r="Q46" i="30"/>
  <c r="Q50" i="30"/>
  <c r="T8" i="30"/>
  <c r="T12" i="30"/>
  <c r="T16" i="30"/>
  <c r="T20" i="30"/>
  <c r="T24" i="30"/>
  <c r="T28" i="30"/>
  <c r="T33" i="30"/>
  <c r="T37" i="30"/>
  <c r="T41" i="30"/>
  <c r="T45" i="30"/>
  <c r="T49" i="30"/>
  <c r="W7" i="30"/>
  <c r="W11" i="30"/>
  <c r="W15" i="30"/>
  <c r="W19" i="30"/>
  <c r="W23" i="30"/>
  <c r="W27" i="30"/>
  <c r="W32" i="30"/>
  <c r="W36" i="30"/>
  <c r="W40" i="30"/>
  <c r="W44" i="30"/>
  <c r="W48" i="30"/>
  <c r="AF10" i="30"/>
  <c r="AF14" i="30"/>
  <c r="AF18" i="30"/>
  <c r="AF22" i="30"/>
  <c r="AF26" i="30"/>
  <c r="AF30" i="30"/>
  <c r="AF35" i="30"/>
  <c r="AF39" i="30"/>
  <c r="AF43" i="30"/>
  <c r="AF47" i="30"/>
  <c r="AI9" i="30"/>
  <c r="AI13" i="30"/>
  <c r="AI17" i="30"/>
  <c r="AI21" i="30"/>
  <c r="AI25" i="30"/>
  <c r="AI29" i="30"/>
  <c r="AI34" i="30"/>
  <c r="AI38" i="30"/>
  <c r="AI42" i="30"/>
  <c r="AI46" i="30"/>
  <c r="AI50" i="30"/>
  <c r="AL8" i="30"/>
  <c r="AN8" i="30" s="1"/>
  <c r="AL12" i="30"/>
  <c r="AN12" i="30" s="1"/>
  <c r="AL16" i="30"/>
  <c r="AN16" i="30" s="1"/>
  <c r="AL20" i="30"/>
  <c r="AN20" i="30" s="1"/>
  <c r="AL24" i="30"/>
  <c r="AN24" i="30" s="1"/>
  <c r="AL28" i="30"/>
  <c r="AN28" i="30" s="1"/>
  <c r="AL33" i="30"/>
  <c r="AN33" i="30" s="1"/>
  <c r="AL37" i="30"/>
  <c r="AN37" i="30" s="1"/>
  <c r="AL41" i="30"/>
  <c r="AN41" i="30" s="1"/>
  <c r="AL45" i="30"/>
  <c r="AN45" i="30" s="1"/>
  <c r="AL49" i="30"/>
  <c r="AN49" i="30" s="1"/>
  <c r="AR7" i="30"/>
  <c r="AT7" i="30" s="1"/>
  <c r="AR11" i="30"/>
  <c r="AR15" i="30"/>
  <c r="AR19" i="30"/>
  <c r="AR23" i="30"/>
  <c r="AR27" i="30"/>
  <c r="AR32" i="30"/>
  <c r="AR36" i="30"/>
  <c r="AR40" i="30"/>
  <c r="AR44" i="30"/>
  <c r="AR48" i="30"/>
  <c r="AU10" i="30"/>
  <c r="AW10" i="30" s="1"/>
  <c r="AU14" i="30"/>
  <c r="AW14" i="30" s="1"/>
  <c r="AU18" i="30"/>
  <c r="AW18" i="30" s="1"/>
  <c r="AU22" i="30"/>
  <c r="AW22" i="30" s="1"/>
  <c r="AU26" i="30"/>
  <c r="AW26" i="30" s="1"/>
  <c r="AU30" i="30"/>
  <c r="AW30" i="30" s="1"/>
  <c r="AU35" i="30"/>
  <c r="AW35" i="30" s="1"/>
  <c r="AU39" i="30"/>
  <c r="AW39" i="30" s="1"/>
  <c r="AU43" i="30"/>
  <c r="AW43" i="30" s="1"/>
  <c r="AU47" i="30"/>
  <c r="AW47" i="30" s="1"/>
  <c r="K7" i="30"/>
  <c r="K11" i="30"/>
  <c r="K15" i="30"/>
  <c r="K19" i="30"/>
  <c r="K23" i="30"/>
  <c r="K27" i="30"/>
  <c r="K32" i="30"/>
  <c r="K36" i="30"/>
  <c r="K40" i="30"/>
  <c r="K44" i="30"/>
  <c r="K48" i="30"/>
  <c r="Q10" i="30"/>
  <c r="Q14" i="30"/>
  <c r="Q18" i="30"/>
  <c r="Q22" i="30"/>
  <c r="Q26" i="30"/>
  <c r="Q30" i="30"/>
  <c r="Q35" i="30"/>
  <c r="Q39" i="30"/>
  <c r="Q43" i="30"/>
  <c r="Q47" i="30"/>
  <c r="T9" i="30"/>
  <c r="T13" i="30"/>
  <c r="T17" i="30"/>
  <c r="T21" i="30"/>
  <c r="T25" i="30"/>
  <c r="T29" i="30"/>
  <c r="T34" i="30"/>
  <c r="T38" i="30"/>
  <c r="T42" i="30"/>
  <c r="T46" i="30"/>
  <c r="T50" i="30"/>
  <c r="W8" i="30"/>
  <c r="W12" i="30"/>
  <c r="W16" i="30"/>
  <c r="W20" i="30"/>
  <c r="W24" i="30"/>
  <c r="W28" i="30"/>
  <c r="W33" i="30"/>
  <c r="W37" i="30"/>
  <c r="W41" i="30"/>
  <c r="W45" i="30"/>
  <c r="W49" i="30"/>
  <c r="AF7" i="30"/>
  <c r="AF11" i="30"/>
  <c r="AF15" i="30"/>
  <c r="AF19" i="30"/>
  <c r="AF23" i="30"/>
  <c r="AF27" i="30"/>
  <c r="AF32" i="30"/>
  <c r="AF36" i="30"/>
  <c r="AF40" i="30"/>
  <c r="AF44" i="30"/>
  <c r="AF48" i="30"/>
  <c r="AI10" i="30"/>
  <c r="AI14" i="30"/>
  <c r="AI18" i="30"/>
  <c r="AI22" i="30"/>
  <c r="AI26" i="30"/>
  <c r="AI30" i="30"/>
  <c r="AI35" i="30"/>
  <c r="AI39" i="30"/>
  <c r="AI43" i="30"/>
  <c r="AI47" i="30"/>
  <c r="AL9" i="30"/>
  <c r="AN9" i="30" s="1"/>
  <c r="AL13" i="30"/>
  <c r="AN13" i="30" s="1"/>
  <c r="AL17" i="30"/>
  <c r="AN17" i="30" s="1"/>
  <c r="AL21" i="30"/>
  <c r="AN21" i="30" s="1"/>
  <c r="AL25" i="30"/>
  <c r="AN25" i="30" s="1"/>
  <c r="AL29" i="30"/>
  <c r="AN29" i="30" s="1"/>
  <c r="AL34" i="30"/>
  <c r="AN34" i="30" s="1"/>
  <c r="AL38" i="30"/>
  <c r="AN38" i="30" s="1"/>
  <c r="AL42" i="30"/>
  <c r="AN42" i="30" s="1"/>
  <c r="AL46" i="30"/>
  <c r="AN46" i="30" s="1"/>
  <c r="AL50" i="30"/>
  <c r="AN50" i="30" s="1"/>
  <c r="AR8" i="30"/>
  <c r="AR12" i="30"/>
  <c r="AR16" i="30"/>
  <c r="AR20" i="30"/>
  <c r="AR24" i="30"/>
  <c r="AR28" i="30"/>
  <c r="AR33" i="30"/>
  <c r="AR37" i="30"/>
  <c r="AR41" i="30"/>
  <c r="AR45" i="30"/>
  <c r="AR49" i="30"/>
  <c r="AU7" i="30"/>
  <c r="AW7" i="30" s="1"/>
  <c r="AU11" i="30"/>
  <c r="AW11" i="30" s="1"/>
  <c r="AU15" i="30"/>
  <c r="AW15" i="30" s="1"/>
  <c r="AU19" i="30"/>
  <c r="AW19" i="30" s="1"/>
  <c r="AU23" i="30"/>
  <c r="AW23" i="30" s="1"/>
  <c r="AU27" i="30"/>
  <c r="AW27" i="30" s="1"/>
  <c r="AU32" i="30"/>
  <c r="AW32" i="30" s="1"/>
  <c r="AU36" i="30"/>
  <c r="AW36" i="30" s="1"/>
  <c r="AU40" i="30"/>
  <c r="AW40" i="30" s="1"/>
  <c r="AU44" i="30"/>
  <c r="AW44" i="30" s="1"/>
  <c r="AU48" i="30"/>
  <c r="AW48" i="30" s="1"/>
  <c r="H9" i="30"/>
  <c r="H13" i="30"/>
  <c r="H17" i="30"/>
  <c r="H21" i="30"/>
  <c r="H25" i="30"/>
  <c r="H29" i="30"/>
  <c r="H34" i="30"/>
  <c r="H38" i="30"/>
  <c r="H42" i="30"/>
  <c r="H46" i="30"/>
  <c r="H50" i="30"/>
  <c r="K8" i="30"/>
  <c r="K12" i="30"/>
  <c r="K16" i="30"/>
  <c r="K20" i="30"/>
  <c r="K24" i="30"/>
  <c r="K28" i="30"/>
  <c r="K33" i="30"/>
  <c r="K37" i="30"/>
  <c r="K41" i="30"/>
  <c r="K45" i="30"/>
  <c r="K49" i="30"/>
  <c r="Q7" i="30"/>
  <c r="Q11" i="30"/>
  <c r="Q15" i="30"/>
  <c r="Q19" i="30"/>
  <c r="Q23" i="30"/>
  <c r="Q27" i="30"/>
  <c r="Q32" i="30"/>
  <c r="Q36" i="30"/>
  <c r="Q40" i="30"/>
  <c r="Q44" i="30"/>
  <c r="Q48" i="30"/>
  <c r="T10" i="30"/>
  <c r="T14" i="30"/>
  <c r="T18" i="30"/>
  <c r="T22" i="30"/>
  <c r="T26" i="30"/>
  <c r="T30" i="30"/>
  <c r="T35" i="30"/>
  <c r="T39" i="30"/>
  <c r="T43" i="30"/>
  <c r="T47" i="30"/>
  <c r="W9" i="30"/>
  <c r="W13" i="30"/>
  <c r="W17" i="30"/>
  <c r="W21" i="30"/>
  <c r="W25" i="30"/>
  <c r="W29" i="30"/>
  <c r="W34" i="30"/>
  <c r="W38" i="30"/>
  <c r="W42" i="30"/>
  <c r="W46" i="30"/>
  <c r="W50" i="30"/>
  <c r="AF8" i="30"/>
  <c r="AF12" i="30"/>
  <c r="AF16" i="30"/>
  <c r="AF20" i="30"/>
  <c r="AF24" i="30"/>
  <c r="AF28" i="30"/>
  <c r="AF33" i="30"/>
  <c r="AF37" i="30"/>
  <c r="AF41" i="30"/>
  <c r="AF45" i="30"/>
  <c r="AF49" i="30"/>
  <c r="AI7" i="30"/>
  <c r="AI11" i="30"/>
  <c r="AI15" i="30"/>
  <c r="AI19" i="30"/>
  <c r="AI23" i="30"/>
  <c r="AI27" i="30"/>
  <c r="AI32" i="30"/>
  <c r="AI36" i="30"/>
  <c r="AI40" i="30"/>
  <c r="AI44" i="30"/>
  <c r="AI48" i="30"/>
  <c r="AL10" i="30"/>
  <c r="AN10" i="30" s="1"/>
  <c r="AL14" i="30"/>
  <c r="AN14" i="30" s="1"/>
  <c r="AL18" i="30"/>
  <c r="AN18" i="30" s="1"/>
  <c r="AL22" i="30"/>
  <c r="AN22" i="30" s="1"/>
  <c r="AL26" i="30"/>
  <c r="AN26" i="30" s="1"/>
  <c r="AL30" i="30"/>
  <c r="AN30" i="30" s="1"/>
  <c r="AL35" i="30"/>
  <c r="AN35" i="30" s="1"/>
  <c r="AL39" i="30"/>
  <c r="AN39" i="30" s="1"/>
  <c r="AL43" i="30"/>
  <c r="AN43" i="30" s="1"/>
  <c r="AL47" i="30"/>
  <c r="AN47" i="30" s="1"/>
  <c r="AR9" i="30"/>
  <c r="AR13" i="30"/>
  <c r="AR17" i="30"/>
  <c r="AR21" i="30"/>
  <c r="AR25" i="30"/>
  <c r="AR29" i="30"/>
  <c r="AR34" i="30"/>
  <c r="AR38" i="30"/>
  <c r="AR42" i="30"/>
  <c r="AR46" i="30"/>
  <c r="AR50" i="30"/>
  <c r="AU8" i="30"/>
  <c r="AW8" i="30" s="1"/>
  <c r="AU12" i="30"/>
  <c r="AW12" i="30" s="1"/>
  <c r="AU16" i="30"/>
  <c r="AW16" i="30" s="1"/>
  <c r="AU20" i="30"/>
  <c r="AW20" i="30" s="1"/>
  <c r="AU24" i="30"/>
  <c r="AW24" i="30" s="1"/>
  <c r="AU28" i="30"/>
  <c r="AW28" i="30" s="1"/>
  <c r="AU33" i="30"/>
  <c r="AW33" i="30" s="1"/>
  <c r="AU37" i="30"/>
  <c r="AW37" i="30" s="1"/>
  <c r="AU41" i="30"/>
  <c r="AW41" i="30" s="1"/>
  <c r="AU45" i="30"/>
  <c r="AW45" i="30" s="1"/>
  <c r="AU49" i="30"/>
  <c r="AW49" i="30" s="1"/>
  <c r="AN8" i="11"/>
  <c r="AN12" i="11"/>
  <c r="AW8" i="11"/>
  <c r="AW12" i="11"/>
  <c r="AZ8" i="11"/>
  <c r="AZ12" i="11"/>
  <c r="AN16" i="11"/>
  <c r="AN20" i="11"/>
  <c r="AN24" i="11"/>
  <c r="AN28" i="11"/>
  <c r="AN33" i="11"/>
  <c r="AN37" i="11"/>
  <c r="AN41" i="11"/>
  <c r="AN45" i="11"/>
  <c r="AN49" i="11"/>
  <c r="AW18" i="11"/>
  <c r="AW22" i="11"/>
  <c r="AW26" i="11"/>
  <c r="AW30" i="11"/>
  <c r="AW35" i="11"/>
  <c r="AW39" i="11"/>
  <c r="AW43" i="11"/>
  <c r="AW47" i="11"/>
  <c r="AZ17" i="11"/>
  <c r="AZ21" i="11"/>
  <c r="AZ25" i="11"/>
  <c r="AZ29" i="11"/>
  <c r="AZ34" i="11"/>
  <c r="AZ38" i="11"/>
  <c r="AZ42" i="11"/>
  <c r="AZ46" i="11"/>
  <c r="AZ50" i="11"/>
  <c r="AN9" i="11"/>
  <c r="AN13" i="11"/>
  <c r="AW9" i="11"/>
  <c r="AW13" i="11"/>
  <c r="AZ9" i="11"/>
  <c r="AZ13" i="11"/>
  <c r="AN17" i="11"/>
  <c r="AN21" i="11"/>
  <c r="AN25" i="11"/>
  <c r="AN29" i="11"/>
  <c r="AN34" i="11"/>
  <c r="AN38" i="11"/>
  <c r="AN42" i="11"/>
  <c r="AN46" i="11"/>
  <c r="AN50" i="11"/>
  <c r="AW15" i="11"/>
  <c r="AW19" i="11"/>
  <c r="AW23" i="11"/>
  <c r="AW27" i="11"/>
  <c r="AW32" i="11"/>
  <c r="AW36" i="11"/>
  <c r="AW40" i="11"/>
  <c r="AW44" i="11"/>
  <c r="AW48" i="11"/>
  <c r="AZ18" i="11"/>
  <c r="AZ22" i="11"/>
  <c r="AZ26" i="11"/>
  <c r="AZ30" i="11"/>
  <c r="AZ35" i="11"/>
  <c r="AZ39" i="11"/>
  <c r="AZ43" i="11"/>
  <c r="AZ47" i="11"/>
  <c r="AZ31" i="11"/>
  <c r="AN10" i="11"/>
  <c r="AN14" i="11"/>
  <c r="AW10" i="11"/>
  <c r="AW14" i="11"/>
  <c r="AZ10" i="11"/>
  <c r="AZ14" i="11"/>
  <c r="AN18" i="11"/>
  <c r="AN22" i="11"/>
  <c r="AN26" i="11"/>
  <c r="AN30" i="11"/>
  <c r="AN35" i="11"/>
  <c r="AN39" i="11"/>
  <c r="AN43" i="11"/>
  <c r="AN47" i="11"/>
  <c r="AW16" i="11"/>
  <c r="AW20" i="11"/>
  <c r="AW24" i="11"/>
  <c r="AW28" i="11"/>
  <c r="AW33" i="11"/>
  <c r="AW37" i="11"/>
  <c r="AW41" i="11"/>
  <c r="AW45" i="11"/>
  <c r="AW49" i="11"/>
  <c r="AZ15" i="11"/>
  <c r="AZ19" i="11"/>
  <c r="AZ23" i="11"/>
  <c r="AZ27" i="11"/>
  <c r="AZ32" i="11"/>
  <c r="AZ36" i="11"/>
  <c r="AZ40" i="11"/>
  <c r="AZ44" i="11"/>
  <c r="AZ48" i="11"/>
  <c r="N19" i="11"/>
  <c r="N23" i="11"/>
  <c r="AN11" i="11"/>
  <c r="AW11" i="11"/>
  <c r="AZ11" i="11"/>
  <c r="Z16" i="11"/>
  <c r="AN15" i="11"/>
  <c r="AN19" i="11"/>
  <c r="AN23" i="11"/>
  <c r="AN27" i="11"/>
  <c r="AN32" i="11"/>
  <c r="AN36" i="11"/>
  <c r="AN40" i="11"/>
  <c r="AN44" i="11"/>
  <c r="AN48" i="11"/>
  <c r="AW17" i="11"/>
  <c r="AW21" i="11"/>
  <c r="AW25" i="11"/>
  <c r="AW29" i="11"/>
  <c r="AW34" i="11"/>
  <c r="AW38" i="11"/>
  <c r="AW42" i="11"/>
  <c r="AW46" i="11"/>
  <c r="AW50" i="11"/>
  <c r="AZ16" i="11"/>
  <c r="AZ20" i="11"/>
  <c r="AZ24" i="11"/>
  <c r="AZ28" i="11"/>
  <c r="AZ33" i="11"/>
  <c r="AZ37" i="11"/>
  <c r="AZ41" i="11"/>
  <c r="AZ45" i="11"/>
  <c r="AZ49" i="11"/>
  <c r="AN31" i="11"/>
  <c r="AW31" i="11"/>
  <c r="BH7" i="7"/>
  <c r="BD7" i="7"/>
  <c r="BF7" i="7" s="1"/>
  <c r="Z40" i="30" l="1"/>
  <c r="AO49" i="30"/>
  <c r="Z32" i="30"/>
  <c r="AO16" i="30"/>
  <c r="AO41" i="30"/>
  <c r="AO24" i="30"/>
  <c r="AO8" i="30"/>
  <c r="AN51" i="53"/>
  <c r="V51" i="53"/>
  <c r="W51" i="53"/>
  <c r="Z41" i="11"/>
  <c r="N36" i="11"/>
  <c r="N44" i="11"/>
  <c r="Y51" i="53"/>
  <c r="Z27" i="30"/>
  <c r="Z48" i="30"/>
  <c r="Z15" i="30"/>
  <c r="AO33" i="30"/>
  <c r="AO28" i="30"/>
  <c r="AO45" i="30"/>
  <c r="AO12" i="30"/>
  <c r="Z44" i="30"/>
  <c r="Z11" i="30"/>
  <c r="Z23" i="30"/>
  <c r="AO25" i="11"/>
  <c r="AO42" i="11"/>
  <c r="AO38" i="11"/>
  <c r="AO50" i="11"/>
  <c r="AO34" i="11"/>
  <c r="AO21" i="11"/>
  <c r="AO17" i="11"/>
  <c r="Z37" i="11"/>
  <c r="Z49" i="11"/>
  <c r="Z33" i="11"/>
  <c r="Z24" i="11"/>
  <c r="Z20" i="11"/>
  <c r="N15" i="11"/>
  <c r="N40" i="11"/>
  <c r="N32" i="11"/>
  <c r="N31" i="11"/>
  <c r="AO46" i="11"/>
  <c r="AO29" i="11"/>
  <c r="Z45" i="11"/>
  <c r="Z28" i="11"/>
  <c r="N27" i="11"/>
  <c r="M51" i="53"/>
  <c r="AO31" i="11"/>
  <c r="AO37" i="30"/>
  <c r="AO20" i="30"/>
  <c r="Z35" i="30"/>
  <c r="Z18" i="30"/>
  <c r="Z36" i="30"/>
  <c r="Z19" i="30"/>
  <c r="AC48" i="11"/>
  <c r="N48" i="11"/>
  <c r="AO45" i="11"/>
  <c r="AO28" i="11"/>
  <c r="Z44" i="11"/>
  <c r="Z27" i="11"/>
  <c r="AT14" i="11"/>
  <c r="BA14" i="11"/>
  <c r="BC14" i="11" s="1"/>
  <c r="Z14" i="11"/>
  <c r="N47" i="11"/>
  <c r="N39" i="11"/>
  <c r="N26" i="11"/>
  <c r="N18" i="11"/>
  <c r="N10" i="11"/>
  <c r="AO44" i="11"/>
  <c r="AO27" i="11"/>
  <c r="Z43" i="11"/>
  <c r="Z26" i="11"/>
  <c r="AT9" i="11"/>
  <c r="BA9" i="11"/>
  <c r="BC9" i="11" s="1"/>
  <c r="AO13" i="11"/>
  <c r="N50" i="11"/>
  <c r="N42" i="11"/>
  <c r="N29" i="11"/>
  <c r="N21" i="11"/>
  <c r="N13" i="11"/>
  <c r="AT48" i="11"/>
  <c r="BA48" i="11"/>
  <c r="BC48" i="11" s="1"/>
  <c r="AT40" i="11"/>
  <c r="BA40" i="11"/>
  <c r="BC40" i="11" s="1"/>
  <c r="AT32" i="11"/>
  <c r="BA32" i="11"/>
  <c r="BC32" i="11" s="1"/>
  <c r="AT23" i="11"/>
  <c r="BA23" i="11"/>
  <c r="BC23" i="11" s="1"/>
  <c r="AT15" i="11"/>
  <c r="BA15" i="11"/>
  <c r="BC15" i="11" s="1"/>
  <c r="AO39" i="11"/>
  <c r="AO22" i="11"/>
  <c r="Z38" i="11"/>
  <c r="Z21" i="11"/>
  <c r="Z8" i="11"/>
  <c r="AO44" i="30"/>
  <c r="AO27" i="30"/>
  <c r="AO11" i="30"/>
  <c r="AT48" i="30"/>
  <c r="BA48" i="30"/>
  <c r="BC48" i="30" s="1"/>
  <c r="AT40" i="30"/>
  <c r="BA40" i="30"/>
  <c r="BC40" i="30" s="1"/>
  <c r="AT32" i="30"/>
  <c r="BA32" i="30"/>
  <c r="BC32" i="30" s="1"/>
  <c r="AT23" i="30"/>
  <c r="BA23" i="30"/>
  <c r="BC23" i="30" s="1"/>
  <c r="AT15" i="30"/>
  <c r="BA15" i="30"/>
  <c r="BC15" i="30" s="1"/>
  <c r="AO47" i="30"/>
  <c r="AO30" i="30"/>
  <c r="AO14" i="30"/>
  <c r="Z38" i="30"/>
  <c r="Z21" i="30"/>
  <c r="P51" i="42"/>
  <c r="N51" i="42"/>
  <c r="AQ51" i="38"/>
  <c r="AO51" i="38"/>
  <c r="N51" i="38"/>
  <c r="P51" i="38"/>
  <c r="N51" i="31"/>
  <c r="P51" i="31"/>
  <c r="AO51" i="23"/>
  <c r="AQ51" i="23"/>
  <c r="P51" i="23"/>
  <c r="N51" i="23"/>
  <c r="N51" i="5"/>
  <c r="P51" i="5"/>
  <c r="P51" i="15"/>
  <c r="N51" i="15"/>
  <c r="P51" i="4"/>
  <c r="N51" i="4"/>
  <c r="BA12" i="53"/>
  <c r="BC12" i="53" s="1"/>
  <c r="AT12" i="53"/>
  <c r="BD12" i="53"/>
  <c r="AO12" i="53"/>
  <c r="AH12" i="53"/>
  <c r="S12" i="53"/>
  <c r="Z12" i="53"/>
  <c r="AB12" i="53" s="1"/>
  <c r="G49" i="53"/>
  <c r="AC49" i="53"/>
  <c r="N49" i="53"/>
  <c r="P49" i="53" s="1"/>
  <c r="G41" i="53"/>
  <c r="N41" i="53"/>
  <c r="P41" i="53" s="1"/>
  <c r="AC41" i="53"/>
  <c r="G28" i="53"/>
  <c r="AC28" i="53"/>
  <c r="N28" i="53"/>
  <c r="P28" i="53" s="1"/>
  <c r="G20" i="53"/>
  <c r="AC20" i="53"/>
  <c r="N20" i="53"/>
  <c r="P20" i="53" s="1"/>
  <c r="AC12" i="53"/>
  <c r="N12" i="53"/>
  <c r="P12" i="53" s="1"/>
  <c r="G12" i="53"/>
  <c r="N51" i="37"/>
  <c r="P51" i="37"/>
  <c r="AO51" i="31"/>
  <c r="AT38" i="53"/>
  <c r="BA38" i="53"/>
  <c r="BC38" i="53" s="1"/>
  <c r="BD33" i="53"/>
  <c r="AO33" i="53"/>
  <c r="AH33" i="53"/>
  <c r="S44" i="53"/>
  <c r="Z44" i="53"/>
  <c r="AB44" i="53" s="1"/>
  <c r="Z51" i="37"/>
  <c r="AO46" i="30"/>
  <c r="AO38" i="30"/>
  <c r="AO29" i="30"/>
  <c r="AO21" i="30"/>
  <c r="AO13" i="30"/>
  <c r="Z45" i="30"/>
  <c r="Z37" i="30"/>
  <c r="Z28" i="30"/>
  <c r="Z20" i="30"/>
  <c r="Z12" i="30"/>
  <c r="N44" i="30"/>
  <c r="N36" i="30"/>
  <c r="N27" i="30"/>
  <c r="N19" i="30"/>
  <c r="N11" i="30"/>
  <c r="AB51" i="36"/>
  <c r="Z51" i="36"/>
  <c r="AT47" i="53"/>
  <c r="BA47" i="53"/>
  <c r="BC47" i="53" s="1"/>
  <c r="AT39" i="53"/>
  <c r="BA39" i="53"/>
  <c r="BC39" i="53" s="1"/>
  <c r="AT30" i="53"/>
  <c r="BA30" i="53"/>
  <c r="BC30" i="53" s="1"/>
  <c r="BA22" i="53"/>
  <c r="BC22" i="53" s="1"/>
  <c r="AT22" i="53"/>
  <c r="BD50" i="53"/>
  <c r="AH50" i="53"/>
  <c r="AO50" i="53"/>
  <c r="AO42" i="53"/>
  <c r="AH42" i="53"/>
  <c r="BD42" i="53"/>
  <c r="AO34" i="53"/>
  <c r="AH34" i="53"/>
  <c r="BD34" i="53"/>
  <c r="AO25" i="53"/>
  <c r="BD25" i="53"/>
  <c r="AH25" i="53"/>
  <c r="BD17" i="53"/>
  <c r="AO17" i="53"/>
  <c r="AH17" i="53"/>
  <c r="Z49" i="53"/>
  <c r="AB49" i="53" s="1"/>
  <c r="S49" i="53"/>
  <c r="Z41" i="53"/>
  <c r="AB41" i="53" s="1"/>
  <c r="S41" i="53"/>
  <c r="S33" i="53"/>
  <c r="Z33" i="53"/>
  <c r="AB33" i="53" s="1"/>
  <c r="S24" i="53"/>
  <c r="Z24" i="53"/>
  <c r="AB24" i="53" s="1"/>
  <c r="S16" i="53"/>
  <c r="Z16" i="53"/>
  <c r="AB16" i="53" s="1"/>
  <c r="K51" i="53"/>
  <c r="G44" i="53"/>
  <c r="N44" i="53"/>
  <c r="P44" i="53" s="1"/>
  <c r="AC44" i="53"/>
  <c r="G36" i="53"/>
  <c r="AC36" i="53"/>
  <c r="N36" i="53"/>
  <c r="P36" i="53" s="1"/>
  <c r="G23" i="53"/>
  <c r="AC23" i="53"/>
  <c r="N23" i="53"/>
  <c r="P23" i="53" s="1"/>
  <c r="N15" i="53"/>
  <c r="P15" i="53" s="1"/>
  <c r="G15" i="53"/>
  <c r="AC15" i="53"/>
  <c r="BC8" i="38"/>
  <c r="BC51" i="38" s="1"/>
  <c r="BA51" i="38"/>
  <c r="AO51" i="33"/>
  <c r="AQ51" i="33"/>
  <c r="AO51" i="15"/>
  <c r="AQ51" i="15"/>
  <c r="AT34" i="53"/>
  <c r="BA34" i="53"/>
  <c r="BC34" i="53" s="1"/>
  <c r="AH41" i="53"/>
  <c r="AO41" i="53"/>
  <c r="BD41" i="53"/>
  <c r="BD16" i="53"/>
  <c r="AO16" i="53"/>
  <c r="AH16" i="53"/>
  <c r="S48" i="53"/>
  <c r="Z48" i="53"/>
  <c r="AB48" i="53" s="1"/>
  <c r="S23" i="53"/>
  <c r="Z23" i="53"/>
  <c r="AB23" i="53" s="1"/>
  <c r="BA51" i="27"/>
  <c r="BC9" i="27"/>
  <c r="BC51" i="27" s="1"/>
  <c r="BC8" i="41"/>
  <c r="BC51" i="41" s="1"/>
  <c r="BA51" i="41"/>
  <c r="N46" i="30"/>
  <c r="N38" i="30"/>
  <c r="N29" i="30"/>
  <c r="N21" i="30"/>
  <c r="N13" i="30"/>
  <c r="S43" i="53"/>
  <c r="Z43" i="53"/>
  <c r="AB43" i="53" s="1"/>
  <c r="Z35" i="53"/>
  <c r="AB35" i="53" s="1"/>
  <c r="S35" i="53"/>
  <c r="S26" i="53"/>
  <c r="Z26" i="53"/>
  <c r="AB26" i="53" s="1"/>
  <c r="S18" i="53"/>
  <c r="Z18" i="53"/>
  <c r="AB18" i="53" s="1"/>
  <c r="BA9" i="53"/>
  <c r="BC9" i="53" s="1"/>
  <c r="AT9" i="53"/>
  <c r="BD9" i="53"/>
  <c r="AO9" i="53"/>
  <c r="AH9" i="53"/>
  <c r="S13" i="53"/>
  <c r="Z13" i="53"/>
  <c r="AB13" i="53" s="1"/>
  <c r="G50" i="53"/>
  <c r="AC50" i="53"/>
  <c r="N50" i="53"/>
  <c r="P50" i="53" s="1"/>
  <c r="AC42" i="53"/>
  <c r="G42" i="53"/>
  <c r="N42" i="53"/>
  <c r="P42" i="53" s="1"/>
  <c r="G29" i="53"/>
  <c r="N29" i="53"/>
  <c r="P29" i="53" s="1"/>
  <c r="AC29" i="53"/>
  <c r="G21" i="53"/>
  <c r="N21" i="53"/>
  <c r="P21" i="53" s="1"/>
  <c r="AC21" i="53"/>
  <c r="N13" i="53"/>
  <c r="P13" i="53" s="1"/>
  <c r="G13" i="53"/>
  <c r="AC13" i="53"/>
  <c r="AB51" i="27"/>
  <c r="N30" i="30"/>
  <c r="N10" i="30"/>
  <c r="Z14" i="53"/>
  <c r="AB14" i="53" s="1"/>
  <c r="S14" i="53"/>
  <c r="G39" i="53"/>
  <c r="AC39" i="53"/>
  <c r="N39" i="53"/>
  <c r="P39" i="53" s="1"/>
  <c r="N18" i="53"/>
  <c r="P18" i="53" s="1"/>
  <c r="AC18" i="53"/>
  <c r="G18" i="53"/>
  <c r="AT47" i="11"/>
  <c r="BA47" i="11"/>
  <c r="BC47" i="11" s="1"/>
  <c r="AT39" i="11"/>
  <c r="BA39" i="11"/>
  <c r="BC39" i="11" s="1"/>
  <c r="AT30" i="11"/>
  <c r="BA30" i="11"/>
  <c r="BC30" i="11" s="1"/>
  <c r="AT22" i="11"/>
  <c r="BA22" i="11"/>
  <c r="BC22" i="11" s="1"/>
  <c r="AT11" i="11"/>
  <c r="BA11" i="11"/>
  <c r="BC11" i="11" s="1"/>
  <c r="Z11" i="11"/>
  <c r="AT50" i="11"/>
  <c r="BA50" i="11"/>
  <c r="BC50" i="11" s="1"/>
  <c r="AT42" i="11"/>
  <c r="BA42" i="11"/>
  <c r="BC42" i="11" s="1"/>
  <c r="AT34" i="11"/>
  <c r="BA34" i="11"/>
  <c r="BC34" i="11" s="1"/>
  <c r="AT25" i="11"/>
  <c r="BA25" i="11"/>
  <c r="BC25" i="11" s="1"/>
  <c r="AT17" i="11"/>
  <c r="BA17" i="11"/>
  <c r="BC17" i="11" s="1"/>
  <c r="AO41" i="11"/>
  <c r="AO24" i="11"/>
  <c r="Z40" i="11"/>
  <c r="Z23" i="11"/>
  <c r="Z10" i="11"/>
  <c r="Z31" i="11"/>
  <c r="AT49" i="11"/>
  <c r="BA49" i="11"/>
  <c r="BC49" i="11" s="1"/>
  <c r="AT41" i="11"/>
  <c r="BA41" i="11"/>
  <c r="BC41" i="11" s="1"/>
  <c r="AT33" i="11"/>
  <c r="BA33" i="11"/>
  <c r="BC33" i="11" s="1"/>
  <c r="AT24" i="11"/>
  <c r="BA24" i="11"/>
  <c r="BC24" i="11" s="1"/>
  <c r="AT16" i="11"/>
  <c r="BA16" i="11"/>
  <c r="BC16" i="11" s="1"/>
  <c r="AO40" i="11"/>
  <c r="AO23" i="11"/>
  <c r="Z39" i="11"/>
  <c r="Z22" i="11"/>
  <c r="AO9" i="11"/>
  <c r="AO35" i="11"/>
  <c r="AO18" i="11"/>
  <c r="Z50" i="11"/>
  <c r="Z34" i="11"/>
  <c r="Z17" i="11"/>
  <c r="N33" i="11"/>
  <c r="AT8" i="11"/>
  <c r="BA8" i="11"/>
  <c r="AO12" i="11"/>
  <c r="N49" i="11"/>
  <c r="N41" i="11"/>
  <c r="N28" i="11"/>
  <c r="N20" i="11"/>
  <c r="N12" i="11"/>
  <c r="AT50" i="30"/>
  <c r="BA50" i="30"/>
  <c r="BC50" i="30" s="1"/>
  <c r="AT42" i="30"/>
  <c r="BA42" i="30"/>
  <c r="BC42" i="30" s="1"/>
  <c r="AT34" i="30"/>
  <c r="BA34" i="30"/>
  <c r="BC34" i="30" s="1"/>
  <c r="AT25" i="30"/>
  <c r="BA25" i="30"/>
  <c r="BC25" i="30" s="1"/>
  <c r="AT17" i="30"/>
  <c r="BA17" i="30"/>
  <c r="BC17" i="30" s="1"/>
  <c r="AT9" i="30"/>
  <c r="BA9" i="30"/>
  <c r="BC9" i="30" s="1"/>
  <c r="AT45" i="30"/>
  <c r="BA45" i="30"/>
  <c r="BC45" i="30" s="1"/>
  <c r="AT37" i="30"/>
  <c r="BA37" i="30"/>
  <c r="BC37" i="30" s="1"/>
  <c r="AT28" i="30"/>
  <c r="BA28" i="30"/>
  <c r="BC28" i="30" s="1"/>
  <c r="AT20" i="30"/>
  <c r="BA20" i="30"/>
  <c r="BC20" i="30" s="1"/>
  <c r="AT12" i="30"/>
  <c r="BA12" i="30"/>
  <c r="BC12" i="30" s="1"/>
  <c r="AO40" i="30"/>
  <c r="AO23" i="30"/>
  <c r="Z47" i="30"/>
  <c r="Z30" i="30"/>
  <c r="Z14" i="30"/>
  <c r="AO43" i="30"/>
  <c r="AO26" i="30"/>
  <c r="AO10" i="30"/>
  <c r="Z50" i="30"/>
  <c r="Z34" i="30"/>
  <c r="Z17" i="30"/>
  <c r="N51" i="43"/>
  <c r="P51" i="43"/>
  <c r="N51" i="34"/>
  <c r="P51" i="34"/>
  <c r="N45" i="30"/>
  <c r="N37" i="30"/>
  <c r="N28" i="30"/>
  <c r="N20" i="30"/>
  <c r="N12" i="30"/>
  <c r="AT44" i="53"/>
  <c r="BA44" i="53"/>
  <c r="BC44" i="53" s="1"/>
  <c r="AT36" i="53"/>
  <c r="BA36" i="53"/>
  <c r="BC36" i="53" s="1"/>
  <c r="AT27" i="53"/>
  <c r="BA27" i="53"/>
  <c r="BC27" i="53" s="1"/>
  <c r="AT19" i="53"/>
  <c r="BA19" i="53"/>
  <c r="BC19" i="53" s="1"/>
  <c r="BD47" i="53"/>
  <c r="AH47" i="53"/>
  <c r="AO47" i="53"/>
  <c r="BD39" i="53"/>
  <c r="AO39" i="53"/>
  <c r="AH39" i="53"/>
  <c r="AH30" i="53"/>
  <c r="BD30" i="53"/>
  <c r="AO30" i="53"/>
  <c r="AH22" i="53"/>
  <c r="BD22" i="53"/>
  <c r="AO22" i="53"/>
  <c r="S46" i="53"/>
  <c r="Z46" i="53"/>
  <c r="AB46" i="53" s="1"/>
  <c r="S38" i="53"/>
  <c r="Z38" i="53"/>
  <c r="AB38" i="53" s="1"/>
  <c r="S29" i="53"/>
  <c r="Z29" i="53"/>
  <c r="AB29" i="53" s="1"/>
  <c r="S21" i="53"/>
  <c r="Z21" i="53"/>
  <c r="AB21" i="53" s="1"/>
  <c r="N33" i="53"/>
  <c r="P33" i="53" s="1"/>
  <c r="G33" i="53"/>
  <c r="AC33" i="53"/>
  <c r="BA51" i="9"/>
  <c r="BC8" i="9"/>
  <c r="BC51" i="9" s="1"/>
  <c r="Z51" i="9"/>
  <c r="AB51" i="9"/>
  <c r="J51" i="53"/>
  <c r="P51" i="9"/>
  <c r="N51" i="9"/>
  <c r="AO51" i="7"/>
  <c r="AQ51" i="7"/>
  <c r="AO51" i="42"/>
  <c r="N39" i="30"/>
  <c r="N14" i="30"/>
  <c r="BA10" i="53"/>
  <c r="BC10" i="53" s="1"/>
  <c r="AT10" i="53"/>
  <c r="N10" i="53"/>
  <c r="P10" i="53" s="1"/>
  <c r="G10" i="53"/>
  <c r="AC10" i="53"/>
  <c r="AB51" i="37"/>
  <c r="Z51" i="43"/>
  <c r="AB51" i="43"/>
  <c r="AB51" i="42"/>
  <c r="Z51" i="42"/>
  <c r="Z51" i="41"/>
  <c r="AB51" i="41"/>
  <c r="Z51" i="33"/>
  <c r="AB51" i="33"/>
  <c r="Z51" i="31"/>
  <c r="AB51" i="31"/>
  <c r="AT43" i="30"/>
  <c r="BA43" i="30"/>
  <c r="BC43" i="30" s="1"/>
  <c r="AT35" i="30"/>
  <c r="BA35" i="30"/>
  <c r="BC35" i="30" s="1"/>
  <c r="AT26" i="30"/>
  <c r="BA26" i="30"/>
  <c r="BC26" i="30" s="1"/>
  <c r="AT18" i="30"/>
  <c r="BA18" i="30"/>
  <c r="BC18" i="30" s="1"/>
  <c r="AT10" i="30"/>
  <c r="BA10" i="30"/>
  <c r="BC10" i="30" s="1"/>
  <c r="Z51" i="24"/>
  <c r="AB51" i="24"/>
  <c r="AB51" i="15"/>
  <c r="Z51" i="15"/>
  <c r="AE7" i="53"/>
  <c r="AX51" i="53"/>
  <c r="AZ7" i="53"/>
  <c r="AZ51" i="53" s="1"/>
  <c r="BA11" i="53"/>
  <c r="BC11" i="53" s="1"/>
  <c r="AT11" i="53"/>
  <c r="BD11" i="53"/>
  <c r="AO11" i="53"/>
  <c r="AH11" i="53"/>
  <c r="AO51" i="27"/>
  <c r="N51" i="27"/>
  <c r="N47" i="30"/>
  <c r="N18" i="30"/>
  <c r="BA14" i="53"/>
  <c r="BC14" i="53" s="1"/>
  <c r="AT14" i="53"/>
  <c r="BD10" i="53"/>
  <c r="AO10" i="53"/>
  <c r="AH10" i="53"/>
  <c r="G22" i="53"/>
  <c r="AC22" i="53"/>
  <c r="N22" i="53"/>
  <c r="P22" i="53" s="1"/>
  <c r="BA51" i="42"/>
  <c r="BC8" i="42"/>
  <c r="BC51" i="42" s="1"/>
  <c r="BC8" i="33"/>
  <c r="BC51" i="33" s="1"/>
  <c r="BA51" i="33"/>
  <c r="BA51" i="36"/>
  <c r="BC8" i="36"/>
  <c r="BC51" i="36" s="1"/>
  <c r="BA51" i="10"/>
  <c r="BC8" i="10"/>
  <c r="BC51" i="10" s="1"/>
  <c r="AT49" i="53"/>
  <c r="BA49" i="53"/>
  <c r="BC49" i="53" s="1"/>
  <c r="AT41" i="53"/>
  <c r="BA41" i="53"/>
  <c r="BC41" i="53" s="1"/>
  <c r="AT33" i="53"/>
  <c r="BA33" i="53"/>
  <c r="BC33" i="53" s="1"/>
  <c r="BA24" i="53"/>
  <c r="BC24" i="53" s="1"/>
  <c r="AT24" i="53"/>
  <c r="BA16" i="53"/>
  <c r="BC16" i="53" s="1"/>
  <c r="AT16" i="53"/>
  <c r="BC8" i="4"/>
  <c r="BC51" i="4" s="1"/>
  <c r="BA51" i="4"/>
  <c r="BD48" i="53"/>
  <c r="AH48" i="53"/>
  <c r="AO48" i="53"/>
  <c r="AH40" i="53"/>
  <c r="AO40" i="53"/>
  <c r="BD40" i="53"/>
  <c r="BD32" i="53"/>
  <c r="AO32" i="53"/>
  <c r="AH32" i="53"/>
  <c r="AH23" i="53"/>
  <c r="BD23" i="53"/>
  <c r="AO23" i="53"/>
  <c r="BD15" i="53"/>
  <c r="AO15" i="53"/>
  <c r="AH15" i="53"/>
  <c r="G34" i="53"/>
  <c r="AC34" i="53"/>
  <c r="N34" i="53"/>
  <c r="P34" i="53" s="1"/>
  <c r="Z51" i="27"/>
  <c r="AT29" i="53"/>
  <c r="BA29" i="53"/>
  <c r="BC29" i="53" s="1"/>
  <c r="AH37" i="53"/>
  <c r="BD37" i="53"/>
  <c r="AO37" i="53"/>
  <c r="S32" i="53"/>
  <c r="Z32" i="53"/>
  <c r="AB32" i="53" s="1"/>
  <c r="G35" i="53"/>
  <c r="AC35" i="53"/>
  <c r="N35" i="53"/>
  <c r="P35" i="53" s="1"/>
  <c r="AO37" i="11"/>
  <c r="AO20" i="11"/>
  <c r="Z36" i="11"/>
  <c r="Z19" i="11"/>
  <c r="N35" i="11"/>
  <c r="AT10" i="11"/>
  <c r="BA10" i="11"/>
  <c r="BC10" i="11" s="1"/>
  <c r="AO14" i="11"/>
  <c r="N43" i="11"/>
  <c r="N30" i="11"/>
  <c r="N22" i="11"/>
  <c r="N14" i="11"/>
  <c r="AO36" i="11"/>
  <c r="AO19" i="11"/>
  <c r="Z35" i="11"/>
  <c r="Z18" i="11"/>
  <c r="N34" i="11"/>
  <c r="AT13" i="11"/>
  <c r="BA13" i="11"/>
  <c r="BC13" i="11" s="1"/>
  <c r="Z13" i="11"/>
  <c r="N46" i="11"/>
  <c r="N38" i="11"/>
  <c r="N25" i="11"/>
  <c r="N17" i="11"/>
  <c r="N9" i="11"/>
  <c r="AT44" i="11"/>
  <c r="BA44" i="11"/>
  <c r="BC44" i="11" s="1"/>
  <c r="AT36" i="11"/>
  <c r="BA36" i="11"/>
  <c r="BC36" i="11" s="1"/>
  <c r="AT27" i="11"/>
  <c r="BA27" i="11"/>
  <c r="BC27" i="11" s="1"/>
  <c r="AT19" i="11"/>
  <c r="BA19" i="11"/>
  <c r="BC19" i="11" s="1"/>
  <c r="AO47" i="11"/>
  <c r="AO30" i="11"/>
  <c r="Z46" i="11"/>
  <c r="Z29" i="11"/>
  <c r="AO8" i="11"/>
  <c r="AO36" i="30"/>
  <c r="AO19" i="30"/>
  <c r="Z43" i="30"/>
  <c r="Z26" i="30"/>
  <c r="Z10" i="30"/>
  <c r="AT44" i="30"/>
  <c r="BA44" i="30"/>
  <c r="BC44" i="30" s="1"/>
  <c r="AT36" i="30"/>
  <c r="BA36" i="30"/>
  <c r="BC36" i="30" s="1"/>
  <c r="AT27" i="30"/>
  <c r="BA27" i="30"/>
  <c r="BC27" i="30" s="1"/>
  <c r="AT19" i="30"/>
  <c r="BA19" i="30"/>
  <c r="BC19" i="30" s="1"/>
  <c r="AT11" i="30"/>
  <c r="BA11" i="30"/>
  <c r="BC11" i="30" s="1"/>
  <c r="AO39" i="30"/>
  <c r="AO22" i="30"/>
  <c r="Z46" i="30"/>
  <c r="Z29" i="30"/>
  <c r="Z13" i="30"/>
  <c r="N51" i="33"/>
  <c r="P51" i="33"/>
  <c r="N51" i="24"/>
  <c r="P51" i="24"/>
  <c r="P51" i="36"/>
  <c r="N51" i="36"/>
  <c r="P51" i="10"/>
  <c r="N51" i="10"/>
  <c r="BA8" i="53"/>
  <c r="AT8" i="53"/>
  <c r="BD8" i="53"/>
  <c r="AO8" i="53"/>
  <c r="AH8" i="53"/>
  <c r="S8" i="53"/>
  <c r="Z8" i="53"/>
  <c r="G45" i="53"/>
  <c r="N45" i="53"/>
  <c r="P45" i="53" s="1"/>
  <c r="AC45" i="53"/>
  <c r="N37" i="53"/>
  <c r="P37" i="53" s="1"/>
  <c r="G37" i="53"/>
  <c r="AC37" i="53"/>
  <c r="G24" i="53"/>
  <c r="N24" i="53"/>
  <c r="P24" i="53" s="1"/>
  <c r="AC24" i="53"/>
  <c r="N16" i="53"/>
  <c r="P16" i="53" s="1"/>
  <c r="AC16" i="53"/>
  <c r="G16" i="53"/>
  <c r="N8" i="53"/>
  <c r="G8" i="53"/>
  <c r="AC8" i="53"/>
  <c r="AB51" i="34"/>
  <c r="BA51" i="23"/>
  <c r="BC8" i="23"/>
  <c r="BC51" i="23" s="1"/>
  <c r="AQ51" i="10"/>
  <c r="AO51" i="10"/>
  <c r="BA50" i="53"/>
  <c r="BC50" i="53" s="1"/>
  <c r="AT50" i="53"/>
  <c r="AT25" i="53"/>
  <c r="BA25" i="53"/>
  <c r="BC25" i="53" s="1"/>
  <c r="AH45" i="53"/>
  <c r="BD45" i="53"/>
  <c r="AO45" i="53"/>
  <c r="AH24" i="53"/>
  <c r="AO24" i="53"/>
  <c r="BD24" i="53"/>
  <c r="S27" i="53"/>
  <c r="Z27" i="53"/>
  <c r="AB27" i="53" s="1"/>
  <c r="AB51" i="7"/>
  <c r="Z51" i="7"/>
  <c r="AO50" i="30"/>
  <c r="AO42" i="30"/>
  <c r="AO34" i="30"/>
  <c r="AO25" i="30"/>
  <c r="AO17" i="30"/>
  <c r="AO9" i="30"/>
  <c r="Z49" i="30"/>
  <c r="Z41" i="30"/>
  <c r="Z33" i="30"/>
  <c r="Z24" i="30"/>
  <c r="Z16" i="30"/>
  <c r="Z8" i="30"/>
  <c r="AC48" i="30"/>
  <c r="N48" i="30"/>
  <c r="N40" i="30"/>
  <c r="N32" i="30"/>
  <c r="N23" i="30"/>
  <c r="N15" i="30"/>
  <c r="AB51" i="10"/>
  <c r="Z51" i="10"/>
  <c r="AT43" i="53"/>
  <c r="BA43" i="53"/>
  <c r="BC43" i="53" s="1"/>
  <c r="AT35" i="53"/>
  <c r="BA35" i="53"/>
  <c r="BC35" i="53" s="1"/>
  <c r="AT26" i="53"/>
  <c r="BA26" i="53"/>
  <c r="BC26" i="53" s="1"/>
  <c r="AT18" i="53"/>
  <c r="BA18" i="53"/>
  <c r="BC18" i="53" s="1"/>
  <c r="BD46" i="53"/>
  <c r="AO46" i="53"/>
  <c r="AH46" i="53"/>
  <c r="AH38" i="53"/>
  <c r="BD38" i="53"/>
  <c r="AO38" i="53"/>
  <c r="AH29" i="53"/>
  <c r="BD29" i="53"/>
  <c r="AO29" i="53"/>
  <c r="BD21" i="53"/>
  <c r="AH21" i="53"/>
  <c r="AO21" i="53"/>
  <c r="S45" i="53"/>
  <c r="Z45" i="53"/>
  <c r="AB45" i="53" s="1"/>
  <c r="S37" i="53"/>
  <c r="Z37" i="53"/>
  <c r="AB37" i="53" s="1"/>
  <c r="S28" i="53"/>
  <c r="Z28" i="53"/>
  <c r="AB28" i="53" s="1"/>
  <c r="S20" i="53"/>
  <c r="Z20" i="53"/>
  <c r="AB20" i="53" s="1"/>
  <c r="G32" i="53"/>
  <c r="AC32" i="53"/>
  <c r="N32" i="53"/>
  <c r="P32" i="53" s="1"/>
  <c r="AW51" i="53"/>
  <c r="AR51" i="53"/>
  <c r="AF51" i="53"/>
  <c r="S11" i="53"/>
  <c r="Z11" i="53"/>
  <c r="AB11" i="53" s="1"/>
  <c r="N48" i="53"/>
  <c r="P48" i="53" s="1"/>
  <c r="AC48" i="53"/>
  <c r="G48" i="53"/>
  <c r="G40" i="53"/>
  <c r="AC40" i="53"/>
  <c r="G27" i="53"/>
  <c r="N27" i="53"/>
  <c r="P27" i="53" s="1"/>
  <c r="AC27" i="53"/>
  <c r="G19" i="53"/>
  <c r="AC19" i="53"/>
  <c r="N19" i="53"/>
  <c r="P19" i="53" s="1"/>
  <c r="N11" i="53"/>
  <c r="P11" i="53" s="1"/>
  <c r="G11" i="53"/>
  <c r="AC11" i="53"/>
  <c r="P51" i="7"/>
  <c r="N51" i="7"/>
  <c r="AO51" i="41"/>
  <c r="AO51" i="24"/>
  <c r="AQ51" i="5"/>
  <c r="AO51" i="5"/>
  <c r="AT46" i="53"/>
  <c r="BA46" i="53"/>
  <c r="BC46" i="53" s="1"/>
  <c r="AT21" i="53"/>
  <c r="BA21" i="53"/>
  <c r="BC21" i="53" s="1"/>
  <c r="BD49" i="53"/>
  <c r="AH49" i="53"/>
  <c r="AO49" i="53"/>
  <c r="AH28" i="53"/>
  <c r="AO28" i="53"/>
  <c r="BD28" i="53"/>
  <c r="S36" i="53"/>
  <c r="Z36" i="53"/>
  <c r="AB36" i="53" s="1"/>
  <c r="S15" i="53"/>
  <c r="Z15" i="53"/>
  <c r="AB15" i="53" s="1"/>
  <c r="BC8" i="7"/>
  <c r="BC51" i="7" s="1"/>
  <c r="BA51" i="7"/>
  <c r="BA51" i="43"/>
  <c r="BC8" i="43"/>
  <c r="BC51" i="43" s="1"/>
  <c r="BC8" i="31"/>
  <c r="BC51" i="31" s="1"/>
  <c r="BA51" i="31"/>
  <c r="N50" i="30"/>
  <c r="N42" i="30"/>
  <c r="N34" i="30"/>
  <c r="N25" i="30"/>
  <c r="N17" i="30"/>
  <c r="N9" i="30"/>
  <c r="S47" i="53"/>
  <c r="Z47" i="53"/>
  <c r="AB47" i="53" s="1"/>
  <c r="Z39" i="53"/>
  <c r="AB39" i="53" s="1"/>
  <c r="S39" i="53"/>
  <c r="S30" i="53"/>
  <c r="Z30" i="53"/>
  <c r="AB30" i="53" s="1"/>
  <c r="S22" i="53"/>
  <c r="Z22" i="53"/>
  <c r="AB22" i="53" s="1"/>
  <c r="BA13" i="53"/>
  <c r="BC13" i="53" s="1"/>
  <c r="AT13" i="53"/>
  <c r="BD13" i="53"/>
  <c r="AO13" i="53"/>
  <c r="AH13" i="53"/>
  <c r="Z9" i="53"/>
  <c r="AB9" i="53" s="1"/>
  <c r="S9" i="53"/>
  <c r="G46" i="53"/>
  <c r="AC46" i="53"/>
  <c r="N46" i="53"/>
  <c r="P46" i="53" s="1"/>
  <c r="G38" i="53"/>
  <c r="AC38" i="53"/>
  <c r="N38" i="53"/>
  <c r="P38" i="53" s="1"/>
  <c r="G25" i="53"/>
  <c r="N25" i="53"/>
  <c r="P25" i="53" s="1"/>
  <c r="AC25" i="53"/>
  <c r="G17" i="53"/>
  <c r="AC17" i="53"/>
  <c r="N17" i="53"/>
  <c r="P17" i="53" s="1"/>
  <c r="G9" i="53"/>
  <c r="AC9" i="53"/>
  <c r="N9" i="53"/>
  <c r="P9" i="53" s="1"/>
  <c r="AO51" i="43"/>
  <c r="Z51" i="38"/>
  <c r="AB51" i="38"/>
  <c r="N43" i="30"/>
  <c r="N22" i="30"/>
  <c r="S10" i="53"/>
  <c r="Z10" i="53"/>
  <c r="AB10" i="53" s="1"/>
  <c r="G47" i="53"/>
  <c r="AC47" i="53"/>
  <c r="N47" i="53"/>
  <c r="P47" i="53" s="1"/>
  <c r="G26" i="53"/>
  <c r="AC26" i="53"/>
  <c r="N26" i="53"/>
  <c r="P26" i="53" s="1"/>
  <c r="AT43" i="11"/>
  <c r="BA43" i="11"/>
  <c r="BC43" i="11" s="1"/>
  <c r="AT35" i="11"/>
  <c r="BA35" i="11"/>
  <c r="BC35" i="11" s="1"/>
  <c r="AT26" i="11"/>
  <c r="BA26" i="11"/>
  <c r="BC26" i="11" s="1"/>
  <c r="AT18" i="11"/>
  <c r="BA18" i="11"/>
  <c r="BC18" i="11" s="1"/>
  <c r="AO11" i="11"/>
  <c r="N11" i="11"/>
  <c r="AT46" i="11"/>
  <c r="BA46" i="11"/>
  <c r="BC46" i="11" s="1"/>
  <c r="AT38" i="11"/>
  <c r="BA38" i="11"/>
  <c r="BC38" i="11" s="1"/>
  <c r="AT29" i="11"/>
  <c r="BA29" i="11"/>
  <c r="BC29" i="11" s="1"/>
  <c r="AT21" i="11"/>
  <c r="BA21" i="11"/>
  <c r="BC21" i="11" s="1"/>
  <c r="AO49" i="11"/>
  <c r="AO33" i="11"/>
  <c r="AO16" i="11"/>
  <c r="Z48" i="11"/>
  <c r="Z32" i="11"/>
  <c r="Z15" i="11"/>
  <c r="AO10" i="11"/>
  <c r="AT31" i="11"/>
  <c r="BA31" i="11"/>
  <c r="BC31" i="11" s="1"/>
  <c r="AT45" i="11"/>
  <c r="BA45" i="11"/>
  <c r="BC45" i="11" s="1"/>
  <c r="AT37" i="11"/>
  <c r="BA37" i="11"/>
  <c r="BC37" i="11" s="1"/>
  <c r="AT28" i="11"/>
  <c r="BA28" i="11"/>
  <c r="BC28" i="11" s="1"/>
  <c r="AT20" i="11"/>
  <c r="BA20" i="11"/>
  <c r="BC20" i="11" s="1"/>
  <c r="AO48" i="11"/>
  <c r="AO32" i="11"/>
  <c r="AO15" i="11"/>
  <c r="Z47" i="11"/>
  <c r="Z30" i="11"/>
  <c r="Z9" i="11"/>
  <c r="AO43" i="11"/>
  <c r="AO26" i="11"/>
  <c r="Z42" i="11"/>
  <c r="Z25" i="11"/>
  <c r="AT12" i="11"/>
  <c r="BA12" i="11"/>
  <c r="BC12" i="11" s="1"/>
  <c r="Z12" i="11"/>
  <c r="N45" i="11"/>
  <c r="N37" i="11"/>
  <c r="N24" i="11"/>
  <c r="N16" i="11"/>
  <c r="N8" i="11"/>
  <c r="AT46" i="30"/>
  <c r="BA46" i="30"/>
  <c r="BC46" i="30" s="1"/>
  <c r="AT38" i="30"/>
  <c r="BA38" i="30"/>
  <c r="BC38" i="30" s="1"/>
  <c r="AT29" i="30"/>
  <c r="BA29" i="30"/>
  <c r="BC29" i="30" s="1"/>
  <c r="AT21" i="30"/>
  <c r="BA21" i="30"/>
  <c r="BC21" i="30" s="1"/>
  <c r="AT13" i="30"/>
  <c r="BA13" i="30"/>
  <c r="BC13" i="30" s="1"/>
  <c r="AT49" i="30"/>
  <c r="BA49" i="30"/>
  <c r="BC49" i="30" s="1"/>
  <c r="AT41" i="30"/>
  <c r="BA41" i="30"/>
  <c r="BC41" i="30" s="1"/>
  <c r="AT33" i="30"/>
  <c r="BA33" i="30"/>
  <c r="BC33" i="30" s="1"/>
  <c r="AT24" i="30"/>
  <c r="BA24" i="30"/>
  <c r="BC24" i="30" s="1"/>
  <c r="AT16" i="30"/>
  <c r="BA16" i="30"/>
  <c r="BC16" i="30" s="1"/>
  <c r="AT8" i="30"/>
  <c r="BA8" i="30"/>
  <c r="AO48" i="30"/>
  <c r="AO32" i="30"/>
  <c r="AO15" i="30"/>
  <c r="Z39" i="30"/>
  <c r="Z22" i="30"/>
  <c r="AO35" i="30"/>
  <c r="AO18" i="30"/>
  <c r="Z42" i="30"/>
  <c r="Z25" i="30"/>
  <c r="Z9" i="30"/>
  <c r="N51" i="41"/>
  <c r="P51" i="41"/>
  <c r="BC8" i="34"/>
  <c r="BC51" i="34" s="1"/>
  <c r="BA51" i="34"/>
  <c r="N49" i="30"/>
  <c r="N41" i="30"/>
  <c r="N33" i="30"/>
  <c r="N24" i="30"/>
  <c r="N16" i="30"/>
  <c r="N8" i="30"/>
  <c r="AT48" i="53"/>
  <c r="BA48" i="53"/>
  <c r="BC48" i="53" s="1"/>
  <c r="BA40" i="53"/>
  <c r="BC40" i="53" s="1"/>
  <c r="AT40" i="53"/>
  <c r="AT32" i="53"/>
  <c r="BA32" i="53"/>
  <c r="BC32" i="53" s="1"/>
  <c r="AT23" i="53"/>
  <c r="BA23" i="53"/>
  <c r="BC23" i="53" s="1"/>
  <c r="BA15" i="53"/>
  <c r="BC15" i="53" s="1"/>
  <c r="AT15" i="53"/>
  <c r="AH43" i="53"/>
  <c r="AO43" i="53"/>
  <c r="BD43" i="53"/>
  <c r="AO35" i="53"/>
  <c r="AH35" i="53"/>
  <c r="BD35" i="53"/>
  <c r="AO26" i="53"/>
  <c r="AH26" i="53"/>
  <c r="BD26" i="53"/>
  <c r="AO18" i="53"/>
  <c r="BD18" i="53"/>
  <c r="AH18" i="53"/>
  <c r="S50" i="53"/>
  <c r="Z50" i="53"/>
  <c r="AB50" i="53" s="1"/>
  <c r="S42" i="53"/>
  <c r="Z42" i="53"/>
  <c r="AB42" i="53" s="1"/>
  <c r="S34" i="53"/>
  <c r="Z34" i="53"/>
  <c r="AB34" i="53" s="1"/>
  <c r="S25" i="53"/>
  <c r="Z25" i="53"/>
  <c r="AB25" i="53" s="1"/>
  <c r="Z17" i="53"/>
  <c r="AB17" i="53" s="1"/>
  <c r="S17" i="53"/>
  <c r="AQ51" i="37"/>
  <c r="AO51" i="37"/>
  <c r="Z51" i="34"/>
  <c r="N26" i="30"/>
  <c r="G30" i="53"/>
  <c r="AC30" i="53"/>
  <c r="N30" i="53"/>
  <c r="P30" i="53" s="1"/>
  <c r="AT47" i="30"/>
  <c r="BA47" i="30"/>
  <c r="BC47" i="30" s="1"/>
  <c r="AT39" i="30"/>
  <c r="BA39" i="30"/>
  <c r="BC39" i="30" s="1"/>
  <c r="AT30" i="30"/>
  <c r="BA30" i="30"/>
  <c r="BC30" i="30" s="1"/>
  <c r="AT22" i="30"/>
  <c r="BA22" i="30"/>
  <c r="BC22" i="30" s="1"/>
  <c r="AT14" i="30"/>
  <c r="BA14" i="30"/>
  <c r="BC14" i="30" s="1"/>
  <c r="AB51" i="5"/>
  <c r="Z51" i="5"/>
  <c r="AB51" i="4"/>
  <c r="Z51" i="4"/>
  <c r="E51" i="53"/>
  <c r="AU51" i="53"/>
  <c r="AI51" i="53"/>
  <c r="BD7" i="53"/>
  <c r="BG7" i="53" s="1"/>
  <c r="Q51" i="53"/>
  <c r="S7" i="53"/>
  <c r="N35" i="30"/>
  <c r="AO51" i="4"/>
  <c r="BD14" i="53"/>
  <c r="AO14" i="53"/>
  <c r="AH14" i="53"/>
  <c r="G43" i="53"/>
  <c r="AC43" i="53"/>
  <c r="N43" i="53"/>
  <c r="P43" i="53" s="1"/>
  <c r="N14" i="53"/>
  <c r="P14" i="53" s="1"/>
  <c r="AC14" i="53"/>
  <c r="G14" i="53"/>
  <c r="AO51" i="34"/>
  <c r="BA51" i="24"/>
  <c r="BC8" i="24"/>
  <c r="BC51" i="24" s="1"/>
  <c r="BC8" i="5"/>
  <c r="BC51" i="5" s="1"/>
  <c r="BA51" i="5"/>
  <c r="BC8" i="15"/>
  <c r="BC51" i="15" s="1"/>
  <c r="BA51" i="15"/>
  <c r="BA45" i="53"/>
  <c r="BC45" i="53" s="1"/>
  <c r="AT45" i="53"/>
  <c r="AT37" i="53"/>
  <c r="BA37" i="53"/>
  <c r="BC37" i="53" s="1"/>
  <c r="AT28" i="53"/>
  <c r="BA28" i="53"/>
  <c r="BC28" i="53" s="1"/>
  <c r="BA20" i="53"/>
  <c r="BC20" i="53" s="1"/>
  <c r="AT20" i="53"/>
  <c r="BD44" i="53"/>
  <c r="AO44" i="53"/>
  <c r="AH44" i="53"/>
  <c r="BD36" i="53"/>
  <c r="AO36" i="53"/>
  <c r="AH36" i="53"/>
  <c r="AH27" i="53"/>
  <c r="BD27" i="53"/>
  <c r="AO27" i="53"/>
  <c r="BD19" i="53"/>
  <c r="AH19" i="53"/>
  <c r="AO19" i="53"/>
  <c r="AO51" i="9"/>
  <c r="Z51" i="23"/>
  <c r="AB51" i="23"/>
  <c r="AO51" i="36"/>
  <c r="AQ51" i="36"/>
  <c r="AT42" i="53"/>
  <c r="BA42" i="53"/>
  <c r="BC42" i="53" s="1"/>
  <c r="BA17" i="53"/>
  <c r="BC17" i="53" s="1"/>
  <c r="AT17" i="53"/>
  <c r="AH20" i="53"/>
  <c r="AO20" i="53"/>
  <c r="BD20" i="53"/>
  <c r="S40" i="53"/>
  <c r="Z40" i="53"/>
  <c r="AB40" i="53" s="1"/>
  <c r="S19" i="53"/>
  <c r="Z19" i="53"/>
  <c r="AB19" i="53" s="1"/>
  <c r="BA51" i="37"/>
  <c r="BC8" i="37"/>
  <c r="BC51" i="37" s="1"/>
  <c r="AC44" i="30"/>
  <c r="AC36" i="30"/>
  <c r="AC27" i="30"/>
  <c r="AC19" i="30"/>
  <c r="AC11" i="30"/>
  <c r="AZ51" i="11"/>
  <c r="AX51" i="11"/>
  <c r="AU51" i="11"/>
  <c r="AW7" i="11"/>
  <c r="AW51" i="11" s="1"/>
  <c r="AR51" i="11"/>
  <c r="AT7" i="11"/>
  <c r="AN7" i="11"/>
  <c r="AN51" i="11" s="1"/>
  <c r="AL51" i="11"/>
  <c r="AI51" i="11"/>
  <c r="AF51" i="11"/>
  <c r="W51" i="11"/>
  <c r="T51" i="11"/>
  <c r="Q51" i="11"/>
  <c r="K51" i="11"/>
  <c r="AC44" i="11"/>
  <c r="AC36" i="11"/>
  <c r="AC23" i="11"/>
  <c r="AC15" i="11"/>
  <c r="AC47" i="11"/>
  <c r="AC39" i="11"/>
  <c r="AC26" i="11"/>
  <c r="AC18" i="11"/>
  <c r="AC10" i="11"/>
  <c r="AC34" i="11"/>
  <c r="AC50" i="11"/>
  <c r="AC42" i="11"/>
  <c r="AC29" i="11"/>
  <c r="AC21" i="11"/>
  <c r="AC13" i="11"/>
  <c r="BG7" i="7"/>
  <c r="BI7" i="7" s="1"/>
  <c r="AC47" i="30"/>
  <c r="AC39" i="30"/>
  <c r="AC30" i="30"/>
  <c r="AC22" i="30"/>
  <c r="AC14" i="30"/>
  <c r="AC50" i="30"/>
  <c r="AC42" i="30"/>
  <c r="AC34" i="30"/>
  <c r="AC25" i="30"/>
  <c r="AC17" i="30"/>
  <c r="AC9" i="30"/>
  <c r="AC49" i="30"/>
  <c r="AC41" i="30"/>
  <c r="AC33" i="30"/>
  <c r="AC24" i="30"/>
  <c r="AC16" i="30"/>
  <c r="AC8" i="30"/>
  <c r="H51" i="11"/>
  <c r="AC45" i="11"/>
  <c r="AC37" i="11"/>
  <c r="AC24" i="11"/>
  <c r="AC16" i="11"/>
  <c r="AC8" i="11"/>
  <c r="AC40" i="30"/>
  <c r="AC32" i="30"/>
  <c r="AC23" i="30"/>
  <c r="AC15" i="30"/>
  <c r="AC40" i="11"/>
  <c r="AC27" i="11"/>
  <c r="AC19" i="11"/>
  <c r="AC11" i="11"/>
  <c r="AC35" i="11"/>
  <c r="AC43" i="11"/>
  <c r="AC30" i="11"/>
  <c r="AC22" i="11"/>
  <c r="AC14" i="11"/>
  <c r="AC46" i="11"/>
  <c r="AC38" i="11"/>
  <c r="AC25" i="11"/>
  <c r="AC17" i="11"/>
  <c r="AC9" i="11"/>
  <c r="AC31" i="11"/>
  <c r="AC32" i="11"/>
  <c r="AC43" i="30"/>
  <c r="AC35" i="30"/>
  <c r="AC26" i="30"/>
  <c r="AC18" i="30"/>
  <c r="AC10" i="30"/>
  <c r="AC46" i="30"/>
  <c r="AC38" i="30"/>
  <c r="AC29" i="30"/>
  <c r="AC21" i="30"/>
  <c r="AC13" i="30"/>
  <c r="AC45" i="30"/>
  <c r="AC37" i="30"/>
  <c r="AC28" i="30"/>
  <c r="AC20" i="30"/>
  <c r="AC12" i="30"/>
  <c r="AC33" i="11"/>
  <c r="AC49" i="11"/>
  <c r="AC41" i="11"/>
  <c r="AC28" i="11"/>
  <c r="AC20" i="11"/>
  <c r="AC12" i="11"/>
  <c r="AC7" i="30"/>
  <c r="G51" i="53" l="1"/>
  <c r="AH51" i="53"/>
  <c r="BG30" i="53"/>
  <c r="AE30" i="53"/>
  <c r="BC8" i="30"/>
  <c r="BG17" i="53"/>
  <c r="AE17" i="53"/>
  <c r="BG11" i="53"/>
  <c r="AE11" i="53"/>
  <c r="AE8" i="53"/>
  <c r="BG8" i="53"/>
  <c r="AC51" i="53"/>
  <c r="AE49" i="53"/>
  <c r="BG49" i="53"/>
  <c r="BG14" i="53"/>
  <c r="AE14" i="53"/>
  <c r="S51" i="53"/>
  <c r="AE25" i="53"/>
  <c r="BG25" i="53"/>
  <c r="BG38" i="53"/>
  <c r="AE38" i="53"/>
  <c r="BG27" i="53"/>
  <c r="AE27" i="53"/>
  <c r="P8" i="53"/>
  <c r="P51" i="53" s="1"/>
  <c r="N51" i="53"/>
  <c r="AE24" i="53"/>
  <c r="BG24" i="53"/>
  <c r="AO51" i="11"/>
  <c r="AE22" i="53"/>
  <c r="BG22" i="53"/>
  <c r="BA51" i="11"/>
  <c r="BC8" i="11"/>
  <c r="BC51" i="11" s="1"/>
  <c r="BG18" i="53"/>
  <c r="AE18" i="53"/>
  <c r="BG21" i="53"/>
  <c r="AE21" i="53"/>
  <c r="AE42" i="53"/>
  <c r="BG42" i="53"/>
  <c r="BG36" i="53"/>
  <c r="AE36" i="53"/>
  <c r="AE28" i="53"/>
  <c r="BG28" i="53"/>
  <c r="BD51" i="53"/>
  <c r="N51" i="11"/>
  <c r="AT51" i="53"/>
  <c r="BG16" i="53"/>
  <c r="AE16" i="53"/>
  <c r="AE45" i="53"/>
  <c r="BG45" i="53"/>
  <c r="BG50" i="53"/>
  <c r="AE50" i="53"/>
  <c r="AO51" i="53"/>
  <c r="BG47" i="53"/>
  <c r="AE47" i="53"/>
  <c r="Z51" i="53"/>
  <c r="AB8" i="53"/>
  <c r="AB51" i="53" s="1"/>
  <c r="AE35" i="53"/>
  <c r="BG35" i="53"/>
  <c r="AE33" i="53"/>
  <c r="BG33" i="53"/>
  <c r="AE13" i="53"/>
  <c r="BG13" i="53"/>
  <c r="BG15" i="53"/>
  <c r="AE15" i="53"/>
  <c r="BG23" i="53"/>
  <c r="AE23" i="53"/>
  <c r="BG20" i="53"/>
  <c r="AE20" i="53"/>
  <c r="AE26" i="53"/>
  <c r="BG26" i="53"/>
  <c r="BG19" i="53"/>
  <c r="AE19" i="53"/>
  <c r="BG48" i="53"/>
  <c r="AE48" i="53"/>
  <c r="AE44" i="53"/>
  <c r="BG44" i="53"/>
  <c r="AE41" i="53"/>
  <c r="BG41" i="53"/>
  <c r="AT51" i="11"/>
  <c r="AE43" i="53"/>
  <c r="BG43" i="53"/>
  <c r="BG9" i="53"/>
  <c r="AE9" i="53"/>
  <c r="BG46" i="53"/>
  <c r="AE46" i="53"/>
  <c r="AE40" i="53"/>
  <c r="BG40" i="53"/>
  <c r="BG32" i="53"/>
  <c r="AE32" i="53"/>
  <c r="AE37" i="53"/>
  <c r="BG37" i="53"/>
  <c r="BC8" i="53"/>
  <c r="BC51" i="53" s="1"/>
  <c r="BA51" i="53"/>
  <c r="AE34" i="53"/>
  <c r="BG34" i="53"/>
  <c r="BG10" i="53"/>
  <c r="AE10" i="53"/>
  <c r="AE39" i="53"/>
  <c r="BG39" i="53"/>
  <c r="AE29" i="53"/>
  <c r="BG29" i="53"/>
  <c r="AE12" i="53"/>
  <c r="BG12" i="53"/>
  <c r="Z51" i="11"/>
  <c r="BL50" i="42"/>
  <c r="BL49" i="42"/>
  <c r="BL48" i="42"/>
  <c r="BL47" i="42"/>
  <c r="BL46" i="42"/>
  <c r="BL45" i="42"/>
  <c r="BL44" i="42"/>
  <c r="BL43" i="42"/>
  <c r="BL42" i="42"/>
  <c r="BL41" i="42"/>
  <c r="BL40" i="42"/>
  <c r="BL39" i="42"/>
  <c r="BL38" i="42"/>
  <c r="BL37" i="42"/>
  <c r="BL36" i="42"/>
  <c r="BL35" i="42"/>
  <c r="BL34" i="42"/>
  <c r="BL33" i="42"/>
  <c r="BL32" i="42"/>
  <c r="BL31" i="42"/>
  <c r="BL30" i="42"/>
  <c r="BL29" i="42"/>
  <c r="BL28" i="42"/>
  <c r="BL27" i="42"/>
  <c r="BL26" i="42"/>
  <c r="BL25" i="42"/>
  <c r="BL24" i="42"/>
  <c r="BL23" i="42"/>
  <c r="BL22" i="42"/>
  <c r="BL21" i="42"/>
  <c r="BL20" i="42"/>
  <c r="BL19" i="42"/>
  <c r="BL18" i="42"/>
  <c r="BL17" i="42"/>
  <c r="BL16" i="42"/>
  <c r="BL15" i="42"/>
  <c r="BL14" i="42"/>
  <c r="BL13" i="42"/>
  <c r="BL12" i="42"/>
  <c r="BL11" i="42"/>
  <c r="BL10" i="42"/>
  <c r="BL9" i="42"/>
  <c r="BL8" i="42"/>
  <c r="BL50" i="43"/>
  <c r="BL49" i="43"/>
  <c r="BL48" i="43"/>
  <c r="BL47" i="43"/>
  <c r="BL46" i="43"/>
  <c r="BL45" i="43"/>
  <c r="BL44" i="43"/>
  <c r="BL43" i="43"/>
  <c r="BL42" i="43"/>
  <c r="BL41" i="43"/>
  <c r="BL40" i="43"/>
  <c r="BL39" i="43"/>
  <c r="BL38" i="43"/>
  <c r="BL37" i="43"/>
  <c r="BL36" i="43"/>
  <c r="BL35" i="43"/>
  <c r="BL34" i="43"/>
  <c r="BL33" i="43"/>
  <c r="BL32" i="43"/>
  <c r="BL31" i="43"/>
  <c r="BL30" i="43"/>
  <c r="BL29" i="43"/>
  <c r="BL28" i="43"/>
  <c r="BL27" i="43"/>
  <c r="BL26" i="43"/>
  <c r="BL25" i="43"/>
  <c r="BL24" i="43"/>
  <c r="BL23" i="43"/>
  <c r="BL22" i="43"/>
  <c r="BL21" i="43"/>
  <c r="BL20" i="43"/>
  <c r="BL19" i="43"/>
  <c r="BL18" i="43"/>
  <c r="BL17" i="43"/>
  <c r="BL16" i="43"/>
  <c r="BL15" i="43"/>
  <c r="BL14" i="43"/>
  <c r="BL13" i="43"/>
  <c r="BL12" i="43"/>
  <c r="BL11" i="43"/>
  <c r="BL10" i="43"/>
  <c r="BL9" i="43"/>
  <c r="BL8" i="43"/>
  <c r="BL50" i="41"/>
  <c r="BL49" i="41"/>
  <c r="BL48" i="41"/>
  <c r="BL47" i="41"/>
  <c r="BL46" i="41"/>
  <c r="BL45" i="41"/>
  <c r="BL44" i="41"/>
  <c r="BL43" i="41"/>
  <c r="BL42" i="41"/>
  <c r="BL41" i="41"/>
  <c r="BL40" i="41"/>
  <c r="BL39" i="41"/>
  <c r="BL38" i="41"/>
  <c r="BL37" i="41"/>
  <c r="BL36" i="41"/>
  <c r="BL35" i="41"/>
  <c r="BL34" i="41"/>
  <c r="BL33" i="41"/>
  <c r="BL32" i="41"/>
  <c r="BL31" i="41"/>
  <c r="BL30" i="41"/>
  <c r="BL29" i="41"/>
  <c r="BL28" i="41"/>
  <c r="BL27" i="41"/>
  <c r="BL26" i="41"/>
  <c r="BL25" i="41"/>
  <c r="BL24" i="41"/>
  <c r="BL23" i="41"/>
  <c r="BL22" i="41"/>
  <c r="BL21" i="41"/>
  <c r="BL20" i="41"/>
  <c r="BL19" i="41"/>
  <c r="BL18" i="41"/>
  <c r="BL17" i="41"/>
  <c r="BL16" i="41"/>
  <c r="BL15" i="41"/>
  <c r="BL14" i="41"/>
  <c r="BL13" i="41"/>
  <c r="BL12" i="41"/>
  <c r="BL11" i="41"/>
  <c r="BL10" i="41"/>
  <c r="BL9" i="41"/>
  <c r="BL8" i="41"/>
  <c r="BL50" i="34"/>
  <c r="BL49" i="34"/>
  <c r="BL48" i="34"/>
  <c r="BL47" i="34"/>
  <c r="BL46" i="34"/>
  <c r="BL45" i="34"/>
  <c r="BL44" i="34"/>
  <c r="BL43" i="34"/>
  <c r="BL42" i="34"/>
  <c r="BL41" i="34"/>
  <c r="BL40" i="34"/>
  <c r="BL39" i="34"/>
  <c r="BL38" i="34"/>
  <c r="BL37" i="34"/>
  <c r="BL36" i="34"/>
  <c r="BL35" i="34"/>
  <c r="BL34" i="34"/>
  <c r="BL33" i="34"/>
  <c r="BL32" i="34"/>
  <c r="BL31" i="34"/>
  <c r="BL30" i="34"/>
  <c r="BL29" i="34"/>
  <c r="BL28" i="34"/>
  <c r="BL27" i="34"/>
  <c r="BL26" i="34"/>
  <c r="BL25" i="34"/>
  <c r="BL24" i="34"/>
  <c r="BL23" i="34"/>
  <c r="BL22" i="34"/>
  <c r="BL21" i="34"/>
  <c r="BL20" i="34"/>
  <c r="BL19" i="34"/>
  <c r="BL18" i="34"/>
  <c r="BL17" i="34"/>
  <c r="BL16" i="34"/>
  <c r="BL15" i="34"/>
  <c r="BL14" i="34"/>
  <c r="BL13" i="34"/>
  <c r="BL12" i="34"/>
  <c r="BL11" i="34"/>
  <c r="BL10" i="34"/>
  <c r="BL9" i="34"/>
  <c r="BL8" i="34"/>
  <c r="BL7" i="34"/>
  <c r="BL50" i="31"/>
  <c r="BL49" i="31"/>
  <c r="BL48" i="31"/>
  <c r="BL47" i="31"/>
  <c r="BL46" i="31"/>
  <c r="BL45" i="31"/>
  <c r="BL44" i="31"/>
  <c r="BL43" i="31"/>
  <c r="BL42" i="31"/>
  <c r="BL41" i="31"/>
  <c r="BL40" i="31"/>
  <c r="BL39" i="31"/>
  <c r="BL38" i="31"/>
  <c r="BL37" i="31"/>
  <c r="BL36" i="31"/>
  <c r="BL35" i="31"/>
  <c r="BL34" i="31"/>
  <c r="BL33" i="31"/>
  <c r="BL32" i="31"/>
  <c r="BL31" i="31"/>
  <c r="BL30" i="31"/>
  <c r="BL29" i="31"/>
  <c r="BL28" i="31"/>
  <c r="BL27" i="31"/>
  <c r="BL26" i="31"/>
  <c r="BL25" i="31"/>
  <c r="BL24" i="31"/>
  <c r="BL23" i="31"/>
  <c r="BL22" i="31"/>
  <c r="BL21" i="31"/>
  <c r="BL20" i="31"/>
  <c r="BL19" i="31"/>
  <c r="BL18" i="31"/>
  <c r="BL17" i="31"/>
  <c r="BL16" i="31"/>
  <c r="BL15" i="31"/>
  <c r="BL14" i="31"/>
  <c r="BL13" i="31"/>
  <c r="BL12" i="31"/>
  <c r="BL11" i="31"/>
  <c r="BL10" i="31"/>
  <c r="BL9" i="31"/>
  <c r="BL8" i="31"/>
  <c r="BL7" i="31"/>
  <c r="BL50" i="24"/>
  <c r="BL49" i="24"/>
  <c r="BL48" i="24"/>
  <c r="BL47" i="24"/>
  <c r="BL46" i="24"/>
  <c r="BL45" i="24"/>
  <c r="BL44" i="24"/>
  <c r="BL43" i="24"/>
  <c r="BL42" i="24"/>
  <c r="BL41" i="24"/>
  <c r="BL40" i="24"/>
  <c r="BL39" i="24"/>
  <c r="BL38" i="24"/>
  <c r="BL37" i="24"/>
  <c r="BL36" i="24"/>
  <c r="BL35" i="24"/>
  <c r="BL34" i="24"/>
  <c r="BL33" i="24"/>
  <c r="BL32" i="24"/>
  <c r="BL31" i="24"/>
  <c r="BL30" i="24"/>
  <c r="BL29" i="24"/>
  <c r="BL28" i="24"/>
  <c r="BL27" i="24"/>
  <c r="BL26" i="24"/>
  <c r="BL25" i="24"/>
  <c r="BL24" i="24"/>
  <c r="BL23" i="24"/>
  <c r="BL22" i="24"/>
  <c r="BL21" i="24"/>
  <c r="BL20" i="24"/>
  <c r="BL19" i="24"/>
  <c r="BL18" i="24"/>
  <c r="BL17" i="24"/>
  <c r="BL16" i="24"/>
  <c r="BL15" i="24"/>
  <c r="BL14" i="24"/>
  <c r="BL13" i="24"/>
  <c r="BL12" i="24"/>
  <c r="BL11" i="24"/>
  <c r="BL10" i="24"/>
  <c r="BL9" i="24"/>
  <c r="BL8" i="24"/>
  <c r="BL7" i="24"/>
  <c r="BL20" i="4"/>
  <c r="BL50" i="9"/>
  <c r="BL49" i="9"/>
  <c r="BL48" i="9"/>
  <c r="BL47" i="9"/>
  <c r="BL46" i="9"/>
  <c r="BL45" i="9"/>
  <c r="BL44" i="9"/>
  <c r="BL43" i="9"/>
  <c r="BL42" i="9"/>
  <c r="BL41" i="9"/>
  <c r="BL40" i="9"/>
  <c r="BL39" i="9"/>
  <c r="BL38" i="9"/>
  <c r="BL37" i="9"/>
  <c r="BL36" i="9"/>
  <c r="BL35" i="9"/>
  <c r="BL34" i="9"/>
  <c r="BL33" i="9"/>
  <c r="BL32" i="9"/>
  <c r="BL31" i="9"/>
  <c r="BL30" i="9"/>
  <c r="BL29" i="9"/>
  <c r="BL28" i="9"/>
  <c r="BL27" i="9"/>
  <c r="BL26" i="9"/>
  <c r="BL25" i="9"/>
  <c r="BL24" i="9"/>
  <c r="BL23" i="9"/>
  <c r="BL22" i="9"/>
  <c r="BL21" i="9"/>
  <c r="BL20" i="9"/>
  <c r="BL19" i="9"/>
  <c r="BL18" i="9"/>
  <c r="BL17" i="9"/>
  <c r="BL16" i="9"/>
  <c r="BL15" i="9"/>
  <c r="BL14" i="9"/>
  <c r="BL13" i="9"/>
  <c r="BL12" i="9"/>
  <c r="BL11" i="9"/>
  <c r="BL10" i="9"/>
  <c r="BL9" i="9"/>
  <c r="BL8" i="9"/>
  <c r="BL7" i="9"/>
  <c r="BL50" i="27"/>
  <c r="BL49" i="27"/>
  <c r="BL48" i="27"/>
  <c r="BL47" i="27"/>
  <c r="BL46" i="27"/>
  <c r="BL45" i="27"/>
  <c r="BL44" i="27"/>
  <c r="BL43" i="27"/>
  <c r="BL42" i="27"/>
  <c r="BL41" i="27"/>
  <c r="BL40" i="27"/>
  <c r="BL39" i="27"/>
  <c r="BL38" i="27"/>
  <c r="BL37" i="27"/>
  <c r="BL36" i="27"/>
  <c r="BL35" i="27"/>
  <c r="BL34" i="27"/>
  <c r="BL33" i="27"/>
  <c r="BL32" i="27"/>
  <c r="BL31" i="27"/>
  <c r="BL30" i="27"/>
  <c r="BL29" i="27"/>
  <c r="BL28" i="27"/>
  <c r="BL27" i="27"/>
  <c r="BL26" i="27"/>
  <c r="BL25" i="27"/>
  <c r="BL24" i="27"/>
  <c r="BL23" i="27"/>
  <c r="BL22" i="27"/>
  <c r="BL21" i="27"/>
  <c r="BL20" i="27"/>
  <c r="BL19" i="27"/>
  <c r="BL18" i="27"/>
  <c r="BL17" i="27"/>
  <c r="BL16" i="27"/>
  <c r="BL15" i="27"/>
  <c r="BL14" i="27"/>
  <c r="BL13" i="27"/>
  <c r="BL12" i="27"/>
  <c r="BL11" i="27"/>
  <c r="BL10" i="27"/>
  <c r="BL9" i="27"/>
  <c r="BL8" i="27"/>
  <c r="BL7" i="27"/>
  <c r="AR52" i="44"/>
  <c r="AQ52" i="44"/>
  <c r="AP52" i="44"/>
  <c r="AM52" i="44"/>
  <c r="AJ52" i="44"/>
  <c r="AG52" i="44"/>
  <c r="AD52" i="44"/>
  <c r="AA52" i="44"/>
  <c r="V52" i="44"/>
  <c r="U52" i="44"/>
  <c r="R52" i="44"/>
  <c r="O52" i="44"/>
  <c r="L52" i="44"/>
  <c r="I52" i="44"/>
  <c r="AR51" i="44"/>
  <c r="AQ51" i="44"/>
  <c r="AP51" i="44"/>
  <c r="AM51" i="44"/>
  <c r="AJ51" i="44"/>
  <c r="AG51" i="44"/>
  <c r="AD51" i="44"/>
  <c r="AA51" i="44"/>
  <c r="V51" i="44"/>
  <c r="U51" i="44"/>
  <c r="R51" i="44"/>
  <c r="O51" i="44"/>
  <c r="L51" i="44"/>
  <c r="I51" i="44"/>
  <c r="E51" i="44"/>
  <c r="W51" i="44" s="1"/>
  <c r="BE50" i="7"/>
  <c r="BD50" i="37"/>
  <c r="BG50" i="37" s="1"/>
  <c r="BD50" i="9"/>
  <c r="BG50" i="9" s="1"/>
  <c r="BD50" i="4"/>
  <c r="BG50" i="4" s="1"/>
  <c r="BD50" i="15"/>
  <c r="BG50" i="15" s="1"/>
  <c r="AY50" i="12"/>
  <c r="AY50" i="8" s="1"/>
  <c r="AY50" i="2" s="1"/>
  <c r="AX50" i="12"/>
  <c r="AU50" i="12"/>
  <c r="AR50" i="12"/>
  <c r="AL50" i="12"/>
  <c r="AI50" i="12"/>
  <c r="AF50" i="12"/>
  <c r="W50" i="12"/>
  <c r="T50" i="12"/>
  <c r="Q50" i="12"/>
  <c r="K50" i="12"/>
  <c r="H50" i="12"/>
  <c r="E50" i="12"/>
  <c r="BD50" i="10"/>
  <c r="BG50" i="10" s="1"/>
  <c r="BD50" i="5"/>
  <c r="BG50" i="5" s="1"/>
  <c r="BD50" i="36"/>
  <c r="BG50" i="36" s="1"/>
  <c r="BD50" i="23"/>
  <c r="BG50" i="23" s="1"/>
  <c r="AY50" i="22"/>
  <c r="AX50" i="22"/>
  <c r="AR50" i="22"/>
  <c r="AL50" i="22"/>
  <c r="AI50" i="22"/>
  <c r="T50" i="22"/>
  <c r="E50" i="22"/>
  <c r="BD50" i="24"/>
  <c r="BG50" i="24" s="1"/>
  <c r="BD50" i="31"/>
  <c r="BG50" i="31" s="1"/>
  <c r="BD50" i="34"/>
  <c r="BG50" i="34" s="1"/>
  <c r="BD50" i="33"/>
  <c r="BG50" i="33" s="1"/>
  <c r="BD50" i="38"/>
  <c r="BG50" i="38" s="1"/>
  <c r="AY50" i="45"/>
  <c r="AY50" i="39" s="1"/>
  <c r="AX50" i="45"/>
  <c r="AU50" i="45"/>
  <c r="AR50" i="45"/>
  <c r="AL50" i="45"/>
  <c r="AI50" i="45"/>
  <c r="AI50" i="39" s="1"/>
  <c r="AF50" i="45"/>
  <c r="W50" i="45"/>
  <c r="W50" i="39" s="1"/>
  <c r="T50" i="45"/>
  <c r="T50" i="39" s="1"/>
  <c r="Q50" i="45"/>
  <c r="K50" i="45"/>
  <c r="H50" i="45"/>
  <c r="H50" i="39" s="1"/>
  <c r="E50" i="45"/>
  <c r="BD50" i="41"/>
  <c r="BG50" i="41" s="1"/>
  <c r="BD50" i="42"/>
  <c r="BG50" i="42" s="1"/>
  <c r="BD50" i="43"/>
  <c r="BG50" i="43" s="1"/>
  <c r="AR50" i="44"/>
  <c r="AQ50" i="44"/>
  <c r="AP50" i="44"/>
  <c r="AM50" i="44"/>
  <c r="AJ50" i="44"/>
  <c r="AG50" i="44"/>
  <c r="AD50" i="44"/>
  <c r="AA50" i="44"/>
  <c r="V50" i="44"/>
  <c r="U50" i="44"/>
  <c r="R50" i="44"/>
  <c r="O50" i="44"/>
  <c r="L50" i="44"/>
  <c r="I50" i="44"/>
  <c r="E50" i="44"/>
  <c r="W50" i="44" s="1"/>
  <c r="O9" i="27" l="1"/>
  <c r="P9" i="27" s="1"/>
  <c r="AD9" i="27"/>
  <c r="AE9" i="27" s="1"/>
  <c r="G9" i="27"/>
  <c r="AD13" i="27"/>
  <c r="AE13" i="27" s="1"/>
  <c r="O13" i="27"/>
  <c r="P13" i="27" s="1"/>
  <c r="G13" i="27"/>
  <c r="O17" i="27"/>
  <c r="P17" i="27" s="1"/>
  <c r="AD17" i="27"/>
  <c r="AE17" i="27" s="1"/>
  <c r="G17" i="27"/>
  <c r="AD21" i="27"/>
  <c r="AE21" i="27" s="1"/>
  <c r="O21" i="27"/>
  <c r="P21" i="27" s="1"/>
  <c r="G21" i="27"/>
  <c r="AD25" i="27"/>
  <c r="AE25" i="27" s="1"/>
  <c r="O25" i="27"/>
  <c r="P25" i="27" s="1"/>
  <c r="G25" i="27"/>
  <c r="AD29" i="27"/>
  <c r="AE29" i="27" s="1"/>
  <c r="O29" i="27"/>
  <c r="P29" i="27" s="1"/>
  <c r="G29" i="27"/>
  <c r="AD33" i="27"/>
  <c r="AE33" i="27" s="1"/>
  <c r="G33" i="27"/>
  <c r="O33" i="27"/>
  <c r="P33" i="27" s="1"/>
  <c r="O37" i="27"/>
  <c r="P37" i="27" s="1"/>
  <c r="AD37" i="27"/>
  <c r="AE37" i="27" s="1"/>
  <c r="G37" i="27"/>
  <c r="O41" i="27"/>
  <c r="P41" i="27" s="1"/>
  <c r="AD41" i="27"/>
  <c r="AE41" i="27" s="1"/>
  <c r="G41" i="27"/>
  <c r="O45" i="27"/>
  <c r="P45" i="27" s="1"/>
  <c r="AD45" i="27"/>
  <c r="AE45" i="27" s="1"/>
  <c r="G45" i="27"/>
  <c r="O49" i="27"/>
  <c r="P49" i="27" s="1"/>
  <c r="AD49" i="27"/>
  <c r="AE49" i="27" s="1"/>
  <c r="G49" i="27"/>
  <c r="O10" i="27"/>
  <c r="P10" i="27" s="1"/>
  <c r="AD10" i="27"/>
  <c r="AE10" i="27" s="1"/>
  <c r="G10" i="27"/>
  <c r="O14" i="27"/>
  <c r="P14" i="27" s="1"/>
  <c r="G14" i="27"/>
  <c r="AD14" i="27"/>
  <c r="AE14" i="27" s="1"/>
  <c r="O18" i="27"/>
  <c r="P18" i="27" s="1"/>
  <c r="AD18" i="27"/>
  <c r="AE18" i="27" s="1"/>
  <c r="G18" i="27"/>
  <c r="AD22" i="27"/>
  <c r="AE22" i="27" s="1"/>
  <c r="O22" i="27"/>
  <c r="P22" i="27" s="1"/>
  <c r="G22" i="27"/>
  <c r="AD26" i="27"/>
  <c r="AE26" i="27" s="1"/>
  <c r="O26" i="27"/>
  <c r="P26" i="27" s="1"/>
  <c r="G26" i="27"/>
  <c r="AD30" i="27"/>
  <c r="AE30" i="27" s="1"/>
  <c r="O30" i="27"/>
  <c r="P30" i="27" s="1"/>
  <c r="G30" i="27"/>
  <c r="AD34" i="27"/>
  <c r="AE34" i="27" s="1"/>
  <c r="O34" i="27"/>
  <c r="P34" i="27" s="1"/>
  <c r="G34" i="27"/>
  <c r="O38" i="27"/>
  <c r="P38" i="27" s="1"/>
  <c r="AD38" i="27"/>
  <c r="AE38" i="27" s="1"/>
  <c r="G38" i="27"/>
  <c r="O42" i="27"/>
  <c r="P42" i="27" s="1"/>
  <c r="AD42" i="27"/>
  <c r="AE42" i="27" s="1"/>
  <c r="G42" i="27"/>
  <c r="O46" i="27"/>
  <c r="P46" i="27" s="1"/>
  <c r="AD46" i="27"/>
  <c r="AE46" i="27" s="1"/>
  <c r="G46" i="27"/>
  <c r="AD50" i="27"/>
  <c r="AE50" i="27" s="1"/>
  <c r="O50" i="27"/>
  <c r="P50" i="27" s="1"/>
  <c r="G50" i="27"/>
  <c r="AD7" i="27"/>
  <c r="AE7" i="27" s="1"/>
  <c r="G7" i="27"/>
  <c r="AD11" i="27"/>
  <c r="AE11" i="27" s="1"/>
  <c r="O11" i="27"/>
  <c r="P11" i="27" s="1"/>
  <c r="G11" i="27"/>
  <c r="AD15" i="27"/>
  <c r="AE15" i="27" s="1"/>
  <c r="G15" i="27"/>
  <c r="O15" i="27"/>
  <c r="P15" i="27" s="1"/>
  <c r="AD19" i="27"/>
  <c r="AE19" i="27" s="1"/>
  <c r="O19" i="27"/>
  <c r="P19" i="27" s="1"/>
  <c r="G19" i="27"/>
  <c r="AD23" i="27"/>
  <c r="AE23" i="27" s="1"/>
  <c r="G23" i="27"/>
  <c r="O23" i="27"/>
  <c r="P23" i="27" s="1"/>
  <c r="AD27" i="27"/>
  <c r="AE27" i="27" s="1"/>
  <c r="O27" i="27"/>
  <c r="P27" i="27" s="1"/>
  <c r="G27" i="27"/>
  <c r="G31" i="27"/>
  <c r="AD31" i="27"/>
  <c r="AE31" i="27" s="1"/>
  <c r="O31" i="27"/>
  <c r="P31" i="27" s="1"/>
  <c r="AD35" i="27"/>
  <c r="AE35" i="27" s="1"/>
  <c r="G35" i="27"/>
  <c r="O35" i="27"/>
  <c r="P35" i="27" s="1"/>
  <c r="AD39" i="27"/>
  <c r="AE39" i="27" s="1"/>
  <c r="G39" i="27"/>
  <c r="O39" i="27"/>
  <c r="P39" i="27" s="1"/>
  <c r="AD43" i="27"/>
  <c r="AE43" i="27" s="1"/>
  <c r="G43" i="27"/>
  <c r="O43" i="27"/>
  <c r="P43" i="27" s="1"/>
  <c r="AD47" i="27"/>
  <c r="AE47" i="27" s="1"/>
  <c r="G47" i="27"/>
  <c r="O47" i="27"/>
  <c r="P47" i="27" s="1"/>
  <c r="AD8" i="27"/>
  <c r="AE8" i="27" s="1"/>
  <c r="O8" i="27"/>
  <c r="G8" i="27"/>
  <c r="AD12" i="27"/>
  <c r="AE12" i="27" s="1"/>
  <c r="G12" i="27"/>
  <c r="O12" i="27"/>
  <c r="P12" i="27" s="1"/>
  <c r="AD16" i="27"/>
  <c r="AE16" i="27" s="1"/>
  <c r="O16" i="27"/>
  <c r="P16" i="27" s="1"/>
  <c r="G16" i="27"/>
  <c r="AD20" i="27"/>
  <c r="AE20" i="27" s="1"/>
  <c r="G20" i="27"/>
  <c r="O20" i="27"/>
  <c r="P20" i="27" s="1"/>
  <c r="O24" i="27"/>
  <c r="P24" i="27" s="1"/>
  <c r="AD24" i="27"/>
  <c r="AE24" i="27" s="1"/>
  <c r="G24" i="27"/>
  <c r="AD28" i="27"/>
  <c r="AE28" i="27" s="1"/>
  <c r="O28" i="27"/>
  <c r="P28" i="27" s="1"/>
  <c r="G28" i="27"/>
  <c r="AD32" i="27"/>
  <c r="AE32" i="27" s="1"/>
  <c r="O32" i="27"/>
  <c r="P32" i="27" s="1"/>
  <c r="G32" i="27"/>
  <c r="O36" i="27"/>
  <c r="P36" i="27" s="1"/>
  <c r="G36" i="27"/>
  <c r="AD36" i="27"/>
  <c r="AE36" i="27" s="1"/>
  <c r="AD40" i="27"/>
  <c r="AE40" i="27" s="1"/>
  <c r="O40" i="27"/>
  <c r="P40" i="27" s="1"/>
  <c r="G40" i="27"/>
  <c r="AD44" i="27"/>
  <c r="AE44" i="27" s="1"/>
  <c r="O44" i="27"/>
  <c r="P44" i="27" s="1"/>
  <c r="G44" i="27"/>
  <c r="G48" i="27"/>
  <c r="AD48" i="27"/>
  <c r="AE48" i="27" s="1"/>
  <c r="O48" i="27"/>
  <c r="P48" i="27" s="1"/>
  <c r="N50" i="12"/>
  <c r="BA50" i="45"/>
  <c r="AZ50" i="12"/>
  <c r="AE51" i="53"/>
  <c r="N50" i="45"/>
  <c r="Z50" i="12"/>
  <c r="AO50" i="45"/>
  <c r="AR50" i="8"/>
  <c r="BA50" i="12"/>
  <c r="AP51" i="24"/>
  <c r="AQ51" i="24"/>
  <c r="BG51" i="53"/>
  <c r="Z50" i="45"/>
  <c r="AO50" i="12"/>
  <c r="AJ7" i="30"/>
  <c r="AK7" i="30" s="1"/>
  <c r="AJ23" i="30"/>
  <c r="AJ39" i="30"/>
  <c r="AZ50" i="22"/>
  <c r="AJ10" i="30"/>
  <c r="AJ14" i="30"/>
  <c r="AJ18" i="30"/>
  <c r="AJ22" i="30"/>
  <c r="AJ26" i="30"/>
  <c r="AJ30" i="30"/>
  <c r="AJ34" i="30"/>
  <c r="AJ38" i="30"/>
  <c r="AJ42" i="30"/>
  <c r="AJ46" i="30"/>
  <c r="AJ50" i="30"/>
  <c r="AJ11" i="30"/>
  <c r="AJ19" i="30"/>
  <c r="AJ27" i="30"/>
  <c r="AJ35" i="30"/>
  <c r="AJ47" i="30"/>
  <c r="AY50" i="25"/>
  <c r="AJ8" i="30"/>
  <c r="AJ12" i="30"/>
  <c r="AJ16" i="30"/>
  <c r="AJ20" i="30"/>
  <c r="AJ24" i="30"/>
  <c r="AJ28" i="30"/>
  <c r="AJ32" i="30"/>
  <c r="AJ36" i="30"/>
  <c r="AJ40" i="30"/>
  <c r="AJ44" i="30"/>
  <c r="AJ48" i="30"/>
  <c r="AJ15" i="30"/>
  <c r="AJ31" i="30"/>
  <c r="AJ43" i="30"/>
  <c r="AJ9" i="30"/>
  <c r="AJ13" i="30"/>
  <c r="AJ17" i="30"/>
  <c r="AJ21" i="30"/>
  <c r="AJ25" i="30"/>
  <c r="AJ29" i="30"/>
  <c r="AJ33" i="30"/>
  <c r="AJ37" i="30"/>
  <c r="AJ41" i="30"/>
  <c r="AJ45" i="30"/>
  <c r="AJ49" i="30"/>
  <c r="AH20" i="11"/>
  <c r="X14" i="30"/>
  <c r="Y14" i="30" s="1"/>
  <c r="X26" i="30"/>
  <c r="Y26" i="30" s="1"/>
  <c r="X38" i="30"/>
  <c r="Y38" i="30" s="1"/>
  <c r="X50" i="30"/>
  <c r="Y50" i="30" s="1"/>
  <c r="X7" i="30"/>
  <c r="Y7" i="30" s="1"/>
  <c r="X11" i="30"/>
  <c r="Y11" i="30" s="1"/>
  <c r="X15" i="30"/>
  <c r="Y15" i="30" s="1"/>
  <c r="X19" i="30"/>
  <c r="Y19" i="30" s="1"/>
  <c r="X23" i="30"/>
  <c r="Y23" i="30" s="1"/>
  <c r="X27" i="30"/>
  <c r="Y27" i="30" s="1"/>
  <c r="X31" i="30"/>
  <c r="Y31" i="30" s="1"/>
  <c r="X35" i="30"/>
  <c r="Y35" i="30" s="1"/>
  <c r="X39" i="30"/>
  <c r="Y39" i="30" s="1"/>
  <c r="X43" i="30"/>
  <c r="Y43" i="30" s="1"/>
  <c r="X47" i="30"/>
  <c r="Y47" i="30" s="1"/>
  <c r="X18" i="30"/>
  <c r="Y18" i="30" s="1"/>
  <c r="X30" i="30"/>
  <c r="Y30" i="30" s="1"/>
  <c r="X42" i="30"/>
  <c r="Y42" i="30" s="1"/>
  <c r="X8" i="30"/>
  <c r="Y8" i="30" s="1"/>
  <c r="X12" i="30"/>
  <c r="Y12" i="30" s="1"/>
  <c r="X16" i="30"/>
  <c r="Y16" i="30" s="1"/>
  <c r="X20" i="30"/>
  <c r="Y20" i="30" s="1"/>
  <c r="X24" i="30"/>
  <c r="Y24" i="30" s="1"/>
  <c r="X28" i="30"/>
  <c r="Y28" i="30" s="1"/>
  <c r="X32" i="30"/>
  <c r="Y32" i="30" s="1"/>
  <c r="X36" i="30"/>
  <c r="Y36" i="30" s="1"/>
  <c r="X40" i="30"/>
  <c r="Y40" i="30" s="1"/>
  <c r="X44" i="30"/>
  <c r="Y44" i="30" s="1"/>
  <c r="X48" i="30"/>
  <c r="Y48" i="30" s="1"/>
  <c r="X10" i="30"/>
  <c r="Y10" i="30" s="1"/>
  <c r="X22" i="30"/>
  <c r="Y22" i="30" s="1"/>
  <c r="X34" i="30"/>
  <c r="Y34" i="30" s="1"/>
  <c r="X46" i="30"/>
  <c r="Y46" i="30" s="1"/>
  <c r="Y20" i="11"/>
  <c r="X9" i="30"/>
  <c r="Y9" i="30" s="1"/>
  <c r="X13" i="30"/>
  <c r="Y13" i="30" s="1"/>
  <c r="X17" i="30"/>
  <c r="Y17" i="30" s="1"/>
  <c r="X21" i="30"/>
  <c r="Y21" i="30" s="1"/>
  <c r="X25" i="30"/>
  <c r="Y25" i="30" s="1"/>
  <c r="X29" i="30"/>
  <c r="Y29" i="30" s="1"/>
  <c r="X33" i="30"/>
  <c r="Y33" i="30" s="1"/>
  <c r="X37" i="30"/>
  <c r="Y37" i="30" s="1"/>
  <c r="X41" i="30"/>
  <c r="Y41" i="30" s="1"/>
  <c r="X45" i="30"/>
  <c r="Y45" i="30" s="1"/>
  <c r="X49" i="30"/>
  <c r="Y49" i="30" s="1"/>
  <c r="R10" i="30"/>
  <c r="R26" i="30"/>
  <c r="R38" i="30"/>
  <c r="R14" i="30"/>
  <c r="R22" i="30"/>
  <c r="R34" i="30"/>
  <c r="R46" i="30"/>
  <c r="R7" i="30"/>
  <c r="S7" i="30" s="1"/>
  <c r="R15" i="30"/>
  <c r="R23" i="30"/>
  <c r="R31" i="30"/>
  <c r="R39" i="30"/>
  <c r="R47" i="30"/>
  <c r="R8" i="30"/>
  <c r="R12" i="30"/>
  <c r="R16" i="30"/>
  <c r="R20" i="30"/>
  <c r="R24" i="30"/>
  <c r="R28" i="30"/>
  <c r="R32" i="30"/>
  <c r="R36" i="30"/>
  <c r="R40" i="30"/>
  <c r="R44" i="30"/>
  <c r="R48" i="30"/>
  <c r="R18" i="30"/>
  <c r="R30" i="30"/>
  <c r="R42" i="30"/>
  <c r="R50" i="30"/>
  <c r="R11" i="30"/>
  <c r="R19" i="30"/>
  <c r="R27" i="30"/>
  <c r="R35" i="30"/>
  <c r="R43" i="30"/>
  <c r="R9" i="30"/>
  <c r="R13" i="30"/>
  <c r="R17" i="30"/>
  <c r="R21" i="30"/>
  <c r="R25" i="30"/>
  <c r="R29" i="30"/>
  <c r="R33" i="30"/>
  <c r="R37" i="30"/>
  <c r="R41" i="30"/>
  <c r="R45" i="30"/>
  <c r="R49" i="30"/>
  <c r="I10" i="30"/>
  <c r="J10" i="30" s="1"/>
  <c r="I14" i="30"/>
  <c r="J14" i="30" s="1"/>
  <c r="I18" i="30"/>
  <c r="J18" i="30" s="1"/>
  <c r="I22" i="30"/>
  <c r="J22" i="30" s="1"/>
  <c r="I26" i="30"/>
  <c r="J26" i="30" s="1"/>
  <c r="I30" i="30"/>
  <c r="J30" i="30" s="1"/>
  <c r="I34" i="30"/>
  <c r="J34" i="30" s="1"/>
  <c r="I38" i="30"/>
  <c r="J38" i="30" s="1"/>
  <c r="I42" i="30"/>
  <c r="J42" i="30" s="1"/>
  <c r="I46" i="30"/>
  <c r="J46" i="30" s="1"/>
  <c r="I50" i="30"/>
  <c r="J50" i="30" s="1"/>
  <c r="I7" i="30"/>
  <c r="J7" i="30" s="1"/>
  <c r="I11" i="30"/>
  <c r="J11" i="30" s="1"/>
  <c r="I15" i="30"/>
  <c r="J15" i="30" s="1"/>
  <c r="I19" i="30"/>
  <c r="J19" i="30" s="1"/>
  <c r="I23" i="30"/>
  <c r="J23" i="30" s="1"/>
  <c r="I27" i="30"/>
  <c r="J27" i="30" s="1"/>
  <c r="I31" i="30"/>
  <c r="J31" i="30" s="1"/>
  <c r="I35" i="30"/>
  <c r="J35" i="30" s="1"/>
  <c r="I39" i="30"/>
  <c r="J39" i="30" s="1"/>
  <c r="I43" i="30"/>
  <c r="J43" i="30" s="1"/>
  <c r="I47" i="30"/>
  <c r="J47" i="30" s="1"/>
  <c r="F8" i="30"/>
  <c r="F12" i="30"/>
  <c r="G12" i="30" s="1"/>
  <c r="F16" i="30"/>
  <c r="G16" i="30" s="1"/>
  <c r="F20" i="30"/>
  <c r="F24" i="30"/>
  <c r="G24" i="30" s="1"/>
  <c r="F28" i="30"/>
  <c r="F32" i="30"/>
  <c r="F36" i="30"/>
  <c r="G36" i="30" s="1"/>
  <c r="F40" i="30"/>
  <c r="F44" i="30"/>
  <c r="G44" i="30" s="1"/>
  <c r="F48" i="30"/>
  <c r="J20" i="11"/>
  <c r="I9" i="30"/>
  <c r="J9" i="30" s="1"/>
  <c r="I13" i="30"/>
  <c r="J13" i="30" s="1"/>
  <c r="I17" i="30"/>
  <c r="J17" i="30" s="1"/>
  <c r="I21" i="30"/>
  <c r="J21" i="30" s="1"/>
  <c r="I25" i="30"/>
  <c r="J25" i="30" s="1"/>
  <c r="I29" i="30"/>
  <c r="J29" i="30" s="1"/>
  <c r="I33" i="30"/>
  <c r="J33" i="30" s="1"/>
  <c r="I37" i="30"/>
  <c r="J37" i="30" s="1"/>
  <c r="I41" i="30"/>
  <c r="J41" i="30" s="1"/>
  <c r="I45" i="30"/>
  <c r="J45" i="30" s="1"/>
  <c r="I49" i="30"/>
  <c r="J49" i="30" s="1"/>
  <c r="F10" i="30"/>
  <c r="F14" i="30"/>
  <c r="F18" i="30"/>
  <c r="F22" i="30"/>
  <c r="F26" i="30"/>
  <c r="F30" i="30"/>
  <c r="F34" i="30"/>
  <c r="G34" i="30" s="1"/>
  <c r="F38" i="30"/>
  <c r="F42" i="30"/>
  <c r="F46" i="30"/>
  <c r="G46" i="30" s="1"/>
  <c r="F50" i="30"/>
  <c r="F7" i="30"/>
  <c r="G7" i="30" s="1"/>
  <c r="F11" i="30"/>
  <c r="F15" i="30"/>
  <c r="F19" i="30"/>
  <c r="F23" i="30"/>
  <c r="F27" i="30"/>
  <c r="F31" i="30"/>
  <c r="F35" i="30"/>
  <c r="F39" i="30"/>
  <c r="F43" i="30"/>
  <c r="F47" i="30"/>
  <c r="E50" i="39"/>
  <c r="AC50" i="45"/>
  <c r="AC50" i="12"/>
  <c r="AX50" i="39"/>
  <c r="AZ50" i="39" s="1"/>
  <c r="AZ50" i="45"/>
  <c r="F9" i="30"/>
  <c r="F13" i="30"/>
  <c r="F17" i="30"/>
  <c r="F21" i="30"/>
  <c r="F25" i="30"/>
  <c r="F29" i="30"/>
  <c r="F33" i="30"/>
  <c r="F37" i="30"/>
  <c r="F41" i="30"/>
  <c r="F45" i="30"/>
  <c r="F49" i="30"/>
  <c r="BH50" i="7"/>
  <c r="AS50" i="45"/>
  <c r="AS50" i="12"/>
  <c r="AJ50" i="12"/>
  <c r="BE50" i="23"/>
  <c r="R50" i="12"/>
  <c r="AS51" i="44"/>
  <c r="I50" i="12"/>
  <c r="J50" i="12" s="1"/>
  <c r="F51" i="44"/>
  <c r="AU50" i="44"/>
  <c r="AT51" i="44"/>
  <c r="I50" i="45"/>
  <c r="J50" i="45" s="1"/>
  <c r="Q50" i="22"/>
  <c r="F50" i="44"/>
  <c r="AL50" i="39"/>
  <c r="AF50" i="8"/>
  <c r="BL51" i="33"/>
  <c r="AT50" i="44"/>
  <c r="AS50" i="44"/>
  <c r="AU51" i="44"/>
  <c r="AS52" i="44"/>
  <c r="BD50" i="12"/>
  <c r="AT52" i="44"/>
  <c r="X51" i="44"/>
  <c r="X50" i="44"/>
  <c r="K50" i="39"/>
  <c r="W50" i="22"/>
  <c r="AU50" i="22"/>
  <c r="BA50" i="22" s="1"/>
  <c r="AX50" i="8"/>
  <c r="AU50" i="39"/>
  <c r="K50" i="22"/>
  <c r="BD50" i="7"/>
  <c r="BG50" i="7" s="1"/>
  <c r="AF50" i="39"/>
  <c r="BD50" i="45"/>
  <c r="Q50" i="39"/>
  <c r="Z50" i="39" s="1"/>
  <c r="AR50" i="39"/>
  <c r="AF50" i="22"/>
  <c r="AO50" i="22" s="1"/>
  <c r="BD50" i="30"/>
  <c r="BG50" i="30" s="1"/>
  <c r="H50" i="22"/>
  <c r="N50" i="22" s="1"/>
  <c r="AL50" i="8"/>
  <c r="AL50" i="2" s="1"/>
  <c r="AI50" i="8"/>
  <c r="AI50" i="2" s="1"/>
  <c r="AI50" i="25" s="1"/>
  <c r="BD50" i="11"/>
  <c r="BG50" i="11" s="1"/>
  <c r="BD50" i="27"/>
  <c r="BG50" i="27" s="1"/>
  <c r="AU50" i="8"/>
  <c r="AU50" i="2" s="1"/>
  <c r="P8" i="27" l="1"/>
  <c r="P51" i="27" s="1"/>
  <c r="O51" i="27"/>
  <c r="AO50" i="39"/>
  <c r="G43" i="30"/>
  <c r="G11" i="30"/>
  <c r="G26" i="30"/>
  <c r="G32" i="30"/>
  <c r="G8" i="30"/>
  <c r="S49" i="30"/>
  <c r="S33" i="30"/>
  <c r="S17" i="30"/>
  <c r="S30" i="30"/>
  <c r="S36" i="30"/>
  <c r="S20" i="30"/>
  <c r="S31" i="30"/>
  <c r="S34" i="30"/>
  <c r="G22" i="30"/>
  <c r="G35" i="30"/>
  <c r="G50" i="30"/>
  <c r="G18" i="30"/>
  <c r="S45" i="30"/>
  <c r="S29" i="30"/>
  <c r="S13" i="30"/>
  <c r="S18" i="30"/>
  <c r="S48" i="30"/>
  <c r="S32" i="30"/>
  <c r="S16" i="30"/>
  <c r="S23" i="30"/>
  <c r="S22" i="30"/>
  <c r="S38" i="30"/>
  <c r="S27" i="30"/>
  <c r="I50" i="22"/>
  <c r="J50" i="22" s="1"/>
  <c r="G31" i="30"/>
  <c r="G14" i="30"/>
  <c r="G48" i="30"/>
  <c r="G20" i="30"/>
  <c r="S19" i="30"/>
  <c r="G28" i="30"/>
  <c r="G27" i="30"/>
  <c r="G42" i="30"/>
  <c r="G10" i="30"/>
  <c r="S41" i="30"/>
  <c r="S25" i="30"/>
  <c r="S9" i="30"/>
  <c r="S50" i="30"/>
  <c r="S44" i="30"/>
  <c r="S28" i="30"/>
  <c r="S12" i="30"/>
  <c r="S47" i="30"/>
  <c r="S15" i="30"/>
  <c r="S14" i="30"/>
  <c r="S26" i="30"/>
  <c r="G23" i="30"/>
  <c r="G38" i="30"/>
  <c r="G40" i="30"/>
  <c r="S43" i="30"/>
  <c r="S11" i="30"/>
  <c r="G39" i="30"/>
  <c r="AT50" i="12"/>
  <c r="G19" i="30"/>
  <c r="S37" i="30"/>
  <c r="S21" i="30"/>
  <c r="S20" i="11"/>
  <c r="S42" i="30"/>
  <c r="S40" i="30"/>
  <c r="S24" i="30"/>
  <c r="S8" i="30"/>
  <c r="S39" i="30"/>
  <c r="S46" i="30"/>
  <c r="S10" i="30"/>
  <c r="S50" i="12"/>
  <c r="G47" i="30"/>
  <c r="G15" i="30"/>
  <c r="G30" i="30"/>
  <c r="S35" i="30"/>
  <c r="AK42" i="30"/>
  <c r="AK10" i="30"/>
  <c r="AK49" i="30"/>
  <c r="AK41" i="30"/>
  <c r="AK33" i="30"/>
  <c r="AK25" i="30"/>
  <c r="AK17" i="30"/>
  <c r="AK9" i="30"/>
  <c r="AK44" i="30"/>
  <c r="AK36" i="30"/>
  <c r="AK28" i="30"/>
  <c r="AK20" i="30"/>
  <c r="AK12" i="30"/>
  <c r="AK35" i="30"/>
  <c r="AK19" i="30"/>
  <c r="AK39" i="30"/>
  <c r="AP51" i="34"/>
  <c r="AQ51" i="34"/>
  <c r="AP51" i="41"/>
  <c r="AQ51" i="41"/>
  <c r="AP20" i="53"/>
  <c r="AQ20" i="53" s="1"/>
  <c r="BE20" i="53"/>
  <c r="AK20" i="53"/>
  <c r="AK31" i="30"/>
  <c r="AK34" i="30"/>
  <c r="AK18" i="30"/>
  <c r="AK50" i="12"/>
  <c r="AK45" i="30"/>
  <c r="AK37" i="30"/>
  <c r="AK29" i="30"/>
  <c r="AK13" i="30"/>
  <c r="AK20" i="11"/>
  <c r="AP20" i="11"/>
  <c r="AQ20" i="11" s="1"/>
  <c r="AK48" i="30"/>
  <c r="AK40" i="30"/>
  <c r="AK32" i="30"/>
  <c r="AK24" i="30"/>
  <c r="AK16" i="30"/>
  <c r="AK8" i="30"/>
  <c r="AK47" i="30"/>
  <c r="AK27" i="30"/>
  <c r="AK11" i="30"/>
  <c r="AK23" i="30"/>
  <c r="AP51" i="31"/>
  <c r="AQ51" i="31"/>
  <c r="AP51" i="27"/>
  <c r="AQ51" i="27"/>
  <c r="AP51" i="9"/>
  <c r="AQ51" i="9"/>
  <c r="AK50" i="30"/>
  <c r="AK26" i="30"/>
  <c r="AK43" i="30"/>
  <c r="AK15" i="30"/>
  <c r="AK46" i="30"/>
  <c r="AK38" i="30"/>
  <c r="AK30" i="30"/>
  <c r="AK22" i="30"/>
  <c r="AK14" i="30"/>
  <c r="AP51" i="42"/>
  <c r="AQ51" i="42"/>
  <c r="BA50" i="39"/>
  <c r="Z50" i="22"/>
  <c r="N50" i="39"/>
  <c r="AK21" i="30"/>
  <c r="AR50" i="2"/>
  <c r="BA50" i="8"/>
  <c r="AQ51" i="43"/>
  <c r="AP51" i="43"/>
  <c r="AF50" i="2"/>
  <c r="AO50" i="2" s="1"/>
  <c r="AO50" i="8"/>
  <c r="BE50" i="31"/>
  <c r="BF50" i="31" s="1"/>
  <c r="AG49" i="30"/>
  <c r="AH49" i="30" s="1"/>
  <c r="AG17" i="30"/>
  <c r="AH17" i="30" s="1"/>
  <c r="AG44" i="30"/>
  <c r="AH44" i="30" s="1"/>
  <c r="AG36" i="30"/>
  <c r="AH36" i="30" s="1"/>
  <c r="AG25" i="30"/>
  <c r="AH25" i="30" s="1"/>
  <c r="AG12" i="30"/>
  <c r="AH12" i="30" s="1"/>
  <c r="AG33" i="30"/>
  <c r="AH33" i="30" s="1"/>
  <c r="AG48" i="30"/>
  <c r="AH48" i="30" s="1"/>
  <c r="AG40" i="30"/>
  <c r="AH40" i="30" s="1"/>
  <c r="AG20" i="30"/>
  <c r="AH20" i="30" s="1"/>
  <c r="AG41" i="30"/>
  <c r="AH41" i="30" s="1"/>
  <c r="AG9" i="30"/>
  <c r="AH9" i="30" s="1"/>
  <c r="AG28" i="30"/>
  <c r="AH28" i="30" s="1"/>
  <c r="AG45" i="30"/>
  <c r="AH45" i="30" s="1"/>
  <c r="AG37" i="30"/>
  <c r="AH37" i="30" s="1"/>
  <c r="AG29" i="30"/>
  <c r="AH29" i="30" s="1"/>
  <c r="AG21" i="30"/>
  <c r="AH21" i="30" s="1"/>
  <c r="AG13" i="30"/>
  <c r="AH13" i="30" s="1"/>
  <c r="AG32" i="30"/>
  <c r="AH32" i="30" s="1"/>
  <c r="AG24" i="30"/>
  <c r="AH24" i="30" s="1"/>
  <c r="AG16" i="30"/>
  <c r="AH16" i="30" s="1"/>
  <c r="AG8" i="30"/>
  <c r="AH8" i="30" s="1"/>
  <c r="AG47" i="30"/>
  <c r="AH47" i="30" s="1"/>
  <c r="AG39" i="30"/>
  <c r="AH39" i="30" s="1"/>
  <c r="AG31" i="30"/>
  <c r="AH31" i="30" s="1"/>
  <c r="AG23" i="30"/>
  <c r="AH23" i="30" s="1"/>
  <c r="AG15" i="30"/>
  <c r="AH15" i="30" s="1"/>
  <c r="AG7" i="30"/>
  <c r="AH7" i="30" s="1"/>
  <c r="AG50" i="30"/>
  <c r="AH50" i="30" s="1"/>
  <c r="AG42" i="30"/>
  <c r="AH42" i="30" s="1"/>
  <c r="AG34" i="30"/>
  <c r="AH34" i="30" s="1"/>
  <c r="AG26" i="30"/>
  <c r="AH26" i="30" s="1"/>
  <c r="AG18" i="30"/>
  <c r="AH18" i="30" s="1"/>
  <c r="AG10" i="30"/>
  <c r="AH10" i="30" s="1"/>
  <c r="AG43" i="30"/>
  <c r="AH43" i="30" s="1"/>
  <c r="AG35" i="30"/>
  <c r="AH35" i="30" s="1"/>
  <c r="AG27" i="30"/>
  <c r="AH27" i="30" s="1"/>
  <c r="AG19" i="30"/>
  <c r="AH19" i="30" s="1"/>
  <c r="AG11" i="30"/>
  <c r="AH11" i="30" s="1"/>
  <c r="AG46" i="30"/>
  <c r="AH46" i="30" s="1"/>
  <c r="AG38" i="30"/>
  <c r="AH38" i="30" s="1"/>
  <c r="AG30" i="30"/>
  <c r="AH30" i="30" s="1"/>
  <c r="AG22" i="30"/>
  <c r="AH22" i="30" s="1"/>
  <c r="AG14" i="30"/>
  <c r="AH14" i="30" s="1"/>
  <c r="U21" i="30"/>
  <c r="V21" i="30" s="1"/>
  <c r="U19" i="30"/>
  <c r="V19" i="30" s="1"/>
  <c r="U50" i="30"/>
  <c r="V50" i="30" s="1"/>
  <c r="U39" i="30"/>
  <c r="V39" i="30" s="1"/>
  <c r="U36" i="30"/>
  <c r="V36" i="30" s="1"/>
  <c r="U18" i="30"/>
  <c r="V18" i="30" s="1"/>
  <c r="U45" i="30"/>
  <c r="V45" i="30" s="1"/>
  <c r="U13" i="30"/>
  <c r="V13" i="30" s="1"/>
  <c r="U28" i="30"/>
  <c r="V28" i="30" s="1"/>
  <c r="U42" i="30"/>
  <c r="V42" i="30" s="1"/>
  <c r="U10" i="30"/>
  <c r="V10" i="30" s="1"/>
  <c r="U11" i="30"/>
  <c r="V11" i="30" s="1"/>
  <c r="U23" i="30"/>
  <c r="V23" i="30" s="1"/>
  <c r="U29" i="30"/>
  <c r="V29" i="30" s="1"/>
  <c r="U43" i="30"/>
  <c r="V43" i="30" s="1"/>
  <c r="U44" i="30"/>
  <c r="V44" i="30" s="1"/>
  <c r="U12" i="30"/>
  <c r="V12" i="30" s="1"/>
  <c r="U26" i="30"/>
  <c r="V26" i="30" s="1"/>
  <c r="U37" i="30"/>
  <c r="V37" i="30" s="1"/>
  <c r="V20" i="11"/>
  <c r="U20" i="30"/>
  <c r="V20" i="30" s="1"/>
  <c r="U34" i="30"/>
  <c r="V34" i="30" s="1"/>
  <c r="U49" i="30"/>
  <c r="V49" i="30" s="1"/>
  <c r="U41" i="30"/>
  <c r="V41" i="30" s="1"/>
  <c r="U33" i="30"/>
  <c r="V33" i="30" s="1"/>
  <c r="U25" i="30"/>
  <c r="V25" i="30" s="1"/>
  <c r="U17" i="30"/>
  <c r="V17" i="30" s="1"/>
  <c r="U9" i="30"/>
  <c r="V9" i="30" s="1"/>
  <c r="U47" i="30"/>
  <c r="V47" i="30" s="1"/>
  <c r="U31" i="30"/>
  <c r="V31" i="30" s="1"/>
  <c r="U15" i="30"/>
  <c r="V15" i="30" s="1"/>
  <c r="U48" i="30"/>
  <c r="V48" i="30" s="1"/>
  <c r="U40" i="30"/>
  <c r="V40" i="30" s="1"/>
  <c r="U32" i="30"/>
  <c r="V32" i="30" s="1"/>
  <c r="U24" i="30"/>
  <c r="V24" i="30" s="1"/>
  <c r="U16" i="30"/>
  <c r="V16" i="30" s="1"/>
  <c r="U8" i="30"/>
  <c r="V8" i="30" s="1"/>
  <c r="U35" i="30"/>
  <c r="V35" i="30" s="1"/>
  <c r="U7" i="30"/>
  <c r="V7" i="30" s="1"/>
  <c r="U46" i="30"/>
  <c r="V46" i="30" s="1"/>
  <c r="U38" i="30"/>
  <c r="V38" i="30" s="1"/>
  <c r="U30" i="30"/>
  <c r="V30" i="30" s="1"/>
  <c r="U22" i="30"/>
  <c r="V22" i="30" s="1"/>
  <c r="U14" i="30"/>
  <c r="V14" i="30" s="1"/>
  <c r="U27" i="30"/>
  <c r="V27" i="30" s="1"/>
  <c r="L49" i="30"/>
  <c r="M49" i="30" s="1"/>
  <c r="L41" i="30"/>
  <c r="M41" i="30" s="1"/>
  <c r="L33" i="30"/>
  <c r="M33" i="30" s="1"/>
  <c r="L25" i="30"/>
  <c r="M25" i="30" s="1"/>
  <c r="L17" i="30"/>
  <c r="M17" i="30" s="1"/>
  <c r="L9" i="30"/>
  <c r="M9" i="30" s="1"/>
  <c r="M20" i="11"/>
  <c r="L48" i="30"/>
  <c r="M48" i="30" s="1"/>
  <c r="L40" i="30"/>
  <c r="M40" i="30" s="1"/>
  <c r="L32" i="30"/>
  <c r="M32" i="30" s="1"/>
  <c r="L24" i="30"/>
  <c r="M24" i="30" s="1"/>
  <c r="L16" i="30"/>
  <c r="M16" i="30" s="1"/>
  <c r="L8" i="30"/>
  <c r="M8" i="30" s="1"/>
  <c r="L43" i="30"/>
  <c r="M43" i="30" s="1"/>
  <c r="L35" i="30"/>
  <c r="M35" i="30" s="1"/>
  <c r="L27" i="30"/>
  <c r="M27" i="30" s="1"/>
  <c r="L19" i="30"/>
  <c r="M19" i="30" s="1"/>
  <c r="L11" i="30"/>
  <c r="M11" i="30" s="1"/>
  <c r="L46" i="30"/>
  <c r="M46" i="30" s="1"/>
  <c r="L38" i="30"/>
  <c r="M38" i="30" s="1"/>
  <c r="L30" i="30"/>
  <c r="M30" i="30" s="1"/>
  <c r="L22" i="30"/>
  <c r="M22" i="30" s="1"/>
  <c r="L14" i="30"/>
  <c r="M14" i="30" s="1"/>
  <c r="L45" i="30"/>
  <c r="M45" i="30" s="1"/>
  <c r="L37" i="30"/>
  <c r="M37" i="30" s="1"/>
  <c r="L29" i="30"/>
  <c r="M29" i="30" s="1"/>
  <c r="L21" i="30"/>
  <c r="M21" i="30" s="1"/>
  <c r="L13" i="30"/>
  <c r="M13" i="30" s="1"/>
  <c r="L44" i="30"/>
  <c r="M44" i="30" s="1"/>
  <c r="L36" i="30"/>
  <c r="M36" i="30" s="1"/>
  <c r="L28" i="30"/>
  <c r="M28" i="30" s="1"/>
  <c r="L20" i="30"/>
  <c r="M20" i="30" s="1"/>
  <c r="L12" i="30"/>
  <c r="M12" i="30" s="1"/>
  <c r="L47" i="30"/>
  <c r="M47" i="30" s="1"/>
  <c r="L39" i="30"/>
  <c r="M39" i="30" s="1"/>
  <c r="L31" i="30"/>
  <c r="M31" i="30" s="1"/>
  <c r="L23" i="30"/>
  <c r="M23" i="30" s="1"/>
  <c r="L15" i="30"/>
  <c r="M15" i="30" s="1"/>
  <c r="L7" i="30"/>
  <c r="M7" i="30" s="1"/>
  <c r="L50" i="30"/>
  <c r="M50" i="30" s="1"/>
  <c r="L42" i="30"/>
  <c r="M42" i="30" s="1"/>
  <c r="L34" i="30"/>
  <c r="M34" i="30" s="1"/>
  <c r="L26" i="30"/>
  <c r="M26" i="30" s="1"/>
  <c r="L18" i="30"/>
  <c r="M18" i="30" s="1"/>
  <c r="L10" i="30"/>
  <c r="M10" i="30" s="1"/>
  <c r="I48" i="30"/>
  <c r="J48" i="30" s="1"/>
  <c r="I40" i="30"/>
  <c r="J40" i="30" s="1"/>
  <c r="I32" i="30"/>
  <c r="J32" i="30" s="1"/>
  <c r="I24" i="30"/>
  <c r="J24" i="30" s="1"/>
  <c r="I16" i="30"/>
  <c r="J16" i="30" s="1"/>
  <c r="I8" i="30"/>
  <c r="J8" i="30" s="1"/>
  <c r="I44" i="30"/>
  <c r="J44" i="30" s="1"/>
  <c r="I36" i="30"/>
  <c r="J36" i="30" s="1"/>
  <c r="I28" i="30"/>
  <c r="J28" i="30" s="1"/>
  <c r="I20" i="30"/>
  <c r="J20" i="30" s="1"/>
  <c r="I12" i="30"/>
  <c r="J12" i="30" s="1"/>
  <c r="AL50" i="25"/>
  <c r="AC50" i="22"/>
  <c r="BG50" i="12"/>
  <c r="BI50" i="7"/>
  <c r="AX50" i="2"/>
  <c r="AZ50" i="8"/>
  <c r="BF50" i="7"/>
  <c r="BG50" i="45"/>
  <c r="AC50" i="39"/>
  <c r="G37" i="30"/>
  <c r="G21" i="30"/>
  <c r="G13" i="30"/>
  <c r="G45" i="30"/>
  <c r="G29" i="30"/>
  <c r="G49" i="30"/>
  <c r="G41" i="30"/>
  <c r="G33" i="30"/>
  <c r="G25" i="30"/>
  <c r="G17" i="30"/>
  <c r="G9" i="30"/>
  <c r="G20" i="11"/>
  <c r="AS50" i="22"/>
  <c r="AS50" i="39"/>
  <c r="AT50" i="45"/>
  <c r="BF50" i="23"/>
  <c r="BH50" i="23"/>
  <c r="BI50" i="23" s="1"/>
  <c r="X50" i="22"/>
  <c r="Y50" i="22" s="1"/>
  <c r="AU50" i="25"/>
  <c r="BE50" i="41"/>
  <c r="AS51" i="23"/>
  <c r="AV50" i="45"/>
  <c r="AW50" i="45" s="1"/>
  <c r="AV50" i="12"/>
  <c r="AW50" i="12" s="1"/>
  <c r="F50" i="45"/>
  <c r="AM50" i="45"/>
  <c r="AN50" i="45" s="1"/>
  <c r="BE50" i="33"/>
  <c r="BE50" i="36"/>
  <c r="AM50" i="12"/>
  <c r="AN50" i="12" s="1"/>
  <c r="BE50" i="5"/>
  <c r="AV50" i="44"/>
  <c r="BE50" i="38"/>
  <c r="AJ50" i="45"/>
  <c r="BE50" i="43"/>
  <c r="AJ50" i="22"/>
  <c r="AG50" i="45"/>
  <c r="AH50" i="45" s="1"/>
  <c r="BE50" i="42"/>
  <c r="BE50" i="34"/>
  <c r="BE50" i="24"/>
  <c r="BE50" i="27"/>
  <c r="BE50" i="37"/>
  <c r="BE50" i="9"/>
  <c r="AG50" i="12"/>
  <c r="AH50" i="12" s="1"/>
  <c r="BE50" i="10"/>
  <c r="BE50" i="15"/>
  <c r="X50" i="45"/>
  <c r="Y50" i="45" s="1"/>
  <c r="X50" i="12"/>
  <c r="Y50" i="12" s="1"/>
  <c r="U50" i="45"/>
  <c r="V50" i="45" s="1"/>
  <c r="U50" i="12"/>
  <c r="V50" i="12" s="1"/>
  <c r="AV51" i="44"/>
  <c r="R50" i="45"/>
  <c r="L50" i="45"/>
  <c r="M50" i="45" s="1"/>
  <c r="L50" i="12"/>
  <c r="M50" i="12" s="1"/>
  <c r="I50" i="39"/>
  <c r="J50" i="39" s="1"/>
  <c r="BD50" i="8"/>
  <c r="BD50" i="22"/>
  <c r="BD50" i="39"/>
  <c r="AF50" i="25" l="1"/>
  <c r="AO50" i="25" s="1"/>
  <c r="U50" i="22"/>
  <c r="V50" i="22" s="1"/>
  <c r="AP43" i="30"/>
  <c r="AQ43" i="30" s="1"/>
  <c r="AP24" i="30"/>
  <c r="AQ24" i="30" s="1"/>
  <c r="AA46" i="30"/>
  <c r="AB46" i="30" s="1"/>
  <c r="AA25" i="30"/>
  <c r="AB25" i="30" s="1"/>
  <c r="AP30" i="30"/>
  <c r="AQ30" i="30" s="1"/>
  <c r="AA16" i="30"/>
  <c r="AB16" i="30" s="1"/>
  <c r="AA37" i="30"/>
  <c r="AB37" i="30" s="1"/>
  <c r="AA28" i="30"/>
  <c r="AB28" i="30" s="1"/>
  <c r="AP15" i="30"/>
  <c r="AQ15" i="30" s="1"/>
  <c r="AP36" i="30"/>
  <c r="AQ36" i="30" s="1"/>
  <c r="O49" i="30"/>
  <c r="P49" i="30" s="1"/>
  <c r="AA40" i="30"/>
  <c r="AB40" i="30" s="1"/>
  <c r="O21" i="30"/>
  <c r="P21" i="30" s="1"/>
  <c r="AP16" i="30"/>
  <c r="AQ16" i="30" s="1"/>
  <c r="AP31" i="30"/>
  <c r="AQ31" i="30" s="1"/>
  <c r="AA14" i="30"/>
  <c r="AB14" i="30" s="1"/>
  <c r="AA13" i="30"/>
  <c r="AB13" i="30" s="1"/>
  <c r="AP12" i="30"/>
  <c r="AQ12" i="30" s="1"/>
  <c r="AP44" i="30"/>
  <c r="AQ44" i="30" s="1"/>
  <c r="AP25" i="30"/>
  <c r="AQ25" i="30" s="1"/>
  <c r="AP10" i="30"/>
  <c r="AQ10" i="30" s="1"/>
  <c r="AA35" i="30"/>
  <c r="AB35" i="30" s="1"/>
  <c r="O17" i="30"/>
  <c r="P17" i="30" s="1"/>
  <c r="O20" i="11"/>
  <c r="P20" i="11" s="1"/>
  <c r="AA11" i="30"/>
  <c r="AB11" i="30" s="1"/>
  <c r="O42" i="30"/>
  <c r="P42" i="30" s="1"/>
  <c r="O14" i="30"/>
  <c r="P14" i="30" s="1"/>
  <c r="AA27" i="30"/>
  <c r="AB27" i="30" s="1"/>
  <c r="O18" i="30"/>
  <c r="P18" i="30" s="1"/>
  <c r="AA31" i="30"/>
  <c r="AB31" i="30" s="1"/>
  <c r="AA30" i="30"/>
  <c r="AB30" i="30" s="1"/>
  <c r="O8" i="30"/>
  <c r="O43" i="30"/>
  <c r="P43" i="30" s="1"/>
  <c r="AT50" i="39"/>
  <c r="O50" i="45"/>
  <c r="P50" i="45" s="1"/>
  <c r="AD26" i="30"/>
  <c r="AP39" i="30"/>
  <c r="AQ39" i="30" s="1"/>
  <c r="AP20" i="30"/>
  <c r="AQ20" i="30" s="1"/>
  <c r="AP33" i="30"/>
  <c r="AQ33" i="30" s="1"/>
  <c r="AP42" i="30"/>
  <c r="AQ42" i="30" s="1"/>
  <c r="O30" i="30"/>
  <c r="P30" i="30" s="1"/>
  <c r="BB50" i="45"/>
  <c r="BC50" i="45" s="1"/>
  <c r="BB50" i="12"/>
  <c r="BC50" i="12" s="1"/>
  <c r="AA43" i="30"/>
  <c r="AB43" i="30" s="1"/>
  <c r="O27" i="30"/>
  <c r="P27" i="30" s="1"/>
  <c r="AA19" i="30"/>
  <c r="AB19" i="30" s="1"/>
  <c r="O46" i="30"/>
  <c r="P46" i="30" s="1"/>
  <c r="O50" i="30"/>
  <c r="P50" i="30" s="1"/>
  <c r="O22" i="30"/>
  <c r="P22" i="30" s="1"/>
  <c r="AA20" i="30"/>
  <c r="AB20" i="30" s="1"/>
  <c r="AA17" i="30"/>
  <c r="AB17" i="30" s="1"/>
  <c r="O32" i="30"/>
  <c r="P32" i="30" s="1"/>
  <c r="O13" i="30"/>
  <c r="P13" i="30" s="1"/>
  <c r="AT50" i="22"/>
  <c r="AP38" i="30"/>
  <c r="AQ38" i="30" s="1"/>
  <c r="AP26" i="30"/>
  <c r="AQ26" i="30" s="1"/>
  <c r="AP47" i="30"/>
  <c r="AQ47" i="30" s="1"/>
  <c r="AP32" i="30"/>
  <c r="AQ32" i="30" s="1"/>
  <c r="AP13" i="30"/>
  <c r="AQ13" i="30" s="1"/>
  <c r="AP50" i="12"/>
  <c r="AQ50" i="12" s="1"/>
  <c r="AA39" i="30"/>
  <c r="AB39" i="30" s="1"/>
  <c r="AA42" i="30"/>
  <c r="AB42" i="30" s="1"/>
  <c r="O12" i="30"/>
  <c r="P12" i="30" s="1"/>
  <c r="O25" i="30"/>
  <c r="P25" i="30" s="1"/>
  <c r="AA15" i="30"/>
  <c r="AB15" i="30" s="1"/>
  <c r="AA44" i="30"/>
  <c r="AB44" i="30" s="1"/>
  <c r="AA41" i="30"/>
  <c r="AB41" i="30" s="1"/>
  <c r="O31" i="30"/>
  <c r="P31" i="30" s="1"/>
  <c r="AA38" i="30"/>
  <c r="AB38" i="30" s="1"/>
  <c r="AA32" i="30"/>
  <c r="AB32" i="30" s="1"/>
  <c r="AA29" i="30"/>
  <c r="AB29" i="30" s="1"/>
  <c r="O45" i="30"/>
  <c r="P45" i="30" s="1"/>
  <c r="AP19" i="30"/>
  <c r="AQ19" i="30" s="1"/>
  <c r="AP28" i="30"/>
  <c r="AQ28" i="30" s="1"/>
  <c r="AP9" i="30"/>
  <c r="AQ9" i="30" s="1"/>
  <c r="AP41" i="30"/>
  <c r="AQ41" i="30" s="1"/>
  <c r="O15" i="30"/>
  <c r="P15" i="30" s="1"/>
  <c r="AA50" i="12"/>
  <c r="AB50" i="12" s="1"/>
  <c r="O36" i="30"/>
  <c r="P36" i="30" s="1"/>
  <c r="O16" i="30"/>
  <c r="P16" i="30" s="1"/>
  <c r="O29" i="30"/>
  <c r="P29" i="30" s="1"/>
  <c r="O20" i="30"/>
  <c r="P20" i="30" s="1"/>
  <c r="O35" i="30"/>
  <c r="P35" i="30" s="1"/>
  <c r="AA36" i="30"/>
  <c r="AB36" i="30" s="1"/>
  <c r="AA33" i="30"/>
  <c r="AB33" i="30" s="1"/>
  <c r="O26" i="30"/>
  <c r="P26" i="30" s="1"/>
  <c r="AP27" i="30"/>
  <c r="AQ27" i="30" s="1"/>
  <c r="AP45" i="30"/>
  <c r="AQ45" i="30" s="1"/>
  <c r="S50" i="45"/>
  <c r="AA50" i="45"/>
  <c r="AB50" i="45" s="1"/>
  <c r="AP14" i="30"/>
  <c r="AQ14" i="30" s="1"/>
  <c r="AP46" i="30"/>
  <c r="AQ46" i="30" s="1"/>
  <c r="AP50" i="30"/>
  <c r="AQ50" i="30" s="1"/>
  <c r="AP23" i="30"/>
  <c r="AQ23" i="30" s="1"/>
  <c r="AP8" i="30"/>
  <c r="AQ8" i="30" s="1"/>
  <c r="AP40" i="30"/>
  <c r="AQ40" i="30" s="1"/>
  <c r="AP29" i="30"/>
  <c r="AQ29" i="30" s="1"/>
  <c r="AP18" i="30"/>
  <c r="AQ18" i="30" s="1"/>
  <c r="AA8" i="30"/>
  <c r="AB8" i="30" s="1"/>
  <c r="AA20" i="11"/>
  <c r="AB20" i="11" s="1"/>
  <c r="O34" i="30"/>
  <c r="P34" i="30" s="1"/>
  <c r="O39" i="30"/>
  <c r="P39" i="30" s="1"/>
  <c r="O40" i="30"/>
  <c r="P40" i="30" s="1"/>
  <c r="AA47" i="30"/>
  <c r="AB47" i="30" s="1"/>
  <c r="AA50" i="30"/>
  <c r="AB50" i="30" s="1"/>
  <c r="O44" i="30"/>
  <c r="P44" i="30" s="1"/>
  <c r="O28" i="30"/>
  <c r="P28" i="30" s="1"/>
  <c r="O33" i="30"/>
  <c r="P33" i="30" s="1"/>
  <c r="AA22" i="30"/>
  <c r="AB22" i="30" s="1"/>
  <c r="AA48" i="30"/>
  <c r="AB48" i="30" s="1"/>
  <c r="AA45" i="30"/>
  <c r="AB45" i="30" s="1"/>
  <c r="O23" i="30"/>
  <c r="P23" i="30" s="1"/>
  <c r="AP21" i="30"/>
  <c r="AQ21" i="30" s="1"/>
  <c r="AP35" i="30"/>
  <c r="AQ35" i="30" s="1"/>
  <c r="AP17" i="30"/>
  <c r="AQ17" i="30" s="1"/>
  <c r="AP49" i="30"/>
  <c r="AQ49" i="30" s="1"/>
  <c r="O47" i="30"/>
  <c r="P47" i="30" s="1"/>
  <c r="O19" i="30"/>
  <c r="P19" i="30" s="1"/>
  <c r="O10" i="30"/>
  <c r="P10" i="30" s="1"/>
  <c r="O48" i="30"/>
  <c r="P48" i="30" s="1"/>
  <c r="O37" i="30"/>
  <c r="P37" i="30" s="1"/>
  <c r="AA34" i="30"/>
  <c r="AB34" i="30" s="1"/>
  <c r="AA49" i="30"/>
  <c r="AB49" i="30" s="1"/>
  <c r="O11" i="30"/>
  <c r="P11" i="30" s="1"/>
  <c r="AP22" i="30"/>
  <c r="AQ22" i="30" s="1"/>
  <c r="AP11" i="30"/>
  <c r="AQ11" i="30" s="1"/>
  <c r="AP48" i="30"/>
  <c r="AQ48" i="30" s="1"/>
  <c r="AP37" i="30"/>
  <c r="AQ37" i="30" s="1"/>
  <c r="AP34" i="30"/>
  <c r="AQ34" i="30" s="1"/>
  <c r="AA10" i="30"/>
  <c r="AB10" i="30" s="1"/>
  <c r="AA24" i="30"/>
  <c r="AB24" i="30" s="1"/>
  <c r="AA21" i="30"/>
  <c r="O38" i="30"/>
  <c r="P38" i="30" s="1"/>
  <c r="AA26" i="30"/>
  <c r="AB26" i="30" s="1"/>
  <c r="AA12" i="30"/>
  <c r="AB12" i="30" s="1"/>
  <c r="AA9" i="30"/>
  <c r="AB9" i="30" s="1"/>
  <c r="O41" i="30"/>
  <c r="P41" i="30" s="1"/>
  <c r="AA23" i="30"/>
  <c r="AB23" i="30" s="1"/>
  <c r="AA18" i="30"/>
  <c r="AB18" i="30" s="1"/>
  <c r="O24" i="30"/>
  <c r="P24" i="30" s="1"/>
  <c r="O9" i="30"/>
  <c r="P9" i="30" s="1"/>
  <c r="BH20" i="53"/>
  <c r="BI20" i="53" s="1"/>
  <c r="BF20" i="53"/>
  <c r="AK50" i="22"/>
  <c r="AK50" i="45"/>
  <c r="AP50" i="45"/>
  <c r="AQ50" i="45" s="1"/>
  <c r="BA50" i="2"/>
  <c r="AR50" i="25"/>
  <c r="AD48" i="30"/>
  <c r="AE48" i="30" s="1"/>
  <c r="BH50" i="31"/>
  <c r="BI50" i="31" s="1"/>
  <c r="AD34" i="30"/>
  <c r="AE34" i="30" s="1"/>
  <c r="AD25" i="30"/>
  <c r="AE25" i="30" s="1"/>
  <c r="AD47" i="30"/>
  <c r="AE47" i="30" s="1"/>
  <c r="AD38" i="30"/>
  <c r="AE38" i="30" s="1"/>
  <c r="AD31" i="30"/>
  <c r="AE31" i="30" s="1"/>
  <c r="AD41" i="30"/>
  <c r="AE41" i="30" s="1"/>
  <c r="AD29" i="30"/>
  <c r="AE29" i="30" s="1"/>
  <c r="AD33" i="30"/>
  <c r="AE33" i="30" s="1"/>
  <c r="AD23" i="30"/>
  <c r="AE23" i="30" s="1"/>
  <c r="AD27" i="30"/>
  <c r="AE27" i="30" s="1"/>
  <c r="AD13" i="30"/>
  <c r="AE13" i="30" s="1"/>
  <c r="AD22" i="30"/>
  <c r="AE22" i="30" s="1"/>
  <c r="AD39" i="30"/>
  <c r="AE39" i="30" s="1"/>
  <c r="AD11" i="30"/>
  <c r="AE11" i="30" s="1"/>
  <c r="AD24" i="30"/>
  <c r="AE24" i="30" s="1"/>
  <c r="AD42" i="30"/>
  <c r="AE42" i="30" s="1"/>
  <c r="AD7" i="30"/>
  <c r="AE7" i="30" s="1"/>
  <c r="AD43" i="30"/>
  <c r="AE43" i="30" s="1"/>
  <c r="AD10" i="30"/>
  <c r="AE10" i="30" s="1"/>
  <c r="AD9" i="30"/>
  <c r="AE9" i="30" s="1"/>
  <c r="AD14" i="30"/>
  <c r="AE14" i="30" s="1"/>
  <c r="AD46" i="30"/>
  <c r="AE46" i="30" s="1"/>
  <c r="AD18" i="30"/>
  <c r="AE18" i="30" s="1"/>
  <c r="AD19" i="30"/>
  <c r="AE19" i="30" s="1"/>
  <c r="AD37" i="30"/>
  <c r="AE37" i="30" s="1"/>
  <c r="AD15" i="30"/>
  <c r="AE15" i="30" s="1"/>
  <c r="AD20" i="30"/>
  <c r="AE20" i="30" s="1"/>
  <c r="AD30" i="30"/>
  <c r="AE30" i="30" s="1"/>
  <c r="AD50" i="30"/>
  <c r="AE50" i="30" s="1"/>
  <c r="AD35" i="30"/>
  <c r="AE35" i="30" s="1"/>
  <c r="AD20" i="11"/>
  <c r="AE20" i="11" s="1"/>
  <c r="AD28" i="30"/>
  <c r="AE28" i="30" s="1"/>
  <c r="AD40" i="30"/>
  <c r="AE40" i="30" s="1"/>
  <c r="AD44" i="30"/>
  <c r="AE44" i="30" s="1"/>
  <c r="AD8" i="30"/>
  <c r="AE8" i="30" s="1"/>
  <c r="AD16" i="30"/>
  <c r="AE16" i="30" s="1"/>
  <c r="AD36" i="30"/>
  <c r="AE36" i="30" s="1"/>
  <c r="AD32" i="30"/>
  <c r="AE32" i="30" s="1"/>
  <c r="AD12" i="30"/>
  <c r="AE12" i="30" s="1"/>
  <c r="BG50" i="22"/>
  <c r="BG50" i="39"/>
  <c r="AX50" i="25"/>
  <c r="AZ50" i="25" s="1"/>
  <c r="AZ50" i="2"/>
  <c r="AD49" i="30"/>
  <c r="AE49" i="30" s="1"/>
  <c r="AD17" i="30"/>
  <c r="AE17" i="30" s="1"/>
  <c r="AD45" i="30"/>
  <c r="AE45" i="30" s="1"/>
  <c r="AD21" i="30"/>
  <c r="AE21" i="30" s="1"/>
  <c r="BF50" i="27"/>
  <c r="BH50" i="27"/>
  <c r="BI50" i="27" s="1"/>
  <c r="BH50" i="34"/>
  <c r="BI50" i="34" s="1"/>
  <c r="BF50" i="34"/>
  <c r="BF50" i="38"/>
  <c r="BH50" i="38"/>
  <c r="BI50" i="38" s="1"/>
  <c r="BF50" i="5"/>
  <c r="BH50" i="5"/>
  <c r="BI50" i="5" s="1"/>
  <c r="BH50" i="43"/>
  <c r="BI50" i="43" s="1"/>
  <c r="BF50" i="43"/>
  <c r="BF50" i="15"/>
  <c r="BH50" i="15"/>
  <c r="BI50" i="15" s="1"/>
  <c r="BF50" i="9"/>
  <c r="BH50" i="9"/>
  <c r="BI50" i="9" s="1"/>
  <c r="BF50" i="42"/>
  <c r="BH50" i="42"/>
  <c r="BI50" i="42" s="1"/>
  <c r="BF50" i="33"/>
  <c r="BH50" i="33"/>
  <c r="BI50" i="33" s="1"/>
  <c r="BH50" i="10"/>
  <c r="BI50" i="10" s="1"/>
  <c r="BF50" i="10"/>
  <c r="BF50" i="37"/>
  <c r="BH50" i="37"/>
  <c r="BI50" i="37" s="1"/>
  <c r="BF50" i="24"/>
  <c r="BH50" i="24"/>
  <c r="BI50" i="24" s="1"/>
  <c r="BF50" i="36"/>
  <c r="BH50" i="36"/>
  <c r="BI50" i="36" s="1"/>
  <c r="BF50" i="41"/>
  <c r="BH50" i="41"/>
  <c r="BI50" i="41" s="1"/>
  <c r="AE26" i="30"/>
  <c r="AD50" i="45"/>
  <c r="G50" i="45"/>
  <c r="AV50" i="39"/>
  <c r="AW50" i="39" s="1"/>
  <c r="AV50" i="22"/>
  <c r="AW50" i="22" s="1"/>
  <c r="F50" i="22"/>
  <c r="L50" i="22"/>
  <c r="M50" i="22" s="1"/>
  <c r="F50" i="39"/>
  <c r="AM50" i="39"/>
  <c r="AN50" i="39" s="1"/>
  <c r="AM50" i="22"/>
  <c r="AN50" i="22" s="1"/>
  <c r="AJ50" i="39"/>
  <c r="BE50" i="45"/>
  <c r="BF50" i="45" s="1"/>
  <c r="AG50" i="39"/>
  <c r="AH50" i="39" s="1"/>
  <c r="AG50" i="22"/>
  <c r="AH50" i="22" s="1"/>
  <c r="BE50" i="30"/>
  <c r="BF50" i="30" s="1"/>
  <c r="BE50" i="12"/>
  <c r="BF50" i="12" s="1"/>
  <c r="X50" i="39"/>
  <c r="Y50" i="39" s="1"/>
  <c r="U50" i="39"/>
  <c r="V50" i="39" s="1"/>
  <c r="R50" i="39"/>
  <c r="R50" i="22"/>
  <c r="L50" i="39"/>
  <c r="M50" i="39" s="1"/>
  <c r="BD50" i="2"/>
  <c r="O50" i="22" l="1"/>
  <c r="P50" i="22" s="1"/>
  <c r="S50" i="22"/>
  <c r="AA50" i="22"/>
  <c r="AB50" i="22" s="1"/>
  <c r="P8" i="30"/>
  <c r="O50" i="39"/>
  <c r="P50" i="39" s="1"/>
  <c r="BB50" i="22"/>
  <c r="BC50" i="22" s="1"/>
  <c r="S50" i="39"/>
  <c r="AA50" i="39"/>
  <c r="AB50" i="39" s="1"/>
  <c r="AP50" i="22"/>
  <c r="AQ50" i="22" s="1"/>
  <c r="AB21" i="30"/>
  <c r="BB50" i="39"/>
  <c r="BC50" i="39" s="1"/>
  <c r="AK50" i="39"/>
  <c r="AP50" i="39"/>
  <c r="AQ50" i="39" s="1"/>
  <c r="BA50" i="25"/>
  <c r="BH50" i="30"/>
  <c r="BI50" i="30" s="1"/>
  <c r="AD50" i="22"/>
  <c r="G50" i="22"/>
  <c r="BH50" i="45"/>
  <c r="BI50" i="45" s="1"/>
  <c r="AE50" i="45"/>
  <c r="AD50" i="39"/>
  <c r="G50" i="39"/>
  <c r="BE50" i="39"/>
  <c r="BF50" i="39" s="1"/>
  <c r="BE50" i="22"/>
  <c r="BF50" i="22" s="1"/>
  <c r="BD50" i="25"/>
  <c r="BH50" i="39" l="1"/>
  <c r="BI50" i="39" s="1"/>
  <c r="AE50" i="39"/>
  <c r="BH50" i="22"/>
  <c r="BI50" i="22" s="1"/>
  <c r="AE50" i="22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AO51" i="46" l="1"/>
  <c r="AN51" i="46"/>
  <c r="AL51" i="46"/>
  <c r="AK51" i="46"/>
  <c r="AI51" i="46"/>
  <c r="AH51" i="46"/>
  <c r="AF51" i="46"/>
  <c r="AE51" i="46"/>
  <c r="AC51" i="46"/>
  <c r="AB51" i="46"/>
  <c r="Z51" i="46"/>
  <c r="Y51" i="46"/>
  <c r="T51" i="46"/>
  <c r="S51" i="46"/>
  <c r="Q51" i="46"/>
  <c r="P51" i="46"/>
  <c r="N51" i="46"/>
  <c r="M51" i="46"/>
  <c r="K51" i="46"/>
  <c r="J51" i="46"/>
  <c r="G51" i="46"/>
  <c r="D51" i="46"/>
  <c r="AR50" i="46"/>
  <c r="AQ50" i="46"/>
  <c r="AP50" i="46"/>
  <c r="AM50" i="46"/>
  <c r="AJ50" i="46"/>
  <c r="AG50" i="46"/>
  <c r="AD50" i="46"/>
  <c r="AA50" i="46"/>
  <c r="V50" i="46"/>
  <c r="U50" i="46"/>
  <c r="R50" i="46"/>
  <c r="O50" i="46"/>
  <c r="L50" i="46"/>
  <c r="AR49" i="46"/>
  <c r="AQ49" i="46"/>
  <c r="AP49" i="46"/>
  <c r="AM49" i="46"/>
  <c r="AJ49" i="46"/>
  <c r="AG49" i="46"/>
  <c r="AD49" i="46"/>
  <c r="AA49" i="46"/>
  <c r="V49" i="46"/>
  <c r="U49" i="46"/>
  <c r="R49" i="46"/>
  <c r="O49" i="46"/>
  <c r="L49" i="46"/>
  <c r="AR48" i="46"/>
  <c r="AQ48" i="46"/>
  <c r="AP48" i="46"/>
  <c r="AM48" i="46"/>
  <c r="AJ48" i="46"/>
  <c r="AG48" i="46"/>
  <c r="AD48" i="46"/>
  <c r="AA48" i="46"/>
  <c r="V48" i="46"/>
  <c r="U48" i="46"/>
  <c r="R48" i="46"/>
  <c r="O48" i="46"/>
  <c r="L48" i="46"/>
  <c r="AR47" i="46"/>
  <c r="AQ47" i="46"/>
  <c r="AP47" i="46"/>
  <c r="AM47" i="46"/>
  <c r="AJ47" i="46"/>
  <c r="AG47" i="46"/>
  <c r="AD47" i="46"/>
  <c r="AA47" i="46"/>
  <c r="V47" i="46"/>
  <c r="U47" i="46"/>
  <c r="R47" i="46"/>
  <c r="O47" i="46"/>
  <c r="L47" i="46"/>
  <c r="AR46" i="46"/>
  <c r="AQ46" i="46"/>
  <c r="AP46" i="46"/>
  <c r="AM46" i="46"/>
  <c r="AJ46" i="46"/>
  <c r="AG46" i="46"/>
  <c r="AD46" i="46"/>
  <c r="AA46" i="46"/>
  <c r="V46" i="46"/>
  <c r="U46" i="46"/>
  <c r="R46" i="46"/>
  <c r="O46" i="46"/>
  <c r="L46" i="46"/>
  <c r="AR45" i="46"/>
  <c r="AQ45" i="46"/>
  <c r="AP45" i="46"/>
  <c r="AM45" i="46"/>
  <c r="AJ45" i="46"/>
  <c r="AG45" i="46"/>
  <c r="AD45" i="46"/>
  <c r="AA45" i="46"/>
  <c r="V45" i="46"/>
  <c r="U45" i="46"/>
  <c r="R45" i="46"/>
  <c r="O45" i="46"/>
  <c r="L45" i="46"/>
  <c r="AR44" i="46"/>
  <c r="AQ44" i="46"/>
  <c r="AP44" i="46"/>
  <c r="AM44" i="46"/>
  <c r="AJ44" i="46"/>
  <c r="AG44" i="46"/>
  <c r="AD44" i="46"/>
  <c r="AA44" i="46"/>
  <c r="V44" i="46"/>
  <c r="U44" i="46"/>
  <c r="R44" i="46"/>
  <c r="O44" i="46"/>
  <c r="L44" i="46"/>
  <c r="AR43" i="46"/>
  <c r="AQ43" i="46"/>
  <c r="AP43" i="46"/>
  <c r="AM43" i="46"/>
  <c r="AJ43" i="46"/>
  <c r="AG43" i="46"/>
  <c r="AD43" i="46"/>
  <c r="AA43" i="46"/>
  <c r="V43" i="46"/>
  <c r="U43" i="46"/>
  <c r="R43" i="46"/>
  <c r="O43" i="46"/>
  <c r="L43" i="46"/>
  <c r="AR42" i="46"/>
  <c r="AQ42" i="46"/>
  <c r="AP42" i="46"/>
  <c r="AM42" i="46"/>
  <c r="AJ42" i="46"/>
  <c r="AG42" i="46"/>
  <c r="AD42" i="46"/>
  <c r="AA42" i="46"/>
  <c r="V42" i="46"/>
  <c r="U42" i="46"/>
  <c r="R42" i="46"/>
  <c r="O42" i="46"/>
  <c r="L42" i="46"/>
  <c r="AR41" i="46"/>
  <c r="AQ41" i="46"/>
  <c r="AP41" i="46"/>
  <c r="AM41" i="46"/>
  <c r="AJ41" i="46"/>
  <c r="AG41" i="46"/>
  <c r="AD41" i="46"/>
  <c r="AA41" i="46"/>
  <c r="V41" i="46"/>
  <c r="U41" i="46"/>
  <c r="R41" i="46"/>
  <c r="O41" i="46"/>
  <c r="L41" i="46"/>
  <c r="AR40" i="46"/>
  <c r="AQ40" i="46"/>
  <c r="AP40" i="46"/>
  <c r="AM40" i="46"/>
  <c r="AJ40" i="46"/>
  <c r="AG40" i="46"/>
  <c r="AD40" i="46"/>
  <c r="AA40" i="46"/>
  <c r="V40" i="46"/>
  <c r="U40" i="46"/>
  <c r="R40" i="46"/>
  <c r="O40" i="46"/>
  <c r="L40" i="46"/>
  <c r="AR39" i="46"/>
  <c r="AQ39" i="46"/>
  <c r="AP39" i="46"/>
  <c r="AM39" i="46"/>
  <c r="AJ39" i="46"/>
  <c r="AG39" i="46"/>
  <c r="AD39" i="46"/>
  <c r="AA39" i="46"/>
  <c r="V39" i="46"/>
  <c r="U39" i="46"/>
  <c r="R39" i="46"/>
  <c r="O39" i="46"/>
  <c r="L39" i="46"/>
  <c r="AR38" i="46"/>
  <c r="AQ38" i="46"/>
  <c r="AP38" i="46"/>
  <c r="AM38" i="46"/>
  <c r="AJ38" i="46"/>
  <c r="AG38" i="46"/>
  <c r="AD38" i="46"/>
  <c r="AA38" i="46"/>
  <c r="V38" i="46"/>
  <c r="U38" i="46"/>
  <c r="R38" i="46"/>
  <c r="O38" i="46"/>
  <c r="L38" i="46"/>
  <c r="AR37" i="46"/>
  <c r="AQ37" i="46"/>
  <c r="AP37" i="46"/>
  <c r="AM37" i="46"/>
  <c r="AJ37" i="46"/>
  <c r="AG37" i="46"/>
  <c r="AD37" i="46"/>
  <c r="AA37" i="46"/>
  <c r="V37" i="46"/>
  <c r="U37" i="46"/>
  <c r="R37" i="46"/>
  <c r="O37" i="46"/>
  <c r="L37" i="46"/>
  <c r="AR36" i="46"/>
  <c r="AQ36" i="46"/>
  <c r="AP36" i="46"/>
  <c r="AM36" i="46"/>
  <c r="AJ36" i="46"/>
  <c r="AG36" i="46"/>
  <c r="AD36" i="46"/>
  <c r="AA36" i="46"/>
  <c r="V36" i="46"/>
  <c r="U36" i="46"/>
  <c r="R36" i="46"/>
  <c r="O36" i="46"/>
  <c r="L36" i="46"/>
  <c r="AR35" i="46"/>
  <c r="AQ35" i="46"/>
  <c r="AP35" i="46"/>
  <c r="AM35" i="46"/>
  <c r="AJ35" i="46"/>
  <c r="AG35" i="46"/>
  <c r="AD35" i="46"/>
  <c r="AA35" i="46"/>
  <c r="V35" i="46"/>
  <c r="U35" i="46"/>
  <c r="R35" i="46"/>
  <c r="O35" i="46"/>
  <c r="L35" i="46"/>
  <c r="AR34" i="46"/>
  <c r="AQ34" i="46"/>
  <c r="AP34" i="46"/>
  <c r="AM34" i="46"/>
  <c r="AJ34" i="46"/>
  <c r="AG34" i="46"/>
  <c r="AD34" i="46"/>
  <c r="AA34" i="46"/>
  <c r="V34" i="46"/>
  <c r="U34" i="46"/>
  <c r="R34" i="46"/>
  <c r="O34" i="46"/>
  <c r="L34" i="46"/>
  <c r="AR33" i="46"/>
  <c r="AQ33" i="46"/>
  <c r="AP33" i="46"/>
  <c r="AM33" i="46"/>
  <c r="AJ33" i="46"/>
  <c r="AG33" i="46"/>
  <c r="AD33" i="46"/>
  <c r="AA33" i="46"/>
  <c r="V33" i="46"/>
  <c r="U33" i="46"/>
  <c r="R33" i="46"/>
  <c r="O33" i="46"/>
  <c r="L33" i="46"/>
  <c r="AR32" i="46"/>
  <c r="AQ32" i="46"/>
  <c r="AP32" i="46"/>
  <c r="AM32" i="46"/>
  <c r="AJ32" i="46"/>
  <c r="AG32" i="46"/>
  <c r="AD32" i="46"/>
  <c r="AA32" i="46"/>
  <c r="V32" i="46"/>
  <c r="U32" i="46"/>
  <c r="R32" i="46"/>
  <c r="O32" i="46"/>
  <c r="L32" i="46"/>
  <c r="AR31" i="46"/>
  <c r="AQ31" i="46"/>
  <c r="AP31" i="46"/>
  <c r="AM31" i="46"/>
  <c r="AJ31" i="46"/>
  <c r="AG31" i="46"/>
  <c r="AD31" i="46"/>
  <c r="AA31" i="46"/>
  <c r="V31" i="46"/>
  <c r="U31" i="46"/>
  <c r="R31" i="46"/>
  <c r="O31" i="46"/>
  <c r="L31" i="46"/>
  <c r="AR30" i="46"/>
  <c r="AQ30" i="46"/>
  <c r="AP30" i="46"/>
  <c r="AM30" i="46"/>
  <c r="AJ30" i="46"/>
  <c r="AG30" i="46"/>
  <c r="AD30" i="46"/>
  <c r="AA30" i="46"/>
  <c r="V30" i="46"/>
  <c r="U30" i="46"/>
  <c r="R30" i="46"/>
  <c r="O30" i="46"/>
  <c r="L30" i="46"/>
  <c r="AR29" i="46"/>
  <c r="AQ29" i="46"/>
  <c r="AP29" i="46"/>
  <c r="AM29" i="46"/>
  <c r="AJ29" i="46"/>
  <c r="AG29" i="46"/>
  <c r="AD29" i="46"/>
  <c r="AA29" i="46"/>
  <c r="V29" i="46"/>
  <c r="U29" i="46"/>
  <c r="R29" i="46"/>
  <c r="O29" i="46"/>
  <c r="L29" i="46"/>
  <c r="AR28" i="46"/>
  <c r="AQ28" i="46"/>
  <c r="AP28" i="46"/>
  <c r="AM28" i="46"/>
  <c r="AJ28" i="46"/>
  <c r="AG28" i="46"/>
  <c r="AD28" i="46"/>
  <c r="AA28" i="46"/>
  <c r="V28" i="46"/>
  <c r="U28" i="46"/>
  <c r="R28" i="46"/>
  <c r="O28" i="46"/>
  <c r="L28" i="46"/>
  <c r="AR27" i="46"/>
  <c r="AQ27" i="46"/>
  <c r="AP27" i="46"/>
  <c r="AM27" i="46"/>
  <c r="AJ27" i="46"/>
  <c r="AG27" i="46"/>
  <c r="AD27" i="46"/>
  <c r="AA27" i="46"/>
  <c r="V27" i="46"/>
  <c r="U27" i="46"/>
  <c r="R27" i="46"/>
  <c r="O27" i="46"/>
  <c r="L27" i="46"/>
  <c r="AR26" i="46"/>
  <c r="AQ26" i="46"/>
  <c r="AP26" i="46"/>
  <c r="AM26" i="46"/>
  <c r="AJ26" i="46"/>
  <c r="AG26" i="46"/>
  <c r="AD26" i="46"/>
  <c r="AA26" i="46"/>
  <c r="V26" i="46"/>
  <c r="U26" i="46"/>
  <c r="R26" i="46"/>
  <c r="O26" i="46"/>
  <c r="L26" i="46"/>
  <c r="AR25" i="46"/>
  <c r="AQ25" i="46"/>
  <c r="AP25" i="46"/>
  <c r="AM25" i="46"/>
  <c r="AJ25" i="46"/>
  <c r="AG25" i="46"/>
  <c r="AD25" i="46"/>
  <c r="AA25" i="46"/>
  <c r="V25" i="46"/>
  <c r="U25" i="46"/>
  <c r="R25" i="46"/>
  <c r="O25" i="46"/>
  <c r="L25" i="46"/>
  <c r="AR24" i="46"/>
  <c r="AQ24" i="46"/>
  <c r="AP24" i="46"/>
  <c r="AM24" i="46"/>
  <c r="AJ24" i="46"/>
  <c r="AG24" i="46"/>
  <c r="AD24" i="46"/>
  <c r="AA24" i="46"/>
  <c r="V24" i="46"/>
  <c r="U24" i="46"/>
  <c r="R24" i="46"/>
  <c r="O24" i="46"/>
  <c r="L24" i="46"/>
  <c r="AR23" i="46"/>
  <c r="AQ23" i="46"/>
  <c r="AP23" i="46"/>
  <c r="AM23" i="46"/>
  <c r="AJ23" i="46"/>
  <c r="AG23" i="46"/>
  <c r="AD23" i="46"/>
  <c r="AA23" i="46"/>
  <c r="V23" i="46"/>
  <c r="U23" i="46"/>
  <c r="R23" i="46"/>
  <c r="O23" i="46"/>
  <c r="L23" i="46"/>
  <c r="AR22" i="46"/>
  <c r="AQ22" i="46"/>
  <c r="AP22" i="46"/>
  <c r="AM22" i="46"/>
  <c r="AJ22" i="46"/>
  <c r="AG22" i="46"/>
  <c r="AD22" i="46"/>
  <c r="AA22" i="46"/>
  <c r="V22" i="46"/>
  <c r="U22" i="46"/>
  <c r="R22" i="46"/>
  <c r="O22" i="46"/>
  <c r="L22" i="46"/>
  <c r="AR21" i="46"/>
  <c r="AQ21" i="46"/>
  <c r="AP21" i="46"/>
  <c r="AM21" i="46"/>
  <c r="AJ21" i="46"/>
  <c r="AG21" i="46"/>
  <c r="AD21" i="46"/>
  <c r="AA21" i="46"/>
  <c r="V21" i="46"/>
  <c r="U21" i="46"/>
  <c r="R21" i="46"/>
  <c r="O21" i="46"/>
  <c r="L21" i="46"/>
  <c r="AY20" i="46"/>
  <c r="AR20" i="46"/>
  <c r="AQ20" i="46"/>
  <c r="AP20" i="46"/>
  <c r="AM20" i="46"/>
  <c r="AJ20" i="46"/>
  <c r="AG20" i="46"/>
  <c r="AD20" i="46"/>
  <c r="AA20" i="46"/>
  <c r="V20" i="46"/>
  <c r="U20" i="46"/>
  <c r="R20" i="46"/>
  <c r="O20" i="46"/>
  <c r="L20" i="46"/>
  <c r="AR19" i="46"/>
  <c r="AQ19" i="46"/>
  <c r="AP19" i="46"/>
  <c r="AM19" i="46"/>
  <c r="AJ19" i="46"/>
  <c r="AG19" i="46"/>
  <c r="AD19" i="46"/>
  <c r="AA19" i="46"/>
  <c r="V19" i="46"/>
  <c r="U19" i="46"/>
  <c r="R19" i="46"/>
  <c r="O19" i="46"/>
  <c r="L19" i="46"/>
  <c r="AR18" i="46"/>
  <c r="AQ18" i="46"/>
  <c r="AP18" i="46"/>
  <c r="AM18" i="46"/>
  <c r="AJ18" i="46"/>
  <c r="AG18" i="46"/>
  <c r="AD18" i="46"/>
  <c r="AA18" i="46"/>
  <c r="V18" i="46"/>
  <c r="U18" i="46"/>
  <c r="R18" i="46"/>
  <c r="O18" i="46"/>
  <c r="L18" i="46"/>
  <c r="AR17" i="46"/>
  <c r="AQ17" i="46"/>
  <c r="AP17" i="46"/>
  <c r="AM17" i="46"/>
  <c r="AJ17" i="46"/>
  <c r="AG17" i="46"/>
  <c r="AD17" i="46"/>
  <c r="AA17" i="46"/>
  <c r="V17" i="46"/>
  <c r="U17" i="46"/>
  <c r="R17" i="46"/>
  <c r="O17" i="46"/>
  <c r="L17" i="46"/>
  <c r="AR16" i="46"/>
  <c r="AQ16" i="46"/>
  <c r="AP16" i="46"/>
  <c r="AM16" i="46"/>
  <c r="AJ16" i="46"/>
  <c r="AG16" i="46"/>
  <c r="AD16" i="46"/>
  <c r="AA16" i="46"/>
  <c r="V16" i="46"/>
  <c r="U16" i="46"/>
  <c r="R16" i="46"/>
  <c r="O16" i="46"/>
  <c r="L16" i="46"/>
  <c r="AR15" i="46"/>
  <c r="AQ15" i="46"/>
  <c r="AP15" i="46"/>
  <c r="AM15" i="46"/>
  <c r="AJ15" i="46"/>
  <c r="AG15" i="46"/>
  <c r="AD15" i="46"/>
  <c r="AA15" i="46"/>
  <c r="V15" i="46"/>
  <c r="U15" i="46"/>
  <c r="R15" i="46"/>
  <c r="O15" i="46"/>
  <c r="L15" i="46"/>
  <c r="AR14" i="46"/>
  <c r="AQ14" i="46"/>
  <c r="AP14" i="46"/>
  <c r="AM14" i="46"/>
  <c r="AJ14" i="46"/>
  <c r="AG14" i="46"/>
  <c r="AD14" i="46"/>
  <c r="AA14" i="46"/>
  <c r="V14" i="46"/>
  <c r="U14" i="46"/>
  <c r="R14" i="46"/>
  <c r="O14" i="46"/>
  <c r="L14" i="46"/>
  <c r="AR13" i="46"/>
  <c r="AQ13" i="46"/>
  <c r="AP13" i="46"/>
  <c r="AM13" i="46"/>
  <c r="AJ13" i="46"/>
  <c r="AG13" i="46"/>
  <c r="AD13" i="46"/>
  <c r="AA13" i="46"/>
  <c r="V13" i="46"/>
  <c r="U13" i="46"/>
  <c r="R13" i="46"/>
  <c r="O13" i="46"/>
  <c r="L13" i="46"/>
  <c r="AR12" i="46"/>
  <c r="AQ12" i="46"/>
  <c r="AP12" i="46"/>
  <c r="AM12" i="46"/>
  <c r="AJ12" i="46"/>
  <c r="AG12" i="46"/>
  <c r="AD12" i="46"/>
  <c r="AA12" i="46"/>
  <c r="V12" i="46"/>
  <c r="U12" i="46"/>
  <c r="R12" i="46"/>
  <c r="O12" i="46"/>
  <c r="L12" i="46"/>
  <c r="AR11" i="46"/>
  <c r="AQ11" i="46"/>
  <c r="AP11" i="46"/>
  <c r="AM11" i="46"/>
  <c r="AJ11" i="46"/>
  <c r="AG11" i="46"/>
  <c r="AD11" i="46"/>
  <c r="AA11" i="46"/>
  <c r="V11" i="46"/>
  <c r="U11" i="46"/>
  <c r="R11" i="46"/>
  <c r="O11" i="46"/>
  <c r="L11" i="46"/>
  <c r="AR10" i="46"/>
  <c r="AQ10" i="46"/>
  <c r="AP10" i="46"/>
  <c r="AM10" i="46"/>
  <c r="AJ10" i="46"/>
  <c r="AG10" i="46"/>
  <c r="AD10" i="46"/>
  <c r="AA10" i="46"/>
  <c r="V10" i="46"/>
  <c r="U10" i="46"/>
  <c r="R10" i="46"/>
  <c r="O10" i="46"/>
  <c r="L10" i="46"/>
  <c r="AR9" i="46"/>
  <c r="AQ9" i="46"/>
  <c r="AP9" i="46"/>
  <c r="AM9" i="46"/>
  <c r="AJ9" i="46"/>
  <c r="AG9" i="46"/>
  <c r="AD9" i="46"/>
  <c r="AA9" i="46"/>
  <c r="V9" i="46"/>
  <c r="U9" i="46"/>
  <c r="R9" i="46"/>
  <c r="O9" i="46"/>
  <c r="L9" i="46"/>
  <c r="AR8" i="46"/>
  <c r="AQ8" i="46"/>
  <c r="AP8" i="46"/>
  <c r="AM8" i="46"/>
  <c r="AJ8" i="46"/>
  <c r="AG8" i="46"/>
  <c r="AD8" i="46"/>
  <c r="AA8" i="46"/>
  <c r="V8" i="46"/>
  <c r="U8" i="46"/>
  <c r="R8" i="46"/>
  <c r="O8" i="46"/>
  <c r="L8" i="46"/>
  <c r="A8" i="46"/>
  <c r="A9" i="46" s="1"/>
  <c r="A10" i="46" s="1"/>
  <c r="A11" i="46" s="1"/>
  <c r="A12" i="46" s="1"/>
  <c r="A13" i="46" s="1"/>
  <c r="A14" i="46" s="1"/>
  <c r="A15" i="46" s="1"/>
  <c r="A16" i="46" s="1"/>
  <c r="A17" i="46" s="1"/>
  <c r="A18" i="46" s="1"/>
  <c r="A19" i="46" s="1"/>
  <c r="A20" i="46" s="1"/>
  <c r="A21" i="46" s="1"/>
  <c r="A22" i="46" s="1"/>
  <c r="A23" i="46" s="1"/>
  <c r="A24" i="46" s="1"/>
  <c r="A25" i="46" s="1"/>
  <c r="A26" i="46" s="1"/>
  <c r="A27" i="46" s="1"/>
  <c r="A28" i="46" s="1"/>
  <c r="A29" i="46" s="1"/>
  <c r="A30" i="46" s="1"/>
  <c r="A31" i="46" s="1"/>
  <c r="A32" i="46" s="1"/>
  <c r="A33" i="46" s="1"/>
  <c r="A34" i="46" s="1"/>
  <c r="A35" i="46" s="1"/>
  <c r="A36" i="46" s="1"/>
  <c r="A37" i="46" s="1"/>
  <c r="A38" i="46" s="1"/>
  <c r="A39" i="46" s="1"/>
  <c r="A40" i="46" s="1"/>
  <c r="A41" i="46" s="1"/>
  <c r="A42" i="46" s="1"/>
  <c r="A43" i="46" s="1"/>
  <c r="A44" i="46" s="1"/>
  <c r="A45" i="46" s="1"/>
  <c r="A46" i="46" s="1"/>
  <c r="A47" i="46" s="1"/>
  <c r="A48" i="46" s="1"/>
  <c r="A49" i="46" s="1"/>
  <c r="A50" i="46" s="1"/>
  <c r="AR7" i="46"/>
  <c r="AQ7" i="46"/>
  <c r="AP7" i="46"/>
  <c r="AM7" i="46"/>
  <c r="AJ7" i="46"/>
  <c r="AG7" i="46"/>
  <c r="AD7" i="46"/>
  <c r="AA7" i="46"/>
  <c r="V7" i="46"/>
  <c r="U7" i="46"/>
  <c r="R7" i="46"/>
  <c r="O7" i="46"/>
  <c r="L7" i="46"/>
  <c r="AT44" i="46" l="1"/>
  <c r="AT46" i="46"/>
  <c r="AT48" i="46"/>
  <c r="AT50" i="46"/>
  <c r="AS9" i="46"/>
  <c r="AS11" i="46"/>
  <c r="AS13" i="46"/>
  <c r="AS15" i="46"/>
  <c r="AS17" i="46"/>
  <c r="AS19" i="46"/>
  <c r="AS21" i="46"/>
  <c r="AS23" i="46"/>
  <c r="AS25" i="46"/>
  <c r="AS27" i="46"/>
  <c r="AS29" i="46"/>
  <c r="AS31" i="46"/>
  <c r="AS33" i="46"/>
  <c r="AS35" i="46"/>
  <c r="AS37" i="46"/>
  <c r="AS39" i="46"/>
  <c r="AS41" i="46"/>
  <c r="AS43" i="46"/>
  <c r="AS45" i="46"/>
  <c r="AS47" i="46"/>
  <c r="L51" i="46"/>
  <c r="AJ51" i="46"/>
  <c r="AT45" i="46"/>
  <c r="AT47" i="46"/>
  <c r="AT49" i="46"/>
  <c r="V51" i="46"/>
  <c r="AR51" i="46"/>
  <c r="R51" i="46"/>
  <c r="AD51" i="46"/>
  <c r="AP51" i="46"/>
  <c r="AS8" i="46"/>
  <c r="AS10" i="46"/>
  <c r="AS12" i="46"/>
  <c r="AS14" i="46"/>
  <c r="AS16" i="46"/>
  <c r="AS18" i="46"/>
  <c r="AS20" i="46"/>
  <c r="AS22" i="46"/>
  <c r="AS24" i="46"/>
  <c r="AS26" i="46"/>
  <c r="AS28" i="46"/>
  <c r="AS30" i="46"/>
  <c r="AS32" i="46"/>
  <c r="AS34" i="46"/>
  <c r="AS36" i="46"/>
  <c r="AS38" i="46"/>
  <c r="AS40" i="46"/>
  <c r="AS42" i="46"/>
  <c r="AS44" i="46"/>
  <c r="AS46" i="46"/>
  <c r="AS48" i="46"/>
  <c r="AS50" i="46"/>
  <c r="U51" i="46"/>
  <c r="AG51" i="46"/>
  <c r="AQ51" i="46"/>
  <c r="AT8" i="46"/>
  <c r="AT10" i="46"/>
  <c r="AT12" i="46"/>
  <c r="AT14" i="46"/>
  <c r="AT16" i="46"/>
  <c r="AT18" i="46"/>
  <c r="AT20" i="46"/>
  <c r="AT22" i="46"/>
  <c r="AT24" i="46"/>
  <c r="AT26" i="46"/>
  <c r="AT28" i="46"/>
  <c r="AT30" i="46"/>
  <c r="AT32" i="46"/>
  <c r="AT34" i="46"/>
  <c r="AT36" i="46"/>
  <c r="AT38" i="46"/>
  <c r="AT40" i="46"/>
  <c r="AT42" i="46"/>
  <c r="AS49" i="46"/>
  <c r="O51" i="46"/>
  <c r="AA51" i="46"/>
  <c r="AM51" i="46"/>
  <c r="AT9" i="46"/>
  <c r="AT11" i="46"/>
  <c r="AT13" i="46"/>
  <c r="AT15" i="46"/>
  <c r="AT17" i="46"/>
  <c r="AT19" i="46"/>
  <c r="AT21" i="46"/>
  <c r="AT23" i="46"/>
  <c r="AT25" i="46"/>
  <c r="AT27" i="46"/>
  <c r="AT29" i="46"/>
  <c r="AT31" i="46"/>
  <c r="AT33" i="46"/>
  <c r="AT35" i="46"/>
  <c r="AT37" i="46"/>
  <c r="AT39" i="46"/>
  <c r="AT41" i="46"/>
  <c r="AT43" i="46"/>
  <c r="F11" i="46"/>
  <c r="F13" i="46"/>
  <c r="F15" i="46"/>
  <c r="F17" i="46"/>
  <c r="F19" i="46"/>
  <c r="F21" i="46"/>
  <c r="F23" i="46"/>
  <c r="F25" i="46"/>
  <c r="F27" i="46"/>
  <c r="F29" i="46"/>
  <c r="F31" i="46"/>
  <c r="F33" i="46"/>
  <c r="F35" i="46"/>
  <c r="F37" i="46"/>
  <c r="F39" i="46"/>
  <c r="F41" i="46"/>
  <c r="F43" i="46"/>
  <c r="F45" i="46"/>
  <c r="F47" i="46"/>
  <c r="F49" i="46"/>
  <c r="F8" i="46"/>
  <c r="F10" i="46"/>
  <c r="F12" i="46"/>
  <c r="F14" i="46"/>
  <c r="F16" i="46"/>
  <c r="F18" i="46"/>
  <c r="F20" i="46"/>
  <c r="H20" i="46"/>
  <c r="I20" i="46" s="1"/>
  <c r="F22" i="46"/>
  <c r="F24" i="46"/>
  <c r="F26" i="46"/>
  <c r="F28" i="46"/>
  <c r="F30" i="46"/>
  <c r="F32" i="46"/>
  <c r="F34" i="46"/>
  <c r="F36" i="46"/>
  <c r="F38" i="46"/>
  <c r="F40" i="46"/>
  <c r="F42" i="46"/>
  <c r="F44" i="46"/>
  <c r="F46" i="46"/>
  <c r="F48" i="46"/>
  <c r="F50" i="46"/>
  <c r="AY51" i="6"/>
  <c r="F7" i="46"/>
  <c r="F9" i="46"/>
  <c r="AS7" i="46"/>
  <c r="E51" i="46"/>
  <c r="AT7" i="46"/>
  <c r="AS51" i="46" l="1"/>
  <c r="F51" i="46"/>
  <c r="W20" i="46"/>
  <c r="AT51" i="46"/>
  <c r="AU20" i="46" l="1"/>
  <c r="AV20" i="46" s="1"/>
  <c r="X20" i="46"/>
  <c r="BL7" i="42" l="1"/>
  <c r="BL51" i="42" l="1"/>
  <c r="AM51" i="31"/>
  <c r="AY52" i="44"/>
  <c r="E52" i="44" s="1"/>
  <c r="AY49" i="44"/>
  <c r="E49" i="44" s="1"/>
  <c r="AY48" i="44"/>
  <c r="E48" i="44" s="1"/>
  <c r="AY47" i="44"/>
  <c r="E47" i="44" s="1"/>
  <c r="AY46" i="44"/>
  <c r="E46" i="44" s="1"/>
  <c r="AY45" i="44"/>
  <c r="E45" i="44" s="1"/>
  <c r="AY44" i="44"/>
  <c r="E44" i="44" s="1"/>
  <c r="AY43" i="44"/>
  <c r="E43" i="44" s="1"/>
  <c r="AY42" i="44"/>
  <c r="E42" i="44" s="1"/>
  <c r="AY41" i="44"/>
  <c r="E41" i="44" s="1"/>
  <c r="AY40" i="44"/>
  <c r="E40" i="44" s="1"/>
  <c r="AY39" i="44"/>
  <c r="E39" i="44" s="1"/>
  <c r="AY38" i="44"/>
  <c r="E38" i="44" s="1"/>
  <c r="AY37" i="44"/>
  <c r="E37" i="44" s="1"/>
  <c r="AY36" i="44"/>
  <c r="E36" i="44" s="1"/>
  <c r="AY35" i="44"/>
  <c r="E35" i="44" s="1"/>
  <c r="AY34" i="44"/>
  <c r="E34" i="44" s="1"/>
  <c r="AY33" i="44"/>
  <c r="E33" i="44" s="1"/>
  <c r="AY32" i="44"/>
  <c r="E32" i="44" s="1"/>
  <c r="AY31" i="44"/>
  <c r="E31" i="44" s="1"/>
  <c r="AY30" i="44"/>
  <c r="E30" i="44" s="1"/>
  <c r="AY29" i="44"/>
  <c r="E29" i="44" s="1"/>
  <c r="AY28" i="44"/>
  <c r="E28" i="44" s="1"/>
  <c r="AY27" i="44"/>
  <c r="E27" i="44" s="1"/>
  <c r="AY26" i="44"/>
  <c r="E26" i="44" s="1"/>
  <c r="AY25" i="44"/>
  <c r="E25" i="44" s="1"/>
  <c r="AY24" i="44"/>
  <c r="E24" i="44" s="1"/>
  <c r="AY23" i="44"/>
  <c r="E23" i="44" s="1"/>
  <c r="AY22" i="44"/>
  <c r="E22" i="44" s="1"/>
  <c r="AY21" i="44"/>
  <c r="E21" i="44" s="1"/>
  <c r="AY20" i="44"/>
  <c r="E20" i="44" s="1"/>
  <c r="AY19" i="44"/>
  <c r="E19" i="44" s="1"/>
  <c r="AY18" i="44"/>
  <c r="E18" i="44" s="1"/>
  <c r="AY17" i="44"/>
  <c r="E17" i="44" s="1"/>
  <c r="AY16" i="44"/>
  <c r="E16" i="44" s="1"/>
  <c r="AY15" i="44"/>
  <c r="E15" i="44" s="1"/>
  <c r="AY14" i="44"/>
  <c r="E14" i="44" s="1"/>
  <c r="AY13" i="44"/>
  <c r="E13" i="44" s="1"/>
  <c r="AY12" i="44"/>
  <c r="E12" i="44" s="1"/>
  <c r="AY11" i="44"/>
  <c r="E11" i="44" s="1"/>
  <c r="AY10" i="44"/>
  <c r="E10" i="44" s="1"/>
  <c r="AY9" i="44"/>
  <c r="E9" i="44" s="1"/>
  <c r="AY8" i="44"/>
  <c r="E8" i="44" s="1"/>
  <c r="AY7" i="44"/>
  <c r="E7" i="44" s="1"/>
  <c r="AY49" i="45"/>
  <c r="AX49" i="45"/>
  <c r="AU49" i="45"/>
  <c r="AR49" i="45"/>
  <c r="AL49" i="45"/>
  <c r="AI49" i="45"/>
  <c r="AF49" i="45"/>
  <c r="AY48" i="45"/>
  <c r="AX48" i="45"/>
  <c r="AU48" i="45"/>
  <c r="AR48" i="45"/>
  <c r="AL48" i="45"/>
  <c r="AI48" i="45"/>
  <c r="AF48" i="45"/>
  <c r="AY47" i="45"/>
  <c r="AX47" i="45"/>
  <c r="AU47" i="45"/>
  <c r="AR47" i="45"/>
  <c r="AL47" i="45"/>
  <c r="AI47" i="45"/>
  <c r="AF47" i="45"/>
  <c r="AY46" i="45"/>
  <c r="AX46" i="45"/>
  <c r="AU46" i="45"/>
  <c r="AR46" i="45"/>
  <c r="AL46" i="45"/>
  <c r="AI46" i="45"/>
  <c r="AF46" i="45"/>
  <c r="AY45" i="45"/>
  <c r="AX45" i="45"/>
  <c r="AU45" i="45"/>
  <c r="AR45" i="45"/>
  <c r="AL45" i="45"/>
  <c r="AI45" i="45"/>
  <c r="AF45" i="45"/>
  <c r="AY44" i="45"/>
  <c r="AX44" i="45"/>
  <c r="AU44" i="45"/>
  <c r="AR44" i="45"/>
  <c r="AL44" i="45"/>
  <c r="AI44" i="45"/>
  <c r="AF44" i="45"/>
  <c r="AY43" i="45"/>
  <c r="AX43" i="45"/>
  <c r="AU43" i="45"/>
  <c r="AR43" i="45"/>
  <c r="AL43" i="45"/>
  <c r="AI43" i="45"/>
  <c r="AF43" i="45"/>
  <c r="AY42" i="45"/>
  <c r="AX42" i="45"/>
  <c r="AU42" i="45"/>
  <c r="AR42" i="45"/>
  <c r="AL42" i="45"/>
  <c r="AI42" i="45"/>
  <c r="AF42" i="45"/>
  <c r="AY41" i="45"/>
  <c r="AX41" i="45"/>
  <c r="AU41" i="45"/>
  <c r="AR41" i="45"/>
  <c r="AL41" i="45"/>
  <c r="AI41" i="45"/>
  <c r="AF41" i="45"/>
  <c r="AY40" i="45"/>
  <c r="AX40" i="45"/>
  <c r="AU40" i="45"/>
  <c r="AR40" i="45"/>
  <c r="AL40" i="45"/>
  <c r="AI40" i="45"/>
  <c r="AF40" i="45"/>
  <c r="AY39" i="45"/>
  <c r="AX39" i="45"/>
  <c r="AU39" i="45"/>
  <c r="AR39" i="45"/>
  <c r="AL39" i="45"/>
  <c r="AI39" i="45"/>
  <c r="AF39" i="45"/>
  <c r="AY38" i="45"/>
  <c r="AX38" i="45"/>
  <c r="AU38" i="45"/>
  <c r="AR38" i="45"/>
  <c r="AL38" i="45"/>
  <c r="AI38" i="45"/>
  <c r="AF38" i="45"/>
  <c r="AY37" i="45"/>
  <c r="AX37" i="45"/>
  <c r="AU37" i="45"/>
  <c r="AR37" i="45"/>
  <c r="AL37" i="45"/>
  <c r="AI37" i="45"/>
  <c r="AF37" i="45"/>
  <c r="AY36" i="45"/>
  <c r="AX36" i="45"/>
  <c r="AU36" i="45"/>
  <c r="AR36" i="45"/>
  <c r="AL36" i="45"/>
  <c r="AI36" i="45"/>
  <c r="AF36" i="45"/>
  <c r="AY35" i="45"/>
  <c r="AX35" i="45"/>
  <c r="AU35" i="45"/>
  <c r="AR35" i="45"/>
  <c r="AL35" i="45"/>
  <c r="AI35" i="45"/>
  <c r="AF35" i="45"/>
  <c r="AY34" i="45"/>
  <c r="AX34" i="45"/>
  <c r="AU34" i="45"/>
  <c r="AR34" i="45"/>
  <c r="AL34" i="45"/>
  <c r="AI34" i="45"/>
  <c r="AF34" i="45"/>
  <c r="AY33" i="45"/>
  <c r="AX33" i="45"/>
  <c r="AU33" i="45"/>
  <c r="AR33" i="45"/>
  <c r="AL33" i="45"/>
  <c r="AI33" i="45"/>
  <c r="AF33" i="45"/>
  <c r="AY32" i="45"/>
  <c r="AX32" i="45"/>
  <c r="AU32" i="45"/>
  <c r="AR32" i="45"/>
  <c r="AL32" i="45"/>
  <c r="AI32" i="45"/>
  <c r="AF32" i="45"/>
  <c r="AY31" i="45"/>
  <c r="AX31" i="45"/>
  <c r="AU31" i="45"/>
  <c r="AR31" i="45"/>
  <c r="AL31" i="45"/>
  <c r="AI31" i="45"/>
  <c r="AF31" i="45"/>
  <c r="AY30" i="45"/>
  <c r="AX30" i="45"/>
  <c r="AU30" i="45"/>
  <c r="AR30" i="45"/>
  <c r="AL30" i="45"/>
  <c r="AI30" i="45"/>
  <c r="AF30" i="45"/>
  <c r="AY29" i="45"/>
  <c r="AX29" i="45"/>
  <c r="AZ29" i="45" s="1"/>
  <c r="AU29" i="45"/>
  <c r="AR29" i="45"/>
  <c r="AL29" i="45"/>
  <c r="AI29" i="45"/>
  <c r="AF29" i="45"/>
  <c r="AY28" i="45"/>
  <c r="AX28" i="45"/>
  <c r="AU28" i="45"/>
  <c r="AR28" i="45"/>
  <c r="AL28" i="45"/>
  <c r="AI28" i="45"/>
  <c r="AF28" i="45"/>
  <c r="AY27" i="45"/>
  <c r="AX27" i="45"/>
  <c r="AU27" i="45"/>
  <c r="AR27" i="45"/>
  <c r="AL27" i="45"/>
  <c r="AI27" i="45"/>
  <c r="AF27" i="45"/>
  <c r="AY26" i="45"/>
  <c r="AX26" i="45"/>
  <c r="AU26" i="45"/>
  <c r="AR26" i="45"/>
  <c r="AL26" i="45"/>
  <c r="AI26" i="45"/>
  <c r="AF26" i="45"/>
  <c r="AY25" i="45"/>
  <c r="AX25" i="45"/>
  <c r="AZ25" i="45" s="1"/>
  <c r="AU25" i="45"/>
  <c r="AR25" i="45"/>
  <c r="AL25" i="45"/>
  <c r="AI25" i="45"/>
  <c r="AF25" i="45"/>
  <c r="AY24" i="45"/>
  <c r="AX24" i="45"/>
  <c r="AU24" i="45"/>
  <c r="AR24" i="45"/>
  <c r="AL24" i="45"/>
  <c r="AI24" i="45"/>
  <c r="AF24" i="45"/>
  <c r="AY23" i="45"/>
  <c r="AX23" i="45"/>
  <c r="AU23" i="45"/>
  <c r="AR23" i="45"/>
  <c r="AL23" i="45"/>
  <c r="AI23" i="45"/>
  <c r="AF23" i="45"/>
  <c r="AY22" i="45"/>
  <c r="AX22" i="45"/>
  <c r="AU22" i="45"/>
  <c r="AR22" i="45"/>
  <c r="AL22" i="45"/>
  <c r="AI22" i="45"/>
  <c r="AF22" i="45"/>
  <c r="AY21" i="45"/>
  <c r="AX21" i="45"/>
  <c r="AZ21" i="45" s="1"/>
  <c r="AU21" i="45"/>
  <c r="AR21" i="45"/>
  <c r="AL21" i="45"/>
  <c r="AI21" i="45"/>
  <c r="AF21" i="45"/>
  <c r="AY20" i="45"/>
  <c r="AX20" i="45"/>
  <c r="AU20" i="45"/>
  <c r="AR20" i="45"/>
  <c r="AL20" i="45"/>
  <c r="AI20" i="45"/>
  <c r="AF20" i="45"/>
  <c r="AY19" i="45"/>
  <c r="AX19" i="45"/>
  <c r="AU19" i="45"/>
  <c r="AR19" i="45"/>
  <c r="AL19" i="45"/>
  <c r="AI19" i="45"/>
  <c r="AF19" i="45"/>
  <c r="AY18" i="45"/>
  <c r="AX18" i="45"/>
  <c r="AU18" i="45"/>
  <c r="AR18" i="45"/>
  <c r="AL18" i="45"/>
  <c r="AI18" i="45"/>
  <c r="AF18" i="45"/>
  <c r="AY17" i="45"/>
  <c r="AX17" i="45"/>
  <c r="AZ17" i="45" s="1"/>
  <c r="AU17" i="45"/>
  <c r="AR17" i="45"/>
  <c r="AL17" i="45"/>
  <c r="AI17" i="45"/>
  <c r="AF17" i="45"/>
  <c r="AY16" i="45"/>
  <c r="AX16" i="45"/>
  <c r="AU16" i="45"/>
  <c r="AR16" i="45"/>
  <c r="AL16" i="45"/>
  <c r="AI16" i="45"/>
  <c r="AF16" i="45"/>
  <c r="AY15" i="45"/>
  <c r="AX15" i="45"/>
  <c r="AU15" i="45"/>
  <c r="AR15" i="45"/>
  <c r="AL15" i="45"/>
  <c r="AI15" i="45"/>
  <c r="AF15" i="45"/>
  <c r="AY14" i="45"/>
  <c r="AX14" i="45"/>
  <c r="AU14" i="45"/>
  <c r="AR14" i="45"/>
  <c r="AL14" i="45"/>
  <c r="AI14" i="45"/>
  <c r="AF14" i="45"/>
  <c r="AY13" i="45"/>
  <c r="AX13" i="45"/>
  <c r="AZ13" i="45" s="1"/>
  <c r="AU13" i="45"/>
  <c r="AR13" i="45"/>
  <c r="AL13" i="45"/>
  <c r="AI13" i="45"/>
  <c r="AF13" i="45"/>
  <c r="AY12" i="45"/>
  <c r="AX12" i="45"/>
  <c r="AU12" i="45"/>
  <c r="AR12" i="45"/>
  <c r="AL12" i="45"/>
  <c r="AI12" i="45"/>
  <c r="AF12" i="45"/>
  <c r="AY11" i="45"/>
  <c r="AX11" i="45"/>
  <c r="AU11" i="45"/>
  <c r="AR11" i="45"/>
  <c r="AL11" i="45"/>
  <c r="AI11" i="45"/>
  <c r="AF11" i="45"/>
  <c r="AY10" i="45"/>
  <c r="AX10" i="45"/>
  <c r="AU10" i="45"/>
  <c r="AR10" i="45"/>
  <c r="AL10" i="45"/>
  <c r="AI10" i="45"/>
  <c r="AF10" i="45"/>
  <c r="AY9" i="45"/>
  <c r="AX9" i="45"/>
  <c r="AZ9" i="45" s="1"/>
  <c r="AU9" i="45"/>
  <c r="AR9" i="45"/>
  <c r="AL9" i="45"/>
  <c r="AI9" i="45"/>
  <c r="AF9" i="45"/>
  <c r="AY8" i="45"/>
  <c r="AX8" i="45"/>
  <c r="AU8" i="45"/>
  <c r="AR8" i="45"/>
  <c r="AL8" i="45"/>
  <c r="AI8" i="45"/>
  <c r="AF8" i="45"/>
  <c r="AY7" i="45"/>
  <c r="AX7" i="45"/>
  <c r="AU7" i="45"/>
  <c r="AR7" i="45"/>
  <c r="AL7" i="45"/>
  <c r="AI7" i="45"/>
  <c r="AF7" i="45"/>
  <c r="W49" i="45"/>
  <c r="T49" i="45"/>
  <c r="Q49" i="45"/>
  <c r="W48" i="45"/>
  <c r="T48" i="45"/>
  <c r="Q48" i="45"/>
  <c r="W47" i="45"/>
  <c r="T47" i="45"/>
  <c r="Q47" i="45"/>
  <c r="W46" i="45"/>
  <c r="T46" i="45"/>
  <c r="Q46" i="45"/>
  <c r="W45" i="45"/>
  <c r="T45" i="45"/>
  <c r="Q45" i="45"/>
  <c r="W44" i="45"/>
  <c r="T44" i="45"/>
  <c r="Q44" i="45"/>
  <c r="W43" i="45"/>
  <c r="T43" i="45"/>
  <c r="Q43" i="45"/>
  <c r="W42" i="45"/>
  <c r="T42" i="45"/>
  <c r="Q42" i="45"/>
  <c r="W41" i="45"/>
  <c r="T41" i="45"/>
  <c r="Q41" i="45"/>
  <c r="W40" i="45"/>
  <c r="T40" i="45"/>
  <c r="Q40" i="45"/>
  <c r="W39" i="45"/>
  <c r="T39" i="45"/>
  <c r="Q39" i="45"/>
  <c r="W38" i="45"/>
  <c r="T38" i="45"/>
  <c r="Q38" i="45"/>
  <c r="W37" i="45"/>
  <c r="T37" i="45"/>
  <c r="Q37" i="45"/>
  <c r="W36" i="45"/>
  <c r="T36" i="45"/>
  <c r="Q36" i="45"/>
  <c r="W35" i="45"/>
  <c r="T35" i="45"/>
  <c r="Q35" i="45"/>
  <c r="W34" i="45"/>
  <c r="T34" i="45"/>
  <c r="Q34" i="45"/>
  <c r="W33" i="45"/>
  <c r="T33" i="45"/>
  <c r="Q33" i="45"/>
  <c r="W32" i="45"/>
  <c r="T32" i="45"/>
  <c r="Q32" i="45"/>
  <c r="W31" i="45"/>
  <c r="T31" i="45"/>
  <c r="Q31" i="45"/>
  <c r="W30" i="45"/>
  <c r="T30" i="45"/>
  <c r="Q30" i="45"/>
  <c r="W29" i="45"/>
  <c r="T29" i="45"/>
  <c r="Q29" i="45"/>
  <c r="W28" i="45"/>
  <c r="T28" i="45"/>
  <c r="Q28" i="45"/>
  <c r="W27" i="45"/>
  <c r="T27" i="45"/>
  <c r="Q27" i="45"/>
  <c r="W26" i="45"/>
  <c r="T26" i="45"/>
  <c r="Q26" i="45"/>
  <c r="W25" i="45"/>
  <c r="T25" i="45"/>
  <c r="Q25" i="45"/>
  <c r="W24" i="45"/>
  <c r="T24" i="45"/>
  <c r="Q24" i="45"/>
  <c r="W23" i="45"/>
  <c r="T23" i="45"/>
  <c r="Q23" i="45"/>
  <c r="W22" i="45"/>
  <c r="T22" i="45"/>
  <c r="Q22" i="45"/>
  <c r="W21" i="45"/>
  <c r="T21" i="45"/>
  <c r="Q21" i="45"/>
  <c r="W20" i="45"/>
  <c r="T20" i="45"/>
  <c r="Q20" i="45"/>
  <c r="W19" i="45"/>
  <c r="T19" i="45"/>
  <c r="Q19" i="45"/>
  <c r="W18" i="45"/>
  <c r="T18" i="45"/>
  <c r="Q18" i="45"/>
  <c r="W17" i="45"/>
  <c r="T17" i="45"/>
  <c r="Q17" i="45"/>
  <c r="W16" i="45"/>
  <c r="T16" i="45"/>
  <c r="Q16" i="45"/>
  <c r="W15" i="45"/>
  <c r="T15" i="45"/>
  <c r="Q15" i="45"/>
  <c r="W14" i="45"/>
  <c r="T14" i="45"/>
  <c r="Q14" i="45"/>
  <c r="W13" i="45"/>
  <c r="T13" i="45"/>
  <c r="Q13" i="45"/>
  <c r="W12" i="45"/>
  <c r="T12" i="45"/>
  <c r="Q12" i="45"/>
  <c r="W11" i="45"/>
  <c r="T11" i="45"/>
  <c r="Q11" i="45"/>
  <c r="W10" i="45"/>
  <c r="T10" i="45"/>
  <c r="Q10" i="45"/>
  <c r="W9" i="45"/>
  <c r="T9" i="45"/>
  <c r="Q9" i="45"/>
  <c r="W8" i="45"/>
  <c r="T8" i="45"/>
  <c r="Q8" i="45"/>
  <c r="W7" i="45"/>
  <c r="T7" i="45"/>
  <c r="Q7" i="45"/>
  <c r="K49" i="45"/>
  <c r="H49" i="45"/>
  <c r="K48" i="45"/>
  <c r="H48" i="45"/>
  <c r="K47" i="45"/>
  <c r="H47" i="45"/>
  <c r="K46" i="45"/>
  <c r="H46" i="45"/>
  <c r="K45" i="45"/>
  <c r="H45" i="45"/>
  <c r="K44" i="45"/>
  <c r="H44" i="45"/>
  <c r="K43" i="45"/>
  <c r="H43" i="45"/>
  <c r="K42" i="45"/>
  <c r="H42" i="45"/>
  <c r="K41" i="45"/>
  <c r="H41" i="45"/>
  <c r="K40" i="45"/>
  <c r="H40" i="45"/>
  <c r="K39" i="45"/>
  <c r="H39" i="45"/>
  <c r="K38" i="45"/>
  <c r="H38" i="45"/>
  <c r="K37" i="45"/>
  <c r="H37" i="45"/>
  <c r="K36" i="45"/>
  <c r="H36" i="45"/>
  <c r="K35" i="45"/>
  <c r="H35" i="45"/>
  <c r="K34" i="45"/>
  <c r="H34" i="45"/>
  <c r="K33" i="45"/>
  <c r="H33" i="45"/>
  <c r="K32" i="45"/>
  <c r="H32" i="45"/>
  <c r="K31" i="45"/>
  <c r="H31" i="45"/>
  <c r="K30" i="45"/>
  <c r="H30" i="45"/>
  <c r="K29" i="45"/>
  <c r="H29" i="45"/>
  <c r="K28" i="45"/>
  <c r="H28" i="45"/>
  <c r="K27" i="45"/>
  <c r="H27" i="45"/>
  <c r="K26" i="45"/>
  <c r="H26" i="45"/>
  <c r="K25" i="45"/>
  <c r="H25" i="45"/>
  <c r="K24" i="45"/>
  <c r="H24" i="45"/>
  <c r="K23" i="45"/>
  <c r="H23" i="45"/>
  <c r="K22" i="45"/>
  <c r="H22" i="45"/>
  <c r="K21" i="45"/>
  <c r="H21" i="45"/>
  <c r="K20" i="45"/>
  <c r="H20" i="45"/>
  <c r="K19" i="45"/>
  <c r="H19" i="45"/>
  <c r="K18" i="45"/>
  <c r="H18" i="45"/>
  <c r="K17" i="45"/>
  <c r="H17" i="45"/>
  <c r="K16" i="45"/>
  <c r="H16" i="45"/>
  <c r="K15" i="45"/>
  <c r="H15" i="45"/>
  <c r="K14" i="45"/>
  <c r="H14" i="45"/>
  <c r="K13" i="45"/>
  <c r="H13" i="45"/>
  <c r="K12" i="45"/>
  <c r="H12" i="45"/>
  <c r="K11" i="45"/>
  <c r="H11" i="45"/>
  <c r="K10" i="45"/>
  <c r="H10" i="45"/>
  <c r="K9" i="45"/>
  <c r="H9" i="45"/>
  <c r="K8" i="45"/>
  <c r="H8" i="45"/>
  <c r="K7" i="45"/>
  <c r="H7" i="45"/>
  <c r="E49" i="45"/>
  <c r="E48" i="45"/>
  <c r="E47" i="45"/>
  <c r="E46" i="45"/>
  <c r="E45" i="45"/>
  <c r="E44" i="45"/>
  <c r="N44" i="45" s="1"/>
  <c r="E43" i="45"/>
  <c r="E42" i="45"/>
  <c r="E41" i="45"/>
  <c r="E40" i="45"/>
  <c r="N40" i="45" s="1"/>
  <c r="E39" i="45"/>
  <c r="E38" i="45"/>
  <c r="E37" i="45"/>
  <c r="E36" i="45"/>
  <c r="N36" i="45" s="1"/>
  <c r="E35" i="45"/>
  <c r="E34" i="45"/>
  <c r="E33" i="45"/>
  <c r="E32" i="45"/>
  <c r="N32" i="45" s="1"/>
  <c r="E31" i="45"/>
  <c r="E30" i="45"/>
  <c r="E29" i="45"/>
  <c r="E28" i="45"/>
  <c r="N28" i="45" s="1"/>
  <c r="E27" i="45"/>
  <c r="E26" i="45"/>
  <c r="E25" i="45"/>
  <c r="E24" i="45"/>
  <c r="N24" i="45" s="1"/>
  <c r="E23" i="45"/>
  <c r="E22" i="45"/>
  <c r="E21" i="45"/>
  <c r="E20" i="45"/>
  <c r="N20" i="45" s="1"/>
  <c r="E19" i="45"/>
  <c r="E18" i="45"/>
  <c r="E17" i="45"/>
  <c r="E16" i="45"/>
  <c r="N16" i="45" s="1"/>
  <c r="E15" i="45"/>
  <c r="E14" i="45"/>
  <c r="E13" i="45"/>
  <c r="E12" i="45"/>
  <c r="N12" i="45" s="1"/>
  <c r="E11" i="45"/>
  <c r="E10" i="45"/>
  <c r="E9" i="45"/>
  <c r="E8" i="45"/>
  <c r="N8" i="45" s="1"/>
  <c r="E7" i="45"/>
  <c r="BD8" i="45" l="1"/>
  <c r="N27" i="45"/>
  <c r="N35" i="45"/>
  <c r="N43" i="45"/>
  <c r="N31" i="45"/>
  <c r="N39" i="45"/>
  <c r="N47" i="45"/>
  <c r="N15" i="45"/>
  <c r="N23" i="45"/>
  <c r="N21" i="45"/>
  <c r="N29" i="45"/>
  <c r="N37" i="45"/>
  <c r="N45" i="45"/>
  <c r="N13" i="45"/>
  <c r="N17" i="45"/>
  <c r="N25" i="45"/>
  <c r="N33" i="45"/>
  <c r="N41" i="45"/>
  <c r="N49" i="45"/>
  <c r="N9" i="45"/>
  <c r="N11" i="45"/>
  <c r="N19" i="45"/>
  <c r="Z14" i="45"/>
  <c r="Z22" i="45"/>
  <c r="Z30" i="45"/>
  <c r="Z38" i="45"/>
  <c r="Z46" i="45"/>
  <c r="AO11" i="45"/>
  <c r="BA14" i="45"/>
  <c r="AO19" i="45"/>
  <c r="BA22" i="45"/>
  <c r="AO27" i="45"/>
  <c r="BA30" i="45"/>
  <c r="AZ32" i="45"/>
  <c r="AO35" i="45"/>
  <c r="BA38" i="45"/>
  <c r="AZ40" i="45"/>
  <c r="AO43" i="45"/>
  <c r="BA46" i="45"/>
  <c r="AZ48" i="45"/>
  <c r="Z10" i="45"/>
  <c r="Z18" i="45"/>
  <c r="Z26" i="45"/>
  <c r="Z34" i="45"/>
  <c r="Z42" i="45"/>
  <c r="BA10" i="45"/>
  <c r="AO15" i="45"/>
  <c r="BA18" i="45"/>
  <c r="AO23" i="45"/>
  <c r="BA26" i="45"/>
  <c r="AO31" i="45"/>
  <c r="BA34" i="45"/>
  <c r="AZ36" i="45"/>
  <c r="AO39" i="45"/>
  <c r="BA42" i="45"/>
  <c r="AZ44" i="45"/>
  <c r="AO47" i="45"/>
  <c r="Z11" i="45"/>
  <c r="Z15" i="45"/>
  <c r="Z19" i="45"/>
  <c r="Z23" i="45"/>
  <c r="Z27" i="45"/>
  <c r="Z31" i="45"/>
  <c r="Z35" i="45"/>
  <c r="Z39" i="45"/>
  <c r="Z43" i="45"/>
  <c r="Z47" i="45"/>
  <c r="AO8" i="45"/>
  <c r="BA11" i="45"/>
  <c r="AO12" i="45"/>
  <c r="BA15" i="45"/>
  <c r="AO16" i="45"/>
  <c r="BA19" i="45"/>
  <c r="AO20" i="45"/>
  <c r="BA23" i="45"/>
  <c r="AO24" i="45"/>
  <c r="BA27" i="45"/>
  <c r="AO28" i="45"/>
  <c r="BA31" i="45"/>
  <c r="AO32" i="45"/>
  <c r="BA35" i="45"/>
  <c r="AO36" i="45"/>
  <c r="BA39" i="45"/>
  <c r="AO40" i="45"/>
  <c r="BA43" i="45"/>
  <c r="AO44" i="45"/>
  <c r="BA47" i="45"/>
  <c r="AO48" i="45"/>
  <c r="AC48" i="45"/>
  <c r="N48" i="45"/>
  <c r="Z8" i="45"/>
  <c r="Z12" i="45"/>
  <c r="Z16" i="45"/>
  <c r="Z20" i="45"/>
  <c r="Z24" i="45"/>
  <c r="Z28" i="45"/>
  <c r="Z32" i="45"/>
  <c r="Z36" i="45"/>
  <c r="Z40" i="45"/>
  <c r="Z44" i="45"/>
  <c r="Z48" i="45"/>
  <c r="BA8" i="45"/>
  <c r="AO9" i="45"/>
  <c r="BA12" i="45"/>
  <c r="AO13" i="45"/>
  <c r="BA16" i="45"/>
  <c r="AO17" i="45"/>
  <c r="BA20" i="45"/>
  <c r="AO21" i="45"/>
  <c r="BA24" i="45"/>
  <c r="AO25" i="45"/>
  <c r="BA28" i="45"/>
  <c r="AO29" i="45"/>
  <c r="BA32" i="45"/>
  <c r="AO33" i="45"/>
  <c r="BA36" i="45"/>
  <c r="AO37" i="45"/>
  <c r="BA40" i="45"/>
  <c r="AO41" i="45"/>
  <c r="BA44" i="45"/>
  <c r="AO45" i="45"/>
  <c r="BA48" i="45"/>
  <c r="AO49" i="45"/>
  <c r="N10" i="45"/>
  <c r="N14" i="45"/>
  <c r="N18" i="45"/>
  <c r="N22" i="45"/>
  <c r="N26" i="45"/>
  <c r="N30" i="45"/>
  <c r="N34" i="45"/>
  <c r="N38" i="45"/>
  <c r="N42" i="45"/>
  <c r="N46" i="45"/>
  <c r="Z9" i="45"/>
  <c r="Z13" i="45"/>
  <c r="Z17" i="45"/>
  <c r="Z21" i="45"/>
  <c r="Z25" i="45"/>
  <c r="Z29" i="45"/>
  <c r="Z33" i="45"/>
  <c r="Z37" i="45"/>
  <c r="Z41" i="45"/>
  <c r="Z45" i="45"/>
  <c r="Z49" i="45"/>
  <c r="BA9" i="45"/>
  <c r="AO10" i="45"/>
  <c r="BA13" i="45"/>
  <c r="AO14" i="45"/>
  <c r="BA17" i="45"/>
  <c r="AO18" i="45"/>
  <c r="BA21" i="45"/>
  <c r="AO22" i="45"/>
  <c r="BA25" i="45"/>
  <c r="AO26" i="45"/>
  <c r="BA29" i="45"/>
  <c r="AO30" i="45"/>
  <c r="BA33" i="45"/>
  <c r="AO34" i="45"/>
  <c r="BA37" i="45"/>
  <c r="AO38" i="45"/>
  <c r="BA41" i="45"/>
  <c r="AO42" i="45"/>
  <c r="BA45" i="45"/>
  <c r="AO46" i="45"/>
  <c r="BA49" i="45"/>
  <c r="AZ33" i="45"/>
  <c r="AZ37" i="45"/>
  <c r="AZ41" i="45"/>
  <c r="AZ45" i="45"/>
  <c r="AZ49" i="45"/>
  <c r="AZ10" i="45"/>
  <c r="AZ14" i="45"/>
  <c r="AZ18" i="45"/>
  <c r="AZ22" i="45"/>
  <c r="AZ26" i="45"/>
  <c r="AZ30" i="45"/>
  <c r="AZ34" i="45"/>
  <c r="AZ38" i="45"/>
  <c r="AZ42" i="45"/>
  <c r="AZ46" i="45"/>
  <c r="AZ8" i="45"/>
  <c r="AZ12" i="45"/>
  <c r="AZ16" i="45"/>
  <c r="AZ20" i="45"/>
  <c r="AZ24" i="45"/>
  <c r="AZ28" i="45"/>
  <c r="AZ7" i="45"/>
  <c r="AZ11" i="45"/>
  <c r="AZ15" i="45"/>
  <c r="AZ19" i="45"/>
  <c r="AZ23" i="45"/>
  <c r="AZ27" i="45"/>
  <c r="AZ31" i="45"/>
  <c r="AZ35" i="45"/>
  <c r="AZ39" i="45"/>
  <c r="AZ43" i="45"/>
  <c r="AZ47" i="45"/>
  <c r="AC14" i="45"/>
  <c r="AC10" i="45"/>
  <c r="AC18" i="45"/>
  <c r="AC22" i="45"/>
  <c r="AC26" i="45"/>
  <c r="AC30" i="45"/>
  <c r="AC34" i="45"/>
  <c r="AC38" i="45"/>
  <c r="AC42" i="45"/>
  <c r="AC46" i="45"/>
  <c r="AC12" i="45"/>
  <c r="AC16" i="45"/>
  <c r="AC20" i="45"/>
  <c r="AC24" i="45"/>
  <c r="AC28" i="45"/>
  <c r="AC32" i="45"/>
  <c r="AC36" i="45"/>
  <c r="AC40" i="45"/>
  <c r="AC44" i="45"/>
  <c r="AC8" i="45"/>
  <c r="AC11" i="45"/>
  <c r="AC15" i="45"/>
  <c r="AC19" i="45"/>
  <c r="AC23" i="45"/>
  <c r="AC27" i="45"/>
  <c r="AC31" i="45"/>
  <c r="AC35" i="45"/>
  <c r="AC39" i="45"/>
  <c r="AC43" i="45"/>
  <c r="AC47" i="45"/>
  <c r="AC9" i="45"/>
  <c r="AC13" i="45"/>
  <c r="AC17" i="45"/>
  <c r="AC21" i="45"/>
  <c r="AC25" i="45"/>
  <c r="AC29" i="45"/>
  <c r="AC33" i="45"/>
  <c r="AC37" i="45"/>
  <c r="AC41" i="45"/>
  <c r="AC45" i="45"/>
  <c r="AC49" i="45"/>
  <c r="F52" i="44"/>
  <c r="W52" i="44"/>
  <c r="AY53" i="44"/>
  <c r="BL51" i="31"/>
  <c r="H51" i="27"/>
  <c r="H51" i="7"/>
  <c r="H51" i="37"/>
  <c r="H51" i="9"/>
  <c r="H51" i="4"/>
  <c r="H51" i="15"/>
  <c r="H51" i="10"/>
  <c r="H51" i="5"/>
  <c r="G51" i="35"/>
  <c r="H51" i="36"/>
  <c r="H51" i="23"/>
  <c r="H51" i="24"/>
  <c r="H51" i="31"/>
  <c r="H51" i="34"/>
  <c r="H51" i="38"/>
  <c r="H51" i="41"/>
  <c r="H51" i="42"/>
  <c r="H51" i="43"/>
  <c r="G51" i="32"/>
  <c r="G53" i="44"/>
  <c r="H51" i="33"/>
  <c r="BL7" i="43"/>
  <c r="Z51" i="45" l="1"/>
  <c r="AO51" i="45"/>
  <c r="BA51" i="45"/>
  <c r="N51" i="45"/>
  <c r="AU52" i="44"/>
  <c r="AV52" i="44" s="1"/>
  <c r="X52" i="44"/>
  <c r="AV8" i="45"/>
  <c r="AW8" i="45" s="1"/>
  <c r="AV10" i="45"/>
  <c r="AW10" i="45" s="1"/>
  <c r="AV12" i="45"/>
  <c r="AW12" i="45" s="1"/>
  <c r="AV14" i="45"/>
  <c r="AW14" i="45" s="1"/>
  <c r="AV16" i="45"/>
  <c r="AW16" i="45" s="1"/>
  <c r="AV18" i="45"/>
  <c r="AW18" i="45" s="1"/>
  <c r="AV20" i="45"/>
  <c r="AW20" i="45" s="1"/>
  <c r="AV22" i="45"/>
  <c r="AW22" i="45" s="1"/>
  <c r="AV24" i="45"/>
  <c r="AW24" i="45" s="1"/>
  <c r="AV26" i="45"/>
  <c r="AW26" i="45" s="1"/>
  <c r="AV28" i="45"/>
  <c r="AW28" i="45" s="1"/>
  <c r="AV30" i="45"/>
  <c r="AW30" i="45" s="1"/>
  <c r="AV32" i="45"/>
  <c r="AW32" i="45" s="1"/>
  <c r="AV34" i="45"/>
  <c r="AW34" i="45" s="1"/>
  <c r="AV36" i="45"/>
  <c r="AW36" i="45" s="1"/>
  <c r="AV38" i="45"/>
  <c r="AW38" i="45" s="1"/>
  <c r="AV40" i="45"/>
  <c r="AW40" i="45" s="1"/>
  <c r="AV42" i="45"/>
  <c r="AW42" i="45" s="1"/>
  <c r="AV44" i="45"/>
  <c r="AW44" i="45" s="1"/>
  <c r="AV46" i="45"/>
  <c r="AW46" i="45" s="1"/>
  <c r="AV48" i="45"/>
  <c r="AW48" i="45" s="1"/>
  <c r="AV9" i="45"/>
  <c r="AW9" i="45" s="1"/>
  <c r="AV11" i="45"/>
  <c r="AW11" i="45" s="1"/>
  <c r="AV13" i="45"/>
  <c r="AW13" i="45" s="1"/>
  <c r="AV15" i="45"/>
  <c r="AW15" i="45" s="1"/>
  <c r="AV17" i="45"/>
  <c r="AW17" i="45" s="1"/>
  <c r="AV19" i="45"/>
  <c r="AW19" i="45" s="1"/>
  <c r="AV21" i="45"/>
  <c r="AW21" i="45" s="1"/>
  <c r="AV23" i="45"/>
  <c r="AW23" i="45" s="1"/>
  <c r="AV25" i="45"/>
  <c r="AW25" i="45" s="1"/>
  <c r="AV27" i="45"/>
  <c r="AW27" i="45" s="1"/>
  <c r="AV29" i="45"/>
  <c r="AW29" i="45" s="1"/>
  <c r="AV31" i="45"/>
  <c r="AW31" i="45" s="1"/>
  <c r="AV33" i="45"/>
  <c r="AW33" i="45" s="1"/>
  <c r="AV35" i="45"/>
  <c r="AW35" i="45" s="1"/>
  <c r="AV37" i="45"/>
  <c r="AW37" i="45" s="1"/>
  <c r="AV39" i="45"/>
  <c r="AW39" i="45" s="1"/>
  <c r="AV41" i="45"/>
  <c r="AW41" i="45" s="1"/>
  <c r="AS43" i="45"/>
  <c r="AV43" i="45"/>
  <c r="AW43" i="45" s="1"/>
  <c r="AS45" i="45"/>
  <c r="AV45" i="45"/>
  <c r="AW45" i="45" s="1"/>
  <c r="AS47" i="45"/>
  <c r="AV47" i="45"/>
  <c r="AW47" i="45" s="1"/>
  <c r="AS49" i="45"/>
  <c r="AV49" i="45"/>
  <c r="AW49" i="45" s="1"/>
  <c r="AM9" i="45"/>
  <c r="AN9" i="45" s="1"/>
  <c r="AS9" i="45"/>
  <c r="AM13" i="45"/>
  <c r="AN13" i="45" s="1"/>
  <c r="AS13" i="45"/>
  <c r="AM8" i="45"/>
  <c r="AN8" i="45" s="1"/>
  <c r="AS8" i="45"/>
  <c r="AM10" i="45"/>
  <c r="AN10" i="45" s="1"/>
  <c r="AS10" i="45"/>
  <c r="AM12" i="45"/>
  <c r="AN12" i="45" s="1"/>
  <c r="AS12" i="45"/>
  <c r="AM14" i="45"/>
  <c r="AN14" i="45" s="1"/>
  <c r="AS14" i="45"/>
  <c r="AM16" i="45"/>
  <c r="AN16" i="45" s="1"/>
  <c r="AS16" i="45"/>
  <c r="AM18" i="45"/>
  <c r="AN18" i="45" s="1"/>
  <c r="AS18" i="45"/>
  <c r="AM20" i="45"/>
  <c r="AN20" i="45" s="1"/>
  <c r="AS20" i="45"/>
  <c r="AM22" i="45"/>
  <c r="AN22" i="45" s="1"/>
  <c r="AS22" i="45"/>
  <c r="AM24" i="45"/>
  <c r="AN24" i="45" s="1"/>
  <c r="AS24" i="45"/>
  <c r="AM26" i="45"/>
  <c r="AN26" i="45" s="1"/>
  <c r="AS26" i="45"/>
  <c r="AM28" i="45"/>
  <c r="AN28" i="45" s="1"/>
  <c r="AS28" i="45"/>
  <c r="AM30" i="45"/>
  <c r="AN30" i="45" s="1"/>
  <c r="AS30" i="45"/>
  <c r="AM32" i="45"/>
  <c r="AN32" i="45" s="1"/>
  <c r="AS32" i="45"/>
  <c r="AM34" i="45"/>
  <c r="AN34" i="45" s="1"/>
  <c r="AS34" i="45"/>
  <c r="AM36" i="45"/>
  <c r="AN36" i="45" s="1"/>
  <c r="AS36" i="45"/>
  <c r="AM38" i="45"/>
  <c r="AN38" i="45" s="1"/>
  <c r="AS38" i="45"/>
  <c r="AM40" i="45"/>
  <c r="AN40" i="45" s="1"/>
  <c r="AS40" i="45"/>
  <c r="AM42" i="45"/>
  <c r="AN42" i="45" s="1"/>
  <c r="AS42" i="45"/>
  <c r="AM44" i="45"/>
  <c r="AN44" i="45" s="1"/>
  <c r="AS44" i="45"/>
  <c r="AM46" i="45"/>
  <c r="AN46" i="45" s="1"/>
  <c r="AS46" i="45"/>
  <c r="AM48" i="45"/>
  <c r="AN48" i="45" s="1"/>
  <c r="AS48" i="45"/>
  <c r="AM11" i="45"/>
  <c r="AN11" i="45" s="1"/>
  <c r="AS11" i="45"/>
  <c r="AM15" i="45"/>
  <c r="AN15" i="45" s="1"/>
  <c r="AS15" i="45"/>
  <c r="AM17" i="45"/>
  <c r="AN17" i="45" s="1"/>
  <c r="AS17" i="45"/>
  <c r="AM19" i="45"/>
  <c r="AN19" i="45" s="1"/>
  <c r="AS19" i="45"/>
  <c r="AM21" i="45"/>
  <c r="AN21" i="45" s="1"/>
  <c r="AS21" i="45"/>
  <c r="AM23" i="45"/>
  <c r="AN23" i="45" s="1"/>
  <c r="AS23" i="45"/>
  <c r="AM25" i="45"/>
  <c r="AN25" i="45" s="1"/>
  <c r="AS25" i="45"/>
  <c r="AM27" i="45"/>
  <c r="AN27" i="45" s="1"/>
  <c r="AS27" i="45"/>
  <c r="AM29" i="45"/>
  <c r="AN29" i="45" s="1"/>
  <c r="AS29" i="45"/>
  <c r="AM31" i="45"/>
  <c r="AN31" i="45" s="1"/>
  <c r="AS31" i="45"/>
  <c r="AM33" i="45"/>
  <c r="AN33" i="45" s="1"/>
  <c r="AS33" i="45"/>
  <c r="AM35" i="45"/>
  <c r="AN35" i="45" s="1"/>
  <c r="AS35" i="45"/>
  <c r="AM37" i="45"/>
  <c r="AN37" i="45" s="1"/>
  <c r="AS37" i="45"/>
  <c r="AM39" i="45"/>
  <c r="AN39" i="45" s="1"/>
  <c r="AS39" i="45"/>
  <c r="AM41" i="45"/>
  <c r="AN41" i="45" s="1"/>
  <c r="AS41" i="45"/>
  <c r="AJ43" i="45"/>
  <c r="AM43" i="45"/>
  <c r="AN43" i="45" s="1"/>
  <c r="AJ45" i="45"/>
  <c r="AM45" i="45"/>
  <c r="AN45" i="45" s="1"/>
  <c r="AJ47" i="45"/>
  <c r="AM47" i="45"/>
  <c r="AN47" i="45" s="1"/>
  <c r="AJ49" i="45"/>
  <c r="AM49" i="45"/>
  <c r="AN49" i="45" s="1"/>
  <c r="AG11" i="45"/>
  <c r="AJ11" i="45"/>
  <c r="AG15" i="45"/>
  <c r="AH15" i="45" s="1"/>
  <c r="AJ15" i="45"/>
  <c r="AG17" i="45"/>
  <c r="AH17" i="45" s="1"/>
  <c r="AJ17" i="45"/>
  <c r="AG19" i="45"/>
  <c r="AJ19" i="45"/>
  <c r="AG21" i="45"/>
  <c r="AH21" i="45" s="1"/>
  <c r="AJ21" i="45"/>
  <c r="AG23" i="45"/>
  <c r="AH23" i="45" s="1"/>
  <c r="AJ23" i="45"/>
  <c r="AG25" i="45"/>
  <c r="AH25" i="45" s="1"/>
  <c r="AJ25" i="45"/>
  <c r="AG27" i="45"/>
  <c r="AJ27" i="45"/>
  <c r="AG29" i="45"/>
  <c r="AH29" i="45" s="1"/>
  <c r="AJ29" i="45"/>
  <c r="AG31" i="45"/>
  <c r="AH31" i="45" s="1"/>
  <c r="AJ31" i="45"/>
  <c r="AG33" i="45"/>
  <c r="AH33" i="45" s="1"/>
  <c r="AJ33" i="45"/>
  <c r="AG35" i="45"/>
  <c r="AJ35" i="45"/>
  <c r="AG37" i="45"/>
  <c r="AH37" i="45" s="1"/>
  <c r="AJ37" i="45"/>
  <c r="AG39" i="45"/>
  <c r="AH39" i="45" s="1"/>
  <c r="AJ39" i="45"/>
  <c r="AG41" i="45"/>
  <c r="AH41" i="45" s="1"/>
  <c r="AJ41" i="45"/>
  <c r="AG9" i="45"/>
  <c r="AH9" i="45" s="1"/>
  <c r="AJ9" i="45"/>
  <c r="AG13" i="45"/>
  <c r="AH13" i="45" s="1"/>
  <c r="AJ13" i="45"/>
  <c r="AG8" i="45"/>
  <c r="AH8" i="45" s="1"/>
  <c r="AJ8" i="45"/>
  <c r="AG10" i="45"/>
  <c r="AH10" i="45" s="1"/>
  <c r="AJ10" i="45"/>
  <c r="AG12" i="45"/>
  <c r="AH12" i="45" s="1"/>
  <c r="AJ12" i="45"/>
  <c r="AG14" i="45"/>
  <c r="AJ14" i="45"/>
  <c r="AG16" i="45"/>
  <c r="AH16" i="45" s="1"/>
  <c r="AJ16" i="45"/>
  <c r="AG18" i="45"/>
  <c r="AH18" i="45" s="1"/>
  <c r="AJ18" i="45"/>
  <c r="AG20" i="45"/>
  <c r="AH20" i="45" s="1"/>
  <c r="AJ20" i="45"/>
  <c r="AG22" i="45"/>
  <c r="AJ22" i="45"/>
  <c r="AG24" i="45"/>
  <c r="AH24" i="45" s="1"/>
  <c r="AJ24" i="45"/>
  <c r="AG26" i="45"/>
  <c r="AH26" i="45" s="1"/>
  <c r="AJ26" i="45"/>
  <c r="AG28" i="45"/>
  <c r="AH28" i="45" s="1"/>
  <c r="AJ28" i="45"/>
  <c r="AG30" i="45"/>
  <c r="AJ30" i="45"/>
  <c r="AG32" i="45"/>
  <c r="AH32" i="45" s="1"/>
  <c r="AJ32" i="45"/>
  <c r="AG34" i="45"/>
  <c r="AH34" i="45" s="1"/>
  <c r="AJ34" i="45"/>
  <c r="AG36" i="45"/>
  <c r="AH36" i="45" s="1"/>
  <c r="AJ36" i="45"/>
  <c r="AG38" i="45"/>
  <c r="AJ38" i="45"/>
  <c r="AG40" i="45"/>
  <c r="AH40" i="45" s="1"/>
  <c r="AJ40" i="45"/>
  <c r="AG42" i="45"/>
  <c r="AH42" i="45" s="1"/>
  <c r="AJ42" i="45"/>
  <c r="AG44" i="45"/>
  <c r="AH44" i="45" s="1"/>
  <c r="AJ44" i="45"/>
  <c r="AG46" i="45"/>
  <c r="AJ46" i="45"/>
  <c r="AG48" i="45"/>
  <c r="AH48" i="45" s="1"/>
  <c r="AJ48" i="45"/>
  <c r="X43" i="45"/>
  <c r="Y43" i="45" s="1"/>
  <c r="AG43" i="45"/>
  <c r="X45" i="45"/>
  <c r="Y45" i="45" s="1"/>
  <c r="AG45" i="45"/>
  <c r="X47" i="45"/>
  <c r="Y47" i="45" s="1"/>
  <c r="AG47" i="45"/>
  <c r="X49" i="45"/>
  <c r="Y49" i="45" s="1"/>
  <c r="AG49" i="45"/>
  <c r="U11" i="45"/>
  <c r="V11" i="45" s="1"/>
  <c r="X11" i="45"/>
  <c r="Y11" i="45" s="1"/>
  <c r="U13" i="45"/>
  <c r="V13" i="45" s="1"/>
  <c r="X13" i="45"/>
  <c r="Y13" i="45" s="1"/>
  <c r="U15" i="45"/>
  <c r="V15" i="45" s="1"/>
  <c r="X15" i="45"/>
  <c r="Y15" i="45" s="1"/>
  <c r="U17" i="45"/>
  <c r="V17" i="45" s="1"/>
  <c r="X17" i="45"/>
  <c r="Y17" i="45" s="1"/>
  <c r="U19" i="45"/>
  <c r="V19" i="45" s="1"/>
  <c r="X19" i="45"/>
  <c r="Y19" i="45" s="1"/>
  <c r="U21" i="45"/>
  <c r="V21" i="45" s="1"/>
  <c r="X21" i="45"/>
  <c r="Y21" i="45" s="1"/>
  <c r="U23" i="45"/>
  <c r="V23" i="45" s="1"/>
  <c r="X23" i="45"/>
  <c r="Y23" i="45" s="1"/>
  <c r="U25" i="45"/>
  <c r="V25" i="45" s="1"/>
  <c r="X25" i="45"/>
  <c r="Y25" i="45" s="1"/>
  <c r="U27" i="45"/>
  <c r="V27" i="45" s="1"/>
  <c r="X27" i="45"/>
  <c r="Y27" i="45" s="1"/>
  <c r="U29" i="45"/>
  <c r="V29" i="45" s="1"/>
  <c r="X29" i="45"/>
  <c r="Y29" i="45" s="1"/>
  <c r="U31" i="45"/>
  <c r="V31" i="45" s="1"/>
  <c r="X31" i="45"/>
  <c r="Y31" i="45" s="1"/>
  <c r="U33" i="45"/>
  <c r="V33" i="45" s="1"/>
  <c r="X33" i="45"/>
  <c r="Y33" i="45" s="1"/>
  <c r="U35" i="45"/>
  <c r="V35" i="45" s="1"/>
  <c r="X35" i="45"/>
  <c r="Y35" i="45" s="1"/>
  <c r="U37" i="45"/>
  <c r="V37" i="45" s="1"/>
  <c r="X37" i="45"/>
  <c r="Y37" i="45" s="1"/>
  <c r="U39" i="45"/>
  <c r="V39" i="45" s="1"/>
  <c r="X39" i="45"/>
  <c r="Y39" i="45" s="1"/>
  <c r="U41" i="45"/>
  <c r="V41" i="45" s="1"/>
  <c r="X41" i="45"/>
  <c r="Y41" i="45" s="1"/>
  <c r="U9" i="45"/>
  <c r="V9" i="45" s="1"/>
  <c r="X9" i="45"/>
  <c r="Y9" i="45" s="1"/>
  <c r="U8" i="45"/>
  <c r="V8" i="45" s="1"/>
  <c r="X8" i="45"/>
  <c r="Y8" i="45" s="1"/>
  <c r="U10" i="45"/>
  <c r="V10" i="45" s="1"/>
  <c r="X10" i="45"/>
  <c r="Y10" i="45" s="1"/>
  <c r="U12" i="45"/>
  <c r="V12" i="45" s="1"/>
  <c r="X12" i="45"/>
  <c r="Y12" i="45" s="1"/>
  <c r="U14" i="45"/>
  <c r="V14" i="45" s="1"/>
  <c r="X14" i="45"/>
  <c r="Y14" i="45" s="1"/>
  <c r="U16" i="45"/>
  <c r="V16" i="45" s="1"/>
  <c r="X16" i="45"/>
  <c r="Y16" i="45" s="1"/>
  <c r="U18" i="45"/>
  <c r="V18" i="45" s="1"/>
  <c r="X18" i="45"/>
  <c r="Y18" i="45" s="1"/>
  <c r="U20" i="45"/>
  <c r="V20" i="45" s="1"/>
  <c r="X20" i="45"/>
  <c r="Y20" i="45" s="1"/>
  <c r="U22" i="45"/>
  <c r="V22" i="45" s="1"/>
  <c r="X22" i="45"/>
  <c r="Y22" i="45" s="1"/>
  <c r="U24" i="45"/>
  <c r="V24" i="45" s="1"/>
  <c r="X24" i="45"/>
  <c r="Y24" i="45" s="1"/>
  <c r="U26" i="45"/>
  <c r="V26" i="45" s="1"/>
  <c r="X26" i="45"/>
  <c r="Y26" i="45" s="1"/>
  <c r="U28" i="45"/>
  <c r="V28" i="45" s="1"/>
  <c r="X28" i="45"/>
  <c r="Y28" i="45" s="1"/>
  <c r="U30" i="45"/>
  <c r="V30" i="45" s="1"/>
  <c r="X30" i="45"/>
  <c r="Y30" i="45" s="1"/>
  <c r="U32" i="45"/>
  <c r="V32" i="45" s="1"/>
  <c r="X32" i="45"/>
  <c r="Y32" i="45" s="1"/>
  <c r="U34" i="45"/>
  <c r="V34" i="45" s="1"/>
  <c r="X34" i="45"/>
  <c r="Y34" i="45" s="1"/>
  <c r="U36" i="45"/>
  <c r="V36" i="45" s="1"/>
  <c r="X36" i="45"/>
  <c r="Y36" i="45" s="1"/>
  <c r="U38" i="45"/>
  <c r="V38" i="45" s="1"/>
  <c r="X38" i="45"/>
  <c r="Y38" i="45" s="1"/>
  <c r="U40" i="45"/>
  <c r="V40" i="45" s="1"/>
  <c r="X40" i="45"/>
  <c r="Y40" i="45" s="1"/>
  <c r="U42" i="45"/>
  <c r="V42" i="45" s="1"/>
  <c r="X42" i="45"/>
  <c r="Y42" i="45" s="1"/>
  <c r="U44" i="45"/>
  <c r="V44" i="45" s="1"/>
  <c r="X44" i="45"/>
  <c r="Y44" i="45" s="1"/>
  <c r="U46" i="45"/>
  <c r="V46" i="45" s="1"/>
  <c r="X46" i="45"/>
  <c r="Y46" i="45" s="1"/>
  <c r="U48" i="45"/>
  <c r="V48" i="45" s="1"/>
  <c r="X48" i="45"/>
  <c r="Y48" i="45" s="1"/>
  <c r="R43" i="45"/>
  <c r="U43" i="45"/>
  <c r="V43" i="45" s="1"/>
  <c r="R45" i="45"/>
  <c r="U45" i="45"/>
  <c r="V45" i="45" s="1"/>
  <c r="R47" i="45"/>
  <c r="U47" i="45"/>
  <c r="V47" i="45" s="1"/>
  <c r="R49" i="45"/>
  <c r="U49" i="45"/>
  <c r="V49" i="45" s="1"/>
  <c r="R51" i="42"/>
  <c r="L11" i="45"/>
  <c r="M11" i="45" s="1"/>
  <c r="R11" i="45"/>
  <c r="L13" i="45"/>
  <c r="M13" i="45" s="1"/>
  <c r="R13" i="45"/>
  <c r="L15" i="45"/>
  <c r="M15" i="45" s="1"/>
  <c r="R15" i="45"/>
  <c r="L17" i="45"/>
  <c r="M17" i="45" s="1"/>
  <c r="R17" i="45"/>
  <c r="L19" i="45"/>
  <c r="M19" i="45" s="1"/>
  <c r="R19" i="45"/>
  <c r="L21" i="45"/>
  <c r="M21" i="45" s="1"/>
  <c r="R21" i="45"/>
  <c r="L23" i="45"/>
  <c r="M23" i="45" s="1"/>
  <c r="R23" i="45"/>
  <c r="L25" i="45"/>
  <c r="M25" i="45" s="1"/>
  <c r="R25" i="45"/>
  <c r="L27" i="45"/>
  <c r="M27" i="45" s="1"/>
  <c r="R27" i="45"/>
  <c r="L29" i="45"/>
  <c r="M29" i="45" s="1"/>
  <c r="R29" i="45"/>
  <c r="L31" i="45"/>
  <c r="M31" i="45" s="1"/>
  <c r="R31" i="45"/>
  <c r="L33" i="45"/>
  <c r="M33" i="45" s="1"/>
  <c r="R33" i="45"/>
  <c r="L35" i="45"/>
  <c r="M35" i="45" s="1"/>
  <c r="R35" i="45"/>
  <c r="L37" i="45"/>
  <c r="M37" i="45" s="1"/>
  <c r="R37" i="45"/>
  <c r="L39" i="45"/>
  <c r="M39" i="45" s="1"/>
  <c r="R39" i="45"/>
  <c r="L41" i="45"/>
  <c r="M41" i="45" s="1"/>
  <c r="R41" i="45"/>
  <c r="L9" i="45"/>
  <c r="M9" i="45" s="1"/>
  <c r="R9" i="45"/>
  <c r="L8" i="45"/>
  <c r="M8" i="45" s="1"/>
  <c r="R8" i="45"/>
  <c r="L10" i="45"/>
  <c r="M10" i="45" s="1"/>
  <c r="R10" i="45"/>
  <c r="L12" i="45"/>
  <c r="M12" i="45" s="1"/>
  <c r="R12" i="45"/>
  <c r="L14" i="45"/>
  <c r="M14" i="45" s="1"/>
  <c r="R14" i="45"/>
  <c r="L16" i="45"/>
  <c r="M16" i="45" s="1"/>
  <c r="R16" i="45"/>
  <c r="L18" i="45"/>
  <c r="M18" i="45" s="1"/>
  <c r="R18" i="45"/>
  <c r="L20" i="45"/>
  <c r="M20" i="45" s="1"/>
  <c r="R20" i="45"/>
  <c r="L22" i="45"/>
  <c r="M22" i="45" s="1"/>
  <c r="R22" i="45"/>
  <c r="L24" i="45"/>
  <c r="M24" i="45" s="1"/>
  <c r="R24" i="45"/>
  <c r="L26" i="45"/>
  <c r="M26" i="45" s="1"/>
  <c r="R26" i="45"/>
  <c r="L28" i="45"/>
  <c r="M28" i="45" s="1"/>
  <c r="R28" i="45"/>
  <c r="L30" i="45"/>
  <c r="M30" i="45" s="1"/>
  <c r="R30" i="45"/>
  <c r="L32" i="45"/>
  <c r="M32" i="45" s="1"/>
  <c r="R32" i="45"/>
  <c r="L34" i="45"/>
  <c r="M34" i="45" s="1"/>
  <c r="R34" i="45"/>
  <c r="L36" i="45"/>
  <c r="M36" i="45" s="1"/>
  <c r="R36" i="45"/>
  <c r="L38" i="45"/>
  <c r="M38" i="45" s="1"/>
  <c r="R38" i="45"/>
  <c r="L40" i="45"/>
  <c r="M40" i="45" s="1"/>
  <c r="R40" i="45"/>
  <c r="L42" i="45"/>
  <c r="M42" i="45" s="1"/>
  <c r="R42" i="45"/>
  <c r="L44" i="45"/>
  <c r="M44" i="45" s="1"/>
  <c r="R44" i="45"/>
  <c r="L46" i="45"/>
  <c r="M46" i="45" s="1"/>
  <c r="R46" i="45"/>
  <c r="L48" i="45"/>
  <c r="M48" i="45" s="1"/>
  <c r="R48" i="45"/>
  <c r="I43" i="45"/>
  <c r="J43" i="45" s="1"/>
  <c r="L43" i="45"/>
  <c r="M43" i="45" s="1"/>
  <c r="I45" i="45"/>
  <c r="J45" i="45" s="1"/>
  <c r="L45" i="45"/>
  <c r="M45" i="45" s="1"/>
  <c r="I47" i="45"/>
  <c r="J47" i="45" s="1"/>
  <c r="L47" i="45"/>
  <c r="M47" i="45" s="1"/>
  <c r="I49" i="45"/>
  <c r="J49" i="45" s="1"/>
  <c r="L49" i="45"/>
  <c r="M49" i="45" s="1"/>
  <c r="F9" i="45"/>
  <c r="I9" i="45"/>
  <c r="J9" i="45" s="1"/>
  <c r="F8" i="45"/>
  <c r="I8" i="45"/>
  <c r="J8" i="45" s="1"/>
  <c r="F10" i="45"/>
  <c r="I10" i="45"/>
  <c r="J10" i="45" s="1"/>
  <c r="F12" i="45"/>
  <c r="I12" i="45"/>
  <c r="J12" i="45" s="1"/>
  <c r="F14" i="45"/>
  <c r="I14" i="45"/>
  <c r="J14" i="45" s="1"/>
  <c r="F16" i="45"/>
  <c r="I16" i="45"/>
  <c r="J16" i="45" s="1"/>
  <c r="F18" i="45"/>
  <c r="I18" i="45"/>
  <c r="J18" i="45" s="1"/>
  <c r="F20" i="45"/>
  <c r="I20" i="45"/>
  <c r="J20" i="45" s="1"/>
  <c r="F22" i="45"/>
  <c r="I22" i="45"/>
  <c r="J22" i="45" s="1"/>
  <c r="F24" i="45"/>
  <c r="I24" i="45"/>
  <c r="J24" i="45" s="1"/>
  <c r="F26" i="45"/>
  <c r="I26" i="45"/>
  <c r="J26" i="45" s="1"/>
  <c r="F28" i="45"/>
  <c r="I28" i="45"/>
  <c r="J28" i="45" s="1"/>
  <c r="F30" i="45"/>
  <c r="I30" i="45"/>
  <c r="J30" i="45" s="1"/>
  <c r="F32" i="45"/>
  <c r="I32" i="45"/>
  <c r="J32" i="45" s="1"/>
  <c r="F34" i="45"/>
  <c r="I34" i="45"/>
  <c r="J34" i="45" s="1"/>
  <c r="F36" i="45"/>
  <c r="I36" i="45"/>
  <c r="J36" i="45" s="1"/>
  <c r="F38" i="45"/>
  <c r="I38" i="45"/>
  <c r="J38" i="45" s="1"/>
  <c r="F40" i="45"/>
  <c r="I40" i="45"/>
  <c r="J40" i="45" s="1"/>
  <c r="F42" i="45"/>
  <c r="I42" i="45"/>
  <c r="J42" i="45" s="1"/>
  <c r="F44" i="45"/>
  <c r="I44" i="45"/>
  <c r="J44" i="45" s="1"/>
  <c r="F46" i="45"/>
  <c r="I46" i="45"/>
  <c r="J46" i="45" s="1"/>
  <c r="F48" i="45"/>
  <c r="I48" i="45"/>
  <c r="J48" i="45" s="1"/>
  <c r="F11" i="45"/>
  <c r="I11" i="45"/>
  <c r="J11" i="45" s="1"/>
  <c r="F13" i="45"/>
  <c r="I13" i="45"/>
  <c r="J13" i="45" s="1"/>
  <c r="F15" i="45"/>
  <c r="I15" i="45"/>
  <c r="J15" i="45" s="1"/>
  <c r="F17" i="45"/>
  <c r="I17" i="45"/>
  <c r="J17" i="45" s="1"/>
  <c r="F19" i="45"/>
  <c r="I19" i="45"/>
  <c r="J19" i="45" s="1"/>
  <c r="F21" i="45"/>
  <c r="I21" i="45"/>
  <c r="J21" i="45" s="1"/>
  <c r="F23" i="45"/>
  <c r="I23" i="45"/>
  <c r="J23" i="45" s="1"/>
  <c r="F25" i="45"/>
  <c r="I25" i="45"/>
  <c r="J25" i="45" s="1"/>
  <c r="F27" i="45"/>
  <c r="I27" i="45"/>
  <c r="J27" i="45" s="1"/>
  <c r="F29" i="45"/>
  <c r="I29" i="45"/>
  <c r="J29" i="45" s="1"/>
  <c r="F31" i="45"/>
  <c r="I31" i="45"/>
  <c r="J31" i="45" s="1"/>
  <c r="F33" i="45"/>
  <c r="I33" i="45"/>
  <c r="J33" i="45" s="1"/>
  <c r="F35" i="45"/>
  <c r="I35" i="45"/>
  <c r="J35" i="45" s="1"/>
  <c r="F37" i="45"/>
  <c r="I37" i="45"/>
  <c r="J37" i="45" s="1"/>
  <c r="F39" i="45"/>
  <c r="I39" i="45"/>
  <c r="J39" i="45" s="1"/>
  <c r="F41" i="45"/>
  <c r="I41" i="45"/>
  <c r="J41" i="45" s="1"/>
  <c r="F43" i="45"/>
  <c r="F45" i="45"/>
  <c r="F47" i="45"/>
  <c r="F49" i="45"/>
  <c r="K53" i="44"/>
  <c r="O49" i="45" l="1"/>
  <c r="P49" i="45" s="1"/>
  <c r="O43" i="45"/>
  <c r="P43" i="45" s="1"/>
  <c r="O47" i="45"/>
  <c r="P47" i="45" s="1"/>
  <c r="S48" i="45"/>
  <c r="AA48" i="45"/>
  <c r="AB48" i="45" s="1"/>
  <c r="S24" i="45"/>
  <c r="AA24" i="45"/>
  <c r="AB24" i="45" s="1"/>
  <c r="S29" i="45"/>
  <c r="AA29" i="45"/>
  <c r="AB29" i="45" s="1"/>
  <c r="O45" i="45"/>
  <c r="P45" i="45" s="1"/>
  <c r="S46" i="45"/>
  <c r="AA46" i="45"/>
  <c r="AB46" i="45" s="1"/>
  <c r="S38" i="45"/>
  <c r="AA38" i="45"/>
  <c r="AB38" i="45" s="1"/>
  <c r="S30" i="45"/>
  <c r="AA30" i="45"/>
  <c r="AB30" i="45" s="1"/>
  <c r="S22" i="45"/>
  <c r="AA22" i="45"/>
  <c r="AB22" i="45" s="1"/>
  <c r="S14" i="45"/>
  <c r="AA14" i="45"/>
  <c r="AB14" i="45" s="1"/>
  <c r="S9" i="45"/>
  <c r="AA9" i="45"/>
  <c r="S35" i="45"/>
  <c r="AA35" i="45"/>
  <c r="AB35" i="45" s="1"/>
  <c r="S27" i="45"/>
  <c r="AA27" i="45"/>
  <c r="AB27" i="45" s="1"/>
  <c r="S19" i="45"/>
  <c r="AA19" i="45"/>
  <c r="AB19" i="45" s="1"/>
  <c r="S11" i="45"/>
  <c r="AA11" i="45"/>
  <c r="AB11" i="45" s="1"/>
  <c r="S45" i="45"/>
  <c r="AA45" i="45"/>
  <c r="AB45" i="45" s="1"/>
  <c r="AT49" i="45"/>
  <c r="BB49" i="45"/>
  <c r="BC49" i="45" s="1"/>
  <c r="S40" i="45"/>
  <c r="AA40" i="45"/>
  <c r="AB40" i="45" s="1"/>
  <c r="S8" i="45"/>
  <c r="AA8" i="45"/>
  <c r="AB8" i="45" s="1"/>
  <c r="S21" i="45"/>
  <c r="AA21" i="45"/>
  <c r="AB21" i="45" s="1"/>
  <c r="O29" i="45"/>
  <c r="P29" i="45" s="1"/>
  <c r="O35" i="45"/>
  <c r="P35" i="45" s="1"/>
  <c r="O27" i="45"/>
  <c r="P27" i="45" s="1"/>
  <c r="O19" i="45"/>
  <c r="P19" i="45" s="1"/>
  <c r="O11" i="45"/>
  <c r="O42" i="45"/>
  <c r="P42" i="45" s="1"/>
  <c r="O34" i="45"/>
  <c r="P34" i="45" s="1"/>
  <c r="O26" i="45"/>
  <c r="P26" i="45" s="1"/>
  <c r="O18" i="45"/>
  <c r="P18" i="45" s="1"/>
  <c r="O10" i="45"/>
  <c r="P10" i="45" s="1"/>
  <c r="AT35" i="45"/>
  <c r="BB35" i="45"/>
  <c r="BC35" i="45" s="1"/>
  <c r="AT27" i="45"/>
  <c r="BB27" i="45"/>
  <c r="BC27" i="45" s="1"/>
  <c r="AT19" i="45"/>
  <c r="BB19" i="45"/>
  <c r="BC19" i="45" s="1"/>
  <c r="AT48" i="45"/>
  <c r="BB48" i="45"/>
  <c r="BC48" i="45" s="1"/>
  <c r="AT40" i="45"/>
  <c r="BB40" i="45"/>
  <c r="BC40" i="45" s="1"/>
  <c r="AT32" i="45"/>
  <c r="BB32" i="45"/>
  <c r="BC32" i="45" s="1"/>
  <c r="AT24" i="45"/>
  <c r="BB24" i="45"/>
  <c r="BC24" i="45" s="1"/>
  <c r="AT16" i="45"/>
  <c r="BB16" i="45"/>
  <c r="BC16" i="45" s="1"/>
  <c r="AT8" i="45"/>
  <c r="BB8" i="45"/>
  <c r="S12" i="45"/>
  <c r="AA12" i="45"/>
  <c r="AB12" i="45" s="1"/>
  <c r="S17" i="45"/>
  <c r="AA17" i="45"/>
  <c r="AB17" i="45" s="1"/>
  <c r="AT47" i="45"/>
  <c r="BB47" i="45"/>
  <c r="BC47" i="45" s="1"/>
  <c r="S28" i="45"/>
  <c r="AA28" i="45"/>
  <c r="AB28" i="45" s="1"/>
  <c r="S33" i="45"/>
  <c r="AA33" i="45"/>
  <c r="AB33" i="45" s="1"/>
  <c r="S43" i="45"/>
  <c r="AA43" i="45"/>
  <c r="AB43" i="45" s="1"/>
  <c r="O33" i="45"/>
  <c r="P33" i="45" s="1"/>
  <c r="O25" i="45"/>
  <c r="P25" i="45" s="1"/>
  <c r="O17" i="45"/>
  <c r="P17" i="45" s="1"/>
  <c r="O48" i="45"/>
  <c r="P48" i="45" s="1"/>
  <c r="O40" i="45"/>
  <c r="P40" i="45" s="1"/>
  <c r="O32" i="45"/>
  <c r="P32" i="45" s="1"/>
  <c r="O24" i="45"/>
  <c r="P24" i="45" s="1"/>
  <c r="O16" i="45"/>
  <c r="P16" i="45" s="1"/>
  <c r="O8" i="45"/>
  <c r="P8" i="45" s="1"/>
  <c r="AT41" i="45"/>
  <c r="BB41" i="45"/>
  <c r="BC41" i="45" s="1"/>
  <c r="AT33" i="45"/>
  <c r="BB33" i="45"/>
  <c r="BC33" i="45" s="1"/>
  <c r="AT25" i="45"/>
  <c r="BB25" i="45"/>
  <c r="BC25" i="45" s="1"/>
  <c r="AT17" i="45"/>
  <c r="BB17" i="45"/>
  <c r="BC17" i="45" s="1"/>
  <c r="AT46" i="45"/>
  <c r="BB46" i="45"/>
  <c r="BC46" i="45" s="1"/>
  <c r="AT38" i="45"/>
  <c r="BB38" i="45"/>
  <c r="BC38" i="45" s="1"/>
  <c r="AT30" i="45"/>
  <c r="BB30" i="45"/>
  <c r="BC30" i="45" s="1"/>
  <c r="AT22" i="45"/>
  <c r="BB22" i="45"/>
  <c r="BC22" i="45" s="1"/>
  <c r="AT14" i="45"/>
  <c r="BB14" i="45"/>
  <c r="BC14" i="45" s="1"/>
  <c r="AT13" i="45"/>
  <c r="BB13" i="45"/>
  <c r="BC13" i="45" s="1"/>
  <c r="S44" i="45"/>
  <c r="AA44" i="45"/>
  <c r="AB44" i="45" s="1"/>
  <c r="S20" i="45"/>
  <c r="AA20" i="45"/>
  <c r="AB20" i="45" s="1"/>
  <c r="S25" i="45"/>
  <c r="AA25" i="45"/>
  <c r="AB25" i="45" s="1"/>
  <c r="O41" i="45"/>
  <c r="P41" i="45" s="1"/>
  <c r="S42" i="45"/>
  <c r="AA42" i="45"/>
  <c r="AB42" i="45" s="1"/>
  <c r="S34" i="45"/>
  <c r="AA34" i="45"/>
  <c r="AB34" i="45" s="1"/>
  <c r="S26" i="45"/>
  <c r="AA26" i="45"/>
  <c r="AB26" i="45" s="1"/>
  <c r="S18" i="45"/>
  <c r="AA18" i="45"/>
  <c r="AB18" i="45" s="1"/>
  <c r="S10" i="45"/>
  <c r="AA10" i="45"/>
  <c r="AB10" i="45" s="1"/>
  <c r="S39" i="45"/>
  <c r="AA39" i="45"/>
  <c r="AB39" i="45" s="1"/>
  <c r="S31" i="45"/>
  <c r="AA31" i="45"/>
  <c r="AB31" i="45" s="1"/>
  <c r="S23" i="45"/>
  <c r="AA23" i="45"/>
  <c r="AB23" i="45" s="1"/>
  <c r="S15" i="45"/>
  <c r="AA15" i="45"/>
  <c r="AB15" i="45" s="1"/>
  <c r="S49" i="45"/>
  <c r="AA49" i="45"/>
  <c r="AB49" i="45" s="1"/>
  <c r="AT45" i="45"/>
  <c r="BB45" i="45"/>
  <c r="BC45" i="45" s="1"/>
  <c r="S36" i="45"/>
  <c r="AA36" i="45"/>
  <c r="AB36" i="45" s="1"/>
  <c r="S41" i="45"/>
  <c r="AA41" i="45"/>
  <c r="AB41" i="45" s="1"/>
  <c r="O39" i="45"/>
  <c r="P39" i="45" s="1"/>
  <c r="O31" i="45"/>
  <c r="P31" i="45" s="1"/>
  <c r="O23" i="45"/>
  <c r="P23" i="45" s="1"/>
  <c r="O15" i="45"/>
  <c r="P15" i="45" s="1"/>
  <c r="O46" i="45"/>
  <c r="P46" i="45" s="1"/>
  <c r="O38" i="45"/>
  <c r="P38" i="45" s="1"/>
  <c r="O30" i="45"/>
  <c r="P30" i="45" s="1"/>
  <c r="O22" i="45"/>
  <c r="P22" i="45" s="1"/>
  <c r="O14" i="45"/>
  <c r="P14" i="45" s="1"/>
  <c r="O9" i="45"/>
  <c r="P9" i="45" s="1"/>
  <c r="AT39" i="45"/>
  <c r="BB39" i="45"/>
  <c r="BC39" i="45" s="1"/>
  <c r="AT31" i="45"/>
  <c r="BB31" i="45"/>
  <c r="BC31" i="45" s="1"/>
  <c r="AT23" i="45"/>
  <c r="BB23" i="45"/>
  <c r="BC23" i="45" s="1"/>
  <c r="AT15" i="45"/>
  <c r="BB15" i="45"/>
  <c r="BC15" i="45" s="1"/>
  <c r="AT44" i="45"/>
  <c r="BB44" i="45"/>
  <c r="BC44" i="45" s="1"/>
  <c r="AT36" i="45"/>
  <c r="BB36" i="45"/>
  <c r="BC36" i="45" s="1"/>
  <c r="AT28" i="45"/>
  <c r="BB28" i="45"/>
  <c r="BC28" i="45" s="1"/>
  <c r="AT20" i="45"/>
  <c r="BB20" i="45"/>
  <c r="BC20" i="45" s="1"/>
  <c r="AT12" i="45"/>
  <c r="BB12" i="45"/>
  <c r="BC12" i="45" s="1"/>
  <c r="AT9" i="45"/>
  <c r="BB9" i="45"/>
  <c r="BC9" i="45" s="1"/>
  <c r="S16" i="45"/>
  <c r="AA16" i="45"/>
  <c r="AB16" i="45" s="1"/>
  <c r="S13" i="45"/>
  <c r="AA13" i="45"/>
  <c r="AB13" i="45" s="1"/>
  <c r="AT43" i="45"/>
  <c r="BB43" i="45"/>
  <c r="BC43" i="45" s="1"/>
  <c r="S32" i="45"/>
  <c r="AA32" i="45"/>
  <c r="AB32" i="45" s="1"/>
  <c r="S37" i="45"/>
  <c r="AA37" i="45"/>
  <c r="AB37" i="45" s="1"/>
  <c r="S47" i="45"/>
  <c r="AA47" i="45"/>
  <c r="AB47" i="45" s="1"/>
  <c r="O37" i="45"/>
  <c r="P37" i="45" s="1"/>
  <c r="O21" i="45"/>
  <c r="P21" i="45" s="1"/>
  <c r="O13" i="45"/>
  <c r="P13" i="45" s="1"/>
  <c r="O44" i="45"/>
  <c r="P44" i="45" s="1"/>
  <c r="O36" i="45"/>
  <c r="P36" i="45" s="1"/>
  <c r="O28" i="45"/>
  <c r="P28" i="45" s="1"/>
  <c r="O20" i="45"/>
  <c r="P20" i="45" s="1"/>
  <c r="O12" i="45"/>
  <c r="P12" i="45" s="1"/>
  <c r="AT37" i="45"/>
  <c r="BB37" i="45"/>
  <c r="BC37" i="45" s="1"/>
  <c r="AT29" i="45"/>
  <c r="BB29" i="45"/>
  <c r="BC29" i="45" s="1"/>
  <c r="AT21" i="45"/>
  <c r="BB21" i="45"/>
  <c r="BC21" i="45" s="1"/>
  <c r="AT11" i="45"/>
  <c r="BB11" i="45"/>
  <c r="BC11" i="45" s="1"/>
  <c r="AT42" i="45"/>
  <c r="BB42" i="45"/>
  <c r="BC42" i="45" s="1"/>
  <c r="AT34" i="45"/>
  <c r="BB34" i="45"/>
  <c r="BC34" i="45" s="1"/>
  <c r="AT26" i="45"/>
  <c r="BB26" i="45"/>
  <c r="BC26" i="45" s="1"/>
  <c r="AT18" i="45"/>
  <c r="BB18" i="45"/>
  <c r="BC18" i="45" s="1"/>
  <c r="AT10" i="45"/>
  <c r="BB10" i="45"/>
  <c r="BC10" i="45" s="1"/>
  <c r="AK44" i="45"/>
  <c r="AP44" i="45"/>
  <c r="AQ44" i="45" s="1"/>
  <c r="AK28" i="45"/>
  <c r="AP28" i="45"/>
  <c r="AQ28" i="45" s="1"/>
  <c r="AK16" i="45"/>
  <c r="AP16" i="45"/>
  <c r="AQ16" i="45" s="1"/>
  <c r="AK39" i="45"/>
  <c r="AP39" i="45"/>
  <c r="AQ39" i="45" s="1"/>
  <c r="AK35" i="45"/>
  <c r="AP35" i="45"/>
  <c r="AQ35" i="45" s="1"/>
  <c r="AK31" i="45"/>
  <c r="AP31" i="45"/>
  <c r="AQ31" i="45" s="1"/>
  <c r="AK27" i="45"/>
  <c r="AP27" i="45"/>
  <c r="AQ27" i="45" s="1"/>
  <c r="AK23" i="45"/>
  <c r="AP23" i="45"/>
  <c r="AQ23" i="45" s="1"/>
  <c r="AK19" i="45"/>
  <c r="AP19" i="45"/>
  <c r="AQ19" i="45" s="1"/>
  <c r="AK15" i="45"/>
  <c r="AP15" i="45"/>
  <c r="AQ15" i="45" s="1"/>
  <c r="AK49" i="45"/>
  <c r="AP49" i="45"/>
  <c r="AQ49" i="45" s="1"/>
  <c r="AK45" i="45"/>
  <c r="AP45" i="45"/>
  <c r="AQ45" i="45" s="1"/>
  <c r="AK40" i="45"/>
  <c r="AP40" i="45"/>
  <c r="AQ40" i="45" s="1"/>
  <c r="AK24" i="45"/>
  <c r="AP24" i="45"/>
  <c r="AQ24" i="45" s="1"/>
  <c r="AK8" i="45"/>
  <c r="AP8" i="45"/>
  <c r="AQ8" i="45" s="1"/>
  <c r="AK46" i="45"/>
  <c r="AP46" i="45"/>
  <c r="AQ46" i="45" s="1"/>
  <c r="AK38" i="45"/>
  <c r="AP38" i="45"/>
  <c r="AQ38" i="45" s="1"/>
  <c r="AK30" i="45"/>
  <c r="AP30" i="45"/>
  <c r="AQ30" i="45" s="1"/>
  <c r="AK26" i="45"/>
  <c r="AP26" i="45"/>
  <c r="AQ26" i="45" s="1"/>
  <c r="AK22" i="45"/>
  <c r="AP22" i="45"/>
  <c r="AQ22" i="45" s="1"/>
  <c r="AK14" i="45"/>
  <c r="AP14" i="45"/>
  <c r="AQ14" i="45" s="1"/>
  <c r="AK10" i="45"/>
  <c r="AP10" i="45"/>
  <c r="AQ10" i="45" s="1"/>
  <c r="AK13" i="45"/>
  <c r="AP13" i="45"/>
  <c r="AQ13" i="45" s="1"/>
  <c r="AK41" i="45"/>
  <c r="AP41" i="45"/>
  <c r="AQ41" i="45" s="1"/>
  <c r="AK37" i="45"/>
  <c r="AP37" i="45"/>
  <c r="AQ37" i="45" s="1"/>
  <c r="AK33" i="45"/>
  <c r="AP33" i="45"/>
  <c r="AQ33" i="45" s="1"/>
  <c r="AK29" i="45"/>
  <c r="AP29" i="45"/>
  <c r="AQ29" i="45" s="1"/>
  <c r="AK25" i="45"/>
  <c r="AP25" i="45"/>
  <c r="AQ25" i="45" s="1"/>
  <c r="AK21" i="45"/>
  <c r="AP21" i="45"/>
  <c r="AQ21" i="45" s="1"/>
  <c r="AK17" i="45"/>
  <c r="AP17" i="45"/>
  <c r="AQ17" i="45" s="1"/>
  <c r="AK11" i="45"/>
  <c r="AP11" i="45"/>
  <c r="AQ11" i="45" s="1"/>
  <c r="AK48" i="45"/>
  <c r="AP48" i="45"/>
  <c r="AQ48" i="45" s="1"/>
  <c r="AK36" i="45"/>
  <c r="AP36" i="45"/>
  <c r="AQ36" i="45" s="1"/>
  <c r="AK20" i="45"/>
  <c r="AP20" i="45"/>
  <c r="AQ20" i="45" s="1"/>
  <c r="AK9" i="45"/>
  <c r="AP9" i="45"/>
  <c r="AQ9" i="45" s="1"/>
  <c r="AK42" i="45"/>
  <c r="AP42" i="45"/>
  <c r="AQ42" i="45" s="1"/>
  <c r="AK34" i="45"/>
  <c r="AP34" i="45"/>
  <c r="AQ34" i="45" s="1"/>
  <c r="AK18" i="45"/>
  <c r="AP18" i="45"/>
  <c r="AQ18" i="45" s="1"/>
  <c r="AK47" i="45"/>
  <c r="AP47" i="45"/>
  <c r="AQ47" i="45" s="1"/>
  <c r="AK43" i="45"/>
  <c r="AP43" i="45"/>
  <c r="AQ43" i="45" s="1"/>
  <c r="AK32" i="45"/>
  <c r="AP32" i="45"/>
  <c r="AQ32" i="45" s="1"/>
  <c r="AK12" i="45"/>
  <c r="AP12" i="45"/>
  <c r="AG47" i="39"/>
  <c r="AH47" i="45"/>
  <c r="AG43" i="39"/>
  <c r="AH43" i="45"/>
  <c r="AG46" i="39"/>
  <c r="AH46" i="45"/>
  <c r="AG38" i="39"/>
  <c r="AH38" i="45"/>
  <c r="AG30" i="39"/>
  <c r="AH30" i="45"/>
  <c r="AG22" i="39"/>
  <c r="AH22" i="45"/>
  <c r="AG14" i="39"/>
  <c r="AH14" i="45"/>
  <c r="AG11" i="39"/>
  <c r="AH11" i="45"/>
  <c r="AG49" i="39"/>
  <c r="AH49" i="45"/>
  <c r="AG45" i="39"/>
  <c r="AH45" i="45"/>
  <c r="AG35" i="39"/>
  <c r="AH35" i="45"/>
  <c r="AG27" i="39"/>
  <c r="AH27" i="45"/>
  <c r="AG19" i="39"/>
  <c r="AH19" i="45"/>
  <c r="AD43" i="45"/>
  <c r="G43" i="45"/>
  <c r="AD35" i="45"/>
  <c r="G35" i="45"/>
  <c r="AD27" i="45"/>
  <c r="G27" i="45"/>
  <c r="G15" i="45"/>
  <c r="AD15" i="45"/>
  <c r="AD46" i="45"/>
  <c r="G46" i="45"/>
  <c r="AD38" i="45"/>
  <c r="G38" i="45"/>
  <c r="AD30" i="45"/>
  <c r="G30" i="45"/>
  <c r="AD22" i="45"/>
  <c r="G22" i="45"/>
  <c r="AD14" i="45"/>
  <c r="G14" i="45"/>
  <c r="AD9" i="45"/>
  <c r="G9" i="45"/>
  <c r="AD41" i="45"/>
  <c r="G41" i="45"/>
  <c r="AD33" i="45"/>
  <c r="G33" i="45"/>
  <c r="AD25" i="45"/>
  <c r="G25" i="45"/>
  <c r="AD17" i="45"/>
  <c r="G17" i="45"/>
  <c r="AD48" i="45"/>
  <c r="G48" i="45"/>
  <c r="AD40" i="45"/>
  <c r="G40" i="45"/>
  <c r="AD32" i="45"/>
  <c r="G32" i="45"/>
  <c r="AD24" i="45"/>
  <c r="G24" i="45"/>
  <c r="AD20" i="45"/>
  <c r="G20" i="45"/>
  <c r="AD12" i="45"/>
  <c r="G12" i="45"/>
  <c r="AD8" i="45"/>
  <c r="G8" i="45"/>
  <c r="AD39" i="45"/>
  <c r="G39" i="45"/>
  <c r="AD31" i="45"/>
  <c r="G31" i="45"/>
  <c r="AD23" i="45"/>
  <c r="G23" i="45"/>
  <c r="AD19" i="45"/>
  <c r="G19" i="45"/>
  <c r="AD11" i="45"/>
  <c r="G11" i="45"/>
  <c r="AD42" i="45"/>
  <c r="G42" i="45"/>
  <c r="AD34" i="45"/>
  <c r="G34" i="45"/>
  <c r="AD26" i="45"/>
  <c r="G26" i="45"/>
  <c r="AD18" i="45"/>
  <c r="G18" i="45"/>
  <c r="AD10" i="45"/>
  <c r="G10" i="45"/>
  <c r="AD49" i="45"/>
  <c r="G49" i="45"/>
  <c r="G47" i="45"/>
  <c r="AD47" i="45"/>
  <c r="AD37" i="45"/>
  <c r="G37" i="45"/>
  <c r="AD29" i="45"/>
  <c r="G29" i="45"/>
  <c r="AD21" i="45"/>
  <c r="G21" i="45"/>
  <c r="AD13" i="45"/>
  <c r="G13" i="45"/>
  <c r="AD44" i="45"/>
  <c r="G44" i="45"/>
  <c r="AD36" i="45"/>
  <c r="G36" i="45"/>
  <c r="AD28" i="45"/>
  <c r="G28" i="45"/>
  <c r="AD16" i="45"/>
  <c r="G16" i="45"/>
  <c r="AD45" i="45"/>
  <c r="G45" i="45"/>
  <c r="BE48" i="45"/>
  <c r="BE46" i="45"/>
  <c r="BE44" i="45"/>
  <c r="BE42" i="45"/>
  <c r="BE40" i="45"/>
  <c r="BE38" i="45"/>
  <c r="BE36" i="45"/>
  <c r="BE34" i="45"/>
  <c r="BE32" i="45"/>
  <c r="BE30" i="45"/>
  <c r="BE28" i="45"/>
  <c r="BE26" i="45"/>
  <c r="BE24" i="45"/>
  <c r="BE22" i="45"/>
  <c r="BE20" i="45"/>
  <c r="BE18" i="45"/>
  <c r="BE16" i="45"/>
  <c r="BE14" i="45"/>
  <c r="BE12" i="45"/>
  <c r="BE10" i="45"/>
  <c r="BE8" i="45"/>
  <c r="BE13" i="45"/>
  <c r="BE9" i="45"/>
  <c r="BE41" i="45"/>
  <c r="BE39" i="45"/>
  <c r="BE37" i="45"/>
  <c r="BE35" i="45"/>
  <c r="BE33" i="45"/>
  <c r="BE31" i="45"/>
  <c r="BE29" i="45"/>
  <c r="BE27" i="45"/>
  <c r="BE25" i="45"/>
  <c r="BE23" i="45"/>
  <c r="BE21" i="45"/>
  <c r="BE19" i="45"/>
  <c r="BE17" i="45"/>
  <c r="BE15" i="45"/>
  <c r="BE11" i="45"/>
  <c r="BE49" i="45"/>
  <c r="BE47" i="45"/>
  <c r="BE45" i="45"/>
  <c r="BE43" i="45"/>
  <c r="AG39" i="39"/>
  <c r="AG31" i="39"/>
  <c r="AG23" i="39"/>
  <c r="AG15" i="39"/>
  <c r="AG42" i="39"/>
  <c r="AG34" i="39"/>
  <c r="AG26" i="39"/>
  <c r="AG18" i="39"/>
  <c r="AG10" i="39"/>
  <c r="AG37" i="39"/>
  <c r="AG29" i="39"/>
  <c r="AG21" i="39"/>
  <c r="AG13" i="39"/>
  <c r="AG48" i="39"/>
  <c r="AG40" i="39"/>
  <c r="AG32" i="39"/>
  <c r="AG24" i="39"/>
  <c r="AG16" i="39"/>
  <c r="AG8" i="39"/>
  <c r="AG41" i="39"/>
  <c r="AG33" i="39"/>
  <c r="AG25" i="39"/>
  <c r="AG17" i="39"/>
  <c r="AG9" i="39"/>
  <c r="AG44" i="39"/>
  <c r="AG36" i="39"/>
  <c r="AG28" i="39"/>
  <c r="AG20" i="39"/>
  <c r="AG12" i="39"/>
  <c r="L51" i="42"/>
  <c r="K51" i="42"/>
  <c r="K51" i="41"/>
  <c r="AJ51" i="43"/>
  <c r="AG51" i="43"/>
  <c r="AF51" i="43"/>
  <c r="X51" i="43"/>
  <c r="U51" i="43"/>
  <c r="L51" i="43"/>
  <c r="AY49" i="39"/>
  <c r="AX49" i="39"/>
  <c r="AY48" i="39"/>
  <c r="AX48" i="39"/>
  <c r="AY47" i="39"/>
  <c r="AX47" i="39"/>
  <c r="AY46" i="39"/>
  <c r="AX46" i="39"/>
  <c r="AY45" i="39"/>
  <c r="AX45" i="39"/>
  <c r="AY44" i="39"/>
  <c r="AX44" i="39"/>
  <c r="AY43" i="39"/>
  <c r="AX43" i="39"/>
  <c r="AY42" i="39"/>
  <c r="AX42" i="39"/>
  <c r="AY41" i="39"/>
  <c r="AX41" i="39"/>
  <c r="AY40" i="39"/>
  <c r="AX40" i="39"/>
  <c r="AY39" i="39"/>
  <c r="AX39" i="39"/>
  <c r="AY38" i="39"/>
  <c r="AX38" i="39"/>
  <c r="AY37" i="39"/>
  <c r="AX37" i="39"/>
  <c r="AY36" i="39"/>
  <c r="AX36" i="39"/>
  <c r="AY35" i="39"/>
  <c r="AX35" i="39"/>
  <c r="AY34" i="39"/>
  <c r="AX34" i="39"/>
  <c r="AY33" i="39"/>
  <c r="AX33" i="39"/>
  <c r="AY32" i="39"/>
  <c r="AX32" i="39"/>
  <c r="AY31" i="39"/>
  <c r="AX31" i="39"/>
  <c r="AY30" i="39"/>
  <c r="AX30" i="39"/>
  <c r="AY29" i="39"/>
  <c r="AX29" i="39"/>
  <c r="AY28" i="39"/>
  <c r="AX28" i="39"/>
  <c r="AY27" i="39"/>
  <c r="AX27" i="39"/>
  <c r="AY26" i="39"/>
  <c r="AX26" i="39"/>
  <c r="AY25" i="39"/>
  <c r="AX25" i="39"/>
  <c r="AY24" i="39"/>
  <c r="AX24" i="39"/>
  <c r="AY23" i="39"/>
  <c r="AX23" i="39"/>
  <c r="AY22" i="39"/>
  <c r="AX22" i="39"/>
  <c r="AY21" i="39"/>
  <c r="AX21" i="39"/>
  <c r="AY20" i="39"/>
  <c r="AX20" i="39"/>
  <c r="AY19" i="39"/>
  <c r="AX19" i="39"/>
  <c r="AY18" i="39"/>
  <c r="AX18" i="39"/>
  <c r="AY17" i="39"/>
  <c r="AX17" i="39"/>
  <c r="AY16" i="39"/>
  <c r="AX16" i="39"/>
  <c r="AY15" i="39"/>
  <c r="AX15" i="39"/>
  <c r="AY14" i="39"/>
  <c r="AX14" i="39"/>
  <c r="AY13" i="39"/>
  <c r="AX13" i="39"/>
  <c r="AY12" i="39"/>
  <c r="AX12" i="39"/>
  <c r="AY11" i="39"/>
  <c r="AX11" i="39"/>
  <c r="AY10" i="39"/>
  <c r="AX10" i="39"/>
  <c r="AY9" i="39"/>
  <c r="AX9" i="39"/>
  <c r="AY8" i="39"/>
  <c r="AX8" i="39"/>
  <c r="AY7" i="39"/>
  <c r="AX7" i="39"/>
  <c r="AV49" i="39"/>
  <c r="AU49" i="39"/>
  <c r="AV48" i="39"/>
  <c r="AU48" i="39"/>
  <c r="AV47" i="39"/>
  <c r="AU47" i="39"/>
  <c r="AV46" i="39"/>
  <c r="AU46" i="39"/>
  <c r="AV45" i="39"/>
  <c r="AU45" i="39"/>
  <c r="AV44" i="39"/>
  <c r="AU44" i="39"/>
  <c r="AV43" i="39"/>
  <c r="AU43" i="39"/>
  <c r="AV42" i="39"/>
  <c r="AU42" i="39"/>
  <c r="AV41" i="39"/>
  <c r="AU41" i="39"/>
  <c r="AV40" i="39"/>
  <c r="AU40" i="39"/>
  <c r="AV39" i="39"/>
  <c r="AU39" i="39"/>
  <c r="AV38" i="39"/>
  <c r="AU38" i="39"/>
  <c r="AV37" i="39"/>
  <c r="AU37" i="39"/>
  <c r="AV36" i="39"/>
  <c r="AU36" i="39"/>
  <c r="AV35" i="39"/>
  <c r="AU35" i="39"/>
  <c r="AV34" i="39"/>
  <c r="AU34" i="39"/>
  <c r="AV33" i="39"/>
  <c r="AU33" i="39"/>
  <c r="AV32" i="39"/>
  <c r="AU32" i="39"/>
  <c r="AV31" i="39"/>
  <c r="AU31" i="39"/>
  <c r="AV30" i="39"/>
  <c r="AU30" i="39"/>
  <c r="AV29" i="39"/>
  <c r="AU29" i="39"/>
  <c r="AV28" i="39"/>
  <c r="AU28" i="39"/>
  <c r="AV27" i="39"/>
  <c r="AU27" i="39"/>
  <c r="AV26" i="39"/>
  <c r="AU26" i="39"/>
  <c r="AV25" i="39"/>
  <c r="AU25" i="39"/>
  <c r="AV24" i="39"/>
  <c r="AU24" i="39"/>
  <c r="AV23" i="39"/>
  <c r="AU23" i="39"/>
  <c r="AV22" i="39"/>
  <c r="AU22" i="39"/>
  <c r="AV21" i="39"/>
  <c r="AU21" i="39"/>
  <c r="AV20" i="39"/>
  <c r="AU20" i="39"/>
  <c r="AV19" i="39"/>
  <c r="AU19" i="39"/>
  <c r="AV18" i="39"/>
  <c r="AU18" i="39"/>
  <c r="AV17" i="39"/>
  <c r="AU17" i="39"/>
  <c r="AV16" i="39"/>
  <c r="AU16" i="39"/>
  <c r="AV15" i="39"/>
  <c r="AU15" i="39"/>
  <c r="AV14" i="39"/>
  <c r="AU14" i="39"/>
  <c r="AV13" i="39"/>
  <c r="AU13" i="39"/>
  <c r="AV12" i="39"/>
  <c r="AU12" i="39"/>
  <c r="AV11" i="39"/>
  <c r="AU11" i="39"/>
  <c r="AV10" i="39"/>
  <c r="AU10" i="39"/>
  <c r="AV9" i="39"/>
  <c r="AU9" i="39"/>
  <c r="AV8" i="39"/>
  <c r="AU8" i="39"/>
  <c r="AU7" i="39"/>
  <c r="AS49" i="39"/>
  <c r="AR49" i="39"/>
  <c r="AS48" i="39"/>
  <c r="AR48" i="39"/>
  <c r="AS47" i="39"/>
  <c r="AR47" i="39"/>
  <c r="AS46" i="39"/>
  <c r="AR46" i="39"/>
  <c r="AS45" i="39"/>
  <c r="AR45" i="39"/>
  <c r="AS44" i="39"/>
  <c r="AR44" i="39"/>
  <c r="AS43" i="39"/>
  <c r="AR43" i="39"/>
  <c r="AS42" i="39"/>
  <c r="AR42" i="39"/>
  <c r="AS41" i="39"/>
  <c r="AR41" i="39"/>
  <c r="AS40" i="39"/>
  <c r="AR40" i="39"/>
  <c r="AS39" i="39"/>
  <c r="AR39" i="39"/>
  <c r="AS38" i="39"/>
  <c r="AR38" i="39"/>
  <c r="AS37" i="39"/>
  <c r="AR37" i="39"/>
  <c r="AS36" i="39"/>
  <c r="AR36" i="39"/>
  <c r="AS35" i="39"/>
  <c r="AR35" i="39"/>
  <c r="AS34" i="39"/>
  <c r="AR34" i="39"/>
  <c r="AS33" i="39"/>
  <c r="AR33" i="39"/>
  <c r="AS32" i="39"/>
  <c r="AR32" i="39"/>
  <c r="AS31" i="39"/>
  <c r="AR31" i="39"/>
  <c r="AS30" i="39"/>
  <c r="AR30" i="39"/>
  <c r="AS29" i="39"/>
  <c r="AR29" i="39"/>
  <c r="AS28" i="39"/>
  <c r="AR28" i="39"/>
  <c r="AS27" i="39"/>
  <c r="AR27" i="39"/>
  <c r="AS26" i="39"/>
  <c r="AR26" i="39"/>
  <c r="AS25" i="39"/>
  <c r="AR25" i="39"/>
  <c r="AS24" i="39"/>
  <c r="AR24" i="39"/>
  <c r="AS23" i="39"/>
  <c r="AR23" i="39"/>
  <c r="AS22" i="39"/>
  <c r="AR22" i="39"/>
  <c r="AS21" i="39"/>
  <c r="AR21" i="39"/>
  <c r="AS20" i="39"/>
  <c r="AR20" i="39"/>
  <c r="AS19" i="39"/>
  <c r="AR19" i="39"/>
  <c r="AS18" i="39"/>
  <c r="AR18" i="39"/>
  <c r="AS17" i="39"/>
  <c r="AR17" i="39"/>
  <c r="AS16" i="39"/>
  <c r="AR16" i="39"/>
  <c r="AS15" i="39"/>
  <c r="AR15" i="39"/>
  <c r="AS14" i="39"/>
  <c r="AR14" i="39"/>
  <c r="AS13" i="39"/>
  <c r="AR13" i="39"/>
  <c r="AS12" i="39"/>
  <c r="AR12" i="39"/>
  <c r="AS11" i="39"/>
  <c r="AR11" i="39"/>
  <c r="AS10" i="39"/>
  <c r="AR10" i="39"/>
  <c r="AS9" i="39"/>
  <c r="AR9" i="39"/>
  <c r="AS8" i="39"/>
  <c r="AR8" i="39"/>
  <c r="AR7" i="39"/>
  <c r="AM49" i="39"/>
  <c r="AL49" i="39"/>
  <c r="AM48" i="39"/>
  <c r="AL48" i="39"/>
  <c r="AM47" i="39"/>
  <c r="AL47" i="39"/>
  <c r="AM46" i="39"/>
  <c r="AL46" i="39"/>
  <c r="AM45" i="39"/>
  <c r="AL45" i="39"/>
  <c r="AM44" i="39"/>
  <c r="AL44" i="39"/>
  <c r="AM43" i="39"/>
  <c r="AL43" i="39"/>
  <c r="AM42" i="39"/>
  <c r="AL42" i="39"/>
  <c r="AM41" i="39"/>
  <c r="AL41" i="39"/>
  <c r="AM40" i="39"/>
  <c r="AL40" i="39"/>
  <c r="AM39" i="39"/>
  <c r="AL39" i="39"/>
  <c r="AM38" i="39"/>
  <c r="AL38" i="39"/>
  <c r="AM37" i="39"/>
  <c r="AL37" i="39"/>
  <c r="AM36" i="39"/>
  <c r="AL36" i="39"/>
  <c r="AM35" i="39"/>
  <c r="AL35" i="39"/>
  <c r="AM34" i="39"/>
  <c r="AL34" i="39"/>
  <c r="AM33" i="39"/>
  <c r="AL33" i="39"/>
  <c r="AM32" i="39"/>
  <c r="AL32" i="39"/>
  <c r="AM31" i="39"/>
  <c r="AL31" i="39"/>
  <c r="AM30" i="39"/>
  <c r="AL30" i="39"/>
  <c r="AM29" i="39"/>
  <c r="AL29" i="39"/>
  <c r="AM28" i="39"/>
  <c r="AL28" i="39"/>
  <c r="AM27" i="39"/>
  <c r="AL27" i="39"/>
  <c r="AM26" i="39"/>
  <c r="AL26" i="39"/>
  <c r="AM25" i="39"/>
  <c r="AL25" i="39"/>
  <c r="AM24" i="39"/>
  <c r="AL24" i="39"/>
  <c r="AM23" i="39"/>
  <c r="AL23" i="39"/>
  <c r="AM22" i="39"/>
  <c r="AL22" i="39"/>
  <c r="AM21" i="39"/>
  <c r="AL21" i="39"/>
  <c r="AM20" i="39"/>
  <c r="AL20" i="39"/>
  <c r="AM19" i="39"/>
  <c r="AL19" i="39"/>
  <c r="AM18" i="39"/>
  <c r="AL18" i="39"/>
  <c r="AM17" i="39"/>
  <c r="AL17" i="39"/>
  <c r="AM16" i="39"/>
  <c r="AL16" i="39"/>
  <c r="AM15" i="39"/>
  <c r="AL15" i="39"/>
  <c r="AM14" i="39"/>
  <c r="AL14" i="39"/>
  <c r="AM13" i="39"/>
  <c r="AL13" i="39"/>
  <c r="AM12" i="39"/>
  <c r="AL12" i="39"/>
  <c r="AM11" i="39"/>
  <c r="AL11" i="39"/>
  <c r="AM10" i="39"/>
  <c r="AL10" i="39"/>
  <c r="AM9" i="39"/>
  <c r="AL9" i="39"/>
  <c r="AM8" i="39"/>
  <c r="AL8" i="39"/>
  <c r="AL7" i="39"/>
  <c r="AJ49" i="39"/>
  <c r="AI49" i="39"/>
  <c r="AJ48" i="39"/>
  <c r="AP48" i="39" s="1"/>
  <c r="AI48" i="39"/>
  <c r="AJ47" i="39"/>
  <c r="AI47" i="39"/>
  <c r="AJ46" i="39"/>
  <c r="AP46" i="39" s="1"/>
  <c r="AI46" i="39"/>
  <c r="AJ45" i="39"/>
  <c r="AP45" i="39" s="1"/>
  <c r="AI45" i="39"/>
  <c r="AJ44" i="39"/>
  <c r="AP44" i="39" s="1"/>
  <c r="AI44" i="39"/>
  <c r="AJ43" i="39"/>
  <c r="AP43" i="39" s="1"/>
  <c r="AI43" i="39"/>
  <c r="AJ42" i="39"/>
  <c r="AP42" i="39" s="1"/>
  <c r="AI42" i="39"/>
  <c r="AJ41" i="39"/>
  <c r="AP41" i="39" s="1"/>
  <c r="AI41" i="39"/>
  <c r="AJ40" i="39"/>
  <c r="AI40" i="39"/>
  <c r="AJ39" i="39"/>
  <c r="AP39" i="39" s="1"/>
  <c r="AI39" i="39"/>
  <c r="AJ38" i="39"/>
  <c r="AI38" i="39"/>
  <c r="AJ37" i="39"/>
  <c r="AI37" i="39"/>
  <c r="AJ36" i="39"/>
  <c r="AP36" i="39" s="1"/>
  <c r="AI36" i="39"/>
  <c r="AJ35" i="39"/>
  <c r="AI35" i="39"/>
  <c r="AJ34" i="39"/>
  <c r="AI34" i="39"/>
  <c r="AJ33" i="39"/>
  <c r="AP33" i="39" s="1"/>
  <c r="AI33" i="39"/>
  <c r="AJ32" i="39"/>
  <c r="AI32" i="39"/>
  <c r="AJ31" i="39"/>
  <c r="AI31" i="39"/>
  <c r="AJ30" i="39"/>
  <c r="AI30" i="39"/>
  <c r="AJ29" i="39"/>
  <c r="AP29" i="39" s="1"/>
  <c r="AI29" i="39"/>
  <c r="AJ28" i="39"/>
  <c r="AI28" i="39"/>
  <c r="AJ27" i="39"/>
  <c r="AI27" i="39"/>
  <c r="AJ26" i="39"/>
  <c r="AI26" i="39"/>
  <c r="AJ25" i="39"/>
  <c r="AI25" i="39"/>
  <c r="AJ24" i="39"/>
  <c r="AI24" i="39"/>
  <c r="AJ23" i="39"/>
  <c r="AI23" i="39"/>
  <c r="AJ22" i="39"/>
  <c r="AI22" i="39"/>
  <c r="AJ21" i="39"/>
  <c r="AP21" i="39" s="1"/>
  <c r="AI21" i="39"/>
  <c r="AJ20" i="39"/>
  <c r="AI20" i="39"/>
  <c r="AJ19" i="39"/>
  <c r="AI19" i="39"/>
  <c r="AJ18" i="39"/>
  <c r="AI18" i="39"/>
  <c r="AJ17" i="39"/>
  <c r="AI17" i="39"/>
  <c r="AJ16" i="39"/>
  <c r="AI16" i="39"/>
  <c r="AJ15" i="39"/>
  <c r="AI15" i="39"/>
  <c r="AJ14" i="39"/>
  <c r="AI14" i="39"/>
  <c r="AJ13" i="39"/>
  <c r="AP13" i="39" s="1"/>
  <c r="AI13" i="39"/>
  <c r="AJ12" i="39"/>
  <c r="AI12" i="39"/>
  <c r="AJ11" i="39"/>
  <c r="AI11" i="39"/>
  <c r="AJ10" i="39"/>
  <c r="AI10" i="39"/>
  <c r="AJ9" i="39"/>
  <c r="AI9" i="39"/>
  <c r="AJ8" i="39"/>
  <c r="AI8" i="39"/>
  <c r="AI7" i="39"/>
  <c r="AF49" i="39"/>
  <c r="AF48" i="39"/>
  <c r="AF47" i="39"/>
  <c r="AF46" i="39"/>
  <c r="AF45" i="39"/>
  <c r="AF44" i="39"/>
  <c r="AF43" i="39"/>
  <c r="AF42" i="39"/>
  <c r="AF41" i="39"/>
  <c r="AF40" i="39"/>
  <c r="AF39" i="39"/>
  <c r="AF38" i="39"/>
  <c r="AF37" i="39"/>
  <c r="AF36" i="39"/>
  <c r="AF35" i="39"/>
  <c r="AF34" i="39"/>
  <c r="AF33" i="39"/>
  <c r="AF32" i="39"/>
  <c r="AF31" i="39"/>
  <c r="AF30" i="39"/>
  <c r="AF29" i="39"/>
  <c r="AF28" i="39"/>
  <c r="AF27" i="39"/>
  <c r="AF26" i="39"/>
  <c r="AF25" i="39"/>
  <c r="AF24" i="39"/>
  <c r="AF23" i="39"/>
  <c r="AF22" i="39"/>
  <c r="AF21" i="39"/>
  <c r="AF20" i="39"/>
  <c r="AF19" i="39"/>
  <c r="AF18" i="39"/>
  <c r="AF17" i="39"/>
  <c r="AF16" i="39"/>
  <c r="AF15" i="39"/>
  <c r="AF14" i="39"/>
  <c r="AF13" i="39"/>
  <c r="AF12" i="39"/>
  <c r="AF11" i="39"/>
  <c r="AF10" i="39"/>
  <c r="AF9" i="39"/>
  <c r="AF8" i="39"/>
  <c r="AF7" i="39"/>
  <c r="X49" i="39"/>
  <c r="W49" i="39"/>
  <c r="X48" i="39"/>
  <c r="W48" i="39"/>
  <c r="X47" i="39"/>
  <c r="W47" i="39"/>
  <c r="X46" i="39"/>
  <c r="W46" i="39"/>
  <c r="X45" i="39"/>
  <c r="W45" i="39"/>
  <c r="X44" i="39"/>
  <c r="W44" i="39"/>
  <c r="X43" i="39"/>
  <c r="W43" i="39"/>
  <c r="X42" i="39"/>
  <c r="W42" i="39"/>
  <c r="X41" i="39"/>
  <c r="W41" i="39"/>
  <c r="X40" i="39"/>
  <c r="W40" i="39"/>
  <c r="X39" i="39"/>
  <c r="W39" i="39"/>
  <c r="X38" i="39"/>
  <c r="W38" i="39"/>
  <c r="X37" i="39"/>
  <c r="W37" i="39"/>
  <c r="X36" i="39"/>
  <c r="W36" i="39"/>
  <c r="X35" i="39"/>
  <c r="W35" i="39"/>
  <c r="X34" i="39"/>
  <c r="W34" i="39"/>
  <c r="X33" i="39"/>
  <c r="W33" i="39"/>
  <c r="X32" i="39"/>
  <c r="W32" i="39"/>
  <c r="X31" i="39"/>
  <c r="W31" i="39"/>
  <c r="X30" i="39"/>
  <c r="W30" i="39"/>
  <c r="X29" i="39"/>
  <c r="W29" i="39"/>
  <c r="X28" i="39"/>
  <c r="W28" i="39"/>
  <c r="X27" i="39"/>
  <c r="W27" i="39"/>
  <c r="X26" i="39"/>
  <c r="W26" i="39"/>
  <c r="X25" i="39"/>
  <c r="W25" i="39"/>
  <c r="X24" i="39"/>
  <c r="W24" i="39"/>
  <c r="X23" i="39"/>
  <c r="W23" i="39"/>
  <c r="X22" i="39"/>
  <c r="W22" i="39"/>
  <c r="X21" i="39"/>
  <c r="W21" i="39"/>
  <c r="X20" i="39"/>
  <c r="W20" i="39"/>
  <c r="X19" i="39"/>
  <c r="W19" i="39"/>
  <c r="X18" i="39"/>
  <c r="W18" i="39"/>
  <c r="X17" i="39"/>
  <c r="W17" i="39"/>
  <c r="X16" i="39"/>
  <c r="W16" i="39"/>
  <c r="X15" i="39"/>
  <c r="W15" i="39"/>
  <c r="X14" i="39"/>
  <c r="W14" i="39"/>
  <c r="X13" i="39"/>
  <c r="W13" i="39"/>
  <c r="X12" i="39"/>
  <c r="W12" i="39"/>
  <c r="X11" i="39"/>
  <c r="W11" i="39"/>
  <c r="X10" i="39"/>
  <c r="W10" i="39"/>
  <c r="X9" i="39"/>
  <c r="W9" i="39"/>
  <c r="X8" i="39"/>
  <c r="W8" i="39"/>
  <c r="W7" i="39"/>
  <c r="T49" i="39"/>
  <c r="T48" i="39"/>
  <c r="T47" i="39"/>
  <c r="T46" i="39"/>
  <c r="T45" i="39"/>
  <c r="T44" i="39"/>
  <c r="T43" i="39"/>
  <c r="T42" i="39"/>
  <c r="T41" i="39"/>
  <c r="T40" i="39"/>
  <c r="T39" i="39"/>
  <c r="T38" i="39"/>
  <c r="T37" i="39"/>
  <c r="T36" i="39"/>
  <c r="T35" i="39"/>
  <c r="T34" i="39"/>
  <c r="T33" i="39"/>
  <c r="T32" i="39"/>
  <c r="T31" i="39"/>
  <c r="T30" i="39"/>
  <c r="T29" i="39"/>
  <c r="T28" i="39"/>
  <c r="T27" i="39"/>
  <c r="T26" i="39"/>
  <c r="T25" i="39"/>
  <c r="T24" i="39"/>
  <c r="T23" i="39"/>
  <c r="T22" i="39"/>
  <c r="T21" i="39"/>
  <c r="T20" i="39"/>
  <c r="T19" i="39"/>
  <c r="T18" i="39"/>
  <c r="T17" i="39"/>
  <c r="T16" i="39"/>
  <c r="T15" i="39"/>
  <c r="T14" i="39"/>
  <c r="T13" i="39"/>
  <c r="T12" i="39"/>
  <c r="T11" i="39"/>
  <c r="T10" i="39"/>
  <c r="T9" i="39"/>
  <c r="T8" i="39"/>
  <c r="T7" i="39"/>
  <c r="Q49" i="39"/>
  <c r="Q48" i="39"/>
  <c r="Q47" i="39"/>
  <c r="Q46" i="39"/>
  <c r="Q45" i="39"/>
  <c r="Q44" i="39"/>
  <c r="Q43" i="39"/>
  <c r="Q42" i="39"/>
  <c r="Q41" i="39"/>
  <c r="Q40" i="39"/>
  <c r="Q39" i="39"/>
  <c r="Q38" i="39"/>
  <c r="Q37" i="39"/>
  <c r="Q36" i="39"/>
  <c r="Q35" i="39"/>
  <c r="Q34" i="39"/>
  <c r="Q33" i="39"/>
  <c r="Q32" i="39"/>
  <c r="Q31" i="39"/>
  <c r="Q30" i="39"/>
  <c r="Q29" i="39"/>
  <c r="Q28" i="39"/>
  <c r="Q27" i="39"/>
  <c r="Q26" i="39"/>
  <c r="Q25" i="39"/>
  <c r="Q24" i="39"/>
  <c r="Q23" i="39"/>
  <c r="Q22" i="39"/>
  <c r="Q21" i="39"/>
  <c r="Q20" i="39"/>
  <c r="Q19" i="39"/>
  <c r="Q18" i="39"/>
  <c r="Q17" i="39"/>
  <c r="Q16" i="39"/>
  <c r="Q15" i="39"/>
  <c r="Q14" i="39"/>
  <c r="Q13" i="39"/>
  <c r="Q12" i="39"/>
  <c r="Q11" i="39"/>
  <c r="Q10" i="39"/>
  <c r="Q9" i="39"/>
  <c r="Q8" i="39"/>
  <c r="Q7" i="39"/>
  <c r="K49" i="39"/>
  <c r="K48" i="39"/>
  <c r="K47" i="39"/>
  <c r="K46" i="39"/>
  <c r="K45" i="39"/>
  <c r="K44" i="39"/>
  <c r="K43" i="39"/>
  <c r="K42" i="39"/>
  <c r="K41" i="39"/>
  <c r="K40" i="39"/>
  <c r="K39" i="39"/>
  <c r="K38" i="39"/>
  <c r="K37" i="39"/>
  <c r="K36" i="39"/>
  <c r="K35" i="39"/>
  <c r="K34" i="39"/>
  <c r="K33" i="39"/>
  <c r="K32" i="39"/>
  <c r="K31" i="39"/>
  <c r="K30" i="39"/>
  <c r="K29" i="39"/>
  <c r="K28" i="39"/>
  <c r="K27" i="39"/>
  <c r="K26" i="39"/>
  <c r="K25" i="39"/>
  <c r="K24" i="39"/>
  <c r="K23" i="39"/>
  <c r="K22" i="39"/>
  <c r="K21" i="39"/>
  <c r="K20" i="39"/>
  <c r="K19" i="39"/>
  <c r="K18" i="39"/>
  <c r="K17" i="39"/>
  <c r="K16" i="39"/>
  <c r="K15" i="39"/>
  <c r="K14" i="39"/>
  <c r="K13" i="39"/>
  <c r="K12" i="39"/>
  <c r="K11" i="39"/>
  <c r="K10" i="39"/>
  <c r="K9" i="39"/>
  <c r="K8" i="39"/>
  <c r="K7" i="39"/>
  <c r="H49" i="39"/>
  <c r="H48" i="39"/>
  <c r="H47" i="39"/>
  <c r="H46" i="39"/>
  <c r="H45" i="39"/>
  <c r="H44" i="39"/>
  <c r="H43" i="39"/>
  <c r="H42" i="39"/>
  <c r="H41" i="39"/>
  <c r="H40" i="39"/>
  <c r="H39" i="39"/>
  <c r="H38" i="39"/>
  <c r="H37" i="39"/>
  <c r="H36" i="39"/>
  <c r="H35" i="39"/>
  <c r="H34" i="39"/>
  <c r="H33" i="39"/>
  <c r="H32" i="39"/>
  <c r="H31" i="39"/>
  <c r="H30" i="39"/>
  <c r="H29" i="39"/>
  <c r="H28" i="39"/>
  <c r="H27" i="39"/>
  <c r="H26" i="39"/>
  <c r="H25" i="39"/>
  <c r="H24" i="39"/>
  <c r="H23" i="39"/>
  <c r="H22" i="39"/>
  <c r="H21" i="39"/>
  <c r="H20" i="39"/>
  <c r="H19" i="39"/>
  <c r="H18" i="39"/>
  <c r="H17" i="39"/>
  <c r="H16" i="39"/>
  <c r="H15" i="39"/>
  <c r="H14" i="39"/>
  <c r="H13" i="39"/>
  <c r="H12" i="39"/>
  <c r="H11" i="39"/>
  <c r="H10" i="39"/>
  <c r="H9" i="39"/>
  <c r="H8" i="39"/>
  <c r="H7" i="39"/>
  <c r="E49" i="39"/>
  <c r="E48" i="39"/>
  <c r="E47" i="39"/>
  <c r="E46" i="39"/>
  <c r="E45" i="39"/>
  <c r="E44" i="39"/>
  <c r="E43" i="39"/>
  <c r="E42" i="39"/>
  <c r="E41" i="39"/>
  <c r="E40" i="39"/>
  <c r="E39" i="39"/>
  <c r="E38" i="39"/>
  <c r="E37" i="39"/>
  <c r="E36" i="39"/>
  <c r="E35" i="39"/>
  <c r="E34" i="39"/>
  <c r="E33" i="39"/>
  <c r="E32" i="39"/>
  <c r="E31" i="39"/>
  <c r="E30" i="39"/>
  <c r="E29" i="39"/>
  <c r="E28" i="39"/>
  <c r="E27" i="39"/>
  <c r="E26" i="39"/>
  <c r="E25" i="39"/>
  <c r="E24" i="39"/>
  <c r="E23" i="39"/>
  <c r="E22" i="39"/>
  <c r="E21" i="39"/>
  <c r="E20" i="39"/>
  <c r="E19" i="39"/>
  <c r="E18" i="39"/>
  <c r="E17" i="39"/>
  <c r="E16" i="39"/>
  <c r="E15" i="39"/>
  <c r="E14" i="39"/>
  <c r="E13" i="39"/>
  <c r="E12" i="39"/>
  <c r="E11" i="39"/>
  <c r="E10" i="39"/>
  <c r="E9" i="39"/>
  <c r="E8" i="39"/>
  <c r="E7" i="39"/>
  <c r="BD35" i="45"/>
  <c r="BG35" i="45" s="1"/>
  <c r="A8" i="45"/>
  <c r="A9" i="45" s="1"/>
  <c r="A10" i="45" s="1"/>
  <c r="A11" i="45" s="1"/>
  <c r="A12" i="45" s="1"/>
  <c r="A13" i="45" s="1"/>
  <c r="A14" i="45" s="1"/>
  <c r="A15" i="45" s="1"/>
  <c r="A16" i="45" s="1"/>
  <c r="A17" i="45" s="1"/>
  <c r="A18" i="45" s="1"/>
  <c r="A19" i="45" s="1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Y51" i="45"/>
  <c r="AX51" i="45"/>
  <c r="AU51" i="45"/>
  <c r="AR51" i="45"/>
  <c r="AL51" i="45"/>
  <c r="AI51" i="45"/>
  <c r="AF51" i="45"/>
  <c r="W51" i="45"/>
  <c r="T51" i="45"/>
  <c r="Q51" i="45"/>
  <c r="K51" i="45"/>
  <c r="H51" i="45"/>
  <c r="E51" i="45"/>
  <c r="BL7" i="41"/>
  <c r="Z9" i="39" l="1"/>
  <c r="Z13" i="39"/>
  <c r="Z17" i="39"/>
  <c r="Z21" i="39"/>
  <c r="Z25" i="39"/>
  <c r="Z29" i="39"/>
  <c r="Z33" i="39"/>
  <c r="Z37" i="39"/>
  <c r="Z41" i="39"/>
  <c r="Z45" i="39"/>
  <c r="Z49" i="39"/>
  <c r="AP37" i="39"/>
  <c r="BB8" i="39"/>
  <c r="BB10" i="39"/>
  <c r="BB12" i="39"/>
  <c r="BB14" i="39"/>
  <c r="BB16" i="39"/>
  <c r="BB18" i="39"/>
  <c r="BB20" i="39"/>
  <c r="BB22" i="39"/>
  <c r="BB24" i="39"/>
  <c r="BB26" i="39"/>
  <c r="BB28" i="39"/>
  <c r="BB30" i="39"/>
  <c r="BB32" i="39"/>
  <c r="BB34" i="39"/>
  <c r="BB36" i="39"/>
  <c r="BB38" i="39"/>
  <c r="BB40" i="39"/>
  <c r="BB42" i="39"/>
  <c r="BB44" i="39"/>
  <c r="BB46" i="39"/>
  <c r="BB48" i="39"/>
  <c r="AP32" i="39"/>
  <c r="BB9" i="39"/>
  <c r="BB11" i="39"/>
  <c r="BB13" i="39"/>
  <c r="BB15" i="39"/>
  <c r="BB17" i="39"/>
  <c r="BB19" i="39"/>
  <c r="BB21" i="39"/>
  <c r="BB23" i="39"/>
  <c r="BB25" i="39"/>
  <c r="BB27" i="39"/>
  <c r="BB29" i="39"/>
  <c r="BB31" i="39"/>
  <c r="BB33" i="39"/>
  <c r="BB35" i="39"/>
  <c r="BB37" i="39"/>
  <c r="BB39" i="39"/>
  <c r="BB41" i="39"/>
  <c r="BB43" i="39"/>
  <c r="BB45" i="39"/>
  <c r="BB47" i="39"/>
  <c r="BB49" i="39"/>
  <c r="AP31" i="39"/>
  <c r="AP20" i="39"/>
  <c r="AP18" i="39"/>
  <c r="AP35" i="39"/>
  <c r="AP28" i="39"/>
  <c r="AP24" i="39"/>
  <c r="AP23" i="39"/>
  <c r="AP22" i="39"/>
  <c r="AP16" i="39"/>
  <c r="AP14" i="39"/>
  <c r="AP12" i="39"/>
  <c r="AP10" i="39"/>
  <c r="AP9" i="39"/>
  <c r="AP8" i="39"/>
  <c r="Z11" i="39"/>
  <c r="Z19" i="39"/>
  <c r="Z27" i="39"/>
  <c r="Z35" i="39"/>
  <c r="Z43" i="39"/>
  <c r="AP40" i="39"/>
  <c r="AP26" i="39"/>
  <c r="AP38" i="39"/>
  <c r="AP17" i="39"/>
  <c r="AP11" i="39"/>
  <c r="AP15" i="39"/>
  <c r="AP27" i="39"/>
  <c r="N10" i="39"/>
  <c r="N18" i="39"/>
  <c r="N26" i="39"/>
  <c r="N34" i="39"/>
  <c r="N42" i="39"/>
  <c r="AP25" i="39"/>
  <c r="AP49" i="39"/>
  <c r="AP30" i="39"/>
  <c r="AP34" i="39"/>
  <c r="N13" i="39"/>
  <c r="N21" i="39"/>
  <c r="N29" i="39"/>
  <c r="N37" i="39"/>
  <c r="N45" i="39"/>
  <c r="Z12" i="39"/>
  <c r="Z20" i="39"/>
  <c r="Z28" i="39"/>
  <c r="Z36" i="39"/>
  <c r="Z44" i="39"/>
  <c r="AO42" i="39"/>
  <c r="AQ42" i="39" s="1"/>
  <c r="AP19" i="39"/>
  <c r="AP47" i="39"/>
  <c r="Z15" i="39"/>
  <c r="Z23" i="39"/>
  <c r="Z31" i="39"/>
  <c r="Z39" i="39"/>
  <c r="Z47" i="39"/>
  <c r="O51" i="45"/>
  <c r="AO46" i="39"/>
  <c r="AQ46" i="39" s="1"/>
  <c r="AO48" i="39"/>
  <c r="AQ48" i="39" s="1"/>
  <c r="AO10" i="39"/>
  <c r="AO18" i="39"/>
  <c r="AQ18" i="39" s="1"/>
  <c r="AO26" i="39"/>
  <c r="AO34" i="39"/>
  <c r="AO14" i="39"/>
  <c r="AO22" i="39"/>
  <c r="AQ22" i="39" s="1"/>
  <c r="AO30" i="39"/>
  <c r="AO38" i="39"/>
  <c r="AO8" i="39"/>
  <c r="AO16" i="39"/>
  <c r="AO24" i="39"/>
  <c r="AO32" i="39"/>
  <c r="AQ32" i="39" s="1"/>
  <c r="AO40" i="39"/>
  <c r="N22" i="39"/>
  <c r="AO12" i="39"/>
  <c r="AQ12" i="39" s="1"/>
  <c r="AO20" i="39"/>
  <c r="AO28" i="39"/>
  <c r="AQ28" i="39" s="1"/>
  <c r="AO36" i="39"/>
  <c r="AQ36" i="39" s="1"/>
  <c r="AO44" i="39"/>
  <c r="AQ44" i="39" s="1"/>
  <c r="N9" i="39"/>
  <c r="N17" i="39"/>
  <c r="N25" i="39"/>
  <c r="N33" i="39"/>
  <c r="N41" i="39"/>
  <c r="N49" i="39"/>
  <c r="Z8" i="39"/>
  <c r="Z16" i="39"/>
  <c r="Z24" i="39"/>
  <c r="Z32" i="39"/>
  <c r="Z40" i="39"/>
  <c r="Z48" i="39"/>
  <c r="P11" i="45"/>
  <c r="P51" i="45" s="1"/>
  <c r="N46" i="39"/>
  <c r="N38" i="39"/>
  <c r="AA51" i="45"/>
  <c r="AB9" i="45"/>
  <c r="AB51" i="45" s="1"/>
  <c r="N30" i="39"/>
  <c r="N14" i="39"/>
  <c r="BB51" i="45"/>
  <c r="BC8" i="45"/>
  <c r="BC51" i="45" s="1"/>
  <c r="AO9" i="39"/>
  <c r="AO13" i="39"/>
  <c r="AQ13" i="39" s="1"/>
  <c r="AO17" i="39"/>
  <c r="AO21" i="39"/>
  <c r="AQ21" i="39" s="1"/>
  <c r="AO25" i="39"/>
  <c r="AO29" i="39"/>
  <c r="AQ29" i="39" s="1"/>
  <c r="AO33" i="39"/>
  <c r="AQ33" i="39" s="1"/>
  <c r="AO37" i="39"/>
  <c r="AQ37" i="39" s="1"/>
  <c r="AO41" i="39"/>
  <c r="AQ41" i="39" s="1"/>
  <c r="AO45" i="39"/>
  <c r="AQ45" i="39" s="1"/>
  <c r="AO49" i="39"/>
  <c r="BA8" i="39"/>
  <c r="BA10" i="39"/>
  <c r="BC10" i="39" s="1"/>
  <c r="BA12" i="39"/>
  <c r="BC12" i="39" s="1"/>
  <c r="BA14" i="39"/>
  <c r="BA16" i="39"/>
  <c r="BC16" i="39" s="1"/>
  <c r="BA18" i="39"/>
  <c r="BC18" i="39" s="1"/>
  <c r="BA20" i="39"/>
  <c r="BC20" i="39" s="1"/>
  <c r="BA22" i="39"/>
  <c r="BA24" i="39"/>
  <c r="BC24" i="39" s="1"/>
  <c r="BA26" i="39"/>
  <c r="BC26" i="39" s="1"/>
  <c r="BA28" i="39"/>
  <c r="BC28" i="39" s="1"/>
  <c r="BA30" i="39"/>
  <c r="BA32" i="39"/>
  <c r="BC32" i="39" s="1"/>
  <c r="BA34" i="39"/>
  <c r="BC34" i="39" s="1"/>
  <c r="BA36" i="39"/>
  <c r="BC36" i="39" s="1"/>
  <c r="BA38" i="39"/>
  <c r="BA40" i="39"/>
  <c r="BC40" i="39" s="1"/>
  <c r="BA42" i="39"/>
  <c r="BC42" i="39" s="1"/>
  <c r="BA44" i="39"/>
  <c r="BC44" i="39" s="1"/>
  <c r="BA46" i="39"/>
  <c r="BA48" i="39"/>
  <c r="BC48" i="39" s="1"/>
  <c r="N11" i="39"/>
  <c r="N15" i="39"/>
  <c r="N19" i="39"/>
  <c r="N23" i="39"/>
  <c r="N27" i="39"/>
  <c r="N31" i="39"/>
  <c r="N35" i="39"/>
  <c r="N39" i="39"/>
  <c r="N43" i="39"/>
  <c r="N47" i="39"/>
  <c r="Z10" i="39"/>
  <c r="Z14" i="39"/>
  <c r="Z18" i="39"/>
  <c r="Z22" i="39"/>
  <c r="Z26" i="39"/>
  <c r="Z30" i="39"/>
  <c r="Z34" i="39"/>
  <c r="Z38" i="39"/>
  <c r="Z42" i="39"/>
  <c r="Z46" i="39"/>
  <c r="AO11" i="39"/>
  <c r="AO15" i="39"/>
  <c r="AO19" i="39"/>
  <c r="AO23" i="39"/>
  <c r="AO27" i="39"/>
  <c r="AQ27" i="39" s="1"/>
  <c r="AO31" i="39"/>
  <c r="AO35" i="39"/>
  <c r="AQ35" i="39" s="1"/>
  <c r="AO39" i="39"/>
  <c r="AQ39" i="39" s="1"/>
  <c r="AO43" i="39"/>
  <c r="AQ43" i="39" s="1"/>
  <c r="AO47" i="39"/>
  <c r="BA9" i="39"/>
  <c r="BC9" i="39" s="1"/>
  <c r="BA11" i="39"/>
  <c r="BC11" i="39" s="1"/>
  <c r="BA13" i="39"/>
  <c r="BC13" i="39" s="1"/>
  <c r="BA15" i="39"/>
  <c r="BC15" i="39" s="1"/>
  <c r="BA17" i="39"/>
  <c r="BC17" i="39" s="1"/>
  <c r="BA19" i="39"/>
  <c r="BC19" i="39" s="1"/>
  <c r="BA21" i="39"/>
  <c r="BC21" i="39" s="1"/>
  <c r="BA23" i="39"/>
  <c r="BC23" i="39" s="1"/>
  <c r="BA25" i="39"/>
  <c r="BC25" i="39" s="1"/>
  <c r="BA27" i="39"/>
  <c r="BC27" i="39" s="1"/>
  <c r="BA29" i="39"/>
  <c r="BC29" i="39" s="1"/>
  <c r="BA31" i="39"/>
  <c r="BC31" i="39" s="1"/>
  <c r="BA33" i="39"/>
  <c r="BC33" i="39" s="1"/>
  <c r="BA35" i="39"/>
  <c r="BC35" i="39" s="1"/>
  <c r="BA37" i="39"/>
  <c r="BC37" i="39" s="1"/>
  <c r="BA39" i="39"/>
  <c r="BC39" i="39" s="1"/>
  <c r="BA41" i="39"/>
  <c r="BC41" i="39" s="1"/>
  <c r="BA43" i="39"/>
  <c r="BC43" i="39" s="1"/>
  <c r="BA45" i="39"/>
  <c r="BC45" i="39" s="1"/>
  <c r="BA47" i="39"/>
  <c r="BC47" i="39" s="1"/>
  <c r="BA49" i="39"/>
  <c r="BC49" i="39" s="1"/>
  <c r="AP51" i="45"/>
  <c r="AQ12" i="45"/>
  <c r="AQ51" i="45" s="1"/>
  <c r="N8" i="39"/>
  <c r="N12" i="39"/>
  <c r="N16" i="39"/>
  <c r="N20" i="39"/>
  <c r="N24" i="39"/>
  <c r="N28" i="39"/>
  <c r="N32" i="39"/>
  <c r="N36" i="39"/>
  <c r="N40" i="39"/>
  <c r="N44" i="39"/>
  <c r="AC48" i="39"/>
  <c r="N48" i="39"/>
  <c r="AZ8" i="39"/>
  <c r="AZ10" i="39"/>
  <c r="AZ12" i="39"/>
  <c r="AZ14" i="39"/>
  <c r="AZ16" i="39"/>
  <c r="AZ18" i="39"/>
  <c r="AZ20" i="39"/>
  <c r="AZ22" i="39"/>
  <c r="AZ24" i="39"/>
  <c r="AZ26" i="39"/>
  <c r="AZ28" i="39"/>
  <c r="AZ30" i="39"/>
  <c r="AZ32" i="39"/>
  <c r="AZ34" i="39"/>
  <c r="AZ36" i="39"/>
  <c r="AZ38" i="39"/>
  <c r="AZ40" i="39"/>
  <c r="AZ42" i="39"/>
  <c r="AZ44" i="39"/>
  <c r="AZ46" i="39"/>
  <c r="AZ48" i="39"/>
  <c r="AZ7" i="39"/>
  <c r="AZ9" i="39"/>
  <c r="AZ11" i="39"/>
  <c r="AZ13" i="39"/>
  <c r="AZ15" i="39"/>
  <c r="AZ17" i="39"/>
  <c r="AZ19" i="39"/>
  <c r="AZ21" i="39"/>
  <c r="AZ23" i="39"/>
  <c r="AZ25" i="39"/>
  <c r="AZ27" i="39"/>
  <c r="AZ29" i="39"/>
  <c r="AZ31" i="39"/>
  <c r="AZ33" i="39"/>
  <c r="AZ35" i="39"/>
  <c r="AZ37" i="39"/>
  <c r="AZ39" i="39"/>
  <c r="AZ41" i="39"/>
  <c r="AZ43" i="39"/>
  <c r="AZ45" i="39"/>
  <c r="AZ47" i="39"/>
  <c r="AZ49" i="39"/>
  <c r="AH20" i="39"/>
  <c r="AH32" i="39"/>
  <c r="AC15" i="39"/>
  <c r="AC23" i="39"/>
  <c r="AC31" i="39"/>
  <c r="AC39" i="39"/>
  <c r="AC47" i="39"/>
  <c r="AN9" i="39"/>
  <c r="AN13" i="39"/>
  <c r="AN19" i="39"/>
  <c r="AN23" i="39"/>
  <c r="AN27" i="39"/>
  <c r="AN31" i="39"/>
  <c r="AN35" i="39"/>
  <c r="AN39" i="39"/>
  <c r="AN43" i="39"/>
  <c r="AN47" i="39"/>
  <c r="AN49" i="39"/>
  <c r="AW10" i="39"/>
  <c r="AW14" i="39"/>
  <c r="AW18" i="39"/>
  <c r="AW22" i="39"/>
  <c r="AW26" i="39"/>
  <c r="AW28" i="39"/>
  <c r="AW32" i="39"/>
  <c r="AW36" i="39"/>
  <c r="AW40" i="39"/>
  <c r="AW44" i="39"/>
  <c r="AW48" i="39"/>
  <c r="AH18" i="39"/>
  <c r="AH22" i="39"/>
  <c r="AC11" i="39"/>
  <c r="AC19" i="39"/>
  <c r="AC27" i="39"/>
  <c r="AC35" i="39"/>
  <c r="AC43" i="39"/>
  <c r="AN11" i="39"/>
  <c r="AN15" i="39"/>
  <c r="AN17" i="39"/>
  <c r="AN21" i="39"/>
  <c r="AN25" i="39"/>
  <c r="AN29" i="39"/>
  <c r="AN33" i="39"/>
  <c r="AN37" i="39"/>
  <c r="AN41" i="39"/>
  <c r="AN45" i="39"/>
  <c r="AW8" i="39"/>
  <c r="AW12" i="39"/>
  <c r="AW16" i="39"/>
  <c r="AW20" i="39"/>
  <c r="AW24" i="39"/>
  <c r="AW30" i="39"/>
  <c r="AW34" i="39"/>
  <c r="AW38" i="39"/>
  <c r="AW42" i="39"/>
  <c r="AW46" i="39"/>
  <c r="AH38" i="39"/>
  <c r="AC9" i="39"/>
  <c r="AC13" i="39"/>
  <c r="AC17" i="39"/>
  <c r="AC21" i="39"/>
  <c r="AC25" i="39"/>
  <c r="AC29" i="39"/>
  <c r="AC33" i="39"/>
  <c r="AC37" i="39"/>
  <c r="AC41" i="39"/>
  <c r="AC45" i="39"/>
  <c r="AC49" i="39"/>
  <c r="AN8" i="39"/>
  <c r="AN10" i="39"/>
  <c r="AN12" i="39"/>
  <c r="AN14" i="39"/>
  <c r="AN16" i="39"/>
  <c r="AN18" i="39"/>
  <c r="AN20" i="39"/>
  <c r="AN22" i="39"/>
  <c r="AN24" i="39"/>
  <c r="AN26" i="39"/>
  <c r="AN28" i="39"/>
  <c r="AN30" i="39"/>
  <c r="AN32" i="39"/>
  <c r="AN34" i="39"/>
  <c r="AN36" i="39"/>
  <c r="AN38" i="39"/>
  <c r="AN40" i="39"/>
  <c r="AN42" i="39"/>
  <c r="AN44" i="39"/>
  <c r="AN46" i="39"/>
  <c r="AN48" i="39"/>
  <c r="AW9" i="39"/>
  <c r="AW11" i="39"/>
  <c r="AW13" i="39"/>
  <c r="AW15" i="39"/>
  <c r="AW17" i="39"/>
  <c r="AW19" i="39"/>
  <c r="AW21" i="39"/>
  <c r="AW23" i="39"/>
  <c r="AW25" i="39"/>
  <c r="AW27" i="39"/>
  <c r="AW29" i="39"/>
  <c r="AW31" i="39"/>
  <c r="AW33" i="39"/>
  <c r="AW35" i="39"/>
  <c r="AW37" i="39"/>
  <c r="AW39" i="39"/>
  <c r="AW41" i="39"/>
  <c r="AW43" i="39"/>
  <c r="AW45" i="39"/>
  <c r="AW47" i="39"/>
  <c r="AW49" i="39"/>
  <c r="AH36" i="39"/>
  <c r="AH16" i="39"/>
  <c r="AH48" i="39"/>
  <c r="AH34" i="39"/>
  <c r="AH14" i="39"/>
  <c r="AH30" i="39"/>
  <c r="AH46" i="39"/>
  <c r="AH9" i="39"/>
  <c r="AH41" i="39"/>
  <c r="AH21" i="39"/>
  <c r="AH15" i="39"/>
  <c r="AH27" i="39"/>
  <c r="AH45" i="39"/>
  <c r="AH11" i="39"/>
  <c r="AH43" i="39"/>
  <c r="AC8" i="39"/>
  <c r="AC12" i="39"/>
  <c r="AC16" i="39"/>
  <c r="AC20" i="39"/>
  <c r="AC24" i="39"/>
  <c r="AC28" i="39"/>
  <c r="AC32" i="39"/>
  <c r="AC36" i="39"/>
  <c r="AC40" i="39"/>
  <c r="AC44" i="39"/>
  <c r="Y8" i="39"/>
  <c r="Y10" i="39"/>
  <c r="Y12" i="39"/>
  <c r="Y14" i="39"/>
  <c r="Y16" i="39"/>
  <c r="Y18" i="39"/>
  <c r="Y20" i="39"/>
  <c r="Y22" i="39"/>
  <c r="Y24" i="39"/>
  <c r="Y26" i="39"/>
  <c r="Y28" i="39"/>
  <c r="Y30" i="39"/>
  <c r="Y32" i="39"/>
  <c r="Y34" i="39"/>
  <c r="Y36" i="39"/>
  <c r="Y38" i="39"/>
  <c r="Y40" i="39"/>
  <c r="Y42" i="39"/>
  <c r="Y44" i="39"/>
  <c r="Y46" i="39"/>
  <c r="Y48" i="39"/>
  <c r="AK8" i="39"/>
  <c r="AK10" i="39"/>
  <c r="AK12" i="39"/>
  <c r="AK14" i="39"/>
  <c r="AK16" i="39"/>
  <c r="AK18" i="39"/>
  <c r="AK20" i="39"/>
  <c r="AK22" i="39"/>
  <c r="AK24" i="39"/>
  <c r="AK26" i="39"/>
  <c r="AK28" i="39"/>
  <c r="AK30" i="39"/>
  <c r="AK32" i="39"/>
  <c r="AK34" i="39"/>
  <c r="AK36" i="39"/>
  <c r="AK38" i="39"/>
  <c r="AK40" i="39"/>
  <c r="AK42" i="39"/>
  <c r="AK44" i="39"/>
  <c r="AK46" i="39"/>
  <c r="AK48" i="39"/>
  <c r="AT9" i="39"/>
  <c r="AT11" i="39"/>
  <c r="AT13" i="39"/>
  <c r="AT15" i="39"/>
  <c r="AT17" i="39"/>
  <c r="AT19" i="39"/>
  <c r="AT21" i="39"/>
  <c r="AT23" i="39"/>
  <c r="AT25" i="39"/>
  <c r="AT27" i="39"/>
  <c r="AT29" i="39"/>
  <c r="AT31" i="39"/>
  <c r="AT33" i="39"/>
  <c r="AT35" i="39"/>
  <c r="AT37" i="39"/>
  <c r="AT39" i="39"/>
  <c r="AT41" i="39"/>
  <c r="AT43" i="39"/>
  <c r="AT45" i="39"/>
  <c r="AT47" i="39"/>
  <c r="AT49" i="39"/>
  <c r="AH28" i="39"/>
  <c r="AH17" i="39"/>
  <c r="AH8" i="39"/>
  <c r="AH40" i="39"/>
  <c r="AH29" i="39"/>
  <c r="AH26" i="39"/>
  <c r="AH23" i="39"/>
  <c r="AH25" i="39"/>
  <c r="AH37" i="39"/>
  <c r="AH31" i="39"/>
  <c r="AH19" i="39"/>
  <c r="AH35" i="39"/>
  <c r="AH49" i="39"/>
  <c r="AH47" i="39"/>
  <c r="AC10" i="39"/>
  <c r="AC14" i="39"/>
  <c r="AC18" i="39"/>
  <c r="AC22" i="39"/>
  <c r="AC26" i="39"/>
  <c r="AC30" i="39"/>
  <c r="AC34" i="39"/>
  <c r="AC38" i="39"/>
  <c r="AC42" i="39"/>
  <c r="AC46" i="39"/>
  <c r="Y9" i="39"/>
  <c r="Y11" i="39"/>
  <c r="Y13" i="39"/>
  <c r="Y15" i="39"/>
  <c r="Y17" i="39"/>
  <c r="Y19" i="39"/>
  <c r="Y21" i="39"/>
  <c r="Y23" i="39"/>
  <c r="Y25" i="39"/>
  <c r="Y27" i="39"/>
  <c r="Y29" i="39"/>
  <c r="Y31" i="39"/>
  <c r="Y33" i="39"/>
  <c r="Y35" i="39"/>
  <c r="Y37" i="39"/>
  <c r="Y39" i="39"/>
  <c r="Y41" i="39"/>
  <c r="Y43" i="39"/>
  <c r="Y45" i="39"/>
  <c r="Y47" i="39"/>
  <c r="Y49" i="39"/>
  <c r="AK9" i="39"/>
  <c r="AK11" i="39"/>
  <c r="AK13" i="39"/>
  <c r="AK15" i="39"/>
  <c r="AK17" i="39"/>
  <c r="AK19" i="39"/>
  <c r="AK21" i="39"/>
  <c r="AK23" i="39"/>
  <c r="AK25" i="39"/>
  <c r="AK27" i="39"/>
  <c r="AK29" i="39"/>
  <c r="AK31" i="39"/>
  <c r="AK33" i="39"/>
  <c r="AK35" i="39"/>
  <c r="AK37" i="39"/>
  <c r="AK39" i="39"/>
  <c r="AK41" i="39"/>
  <c r="AK43" i="39"/>
  <c r="AK45" i="39"/>
  <c r="AK47" i="39"/>
  <c r="AK49" i="39"/>
  <c r="AT8" i="39"/>
  <c r="AT10" i="39"/>
  <c r="AT12" i="39"/>
  <c r="AT14" i="39"/>
  <c r="AT16" i="39"/>
  <c r="AT18" i="39"/>
  <c r="AT20" i="39"/>
  <c r="AT22" i="39"/>
  <c r="AT24" i="39"/>
  <c r="AT26" i="39"/>
  <c r="AT28" i="39"/>
  <c r="AT30" i="39"/>
  <c r="AT32" i="39"/>
  <c r="AT34" i="39"/>
  <c r="AT36" i="39"/>
  <c r="AT38" i="39"/>
  <c r="AT40" i="39"/>
  <c r="AT42" i="39"/>
  <c r="AT44" i="39"/>
  <c r="AT46" i="39"/>
  <c r="AT48" i="39"/>
  <c r="AH12" i="39"/>
  <c r="AH44" i="39"/>
  <c r="AH33" i="39"/>
  <c r="AH24" i="39"/>
  <c r="AH13" i="39"/>
  <c r="AH10" i="39"/>
  <c r="AH42" i="39"/>
  <c r="AH39" i="39"/>
  <c r="BF35" i="45"/>
  <c r="BH47" i="45"/>
  <c r="AE47" i="45"/>
  <c r="BH15" i="45"/>
  <c r="AE15" i="45"/>
  <c r="BH16" i="45"/>
  <c r="AE16" i="45"/>
  <c r="BH36" i="45"/>
  <c r="AE36" i="45"/>
  <c r="BH13" i="45"/>
  <c r="AE13" i="45"/>
  <c r="BH29" i="45"/>
  <c r="AE29" i="45"/>
  <c r="BH10" i="45"/>
  <c r="AE10" i="45"/>
  <c r="BH26" i="45"/>
  <c r="AE26" i="45"/>
  <c r="BH42" i="45"/>
  <c r="AE42" i="45"/>
  <c r="BH19" i="45"/>
  <c r="AE19" i="45"/>
  <c r="BH31" i="45"/>
  <c r="AE31" i="45"/>
  <c r="BH12" i="45"/>
  <c r="AE12" i="45"/>
  <c r="BH24" i="45"/>
  <c r="AE24" i="45"/>
  <c r="BH40" i="45"/>
  <c r="AE40" i="45"/>
  <c r="BH17" i="45"/>
  <c r="AE17" i="45"/>
  <c r="BH33" i="45"/>
  <c r="AE33" i="45"/>
  <c r="BH9" i="45"/>
  <c r="AE9" i="45"/>
  <c r="BH22" i="45"/>
  <c r="AE22" i="45"/>
  <c r="BH38" i="45"/>
  <c r="AE38" i="45"/>
  <c r="BH35" i="45"/>
  <c r="BI35" i="45" s="1"/>
  <c r="AE35" i="45"/>
  <c r="BH45" i="45"/>
  <c r="AE45" i="45"/>
  <c r="BH28" i="45"/>
  <c r="AE28" i="45"/>
  <c r="BH44" i="45"/>
  <c r="AE44" i="45"/>
  <c r="BH21" i="45"/>
  <c r="AE21" i="45"/>
  <c r="BH37" i="45"/>
  <c r="AE37" i="45"/>
  <c r="BH49" i="45"/>
  <c r="AE49" i="45"/>
  <c r="BH18" i="45"/>
  <c r="AE18" i="45"/>
  <c r="BH34" i="45"/>
  <c r="AE34" i="45"/>
  <c r="BH11" i="45"/>
  <c r="AE11" i="45"/>
  <c r="BH23" i="45"/>
  <c r="AE23" i="45"/>
  <c r="BH39" i="45"/>
  <c r="AE39" i="45"/>
  <c r="BH8" i="45"/>
  <c r="AE8" i="45"/>
  <c r="BH20" i="45"/>
  <c r="AE20" i="45"/>
  <c r="BH32" i="45"/>
  <c r="AE32" i="45"/>
  <c r="BH48" i="45"/>
  <c r="AE48" i="45"/>
  <c r="BH25" i="45"/>
  <c r="AE25" i="45"/>
  <c r="BH41" i="45"/>
  <c r="AE41" i="45"/>
  <c r="BH14" i="45"/>
  <c r="AE14" i="45"/>
  <c r="BH30" i="45"/>
  <c r="AE30" i="45"/>
  <c r="BH46" i="45"/>
  <c r="AE46" i="45"/>
  <c r="BH27" i="45"/>
  <c r="AE27" i="45"/>
  <c r="BH43" i="45"/>
  <c r="AE43" i="45"/>
  <c r="BE11" i="39"/>
  <c r="BE14" i="39"/>
  <c r="BE19" i="39"/>
  <c r="BE22" i="39"/>
  <c r="BE27" i="39"/>
  <c r="BE30" i="39"/>
  <c r="BE35" i="39"/>
  <c r="BE38" i="39"/>
  <c r="BE43" i="39"/>
  <c r="BE45" i="39"/>
  <c r="BE46" i="39"/>
  <c r="BE47" i="39"/>
  <c r="BE49" i="39"/>
  <c r="AV7" i="45"/>
  <c r="AW7" i="45" s="1"/>
  <c r="BE12" i="39"/>
  <c r="BE28" i="39"/>
  <c r="BE44" i="39"/>
  <c r="BE17" i="39"/>
  <c r="BE33" i="39"/>
  <c r="BE8" i="39"/>
  <c r="BE24" i="39"/>
  <c r="BE40" i="39"/>
  <c r="BE13" i="39"/>
  <c r="BE29" i="39"/>
  <c r="BE10" i="39"/>
  <c r="BE26" i="39"/>
  <c r="BE42" i="39"/>
  <c r="BE15" i="39"/>
  <c r="BE31" i="39"/>
  <c r="BE20" i="39"/>
  <c r="BE36" i="39"/>
  <c r="BE9" i="39"/>
  <c r="BE25" i="39"/>
  <c r="BE41" i="39"/>
  <c r="BE16" i="39"/>
  <c r="BE32" i="39"/>
  <c r="BE48" i="39"/>
  <c r="BE21" i="39"/>
  <c r="BE37" i="39"/>
  <c r="BE18" i="39"/>
  <c r="BE34" i="39"/>
  <c r="BE23" i="39"/>
  <c r="BE39" i="39"/>
  <c r="AM7" i="45"/>
  <c r="AN7" i="45" s="1"/>
  <c r="AS7" i="45"/>
  <c r="AJ7" i="45"/>
  <c r="X7" i="45"/>
  <c r="R7" i="45"/>
  <c r="S7" i="45" s="1"/>
  <c r="F7" i="45"/>
  <c r="I7" i="45"/>
  <c r="J7" i="45" s="1"/>
  <c r="U9" i="39"/>
  <c r="V9" i="39" s="1"/>
  <c r="U11" i="39"/>
  <c r="V11" i="39" s="1"/>
  <c r="U13" i="39"/>
  <c r="V13" i="39" s="1"/>
  <c r="R9" i="39"/>
  <c r="R11" i="39"/>
  <c r="R13" i="39"/>
  <c r="R15" i="39"/>
  <c r="R17" i="39"/>
  <c r="R19" i="39"/>
  <c r="R21" i="39"/>
  <c r="R23" i="39"/>
  <c r="R25" i="39"/>
  <c r="R27" i="39"/>
  <c r="R29" i="39"/>
  <c r="R31" i="39"/>
  <c r="R33" i="39"/>
  <c r="R35" i="39"/>
  <c r="R37" i="39"/>
  <c r="R39" i="39"/>
  <c r="R41" i="39"/>
  <c r="R43" i="39"/>
  <c r="R45" i="39"/>
  <c r="R47" i="39"/>
  <c r="R49" i="39"/>
  <c r="R8" i="39"/>
  <c r="R10" i="39"/>
  <c r="R12" i="39"/>
  <c r="R14" i="39"/>
  <c r="R16" i="39"/>
  <c r="R18" i="39"/>
  <c r="R20" i="39"/>
  <c r="R22" i="39"/>
  <c r="R24" i="39"/>
  <c r="R26" i="39"/>
  <c r="R28" i="39"/>
  <c r="R30" i="39"/>
  <c r="R32" i="39"/>
  <c r="R34" i="39"/>
  <c r="R36" i="39"/>
  <c r="R38" i="39"/>
  <c r="R40" i="39"/>
  <c r="R42" i="39"/>
  <c r="R44" i="39"/>
  <c r="R46" i="39"/>
  <c r="R48" i="39"/>
  <c r="I32" i="39"/>
  <c r="J32" i="39" s="1"/>
  <c r="L36" i="39"/>
  <c r="M36" i="39" s="1"/>
  <c r="I9" i="39"/>
  <c r="J9" i="39" s="1"/>
  <c r="L9" i="39"/>
  <c r="M9" i="39" s="1"/>
  <c r="L11" i="39"/>
  <c r="M11" i="39" s="1"/>
  <c r="I13" i="39"/>
  <c r="J13" i="39" s="1"/>
  <c r="L13" i="39"/>
  <c r="M13" i="39" s="1"/>
  <c r="L15" i="39"/>
  <c r="M15" i="39" s="1"/>
  <c r="I17" i="39"/>
  <c r="J17" i="39" s="1"/>
  <c r="L17" i="39"/>
  <c r="M17" i="39" s="1"/>
  <c r="L19" i="39"/>
  <c r="M19" i="39" s="1"/>
  <c r="I21" i="39"/>
  <c r="J21" i="39" s="1"/>
  <c r="L21" i="39"/>
  <c r="M21" i="39" s="1"/>
  <c r="L23" i="39"/>
  <c r="M23" i="39" s="1"/>
  <c r="I25" i="39"/>
  <c r="J25" i="39" s="1"/>
  <c r="L25" i="39"/>
  <c r="M25" i="39" s="1"/>
  <c r="L27" i="39"/>
  <c r="M27" i="39" s="1"/>
  <c r="I29" i="39"/>
  <c r="J29" i="39" s="1"/>
  <c r="L29" i="39"/>
  <c r="M29" i="39" s="1"/>
  <c r="L31" i="39"/>
  <c r="M31" i="39" s="1"/>
  <c r="I33" i="39"/>
  <c r="J33" i="39" s="1"/>
  <c r="L33" i="39"/>
  <c r="M33" i="39" s="1"/>
  <c r="L35" i="39"/>
  <c r="M35" i="39" s="1"/>
  <c r="I11" i="39"/>
  <c r="J11" i="39" s="1"/>
  <c r="I15" i="39"/>
  <c r="J15" i="39" s="1"/>
  <c r="I19" i="39"/>
  <c r="J19" i="39" s="1"/>
  <c r="I23" i="39"/>
  <c r="J23" i="39" s="1"/>
  <c r="I27" i="39"/>
  <c r="J27" i="39" s="1"/>
  <c r="I31" i="39"/>
  <c r="J31" i="39" s="1"/>
  <c r="I35" i="39"/>
  <c r="J35" i="39" s="1"/>
  <c r="I8" i="39"/>
  <c r="J8" i="39" s="1"/>
  <c r="I10" i="39"/>
  <c r="J10" i="39" s="1"/>
  <c r="I12" i="39"/>
  <c r="J12" i="39" s="1"/>
  <c r="I14" i="39"/>
  <c r="J14" i="39" s="1"/>
  <c r="I16" i="39"/>
  <c r="J16" i="39" s="1"/>
  <c r="I18" i="39"/>
  <c r="J18" i="39" s="1"/>
  <c r="I20" i="39"/>
  <c r="J20" i="39" s="1"/>
  <c r="I22" i="39"/>
  <c r="J22" i="39" s="1"/>
  <c r="I24" i="39"/>
  <c r="J24" i="39" s="1"/>
  <c r="I26" i="39"/>
  <c r="J26" i="39" s="1"/>
  <c r="I28" i="39"/>
  <c r="J28" i="39" s="1"/>
  <c r="I30" i="39"/>
  <c r="J30" i="39" s="1"/>
  <c r="I34" i="39"/>
  <c r="J34" i="39" s="1"/>
  <c r="I37" i="39"/>
  <c r="J37" i="39" s="1"/>
  <c r="I39" i="39"/>
  <c r="J39" i="39" s="1"/>
  <c r="I41" i="39"/>
  <c r="J41" i="39" s="1"/>
  <c r="I43" i="39"/>
  <c r="J43" i="39" s="1"/>
  <c r="I45" i="39"/>
  <c r="J45" i="39" s="1"/>
  <c r="I47" i="39"/>
  <c r="J47" i="39" s="1"/>
  <c r="I49" i="39"/>
  <c r="J49" i="39" s="1"/>
  <c r="I36" i="39"/>
  <c r="J36" i="39" s="1"/>
  <c r="I38" i="39"/>
  <c r="J38" i="39" s="1"/>
  <c r="I40" i="39"/>
  <c r="J40" i="39" s="1"/>
  <c r="I42" i="39"/>
  <c r="J42" i="39" s="1"/>
  <c r="I44" i="39"/>
  <c r="J44" i="39" s="1"/>
  <c r="I46" i="39"/>
  <c r="J46" i="39" s="1"/>
  <c r="I48" i="39"/>
  <c r="J48" i="39" s="1"/>
  <c r="F23" i="39"/>
  <c r="F31" i="39"/>
  <c r="F39" i="39"/>
  <c r="F43" i="39"/>
  <c r="F47" i="39"/>
  <c r="F8" i="39"/>
  <c r="F10" i="39"/>
  <c r="F12" i="39"/>
  <c r="F14" i="39"/>
  <c r="F16" i="39"/>
  <c r="F18" i="39"/>
  <c r="F20" i="39"/>
  <c r="F22" i="39"/>
  <c r="F24" i="39"/>
  <c r="F26" i="39"/>
  <c r="F28" i="39"/>
  <c r="F30" i="39"/>
  <c r="F32" i="39"/>
  <c r="F34" i="39"/>
  <c r="F36" i="39"/>
  <c r="F38" i="39"/>
  <c r="F40" i="39"/>
  <c r="F42" i="39"/>
  <c r="F44" i="39"/>
  <c r="F46" i="39"/>
  <c r="F48" i="39"/>
  <c r="F11" i="39"/>
  <c r="F15" i="39"/>
  <c r="F19" i="39"/>
  <c r="F27" i="39"/>
  <c r="F35" i="39"/>
  <c r="AZ51" i="45"/>
  <c r="BD7" i="45"/>
  <c r="BG8" i="45"/>
  <c r="BD9" i="45"/>
  <c r="BG9" i="45" s="1"/>
  <c r="BD10" i="45"/>
  <c r="BG10" i="45" s="1"/>
  <c r="BD11" i="45"/>
  <c r="BG11" i="45" s="1"/>
  <c r="BD12" i="45"/>
  <c r="BG12" i="45" s="1"/>
  <c r="BD13" i="45"/>
  <c r="BG13" i="45" s="1"/>
  <c r="BD14" i="45"/>
  <c r="BG14" i="45" s="1"/>
  <c r="BD15" i="45"/>
  <c r="BG15" i="45" s="1"/>
  <c r="BD16" i="45"/>
  <c r="BG16" i="45" s="1"/>
  <c r="BD17" i="45"/>
  <c r="BG17" i="45" s="1"/>
  <c r="BD18" i="45"/>
  <c r="BG18" i="45" s="1"/>
  <c r="BD19" i="45"/>
  <c r="BG19" i="45" s="1"/>
  <c r="BD20" i="45"/>
  <c r="BG20" i="45" s="1"/>
  <c r="BD21" i="45"/>
  <c r="BG21" i="45" s="1"/>
  <c r="BD22" i="45"/>
  <c r="BG22" i="45" s="1"/>
  <c r="BD23" i="45"/>
  <c r="BG23" i="45" s="1"/>
  <c r="BD24" i="45"/>
  <c r="BG24" i="45" s="1"/>
  <c r="BD25" i="45"/>
  <c r="BG25" i="45" s="1"/>
  <c r="BD26" i="45"/>
  <c r="BG26" i="45" s="1"/>
  <c r="BD27" i="45"/>
  <c r="BG27" i="45" s="1"/>
  <c r="BD28" i="45"/>
  <c r="BG28" i="45" s="1"/>
  <c r="BD29" i="45"/>
  <c r="BG29" i="45" s="1"/>
  <c r="BD30" i="45"/>
  <c r="BG30" i="45" s="1"/>
  <c r="BD31" i="45"/>
  <c r="BG31" i="45" s="1"/>
  <c r="BD32" i="45"/>
  <c r="BG32" i="45" s="1"/>
  <c r="BD33" i="45"/>
  <c r="BG33" i="45" s="1"/>
  <c r="BD34" i="45"/>
  <c r="BG34" i="45" s="1"/>
  <c r="AC7" i="45"/>
  <c r="BD36" i="45"/>
  <c r="BG36" i="45" s="1"/>
  <c r="BD37" i="45"/>
  <c r="BG37" i="45" s="1"/>
  <c r="BD38" i="45"/>
  <c r="BG38" i="45" s="1"/>
  <c r="BD39" i="45"/>
  <c r="BG39" i="45" s="1"/>
  <c r="BD40" i="45"/>
  <c r="BG40" i="45" s="1"/>
  <c r="BD41" i="45"/>
  <c r="BG41" i="45" s="1"/>
  <c r="BD42" i="45"/>
  <c r="BG42" i="45" s="1"/>
  <c r="BD43" i="45"/>
  <c r="BG43" i="45" s="1"/>
  <c r="BD44" i="45"/>
  <c r="BG44" i="45" s="1"/>
  <c r="BD45" i="45"/>
  <c r="BG45" i="45" s="1"/>
  <c r="BD46" i="45"/>
  <c r="BG46" i="45" s="1"/>
  <c r="BD47" i="45"/>
  <c r="BG47" i="45" s="1"/>
  <c r="BD48" i="45"/>
  <c r="BG48" i="45" s="1"/>
  <c r="BD49" i="45"/>
  <c r="BG49" i="45" s="1"/>
  <c r="BD35" i="39"/>
  <c r="BD34" i="39"/>
  <c r="BD33" i="39"/>
  <c r="BD32" i="39"/>
  <c r="A8" i="39"/>
  <c r="A9" i="39" s="1"/>
  <c r="A10" i="39" s="1"/>
  <c r="A11" i="39" s="1"/>
  <c r="A12" i="39" s="1"/>
  <c r="A13" i="39" s="1"/>
  <c r="A14" i="39" s="1"/>
  <c r="A15" i="39" s="1"/>
  <c r="A16" i="39" s="1"/>
  <c r="A17" i="39" s="1"/>
  <c r="A18" i="39" s="1"/>
  <c r="A19" i="39" s="1"/>
  <c r="A20" i="39" s="1"/>
  <c r="A21" i="39" s="1"/>
  <c r="A22" i="39" s="1"/>
  <c r="A23" i="39" s="1"/>
  <c r="A24" i="39" s="1"/>
  <c r="A25" i="39" s="1"/>
  <c r="A26" i="39" s="1"/>
  <c r="A27" i="39" s="1"/>
  <c r="A28" i="39" s="1"/>
  <c r="A29" i="39" s="1"/>
  <c r="A30" i="39" s="1"/>
  <c r="A31" i="39" s="1"/>
  <c r="A32" i="39" s="1"/>
  <c r="A33" i="39" s="1"/>
  <c r="A34" i="39" s="1"/>
  <c r="A35" i="39" s="1"/>
  <c r="A36" i="39" s="1"/>
  <c r="A37" i="39" s="1"/>
  <c r="A38" i="39" s="1"/>
  <c r="A39" i="39" s="1"/>
  <c r="A40" i="39" s="1"/>
  <c r="A41" i="39" s="1"/>
  <c r="A42" i="39" s="1"/>
  <c r="A43" i="39" s="1"/>
  <c r="A44" i="39" s="1"/>
  <c r="A45" i="39" s="1"/>
  <c r="A46" i="39" s="1"/>
  <c r="A47" i="39" s="1"/>
  <c r="A48" i="39" s="1"/>
  <c r="A49" i="39" s="1"/>
  <c r="A50" i="39" s="1"/>
  <c r="AX51" i="39"/>
  <c r="AU51" i="39"/>
  <c r="AR51" i="39"/>
  <c r="AL51" i="39"/>
  <c r="AI51" i="39"/>
  <c r="AF51" i="39"/>
  <c r="W51" i="39"/>
  <c r="T51" i="39"/>
  <c r="Q51" i="39"/>
  <c r="K51" i="39"/>
  <c r="H51" i="39"/>
  <c r="E51" i="39"/>
  <c r="AN53" i="44"/>
  <c r="AL53" i="44"/>
  <c r="AK53" i="44"/>
  <c r="AI53" i="44"/>
  <c r="AH53" i="44"/>
  <c r="AF53" i="44"/>
  <c r="AE53" i="44"/>
  <c r="AC53" i="44"/>
  <c r="AB53" i="44"/>
  <c r="Z53" i="44"/>
  <c r="Y53" i="44"/>
  <c r="T53" i="44"/>
  <c r="S53" i="44"/>
  <c r="Q53" i="44"/>
  <c r="P53" i="44"/>
  <c r="N53" i="44"/>
  <c r="M53" i="44"/>
  <c r="J53" i="44"/>
  <c r="H53" i="44"/>
  <c r="E53" i="44"/>
  <c r="E55" i="44" s="1"/>
  <c r="D53" i="44"/>
  <c r="AQ49" i="44"/>
  <c r="AM49" i="44"/>
  <c r="AJ49" i="44"/>
  <c r="AG49" i="44"/>
  <c r="AD49" i="44"/>
  <c r="AA49" i="44"/>
  <c r="W49" i="44"/>
  <c r="V49" i="44"/>
  <c r="U49" i="44"/>
  <c r="R49" i="44"/>
  <c r="O49" i="44"/>
  <c r="L49" i="44"/>
  <c r="I49" i="44"/>
  <c r="F49" i="44"/>
  <c r="AQ48" i="44"/>
  <c r="AM48" i="44"/>
  <c r="AJ48" i="44"/>
  <c r="AG48" i="44"/>
  <c r="AD48" i="44"/>
  <c r="AA48" i="44"/>
  <c r="W48" i="44"/>
  <c r="V48" i="44"/>
  <c r="U48" i="44"/>
  <c r="R48" i="44"/>
  <c r="O48" i="44"/>
  <c r="L48" i="44"/>
  <c r="I48" i="44"/>
  <c r="F48" i="44"/>
  <c r="AQ47" i="44"/>
  <c r="AM47" i="44"/>
  <c r="AJ47" i="44"/>
  <c r="AG47" i="44"/>
  <c r="AD47" i="44"/>
  <c r="AA47" i="44"/>
  <c r="W47" i="44"/>
  <c r="V47" i="44"/>
  <c r="U47" i="44"/>
  <c r="R47" i="44"/>
  <c r="O47" i="44"/>
  <c r="L47" i="44"/>
  <c r="I47" i="44"/>
  <c r="F47" i="44"/>
  <c r="AQ46" i="44"/>
  <c r="AM46" i="44"/>
  <c r="AJ46" i="44"/>
  <c r="AG46" i="44"/>
  <c r="AD46" i="44"/>
  <c r="AA46" i="44"/>
  <c r="W46" i="44"/>
  <c r="V46" i="44"/>
  <c r="U46" i="44"/>
  <c r="R46" i="44"/>
  <c r="O46" i="44"/>
  <c r="L46" i="44"/>
  <c r="I46" i="44"/>
  <c r="F46" i="44"/>
  <c r="AQ45" i="44"/>
  <c r="AM45" i="44"/>
  <c r="AJ45" i="44"/>
  <c r="AG45" i="44"/>
  <c r="AD45" i="44"/>
  <c r="AA45" i="44"/>
  <c r="W45" i="44"/>
  <c r="V45" i="44"/>
  <c r="U45" i="44"/>
  <c r="R45" i="44"/>
  <c r="O45" i="44"/>
  <c r="L45" i="44"/>
  <c r="I45" i="44"/>
  <c r="F45" i="44"/>
  <c r="AQ44" i="44"/>
  <c r="AM44" i="44"/>
  <c r="AJ44" i="44"/>
  <c r="AG44" i="44"/>
  <c r="AD44" i="44"/>
  <c r="AA44" i="44"/>
  <c r="W44" i="44"/>
  <c r="V44" i="44"/>
  <c r="U44" i="44"/>
  <c r="R44" i="44"/>
  <c r="O44" i="44"/>
  <c r="L44" i="44"/>
  <c r="I44" i="44"/>
  <c r="F44" i="44"/>
  <c r="AQ43" i="44"/>
  <c r="AM43" i="44"/>
  <c r="AJ43" i="44"/>
  <c r="AG43" i="44"/>
  <c r="AD43" i="44"/>
  <c r="AA43" i="44"/>
  <c r="W43" i="44"/>
  <c r="V43" i="44"/>
  <c r="U43" i="44"/>
  <c r="R43" i="44"/>
  <c r="O43" i="44"/>
  <c r="L43" i="44"/>
  <c r="I43" i="44"/>
  <c r="F43" i="44"/>
  <c r="AQ42" i="44"/>
  <c r="AM42" i="44"/>
  <c r="AJ42" i="44"/>
  <c r="AG42" i="44"/>
  <c r="AD42" i="44"/>
  <c r="AA42" i="44"/>
  <c r="W42" i="44"/>
  <c r="V42" i="44"/>
  <c r="U42" i="44"/>
  <c r="R42" i="44"/>
  <c r="O42" i="44"/>
  <c r="L42" i="44"/>
  <c r="I42" i="44"/>
  <c r="F42" i="44"/>
  <c r="AQ41" i="44"/>
  <c r="AM41" i="44"/>
  <c r="AJ41" i="44"/>
  <c r="AG41" i="44"/>
  <c r="AD41" i="44"/>
  <c r="AA41" i="44"/>
  <c r="W41" i="44"/>
  <c r="V41" i="44"/>
  <c r="U41" i="44"/>
  <c r="R41" i="44"/>
  <c r="O41" i="44"/>
  <c r="L41" i="44"/>
  <c r="I41" i="44"/>
  <c r="F41" i="44"/>
  <c r="AQ40" i="44"/>
  <c r="AM40" i="44"/>
  <c r="AJ40" i="44"/>
  <c r="AG40" i="44"/>
  <c r="AD40" i="44"/>
  <c r="AA40" i="44"/>
  <c r="W40" i="44"/>
  <c r="V40" i="44"/>
  <c r="U40" i="44"/>
  <c r="R40" i="44"/>
  <c r="O40" i="44"/>
  <c r="L40" i="44"/>
  <c r="I40" i="44"/>
  <c r="F40" i="44"/>
  <c r="AQ39" i="44"/>
  <c r="AM39" i="44"/>
  <c r="AJ39" i="44"/>
  <c r="AG39" i="44"/>
  <c r="AD39" i="44"/>
  <c r="AA39" i="44"/>
  <c r="W39" i="44"/>
  <c r="V39" i="44"/>
  <c r="U39" i="44"/>
  <c r="R39" i="44"/>
  <c r="O39" i="44"/>
  <c r="L39" i="44"/>
  <c r="I39" i="44"/>
  <c r="F39" i="44"/>
  <c r="AQ38" i="44"/>
  <c r="AM38" i="44"/>
  <c r="AJ38" i="44"/>
  <c r="AG38" i="44"/>
  <c r="AD38" i="44"/>
  <c r="AA38" i="44"/>
  <c r="W38" i="44"/>
  <c r="V38" i="44"/>
  <c r="U38" i="44"/>
  <c r="R38" i="44"/>
  <c r="O38" i="44"/>
  <c r="L38" i="44"/>
  <c r="I38" i="44"/>
  <c r="F38" i="44"/>
  <c r="AQ37" i="44"/>
  <c r="AM37" i="44"/>
  <c r="AJ37" i="44"/>
  <c r="AG37" i="44"/>
  <c r="AD37" i="44"/>
  <c r="AA37" i="44"/>
  <c r="W37" i="44"/>
  <c r="V37" i="44"/>
  <c r="U37" i="44"/>
  <c r="R37" i="44"/>
  <c r="O37" i="44"/>
  <c r="L37" i="44"/>
  <c r="I37" i="44"/>
  <c r="F37" i="44"/>
  <c r="AQ36" i="44"/>
  <c r="AM36" i="44"/>
  <c r="AJ36" i="44"/>
  <c r="AG36" i="44"/>
  <c r="AD36" i="44"/>
  <c r="AA36" i="44"/>
  <c r="W36" i="44"/>
  <c r="V36" i="44"/>
  <c r="U36" i="44"/>
  <c r="R36" i="44"/>
  <c r="O36" i="44"/>
  <c r="L36" i="44"/>
  <c r="I36" i="44"/>
  <c r="F36" i="44"/>
  <c r="AQ35" i="44"/>
  <c r="AM35" i="44"/>
  <c r="AJ35" i="44"/>
  <c r="AG35" i="44"/>
  <c r="AD35" i="44"/>
  <c r="AA35" i="44"/>
  <c r="W35" i="44"/>
  <c r="V35" i="44"/>
  <c r="U35" i="44"/>
  <c r="R35" i="44"/>
  <c r="O35" i="44"/>
  <c r="L35" i="44"/>
  <c r="I35" i="44"/>
  <c r="F35" i="44"/>
  <c r="AQ34" i="44"/>
  <c r="AM34" i="44"/>
  <c r="AJ34" i="44"/>
  <c r="AG34" i="44"/>
  <c r="AD34" i="44"/>
  <c r="AA34" i="44"/>
  <c r="W34" i="44"/>
  <c r="V34" i="44"/>
  <c r="U34" i="44"/>
  <c r="R34" i="44"/>
  <c r="O34" i="44"/>
  <c r="L34" i="44"/>
  <c r="I34" i="44"/>
  <c r="F34" i="44"/>
  <c r="AQ33" i="44"/>
  <c r="AM33" i="44"/>
  <c r="AJ33" i="44"/>
  <c r="AG33" i="44"/>
  <c r="AD33" i="44"/>
  <c r="AA33" i="44"/>
  <c r="W33" i="44"/>
  <c r="V33" i="44"/>
  <c r="U33" i="44"/>
  <c r="R33" i="44"/>
  <c r="O33" i="44"/>
  <c r="L33" i="44"/>
  <c r="I33" i="44"/>
  <c r="F33" i="44"/>
  <c r="AQ32" i="44"/>
  <c r="AM32" i="44"/>
  <c r="AJ32" i="44"/>
  <c r="AG32" i="44"/>
  <c r="AD32" i="44"/>
  <c r="AA32" i="44"/>
  <c r="W32" i="44"/>
  <c r="V32" i="44"/>
  <c r="U32" i="44"/>
  <c r="R32" i="44"/>
  <c r="O32" i="44"/>
  <c r="L32" i="44"/>
  <c r="I32" i="44"/>
  <c r="F32" i="44"/>
  <c r="AQ31" i="44"/>
  <c r="AM31" i="44"/>
  <c r="AJ31" i="44"/>
  <c r="AG31" i="44"/>
  <c r="AD31" i="44"/>
  <c r="AA31" i="44"/>
  <c r="W31" i="44"/>
  <c r="V31" i="44"/>
  <c r="U31" i="44"/>
  <c r="R31" i="44"/>
  <c r="O31" i="44"/>
  <c r="L31" i="44"/>
  <c r="I31" i="44"/>
  <c r="F31" i="44"/>
  <c r="AQ30" i="44"/>
  <c r="AM30" i="44"/>
  <c r="AJ30" i="44"/>
  <c r="AG30" i="44"/>
  <c r="AD30" i="44"/>
  <c r="AA30" i="44"/>
  <c r="W30" i="44"/>
  <c r="V30" i="44"/>
  <c r="U30" i="44"/>
  <c r="R30" i="44"/>
  <c r="O30" i="44"/>
  <c r="L30" i="44"/>
  <c r="I30" i="44"/>
  <c r="F30" i="44"/>
  <c r="AQ29" i="44"/>
  <c r="AM29" i="44"/>
  <c r="AJ29" i="44"/>
  <c r="AG29" i="44"/>
  <c r="AD29" i="44"/>
  <c r="AA29" i="44"/>
  <c r="W29" i="44"/>
  <c r="V29" i="44"/>
  <c r="U29" i="44"/>
  <c r="R29" i="44"/>
  <c r="O29" i="44"/>
  <c r="L29" i="44"/>
  <c r="I29" i="44"/>
  <c r="F29" i="44"/>
  <c r="AQ28" i="44"/>
  <c r="AM28" i="44"/>
  <c r="AJ28" i="44"/>
  <c r="AG28" i="44"/>
  <c r="AD28" i="44"/>
  <c r="AA28" i="44"/>
  <c r="W28" i="44"/>
  <c r="V28" i="44"/>
  <c r="U28" i="44"/>
  <c r="R28" i="44"/>
  <c r="O28" i="44"/>
  <c r="L28" i="44"/>
  <c r="I28" i="44"/>
  <c r="F28" i="44"/>
  <c r="AQ27" i="44"/>
  <c r="AM27" i="44"/>
  <c r="AJ27" i="44"/>
  <c r="AG27" i="44"/>
  <c r="AD27" i="44"/>
  <c r="AA27" i="44"/>
  <c r="W27" i="44"/>
  <c r="V27" i="44"/>
  <c r="U27" i="44"/>
  <c r="R27" i="44"/>
  <c r="O27" i="44"/>
  <c r="L27" i="44"/>
  <c r="I27" i="44"/>
  <c r="F27" i="44"/>
  <c r="AQ26" i="44"/>
  <c r="AM26" i="44"/>
  <c r="AJ26" i="44"/>
  <c r="AG26" i="44"/>
  <c r="AD26" i="44"/>
  <c r="AA26" i="44"/>
  <c r="W26" i="44"/>
  <c r="V26" i="44"/>
  <c r="U26" i="44"/>
  <c r="R26" i="44"/>
  <c r="O26" i="44"/>
  <c r="L26" i="44"/>
  <c r="I26" i="44"/>
  <c r="F26" i="44"/>
  <c r="AQ25" i="44"/>
  <c r="AP25" i="44"/>
  <c r="AM25" i="44"/>
  <c r="AJ25" i="44"/>
  <c r="AG25" i="44"/>
  <c r="AD25" i="44"/>
  <c r="AA25" i="44"/>
  <c r="W25" i="44"/>
  <c r="V25" i="44"/>
  <c r="U25" i="44"/>
  <c r="R25" i="44"/>
  <c r="O25" i="44"/>
  <c r="L25" i="44"/>
  <c r="I25" i="44"/>
  <c r="F25" i="44"/>
  <c r="AR24" i="44"/>
  <c r="AQ24" i="44"/>
  <c r="AP24" i="44"/>
  <c r="AM24" i="44"/>
  <c r="AJ24" i="44"/>
  <c r="AG24" i="44"/>
  <c r="AD24" i="44"/>
  <c r="AA24" i="44"/>
  <c r="W24" i="44"/>
  <c r="V24" i="44"/>
  <c r="U24" i="44"/>
  <c r="R24" i="44"/>
  <c r="O24" i="44"/>
  <c r="L24" i="44"/>
  <c r="I24" i="44"/>
  <c r="F24" i="44"/>
  <c r="AR23" i="44"/>
  <c r="AQ23" i="44"/>
  <c r="AM23" i="44"/>
  <c r="AJ23" i="44"/>
  <c r="AG23" i="44"/>
  <c r="AD23" i="44"/>
  <c r="AA23" i="44"/>
  <c r="W23" i="44"/>
  <c r="V23" i="44"/>
  <c r="U23" i="44"/>
  <c r="R23" i="44"/>
  <c r="O23" i="44"/>
  <c r="L23" i="44"/>
  <c r="I23" i="44"/>
  <c r="F23" i="44"/>
  <c r="AR22" i="44"/>
  <c r="AQ22" i="44"/>
  <c r="AM22" i="44"/>
  <c r="AJ22" i="44"/>
  <c r="AG22" i="44"/>
  <c r="AD22" i="44"/>
  <c r="AA22" i="44"/>
  <c r="W22" i="44"/>
  <c r="V22" i="44"/>
  <c r="U22" i="44"/>
  <c r="R22" i="44"/>
  <c r="O22" i="44"/>
  <c r="L22" i="44"/>
  <c r="I22" i="44"/>
  <c r="F22" i="44"/>
  <c r="AR21" i="44"/>
  <c r="AQ21" i="44"/>
  <c r="AM21" i="44"/>
  <c r="AJ21" i="44"/>
  <c r="AG21" i="44"/>
  <c r="AD21" i="44"/>
  <c r="AA21" i="44"/>
  <c r="W21" i="44"/>
  <c r="V21" i="44"/>
  <c r="U21" i="44"/>
  <c r="R21" i="44"/>
  <c r="O21" i="44"/>
  <c r="L21" i="44"/>
  <c r="I21" i="44"/>
  <c r="F21" i="44"/>
  <c r="AR20" i="44"/>
  <c r="AQ20" i="44"/>
  <c r="AP20" i="44"/>
  <c r="AM20" i="44"/>
  <c r="AJ20" i="44"/>
  <c r="AG20" i="44"/>
  <c r="AD20" i="44"/>
  <c r="AA20" i="44"/>
  <c r="W20" i="44"/>
  <c r="AU20" i="44" s="1"/>
  <c r="V20" i="44"/>
  <c r="U20" i="44"/>
  <c r="R20" i="44"/>
  <c r="O20" i="44"/>
  <c r="L20" i="44"/>
  <c r="I20" i="44"/>
  <c r="F20" i="44"/>
  <c r="AR19" i="44"/>
  <c r="AQ19" i="44"/>
  <c r="AM19" i="44"/>
  <c r="AJ19" i="44"/>
  <c r="AG19" i="44"/>
  <c r="AD19" i="44"/>
  <c r="AA19" i="44"/>
  <c r="W19" i="44"/>
  <c r="V19" i="44"/>
  <c r="U19" i="44"/>
  <c r="R19" i="44"/>
  <c r="O19" i="44"/>
  <c r="L19" i="44"/>
  <c r="I19" i="44"/>
  <c r="F19" i="44"/>
  <c r="AR18" i="44"/>
  <c r="AQ18" i="44"/>
  <c r="AM18" i="44"/>
  <c r="AJ18" i="44"/>
  <c r="AG18" i="44"/>
  <c r="AD18" i="44"/>
  <c r="AA18" i="44"/>
  <c r="W18" i="44"/>
  <c r="V18" i="44"/>
  <c r="U18" i="44"/>
  <c r="R18" i="44"/>
  <c r="O18" i="44"/>
  <c r="L18" i="44"/>
  <c r="I18" i="44"/>
  <c r="F18" i="44"/>
  <c r="AR17" i="44"/>
  <c r="AQ17" i="44"/>
  <c r="AM17" i="44"/>
  <c r="AJ17" i="44"/>
  <c r="AG17" i="44"/>
  <c r="AD17" i="44"/>
  <c r="AA17" i="44"/>
  <c r="W17" i="44"/>
  <c r="V17" i="44"/>
  <c r="U17" i="44"/>
  <c r="R17" i="44"/>
  <c r="O17" i="44"/>
  <c r="L17" i="44"/>
  <c r="I17" i="44"/>
  <c r="F17" i="44"/>
  <c r="AQ16" i="44"/>
  <c r="AM16" i="44"/>
  <c r="AJ16" i="44"/>
  <c r="AG16" i="44"/>
  <c r="AD16" i="44"/>
  <c r="AA16" i="44"/>
  <c r="W16" i="44"/>
  <c r="V16" i="44"/>
  <c r="U16" i="44"/>
  <c r="R16" i="44"/>
  <c r="O16" i="44"/>
  <c r="L16" i="44"/>
  <c r="I16" i="44"/>
  <c r="F16" i="44"/>
  <c r="AQ15" i="44"/>
  <c r="AM15" i="44"/>
  <c r="AJ15" i="44"/>
  <c r="AG15" i="44"/>
  <c r="AD15" i="44"/>
  <c r="AA15" i="44"/>
  <c r="W15" i="44"/>
  <c r="V15" i="44"/>
  <c r="U15" i="44"/>
  <c r="R15" i="44"/>
  <c r="O15" i="44"/>
  <c r="L15" i="44"/>
  <c r="I15" i="44"/>
  <c r="F15" i="44"/>
  <c r="AQ14" i="44"/>
  <c r="AM14" i="44"/>
  <c r="AJ14" i="44"/>
  <c r="AG14" i="44"/>
  <c r="AD14" i="44"/>
  <c r="AA14" i="44"/>
  <c r="W14" i="44"/>
  <c r="V14" i="44"/>
  <c r="U14" i="44"/>
  <c r="R14" i="44"/>
  <c r="O14" i="44"/>
  <c r="L14" i="44"/>
  <c r="I14" i="44"/>
  <c r="F14" i="44"/>
  <c r="AQ13" i="44"/>
  <c r="AM13" i="44"/>
  <c r="AJ13" i="44"/>
  <c r="AG13" i="44"/>
  <c r="AD13" i="44"/>
  <c r="AA13" i="44"/>
  <c r="W13" i="44"/>
  <c r="V13" i="44"/>
  <c r="U13" i="44"/>
  <c r="R13" i="44"/>
  <c r="O13" i="44"/>
  <c r="L13" i="44"/>
  <c r="I13" i="44"/>
  <c r="F13" i="44"/>
  <c r="AQ12" i="44"/>
  <c r="AM12" i="44"/>
  <c r="AJ12" i="44"/>
  <c r="AG12" i="44"/>
  <c r="AD12" i="44"/>
  <c r="AA12" i="44"/>
  <c r="W12" i="44"/>
  <c r="V12" i="44"/>
  <c r="U12" i="44"/>
  <c r="R12" i="44"/>
  <c r="O12" i="44"/>
  <c r="L12" i="44"/>
  <c r="I12" i="44"/>
  <c r="F12" i="44"/>
  <c r="AQ11" i="44"/>
  <c r="AM11" i="44"/>
  <c r="AJ11" i="44"/>
  <c r="AG11" i="44"/>
  <c r="AD11" i="44"/>
  <c r="AA11" i="44"/>
  <c r="W11" i="44"/>
  <c r="V11" i="44"/>
  <c r="U11" i="44"/>
  <c r="R11" i="44"/>
  <c r="O11" i="44"/>
  <c r="L11" i="44"/>
  <c r="I11" i="44"/>
  <c r="F11" i="44"/>
  <c r="AQ10" i="44"/>
  <c r="AM10" i="44"/>
  <c r="AJ10" i="44"/>
  <c r="AG10" i="44"/>
  <c r="AD10" i="44"/>
  <c r="AA10" i="44"/>
  <c r="W10" i="44"/>
  <c r="V10" i="44"/>
  <c r="U10" i="44"/>
  <c r="R10" i="44"/>
  <c r="O10" i="44"/>
  <c r="L10" i="44"/>
  <c r="I10" i="44"/>
  <c r="F10" i="44"/>
  <c r="AQ9" i="44"/>
  <c r="AM9" i="44"/>
  <c r="AJ9" i="44"/>
  <c r="AG9" i="44"/>
  <c r="AD9" i="44"/>
  <c r="AA9" i="44"/>
  <c r="W9" i="44"/>
  <c r="V9" i="44"/>
  <c r="U9" i="44"/>
  <c r="R9" i="44"/>
  <c r="O9" i="44"/>
  <c r="L9" i="44"/>
  <c r="I9" i="44"/>
  <c r="F9" i="44"/>
  <c r="AQ8" i="44"/>
  <c r="AM8" i="44"/>
  <c r="AJ8" i="44"/>
  <c r="AG8" i="44"/>
  <c r="AD8" i="44"/>
  <c r="AA8" i="44"/>
  <c r="W8" i="44"/>
  <c r="V8" i="44"/>
  <c r="U8" i="44"/>
  <c r="R8" i="44"/>
  <c r="O8" i="44"/>
  <c r="L8" i="44"/>
  <c r="I8" i="44"/>
  <c r="F8" i="44"/>
  <c r="A8" i="44"/>
  <c r="A9" i="44" s="1"/>
  <c r="A10" i="44" s="1"/>
  <c r="A11" i="44" s="1"/>
  <c r="A12" i="44" s="1"/>
  <c r="A13" i="44" s="1"/>
  <c r="A14" i="44" s="1"/>
  <c r="A15" i="44" s="1"/>
  <c r="A16" i="44" s="1"/>
  <c r="A17" i="44" s="1"/>
  <c r="A18" i="44" s="1"/>
  <c r="A19" i="44" s="1"/>
  <c r="A20" i="44" s="1"/>
  <c r="A21" i="44" s="1"/>
  <c r="A22" i="44" s="1"/>
  <c r="A23" i="44" s="1"/>
  <c r="A24" i="44" s="1"/>
  <c r="A25" i="44" s="1"/>
  <c r="A26" i="44" s="1"/>
  <c r="A27" i="44" s="1"/>
  <c r="A28" i="44" s="1"/>
  <c r="A29" i="44" s="1"/>
  <c r="A30" i="44" s="1"/>
  <c r="A31" i="44" s="1"/>
  <c r="A32" i="44" s="1"/>
  <c r="A33" i="44" s="1"/>
  <c r="A34" i="44" s="1"/>
  <c r="A35" i="44" s="1"/>
  <c r="A36" i="44" s="1"/>
  <c r="A37" i="44" s="1"/>
  <c r="A38" i="44" s="1"/>
  <c r="A39" i="44" s="1"/>
  <c r="A40" i="44" s="1"/>
  <c r="A41" i="44" s="1"/>
  <c r="A42" i="44" s="1"/>
  <c r="A43" i="44" s="1"/>
  <c r="A44" i="44" s="1"/>
  <c r="A45" i="44" s="1"/>
  <c r="A46" i="44" s="1"/>
  <c r="A47" i="44" s="1"/>
  <c r="A48" i="44" s="1"/>
  <c r="A49" i="44" s="1"/>
  <c r="A50" i="44" s="1"/>
  <c r="A51" i="44" s="1"/>
  <c r="A52" i="44" s="1"/>
  <c r="AQ7" i="44"/>
  <c r="AM7" i="44"/>
  <c r="AJ7" i="44"/>
  <c r="AG7" i="44"/>
  <c r="AD7" i="44"/>
  <c r="AA7" i="44"/>
  <c r="W7" i="44"/>
  <c r="V7" i="44"/>
  <c r="U7" i="44"/>
  <c r="R7" i="44"/>
  <c r="O7" i="44"/>
  <c r="L7" i="44"/>
  <c r="I7" i="44"/>
  <c r="F7" i="44"/>
  <c r="AX51" i="43"/>
  <c r="AV51" i="43"/>
  <c r="AU51" i="43"/>
  <c r="AS51" i="43"/>
  <c r="AR51" i="43"/>
  <c r="AM51" i="43"/>
  <c r="AL51" i="43"/>
  <c r="W51" i="43"/>
  <c r="T51" i="43"/>
  <c r="R51" i="43"/>
  <c r="Q51" i="43"/>
  <c r="K51" i="43"/>
  <c r="I51" i="43"/>
  <c r="F51" i="43"/>
  <c r="E51" i="43"/>
  <c r="BD49" i="43"/>
  <c r="BG49" i="43" s="1"/>
  <c r="BD48" i="43"/>
  <c r="BG48" i="43" s="1"/>
  <c r="BD47" i="43"/>
  <c r="BG47" i="43" s="1"/>
  <c r="BD46" i="43"/>
  <c r="BG46" i="43" s="1"/>
  <c r="BD45" i="43"/>
  <c r="BG45" i="43" s="1"/>
  <c r="BD44" i="43"/>
  <c r="BG44" i="43" s="1"/>
  <c r="BD43" i="43"/>
  <c r="BG43" i="43" s="1"/>
  <c r="BD42" i="43"/>
  <c r="BG42" i="43" s="1"/>
  <c r="BD41" i="43"/>
  <c r="BG41" i="43" s="1"/>
  <c r="BD40" i="43"/>
  <c r="BG40" i="43" s="1"/>
  <c r="BD39" i="43"/>
  <c r="BG39" i="43" s="1"/>
  <c r="BD38" i="43"/>
  <c r="BG38" i="43" s="1"/>
  <c r="BE37" i="43"/>
  <c r="BD37" i="43"/>
  <c r="BG37" i="43" s="1"/>
  <c r="BD36" i="43"/>
  <c r="BG36" i="43" s="1"/>
  <c r="BE35" i="43"/>
  <c r="BD35" i="43"/>
  <c r="BG35" i="43" s="1"/>
  <c r="BD34" i="43"/>
  <c r="BG34" i="43" s="1"/>
  <c r="BD33" i="43"/>
  <c r="BG33" i="43" s="1"/>
  <c r="BD32" i="43"/>
  <c r="BG32" i="43" s="1"/>
  <c r="BD31" i="43"/>
  <c r="BG31" i="43" s="1"/>
  <c r="BD30" i="43"/>
  <c r="BG30" i="43" s="1"/>
  <c r="BD29" i="43"/>
  <c r="BG29" i="43" s="1"/>
  <c r="BD28" i="43"/>
  <c r="BG28" i="43" s="1"/>
  <c r="BD27" i="43"/>
  <c r="BG27" i="43" s="1"/>
  <c r="BD26" i="43"/>
  <c r="BG26" i="43" s="1"/>
  <c r="BD25" i="43"/>
  <c r="BG25" i="43" s="1"/>
  <c r="BD24" i="43"/>
  <c r="BG24" i="43" s="1"/>
  <c r="BD23" i="43"/>
  <c r="BG23" i="43" s="1"/>
  <c r="BD22" i="43"/>
  <c r="BG22" i="43" s="1"/>
  <c r="BD21" i="43"/>
  <c r="BG21" i="43" s="1"/>
  <c r="BD20" i="43"/>
  <c r="BG20" i="43" s="1"/>
  <c r="BD19" i="43"/>
  <c r="BG19" i="43" s="1"/>
  <c r="BD18" i="43"/>
  <c r="BG18" i="43" s="1"/>
  <c r="BD17" i="43"/>
  <c r="BG17" i="43" s="1"/>
  <c r="BD16" i="43"/>
  <c r="BG16" i="43" s="1"/>
  <c r="BD15" i="43"/>
  <c r="BG15" i="43" s="1"/>
  <c r="BD14" i="43"/>
  <c r="BG14" i="43" s="1"/>
  <c r="BD13" i="43"/>
  <c r="BG13" i="43" s="1"/>
  <c r="BD12" i="43"/>
  <c r="BG12" i="43" s="1"/>
  <c r="BD11" i="43"/>
  <c r="BG11" i="43" s="1"/>
  <c r="BD10" i="43"/>
  <c r="BG10" i="43" s="1"/>
  <c r="BD9" i="43"/>
  <c r="BG9" i="43" s="1"/>
  <c r="BD8" i="43"/>
  <c r="BG8" i="43" s="1"/>
  <c r="A8" i="43"/>
  <c r="A9" i="43" s="1"/>
  <c r="A10" i="43" s="1"/>
  <c r="A11" i="43" s="1"/>
  <c r="A12" i="43" s="1"/>
  <c r="A13" i="43" s="1"/>
  <c r="A14" i="43" s="1"/>
  <c r="A15" i="43" s="1"/>
  <c r="A16" i="43" s="1"/>
  <c r="A17" i="43" s="1"/>
  <c r="A18" i="43" s="1"/>
  <c r="A19" i="43" s="1"/>
  <c r="A20" i="43" s="1"/>
  <c r="A21" i="43" s="1"/>
  <c r="A22" i="43" s="1"/>
  <c r="A23" i="43" s="1"/>
  <c r="A24" i="43" s="1"/>
  <c r="A25" i="43" s="1"/>
  <c r="A26" i="43" s="1"/>
  <c r="A27" i="43" s="1"/>
  <c r="A28" i="43" s="1"/>
  <c r="A29" i="43" s="1"/>
  <c r="A30" i="43" s="1"/>
  <c r="A31" i="43" s="1"/>
  <c r="A32" i="43" s="1"/>
  <c r="A33" i="43" s="1"/>
  <c r="A34" i="43" s="1"/>
  <c r="A35" i="43" s="1"/>
  <c r="A36" i="43" s="1"/>
  <c r="A37" i="43" s="1"/>
  <c r="A38" i="43" s="1"/>
  <c r="A39" i="43" s="1"/>
  <c r="A40" i="43" s="1"/>
  <c r="A41" i="43" s="1"/>
  <c r="A42" i="43" s="1"/>
  <c r="A43" i="43" s="1"/>
  <c r="A44" i="43" s="1"/>
  <c r="A45" i="43" s="1"/>
  <c r="A46" i="43" s="1"/>
  <c r="A47" i="43" s="1"/>
  <c r="A48" i="43" s="1"/>
  <c r="A49" i="43" s="1"/>
  <c r="A50" i="43" s="1"/>
  <c r="BL51" i="43"/>
  <c r="BD7" i="43"/>
  <c r="AX51" i="42"/>
  <c r="AV51" i="42"/>
  <c r="AU51" i="42"/>
  <c r="AS51" i="42"/>
  <c r="AR51" i="42"/>
  <c r="AM51" i="42"/>
  <c r="AL51" i="42"/>
  <c r="AJ51" i="42"/>
  <c r="AI51" i="42"/>
  <c r="AG51" i="42"/>
  <c r="AF51" i="42"/>
  <c r="X51" i="42"/>
  <c r="W51" i="42"/>
  <c r="U51" i="42"/>
  <c r="T51" i="42"/>
  <c r="Q51" i="42"/>
  <c r="I51" i="42"/>
  <c r="F51" i="42"/>
  <c r="E51" i="42"/>
  <c r="BD49" i="42"/>
  <c r="BG49" i="42" s="1"/>
  <c r="BD48" i="42"/>
  <c r="BG48" i="42" s="1"/>
  <c r="BD47" i="42"/>
  <c r="BG47" i="42" s="1"/>
  <c r="BD46" i="42"/>
  <c r="BG46" i="42" s="1"/>
  <c r="BD45" i="42"/>
  <c r="BG45" i="42" s="1"/>
  <c r="BD44" i="42"/>
  <c r="BG44" i="42" s="1"/>
  <c r="BD43" i="42"/>
  <c r="BG43" i="42" s="1"/>
  <c r="BD42" i="42"/>
  <c r="BG42" i="42" s="1"/>
  <c r="BD41" i="42"/>
  <c r="BG41" i="42" s="1"/>
  <c r="BD40" i="42"/>
  <c r="BG40" i="42" s="1"/>
  <c r="BD39" i="42"/>
  <c r="BG39" i="42" s="1"/>
  <c r="BD38" i="42"/>
  <c r="BG38" i="42" s="1"/>
  <c r="BD37" i="42"/>
  <c r="BG37" i="42" s="1"/>
  <c r="BD36" i="42"/>
  <c r="BG36" i="42" s="1"/>
  <c r="BD35" i="42"/>
  <c r="BG35" i="42" s="1"/>
  <c r="BD34" i="42"/>
  <c r="BG34" i="42" s="1"/>
  <c r="BD33" i="42"/>
  <c r="BG33" i="42" s="1"/>
  <c r="BD32" i="42"/>
  <c r="BG32" i="42" s="1"/>
  <c r="BD31" i="42"/>
  <c r="BG31" i="42" s="1"/>
  <c r="BD30" i="42"/>
  <c r="BG30" i="42" s="1"/>
  <c r="BD29" i="42"/>
  <c r="BG29" i="42" s="1"/>
  <c r="BD28" i="42"/>
  <c r="BG28" i="42" s="1"/>
  <c r="BD27" i="42"/>
  <c r="BG27" i="42" s="1"/>
  <c r="BD26" i="42"/>
  <c r="BG26" i="42" s="1"/>
  <c r="BD25" i="42"/>
  <c r="BG25" i="42" s="1"/>
  <c r="BD24" i="42"/>
  <c r="BG24" i="42" s="1"/>
  <c r="BD23" i="42"/>
  <c r="BG23" i="42" s="1"/>
  <c r="BD22" i="42"/>
  <c r="BG22" i="42" s="1"/>
  <c r="BE21" i="42"/>
  <c r="BD21" i="42"/>
  <c r="BG21" i="42" s="1"/>
  <c r="BE20" i="42"/>
  <c r="BD20" i="42"/>
  <c r="BG20" i="42" s="1"/>
  <c r="BE19" i="42"/>
  <c r="BD19" i="42"/>
  <c r="BG19" i="42" s="1"/>
  <c r="BE18" i="42"/>
  <c r="BD18" i="42"/>
  <c r="BG18" i="42" s="1"/>
  <c r="BE17" i="42"/>
  <c r="BD17" i="42"/>
  <c r="BG17" i="42" s="1"/>
  <c r="BE16" i="42"/>
  <c r="BD16" i="42"/>
  <c r="BG16" i="42" s="1"/>
  <c r="BE15" i="42"/>
  <c r="BD15" i="42"/>
  <c r="BG15" i="42" s="1"/>
  <c r="BD14" i="42"/>
  <c r="BG14" i="42" s="1"/>
  <c r="BD13" i="42"/>
  <c r="BG13" i="42" s="1"/>
  <c r="BD12" i="42"/>
  <c r="BG12" i="42" s="1"/>
  <c r="BD11" i="42"/>
  <c r="BG11" i="42" s="1"/>
  <c r="BD10" i="42"/>
  <c r="BG10" i="42" s="1"/>
  <c r="BD9" i="42"/>
  <c r="BG9" i="42" s="1"/>
  <c r="BD8" i="42"/>
  <c r="BG8" i="42" s="1"/>
  <c r="A8" i="42"/>
  <c r="A9" i="42" s="1"/>
  <c r="A10" i="42" s="1"/>
  <c r="A11" i="42" s="1"/>
  <c r="A12" i="42" s="1"/>
  <c r="A13" i="42" s="1"/>
  <c r="A14" i="42" s="1"/>
  <c r="A15" i="42" s="1"/>
  <c r="A16" i="42" s="1"/>
  <c r="A17" i="42" s="1"/>
  <c r="A18" i="42" s="1"/>
  <c r="A19" i="42" s="1"/>
  <c r="A20" i="42" s="1"/>
  <c r="A21" i="42" s="1"/>
  <c r="A22" i="42" s="1"/>
  <c r="A23" i="42" s="1"/>
  <c r="A24" i="42" s="1"/>
  <c r="A25" i="42" s="1"/>
  <c r="A26" i="42" s="1"/>
  <c r="A27" i="42" s="1"/>
  <c r="A28" i="42" s="1"/>
  <c r="A29" i="42" s="1"/>
  <c r="A30" i="42" s="1"/>
  <c r="A31" i="42" s="1"/>
  <c r="A32" i="42" s="1"/>
  <c r="A33" i="42" s="1"/>
  <c r="A34" i="42" s="1"/>
  <c r="A35" i="42" s="1"/>
  <c r="A36" i="42" s="1"/>
  <c r="A37" i="42" s="1"/>
  <c r="A38" i="42" s="1"/>
  <c r="A39" i="42" s="1"/>
  <c r="A40" i="42" s="1"/>
  <c r="A41" i="42" s="1"/>
  <c r="A42" i="42" s="1"/>
  <c r="A43" i="42" s="1"/>
  <c r="A44" i="42" s="1"/>
  <c r="A45" i="42" s="1"/>
  <c r="A46" i="42" s="1"/>
  <c r="A47" i="42" s="1"/>
  <c r="A48" i="42" s="1"/>
  <c r="A49" i="42" s="1"/>
  <c r="A50" i="42" s="1"/>
  <c r="BD7" i="42"/>
  <c r="AX51" i="41"/>
  <c r="AV51" i="41"/>
  <c r="AU51" i="41"/>
  <c r="AS51" i="41"/>
  <c r="AR51" i="41"/>
  <c r="AM51" i="41"/>
  <c r="AL51" i="41"/>
  <c r="AJ51" i="41"/>
  <c r="AI51" i="41"/>
  <c r="AG51" i="41"/>
  <c r="AF51" i="41"/>
  <c r="X51" i="41"/>
  <c r="W51" i="41"/>
  <c r="T51" i="41"/>
  <c r="R51" i="41"/>
  <c r="Q51" i="41"/>
  <c r="I51" i="41"/>
  <c r="F51" i="41"/>
  <c r="E51" i="41"/>
  <c r="BD49" i="41"/>
  <c r="BG49" i="41" s="1"/>
  <c r="BD48" i="41"/>
  <c r="BG48" i="41" s="1"/>
  <c r="BD47" i="41"/>
  <c r="BG47" i="41" s="1"/>
  <c r="BD46" i="41"/>
  <c r="BG46" i="41" s="1"/>
  <c r="BD45" i="41"/>
  <c r="BG45" i="41" s="1"/>
  <c r="BD44" i="41"/>
  <c r="BG44" i="41" s="1"/>
  <c r="BD43" i="41"/>
  <c r="BG43" i="41" s="1"/>
  <c r="BD42" i="41"/>
  <c r="BG42" i="41" s="1"/>
  <c r="BD41" i="41"/>
  <c r="BG41" i="41" s="1"/>
  <c r="BD40" i="41"/>
  <c r="BG40" i="41" s="1"/>
  <c r="BD39" i="41"/>
  <c r="BG39" i="41" s="1"/>
  <c r="BD38" i="41"/>
  <c r="BG38" i="41" s="1"/>
  <c r="BD37" i="41"/>
  <c r="BG37" i="41" s="1"/>
  <c r="BD36" i="41"/>
  <c r="BG36" i="41" s="1"/>
  <c r="BD35" i="41"/>
  <c r="BG35" i="41" s="1"/>
  <c r="BD34" i="41"/>
  <c r="BG34" i="41" s="1"/>
  <c r="BD33" i="41"/>
  <c r="BG33" i="41" s="1"/>
  <c r="BD32" i="41"/>
  <c r="BG32" i="41" s="1"/>
  <c r="BD31" i="41"/>
  <c r="BG31" i="41" s="1"/>
  <c r="BD30" i="41"/>
  <c r="BG30" i="41" s="1"/>
  <c r="BD29" i="41"/>
  <c r="BG29" i="41" s="1"/>
  <c r="BD28" i="41"/>
  <c r="BG28" i="41" s="1"/>
  <c r="BD27" i="41"/>
  <c r="BG27" i="41" s="1"/>
  <c r="BD26" i="41"/>
  <c r="BG26" i="41" s="1"/>
  <c r="BD25" i="41"/>
  <c r="BG25" i="41" s="1"/>
  <c r="BD24" i="41"/>
  <c r="BG24" i="41" s="1"/>
  <c r="BD23" i="41"/>
  <c r="BG23" i="41" s="1"/>
  <c r="BD22" i="41"/>
  <c r="BG22" i="41" s="1"/>
  <c r="BD21" i="41"/>
  <c r="BG21" i="41" s="1"/>
  <c r="BD20" i="41"/>
  <c r="BG20" i="41" s="1"/>
  <c r="BD19" i="41"/>
  <c r="BG19" i="41" s="1"/>
  <c r="BD18" i="41"/>
  <c r="BG18" i="41" s="1"/>
  <c r="BD17" i="41"/>
  <c r="BG17" i="41" s="1"/>
  <c r="BD16" i="41"/>
  <c r="BG16" i="41" s="1"/>
  <c r="BD15" i="41"/>
  <c r="BG15" i="41" s="1"/>
  <c r="BD14" i="41"/>
  <c r="BG14" i="41" s="1"/>
  <c r="BD13" i="41"/>
  <c r="BG13" i="41" s="1"/>
  <c r="BD12" i="41"/>
  <c r="BG12" i="41" s="1"/>
  <c r="BD11" i="41"/>
  <c r="BG11" i="41" s="1"/>
  <c r="BD10" i="41"/>
  <c r="BG10" i="41" s="1"/>
  <c r="BD9" i="41"/>
  <c r="BG9" i="41" s="1"/>
  <c r="BD8" i="41"/>
  <c r="BG8" i="41" s="1"/>
  <c r="A8" i="41"/>
  <c r="A9" i="41" s="1"/>
  <c r="A10" i="41" s="1"/>
  <c r="A11" i="41" s="1"/>
  <c r="A12" i="41" s="1"/>
  <c r="A13" i="41" s="1"/>
  <c r="A14" i="41" s="1"/>
  <c r="A15" i="41" s="1"/>
  <c r="A16" i="41" s="1"/>
  <c r="A17" i="41" s="1"/>
  <c r="A18" i="41" s="1"/>
  <c r="A19" i="41" s="1"/>
  <c r="A20" i="41" s="1"/>
  <c r="A21" i="41" s="1"/>
  <c r="A22" i="41" s="1"/>
  <c r="A23" i="41" s="1"/>
  <c r="A24" i="41" s="1"/>
  <c r="A25" i="41" s="1"/>
  <c r="A26" i="41" s="1"/>
  <c r="A27" i="41" s="1"/>
  <c r="A28" i="41" s="1"/>
  <c r="A29" i="41" s="1"/>
  <c r="A30" i="41" s="1"/>
  <c r="A31" i="41" s="1"/>
  <c r="A32" i="41" s="1"/>
  <c r="A33" i="41" s="1"/>
  <c r="A34" i="41" s="1"/>
  <c r="A35" i="41" s="1"/>
  <c r="A36" i="41" s="1"/>
  <c r="A37" i="41" s="1"/>
  <c r="A38" i="41" s="1"/>
  <c r="A39" i="41" s="1"/>
  <c r="A40" i="41" s="1"/>
  <c r="A41" i="41" s="1"/>
  <c r="A42" i="41" s="1"/>
  <c r="A43" i="41" s="1"/>
  <c r="A44" i="41" s="1"/>
  <c r="A45" i="41" s="1"/>
  <c r="A46" i="41" s="1"/>
  <c r="A47" i="41" s="1"/>
  <c r="A48" i="41" s="1"/>
  <c r="A49" i="41" s="1"/>
  <c r="A50" i="41" s="1"/>
  <c r="BD7" i="41"/>
  <c r="AY51" i="38"/>
  <c r="AX51" i="38"/>
  <c r="AV51" i="38"/>
  <c r="AU51" i="38"/>
  <c r="AR51" i="38"/>
  <c r="AM51" i="38"/>
  <c r="AL51" i="38"/>
  <c r="AJ51" i="38"/>
  <c r="AG51" i="38"/>
  <c r="AF51" i="38"/>
  <c r="X51" i="38"/>
  <c r="W51" i="38"/>
  <c r="U51" i="38"/>
  <c r="T51" i="38"/>
  <c r="R51" i="38"/>
  <c r="Q51" i="38"/>
  <c r="L51" i="38"/>
  <c r="K51" i="38"/>
  <c r="E51" i="38"/>
  <c r="BD49" i="38"/>
  <c r="BG49" i="38" s="1"/>
  <c r="BD48" i="38"/>
  <c r="BG48" i="38" s="1"/>
  <c r="BD47" i="38"/>
  <c r="BG47" i="38" s="1"/>
  <c r="BD46" i="38"/>
  <c r="BG46" i="38" s="1"/>
  <c r="BD45" i="38"/>
  <c r="BG45" i="38" s="1"/>
  <c r="BD44" i="38"/>
  <c r="BG44" i="38" s="1"/>
  <c r="BD43" i="38"/>
  <c r="BG43" i="38" s="1"/>
  <c r="BD42" i="38"/>
  <c r="BG42" i="38" s="1"/>
  <c r="BD41" i="38"/>
  <c r="BG41" i="38" s="1"/>
  <c r="BD40" i="38"/>
  <c r="BG40" i="38" s="1"/>
  <c r="BD39" i="38"/>
  <c r="BG39" i="38" s="1"/>
  <c r="BD38" i="38"/>
  <c r="BG38" i="38" s="1"/>
  <c r="BD37" i="38"/>
  <c r="BG37" i="38" s="1"/>
  <c r="BD36" i="38"/>
  <c r="BG36" i="38" s="1"/>
  <c r="BD35" i="38"/>
  <c r="BG35" i="38" s="1"/>
  <c r="BD34" i="38"/>
  <c r="BG34" i="38" s="1"/>
  <c r="BD33" i="38"/>
  <c r="BG33" i="38" s="1"/>
  <c r="BD32" i="38"/>
  <c r="BG32" i="38" s="1"/>
  <c r="BD31" i="38"/>
  <c r="BG31" i="38" s="1"/>
  <c r="BD30" i="38"/>
  <c r="BG30" i="38" s="1"/>
  <c r="BD29" i="38"/>
  <c r="BG29" i="38" s="1"/>
  <c r="BD28" i="38"/>
  <c r="BG28" i="38" s="1"/>
  <c r="BD27" i="38"/>
  <c r="BG27" i="38" s="1"/>
  <c r="BD26" i="38"/>
  <c r="BG26" i="38" s="1"/>
  <c r="BD25" i="38"/>
  <c r="BG25" i="38" s="1"/>
  <c r="BD24" i="38"/>
  <c r="BG24" i="38" s="1"/>
  <c r="BD23" i="38"/>
  <c r="BG23" i="38" s="1"/>
  <c r="BD22" i="38"/>
  <c r="BG22" i="38" s="1"/>
  <c r="BD21" i="38"/>
  <c r="BG21" i="38" s="1"/>
  <c r="BD20" i="38"/>
  <c r="BG20" i="38" s="1"/>
  <c r="BD19" i="38"/>
  <c r="BG19" i="38" s="1"/>
  <c r="BD18" i="38"/>
  <c r="BG18" i="38" s="1"/>
  <c r="BD17" i="38"/>
  <c r="BG17" i="38" s="1"/>
  <c r="BD16" i="38"/>
  <c r="BG16" i="38" s="1"/>
  <c r="BD15" i="38"/>
  <c r="BG15" i="38" s="1"/>
  <c r="BD14" i="38"/>
  <c r="BG14" i="38" s="1"/>
  <c r="BD13" i="38"/>
  <c r="BG13" i="38" s="1"/>
  <c r="BD12" i="38"/>
  <c r="BG12" i="38" s="1"/>
  <c r="BD11" i="38"/>
  <c r="BG11" i="38" s="1"/>
  <c r="BD10" i="38"/>
  <c r="BG10" i="38" s="1"/>
  <c r="BD9" i="38"/>
  <c r="BG9" i="38" s="1"/>
  <c r="BD8" i="38"/>
  <c r="BG8" i="38" s="1"/>
  <c r="A8" i="38"/>
  <c r="A9" i="38" s="1"/>
  <c r="A10" i="38" s="1"/>
  <c r="A11" i="38" s="1"/>
  <c r="A12" i="38" s="1"/>
  <c r="A13" i="38" s="1"/>
  <c r="A14" i="38" s="1"/>
  <c r="A15" i="38" s="1"/>
  <c r="A16" i="38" s="1"/>
  <c r="A17" i="38" s="1"/>
  <c r="A18" i="38" s="1"/>
  <c r="A19" i="38" s="1"/>
  <c r="A20" i="38" s="1"/>
  <c r="A21" i="38" s="1"/>
  <c r="A22" i="38" s="1"/>
  <c r="A23" i="38" s="1"/>
  <c r="A24" i="38" s="1"/>
  <c r="A25" i="38" s="1"/>
  <c r="A26" i="38" s="1"/>
  <c r="A27" i="38" s="1"/>
  <c r="A28" i="38" s="1"/>
  <c r="A29" i="38" s="1"/>
  <c r="A30" i="38" s="1"/>
  <c r="A31" i="38" s="1"/>
  <c r="A32" i="38" s="1"/>
  <c r="A33" i="38" s="1"/>
  <c r="A34" i="38" s="1"/>
  <c r="A35" i="38" s="1"/>
  <c r="A36" i="38" s="1"/>
  <c r="A37" i="38" s="1"/>
  <c r="A38" i="38" s="1"/>
  <c r="A39" i="38" s="1"/>
  <c r="A40" i="38" s="1"/>
  <c r="A41" i="38" s="1"/>
  <c r="A42" i="38" s="1"/>
  <c r="A43" i="38" s="1"/>
  <c r="A44" i="38" s="1"/>
  <c r="A45" i="38" s="1"/>
  <c r="A46" i="38" s="1"/>
  <c r="A47" i="38" s="1"/>
  <c r="A48" i="38" s="1"/>
  <c r="A49" i="38" s="1"/>
  <c r="A50" i="38" s="1"/>
  <c r="BL51" i="38"/>
  <c r="BD7" i="38"/>
  <c r="AM51" i="7"/>
  <c r="X51" i="7"/>
  <c r="AX51" i="37"/>
  <c r="AU51" i="37"/>
  <c r="AR51" i="37"/>
  <c r="AL51" i="37"/>
  <c r="AI51" i="37"/>
  <c r="AF51" i="37"/>
  <c r="W51" i="37"/>
  <c r="T51" i="37"/>
  <c r="Q51" i="37"/>
  <c r="K51" i="37"/>
  <c r="E51" i="37"/>
  <c r="BD49" i="37"/>
  <c r="BG49" i="37" s="1"/>
  <c r="BD48" i="37"/>
  <c r="BG48" i="37" s="1"/>
  <c r="BD47" i="37"/>
  <c r="BG47" i="37" s="1"/>
  <c r="BD46" i="37"/>
  <c r="BG46" i="37" s="1"/>
  <c r="BD45" i="37"/>
  <c r="BG45" i="37" s="1"/>
  <c r="BD44" i="37"/>
  <c r="BG44" i="37" s="1"/>
  <c r="BD43" i="37"/>
  <c r="BG43" i="37" s="1"/>
  <c r="BD42" i="37"/>
  <c r="BG42" i="37" s="1"/>
  <c r="BD41" i="37"/>
  <c r="BG41" i="37" s="1"/>
  <c r="BD40" i="37"/>
  <c r="BG40" i="37" s="1"/>
  <c r="BD39" i="37"/>
  <c r="BG39" i="37" s="1"/>
  <c r="BD38" i="37"/>
  <c r="BG38" i="37" s="1"/>
  <c r="BD37" i="37"/>
  <c r="BG37" i="37" s="1"/>
  <c r="BD36" i="37"/>
  <c r="BG36" i="37" s="1"/>
  <c r="BD35" i="37"/>
  <c r="BG35" i="37" s="1"/>
  <c r="BD34" i="37"/>
  <c r="BG34" i="37" s="1"/>
  <c r="BD33" i="37"/>
  <c r="BG33" i="37" s="1"/>
  <c r="BD32" i="37"/>
  <c r="BG32" i="37" s="1"/>
  <c r="BD31" i="37"/>
  <c r="BG31" i="37" s="1"/>
  <c r="BD30" i="37"/>
  <c r="BG30" i="37" s="1"/>
  <c r="BD29" i="37"/>
  <c r="BG29" i="37" s="1"/>
  <c r="BD28" i="37"/>
  <c r="BG28" i="37" s="1"/>
  <c r="BD27" i="37"/>
  <c r="BG27" i="37" s="1"/>
  <c r="BD26" i="37"/>
  <c r="BG26" i="37" s="1"/>
  <c r="BD25" i="37"/>
  <c r="BG25" i="37" s="1"/>
  <c r="BD24" i="37"/>
  <c r="BG24" i="37" s="1"/>
  <c r="BD23" i="37"/>
  <c r="BG23" i="37" s="1"/>
  <c r="BD22" i="37"/>
  <c r="BG22" i="37" s="1"/>
  <c r="BD21" i="37"/>
  <c r="BG21" i="37" s="1"/>
  <c r="BD20" i="37"/>
  <c r="BG20" i="37" s="1"/>
  <c r="BD19" i="37"/>
  <c r="BG19" i="37" s="1"/>
  <c r="BD18" i="37"/>
  <c r="BG18" i="37" s="1"/>
  <c r="BD17" i="37"/>
  <c r="BG17" i="37" s="1"/>
  <c r="BD16" i="37"/>
  <c r="BG16" i="37" s="1"/>
  <c r="BD15" i="37"/>
  <c r="BG15" i="37" s="1"/>
  <c r="BD14" i="37"/>
  <c r="BG14" i="37" s="1"/>
  <c r="BD13" i="37"/>
  <c r="BG13" i="37" s="1"/>
  <c r="BD12" i="37"/>
  <c r="BG12" i="37" s="1"/>
  <c r="BD11" i="37"/>
  <c r="BG11" i="37" s="1"/>
  <c r="BD10" i="37"/>
  <c r="BG10" i="37" s="1"/>
  <c r="BD9" i="37"/>
  <c r="BG9" i="37" s="1"/>
  <c r="BD8" i="37"/>
  <c r="BG8" i="37" s="1"/>
  <c r="A8" i="37"/>
  <c r="A9" i="37" s="1"/>
  <c r="A10" i="37" s="1"/>
  <c r="A11" i="37" s="1"/>
  <c r="A12" i="37" s="1"/>
  <c r="A13" i="37" s="1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BD7" i="37"/>
  <c r="R51" i="7"/>
  <c r="AX49" i="12"/>
  <c r="AX48" i="12"/>
  <c r="AX47" i="12"/>
  <c r="AX46" i="12"/>
  <c r="AX45" i="12"/>
  <c r="AX44" i="12"/>
  <c r="AX43" i="12"/>
  <c r="AX42" i="12"/>
  <c r="AX41" i="12"/>
  <c r="AX40" i="12"/>
  <c r="AX39" i="12"/>
  <c r="AX38" i="12"/>
  <c r="AX37" i="12"/>
  <c r="AX36" i="12"/>
  <c r="AX35" i="12"/>
  <c r="AX34" i="12"/>
  <c r="AX33" i="12"/>
  <c r="AX32" i="12"/>
  <c r="AX31" i="12"/>
  <c r="AX30" i="12"/>
  <c r="AX29" i="12"/>
  <c r="AX28" i="12"/>
  <c r="AX27" i="12"/>
  <c r="AX26" i="12"/>
  <c r="AX25" i="12"/>
  <c r="AX24" i="12"/>
  <c r="AX23" i="12"/>
  <c r="AX22" i="12"/>
  <c r="AX21" i="12"/>
  <c r="AX20" i="12"/>
  <c r="AX19" i="12"/>
  <c r="AX18" i="12"/>
  <c r="AX17" i="12"/>
  <c r="AX16" i="12"/>
  <c r="AX15" i="12"/>
  <c r="AX14" i="12"/>
  <c r="AX13" i="12"/>
  <c r="AX12" i="12"/>
  <c r="AX11" i="12"/>
  <c r="AX10" i="12"/>
  <c r="AX9" i="12"/>
  <c r="AX8" i="12"/>
  <c r="AX7" i="12"/>
  <c r="AU49" i="12"/>
  <c r="AU48" i="12"/>
  <c r="AU47" i="12"/>
  <c r="AU46" i="12"/>
  <c r="AU45" i="12"/>
  <c r="AU44" i="12"/>
  <c r="AU43" i="12"/>
  <c r="AU42" i="12"/>
  <c r="AU41" i="12"/>
  <c r="AU40" i="12"/>
  <c r="AU39" i="12"/>
  <c r="AU38" i="12"/>
  <c r="AU37" i="12"/>
  <c r="AU36" i="12"/>
  <c r="AU35" i="12"/>
  <c r="AU34" i="12"/>
  <c r="AU33" i="12"/>
  <c r="AU32" i="12"/>
  <c r="AU31" i="12"/>
  <c r="AU30" i="12"/>
  <c r="AU29" i="12"/>
  <c r="AU28" i="12"/>
  <c r="AU27" i="12"/>
  <c r="AU26" i="12"/>
  <c r="AU25" i="12"/>
  <c r="AU24" i="12"/>
  <c r="AU23" i="12"/>
  <c r="AU22" i="12"/>
  <c r="AU21" i="12"/>
  <c r="AU20" i="12"/>
  <c r="AU19" i="12"/>
  <c r="AU18" i="12"/>
  <c r="AU17" i="12"/>
  <c r="AU16" i="12"/>
  <c r="AU15" i="12"/>
  <c r="AU14" i="12"/>
  <c r="AU13" i="12"/>
  <c r="AU12" i="12"/>
  <c r="AU11" i="12"/>
  <c r="AU10" i="12"/>
  <c r="AU9" i="12"/>
  <c r="AU8" i="12"/>
  <c r="AU7" i="12"/>
  <c r="AR49" i="12"/>
  <c r="AR48" i="12"/>
  <c r="AR47" i="12"/>
  <c r="AR46" i="12"/>
  <c r="AR45" i="12"/>
  <c r="AR44" i="12"/>
  <c r="AR43" i="12"/>
  <c r="AR42" i="12"/>
  <c r="AR41" i="12"/>
  <c r="AR40" i="12"/>
  <c r="AR39" i="12"/>
  <c r="AR38" i="12"/>
  <c r="AR37" i="12"/>
  <c r="AR36" i="12"/>
  <c r="AR35" i="12"/>
  <c r="AR34" i="12"/>
  <c r="AR33" i="12"/>
  <c r="AR32" i="12"/>
  <c r="AR31" i="12"/>
  <c r="AR30" i="12"/>
  <c r="AR29" i="12"/>
  <c r="AR28" i="12"/>
  <c r="AR27" i="12"/>
  <c r="AR26" i="12"/>
  <c r="AR25" i="12"/>
  <c r="AR24" i="12"/>
  <c r="AR23" i="12"/>
  <c r="AR22" i="12"/>
  <c r="AR21" i="12"/>
  <c r="AR20" i="12"/>
  <c r="AR19" i="12"/>
  <c r="AR18" i="12"/>
  <c r="AR17" i="12"/>
  <c r="AR16" i="12"/>
  <c r="AR15" i="12"/>
  <c r="AR14" i="12"/>
  <c r="AR13" i="12"/>
  <c r="AR12" i="12"/>
  <c r="AR11" i="12"/>
  <c r="AR10" i="12"/>
  <c r="AR9" i="12"/>
  <c r="AR8" i="12"/>
  <c r="AR7" i="12"/>
  <c r="AL49" i="12"/>
  <c r="AL48" i="12"/>
  <c r="AL47" i="12"/>
  <c r="AL46" i="12"/>
  <c r="AL45" i="12"/>
  <c r="AL44" i="12"/>
  <c r="AL43" i="12"/>
  <c r="AL42" i="12"/>
  <c r="AL41" i="12"/>
  <c r="AL40" i="12"/>
  <c r="AL39" i="12"/>
  <c r="AL38" i="12"/>
  <c r="AL37" i="12"/>
  <c r="AL36" i="12"/>
  <c r="AL35" i="12"/>
  <c r="AL34" i="12"/>
  <c r="AL33" i="12"/>
  <c r="AL32" i="12"/>
  <c r="AL31" i="12"/>
  <c r="AL30" i="12"/>
  <c r="AL29" i="12"/>
  <c r="AL28" i="12"/>
  <c r="AL27" i="12"/>
  <c r="AL26" i="12"/>
  <c r="AL25" i="12"/>
  <c r="AL24" i="12"/>
  <c r="AL23" i="12"/>
  <c r="AL22" i="12"/>
  <c r="AL21" i="12"/>
  <c r="AL20" i="12"/>
  <c r="AL19" i="12"/>
  <c r="AL18" i="12"/>
  <c r="AL17" i="12"/>
  <c r="AL16" i="12"/>
  <c r="AL15" i="12"/>
  <c r="AL14" i="12"/>
  <c r="AL13" i="12"/>
  <c r="AL12" i="12"/>
  <c r="AL11" i="12"/>
  <c r="AL10" i="12"/>
  <c r="AL9" i="12"/>
  <c r="AL8" i="12"/>
  <c r="AL7" i="12"/>
  <c r="AI49" i="12"/>
  <c r="AI48" i="12"/>
  <c r="AI47" i="12"/>
  <c r="AI46" i="12"/>
  <c r="AI45" i="12"/>
  <c r="AI44" i="12"/>
  <c r="AI43" i="12"/>
  <c r="AI42" i="12"/>
  <c r="AI41" i="12"/>
  <c r="AI40" i="12"/>
  <c r="AI39" i="12"/>
  <c r="AI38" i="12"/>
  <c r="AI37" i="12"/>
  <c r="AI36" i="12"/>
  <c r="AI35" i="12"/>
  <c r="AI34" i="12"/>
  <c r="AI33" i="12"/>
  <c r="AI32" i="12"/>
  <c r="AI31" i="12"/>
  <c r="AI30" i="12"/>
  <c r="AI29" i="12"/>
  <c r="AI28" i="12"/>
  <c r="AI27" i="12"/>
  <c r="AI26" i="12"/>
  <c r="AI25" i="12"/>
  <c r="AI24" i="12"/>
  <c r="AI23" i="12"/>
  <c r="AI22" i="12"/>
  <c r="AI21" i="12"/>
  <c r="AI20" i="12"/>
  <c r="AI19" i="12"/>
  <c r="AI18" i="12"/>
  <c r="AI17" i="12"/>
  <c r="AI16" i="12"/>
  <c r="AI15" i="12"/>
  <c r="AI14" i="12"/>
  <c r="AI13" i="12"/>
  <c r="AI12" i="12"/>
  <c r="AI11" i="12"/>
  <c r="AI10" i="12"/>
  <c r="AI9" i="12"/>
  <c r="AI8" i="12"/>
  <c r="AI7" i="12"/>
  <c r="AF49" i="12"/>
  <c r="AF48" i="12"/>
  <c r="AF47" i="12"/>
  <c r="AF46" i="12"/>
  <c r="AF45" i="12"/>
  <c r="AF44" i="12"/>
  <c r="AF43" i="12"/>
  <c r="AF42" i="12"/>
  <c r="AF41" i="12"/>
  <c r="AF40" i="12"/>
  <c r="AF39" i="12"/>
  <c r="AF38" i="12"/>
  <c r="AF37" i="12"/>
  <c r="AF36" i="12"/>
  <c r="AF35" i="12"/>
  <c r="AF34" i="12"/>
  <c r="AF33" i="12"/>
  <c r="AF32" i="12"/>
  <c r="AF31" i="12"/>
  <c r="AF30" i="12"/>
  <c r="AF29" i="12"/>
  <c r="AF28" i="12"/>
  <c r="AF27" i="12"/>
  <c r="AF26" i="12"/>
  <c r="AF25" i="12"/>
  <c r="AF24" i="12"/>
  <c r="AF23" i="12"/>
  <c r="AF22" i="12"/>
  <c r="AF21" i="12"/>
  <c r="AF20" i="12"/>
  <c r="AF19" i="12"/>
  <c r="AF18" i="12"/>
  <c r="AF17" i="12"/>
  <c r="AF16" i="12"/>
  <c r="AF15" i="12"/>
  <c r="AF14" i="12"/>
  <c r="AF13" i="12"/>
  <c r="AF12" i="12"/>
  <c r="AF11" i="12"/>
  <c r="AF10" i="12"/>
  <c r="AF9" i="12"/>
  <c r="AF8" i="12"/>
  <c r="AF7" i="12"/>
  <c r="W49" i="12"/>
  <c r="W48" i="12"/>
  <c r="W47" i="12"/>
  <c r="W46" i="12"/>
  <c r="W45" i="12"/>
  <c r="W44" i="12"/>
  <c r="W43" i="12"/>
  <c r="W42" i="12"/>
  <c r="W41" i="12"/>
  <c r="W40" i="12"/>
  <c r="W39" i="12"/>
  <c r="W38" i="12"/>
  <c r="W37" i="12"/>
  <c r="W36" i="12"/>
  <c r="W35" i="12"/>
  <c r="W34" i="12"/>
  <c r="W33" i="12"/>
  <c r="W32" i="12"/>
  <c r="W31" i="12"/>
  <c r="W30" i="12"/>
  <c r="W29" i="12"/>
  <c r="W28" i="12"/>
  <c r="W27" i="12"/>
  <c r="W26" i="12"/>
  <c r="W25" i="12"/>
  <c r="W24" i="12"/>
  <c r="W23" i="12"/>
  <c r="W22" i="12"/>
  <c r="W21" i="12"/>
  <c r="W20" i="12"/>
  <c r="W19" i="12"/>
  <c r="W18" i="12"/>
  <c r="W17" i="12"/>
  <c r="W16" i="12"/>
  <c r="W15" i="12"/>
  <c r="W14" i="12"/>
  <c r="W13" i="12"/>
  <c r="W12" i="12"/>
  <c r="W11" i="12"/>
  <c r="W10" i="12"/>
  <c r="W9" i="12"/>
  <c r="W8" i="12"/>
  <c r="W7" i="12"/>
  <c r="T49" i="12"/>
  <c r="T48" i="12"/>
  <c r="T47" i="12"/>
  <c r="T46" i="12"/>
  <c r="T45" i="12"/>
  <c r="T44" i="12"/>
  <c r="T43" i="12"/>
  <c r="T42" i="12"/>
  <c r="T41" i="12"/>
  <c r="T40" i="12"/>
  <c r="T39" i="12"/>
  <c r="T38" i="12"/>
  <c r="T37" i="12"/>
  <c r="T36" i="12"/>
  <c r="T35" i="12"/>
  <c r="T34" i="12"/>
  <c r="T33" i="12"/>
  <c r="T32" i="12"/>
  <c r="T31" i="12"/>
  <c r="T30" i="12"/>
  <c r="T29" i="12"/>
  <c r="T28" i="12"/>
  <c r="T27" i="12"/>
  <c r="T26" i="12"/>
  <c r="T25" i="12"/>
  <c r="T24" i="12"/>
  <c r="T23" i="12"/>
  <c r="T22" i="12"/>
  <c r="T21" i="12"/>
  <c r="T20" i="12"/>
  <c r="T19" i="12"/>
  <c r="T18" i="12"/>
  <c r="T17" i="12"/>
  <c r="T16" i="12"/>
  <c r="T15" i="12"/>
  <c r="T14" i="12"/>
  <c r="T13" i="12"/>
  <c r="T12" i="12"/>
  <c r="T11" i="12"/>
  <c r="T10" i="12"/>
  <c r="T9" i="12"/>
  <c r="T8" i="12"/>
  <c r="T7" i="12"/>
  <c r="Q49" i="12"/>
  <c r="Q48" i="12"/>
  <c r="Q47" i="12"/>
  <c r="Q46" i="12"/>
  <c r="Q45" i="12"/>
  <c r="Q44" i="12"/>
  <c r="Q43" i="12"/>
  <c r="Q42" i="12"/>
  <c r="Q41" i="12"/>
  <c r="Q40" i="12"/>
  <c r="Q39" i="12"/>
  <c r="Q38" i="12"/>
  <c r="Q37" i="12"/>
  <c r="Q36" i="12"/>
  <c r="Q35" i="12"/>
  <c r="Q34" i="12"/>
  <c r="Q33" i="12"/>
  <c r="Q32" i="12"/>
  <c r="Q31" i="12"/>
  <c r="Q30" i="12"/>
  <c r="Q29" i="12"/>
  <c r="Q28" i="12"/>
  <c r="Q27" i="12"/>
  <c r="Q26" i="12"/>
  <c r="Q25" i="12"/>
  <c r="Q24" i="12"/>
  <c r="Q23" i="12"/>
  <c r="Q22" i="12"/>
  <c r="Q21" i="12"/>
  <c r="Q20" i="12"/>
  <c r="Q19" i="12"/>
  <c r="Q18" i="12"/>
  <c r="Q17" i="12"/>
  <c r="Q16" i="12"/>
  <c r="Q15" i="12"/>
  <c r="Q14" i="12"/>
  <c r="Q13" i="12"/>
  <c r="Q12" i="12"/>
  <c r="Q11" i="12"/>
  <c r="Q10" i="12"/>
  <c r="Q9" i="12"/>
  <c r="Q8" i="12"/>
  <c r="Q7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K11" i="12"/>
  <c r="K10" i="12"/>
  <c r="K9" i="12"/>
  <c r="K8" i="12"/>
  <c r="K7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AY50" i="35"/>
  <c r="AY49" i="35"/>
  <c r="W49" i="35" s="1"/>
  <c r="E49" i="12"/>
  <c r="AY48" i="35"/>
  <c r="F50" i="12" s="1"/>
  <c r="O50" i="12" s="1"/>
  <c r="P50" i="12" s="1"/>
  <c r="E48" i="12"/>
  <c r="AY47" i="35"/>
  <c r="E47" i="12"/>
  <c r="AY46" i="35"/>
  <c r="W46" i="35" s="1"/>
  <c r="E46" i="12"/>
  <c r="AY45" i="35"/>
  <c r="W45" i="35" s="1"/>
  <c r="E45" i="12"/>
  <c r="N45" i="12" s="1"/>
  <c r="AY44" i="35"/>
  <c r="E44" i="12"/>
  <c r="AY43" i="35"/>
  <c r="E43" i="12"/>
  <c r="AY42" i="35"/>
  <c r="E42" i="12"/>
  <c r="AY41" i="35"/>
  <c r="E41" i="12"/>
  <c r="AY40" i="35"/>
  <c r="E40" i="12"/>
  <c r="AY39" i="35"/>
  <c r="E39" i="12"/>
  <c r="AY38" i="35"/>
  <c r="F38" i="35" s="1"/>
  <c r="E38" i="12"/>
  <c r="AY37" i="35"/>
  <c r="E37" i="12"/>
  <c r="N37" i="12" s="1"/>
  <c r="AY36" i="35"/>
  <c r="E36" i="12"/>
  <c r="AY35" i="35"/>
  <c r="E35" i="12"/>
  <c r="AY34" i="35"/>
  <c r="E34" i="12"/>
  <c r="AY33" i="35"/>
  <c r="E33" i="12"/>
  <c r="AY32" i="35"/>
  <c r="F32" i="35" s="1"/>
  <c r="E32" i="12"/>
  <c r="AY31" i="35"/>
  <c r="E31" i="12"/>
  <c r="AY30" i="35"/>
  <c r="E30" i="12"/>
  <c r="AY29" i="35"/>
  <c r="E29" i="12"/>
  <c r="N29" i="12" s="1"/>
  <c r="AY28" i="35"/>
  <c r="F28" i="35" s="1"/>
  <c r="E28" i="12"/>
  <c r="AY27" i="35"/>
  <c r="E27" i="12"/>
  <c r="AY26" i="35"/>
  <c r="E26" i="12"/>
  <c r="AY25" i="35"/>
  <c r="E25" i="12"/>
  <c r="AY24" i="35"/>
  <c r="F24" i="35" s="1"/>
  <c r="E24" i="12"/>
  <c r="AY23" i="35"/>
  <c r="W23" i="35" s="1"/>
  <c r="E23" i="12"/>
  <c r="AY22" i="35"/>
  <c r="W22" i="35" s="1"/>
  <c r="E22" i="12"/>
  <c r="AY21" i="35"/>
  <c r="F21" i="35" s="1"/>
  <c r="E21" i="12"/>
  <c r="N21" i="12" s="1"/>
  <c r="AY20" i="35"/>
  <c r="E20" i="12"/>
  <c r="AY19" i="35"/>
  <c r="E19" i="12"/>
  <c r="AY18" i="35"/>
  <c r="E18" i="12"/>
  <c r="AY17" i="35"/>
  <c r="F17" i="35" s="1"/>
  <c r="E17" i="12"/>
  <c r="AY16" i="35"/>
  <c r="E16" i="12"/>
  <c r="AY15" i="35"/>
  <c r="E15" i="12"/>
  <c r="AY14" i="35"/>
  <c r="E14" i="12"/>
  <c r="AY13" i="35"/>
  <c r="F13" i="35" s="1"/>
  <c r="E13" i="12"/>
  <c r="N13" i="12" s="1"/>
  <c r="AY12" i="35"/>
  <c r="E12" i="12"/>
  <c r="AY11" i="35"/>
  <c r="E11" i="12"/>
  <c r="AY10" i="35"/>
  <c r="E10" i="12"/>
  <c r="AY9" i="35"/>
  <c r="F9" i="35" s="1"/>
  <c r="E9" i="12"/>
  <c r="AY8" i="35"/>
  <c r="E8" i="12"/>
  <c r="AY7" i="35"/>
  <c r="F7" i="35" s="1"/>
  <c r="Z51" i="35"/>
  <c r="T51" i="35"/>
  <c r="N51" i="35"/>
  <c r="E7" i="12"/>
  <c r="BD7" i="36"/>
  <c r="A8" i="36"/>
  <c r="A9" i="36" s="1"/>
  <c r="A10" i="36" s="1"/>
  <c r="A11" i="36" s="1"/>
  <c r="A12" i="36" s="1"/>
  <c r="A13" i="36" s="1"/>
  <c r="A14" i="36" s="1"/>
  <c r="A15" i="36" s="1"/>
  <c r="A16" i="36" s="1"/>
  <c r="A17" i="36" s="1"/>
  <c r="A18" i="36" s="1"/>
  <c r="A19" i="36" s="1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BD8" i="36"/>
  <c r="BG8" i="36" s="1"/>
  <c r="BD9" i="36"/>
  <c r="BG9" i="36" s="1"/>
  <c r="BD10" i="36"/>
  <c r="BG10" i="36" s="1"/>
  <c r="BD11" i="36"/>
  <c r="BG11" i="36" s="1"/>
  <c r="BD12" i="36"/>
  <c r="BG12" i="36" s="1"/>
  <c r="BD13" i="36"/>
  <c r="BG13" i="36" s="1"/>
  <c r="BD14" i="36"/>
  <c r="BG14" i="36" s="1"/>
  <c r="BD15" i="36"/>
  <c r="BG15" i="36" s="1"/>
  <c r="BD16" i="36"/>
  <c r="BG16" i="36" s="1"/>
  <c r="BD17" i="36"/>
  <c r="BG17" i="36" s="1"/>
  <c r="BD18" i="36"/>
  <c r="BG18" i="36" s="1"/>
  <c r="BD19" i="36"/>
  <c r="BG19" i="36" s="1"/>
  <c r="BD20" i="36"/>
  <c r="BG20" i="36" s="1"/>
  <c r="BD21" i="36"/>
  <c r="BG21" i="36" s="1"/>
  <c r="BD22" i="36"/>
  <c r="BG22" i="36" s="1"/>
  <c r="BD23" i="36"/>
  <c r="BG23" i="36" s="1"/>
  <c r="BD24" i="36"/>
  <c r="BG24" i="36" s="1"/>
  <c r="BD25" i="36"/>
  <c r="BG25" i="36" s="1"/>
  <c r="BD26" i="36"/>
  <c r="BG26" i="36" s="1"/>
  <c r="BD27" i="36"/>
  <c r="BG27" i="36" s="1"/>
  <c r="BD28" i="36"/>
  <c r="BG28" i="36" s="1"/>
  <c r="BD29" i="36"/>
  <c r="BG29" i="36" s="1"/>
  <c r="BD30" i="36"/>
  <c r="BG30" i="36" s="1"/>
  <c r="BD31" i="36"/>
  <c r="BG31" i="36" s="1"/>
  <c r="BD32" i="36"/>
  <c r="BG32" i="36" s="1"/>
  <c r="BD33" i="36"/>
  <c r="BG33" i="36" s="1"/>
  <c r="BD34" i="36"/>
  <c r="BG34" i="36" s="1"/>
  <c r="BD35" i="36"/>
  <c r="BG35" i="36" s="1"/>
  <c r="BD36" i="36"/>
  <c r="BG36" i="36" s="1"/>
  <c r="BD37" i="36"/>
  <c r="BG37" i="36" s="1"/>
  <c r="BD38" i="36"/>
  <c r="BG38" i="36" s="1"/>
  <c r="BD39" i="36"/>
  <c r="BG39" i="36" s="1"/>
  <c r="BD40" i="36"/>
  <c r="BG40" i="36" s="1"/>
  <c r="BD41" i="36"/>
  <c r="BG41" i="36" s="1"/>
  <c r="BD42" i="36"/>
  <c r="BG42" i="36" s="1"/>
  <c r="BD43" i="36"/>
  <c r="BG43" i="36" s="1"/>
  <c r="BD44" i="36"/>
  <c r="BG44" i="36" s="1"/>
  <c r="BD45" i="36"/>
  <c r="BG45" i="36" s="1"/>
  <c r="BD46" i="36"/>
  <c r="BG46" i="36" s="1"/>
  <c r="BD47" i="36"/>
  <c r="BG47" i="36" s="1"/>
  <c r="BD48" i="36"/>
  <c r="BG48" i="36" s="1"/>
  <c r="BD49" i="36"/>
  <c r="BG49" i="36" s="1"/>
  <c r="E51" i="36"/>
  <c r="K51" i="36"/>
  <c r="Q51" i="36"/>
  <c r="T51" i="36"/>
  <c r="W51" i="36"/>
  <c r="AF51" i="36"/>
  <c r="AI51" i="36"/>
  <c r="AL51" i="36"/>
  <c r="AR51" i="36"/>
  <c r="AU51" i="36"/>
  <c r="AX51" i="36"/>
  <c r="E10" i="18"/>
  <c r="E11" i="18"/>
  <c r="E13" i="18"/>
  <c r="AO13" i="18"/>
  <c r="AO16" i="18"/>
  <c r="E19" i="18"/>
  <c r="E23" i="18"/>
  <c r="E25" i="18"/>
  <c r="E28" i="18"/>
  <c r="AO28" i="18"/>
  <c r="E29" i="18"/>
  <c r="E33" i="18"/>
  <c r="E42" i="18"/>
  <c r="AO46" i="18"/>
  <c r="E47" i="18"/>
  <c r="E49" i="18"/>
  <c r="AC51" i="35"/>
  <c r="AS42" i="22"/>
  <c r="AC13" i="18"/>
  <c r="Z35" i="18"/>
  <c r="N49" i="18"/>
  <c r="N35" i="18"/>
  <c r="N27" i="18"/>
  <c r="N22" i="18"/>
  <c r="N18" i="18"/>
  <c r="AL48" i="18"/>
  <c r="AI46" i="18"/>
  <c r="AL39" i="18"/>
  <c r="AI38" i="18"/>
  <c r="AF34" i="18"/>
  <c r="Z32" i="18"/>
  <c r="AL18" i="18"/>
  <c r="AL15" i="18"/>
  <c r="AR50" i="35"/>
  <c r="AR46" i="35"/>
  <c r="AR38" i="35"/>
  <c r="AR36" i="35"/>
  <c r="AR32" i="35"/>
  <c r="AR30" i="35"/>
  <c r="AR28" i="35"/>
  <c r="AR22" i="35"/>
  <c r="AR49" i="35"/>
  <c r="BE7" i="33"/>
  <c r="BE8" i="33"/>
  <c r="BE9" i="33"/>
  <c r="BE10" i="33"/>
  <c r="BE11" i="33"/>
  <c r="BE12" i="33"/>
  <c r="BE13" i="33"/>
  <c r="BE14" i="33"/>
  <c r="BE15" i="33"/>
  <c r="BE16" i="33"/>
  <c r="BE17" i="33"/>
  <c r="BE18" i="33"/>
  <c r="BE19" i="33"/>
  <c r="BE20" i="33"/>
  <c r="BE21" i="33"/>
  <c r="BE22" i="33"/>
  <c r="BE23" i="33"/>
  <c r="BE24" i="33"/>
  <c r="BE25" i="33"/>
  <c r="BE26" i="33"/>
  <c r="BE27" i="33"/>
  <c r="BE28" i="33"/>
  <c r="BE29" i="33"/>
  <c r="BE30" i="33"/>
  <c r="BE31" i="33"/>
  <c r="BE32" i="33"/>
  <c r="BE33" i="33"/>
  <c r="BE34" i="33"/>
  <c r="BE35" i="33"/>
  <c r="BE36" i="33"/>
  <c r="BE37" i="33"/>
  <c r="BE38" i="33"/>
  <c r="BE39" i="33"/>
  <c r="BE40" i="33"/>
  <c r="BE41" i="33"/>
  <c r="BE42" i="33"/>
  <c r="BE43" i="33"/>
  <c r="BE44" i="33"/>
  <c r="BE45" i="33"/>
  <c r="BE46" i="33"/>
  <c r="BE47" i="33"/>
  <c r="BE48" i="33"/>
  <c r="BE49" i="33"/>
  <c r="AR7" i="32"/>
  <c r="AR8" i="32"/>
  <c r="AR9" i="32"/>
  <c r="AR10" i="32"/>
  <c r="AR11" i="32"/>
  <c r="AR12" i="32"/>
  <c r="AR13" i="32"/>
  <c r="AR14" i="32"/>
  <c r="AR15" i="32"/>
  <c r="AR16" i="32"/>
  <c r="AR17" i="32"/>
  <c r="AR18" i="32"/>
  <c r="AR19" i="32"/>
  <c r="AR20" i="32"/>
  <c r="AR21" i="32"/>
  <c r="AR22" i="32"/>
  <c r="AR23" i="32"/>
  <c r="AR24" i="32"/>
  <c r="AR25" i="32"/>
  <c r="AR26" i="32"/>
  <c r="AR27" i="32"/>
  <c r="AR28" i="32"/>
  <c r="AR29" i="32"/>
  <c r="AR30" i="32"/>
  <c r="AR31" i="32"/>
  <c r="AR32" i="32"/>
  <c r="AR33" i="32"/>
  <c r="AR34" i="32"/>
  <c r="AR35" i="32"/>
  <c r="AR36" i="32"/>
  <c r="AR37" i="32"/>
  <c r="AR38" i="32"/>
  <c r="AR39" i="32"/>
  <c r="AR40" i="32"/>
  <c r="AR41" i="32"/>
  <c r="AR42" i="32"/>
  <c r="AR43" i="32"/>
  <c r="AR44" i="32"/>
  <c r="AR45" i="32"/>
  <c r="AR46" i="32"/>
  <c r="AR47" i="32"/>
  <c r="AR48" i="32"/>
  <c r="AR49" i="32"/>
  <c r="AR50" i="32"/>
  <c r="D8" i="18"/>
  <c r="E7" i="22"/>
  <c r="G8" i="18"/>
  <c r="H7" i="22"/>
  <c r="J8" i="18"/>
  <c r="K7" i="22"/>
  <c r="M8" i="18"/>
  <c r="Q7" i="22"/>
  <c r="P8" i="18"/>
  <c r="T7" i="22"/>
  <c r="S8" i="18"/>
  <c r="S7" i="21"/>
  <c r="U7" i="21" s="1"/>
  <c r="W7" i="22"/>
  <c r="Y8" i="18"/>
  <c r="AB8" i="18"/>
  <c r="AI7" i="22"/>
  <c r="AE8" i="18"/>
  <c r="AL7" i="22"/>
  <c r="AH8" i="18"/>
  <c r="AR7" i="22"/>
  <c r="AK8" i="18"/>
  <c r="AN8" i="18"/>
  <c r="D9" i="18"/>
  <c r="G9" i="18"/>
  <c r="J9" i="18"/>
  <c r="M9" i="18"/>
  <c r="P9" i="18"/>
  <c r="S9" i="18"/>
  <c r="S8" i="21"/>
  <c r="U8" i="21" s="1"/>
  <c r="W8" i="22"/>
  <c r="Y9" i="18"/>
  <c r="AB9" i="18"/>
  <c r="AI8" i="22"/>
  <c r="AE9" i="18"/>
  <c r="AL8" i="22"/>
  <c r="AH9" i="18"/>
  <c r="AR8" i="22"/>
  <c r="AK9" i="18"/>
  <c r="AU8" i="22"/>
  <c r="AN9" i="18"/>
  <c r="AX8" i="22"/>
  <c r="D10" i="18"/>
  <c r="G10" i="18"/>
  <c r="H9" i="22"/>
  <c r="J10" i="18"/>
  <c r="K9" i="22"/>
  <c r="M10" i="18"/>
  <c r="Q9" i="22"/>
  <c r="P10" i="18"/>
  <c r="T9" i="22"/>
  <c r="S10" i="18"/>
  <c r="S9" i="21"/>
  <c r="U9" i="21" s="1"/>
  <c r="W9" i="22"/>
  <c r="Y10" i="18"/>
  <c r="AB10" i="18"/>
  <c r="AI9" i="22"/>
  <c r="AE10" i="18"/>
  <c r="AL9" i="22"/>
  <c r="AH10" i="18"/>
  <c r="AR9" i="22"/>
  <c r="AK10" i="18"/>
  <c r="AU9" i="22"/>
  <c r="AN10" i="18"/>
  <c r="AX9" i="22"/>
  <c r="D11" i="18"/>
  <c r="G11" i="18"/>
  <c r="H10" i="22"/>
  <c r="J11" i="18"/>
  <c r="M11" i="18"/>
  <c r="Q10" i="22"/>
  <c r="P11" i="18"/>
  <c r="T10" i="22"/>
  <c r="S11" i="18"/>
  <c r="S10" i="21"/>
  <c r="U10" i="21" s="1"/>
  <c r="W10" i="22"/>
  <c r="Y11" i="18"/>
  <c r="AF10" i="22"/>
  <c r="AB11" i="18"/>
  <c r="AI10" i="22"/>
  <c r="AE11" i="18"/>
  <c r="AL10" i="22"/>
  <c r="AH11" i="18"/>
  <c r="AR10" i="22"/>
  <c r="AK11" i="18"/>
  <c r="AN11" i="18"/>
  <c r="AX10" i="22"/>
  <c r="D12" i="18"/>
  <c r="E11" i="22"/>
  <c r="G12" i="18"/>
  <c r="H11" i="22"/>
  <c r="J12" i="18"/>
  <c r="K11" i="22"/>
  <c r="M12" i="18"/>
  <c r="Q11" i="22"/>
  <c r="P12" i="18"/>
  <c r="T11" i="22"/>
  <c r="S12" i="18"/>
  <c r="S11" i="21"/>
  <c r="U11" i="21" s="1"/>
  <c r="Y12" i="18"/>
  <c r="AF11" i="22"/>
  <c r="AB12" i="18"/>
  <c r="AI11" i="22"/>
  <c r="AE12" i="18"/>
  <c r="AL11" i="22"/>
  <c r="AH12" i="18"/>
  <c r="AK12" i="18"/>
  <c r="AU11" i="22"/>
  <c r="AN12" i="18"/>
  <c r="AX11" i="22"/>
  <c r="D13" i="18"/>
  <c r="G13" i="18"/>
  <c r="H12" i="22"/>
  <c r="J13" i="18"/>
  <c r="K12" i="22"/>
  <c r="M13" i="18"/>
  <c r="Q12" i="22"/>
  <c r="P13" i="18"/>
  <c r="T12" i="22"/>
  <c r="S13" i="18"/>
  <c r="S12" i="21"/>
  <c r="U12" i="21" s="1"/>
  <c r="W12" i="22"/>
  <c r="Y13" i="18"/>
  <c r="AB13" i="18"/>
  <c r="AI12" i="22"/>
  <c r="AE13" i="18"/>
  <c r="AL12" i="22"/>
  <c r="AH13" i="18"/>
  <c r="AR12" i="22"/>
  <c r="AK13" i="18"/>
  <c r="AU12" i="22"/>
  <c r="AN13" i="18"/>
  <c r="AX12" i="22"/>
  <c r="D14" i="18"/>
  <c r="E13" i="22"/>
  <c r="G14" i="18"/>
  <c r="H13" i="22"/>
  <c r="J14" i="18"/>
  <c r="K13" i="22"/>
  <c r="M14" i="18"/>
  <c r="Q13" i="22"/>
  <c r="P14" i="18"/>
  <c r="T13" i="22"/>
  <c r="S14" i="18"/>
  <c r="S13" i="21"/>
  <c r="U13" i="21" s="1"/>
  <c r="Y14" i="18"/>
  <c r="AF13" i="22"/>
  <c r="AB14" i="18"/>
  <c r="AE14" i="18"/>
  <c r="AL13" i="22"/>
  <c r="AH14" i="18"/>
  <c r="AR13" i="22"/>
  <c r="AK14" i="18"/>
  <c r="AU13" i="22"/>
  <c r="AN14" i="18"/>
  <c r="D15" i="18"/>
  <c r="G15" i="18"/>
  <c r="J15" i="18"/>
  <c r="M15" i="18"/>
  <c r="Q14" i="22"/>
  <c r="P15" i="18"/>
  <c r="S15" i="18"/>
  <c r="S14" i="21"/>
  <c r="U14" i="21" s="1"/>
  <c r="W14" i="22"/>
  <c r="Y15" i="18"/>
  <c r="AF14" i="22"/>
  <c r="AB15" i="18"/>
  <c r="AI14" i="22"/>
  <c r="AE15" i="18"/>
  <c r="AL14" i="22"/>
  <c r="AH15" i="18"/>
  <c r="AR14" i="22"/>
  <c r="AK15" i="18"/>
  <c r="AN15" i="18"/>
  <c r="AX14" i="22"/>
  <c r="D16" i="18"/>
  <c r="E15" i="22"/>
  <c r="G16" i="18"/>
  <c r="H15" i="22"/>
  <c r="J16" i="18"/>
  <c r="K15" i="22"/>
  <c r="M16" i="18"/>
  <c r="Q15" i="22"/>
  <c r="P16" i="18"/>
  <c r="T15" i="22"/>
  <c r="S16" i="18"/>
  <c r="S15" i="21"/>
  <c r="U15" i="21" s="1"/>
  <c r="Y16" i="18"/>
  <c r="AF15" i="22"/>
  <c r="AB16" i="18"/>
  <c r="AI15" i="22"/>
  <c r="AE16" i="18"/>
  <c r="AL15" i="22"/>
  <c r="AH16" i="18"/>
  <c r="AK16" i="18"/>
  <c r="AU15" i="22"/>
  <c r="AN16" i="18"/>
  <c r="AX15" i="22"/>
  <c r="D17" i="18"/>
  <c r="E16" i="22"/>
  <c r="G17" i="18"/>
  <c r="H16" i="22"/>
  <c r="J17" i="18"/>
  <c r="K16" i="22"/>
  <c r="M17" i="18"/>
  <c r="Q16" i="22"/>
  <c r="P17" i="18"/>
  <c r="T16" i="22"/>
  <c r="S17" i="18"/>
  <c r="S16" i="21"/>
  <c r="U16" i="21" s="1"/>
  <c r="W16" i="22"/>
  <c r="Y17" i="18"/>
  <c r="AF16" i="22"/>
  <c r="AB17" i="18"/>
  <c r="AE17" i="18"/>
  <c r="AH17" i="18"/>
  <c r="AR16" i="22"/>
  <c r="AK17" i="18"/>
  <c r="AU16" i="22"/>
  <c r="AN17" i="18"/>
  <c r="AX16" i="22"/>
  <c r="D18" i="18"/>
  <c r="G18" i="18"/>
  <c r="H17" i="22"/>
  <c r="J18" i="18"/>
  <c r="K17" i="22"/>
  <c r="M18" i="18"/>
  <c r="Q17" i="22"/>
  <c r="P18" i="18"/>
  <c r="T17" i="22"/>
  <c r="S18" i="18"/>
  <c r="S17" i="21"/>
  <c r="U17" i="21" s="1"/>
  <c r="W17" i="22"/>
  <c r="Y18" i="18"/>
  <c r="AB18" i="18"/>
  <c r="AI17" i="22"/>
  <c r="AE18" i="18"/>
  <c r="AL17" i="22"/>
  <c r="AH18" i="18"/>
  <c r="AR17" i="22"/>
  <c r="AK18" i="18"/>
  <c r="AU17" i="22"/>
  <c r="AN18" i="18"/>
  <c r="AX17" i="22"/>
  <c r="D19" i="18"/>
  <c r="E18" i="22"/>
  <c r="G19" i="18"/>
  <c r="H18" i="22"/>
  <c r="J19" i="18"/>
  <c r="K18" i="22"/>
  <c r="M19" i="18"/>
  <c r="Q18" i="22"/>
  <c r="P19" i="18"/>
  <c r="T18" i="22"/>
  <c r="S19" i="18"/>
  <c r="S18" i="21"/>
  <c r="U18" i="21" s="1"/>
  <c r="Y19" i="18"/>
  <c r="AB19" i="18"/>
  <c r="AI18" i="22"/>
  <c r="AE19" i="18"/>
  <c r="AH19" i="18"/>
  <c r="AR18" i="22"/>
  <c r="AK19" i="18"/>
  <c r="AU18" i="22"/>
  <c r="AN19" i="18"/>
  <c r="AX18" i="22"/>
  <c r="D20" i="18"/>
  <c r="E19" i="22"/>
  <c r="G20" i="18"/>
  <c r="H19" i="22"/>
  <c r="J20" i="18"/>
  <c r="K19" i="22"/>
  <c r="M20" i="18"/>
  <c r="Q19" i="22"/>
  <c r="P20" i="18"/>
  <c r="T19" i="22"/>
  <c r="S20" i="18"/>
  <c r="S19" i="21"/>
  <c r="U19" i="21" s="1"/>
  <c r="Y20" i="18"/>
  <c r="AF19" i="22"/>
  <c r="AB20" i="18"/>
  <c r="AE20" i="18"/>
  <c r="AH20" i="18"/>
  <c r="AR19" i="22"/>
  <c r="AK20" i="18"/>
  <c r="AU19" i="22"/>
  <c r="AN20" i="18"/>
  <c r="AX19" i="22"/>
  <c r="D21" i="18"/>
  <c r="G21" i="18"/>
  <c r="H20" i="22"/>
  <c r="J21" i="18"/>
  <c r="K20" i="22"/>
  <c r="M21" i="18"/>
  <c r="Q20" i="22"/>
  <c r="P21" i="18"/>
  <c r="T20" i="22"/>
  <c r="S21" i="18"/>
  <c r="S20" i="21"/>
  <c r="U20" i="21" s="1"/>
  <c r="W20" i="22"/>
  <c r="Y21" i="18"/>
  <c r="AB21" i="18"/>
  <c r="AI20" i="22"/>
  <c r="AE21" i="18"/>
  <c r="AL20" i="22"/>
  <c r="AH21" i="18"/>
  <c r="AR20" i="22"/>
  <c r="AK21" i="18"/>
  <c r="AU20" i="22"/>
  <c r="AN21" i="18"/>
  <c r="AX20" i="22"/>
  <c r="D22" i="18"/>
  <c r="G22" i="18"/>
  <c r="H21" i="22"/>
  <c r="J22" i="18"/>
  <c r="K21" i="22"/>
  <c r="M22" i="18"/>
  <c r="Q21" i="22"/>
  <c r="P22" i="18"/>
  <c r="T21" i="22"/>
  <c r="S22" i="18"/>
  <c r="S21" i="21"/>
  <c r="U21" i="21" s="1"/>
  <c r="W21" i="22"/>
  <c r="Y22" i="18"/>
  <c r="AF21" i="22"/>
  <c r="AB22" i="18"/>
  <c r="AE22" i="18"/>
  <c r="AL21" i="22"/>
  <c r="AH22" i="18"/>
  <c r="AR21" i="22"/>
  <c r="AK22" i="18"/>
  <c r="AU21" i="22"/>
  <c r="AN22" i="18"/>
  <c r="AX21" i="22"/>
  <c r="D23" i="18"/>
  <c r="G23" i="18"/>
  <c r="J23" i="18"/>
  <c r="M23" i="18"/>
  <c r="Q22" i="22"/>
  <c r="P23" i="18"/>
  <c r="T22" i="22"/>
  <c r="S23" i="18"/>
  <c r="S22" i="21"/>
  <c r="U22" i="21" s="1"/>
  <c r="W22" i="22"/>
  <c r="Y23" i="18"/>
  <c r="AF22" i="22"/>
  <c r="AB23" i="18"/>
  <c r="AI22" i="22"/>
  <c r="AE23" i="18"/>
  <c r="AL22" i="22"/>
  <c r="AH23" i="18"/>
  <c r="AK23" i="18"/>
  <c r="AU22" i="22"/>
  <c r="AN23" i="18"/>
  <c r="AX22" i="22"/>
  <c r="D24" i="18"/>
  <c r="E23" i="22"/>
  <c r="G24" i="18"/>
  <c r="J24" i="18"/>
  <c r="K23" i="22"/>
  <c r="M24" i="18"/>
  <c r="Q23" i="22"/>
  <c r="P24" i="18"/>
  <c r="T23" i="22"/>
  <c r="S24" i="18"/>
  <c r="S23" i="21"/>
  <c r="U23" i="21" s="1"/>
  <c r="W23" i="22"/>
  <c r="Y24" i="18"/>
  <c r="AF23" i="22"/>
  <c r="AB24" i="18"/>
  <c r="AE24" i="18"/>
  <c r="AL23" i="22"/>
  <c r="AH24" i="18"/>
  <c r="AR23" i="22"/>
  <c r="AK24" i="18"/>
  <c r="AU23" i="22"/>
  <c r="AN24" i="18"/>
  <c r="AX23" i="22"/>
  <c r="D25" i="18"/>
  <c r="G25" i="18"/>
  <c r="J25" i="18"/>
  <c r="M25" i="18"/>
  <c r="Q24" i="22"/>
  <c r="P25" i="18"/>
  <c r="T24" i="22"/>
  <c r="S25" i="18"/>
  <c r="S24" i="21"/>
  <c r="U24" i="21" s="1"/>
  <c r="W24" i="22"/>
  <c r="Y25" i="18"/>
  <c r="AF24" i="22"/>
  <c r="AB25" i="18"/>
  <c r="AI24" i="22"/>
  <c r="AE25" i="18"/>
  <c r="AL24" i="22"/>
  <c r="AH25" i="18"/>
  <c r="AK25" i="18"/>
  <c r="AU24" i="22"/>
  <c r="AN25" i="18"/>
  <c r="AX24" i="22"/>
  <c r="D26" i="18"/>
  <c r="E25" i="22"/>
  <c r="G26" i="18"/>
  <c r="H25" i="22"/>
  <c r="J26" i="18"/>
  <c r="K25" i="22"/>
  <c r="M26" i="18"/>
  <c r="Q25" i="22"/>
  <c r="P26" i="18"/>
  <c r="T25" i="22"/>
  <c r="S26" i="18"/>
  <c r="S25" i="21"/>
  <c r="U25" i="21" s="1"/>
  <c r="Y26" i="18"/>
  <c r="AB26" i="18"/>
  <c r="AI25" i="22"/>
  <c r="AE26" i="18"/>
  <c r="AL25" i="22"/>
  <c r="AH26" i="18"/>
  <c r="AR25" i="22"/>
  <c r="AK26" i="18"/>
  <c r="AU25" i="22"/>
  <c r="AN26" i="18"/>
  <c r="AX25" i="22"/>
  <c r="D27" i="18"/>
  <c r="G27" i="18"/>
  <c r="J27" i="18"/>
  <c r="K26" i="22"/>
  <c r="M27" i="18"/>
  <c r="Q26" i="22"/>
  <c r="P27" i="18"/>
  <c r="S27" i="18"/>
  <c r="S26" i="21"/>
  <c r="U26" i="21" s="1"/>
  <c r="W26" i="22"/>
  <c r="Y27" i="18"/>
  <c r="AF26" i="22"/>
  <c r="AB27" i="18"/>
  <c r="AI26" i="22"/>
  <c r="AE27" i="18"/>
  <c r="AH27" i="18"/>
  <c r="AK27" i="18"/>
  <c r="AU26" i="22"/>
  <c r="AN27" i="18"/>
  <c r="AX26" i="22"/>
  <c r="D28" i="18"/>
  <c r="E27" i="22"/>
  <c r="G28" i="18"/>
  <c r="H27" i="22"/>
  <c r="J28" i="18"/>
  <c r="K27" i="22"/>
  <c r="M28" i="18"/>
  <c r="Q27" i="22"/>
  <c r="P28" i="18"/>
  <c r="T27" i="22"/>
  <c r="S28" i="18"/>
  <c r="S27" i="21"/>
  <c r="U27" i="21" s="1"/>
  <c r="Y28" i="18"/>
  <c r="AB28" i="18"/>
  <c r="AI27" i="22"/>
  <c r="AE28" i="18"/>
  <c r="AL27" i="22"/>
  <c r="AH28" i="18"/>
  <c r="AR27" i="22"/>
  <c r="AK28" i="18"/>
  <c r="AU27" i="22"/>
  <c r="AN28" i="18"/>
  <c r="AX27" i="22"/>
  <c r="D29" i="18"/>
  <c r="G29" i="18"/>
  <c r="J29" i="18"/>
  <c r="M29" i="18"/>
  <c r="Q28" i="22"/>
  <c r="P29" i="18"/>
  <c r="T28" i="22"/>
  <c r="S29" i="18"/>
  <c r="S28" i="21"/>
  <c r="W28" i="22"/>
  <c r="Y29" i="18"/>
  <c r="AF28" i="22"/>
  <c r="AB29" i="18"/>
  <c r="AI28" i="22"/>
  <c r="AE29" i="18"/>
  <c r="AH29" i="18"/>
  <c r="AR28" i="22"/>
  <c r="AK29" i="18"/>
  <c r="AU28" i="22"/>
  <c r="AN29" i="18"/>
  <c r="AX28" i="22"/>
  <c r="D30" i="18"/>
  <c r="E29" i="22"/>
  <c r="G30" i="18"/>
  <c r="H29" i="22"/>
  <c r="J30" i="18"/>
  <c r="K29" i="22"/>
  <c r="M30" i="18"/>
  <c r="Q29" i="22"/>
  <c r="P30" i="18"/>
  <c r="T29" i="22"/>
  <c r="S30" i="18"/>
  <c r="S29" i="21"/>
  <c r="U29" i="21" s="1"/>
  <c r="Y30" i="18"/>
  <c r="AB30" i="18"/>
  <c r="AI29" i="22"/>
  <c r="AE30" i="18"/>
  <c r="AL29" i="22"/>
  <c r="AH30" i="18"/>
  <c r="AR29" i="22"/>
  <c r="AK30" i="18"/>
  <c r="AU29" i="22"/>
  <c r="AN30" i="18"/>
  <c r="AX29" i="22"/>
  <c r="D31" i="18"/>
  <c r="G31" i="18"/>
  <c r="H30" i="22"/>
  <c r="J31" i="18"/>
  <c r="M31" i="18"/>
  <c r="Q30" i="22"/>
  <c r="P31" i="18"/>
  <c r="S31" i="18"/>
  <c r="S30" i="21"/>
  <c r="U30" i="21" s="1"/>
  <c r="W30" i="22"/>
  <c r="Y31" i="18"/>
  <c r="AF30" i="22"/>
  <c r="AB31" i="18"/>
  <c r="AI30" i="22"/>
  <c r="AE31" i="18"/>
  <c r="AH31" i="18"/>
  <c r="AR30" i="22"/>
  <c r="AK31" i="18"/>
  <c r="AU30" i="22"/>
  <c r="AN31" i="18"/>
  <c r="AX30" i="22"/>
  <c r="D32" i="18"/>
  <c r="E31" i="22"/>
  <c r="G32" i="18"/>
  <c r="H31" i="22"/>
  <c r="J32" i="18"/>
  <c r="K31" i="22"/>
  <c r="M32" i="18"/>
  <c r="Q31" i="22"/>
  <c r="P32" i="18"/>
  <c r="T31" i="22"/>
  <c r="S32" i="18"/>
  <c r="S31" i="21"/>
  <c r="Y32" i="18"/>
  <c r="AB32" i="18"/>
  <c r="AI31" i="22"/>
  <c r="AE32" i="18"/>
  <c r="AL31" i="22"/>
  <c r="AH32" i="18"/>
  <c r="AR31" i="22"/>
  <c r="AK32" i="18"/>
  <c r="AU31" i="22"/>
  <c r="AN32" i="18"/>
  <c r="AX31" i="22"/>
  <c r="D33" i="18"/>
  <c r="G33" i="18"/>
  <c r="J33" i="18"/>
  <c r="K32" i="22"/>
  <c r="M33" i="18"/>
  <c r="P33" i="18"/>
  <c r="T32" i="22"/>
  <c r="S33" i="18"/>
  <c r="S32" i="21"/>
  <c r="W32" i="22"/>
  <c r="Y33" i="18"/>
  <c r="AF32" i="22"/>
  <c r="AB33" i="18"/>
  <c r="AI32" i="22"/>
  <c r="AE33" i="18"/>
  <c r="AH33" i="18"/>
  <c r="AK33" i="18"/>
  <c r="AU32" i="22"/>
  <c r="AN33" i="18"/>
  <c r="AX32" i="22"/>
  <c r="D34" i="18"/>
  <c r="E33" i="22"/>
  <c r="G34" i="18"/>
  <c r="H33" i="22"/>
  <c r="J34" i="18"/>
  <c r="K33" i="22"/>
  <c r="M34" i="18"/>
  <c r="Q33" i="22"/>
  <c r="P34" i="18"/>
  <c r="T33" i="22"/>
  <c r="S34" i="18"/>
  <c r="S33" i="21"/>
  <c r="U33" i="21" s="1"/>
  <c r="Y34" i="18"/>
  <c r="AB34" i="18"/>
  <c r="AI33" i="22"/>
  <c r="AE34" i="18"/>
  <c r="AL33" i="22"/>
  <c r="AH34" i="18"/>
  <c r="AR33" i="22"/>
  <c r="AK34" i="18"/>
  <c r="AU33" i="22"/>
  <c r="AN34" i="18"/>
  <c r="AX33" i="22"/>
  <c r="D35" i="18"/>
  <c r="G35" i="18"/>
  <c r="H34" i="22"/>
  <c r="J35" i="18"/>
  <c r="M35" i="18"/>
  <c r="Q34" i="22"/>
  <c r="P35" i="18"/>
  <c r="T34" i="22"/>
  <c r="S35" i="18"/>
  <c r="S34" i="21"/>
  <c r="W34" i="22"/>
  <c r="Y35" i="18"/>
  <c r="AF34" i="22"/>
  <c r="AB35" i="18"/>
  <c r="AI34" i="22"/>
  <c r="AE35" i="18"/>
  <c r="AH35" i="18"/>
  <c r="AK35" i="18"/>
  <c r="AU34" i="22"/>
  <c r="AN35" i="18"/>
  <c r="D36" i="18"/>
  <c r="E35" i="22"/>
  <c r="G36" i="18"/>
  <c r="H35" i="22"/>
  <c r="J36" i="18"/>
  <c r="K35" i="22"/>
  <c r="M36" i="18"/>
  <c r="Q35" i="22"/>
  <c r="P36" i="18"/>
  <c r="T35" i="22"/>
  <c r="S36" i="18"/>
  <c r="S35" i="21"/>
  <c r="U35" i="21" s="1"/>
  <c r="Y36" i="18"/>
  <c r="AB36" i="18"/>
  <c r="AI35" i="22"/>
  <c r="AE36" i="18"/>
  <c r="AL35" i="22"/>
  <c r="AH36" i="18"/>
  <c r="AK36" i="18"/>
  <c r="AU35" i="22"/>
  <c r="AN36" i="18"/>
  <c r="AX35" i="22"/>
  <c r="D37" i="18"/>
  <c r="E36" i="22"/>
  <c r="G37" i="18"/>
  <c r="H36" i="22"/>
  <c r="J37" i="18"/>
  <c r="K36" i="22"/>
  <c r="M37" i="18"/>
  <c r="Q36" i="22"/>
  <c r="P37" i="18"/>
  <c r="T36" i="22"/>
  <c r="S37" i="18"/>
  <c r="S36" i="21"/>
  <c r="U36" i="21" s="1"/>
  <c r="Y37" i="18"/>
  <c r="AB37" i="18"/>
  <c r="AI36" i="22"/>
  <c r="AE37" i="18"/>
  <c r="AL36" i="22"/>
  <c r="AH37" i="18"/>
  <c r="AR36" i="22"/>
  <c r="AK37" i="18"/>
  <c r="AU36" i="22"/>
  <c r="AN37" i="18"/>
  <c r="D38" i="18"/>
  <c r="E37" i="22"/>
  <c r="G38" i="18"/>
  <c r="J38" i="18"/>
  <c r="M38" i="18"/>
  <c r="Q37" i="22"/>
  <c r="P38" i="18"/>
  <c r="T37" i="22"/>
  <c r="S38" i="18"/>
  <c r="S37" i="21"/>
  <c r="W37" i="22"/>
  <c r="Y38" i="18"/>
  <c r="AF37" i="22"/>
  <c r="AB38" i="18"/>
  <c r="AE38" i="18"/>
  <c r="AL37" i="22"/>
  <c r="AH38" i="18"/>
  <c r="AR37" i="22"/>
  <c r="AK38" i="18"/>
  <c r="AU37" i="22"/>
  <c r="AN38" i="18"/>
  <c r="AX37" i="22"/>
  <c r="D39" i="18"/>
  <c r="E38" i="22"/>
  <c r="G39" i="18"/>
  <c r="H38" i="22"/>
  <c r="J39" i="18"/>
  <c r="K38" i="22"/>
  <c r="M39" i="18"/>
  <c r="Q38" i="22"/>
  <c r="P39" i="18"/>
  <c r="T38" i="22"/>
  <c r="S39" i="18"/>
  <c r="S38" i="21"/>
  <c r="U38" i="21" s="1"/>
  <c r="Y39" i="18"/>
  <c r="AF38" i="22"/>
  <c r="AB39" i="18"/>
  <c r="AI38" i="22"/>
  <c r="AE39" i="18"/>
  <c r="AH39" i="18"/>
  <c r="AR38" i="22"/>
  <c r="AK39" i="18"/>
  <c r="AU38" i="22"/>
  <c r="AN39" i="18"/>
  <c r="AX38" i="22"/>
  <c r="D40" i="18"/>
  <c r="E39" i="22"/>
  <c r="G40" i="18"/>
  <c r="H39" i="22"/>
  <c r="J40" i="18"/>
  <c r="M40" i="18"/>
  <c r="Q39" i="22"/>
  <c r="P40" i="18"/>
  <c r="T39" i="22"/>
  <c r="S40" i="18"/>
  <c r="S39" i="21"/>
  <c r="W39" i="22"/>
  <c r="Y40" i="18"/>
  <c r="AF39" i="22"/>
  <c r="AB40" i="18"/>
  <c r="AE40" i="18"/>
  <c r="AL39" i="22"/>
  <c r="AH40" i="18"/>
  <c r="AR39" i="22"/>
  <c r="AK40" i="18"/>
  <c r="AU39" i="22"/>
  <c r="AN40" i="18"/>
  <c r="AX39" i="22"/>
  <c r="D41" i="18"/>
  <c r="E40" i="22"/>
  <c r="G41" i="18"/>
  <c r="H40" i="22"/>
  <c r="J41" i="18"/>
  <c r="K40" i="22"/>
  <c r="M41" i="18"/>
  <c r="Q40" i="22"/>
  <c r="P41" i="18"/>
  <c r="T40" i="22"/>
  <c r="S41" i="18"/>
  <c r="S40" i="21"/>
  <c r="U40" i="21" s="1"/>
  <c r="Y41" i="18"/>
  <c r="AB41" i="18"/>
  <c r="AI40" i="22"/>
  <c r="AE41" i="18"/>
  <c r="AL40" i="22"/>
  <c r="AH41" i="18"/>
  <c r="AK41" i="18"/>
  <c r="AU40" i="22"/>
  <c r="AN41" i="18"/>
  <c r="AX40" i="22"/>
  <c r="D42" i="18"/>
  <c r="G42" i="18"/>
  <c r="H41" i="22"/>
  <c r="J42" i="18"/>
  <c r="M42" i="18"/>
  <c r="Q41" i="22"/>
  <c r="P42" i="18"/>
  <c r="S42" i="18"/>
  <c r="S41" i="21"/>
  <c r="W41" i="22"/>
  <c r="Y42" i="18"/>
  <c r="AF41" i="22"/>
  <c r="AB42" i="18"/>
  <c r="AE42" i="18"/>
  <c r="AL41" i="22"/>
  <c r="AH42" i="18"/>
  <c r="AR41" i="22"/>
  <c r="AK42" i="18"/>
  <c r="AU41" i="22"/>
  <c r="AN42" i="18"/>
  <c r="AX41" i="22"/>
  <c r="D43" i="18"/>
  <c r="E42" i="22"/>
  <c r="G43" i="18"/>
  <c r="H42" i="22"/>
  <c r="J43" i="18"/>
  <c r="K42" i="22"/>
  <c r="M43" i="18"/>
  <c r="Q42" i="22"/>
  <c r="P43" i="18"/>
  <c r="T42" i="22"/>
  <c r="S43" i="18"/>
  <c r="S42" i="21"/>
  <c r="U42" i="21" s="1"/>
  <c r="Y43" i="18"/>
  <c r="AB43" i="18"/>
  <c r="AE43" i="18"/>
  <c r="AL42" i="22"/>
  <c r="AH43" i="18"/>
  <c r="AR42" i="22"/>
  <c r="AK43" i="18"/>
  <c r="AU42" i="22"/>
  <c r="AN43" i="18"/>
  <c r="AX42" i="22"/>
  <c r="D44" i="18"/>
  <c r="G44" i="18"/>
  <c r="H43" i="22"/>
  <c r="J44" i="18"/>
  <c r="M44" i="18"/>
  <c r="Q43" i="22"/>
  <c r="P44" i="18"/>
  <c r="S44" i="18"/>
  <c r="S43" i="21"/>
  <c r="W43" i="22"/>
  <c r="Y44" i="18"/>
  <c r="AF43" i="22"/>
  <c r="AB44" i="18"/>
  <c r="AE44" i="18"/>
  <c r="AL43" i="22"/>
  <c r="AH44" i="18"/>
  <c r="AR43" i="22"/>
  <c r="AK44" i="18"/>
  <c r="AU43" i="22"/>
  <c r="AN44" i="18"/>
  <c r="AX43" i="22"/>
  <c r="D45" i="18"/>
  <c r="E44" i="22"/>
  <c r="G45" i="18"/>
  <c r="H44" i="22"/>
  <c r="J45" i="18"/>
  <c r="K44" i="22"/>
  <c r="M45" i="18"/>
  <c r="Q44" i="22"/>
  <c r="P45" i="18"/>
  <c r="T44" i="22"/>
  <c r="S45" i="18"/>
  <c r="S44" i="21"/>
  <c r="U44" i="21" s="1"/>
  <c r="Y45" i="18"/>
  <c r="AB45" i="18"/>
  <c r="AI44" i="22"/>
  <c r="AE45" i="18"/>
  <c r="AL44" i="22"/>
  <c r="AH45" i="18"/>
  <c r="AK45" i="18"/>
  <c r="AU44" i="22"/>
  <c r="AN45" i="18"/>
  <c r="AX44" i="22"/>
  <c r="D46" i="18"/>
  <c r="G46" i="18"/>
  <c r="J46" i="18"/>
  <c r="K45" i="22"/>
  <c r="M46" i="18"/>
  <c r="Q45" i="22"/>
  <c r="P46" i="18"/>
  <c r="T45" i="22"/>
  <c r="S46" i="18"/>
  <c r="S45" i="21"/>
  <c r="W45" i="22"/>
  <c r="Y46" i="18"/>
  <c r="AF45" i="22"/>
  <c r="AB46" i="18"/>
  <c r="AE46" i="18"/>
  <c r="AL45" i="22"/>
  <c r="AH46" i="18"/>
  <c r="AR45" i="22"/>
  <c r="AK46" i="18"/>
  <c r="AU45" i="22"/>
  <c r="AN46" i="18"/>
  <c r="AX45" i="22"/>
  <c r="D47" i="18"/>
  <c r="E46" i="22"/>
  <c r="G47" i="18"/>
  <c r="H46" i="22"/>
  <c r="J47" i="18"/>
  <c r="K46" i="22"/>
  <c r="M47" i="18"/>
  <c r="Q46" i="22"/>
  <c r="P47" i="18"/>
  <c r="T46" i="22"/>
  <c r="S47" i="18"/>
  <c r="S46" i="21"/>
  <c r="U46" i="21" s="1"/>
  <c r="Y47" i="18"/>
  <c r="AB47" i="18"/>
  <c r="AE47" i="18"/>
  <c r="AL46" i="22"/>
  <c r="AH47" i="18"/>
  <c r="AR46" i="22"/>
  <c r="AK47" i="18"/>
  <c r="AU46" i="22"/>
  <c r="AN47" i="18"/>
  <c r="AX46" i="22"/>
  <c r="D48" i="18"/>
  <c r="G48" i="18"/>
  <c r="H47" i="22"/>
  <c r="J48" i="18"/>
  <c r="M48" i="18"/>
  <c r="Q47" i="22"/>
  <c r="P48" i="18"/>
  <c r="S48" i="18"/>
  <c r="S47" i="21"/>
  <c r="W47" i="22"/>
  <c r="Y48" i="18"/>
  <c r="AF47" i="22"/>
  <c r="AB48" i="18"/>
  <c r="AE48" i="18"/>
  <c r="AL47" i="22"/>
  <c r="AH48" i="18"/>
  <c r="AR47" i="22"/>
  <c r="AK48" i="18"/>
  <c r="AU47" i="22"/>
  <c r="AN48" i="18"/>
  <c r="AX47" i="22"/>
  <c r="D49" i="18"/>
  <c r="E48" i="22"/>
  <c r="G49" i="18"/>
  <c r="H48" i="22"/>
  <c r="J49" i="18"/>
  <c r="K48" i="22"/>
  <c r="M49" i="18"/>
  <c r="Q48" i="22"/>
  <c r="P49" i="18"/>
  <c r="T48" i="22"/>
  <c r="S49" i="18"/>
  <c r="S48" i="21"/>
  <c r="U48" i="21" s="1"/>
  <c r="Y49" i="18"/>
  <c r="AB49" i="18"/>
  <c r="AI48" i="22"/>
  <c r="AE49" i="18"/>
  <c r="AL48" i="22"/>
  <c r="AH49" i="18"/>
  <c r="AR48" i="22"/>
  <c r="AK49" i="18"/>
  <c r="AU48" i="22"/>
  <c r="AN49" i="18"/>
  <c r="AX48" i="22"/>
  <c r="D50" i="18"/>
  <c r="G50" i="18"/>
  <c r="H49" i="22"/>
  <c r="J50" i="18"/>
  <c r="M50" i="18"/>
  <c r="Q49" i="22"/>
  <c r="P50" i="18"/>
  <c r="T49" i="22"/>
  <c r="S50" i="18"/>
  <c r="S49" i="21"/>
  <c r="W49" i="22"/>
  <c r="Y50" i="18"/>
  <c r="AF49" i="22"/>
  <c r="AB50" i="18"/>
  <c r="AI49" i="22"/>
  <c r="AE50" i="18"/>
  <c r="AL49" i="22"/>
  <c r="AH50" i="18"/>
  <c r="AK50" i="18"/>
  <c r="AU49" i="22"/>
  <c r="AN50" i="18"/>
  <c r="AX49" i="22"/>
  <c r="D51" i="18"/>
  <c r="G51" i="18"/>
  <c r="J51" i="18"/>
  <c r="M51" i="18"/>
  <c r="P51" i="18"/>
  <c r="S51" i="18"/>
  <c r="S50" i="21"/>
  <c r="U50" i="21" s="1"/>
  <c r="Y51" i="18"/>
  <c r="AB51" i="18"/>
  <c r="AE51" i="18"/>
  <c r="AH51" i="18"/>
  <c r="AK51" i="18"/>
  <c r="AN51" i="18"/>
  <c r="T12" i="18"/>
  <c r="T15" i="18"/>
  <c r="T18" i="18"/>
  <c r="T33" i="18"/>
  <c r="T37" i="18"/>
  <c r="T41" i="18"/>
  <c r="T45" i="18"/>
  <c r="T48" i="18"/>
  <c r="AP7" i="35"/>
  <c r="AP8" i="35"/>
  <c r="AP9" i="35"/>
  <c r="AP10" i="35"/>
  <c r="AP11" i="35"/>
  <c r="AP12" i="35"/>
  <c r="AP13" i="35"/>
  <c r="AP14" i="35"/>
  <c r="AP15" i="35"/>
  <c r="AP16" i="35"/>
  <c r="AP17" i="35"/>
  <c r="AP18" i="35"/>
  <c r="AP19" i="35"/>
  <c r="AP20" i="35"/>
  <c r="AP21" i="35"/>
  <c r="AP22" i="35"/>
  <c r="AP23" i="35"/>
  <c r="AP24" i="35"/>
  <c r="AP25" i="35"/>
  <c r="AP26" i="35"/>
  <c r="AP27" i="35"/>
  <c r="AP28" i="35"/>
  <c r="AP29" i="35"/>
  <c r="AP30" i="35"/>
  <c r="AP31" i="35"/>
  <c r="AP32" i="35"/>
  <c r="AP33" i="35"/>
  <c r="AP34" i="35"/>
  <c r="AP35" i="35"/>
  <c r="AP36" i="35"/>
  <c r="AP37" i="35"/>
  <c r="AP38" i="35"/>
  <c r="AP39" i="35"/>
  <c r="AP40" i="35"/>
  <c r="AP41" i="35"/>
  <c r="AP42" i="35"/>
  <c r="AP43" i="35"/>
  <c r="AP44" i="35"/>
  <c r="AP45" i="35"/>
  <c r="AP46" i="35"/>
  <c r="AP47" i="35"/>
  <c r="AP48" i="35"/>
  <c r="AP49" i="35"/>
  <c r="AP50" i="35"/>
  <c r="AP7" i="32"/>
  <c r="AP8" i="32"/>
  <c r="AP9" i="32"/>
  <c r="AP10" i="32"/>
  <c r="AP11" i="32"/>
  <c r="AP12" i="32"/>
  <c r="AP13" i="32"/>
  <c r="AP14" i="32"/>
  <c r="AP15" i="32"/>
  <c r="AP16" i="32"/>
  <c r="AP17" i="32"/>
  <c r="AP18" i="32"/>
  <c r="AP19" i="32"/>
  <c r="AP20" i="32"/>
  <c r="AP21" i="32"/>
  <c r="AP22" i="32"/>
  <c r="AP23" i="32"/>
  <c r="AP24" i="32"/>
  <c r="AP25" i="32"/>
  <c r="AP26" i="32"/>
  <c r="AP27" i="32"/>
  <c r="AP28" i="32"/>
  <c r="AP29" i="32"/>
  <c r="AP30" i="32"/>
  <c r="AP31" i="32"/>
  <c r="AP32" i="32"/>
  <c r="AP33" i="32"/>
  <c r="AP34" i="32"/>
  <c r="AP35" i="32"/>
  <c r="AP36" i="32"/>
  <c r="AP37" i="32"/>
  <c r="AP38" i="32"/>
  <c r="AP39" i="32"/>
  <c r="AP40" i="32"/>
  <c r="AP41" i="32"/>
  <c r="AP42" i="32"/>
  <c r="AP43" i="32"/>
  <c r="AP44" i="32"/>
  <c r="AP45" i="32"/>
  <c r="AP46" i="32"/>
  <c r="AP47" i="32"/>
  <c r="AP48" i="32"/>
  <c r="AP49" i="32"/>
  <c r="AP50" i="32"/>
  <c r="AM8" i="35"/>
  <c r="AM10" i="35"/>
  <c r="AM12" i="35"/>
  <c r="AM14" i="35"/>
  <c r="AM16" i="35"/>
  <c r="AM18" i="35"/>
  <c r="AM20" i="35"/>
  <c r="AM22" i="35"/>
  <c r="AM23" i="35"/>
  <c r="AM24" i="35"/>
  <c r="AM25" i="35"/>
  <c r="AM26" i="35"/>
  <c r="AM27" i="35"/>
  <c r="AM28" i="35"/>
  <c r="AM29" i="35"/>
  <c r="AM30" i="35"/>
  <c r="AM31" i="35"/>
  <c r="AM32" i="35"/>
  <c r="AM33" i="35"/>
  <c r="AM34" i="35"/>
  <c r="AM35" i="35"/>
  <c r="AM36" i="35"/>
  <c r="AM37" i="35"/>
  <c r="AM38" i="35"/>
  <c r="AM39" i="35"/>
  <c r="AM40" i="35"/>
  <c r="AM41" i="35"/>
  <c r="AM42" i="35"/>
  <c r="AM43" i="35"/>
  <c r="AM44" i="35"/>
  <c r="AM45" i="35"/>
  <c r="AM46" i="35"/>
  <c r="AM47" i="35"/>
  <c r="AM48" i="35"/>
  <c r="AM49" i="35"/>
  <c r="AM50" i="35"/>
  <c r="AM7" i="32"/>
  <c r="AM8" i="32"/>
  <c r="AM9" i="32"/>
  <c r="AM10" i="32"/>
  <c r="AM11" i="32"/>
  <c r="AM12" i="32"/>
  <c r="AM13" i="32"/>
  <c r="AM14" i="32"/>
  <c r="AM15" i="32"/>
  <c r="AM16" i="32"/>
  <c r="AM17" i="32"/>
  <c r="AM18" i="32"/>
  <c r="AM19" i="32"/>
  <c r="AM20" i="32"/>
  <c r="AM21" i="32"/>
  <c r="AM22" i="32"/>
  <c r="AM23" i="32"/>
  <c r="AM24" i="32"/>
  <c r="AM25" i="32"/>
  <c r="AM26" i="32"/>
  <c r="AM27" i="32"/>
  <c r="AM28" i="32"/>
  <c r="AM29" i="32"/>
  <c r="AM30" i="32"/>
  <c r="AM31" i="32"/>
  <c r="AM32" i="32"/>
  <c r="AM33" i="32"/>
  <c r="AM34" i="32"/>
  <c r="AM35" i="32"/>
  <c r="AM36" i="32"/>
  <c r="AM37" i="32"/>
  <c r="AM38" i="32"/>
  <c r="AM39" i="32"/>
  <c r="AM40" i="32"/>
  <c r="AM41" i="32"/>
  <c r="AM42" i="32"/>
  <c r="AM43" i="32"/>
  <c r="AM44" i="32"/>
  <c r="AM45" i="32"/>
  <c r="AM46" i="32"/>
  <c r="AM47" i="32"/>
  <c r="AM48" i="32"/>
  <c r="AM49" i="32"/>
  <c r="AM50" i="32"/>
  <c r="AJ8" i="35"/>
  <c r="AJ10" i="35"/>
  <c r="AJ12" i="35"/>
  <c r="AJ14" i="35"/>
  <c r="AJ16" i="35"/>
  <c r="AJ18" i="35"/>
  <c r="AJ20" i="35"/>
  <c r="AJ22" i="35"/>
  <c r="AJ25" i="35"/>
  <c r="AJ27" i="35"/>
  <c r="AJ28" i="35"/>
  <c r="AJ29" i="35"/>
  <c r="AJ30" i="35"/>
  <c r="AJ31" i="35"/>
  <c r="AJ32" i="35"/>
  <c r="AJ33" i="35"/>
  <c r="AJ34" i="35"/>
  <c r="AJ35" i="35"/>
  <c r="AJ36" i="35"/>
  <c r="AJ37" i="35"/>
  <c r="AJ38" i="35"/>
  <c r="AJ39" i="35"/>
  <c r="AJ40" i="35"/>
  <c r="AJ41" i="35"/>
  <c r="AJ42" i="35"/>
  <c r="AJ43" i="35"/>
  <c r="AJ44" i="35"/>
  <c r="AJ46" i="35"/>
  <c r="AJ47" i="35"/>
  <c r="AJ48" i="35"/>
  <c r="AJ49" i="35"/>
  <c r="AJ50" i="35"/>
  <c r="AJ7" i="32"/>
  <c r="AJ8" i="32"/>
  <c r="AJ9" i="32"/>
  <c r="AJ10" i="32"/>
  <c r="AJ11" i="32"/>
  <c r="AJ12" i="32"/>
  <c r="AJ13" i="32"/>
  <c r="AJ14" i="32"/>
  <c r="AJ15" i="32"/>
  <c r="AJ16" i="32"/>
  <c r="AJ17" i="32"/>
  <c r="AJ18" i="32"/>
  <c r="AJ19" i="32"/>
  <c r="AJ20" i="32"/>
  <c r="AJ21" i="32"/>
  <c r="AJ22" i="32"/>
  <c r="AJ23" i="32"/>
  <c r="AJ24" i="32"/>
  <c r="AJ25" i="32"/>
  <c r="AJ26" i="32"/>
  <c r="AJ27" i="32"/>
  <c r="AJ28" i="32"/>
  <c r="AJ29" i="32"/>
  <c r="AJ30" i="32"/>
  <c r="AJ31" i="32"/>
  <c r="AJ32" i="32"/>
  <c r="AJ33" i="32"/>
  <c r="AJ34" i="32"/>
  <c r="AJ35" i="32"/>
  <c r="AJ36" i="32"/>
  <c r="AJ37" i="32"/>
  <c r="AJ38" i="32"/>
  <c r="AJ39" i="32"/>
  <c r="AJ40" i="32"/>
  <c r="AJ41" i="32"/>
  <c r="AJ42" i="32"/>
  <c r="AJ43" i="32"/>
  <c r="AJ44" i="32"/>
  <c r="AJ45" i="32"/>
  <c r="AJ46" i="32"/>
  <c r="AJ47" i="32"/>
  <c r="AJ48" i="32"/>
  <c r="AJ49" i="32"/>
  <c r="AJ50" i="32"/>
  <c r="AG7" i="35"/>
  <c r="AG8" i="35"/>
  <c r="AG9" i="35"/>
  <c r="AG10" i="35"/>
  <c r="AG11" i="35"/>
  <c r="AG12" i="35"/>
  <c r="AG13" i="35"/>
  <c r="AG14" i="35"/>
  <c r="AG15" i="35"/>
  <c r="AG16" i="35"/>
  <c r="AG17" i="35"/>
  <c r="AG18" i="35"/>
  <c r="AG19" i="35"/>
  <c r="AG20" i="35"/>
  <c r="AG21" i="35"/>
  <c r="AG22" i="35"/>
  <c r="AG23" i="35"/>
  <c r="AG24" i="35"/>
  <c r="AG25" i="35"/>
  <c r="AG26" i="35"/>
  <c r="AG27" i="35"/>
  <c r="AG28" i="35"/>
  <c r="AG29" i="35"/>
  <c r="AG30" i="35"/>
  <c r="AG31" i="35"/>
  <c r="AG32" i="35"/>
  <c r="AG33" i="35"/>
  <c r="AG34" i="35"/>
  <c r="AG35" i="35"/>
  <c r="AG36" i="35"/>
  <c r="AG37" i="35"/>
  <c r="AG38" i="35"/>
  <c r="AG39" i="35"/>
  <c r="AG40" i="35"/>
  <c r="AG41" i="35"/>
  <c r="AG42" i="35"/>
  <c r="AG43" i="35"/>
  <c r="AG44" i="35"/>
  <c r="AG45" i="35"/>
  <c r="AG46" i="35"/>
  <c r="AG47" i="35"/>
  <c r="AG48" i="35"/>
  <c r="AG49" i="35"/>
  <c r="AG50" i="35"/>
  <c r="AG7" i="32"/>
  <c r="AG8" i="32"/>
  <c r="AG9" i="32"/>
  <c r="AG10" i="32"/>
  <c r="AG11" i="32"/>
  <c r="AG12" i="32"/>
  <c r="AG13" i="32"/>
  <c r="AG14" i="32"/>
  <c r="AG15" i="32"/>
  <c r="AG16" i="32"/>
  <c r="AG17" i="32"/>
  <c r="AG18" i="32"/>
  <c r="AG19" i="32"/>
  <c r="AG20" i="32"/>
  <c r="AG21" i="32"/>
  <c r="AG22" i="32"/>
  <c r="AG23" i="32"/>
  <c r="AG24" i="32"/>
  <c r="AG25" i="32"/>
  <c r="AG26" i="32"/>
  <c r="AG27" i="32"/>
  <c r="AG28" i="32"/>
  <c r="AG29" i="32"/>
  <c r="AG30" i="32"/>
  <c r="AG31" i="32"/>
  <c r="AG32" i="32"/>
  <c r="AG33" i="32"/>
  <c r="AG34" i="32"/>
  <c r="AG35" i="32"/>
  <c r="AG36" i="32"/>
  <c r="AG37" i="32"/>
  <c r="AG38" i="32"/>
  <c r="AG39" i="32"/>
  <c r="AG40" i="32"/>
  <c r="AG41" i="32"/>
  <c r="AG42" i="32"/>
  <c r="AG43" i="32"/>
  <c r="AG44" i="32"/>
  <c r="AG45" i="32"/>
  <c r="AG46" i="32"/>
  <c r="AG47" i="32"/>
  <c r="AG48" i="32"/>
  <c r="AG49" i="32"/>
  <c r="AG50" i="32"/>
  <c r="AD7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50" i="35"/>
  <c r="AD7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40" i="32"/>
  <c r="AD41" i="32"/>
  <c r="AD42" i="32"/>
  <c r="AD43" i="32"/>
  <c r="AD44" i="32"/>
  <c r="AD45" i="32"/>
  <c r="AD46" i="32"/>
  <c r="AD47" i="32"/>
  <c r="AD48" i="32"/>
  <c r="AD49" i="32"/>
  <c r="AD50" i="32"/>
  <c r="I7" i="35"/>
  <c r="O7" i="35"/>
  <c r="R7" i="35"/>
  <c r="U7" i="35"/>
  <c r="V7" i="35"/>
  <c r="AA7" i="35"/>
  <c r="AQ7" i="35"/>
  <c r="A8" i="35"/>
  <c r="A9" i="35" s="1"/>
  <c r="A10" i="35" s="1"/>
  <c r="A11" i="35" s="1"/>
  <c r="A12" i="35" s="1"/>
  <c r="A13" i="35" s="1"/>
  <c r="A14" i="35" s="1"/>
  <c r="A15" i="35" s="1"/>
  <c r="A16" i="35" s="1"/>
  <c r="A17" i="35" s="1"/>
  <c r="A18" i="35" s="1"/>
  <c r="A19" i="35" s="1"/>
  <c r="A20" i="35" s="1"/>
  <c r="A21" i="35" s="1"/>
  <c r="A22" i="35" s="1"/>
  <c r="A23" i="35" s="1"/>
  <c r="A24" i="35" s="1"/>
  <c r="A25" i="35" s="1"/>
  <c r="A26" i="35" s="1"/>
  <c r="A27" i="35" s="1"/>
  <c r="A28" i="35" s="1"/>
  <c r="A29" i="35" s="1"/>
  <c r="A30" i="35" s="1"/>
  <c r="A31" i="35" s="1"/>
  <c r="A32" i="35" s="1"/>
  <c r="A33" i="35" s="1"/>
  <c r="A34" i="35" s="1"/>
  <c r="A35" i="35" s="1"/>
  <c r="A36" i="35" s="1"/>
  <c r="A37" i="35" s="1"/>
  <c r="A38" i="35" s="1"/>
  <c r="A39" i="35" s="1"/>
  <c r="A40" i="35" s="1"/>
  <c r="A41" i="35" s="1"/>
  <c r="A42" i="35" s="1"/>
  <c r="A43" i="35" s="1"/>
  <c r="A44" i="35" s="1"/>
  <c r="A45" i="35" s="1"/>
  <c r="A46" i="35" s="1"/>
  <c r="A47" i="35" s="1"/>
  <c r="A48" i="35" s="1"/>
  <c r="A49" i="35" s="1"/>
  <c r="A50" i="35" s="1"/>
  <c r="O8" i="35"/>
  <c r="U8" i="35"/>
  <c r="V8" i="35"/>
  <c r="AA8" i="35"/>
  <c r="AQ8" i="35"/>
  <c r="I9" i="35"/>
  <c r="O9" i="35"/>
  <c r="R9" i="35"/>
  <c r="U9" i="35"/>
  <c r="U10" i="35"/>
  <c r="U11" i="35"/>
  <c r="U12" i="35"/>
  <c r="U13" i="35"/>
  <c r="U14" i="35"/>
  <c r="U15" i="35"/>
  <c r="U16" i="35"/>
  <c r="U17" i="35"/>
  <c r="U18" i="35"/>
  <c r="U19" i="35"/>
  <c r="U20" i="35"/>
  <c r="U21" i="35"/>
  <c r="U22" i="35"/>
  <c r="U23" i="35"/>
  <c r="U24" i="35"/>
  <c r="U25" i="35"/>
  <c r="U26" i="35"/>
  <c r="U27" i="35"/>
  <c r="U28" i="35"/>
  <c r="U29" i="35"/>
  <c r="U30" i="35"/>
  <c r="U31" i="35"/>
  <c r="U32" i="35"/>
  <c r="U33" i="35"/>
  <c r="U34" i="35"/>
  <c r="U35" i="35"/>
  <c r="U36" i="35"/>
  <c r="U37" i="35"/>
  <c r="U38" i="35"/>
  <c r="U39" i="35"/>
  <c r="U40" i="35"/>
  <c r="U41" i="35"/>
  <c r="U42" i="35"/>
  <c r="U43" i="35"/>
  <c r="U44" i="35"/>
  <c r="U45" i="35"/>
  <c r="U46" i="35"/>
  <c r="U47" i="35"/>
  <c r="U48" i="35"/>
  <c r="U49" i="35"/>
  <c r="U50" i="35"/>
  <c r="V9" i="35"/>
  <c r="AA9" i="35"/>
  <c r="AQ9" i="35"/>
  <c r="O10" i="35"/>
  <c r="V10" i="35"/>
  <c r="AA10" i="35"/>
  <c r="AQ10" i="35"/>
  <c r="I11" i="35"/>
  <c r="L12" i="35"/>
  <c r="L14" i="35"/>
  <c r="L16" i="35"/>
  <c r="L18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O11" i="35"/>
  <c r="R11" i="35"/>
  <c r="R13" i="35"/>
  <c r="R15" i="35"/>
  <c r="R17" i="35"/>
  <c r="R19" i="35"/>
  <c r="R21" i="35"/>
  <c r="R22" i="35"/>
  <c r="R23" i="35"/>
  <c r="R24" i="35"/>
  <c r="R25" i="35"/>
  <c r="R26" i="35"/>
  <c r="R27" i="35"/>
  <c r="R28" i="35"/>
  <c r="R29" i="35"/>
  <c r="R30" i="35"/>
  <c r="R31" i="35"/>
  <c r="R32" i="35"/>
  <c r="R33" i="35"/>
  <c r="R34" i="35"/>
  <c r="R35" i="35"/>
  <c r="R36" i="35"/>
  <c r="R37" i="35"/>
  <c r="R38" i="35"/>
  <c r="R39" i="35"/>
  <c r="R40" i="35"/>
  <c r="R41" i="35"/>
  <c r="R42" i="35"/>
  <c r="R43" i="35"/>
  <c r="R44" i="35"/>
  <c r="R45" i="35"/>
  <c r="R46" i="35"/>
  <c r="R47" i="35"/>
  <c r="R49" i="35"/>
  <c r="R50" i="35"/>
  <c r="V11" i="35"/>
  <c r="AA11" i="35"/>
  <c r="AQ11" i="35"/>
  <c r="I12" i="35"/>
  <c r="O12" i="35"/>
  <c r="V12" i="35"/>
  <c r="AA12" i="35"/>
  <c r="AQ12" i="35"/>
  <c r="O13" i="35"/>
  <c r="V13" i="35"/>
  <c r="AA13" i="35"/>
  <c r="AQ13" i="35"/>
  <c r="I14" i="35"/>
  <c r="O14" i="35"/>
  <c r="V14" i="35"/>
  <c r="AA14" i="35"/>
  <c r="AQ14" i="35"/>
  <c r="O15" i="35"/>
  <c r="V15" i="35"/>
  <c r="AA15" i="35"/>
  <c r="AQ15" i="35"/>
  <c r="I16" i="35"/>
  <c r="O16" i="35"/>
  <c r="V16" i="35"/>
  <c r="AA16" i="35"/>
  <c r="AQ16" i="35"/>
  <c r="O17" i="35"/>
  <c r="V17" i="35"/>
  <c r="AA17" i="35"/>
  <c r="AQ17" i="35"/>
  <c r="I18" i="35"/>
  <c r="O18" i="35"/>
  <c r="V18" i="35"/>
  <c r="AA18" i="35"/>
  <c r="AQ18" i="35"/>
  <c r="O19" i="35"/>
  <c r="V19" i="35"/>
  <c r="AA19" i="35"/>
  <c r="AQ19" i="35"/>
  <c r="I22" i="35"/>
  <c r="I24" i="35"/>
  <c r="O20" i="35"/>
  <c r="V20" i="35"/>
  <c r="AA20" i="35"/>
  <c r="AQ20" i="35"/>
  <c r="O21" i="35"/>
  <c r="V21" i="35"/>
  <c r="AA21" i="35"/>
  <c r="AQ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V22" i="35"/>
  <c r="AA22" i="35"/>
  <c r="AQ22" i="35"/>
  <c r="V23" i="35"/>
  <c r="AA23" i="35"/>
  <c r="AQ23" i="35"/>
  <c r="V24" i="35"/>
  <c r="AA24" i="35"/>
  <c r="AA25" i="35"/>
  <c r="AA26" i="35"/>
  <c r="AA27" i="35"/>
  <c r="AA28" i="35"/>
  <c r="AA29" i="35"/>
  <c r="AA30" i="35"/>
  <c r="AA31" i="35"/>
  <c r="AA32" i="35"/>
  <c r="AA33" i="35"/>
  <c r="AA34" i="35"/>
  <c r="AA35" i="35"/>
  <c r="AA36" i="35"/>
  <c r="AA37" i="35"/>
  <c r="AA38" i="35"/>
  <c r="AA39" i="35"/>
  <c r="AA40" i="35"/>
  <c r="AA41" i="35"/>
  <c r="AA42" i="35"/>
  <c r="AA43" i="35"/>
  <c r="AA44" i="35"/>
  <c r="AA45" i="35"/>
  <c r="AA46" i="35"/>
  <c r="AA47" i="35"/>
  <c r="AA48" i="35"/>
  <c r="AA49" i="35"/>
  <c r="AA50" i="35"/>
  <c r="AQ24" i="35"/>
  <c r="V25" i="35"/>
  <c r="AQ25" i="35"/>
  <c r="V26" i="35"/>
  <c r="AQ26" i="35"/>
  <c r="V27" i="35"/>
  <c r="AQ27" i="35"/>
  <c r="V28" i="35"/>
  <c r="AQ28" i="35"/>
  <c r="V29" i="35"/>
  <c r="AQ29" i="35"/>
  <c r="V30" i="35"/>
  <c r="AQ30" i="35"/>
  <c r="V31" i="35"/>
  <c r="AQ31" i="35"/>
  <c r="V32" i="35"/>
  <c r="AQ32" i="35"/>
  <c r="V33" i="35"/>
  <c r="AQ33" i="35"/>
  <c r="V34" i="35"/>
  <c r="AQ34" i="35"/>
  <c r="V35" i="35"/>
  <c r="AQ35" i="35"/>
  <c r="V36" i="35"/>
  <c r="AQ36" i="35"/>
  <c r="V37" i="35"/>
  <c r="AQ37" i="35"/>
  <c r="V38" i="35"/>
  <c r="AQ38" i="35"/>
  <c r="V39" i="35"/>
  <c r="AQ39" i="35"/>
  <c r="V40" i="35"/>
  <c r="AQ40" i="35"/>
  <c r="V41" i="35"/>
  <c r="AQ41" i="35"/>
  <c r="V42" i="35"/>
  <c r="AQ42" i="35"/>
  <c r="V43" i="35"/>
  <c r="AQ43" i="35"/>
  <c r="V44" i="35"/>
  <c r="AQ44" i="35"/>
  <c r="V45" i="35"/>
  <c r="AQ45" i="35"/>
  <c r="V46" i="35"/>
  <c r="AQ46" i="35"/>
  <c r="V47" i="35"/>
  <c r="AQ47" i="35"/>
  <c r="V48" i="35"/>
  <c r="AQ48" i="35"/>
  <c r="V49" i="35"/>
  <c r="AQ49" i="35"/>
  <c r="V50" i="35"/>
  <c r="AQ50" i="35"/>
  <c r="D51" i="35"/>
  <c r="J51" i="35"/>
  <c r="M51" i="35"/>
  <c r="P51" i="35"/>
  <c r="S51" i="35"/>
  <c r="Y51" i="35"/>
  <c r="AB51" i="35"/>
  <c r="AE51" i="35"/>
  <c r="AH51" i="35"/>
  <c r="AK51" i="35"/>
  <c r="AN51" i="35"/>
  <c r="BD49" i="27"/>
  <c r="BG49" i="27" s="1"/>
  <c r="BD48" i="27"/>
  <c r="BG48" i="27" s="1"/>
  <c r="BD47" i="27"/>
  <c r="BG47" i="27" s="1"/>
  <c r="BD46" i="27"/>
  <c r="BG46" i="27" s="1"/>
  <c r="BD45" i="27"/>
  <c r="BG45" i="27" s="1"/>
  <c r="BD44" i="27"/>
  <c r="BG44" i="27" s="1"/>
  <c r="BD43" i="27"/>
  <c r="BG43" i="27" s="1"/>
  <c r="BD42" i="27"/>
  <c r="BG42" i="27" s="1"/>
  <c r="BD41" i="27"/>
  <c r="BG41" i="27" s="1"/>
  <c r="BD40" i="27"/>
  <c r="BG40" i="27" s="1"/>
  <c r="BD39" i="27"/>
  <c r="BG39" i="27" s="1"/>
  <c r="BD38" i="27"/>
  <c r="BG38" i="27" s="1"/>
  <c r="BD37" i="27"/>
  <c r="BG37" i="27" s="1"/>
  <c r="BD36" i="27"/>
  <c r="BG36" i="27" s="1"/>
  <c r="BD35" i="27"/>
  <c r="BG35" i="27" s="1"/>
  <c r="BD34" i="27"/>
  <c r="BG34" i="27" s="1"/>
  <c r="BD33" i="27"/>
  <c r="BG33" i="27" s="1"/>
  <c r="BD32" i="27"/>
  <c r="BG32" i="27" s="1"/>
  <c r="BD31" i="27"/>
  <c r="BG31" i="27" s="1"/>
  <c r="BD30" i="27"/>
  <c r="BG30" i="27" s="1"/>
  <c r="BD29" i="27"/>
  <c r="BG29" i="27" s="1"/>
  <c r="BD28" i="27"/>
  <c r="BG28" i="27" s="1"/>
  <c r="BD27" i="27"/>
  <c r="BG27" i="27" s="1"/>
  <c r="BD26" i="27"/>
  <c r="BG26" i="27" s="1"/>
  <c r="BD25" i="27"/>
  <c r="BG25" i="27" s="1"/>
  <c r="BD24" i="27"/>
  <c r="BG24" i="27" s="1"/>
  <c r="BD23" i="27"/>
  <c r="BG23" i="27" s="1"/>
  <c r="BD22" i="27"/>
  <c r="BG22" i="27" s="1"/>
  <c r="BD21" i="27"/>
  <c r="BG21" i="27" s="1"/>
  <c r="BD20" i="27"/>
  <c r="BG20" i="27" s="1"/>
  <c r="BD19" i="27"/>
  <c r="BG19" i="27" s="1"/>
  <c r="BD18" i="27"/>
  <c r="BG18" i="27" s="1"/>
  <c r="BD17" i="27"/>
  <c r="BG17" i="27" s="1"/>
  <c r="BD16" i="27"/>
  <c r="BG16" i="27" s="1"/>
  <c r="BD15" i="27"/>
  <c r="BG15" i="27" s="1"/>
  <c r="BD14" i="27"/>
  <c r="BG14" i="27" s="1"/>
  <c r="BD13" i="27"/>
  <c r="BG13" i="27" s="1"/>
  <c r="BD12" i="27"/>
  <c r="BG12" i="27" s="1"/>
  <c r="BD11" i="27"/>
  <c r="BG11" i="27" s="1"/>
  <c r="BD10" i="27"/>
  <c r="BG10" i="27" s="1"/>
  <c r="BD9" i="27"/>
  <c r="BG9" i="27" s="1"/>
  <c r="BD8" i="27"/>
  <c r="BG8" i="27" s="1"/>
  <c r="BD7" i="27"/>
  <c r="A8" i="2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8" i="7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8" i="8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8" i="1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8" i="9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8" i="4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8" i="12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8" i="10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8" i="5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8" i="15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8" i="22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8" i="23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8" i="30"/>
  <c r="A9" i="30" s="1"/>
  <c r="A10" i="30" s="1"/>
  <c r="A11" i="30" s="1"/>
  <c r="A12" i="30" s="1"/>
  <c r="A13" i="30" s="1"/>
  <c r="A14" i="30" s="1"/>
  <c r="A15" i="30" s="1"/>
  <c r="A16" i="30" s="1"/>
  <c r="A17" i="30" s="1"/>
  <c r="A18" i="30" s="1"/>
  <c r="A19" i="30" s="1"/>
  <c r="A20" i="30" s="1"/>
  <c r="A21" i="30" s="1"/>
  <c r="A22" i="30" s="1"/>
  <c r="A23" i="30" s="1"/>
  <c r="A24" i="30" s="1"/>
  <c r="A25" i="30" s="1"/>
  <c r="A26" i="30" s="1"/>
  <c r="A27" i="30" s="1"/>
  <c r="A28" i="30" s="1"/>
  <c r="A29" i="30" s="1"/>
  <c r="A30" i="30" s="1"/>
  <c r="A31" i="30" s="1"/>
  <c r="A32" i="30" s="1"/>
  <c r="A33" i="30" s="1"/>
  <c r="A34" i="30" s="1"/>
  <c r="A35" i="30" s="1"/>
  <c r="A36" i="30" s="1"/>
  <c r="A37" i="30" s="1"/>
  <c r="A38" i="30" s="1"/>
  <c r="A39" i="30" s="1"/>
  <c r="A40" i="30" s="1"/>
  <c r="A41" i="30" s="1"/>
  <c r="A42" i="30" s="1"/>
  <c r="A43" i="30" s="1"/>
  <c r="A44" i="30" s="1"/>
  <c r="A45" i="30" s="1"/>
  <c r="A46" i="30" s="1"/>
  <c r="A47" i="30" s="1"/>
  <c r="A48" i="30" s="1"/>
  <c r="A49" i="30" s="1"/>
  <c r="A50" i="30" s="1"/>
  <c r="A8" i="24"/>
  <c r="A9" i="24" s="1"/>
  <c r="A10" i="24" s="1"/>
  <c r="A11" i="24" s="1"/>
  <c r="A12" i="24" s="1"/>
  <c r="A13" i="24" s="1"/>
  <c r="A14" i="24" s="1"/>
  <c r="A15" i="24" s="1"/>
  <c r="A16" i="24" s="1"/>
  <c r="A17" i="24" s="1"/>
  <c r="A18" i="24" s="1"/>
  <c r="A19" i="24" s="1"/>
  <c r="A20" i="24" s="1"/>
  <c r="A21" i="24" s="1"/>
  <c r="A22" i="24" s="1"/>
  <c r="A23" i="24" s="1"/>
  <c r="A24" i="24" s="1"/>
  <c r="A25" i="24" s="1"/>
  <c r="A26" i="24" s="1"/>
  <c r="A27" i="24" s="1"/>
  <c r="A28" i="24" s="1"/>
  <c r="A29" i="24" s="1"/>
  <c r="A30" i="24" s="1"/>
  <c r="A31" i="24" s="1"/>
  <c r="A32" i="24" s="1"/>
  <c r="A33" i="24" s="1"/>
  <c r="A34" i="24" s="1"/>
  <c r="A35" i="24" s="1"/>
  <c r="A36" i="24" s="1"/>
  <c r="A37" i="24" s="1"/>
  <c r="A38" i="24" s="1"/>
  <c r="A39" i="24" s="1"/>
  <c r="A40" i="24" s="1"/>
  <c r="A41" i="24" s="1"/>
  <c r="A42" i="24" s="1"/>
  <c r="A43" i="24" s="1"/>
  <c r="A44" i="24" s="1"/>
  <c r="A45" i="24" s="1"/>
  <c r="A46" i="24" s="1"/>
  <c r="A47" i="24" s="1"/>
  <c r="A48" i="24" s="1"/>
  <c r="A49" i="24" s="1"/>
  <c r="A50" i="24" s="1"/>
  <c r="A8" i="3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8" i="33"/>
  <c r="A9" i="33" s="1"/>
  <c r="A10" i="33" s="1"/>
  <c r="A11" i="33" s="1"/>
  <c r="A12" i="33" s="1"/>
  <c r="A13" i="33" s="1"/>
  <c r="A14" i="33" s="1"/>
  <c r="A15" i="33" s="1"/>
  <c r="A16" i="33" s="1"/>
  <c r="A17" i="33" s="1"/>
  <c r="A18" i="33" s="1"/>
  <c r="A19" i="33" s="1"/>
  <c r="A20" i="33" s="1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A35" i="33" s="1"/>
  <c r="A36" i="33" s="1"/>
  <c r="A37" i="33" s="1"/>
  <c r="A38" i="33" s="1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8" i="32"/>
  <c r="A9" i="32" s="1"/>
  <c r="A10" i="32" s="1"/>
  <c r="A11" i="32" s="1"/>
  <c r="A12" i="32" s="1"/>
  <c r="A13" i="32" s="1"/>
  <c r="A14" i="32" s="1"/>
  <c r="A15" i="32" s="1"/>
  <c r="A16" i="32" s="1"/>
  <c r="A17" i="32" s="1"/>
  <c r="A18" i="32" s="1"/>
  <c r="A19" i="32" s="1"/>
  <c r="A20" i="32" s="1"/>
  <c r="A21" i="32" s="1"/>
  <c r="A22" i="32" s="1"/>
  <c r="A23" i="32" s="1"/>
  <c r="A24" i="32" s="1"/>
  <c r="A25" i="32" s="1"/>
  <c r="A26" i="32" s="1"/>
  <c r="A27" i="32" s="1"/>
  <c r="A28" i="32" s="1"/>
  <c r="A29" i="32" s="1"/>
  <c r="A30" i="32" s="1"/>
  <c r="A31" i="32" s="1"/>
  <c r="A32" i="32" s="1"/>
  <c r="A33" i="32" s="1"/>
  <c r="A34" i="32" s="1"/>
  <c r="A35" i="32" s="1"/>
  <c r="A36" i="32" s="1"/>
  <c r="A37" i="32" s="1"/>
  <c r="A38" i="32" s="1"/>
  <c r="A39" i="32" s="1"/>
  <c r="A40" i="32" s="1"/>
  <c r="A41" i="32" s="1"/>
  <c r="A42" i="32" s="1"/>
  <c r="A43" i="32" s="1"/>
  <c r="A44" i="32" s="1"/>
  <c r="A45" i="32" s="1"/>
  <c r="A46" i="32" s="1"/>
  <c r="A47" i="32" s="1"/>
  <c r="A48" i="32" s="1"/>
  <c r="A49" i="32" s="1"/>
  <c r="A50" i="32" s="1"/>
  <c r="A8" i="34"/>
  <c r="A9" i="34" s="1"/>
  <c r="A10" i="34" s="1"/>
  <c r="A11" i="34" s="1"/>
  <c r="A12" i="34" s="1"/>
  <c r="A13" i="34" s="1"/>
  <c r="A14" i="34" s="1"/>
  <c r="A15" i="34" s="1"/>
  <c r="A16" i="34" s="1"/>
  <c r="A17" i="34" s="1"/>
  <c r="A18" i="34" s="1"/>
  <c r="A19" i="34" s="1"/>
  <c r="A20" i="34" s="1"/>
  <c r="A21" i="34" s="1"/>
  <c r="A22" i="34" s="1"/>
  <c r="A23" i="34" s="1"/>
  <c r="A24" i="34" s="1"/>
  <c r="A25" i="34" s="1"/>
  <c r="A26" i="34" s="1"/>
  <c r="A27" i="34" s="1"/>
  <c r="A28" i="34" s="1"/>
  <c r="A29" i="34" s="1"/>
  <c r="A30" i="34" s="1"/>
  <c r="A31" i="34" s="1"/>
  <c r="A32" i="34" s="1"/>
  <c r="A33" i="34" s="1"/>
  <c r="A34" i="34" s="1"/>
  <c r="A35" i="34" s="1"/>
  <c r="A36" i="34" s="1"/>
  <c r="A37" i="34" s="1"/>
  <c r="A38" i="34" s="1"/>
  <c r="A39" i="34" s="1"/>
  <c r="A40" i="34" s="1"/>
  <c r="A41" i="34" s="1"/>
  <c r="A42" i="34" s="1"/>
  <c r="A43" i="34" s="1"/>
  <c r="A44" i="34" s="1"/>
  <c r="A45" i="34" s="1"/>
  <c r="A46" i="34" s="1"/>
  <c r="A47" i="34" s="1"/>
  <c r="A48" i="34" s="1"/>
  <c r="A49" i="34" s="1"/>
  <c r="A50" i="34" s="1"/>
  <c r="A8" i="25"/>
  <c r="A9" i="25" s="1"/>
  <c r="A10" i="25" s="1"/>
  <c r="A11" i="25" s="1"/>
  <c r="A12" i="25" s="1"/>
  <c r="A13" i="25" s="1"/>
  <c r="A14" i="25" s="1"/>
  <c r="A15" i="25" s="1"/>
  <c r="A16" i="25" s="1"/>
  <c r="A17" i="25" s="1"/>
  <c r="A18" i="25" s="1"/>
  <c r="A19" i="25" s="1"/>
  <c r="A20" i="25" s="1"/>
  <c r="A21" i="25" s="1"/>
  <c r="A22" i="25" s="1"/>
  <c r="A23" i="25" s="1"/>
  <c r="A24" i="25" s="1"/>
  <c r="A25" i="25" s="1"/>
  <c r="A26" i="25" s="1"/>
  <c r="A27" i="25" s="1"/>
  <c r="A28" i="25" s="1"/>
  <c r="A29" i="25" s="1"/>
  <c r="A30" i="25" s="1"/>
  <c r="A31" i="25" s="1"/>
  <c r="A32" i="25" s="1"/>
  <c r="A33" i="25" s="1"/>
  <c r="A34" i="25" s="1"/>
  <c r="A35" i="25" s="1"/>
  <c r="A36" i="25" s="1"/>
  <c r="A37" i="25" s="1"/>
  <c r="A38" i="25" s="1"/>
  <c r="A39" i="25" s="1"/>
  <c r="A40" i="25" s="1"/>
  <c r="A41" i="25" s="1"/>
  <c r="A42" i="25" s="1"/>
  <c r="A43" i="25" s="1"/>
  <c r="A44" i="25" s="1"/>
  <c r="A45" i="25" s="1"/>
  <c r="A46" i="25" s="1"/>
  <c r="A47" i="25" s="1"/>
  <c r="A48" i="25" s="1"/>
  <c r="A49" i="25" s="1"/>
  <c r="A50" i="25" s="1"/>
  <c r="BD7" i="34"/>
  <c r="BD8" i="34"/>
  <c r="BG8" i="34" s="1"/>
  <c r="BD9" i="34"/>
  <c r="BG9" i="34" s="1"/>
  <c r="BD10" i="34"/>
  <c r="BG10" i="34" s="1"/>
  <c r="BD11" i="34"/>
  <c r="BG11" i="34" s="1"/>
  <c r="BD12" i="34"/>
  <c r="BG12" i="34" s="1"/>
  <c r="BD13" i="34"/>
  <c r="BG13" i="34" s="1"/>
  <c r="BD14" i="34"/>
  <c r="BG14" i="34" s="1"/>
  <c r="BD15" i="34"/>
  <c r="BG15" i="34" s="1"/>
  <c r="BD16" i="34"/>
  <c r="BG16" i="34" s="1"/>
  <c r="BD17" i="34"/>
  <c r="BG17" i="34" s="1"/>
  <c r="BD18" i="34"/>
  <c r="BG18" i="34" s="1"/>
  <c r="BD19" i="34"/>
  <c r="BG19" i="34" s="1"/>
  <c r="BD20" i="34"/>
  <c r="BG20" i="34" s="1"/>
  <c r="BD21" i="34"/>
  <c r="BG21" i="34" s="1"/>
  <c r="BD22" i="34"/>
  <c r="BG22" i="34" s="1"/>
  <c r="BD23" i="34"/>
  <c r="BG23" i="34" s="1"/>
  <c r="BD24" i="34"/>
  <c r="BG24" i="34" s="1"/>
  <c r="BD25" i="34"/>
  <c r="BG25" i="34" s="1"/>
  <c r="BD26" i="34"/>
  <c r="BG26" i="34" s="1"/>
  <c r="BD27" i="34"/>
  <c r="BG27" i="34" s="1"/>
  <c r="BD28" i="34"/>
  <c r="BG28" i="34" s="1"/>
  <c r="BD29" i="34"/>
  <c r="BG29" i="34" s="1"/>
  <c r="BD30" i="34"/>
  <c r="BG30" i="34" s="1"/>
  <c r="BD31" i="34"/>
  <c r="BG31" i="34" s="1"/>
  <c r="BD32" i="34"/>
  <c r="BG32" i="34" s="1"/>
  <c r="BD33" i="34"/>
  <c r="BG33" i="34" s="1"/>
  <c r="BD34" i="34"/>
  <c r="BG34" i="34" s="1"/>
  <c r="BD35" i="34"/>
  <c r="BG35" i="34" s="1"/>
  <c r="BD36" i="34"/>
  <c r="BG36" i="34" s="1"/>
  <c r="BD37" i="34"/>
  <c r="BG37" i="34" s="1"/>
  <c r="BD38" i="34"/>
  <c r="BG38" i="34" s="1"/>
  <c r="BD39" i="34"/>
  <c r="BG39" i="34" s="1"/>
  <c r="BD40" i="34"/>
  <c r="BG40" i="34" s="1"/>
  <c r="BD41" i="34"/>
  <c r="BG41" i="34" s="1"/>
  <c r="BD42" i="34"/>
  <c r="BG42" i="34" s="1"/>
  <c r="BD43" i="34"/>
  <c r="BG43" i="34" s="1"/>
  <c r="BD44" i="34"/>
  <c r="BG44" i="34" s="1"/>
  <c r="BD45" i="34"/>
  <c r="BG45" i="34" s="1"/>
  <c r="BD46" i="34"/>
  <c r="BG46" i="34" s="1"/>
  <c r="BD47" i="34"/>
  <c r="BG47" i="34" s="1"/>
  <c r="BD48" i="34"/>
  <c r="BG48" i="34" s="1"/>
  <c r="BD49" i="34"/>
  <c r="BG49" i="34" s="1"/>
  <c r="E51" i="34"/>
  <c r="K51" i="34"/>
  <c r="Q51" i="34"/>
  <c r="T51" i="34"/>
  <c r="W51" i="34"/>
  <c r="AF51" i="34"/>
  <c r="AI51" i="34"/>
  <c r="AL51" i="34"/>
  <c r="AR51" i="34"/>
  <c r="AU51" i="34"/>
  <c r="AX51" i="34"/>
  <c r="BD7" i="33"/>
  <c r="BD8" i="33"/>
  <c r="BG8" i="33" s="1"/>
  <c r="BD9" i="33"/>
  <c r="BG9" i="33" s="1"/>
  <c r="BD10" i="33"/>
  <c r="BG10" i="33" s="1"/>
  <c r="BD11" i="33"/>
  <c r="BG11" i="33" s="1"/>
  <c r="BD12" i="33"/>
  <c r="BG12" i="33" s="1"/>
  <c r="BD13" i="33"/>
  <c r="BG13" i="33" s="1"/>
  <c r="BD14" i="33"/>
  <c r="BG14" i="33" s="1"/>
  <c r="BD15" i="33"/>
  <c r="BG15" i="33" s="1"/>
  <c r="BD16" i="33"/>
  <c r="BG16" i="33" s="1"/>
  <c r="BD17" i="33"/>
  <c r="BG17" i="33" s="1"/>
  <c r="BD18" i="33"/>
  <c r="BG18" i="33" s="1"/>
  <c r="BD19" i="33"/>
  <c r="BG19" i="33" s="1"/>
  <c r="BD20" i="33"/>
  <c r="BG20" i="33" s="1"/>
  <c r="BD21" i="33"/>
  <c r="BG21" i="33" s="1"/>
  <c r="BD22" i="33"/>
  <c r="BG22" i="33" s="1"/>
  <c r="BD23" i="33"/>
  <c r="BG23" i="33" s="1"/>
  <c r="BD24" i="33"/>
  <c r="BG24" i="33" s="1"/>
  <c r="BD25" i="33"/>
  <c r="BG25" i="33" s="1"/>
  <c r="BD26" i="33"/>
  <c r="BG26" i="33" s="1"/>
  <c r="BD27" i="33"/>
  <c r="BG27" i="33" s="1"/>
  <c r="BD28" i="33"/>
  <c r="BG28" i="33" s="1"/>
  <c r="BD29" i="33"/>
  <c r="BG29" i="33" s="1"/>
  <c r="BD30" i="33"/>
  <c r="BG30" i="33" s="1"/>
  <c r="BD31" i="33"/>
  <c r="BG31" i="33" s="1"/>
  <c r="BD32" i="33"/>
  <c r="BG32" i="33" s="1"/>
  <c r="BD33" i="33"/>
  <c r="BG33" i="33" s="1"/>
  <c r="BD34" i="33"/>
  <c r="BG34" i="33" s="1"/>
  <c r="BD35" i="33"/>
  <c r="BG35" i="33" s="1"/>
  <c r="BD36" i="33"/>
  <c r="BG36" i="33" s="1"/>
  <c r="BD37" i="33"/>
  <c r="BG37" i="33" s="1"/>
  <c r="BD38" i="33"/>
  <c r="BG38" i="33" s="1"/>
  <c r="BD39" i="33"/>
  <c r="BG39" i="33" s="1"/>
  <c r="BD40" i="33"/>
  <c r="BG40" i="33" s="1"/>
  <c r="BD41" i="33"/>
  <c r="BG41" i="33" s="1"/>
  <c r="BD42" i="33"/>
  <c r="BG42" i="33" s="1"/>
  <c r="BD43" i="33"/>
  <c r="BG43" i="33" s="1"/>
  <c r="BD44" i="33"/>
  <c r="BG44" i="33" s="1"/>
  <c r="BD45" i="33"/>
  <c r="BG45" i="33" s="1"/>
  <c r="BD46" i="33"/>
  <c r="BG46" i="33" s="1"/>
  <c r="BD47" i="33"/>
  <c r="BG47" i="33" s="1"/>
  <c r="BD48" i="33"/>
  <c r="BG48" i="33" s="1"/>
  <c r="BD49" i="33"/>
  <c r="BG49" i="33" s="1"/>
  <c r="E51" i="33"/>
  <c r="F51" i="33"/>
  <c r="I51" i="33"/>
  <c r="K51" i="33"/>
  <c r="L51" i="33"/>
  <c r="Q51" i="33"/>
  <c r="R51" i="33"/>
  <c r="T51" i="33"/>
  <c r="U51" i="33"/>
  <c r="W51" i="33"/>
  <c r="X51" i="33"/>
  <c r="AF51" i="33"/>
  <c r="AG51" i="33"/>
  <c r="AI51" i="33"/>
  <c r="AJ51" i="33"/>
  <c r="AL51" i="33"/>
  <c r="AM51" i="33"/>
  <c r="AR51" i="33"/>
  <c r="AS51" i="33"/>
  <c r="AU51" i="33"/>
  <c r="AV51" i="33"/>
  <c r="AX51" i="33"/>
  <c r="AY51" i="33"/>
  <c r="F7" i="32"/>
  <c r="I7" i="32"/>
  <c r="L7" i="32"/>
  <c r="O7" i="32"/>
  <c r="R7" i="32"/>
  <c r="U7" i="32"/>
  <c r="V7" i="32"/>
  <c r="W7" i="32"/>
  <c r="AA7" i="32"/>
  <c r="AQ7" i="32"/>
  <c r="F8" i="32"/>
  <c r="I8" i="32"/>
  <c r="L8" i="32"/>
  <c r="O8" i="32"/>
  <c r="R8" i="32"/>
  <c r="U8" i="32"/>
  <c r="V8" i="32"/>
  <c r="W8" i="32"/>
  <c r="AA8" i="32"/>
  <c r="AQ8" i="32"/>
  <c r="F9" i="32"/>
  <c r="I9" i="32"/>
  <c r="L9" i="32"/>
  <c r="O9" i="32"/>
  <c r="R9" i="32"/>
  <c r="U9" i="32"/>
  <c r="V9" i="32"/>
  <c r="W9" i="32"/>
  <c r="AA9" i="32"/>
  <c r="AQ9" i="32"/>
  <c r="F10" i="32"/>
  <c r="I10" i="32"/>
  <c r="L10" i="32"/>
  <c r="O10" i="32"/>
  <c r="R10" i="32"/>
  <c r="U10" i="32"/>
  <c r="V10" i="32"/>
  <c r="W10" i="32"/>
  <c r="AA10" i="32"/>
  <c r="AQ10" i="32"/>
  <c r="F11" i="32"/>
  <c r="I11" i="32"/>
  <c r="L11" i="32"/>
  <c r="O11" i="32"/>
  <c r="R11" i="32"/>
  <c r="U11" i="32"/>
  <c r="V11" i="32"/>
  <c r="W11" i="32"/>
  <c r="AA11" i="32"/>
  <c r="AQ11" i="32"/>
  <c r="F12" i="32"/>
  <c r="I12" i="32"/>
  <c r="L12" i="32"/>
  <c r="O12" i="32"/>
  <c r="R12" i="32"/>
  <c r="U12" i="32"/>
  <c r="V12" i="32"/>
  <c r="W12" i="32"/>
  <c r="AA12" i="32"/>
  <c r="AQ12" i="32"/>
  <c r="F13" i="32"/>
  <c r="I13" i="32"/>
  <c r="L13" i="32"/>
  <c r="O13" i="32"/>
  <c r="R13" i="32"/>
  <c r="U13" i="32"/>
  <c r="V13" i="32"/>
  <c r="W13" i="32"/>
  <c r="AA13" i="32"/>
  <c r="AQ13" i="32"/>
  <c r="F14" i="32"/>
  <c r="I14" i="32"/>
  <c r="L14" i="32"/>
  <c r="O14" i="32"/>
  <c r="R14" i="32"/>
  <c r="U14" i="32"/>
  <c r="V14" i="32"/>
  <c r="W14" i="32"/>
  <c r="AA14" i="32"/>
  <c r="AQ14" i="32"/>
  <c r="F15" i="32"/>
  <c r="I15" i="32"/>
  <c r="L15" i="32"/>
  <c r="O15" i="32"/>
  <c r="R15" i="32"/>
  <c r="U15" i="32"/>
  <c r="V15" i="32"/>
  <c r="W15" i="32"/>
  <c r="AA15" i="32"/>
  <c r="AQ15" i="32"/>
  <c r="F16" i="32"/>
  <c r="I16" i="32"/>
  <c r="L16" i="32"/>
  <c r="O16" i="32"/>
  <c r="R16" i="32"/>
  <c r="U16" i="32"/>
  <c r="V16" i="32"/>
  <c r="W16" i="32"/>
  <c r="AA16" i="32"/>
  <c r="AQ16" i="32"/>
  <c r="F17" i="32"/>
  <c r="I17" i="32"/>
  <c r="L17" i="32"/>
  <c r="O17" i="32"/>
  <c r="R17" i="32"/>
  <c r="U17" i="32"/>
  <c r="V17" i="32"/>
  <c r="W17" i="32"/>
  <c r="AA17" i="32"/>
  <c r="AQ17" i="32"/>
  <c r="F18" i="32"/>
  <c r="I18" i="32"/>
  <c r="L18" i="32"/>
  <c r="O18" i="32"/>
  <c r="R18" i="32"/>
  <c r="U18" i="32"/>
  <c r="V18" i="32"/>
  <c r="W18" i="32"/>
  <c r="AA18" i="32"/>
  <c r="AQ18" i="32"/>
  <c r="F19" i="32"/>
  <c r="I19" i="32"/>
  <c r="L19" i="32"/>
  <c r="O19" i="32"/>
  <c r="R19" i="32"/>
  <c r="U19" i="32"/>
  <c r="V19" i="32"/>
  <c r="W19" i="32"/>
  <c r="AA19" i="32"/>
  <c r="AQ19" i="32"/>
  <c r="F20" i="32"/>
  <c r="I20" i="32"/>
  <c r="L20" i="32"/>
  <c r="O20" i="32"/>
  <c r="R20" i="32"/>
  <c r="U20" i="32"/>
  <c r="V20" i="32"/>
  <c r="W20" i="32"/>
  <c r="AA20" i="32"/>
  <c r="AQ20" i="32"/>
  <c r="F21" i="32"/>
  <c r="I21" i="32"/>
  <c r="L21" i="32"/>
  <c r="O21" i="32"/>
  <c r="R21" i="32"/>
  <c r="U21" i="32"/>
  <c r="V21" i="32"/>
  <c r="W21" i="32"/>
  <c r="AA21" i="32"/>
  <c r="AQ21" i="32"/>
  <c r="F22" i="32"/>
  <c r="I22" i="32"/>
  <c r="L22" i="32"/>
  <c r="O22" i="32"/>
  <c r="R22" i="32"/>
  <c r="U22" i="32"/>
  <c r="V22" i="32"/>
  <c r="W22" i="32"/>
  <c r="AA22" i="32"/>
  <c r="AQ22" i="32"/>
  <c r="F23" i="32"/>
  <c r="I23" i="32"/>
  <c r="L23" i="32"/>
  <c r="O23" i="32"/>
  <c r="R23" i="32"/>
  <c r="U23" i="32"/>
  <c r="V23" i="32"/>
  <c r="W23" i="32"/>
  <c r="AA23" i="32"/>
  <c r="AQ23" i="32"/>
  <c r="F24" i="32"/>
  <c r="I24" i="32"/>
  <c r="L24" i="32"/>
  <c r="O24" i="32"/>
  <c r="R24" i="32"/>
  <c r="U24" i="32"/>
  <c r="V24" i="32"/>
  <c r="W24" i="32"/>
  <c r="AA24" i="32"/>
  <c r="AQ24" i="32"/>
  <c r="F25" i="32"/>
  <c r="I25" i="32"/>
  <c r="L25" i="32"/>
  <c r="O25" i="32"/>
  <c r="R25" i="32"/>
  <c r="U25" i="32"/>
  <c r="V25" i="32"/>
  <c r="W25" i="32"/>
  <c r="AA25" i="32"/>
  <c r="AQ25" i="32"/>
  <c r="F26" i="32"/>
  <c r="I26" i="32"/>
  <c r="L26" i="32"/>
  <c r="O26" i="32"/>
  <c r="R26" i="32"/>
  <c r="U26" i="32"/>
  <c r="V26" i="32"/>
  <c r="W26" i="32"/>
  <c r="AA26" i="32"/>
  <c r="AQ26" i="32"/>
  <c r="F27" i="32"/>
  <c r="I27" i="32"/>
  <c r="L27" i="32"/>
  <c r="O27" i="32"/>
  <c r="R27" i="32"/>
  <c r="U27" i="32"/>
  <c r="V27" i="32"/>
  <c r="W27" i="32"/>
  <c r="AA27" i="32"/>
  <c r="AQ27" i="32"/>
  <c r="F28" i="32"/>
  <c r="I28" i="32"/>
  <c r="L28" i="32"/>
  <c r="O28" i="32"/>
  <c r="R28" i="32"/>
  <c r="U28" i="32"/>
  <c r="V28" i="32"/>
  <c r="W28" i="32"/>
  <c r="AA28" i="32"/>
  <c r="AQ28" i="32"/>
  <c r="F29" i="32"/>
  <c r="I29" i="32"/>
  <c r="L29" i="32"/>
  <c r="O29" i="32"/>
  <c r="R29" i="32"/>
  <c r="U29" i="32"/>
  <c r="V29" i="32"/>
  <c r="W29" i="32"/>
  <c r="AA29" i="32"/>
  <c r="AQ29" i="32"/>
  <c r="F30" i="32"/>
  <c r="I30" i="32"/>
  <c r="L30" i="32"/>
  <c r="O30" i="32"/>
  <c r="R30" i="32"/>
  <c r="U30" i="32"/>
  <c r="V30" i="32"/>
  <c r="W30" i="32"/>
  <c r="AA30" i="32"/>
  <c r="AQ30" i="32"/>
  <c r="F31" i="32"/>
  <c r="I31" i="32"/>
  <c r="L31" i="32"/>
  <c r="O31" i="32"/>
  <c r="R31" i="32"/>
  <c r="U31" i="32"/>
  <c r="V31" i="32"/>
  <c r="W31" i="32"/>
  <c r="AA31" i="32"/>
  <c r="AQ31" i="32"/>
  <c r="F32" i="32"/>
  <c r="I32" i="32"/>
  <c r="L32" i="32"/>
  <c r="O32" i="32"/>
  <c r="R32" i="32"/>
  <c r="U32" i="32"/>
  <c r="V32" i="32"/>
  <c r="W32" i="32"/>
  <c r="AA32" i="32"/>
  <c r="AQ32" i="32"/>
  <c r="F33" i="32"/>
  <c r="I33" i="32"/>
  <c r="L33" i="32"/>
  <c r="O33" i="32"/>
  <c r="R33" i="32"/>
  <c r="U33" i="32"/>
  <c r="V33" i="32"/>
  <c r="W33" i="32"/>
  <c r="AA33" i="32"/>
  <c r="AQ33" i="32"/>
  <c r="F34" i="32"/>
  <c r="I34" i="32"/>
  <c r="L34" i="32"/>
  <c r="O34" i="32"/>
  <c r="R34" i="32"/>
  <c r="U34" i="32"/>
  <c r="V34" i="32"/>
  <c r="W34" i="32"/>
  <c r="AA34" i="32"/>
  <c r="AQ34" i="32"/>
  <c r="F35" i="32"/>
  <c r="I35" i="32"/>
  <c r="L35" i="32"/>
  <c r="O35" i="32"/>
  <c r="R35" i="32"/>
  <c r="U35" i="32"/>
  <c r="V35" i="32"/>
  <c r="W35" i="32"/>
  <c r="AA35" i="32"/>
  <c r="AQ35" i="32"/>
  <c r="F36" i="32"/>
  <c r="I36" i="32"/>
  <c r="L36" i="32"/>
  <c r="O36" i="32"/>
  <c r="R36" i="32"/>
  <c r="U36" i="32"/>
  <c r="V36" i="32"/>
  <c r="W36" i="32"/>
  <c r="AA36" i="32"/>
  <c r="AQ36" i="32"/>
  <c r="F37" i="32"/>
  <c r="I37" i="32"/>
  <c r="L37" i="32"/>
  <c r="O37" i="32"/>
  <c r="R37" i="32"/>
  <c r="U37" i="32"/>
  <c r="V37" i="32"/>
  <c r="W37" i="32"/>
  <c r="AA37" i="32"/>
  <c r="AQ37" i="32"/>
  <c r="F38" i="32"/>
  <c r="I38" i="32"/>
  <c r="L38" i="32"/>
  <c r="O38" i="32"/>
  <c r="R38" i="32"/>
  <c r="U38" i="32"/>
  <c r="V38" i="32"/>
  <c r="W38" i="32"/>
  <c r="AA38" i="32"/>
  <c r="AQ38" i="32"/>
  <c r="F39" i="32"/>
  <c r="I39" i="32"/>
  <c r="L39" i="32"/>
  <c r="O39" i="32"/>
  <c r="R39" i="32"/>
  <c r="U39" i="32"/>
  <c r="V39" i="32"/>
  <c r="W39" i="32"/>
  <c r="AA39" i="32"/>
  <c r="AQ39" i="32"/>
  <c r="F40" i="32"/>
  <c r="I40" i="32"/>
  <c r="L40" i="32"/>
  <c r="O40" i="32"/>
  <c r="R40" i="32"/>
  <c r="U40" i="32"/>
  <c r="V40" i="32"/>
  <c r="W40" i="32"/>
  <c r="AA40" i="32"/>
  <c r="AQ40" i="32"/>
  <c r="F41" i="32"/>
  <c r="I41" i="32"/>
  <c r="L41" i="32"/>
  <c r="O41" i="32"/>
  <c r="R41" i="32"/>
  <c r="U41" i="32"/>
  <c r="V41" i="32"/>
  <c r="W41" i="32"/>
  <c r="AA41" i="32"/>
  <c r="AQ41" i="32"/>
  <c r="F42" i="32"/>
  <c r="I42" i="32"/>
  <c r="L42" i="32"/>
  <c r="O42" i="32"/>
  <c r="R42" i="32"/>
  <c r="U42" i="32"/>
  <c r="V42" i="32"/>
  <c r="W42" i="32"/>
  <c r="AA42" i="32"/>
  <c r="AQ42" i="32"/>
  <c r="F43" i="32"/>
  <c r="I43" i="32"/>
  <c r="L43" i="32"/>
  <c r="O43" i="32"/>
  <c r="R43" i="32"/>
  <c r="U43" i="32"/>
  <c r="V43" i="32"/>
  <c r="W43" i="32"/>
  <c r="AA43" i="32"/>
  <c r="AQ43" i="32"/>
  <c r="F44" i="32"/>
  <c r="I44" i="32"/>
  <c r="L44" i="32"/>
  <c r="O44" i="32"/>
  <c r="R44" i="32"/>
  <c r="U44" i="32"/>
  <c r="V44" i="32"/>
  <c r="W44" i="32"/>
  <c r="AA44" i="32"/>
  <c r="AQ44" i="32"/>
  <c r="F45" i="32"/>
  <c r="I45" i="32"/>
  <c r="L45" i="32"/>
  <c r="O45" i="32"/>
  <c r="R45" i="32"/>
  <c r="U45" i="32"/>
  <c r="V45" i="32"/>
  <c r="W45" i="32"/>
  <c r="AA45" i="32"/>
  <c r="AQ45" i="32"/>
  <c r="F46" i="32"/>
  <c r="I46" i="32"/>
  <c r="L46" i="32"/>
  <c r="O46" i="32"/>
  <c r="R46" i="32"/>
  <c r="U46" i="32"/>
  <c r="V46" i="32"/>
  <c r="W46" i="32"/>
  <c r="AA46" i="32"/>
  <c r="AQ46" i="32"/>
  <c r="F47" i="32"/>
  <c r="I47" i="32"/>
  <c r="L47" i="32"/>
  <c r="O47" i="32"/>
  <c r="R47" i="32"/>
  <c r="U47" i="32"/>
  <c r="V47" i="32"/>
  <c r="W47" i="32"/>
  <c r="AA47" i="32"/>
  <c r="AQ47" i="32"/>
  <c r="F48" i="32"/>
  <c r="I48" i="32"/>
  <c r="L48" i="32"/>
  <c r="O48" i="32"/>
  <c r="R48" i="32"/>
  <c r="U48" i="32"/>
  <c r="V48" i="32"/>
  <c r="W48" i="32"/>
  <c r="AA48" i="32"/>
  <c r="AQ48" i="32"/>
  <c r="F49" i="32"/>
  <c r="I49" i="32"/>
  <c r="L49" i="32"/>
  <c r="O49" i="32"/>
  <c r="R49" i="32"/>
  <c r="U49" i="32"/>
  <c r="V49" i="32"/>
  <c r="W49" i="32"/>
  <c r="AA49" i="32"/>
  <c r="AQ49" i="32"/>
  <c r="F50" i="32"/>
  <c r="I50" i="32"/>
  <c r="L50" i="32"/>
  <c r="O50" i="32"/>
  <c r="R50" i="32"/>
  <c r="U50" i="32"/>
  <c r="V50" i="32"/>
  <c r="W50" i="32"/>
  <c r="AA50" i="32"/>
  <c r="AQ50" i="32"/>
  <c r="D51" i="32"/>
  <c r="E51" i="32"/>
  <c r="H51" i="32"/>
  <c r="J51" i="32"/>
  <c r="K51" i="32"/>
  <c r="M51" i="32"/>
  <c r="N51" i="32"/>
  <c r="P51" i="32"/>
  <c r="Q51" i="32"/>
  <c r="S51" i="32"/>
  <c r="T51" i="32"/>
  <c r="Y51" i="32"/>
  <c r="Z51" i="32"/>
  <c r="AB51" i="32"/>
  <c r="AC51" i="32"/>
  <c r="AE51" i="32"/>
  <c r="AF51" i="32"/>
  <c r="AH51" i="32"/>
  <c r="AI51" i="32"/>
  <c r="AK51" i="32"/>
  <c r="AL51" i="32"/>
  <c r="AN51" i="32"/>
  <c r="AO51" i="32"/>
  <c r="AY51" i="32"/>
  <c r="BD7" i="31"/>
  <c r="BD8" i="31"/>
  <c r="BG8" i="31" s="1"/>
  <c r="BD9" i="31"/>
  <c r="BG9" i="31" s="1"/>
  <c r="BD10" i="31"/>
  <c r="BG10" i="31" s="1"/>
  <c r="BD11" i="31"/>
  <c r="BG11" i="31" s="1"/>
  <c r="BD12" i="31"/>
  <c r="BG12" i="31" s="1"/>
  <c r="BD13" i="31"/>
  <c r="BG13" i="31" s="1"/>
  <c r="BD14" i="31"/>
  <c r="BG14" i="31" s="1"/>
  <c r="BD15" i="31"/>
  <c r="BG15" i="31" s="1"/>
  <c r="BD16" i="31"/>
  <c r="BG16" i="31" s="1"/>
  <c r="BD17" i="31"/>
  <c r="BG17" i="31" s="1"/>
  <c r="BD18" i="31"/>
  <c r="BG18" i="31" s="1"/>
  <c r="BD19" i="31"/>
  <c r="BG19" i="31" s="1"/>
  <c r="BD20" i="31"/>
  <c r="BG20" i="31" s="1"/>
  <c r="BD21" i="31"/>
  <c r="BG21" i="31" s="1"/>
  <c r="BD22" i="31"/>
  <c r="BG22" i="31" s="1"/>
  <c r="BD23" i="31"/>
  <c r="BG23" i="31" s="1"/>
  <c r="BD24" i="31"/>
  <c r="BG24" i="31" s="1"/>
  <c r="BD25" i="31"/>
  <c r="BG25" i="31" s="1"/>
  <c r="BD26" i="31"/>
  <c r="BG26" i="31" s="1"/>
  <c r="BD27" i="31"/>
  <c r="BG27" i="31" s="1"/>
  <c r="BD28" i="31"/>
  <c r="BG28" i="31" s="1"/>
  <c r="BD29" i="31"/>
  <c r="BG29" i="31" s="1"/>
  <c r="BD30" i="31"/>
  <c r="BG30" i="31" s="1"/>
  <c r="BD31" i="31"/>
  <c r="BG31" i="31" s="1"/>
  <c r="BD32" i="31"/>
  <c r="BG32" i="31" s="1"/>
  <c r="BD33" i="31"/>
  <c r="BG33" i="31" s="1"/>
  <c r="BD34" i="31"/>
  <c r="BG34" i="31" s="1"/>
  <c r="BD35" i="31"/>
  <c r="BG35" i="31" s="1"/>
  <c r="BD36" i="31"/>
  <c r="BG36" i="31" s="1"/>
  <c r="BD37" i="31"/>
  <c r="BG37" i="31" s="1"/>
  <c r="BD38" i="31"/>
  <c r="BG38" i="31" s="1"/>
  <c r="BD39" i="31"/>
  <c r="BG39" i="31" s="1"/>
  <c r="BD40" i="31"/>
  <c r="BG40" i="31" s="1"/>
  <c r="BD41" i="31"/>
  <c r="BG41" i="31" s="1"/>
  <c r="BD42" i="31"/>
  <c r="BG42" i="31" s="1"/>
  <c r="BD43" i="31"/>
  <c r="BG43" i="31" s="1"/>
  <c r="BD44" i="31"/>
  <c r="BG44" i="31" s="1"/>
  <c r="BD45" i="31"/>
  <c r="BG45" i="31" s="1"/>
  <c r="BD46" i="31"/>
  <c r="BG46" i="31" s="1"/>
  <c r="BD47" i="31"/>
  <c r="BG47" i="31" s="1"/>
  <c r="BD48" i="31"/>
  <c r="BG48" i="31" s="1"/>
  <c r="BD49" i="31"/>
  <c r="BG49" i="31" s="1"/>
  <c r="E51" i="31"/>
  <c r="K51" i="31"/>
  <c r="Q51" i="31"/>
  <c r="T51" i="31"/>
  <c r="W51" i="31"/>
  <c r="AF51" i="31"/>
  <c r="AI51" i="31"/>
  <c r="AL51" i="31"/>
  <c r="AR51" i="31"/>
  <c r="AU51" i="31"/>
  <c r="AX51" i="31"/>
  <c r="M60" i="29"/>
  <c r="Z52" i="16"/>
  <c r="AG50" i="6"/>
  <c r="AG49" i="6"/>
  <c r="AG48" i="6"/>
  <c r="AG47" i="6"/>
  <c r="AG46" i="6"/>
  <c r="AG45" i="6"/>
  <c r="AG44" i="6"/>
  <c r="AG43" i="6"/>
  <c r="AG42" i="6"/>
  <c r="AG41" i="6"/>
  <c r="AG40" i="6"/>
  <c r="AG39" i="6"/>
  <c r="AG38" i="6"/>
  <c r="AG37" i="6"/>
  <c r="AG36" i="6"/>
  <c r="AG35" i="6"/>
  <c r="AG34" i="6"/>
  <c r="AG33" i="6"/>
  <c r="AG32" i="6"/>
  <c r="AG31" i="6"/>
  <c r="AG30" i="6"/>
  <c r="AG29" i="6"/>
  <c r="AG28" i="6"/>
  <c r="AG27" i="6"/>
  <c r="AG26" i="6"/>
  <c r="AG25" i="6"/>
  <c r="AG24" i="6"/>
  <c r="AG23" i="6"/>
  <c r="AG22" i="6"/>
  <c r="AG21" i="6"/>
  <c r="AG20" i="6"/>
  <c r="AG19" i="6"/>
  <c r="AG18" i="6"/>
  <c r="AG17" i="6"/>
  <c r="AG16" i="6"/>
  <c r="AG15" i="6"/>
  <c r="AG14" i="6"/>
  <c r="AG13" i="6"/>
  <c r="AG12" i="6"/>
  <c r="AG11" i="6"/>
  <c r="AG10" i="6"/>
  <c r="AG9" i="6"/>
  <c r="AG8" i="6"/>
  <c r="AG51" i="16"/>
  <c r="AG50" i="16"/>
  <c r="AG49" i="16"/>
  <c r="AG48" i="16"/>
  <c r="AG47" i="16"/>
  <c r="AG46" i="16"/>
  <c r="AG45" i="16"/>
  <c r="AG44" i="16"/>
  <c r="AG43" i="16"/>
  <c r="AG42" i="16"/>
  <c r="AG41" i="16"/>
  <c r="AG40" i="16"/>
  <c r="AG39" i="16"/>
  <c r="AG38" i="16"/>
  <c r="AG37" i="16"/>
  <c r="AG36" i="16"/>
  <c r="AG35" i="16"/>
  <c r="AG34" i="16"/>
  <c r="AG33" i="16"/>
  <c r="AG32" i="16"/>
  <c r="AG31" i="16"/>
  <c r="AG30" i="16"/>
  <c r="AG29" i="16"/>
  <c r="AG28" i="16"/>
  <c r="AG27" i="16"/>
  <c r="AG26" i="16"/>
  <c r="AG25" i="16"/>
  <c r="AG24" i="16"/>
  <c r="AG23" i="16"/>
  <c r="AG22" i="16"/>
  <c r="AG21" i="16"/>
  <c r="AG20" i="16"/>
  <c r="AG19" i="16"/>
  <c r="AG18" i="16"/>
  <c r="AG17" i="16"/>
  <c r="AG16" i="16"/>
  <c r="AG15" i="16"/>
  <c r="AG14" i="16"/>
  <c r="AG13" i="16"/>
  <c r="AG12" i="16"/>
  <c r="AG11" i="16"/>
  <c r="AG10" i="16"/>
  <c r="AG9" i="16"/>
  <c r="AD50" i="6"/>
  <c r="AD49" i="6"/>
  <c r="AD48" i="6"/>
  <c r="AD47" i="6"/>
  <c r="AD46" i="6"/>
  <c r="AD45" i="6"/>
  <c r="AD44" i="6"/>
  <c r="AD43" i="6"/>
  <c r="AD42" i="6"/>
  <c r="AD41" i="6"/>
  <c r="AD40" i="6"/>
  <c r="AD39" i="6"/>
  <c r="AD38" i="6"/>
  <c r="AD37" i="6"/>
  <c r="AD36" i="6"/>
  <c r="AD35" i="6"/>
  <c r="AD34" i="6"/>
  <c r="AD33" i="6"/>
  <c r="AD32" i="6"/>
  <c r="AD31" i="6"/>
  <c r="AD30" i="6"/>
  <c r="AD29" i="6"/>
  <c r="AD28" i="6"/>
  <c r="AD27" i="6"/>
  <c r="AD26" i="6"/>
  <c r="AD25" i="6"/>
  <c r="AD24" i="6"/>
  <c r="AD23" i="6"/>
  <c r="AD22" i="6"/>
  <c r="AD21" i="6"/>
  <c r="AD20" i="6"/>
  <c r="AD19" i="6"/>
  <c r="AD18" i="6"/>
  <c r="AD17" i="6"/>
  <c r="AD16" i="6"/>
  <c r="AD15" i="6"/>
  <c r="AD14" i="6"/>
  <c r="AD13" i="6"/>
  <c r="AD12" i="6"/>
  <c r="AD11" i="6"/>
  <c r="AD10" i="6"/>
  <c r="AD9" i="6"/>
  <c r="AD8" i="6"/>
  <c r="AD51" i="16"/>
  <c r="AD50" i="16"/>
  <c r="AD49" i="16"/>
  <c r="AD48" i="16"/>
  <c r="AD47" i="16"/>
  <c r="AD46" i="16"/>
  <c r="AD45" i="16"/>
  <c r="AD44" i="16"/>
  <c r="AD43" i="16"/>
  <c r="AD42" i="16"/>
  <c r="AD41" i="16"/>
  <c r="AD40" i="16"/>
  <c r="AD39" i="16"/>
  <c r="AD38" i="16"/>
  <c r="AD37" i="16"/>
  <c r="AD36" i="16"/>
  <c r="AD35" i="16"/>
  <c r="AD34" i="16"/>
  <c r="AD33" i="16"/>
  <c r="AD32" i="16"/>
  <c r="AD31" i="16"/>
  <c r="AD30" i="16"/>
  <c r="AD29" i="16"/>
  <c r="AD28" i="16"/>
  <c r="AD27" i="16"/>
  <c r="AD26" i="16"/>
  <c r="AD25" i="16"/>
  <c r="AD24" i="16"/>
  <c r="AD23" i="16"/>
  <c r="AD22" i="16"/>
  <c r="AD21" i="16"/>
  <c r="AD20" i="16"/>
  <c r="AD19" i="16"/>
  <c r="AD18" i="16"/>
  <c r="AD17" i="16"/>
  <c r="AD16" i="16"/>
  <c r="AD15" i="16"/>
  <c r="AD14" i="16"/>
  <c r="AD13" i="16"/>
  <c r="AD12" i="16"/>
  <c r="AD11" i="16"/>
  <c r="AD10" i="16"/>
  <c r="AD9" i="16"/>
  <c r="AA7" i="6"/>
  <c r="AA8" i="16"/>
  <c r="AA50" i="6"/>
  <c r="AA49" i="6"/>
  <c r="AA48" i="6"/>
  <c r="AA47" i="6"/>
  <c r="AA46" i="6"/>
  <c r="AA45" i="6"/>
  <c r="AA44" i="6"/>
  <c r="AA43" i="6"/>
  <c r="AA42" i="6"/>
  <c r="AA41" i="6"/>
  <c r="AA40" i="6"/>
  <c r="AA39" i="6"/>
  <c r="AA38" i="6"/>
  <c r="AA37" i="6"/>
  <c r="AA36" i="6"/>
  <c r="AA35" i="6"/>
  <c r="AA34" i="6"/>
  <c r="AA33" i="6"/>
  <c r="AA32" i="6"/>
  <c r="AA31" i="6"/>
  <c r="AA30" i="6"/>
  <c r="AA29" i="6"/>
  <c r="AA28" i="6"/>
  <c r="AA27" i="6"/>
  <c r="AA26" i="6"/>
  <c r="AA25" i="6"/>
  <c r="AA24" i="6"/>
  <c r="AA23" i="6"/>
  <c r="AA22" i="6"/>
  <c r="AA21" i="6"/>
  <c r="AA20" i="6"/>
  <c r="AA19" i="6"/>
  <c r="AA18" i="6"/>
  <c r="AA17" i="6"/>
  <c r="AA16" i="6"/>
  <c r="AA15" i="6"/>
  <c r="AA14" i="6"/>
  <c r="AA13" i="6"/>
  <c r="AA12" i="6"/>
  <c r="AA11" i="6"/>
  <c r="AA10" i="6"/>
  <c r="AA9" i="6"/>
  <c r="AA8" i="6"/>
  <c r="AA51" i="16"/>
  <c r="AA50" i="16"/>
  <c r="AA49" i="16"/>
  <c r="AA48" i="16"/>
  <c r="AA47" i="16"/>
  <c r="AA46" i="16"/>
  <c r="AA45" i="16"/>
  <c r="AA44" i="16"/>
  <c r="AA43" i="16"/>
  <c r="AA42" i="16"/>
  <c r="AA41" i="16"/>
  <c r="AA40" i="16"/>
  <c r="AA39" i="16"/>
  <c r="AA38" i="16"/>
  <c r="AA37" i="16"/>
  <c r="AA36" i="16"/>
  <c r="AA35" i="16"/>
  <c r="AA34" i="16"/>
  <c r="AA33" i="16"/>
  <c r="AA32" i="16"/>
  <c r="AA31" i="16"/>
  <c r="AA30" i="16"/>
  <c r="AA29" i="16"/>
  <c r="AA28" i="16"/>
  <c r="AA27" i="16"/>
  <c r="AA26" i="16"/>
  <c r="AA25" i="16"/>
  <c r="AA24" i="16"/>
  <c r="AA23" i="16"/>
  <c r="AA22" i="16"/>
  <c r="AA21" i="16"/>
  <c r="AA20" i="16"/>
  <c r="AA19" i="16"/>
  <c r="AA18" i="16"/>
  <c r="AA17" i="16"/>
  <c r="AA16" i="16"/>
  <c r="AA15" i="16"/>
  <c r="AA14" i="16"/>
  <c r="AA13" i="16"/>
  <c r="AA12" i="16"/>
  <c r="AA11" i="16"/>
  <c r="AA10" i="16"/>
  <c r="AA9" i="16"/>
  <c r="AL51" i="27"/>
  <c r="AI51" i="27"/>
  <c r="AL51" i="7"/>
  <c r="AI51" i="7"/>
  <c r="AL51" i="9"/>
  <c r="AI51" i="9"/>
  <c r="AL51" i="4"/>
  <c r="AI51" i="4"/>
  <c r="AL51" i="10"/>
  <c r="AI51" i="10"/>
  <c r="AL51" i="5"/>
  <c r="AI51" i="5"/>
  <c r="AG7" i="6"/>
  <c r="AF51" i="6"/>
  <c r="AE51" i="6"/>
  <c r="AD7" i="6"/>
  <c r="AC51" i="6"/>
  <c r="AB51" i="6"/>
  <c r="Z51" i="6"/>
  <c r="AG8" i="16"/>
  <c r="AF52" i="16"/>
  <c r="AE52" i="16"/>
  <c r="AD8" i="16"/>
  <c r="AC52" i="16"/>
  <c r="AB52" i="16"/>
  <c r="AL51" i="15"/>
  <c r="AI51" i="15"/>
  <c r="AL51" i="24"/>
  <c r="AI51" i="24"/>
  <c r="AL51" i="23"/>
  <c r="AI51" i="23"/>
  <c r="AF51" i="27"/>
  <c r="AF51" i="7"/>
  <c r="AF51" i="9"/>
  <c r="AF51" i="4"/>
  <c r="AF51" i="10"/>
  <c r="AF51" i="5"/>
  <c r="Y51" i="6"/>
  <c r="Y52" i="16"/>
  <c r="AF51" i="15"/>
  <c r="AF51" i="24"/>
  <c r="AF51" i="23"/>
  <c r="W51" i="27"/>
  <c r="T51" i="27"/>
  <c r="Q51" i="27"/>
  <c r="K51" i="27"/>
  <c r="W51" i="7"/>
  <c r="T51" i="7"/>
  <c r="Q51" i="7"/>
  <c r="K51" i="7"/>
  <c r="W51" i="9"/>
  <c r="T51" i="9"/>
  <c r="Q51" i="9"/>
  <c r="K51" i="9"/>
  <c r="W51" i="4"/>
  <c r="T51" i="4"/>
  <c r="Q51" i="4"/>
  <c r="K51" i="4"/>
  <c r="W51" i="10"/>
  <c r="T51" i="10"/>
  <c r="Q51" i="10"/>
  <c r="K51" i="10"/>
  <c r="W51" i="5"/>
  <c r="T51" i="5"/>
  <c r="Q51" i="5"/>
  <c r="K51" i="5"/>
  <c r="V7" i="6"/>
  <c r="W7" i="6"/>
  <c r="V8" i="6"/>
  <c r="W8" i="6"/>
  <c r="V9" i="6"/>
  <c r="W9" i="6"/>
  <c r="V10" i="6"/>
  <c r="W10" i="6"/>
  <c r="V11" i="6"/>
  <c r="W11" i="6"/>
  <c r="V12" i="6"/>
  <c r="W12" i="6"/>
  <c r="V13" i="6"/>
  <c r="W13" i="6"/>
  <c r="V14" i="6"/>
  <c r="W14" i="6"/>
  <c r="V15" i="6"/>
  <c r="W15" i="6"/>
  <c r="V16" i="6"/>
  <c r="W16" i="6"/>
  <c r="V17" i="6"/>
  <c r="W17" i="6"/>
  <c r="V18" i="6"/>
  <c r="W18" i="6"/>
  <c r="V19" i="6"/>
  <c r="W19" i="6"/>
  <c r="V20" i="6"/>
  <c r="W20" i="6"/>
  <c r="V21" i="6"/>
  <c r="W21" i="6"/>
  <c r="V22" i="6"/>
  <c r="W22" i="6"/>
  <c r="V23" i="6"/>
  <c r="W23" i="6"/>
  <c r="V24" i="6"/>
  <c r="W24" i="6"/>
  <c r="V25" i="6"/>
  <c r="W25" i="6"/>
  <c r="V26" i="6"/>
  <c r="W26" i="6"/>
  <c r="V27" i="6"/>
  <c r="W27" i="6"/>
  <c r="V28" i="6"/>
  <c r="W28" i="6"/>
  <c r="V29" i="6"/>
  <c r="W29" i="6"/>
  <c r="V30" i="6"/>
  <c r="W30" i="6"/>
  <c r="V31" i="6"/>
  <c r="W31" i="6"/>
  <c r="V32" i="6"/>
  <c r="W32" i="6"/>
  <c r="V33" i="6"/>
  <c r="W33" i="6"/>
  <c r="V34" i="6"/>
  <c r="W34" i="6"/>
  <c r="V35" i="6"/>
  <c r="W35" i="6"/>
  <c r="V36" i="6"/>
  <c r="W36" i="6"/>
  <c r="V37" i="6"/>
  <c r="W37" i="6"/>
  <c r="V38" i="6"/>
  <c r="W38" i="6"/>
  <c r="V39" i="6"/>
  <c r="W39" i="6"/>
  <c r="V40" i="6"/>
  <c r="W40" i="6"/>
  <c r="V41" i="6"/>
  <c r="W41" i="6"/>
  <c r="V42" i="6"/>
  <c r="W42" i="6"/>
  <c r="V43" i="6"/>
  <c r="W43" i="6"/>
  <c r="V44" i="6"/>
  <c r="W44" i="6"/>
  <c r="V45" i="6"/>
  <c r="W45" i="6"/>
  <c r="V46" i="6"/>
  <c r="W46" i="6"/>
  <c r="V47" i="6"/>
  <c r="W47" i="6"/>
  <c r="V48" i="6"/>
  <c r="W48" i="6"/>
  <c r="V49" i="6"/>
  <c r="W49" i="6"/>
  <c r="V50" i="6"/>
  <c r="W50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T51" i="6"/>
  <c r="T52" i="6" s="1"/>
  <c r="S51" i="6"/>
  <c r="S52" i="6" s="1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Q51" i="6"/>
  <c r="Q52" i="6" s="1"/>
  <c r="P51" i="6"/>
  <c r="P52" i="6" s="1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N51" i="6"/>
  <c r="N52" i="6" s="1"/>
  <c r="M51" i="6"/>
  <c r="M52" i="6" s="1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K51" i="6"/>
  <c r="K52" i="6" s="1"/>
  <c r="J51" i="6"/>
  <c r="J52" i="6" s="1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H51" i="6"/>
  <c r="H52" i="6" s="1"/>
  <c r="G51" i="6"/>
  <c r="G52" i="6" s="1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E51" i="6"/>
  <c r="E52" i="6" s="1"/>
  <c r="V7" i="16"/>
  <c r="W7" i="16"/>
  <c r="V8" i="16"/>
  <c r="W8" i="16"/>
  <c r="V9" i="16"/>
  <c r="W9" i="16"/>
  <c r="V10" i="16"/>
  <c r="W10" i="16"/>
  <c r="V11" i="16"/>
  <c r="W11" i="16"/>
  <c r="V12" i="16"/>
  <c r="W12" i="16"/>
  <c r="V13" i="16"/>
  <c r="W13" i="16"/>
  <c r="V14" i="16"/>
  <c r="W14" i="16"/>
  <c r="V15" i="16"/>
  <c r="W15" i="16"/>
  <c r="V16" i="16"/>
  <c r="W16" i="16"/>
  <c r="V17" i="16"/>
  <c r="W17" i="16"/>
  <c r="V18" i="16"/>
  <c r="W18" i="16"/>
  <c r="V19" i="16"/>
  <c r="W19" i="16"/>
  <c r="V20" i="16"/>
  <c r="W20" i="16"/>
  <c r="V21" i="16"/>
  <c r="W21" i="16"/>
  <c r="V22" i="16"/>
  <c r="W22" i="16"/>
  <c r="V23" i="16"/>
  <c r="W23" i="16"/>
  <c r="V24" i="16"/>
  <c r="W24" i="16"/>
  <c r="V25" i="16"/>
  <c r="W25" i="16"/>
  <c r="V26" i="16"/>
  <c r="W26" i="16"/>
  <c r="V27" i="16"/>
  <c r="W27" i="16"/>
  <c r="V28" i="16"/>
  <c r="W28" i="16"/>
  <c r="V29" i="16"/>
  <c r="W29" i="16"/>
  <c r="V30" i="16"/>
  <c r="W30" i="16"/>
  <c r="V31" i="16"/>
  <c r="W31" i="16"/>
  <c r="V32" i="16"/>
  <c r="W32" i="16"/>
  <c r="V33" i="16"/>
  <c r="W33" i="16"/>
  <c r="V34" i="16"/>
  <c r="W34" i="16"/>
  <c r="V35" i="16"/>
  <c r="W35" i="16"/>
  <c r="V36" i="16"/>
  <c r="W36" i="16"/>
  <c r="V37" i="16"/>
  <c r="W37" i="16"/>
  <c r="V38" i="16"/>
  <c r="W38" i="16"/>
  <c r="V39" i="16"/>
  <c r="W39" i="16"/>
  <c r="V40" i="16"/>
  <c r="W40" i="16"/>
  <c r="V41" i="16"/>
  <c r="W41" i="16"/>
  <c r="V42" i="16"/>
  <c r="W42" i="16"/>
  <c r="V43" i="16"/>
  <c r="W43" i="16"/>
  <c r="V44" i="16"/>
  <c r="W44" i="16"/>
  <c r="V45" i="16"/>
  <c r="W45" i="16"/>
  <c r="V46" i="16"/>
  <c r="W46" i="16"/>
  <c r="V47" i="16"/>
  <c r="W47" i="16"/>
  <c r="V48" i="16"/>
  <c r="W48" i="16"/>
  <c r="V49" i="16"/>
  <c r="W49" i="16"/>
  <c r="V50" i="16"/>
  <c r="W50" i="16"/>
  <c r="V51" i="16"/>
  <c r="W51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T52" i="16"/>
  <c r="T53" i="16" s="1"/>
  <c r="S52" i="16"/>
  <c r="S53" i="16" s="1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Q52" i="16"/>
  <c r="Q53" i="16" s="1"/>
  <c r="P52" i="16"/>
  <c r="P53" i="16" s="1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N52" i="16"/>
  <c r="N53" i="16" s="1"/>
  <c r="M52" i="16"/>
  <c r="M53" i="16" s="1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K52" i="16"/>
  <c r="K53" i="16" s="1"/>
  <c r="J52" i="16"/>
  <c r="J53" i="16" s="1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H52" i="16"/>
  <c r="H53" i="16" s="1"/>
  <c r="G52" i="16"/>
  <c r="G53" i="16" s="1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E52" i="16"/>
  <c r="E53" i="16" s="1"/>
  <c r="W51" i="15"/>
  <c r="T51" i="15"/>
  <c r="Q51" i="15"/>
  <c r="K51" i="15"/>
  <c r="W51" i="24"/>
  <c r="T51" i="24"/>
  <c r="Q51" i="24"/>
  <c r="K51" i="24"/>
  <c r="W51" i="23"/>
  <c r="T51" i="23"/>
  <c r="Q51" i="23"/>
  <c r="K51" i="23"/>
  <c r="E51" i="27"/>
  <c r="E51" i="7"/>
  <c r="E51" i="9"/>
  <c r="E51" i="4"/>
  <c r="E51" i="10"/>
  <c r="E51" i="5"/>
  <c r="D51" i="6"/>
  <c r="D52" i="6" s="1"/>
  <c r="D52" i="16"/>
  <c r="D53" i="16" s="1"/>
  <c r="E51" i="15"/>
  <c r="E51" i="24"/>
  <c r="E51" i="23"/>
  <c r="E127" i="29"/>
  <c r="E130" i="29" s="1"/>
  <c r="D127" i="29"/>
  <c r="D130" i="29" s="1"/>
  <c r="BD8" i="7"/>
  <c r="BG8" i="7" s="1"/>
  <c r="BD9" i="7"/>
  <c r="BG9" i="7" s="1"/>
  <c r="BD10" i="7"/>
  <c r="BG10" i="7" s="1"/>
  <c r="BD11" i="7"/>
  <c r="BG11" i="7" s="1"/>
  <c r="BD12" i="7"/>
  <c r="BG12" i="7" s="1"/>
  <c r="BD13" i="7"/>
  <c r="BG13" i="7" s="1"/>
  <c r="BD14" i="7"/>
  <c r="BG14" i="7" s="1"/>
  <c r="BD15" i="7"/>
  <c r="BG15" i="7" s="1"/>
  <c r="BD16" i="7"/>
  <c r="BG16" i="7" s="1"/>
  <c r="BD17" i="7"/>
  <c r="BG17" i="7" s="1"/>
  <c r="BD18" i="7"/>
  <c r="BG18" i="7" s="1"/>
  <c r="BD19" i="7"/>
  <c r="BG19" i="7" s="1"/>
  <c r="BD20" i="7"/>
  <c r="BG20" i="7" s="1"/>
  <c r="BD21" i="7"/>
  <c r="BG21" i="7" s="1"/>
  <c r="BD22" i="7"/>
  <c r="BG22" i="7" s="1"/>
  <c r="BD23" i="7"/>
  <c r="BG23" i="7" s="1"/>
  <c r="BD24" i="7"/>
  <c r="BG24" i="7" s="1"/>
  <c r="BD25" i="7"/>
  <c r="BG25" i="7" s="1"/>
  <c r="BD26" i="7"/>
  <c r="BG26" i="7" s="1"/>
  <c r="BD27" i="7"/>
  <c r="BG27" i="7" s="1"/>
  <c r="BD28" i="7"/>
  <c r="BG28" i="7" s="1"/>
  <c r="BD29" i="7"/>
  <c r="BG29" i="7" s="1"/>
  <c r="BD30" i="7"/>
  <c r="BG30" i="7" s="1"/>
  <c r="BD31" i="7"/>
  <c r="BG31" i="7" s="1"/>
  <c r="BD32" i="7"/>
  <c r="BG32" i="7" s="1"/>
  <c r="BD33" i="7"/>
  <c r="BG33" i="7" s="1"/>
  <c r="BD34" i="7"/>
  <c r="BG34" i="7" s="1"/>
  <c r="BD35" i="7"/>
  <c r="BG35" i="7" s="1"/>
  <c r="BD36" i="7"/>
  <c r="BG36" i="7" s="1"/>
  <c r="BD37" i="7"/>
  <c r="BG37" i="7" s="1"/>
  <c r="BD38" i="7"/>
  <c r="BG38" i="7" s="1"/>
  <c r="BD39" i="7"/>
  <c r="BG39" i="7" s="1"/>
  <c r="BD40" i="7"/>
  <c r="BG40" i="7" s="1"/>
  <c r="BD41" i="7"/>
  <c r="BG41" i="7" s="1"/>
  <c r="BD42" i="7"/>
  <c r="BG42" i="7" s="1"/>
  <c r="BD43" i="7"/>
  <c r="BG43" i="7" s="1"/>
  <c r="BD44" i="7"/>
  <c r="BG44" i="7" s="1"/>
  <c r="BD45" i="7"/>
  <c r="BG45" i="7" s="1"/>
  <c r="BD46" i="7"/>
  <c r="BG46" i="7" s="1"/>
  <c r="BD47" i="7"/>
  <c r="BG47" i="7" s="1"/>
  <c r="BD48" i="7"/>
  <c r="BG48" i="7" s="1"/>
  <c r="BD49" i="7"/>
  <c r="BG49" i="7" s="1"/>
  <c r="BD7" i="9"/>
  <c r="BD8" i="9"/>
  <c r="BG8" i="9" s="1"/>
  <c r="BD9" i="9"/>
  <c r="BG9" i="9" s="1"/>
  <c r="BD10" i="9"/>
  <c r="BG10" i="9" s="1"/>
  <c r="BD11" i="9"/>
  <c r="BG11" i="9" s="1"/>
  <c r="BD12" i="9"/>
  <c r="BG12" i="9" s="1"/>
  <c r="BD13" i="9"/>
  <c r="BG13" i="9" s="1"/>
  <c r="BD14" i="9"/>
  <c r="BG14" i="9" s="1"/>
  <c r="BD15" i="9"/>
  <c r="BG15" i="9" s="1"/>
  <c r="BD16" i="9"/>
  <c r="BG16" i="9" s="1"/>
  <c r="BD17" i="9"/>
  <c r="BG17" i="9" s="1"/>
  <c r="BD18" i="9"/>
  <c r="BG18" i="9" s="1"/>
  <c r="BD19" i="9"/>
  <c r="BG19" i="9" s="1"/>
  <c r="BD20" i="9"/>
  <c r="BG20" i="9" s="1"/>
  <c r="BD21" i="9"/>
  <c r="BG21" i="9" s="1"/>
  <c r="BD22" i="9"/>
  <c r="BG22" i="9" s="1"/>
  <c r="BD23" i="9"/>
  <c r="BG23" i="9" s="1"/>
  <c r="BD24" i="9"/>
  <c r="BG24" i="9" s="1"/>
  <c r="BD25" i="9"/>
  <c r="BG25" i="9" s="1"/>
  <c r="BD26" i="9"/>
  <c r="BG26" i="9" s="1"/>
  <c r="BD27" i="9"/>
  <c r="BG27" i="9" s="1"/>
  <c r="BD28" i="9"/>
  <c r="BG28" i="9" s="1"/>
  <c r="BD29" i="9"/>
  <c r="BG29" i="9" s="1"/>
  <c r="BD30" i="9"/>
  <c r="BG30" i="9" s="1"/>
  <c r="BD31" i="9"/>
  <c r="BG31" i="9" s="1"/>
  <c r="BD32" i="9"/>
  <c r="BG32" i="9" s="1"/>
  <c r="BD33" i="9"/>
  <c r="BG33" i="9" s="1"/>
  <c r="BD34" i="9"/>
  <c r="BG34" i="9" s="1"/>
  <c r="BD35" i="9"/>
  <c r="BG35" i="9" s="1"/>
  <c r="BD36" i="9"/>
  <c r="BG36" i="9" s="1"/>
  <c r="BD37" i="9"/>
  <c r="BG37" i="9" s="1"/>
  <c r="BD38" i="9"/>
  <c r="BG38" i="9" s="1"/>
  <c r="BD39" i="9"/>
  <c r="BG39" i="9" s="1"/>
  <c r="BD40" i="9"/>
  <c r="BG40" i="9" s="1"/>
  <c r="BD41" i="9"/>
  <c r="BG41" i="9" s="1"/>
  <c r="BD42" i="9"/>
  <c r="BG42" i="9" s="1"/>
  <c r="BD43" i="9"/>
  <c r="BG43" i="9" s="1"/>
  <c r="BD44" i="9"/>
  <c r="BG44" i="9" s="1"/>
  <c r="BD45" i="9"/>
  <c r="BG45" i="9" s="1"/>
  <c r="BD46" i="9"/>
  <c r="BG46" i="9" s="1"/>
  <c r="BD47" i="9"/>
  <c r="BG47" i="9" s="1"/>
  <c r="BD48" i="9"/>
  <c r="BG48" i="9" s="1"/>
  <c r="BD49" i="9"/>
  <c r="BG49" i="9" s="1"/>
  <c r="BD7" i="4"/>
  <c r="BD8" i="4"/>
  <c r="BG8" i="4" s="1"/>
  <c r="BD9" i="4"/>
  <c r="BG9" i="4" s="1"/>
  <c r="BD10" i="4"/>
  <c r="BG10" i="4" s="1"/>
  <c r="BD11" i="4"/>
  <c r="BG11" i="4" s="1"/>
  <c r="BD12" i="4"/>
  <c r="BG12" i="4" s="1"/>
  <c r="BD13" i="4"/>
  <c r="BG13" i="4" s="1"/>
  <c r="BD14" i="4"/>
  <c r="BG14" i="4" s="1"/>
  <c r="BD15" i="4"/>
  <c r="BG15" i="4" s="1"/>
  <c r="BD16" i="4"/>
  <c r="BG16" i="4" s="1"/>
  <c r="BD17" i="4"/>
  <c r="BG17" i="4" s="1"/>
  <c r="BD18" i="4"/>
  <c r="BG18" i="4" s="1"/>
  <c r="BD19" i="4"/>
  <c r="BG19" i="4" s="1"/>
  <c r="BD20" i="4"/>
  <c r="BG20" i="4" s="1"/>
  <c r="BD21" i="4"/>
  <c r="BG21" i="4" s="1"/>
  <c r="BD22" i="4"/>
  <c r="BG22" i="4" s="1"/>
  <c r="BD23" i="4"/>
  <c r="BG23" i="4" s="1"/>
  <c r="BD24" i="4"/>
  <c r="BG24" i="4" s="1"/>
  <c r="BD25" i="4"/>
  <c r="BG25" i="4" s="1"/>
  <c r="BD26" i="4"/>
  <c r="BG26" i="4" s="1"/>
  <c r="BD27" i="4"/>
  <c r="BG27" i="4" s="1"/>
  <c r="BD28" i="4"/>
  <c r="BG28" i="4" s="1"/>
  <c r="BD29" i="4"/>
  <c r="BG29" i="4" s="1"/>
  <c r="BD30" i="4"/>
  <c r="BG30" i="4" s="1"/>
  <c r="BD32" i="4"/>
  <c r="BG32" i="4" s="1"/>
  <c r="BD33" i="4"/>
  <c r="BG33" i="4" s="1"/>
  <c r="BD34" i="4"/>
  <c r="BG34" i="4" s="1"/>
  <c r="BD35" i="4"/>
  <c r="BG35" i="4" s="1"/>
  <c r="BD36" i="4"/>
  <c r="BG36" i="4" s="1"/>
  <c r="BD37" i="4"/>
  <c r="BG37" i="4" s="1"/>
  <c r="BD38" i="4"/>
  <c r="BG38" i="4" s="1"/>
  <c r="BD39" i="4"/>
  <c r="BG39" i="4" s="1"/>
  <c r="BD40" i="4"/>
  <c r="BG40" i="4" s="1"/>
  <c r="BD41" i="4"/>
  <c r="BG41" i="4" s="1"/>
  <c r="BD42" i="4"/>
  <c r="BG42" i="4" s="1"/>
  <c r="BD43" i="4"/>
  <c r="BG43" i="4" s="1"/>
  <c r="BD44" i="4"/>
  <c r="BG44" i="4" s="1"/>
  <c r="BD45" i="4"/>
  <c r="BG45" i="4" s="1"/>
  <c r="BD46" i="4"/>
  <c r="BG46" i="4" s="1"/>
  <c r="BD47" i="4"/>
  <c r="BG47" i="4" s="1"/>
  <c r="BD48" i="4"/>
  <c r="BG48" i="4" s="1"/>
  <c r="BD49" i="4"/>
  <c r="BG49" i="4" s="1"/>
  <c r="BD7" i="10"/>
  <c r="BD8" i="10"/>
  <c r="BG8" i="10" s="1"/>
  <c r="BD9" i="10"/>
  <c r="BG9" i="10" s="1"/>
  <c r="BD10" i="10"/>
  <c r="BG10" i="10" s="1"/>
  <c r="BD11" i="10"/>
  <c r="BG11" i="10" s="1"/>
  <c r="BD12" i="10"/>
  <c r="BG12" i="10" s="1"/>
  <c r="BD13" i="10"/>
  <c r="BG13" i="10" s="1"/>
  <c r="BD14" i="10"/>
  <c r="BG14" i="10" s="1"/>
  <c r="BD15" i="10"/>
  <c r="BG15" i="10" s="1"/>
  <c r="BD16" i="10"/>
  <c r="BG16" i="10" s="1"/>
  <c r="BD17" i="10"/>
  <c r="BG17" i="10" s="1"/>
  <c r="BD18" i="10"/>
  <c r="BG18" i="10" s="1"/>
  <c r="BD19" i="10"/>
  <c r="BG19" i="10" s="1"/>
  <c r="BD20" i="10"/>
  <c r="BG20" i="10" s="1"/>
  <c r="BD21" i="10"/>
  <c r="BG21" i="10" s="1"/>
  <c r="BD22" i="10"/>
  <c r="BG22" i="10" s="1"/>
  <c r="BD23" i="10"/>
  <c r="BG23" i="10" s="1"/>
  <c r="BD24" i="10"/>
  <c r="BG24" i="10" s="1"/>
  <c r="BD25" i="10"/>
  <c r="BG25" i="10" s="1"/>
  <c r="BD26" i="10"/>
  <c r="BG26" i="10" s="1"/>
  <c r="BD27" i="10"/>
  <c r="BG27" i="10" s="1"/>
  <c r="BD28" i="10"/>
  <c r="BG28" i="10" s="1"/>
  <c r="BD29" i="10"/>
  <c r="BG29" i="10" s="1"/>
  <c r="BD30" i="10"/>
  <c r="BG30" i="10" s="1"/>
  <c r="BD31" i="10"/>
  <c r="BG31" i="10" s="1"/>
  <c r="BD32" i="10"/>
  <c r="BG32" i="10" s="1"/>
  <c r="BD33" i="10"/>
  <c r="BG33" i="10" s="1"/>
  <c r="BD34" i="10"/>
  <c r="BG34" i="10" s="1"/>
  <c r="BD35" i="10"/>
  <c r="BG35" i="10" s="1"/>
  <c r="BD36" i="10"/>
  <c r="BG36" i="10" s="1"/>
  <c r="BD37" i="10"/>
  <c r="BG37" i="10" s="1"/>
  <c r="BD38" i="10"/>
  <c r="BG38" i="10" s="1"/>
  <c r="BD39" i="10"/>
  <c r="BG39" i="10" s="1"/>
  <c r="BD40" i="10"/>
  <c r="BG40" i="10" s="1"/>
  <c r="BD41" i="10"/>
  <c r="BG41" i="10" s="1"/>
  <c r="BD42" i="10"/>
  <c r="BG42" i="10" s="1"/>
  <c r="BD43" i="10"/>
  <c r="BG43" i="10" s="1"/>
  <c r="BD44" i="10"/>
  <c r="BG44" i="10" s="1"/>
  <c r="BD45" i="10"/>
  <c r="BG45" i="10" s="1"/>
  <c r="BD46" i="10"/>
  <c r="BG46" i="10" s="1"/>
  <c r="BD47" i="10"/>
  <c r="BG47" i="10" s="1"/>
  <c r="BD48" i="10"/>
  <c r="BG48" i="10" s="1"/>
  <c r="BD49" i="10"/>
  <c r="BG49" i="10" s="1"/>
  <c r="BD7" i="5"/>
  <c r="BD8" i="5"/>
  <c r="BG8" i="5" s="1"/>
  <c r="BD9" i="5"/>
  <c r="BG9" i="5" s="1"/>
  <c r="BD10" i="5"/>
  <c r="BG10" i="5" s="1"/>
  <c r="BD11" i="5"/>
  <c r="BG11" i="5" s="1"/>
  <c r="BD12" i="5"/>
  <c r="BG12" i="5" s="1"/>
  <c r="BD13" i="5"/>
  <c r="BG13" i="5" s="1"/>
  <c r="BD14" i="5"/>
  <c r="BG14" i="5" s="1"/>
  <c r="BD15" i="5"/>
  <c r="BG15" i="5" s="1"/>
  <c r="BD16" i="5"/>
  <c r="BG16" i="5" s="1"/>
  <c r="BD17" i="5"/>
  <c r="BG17" i="5" s="1"/>
  <c r="BD18" i="5"/>
  <c r="BG18" i="5" s="1"/>
  <c r="BD19" i="5"/>
  <c r="BG19" i="5" s="1"/>
  <c r="BD20" i="5"/>
  <c r="BG20" i="5" s="1"/>
  <c r="BD21" i="5"/>
  <c r="BG21" i="5" s="1"/>
  <c r="BD22" i="5"/>
  <c r="BG22" i="5" s="1"/>
  <c r="BD23" i="5"/>
  <c r="BG23" i="5" s="1"/>
  <c r="BD24" i="5"/>
  <c r="BG24" i="5" s="1"/>
  <c r="BD25" i="5"/>
  <c r="BG25" i="5" s="1"/>
  <c r="BD26" i="5"/>
  <c r="BG26" i="5" s="1"/>
  <c r="BD27" i="5"/>
  <c r="BG27" i="5" s="1"/>
  <c r="BD28" i="5"/>
  <c r="BG28" i="5" s="1"/>
  <c r="BD29" i="5"/>
  <c r="BG29" i="5" s="1"/>
  <c r="BD30" i="5"/>
  <c r="BG30" i="5" s="1"/>
  <c r="BD31" i="5"/>
  <c r="BG31" i="5" s="1"/>
  <c r="BD32" i="5"/>
  <c r="BG32" i="5" s="1"/>
  <c r="BD33" i="5"/>
  <c r="BG33" i="5" s="1"/>
  <c r="BD34" i="5"/>
  <c r="BG34" i="5" s="1"/>
  <c r="BD35" i="5"/>
  <c r="BG35" i="5" s="1"/>
  <c r="BD36" i="5"/>
  <c r="BG36" i="5" s="1"/>
  <c r="BD37" i="5"/>
  <c r="BG37" i="5" s="1"/>
  <c r="BD38" i="5"/>
  <c r="BG38" i="5" s="1"/>
  <c r="BD39" i="5"/>
  <c r="BG39" i="5" s="1"/>
  <c r="BD40" i="5"/>
  <c r="BG40" i="5" s="1"/>
  <c r="BD41" i="5"/>
  <c r="BG41" i="5" s="1"/>
  <c r="BD42" i="5"/>
  <c r="BG42" i="5" s="1"/>
  <c r="BD43" i="5"/>
  <c r="BG43" i="5" s="1"/>
  <c r="BD44" i="5"/>
  <c r="BG44" i="5" s="1"/>
  <c r="BD45" i="5"/>
  <c r="BG45" i="5" s="1"/>
  <c r="BD46" i="5"/>
  <c r="BG46" i="5" s="1"/>
  <c r="BD47" i="5"/>
  <c r="BG47" i="5" s="1"/>
  <c r="BD48" i="5"/>
  <c r="BG48" i="5" s="1"/>
  <c r="BD49" i="5"/>
  <c r="BG49" i="5" s="1"/>
  <c r="AQ8" i="6"/>
  <c r="AR8" i="6"/>
  <c r="AQ9" i="6"/>
  <c r="AR9" i="6"/>
  <c r="AQ10" i="6"/>
  <c r="AR10" i="6"/>
  <c r="AQ11" i="6"/>
  <c r="AR11" i="6"/>
  <c r="AQ12" i="6"/>
  <c r="AR12" i="6"/>
  <c r="AQ13" i="6"/>
  <c r="AR13" i="6"/>
  <c r="AQ14" i="6"/>
  <c r="AR14" i="6"/>
  <c r="AQ15" i="6"/>
  <c r="AR15" i="6"/>
  <c r="AQ16" i="6"/>
  <c r="AR16" i="6"/>
  <c r="AQ17" i="6"/>
  <c r="AR17" i="6"/>
  <c r="AQ18" i="6"/>
  <c r="AR18" i="6"/>
  <c r="AQ19" i="6"/>
  <c r="AR19" i="6"/>
  <c r="AQ20" i="6"/>
  <c r="AR20" i="6"/>
  <c r="AQ21" i="6"/>
  <c r="AR21" i="6"/>
  <c r="AQ23" i="6"/>
  <c r="AR23" i="6"/>
  <c r="AQ24" i="6"/>
  <c r="AR24" i="6"/>
  <c r="AQ25" i="6"/>
  <c r="AR25" i="6"/>
  <c r="AQ26" i="6"/>
  <c r="AR26" i="6"/>
  <c r="AQ27" i="6"/>
  <c r="AR27" i="6"/>
  <c r="AQ28" i="6"/>
  <c r="AR28" i="6"/>
  <c r="AQ29" i="6"/>
  <c r="AR29" i="6"/>
  <c r="AQ30" i="6"/>
  <c r="AR30" i="6"/>
  <c r="AQ31" i="6"/>
  <c r="AR31" i="6"/>
  <c r="AQ32" i="6"/>
  <c r="AR32" i="6"/>
  <c r="AQ33" i="6"/>
  <c r="AR33" i="6"/>
  <c r="AQ34" i="6"/>
  <c r="AR34" i="6"/>
  <c r="AQ35" i="6"/>
  <c r="AR35" i="6"/>
  <c r="AQ36" i="6"/>
  <c r="AR36" i="6"/>
  <c r="AQ37" i="6"/>
  <c r="AR37" i="6"/>
  <c r="AQ38" i="6"/>
  <c r="AR38" i="6"/>
  <c r="AQ39" i="6"/>
  <c r="AR39" i="6"/>
  <c r="AQ40" i="6"/>
  <c r="AR40" i="6"/>
  <c r="AQ41" i="6"/>
  <c r="AR41" i="6"/>
  <c r="AQ42" i="6"/>
  <c r="AR42" i="6"/>
  <c r="AQ43" i="6"/>
  <c r="AR43" i="6"/>
  <c r="AQ44" i="6"/>
  <c r="AR44" i="6"/>
  <c r="AQ45" i="6"/>
  <c r="AR45" i="6"/>
  <c r="AQ46" i="6"/>
  <c r="AR46" i="6"/>
  <c r="AQ47" i="6"/>
  <c r="AR47" i="6"/>
  <c r="AQ48" i="6"/>
  <c r="AR48" i="6"/>
  <c r="AQ49" i="6"/>
  <c r="AR49" i="6"/>
  <c r="AQ50" i="6"/>
  <c r="AR50" i="6"/>
  <c r="AQ7" i="6"/>
  <c r="AR7" i="6"/>
  <c r="AR22" i="6"/>
  <c r="AQ8" i="16"/>
  <c r="AR8" i="16"/>
  <c r="AQ9" i="16"/>
  <c r="AR9" i="16"/>
  <c r="AQ10" i="16"/>
  <c r="AR10" i="16"/>
  <c r="AQ11" i="16"/>
  <c r="AR11" i="16"/>
  <c r="AQ12" i="16"/>
  <c r="AR12" i="16"/>
  <c r="AQ13" i="16"/>
  <c r="AR13" i="16"/>
  <c r="AQ14" i="16"/>
  <c r="AR14" i="16"/>
  <c r="AQ15" i="16"/>
  <c r="AR15" i="16"/>
  <c r="AQ16" i="16"/>
  <c r="AR16" i="16"/>
  <c r="AQ17" i="16"/>
  <c r="AR17" i="16"/>
  <c r="AQ18" i="16"/>
  <c r="AR18" i="16"/>
  <c r="AQ19" i="16"/>
  <c r="AR19" i="16"/>
  <c r="AQ20" i="16"/>
  <c r="AR20" i="16"/>
  <c r="AQ21" i="16"/>
  <c r="AR21" i="16"/>
  <c r="AQ22" i="16"/>
  <c r="AR22" i="16"/>
  <c r="AQ23" i="16"/>
  <c r="AR23" i="16"/>
  <c r="AQ24" i="16"/>
  <c r="AR24" i="16"/>
  <c r="AQ25" i="16"/>
  <c r="AR25" i="16"/>
  <c r="AQ26" i="16"/>
  <c r="AR26" i="16"/>
  <c r="AQ27" i="16"/>
  <c r="AR27" i="16"/>
  <c r="AQ28" i="16"/>
  <c r="AR28" i="16"/>
  <c r="AQ29" i="16"/>
  <c r="AR29" i="16"/>
  <c r="AQ30" i="16"/>
  <c r="AR30" i="16"/>
  <c r="AQ31" i="16"/>
  <c r="AR31" i="16"/>
  <c r="AQ32" i="16"/>
  <c r="AR32" i="16"/>
  <c r="AQ33" i="16"/>
  <c r="AR33" i="16"/>
  <c r="AQ34" i="16"/>
  <c r="AR34" i="16"/>
  <c r="AQ35" i="16"/>
  <c r="AR35" i="16"/>
  <c r="AQ36" i="16"/>
  <c r="AR36" i="16"/>
  <c r="AQ37" i="16"/>
  <c r="AR37" i="16"/>
  <c r="AQ38" i="16"/>
  <c r="AR38" i="16"/>
  <c r="AQ39" i="16"/>
  <c r="AR39" i="16"/>
  <c r="AQ40" i="16"/>
  <c r="AR40" i="16"/>
  <c r="AQ41" i="16"/>
  <c r="AR41" i="16"/>
  <c r="AQ42" i="16"/>
  <c r="AR42" i="16"/>
  <c r="AQ43" i="16"/>
  <c r="AR43" i="16"/>
  <c r="AQ44" i="16"/>
  <c r="AR44" i="16"/>
  <c r="AQ45" i="16"/>
  <c r="AR45" i="16"/>
  <c r="AQ46" i="16"/>
  <c r="AR46" i="16"/>
  <c r="AQ47" i="16"/>
  <c r="AR47" i="16"/>
  <c r="AQ48" i="16"/>
  <c r="AR48" i="16"/>
  <c r="AQ49" i="16"/>
  <c r="AR49" i="16"/>
  <c r="AQ50" i="16"/>
  <c r="AR50" i="16"/>
  <c r="AQ51" i="16"/>
  <c r="AR51" i="16"/>
  <c r="BD7" i="15"/>
  <c r="BD8" i="15"/>
  <c r="BG8" i="15" s="1"/>
  <c r="BD9" i="15"/>
  <c r="BG9" i="15" s="1"/>
  <c r="BD10" i="15"/>
  <c r="BG10" i="15" s="1"/>
  <c r="BD11" i="15"/>
  <c r="BG11" i="15" s="1"/>
  <c r="BD12" i="15"/>
  <c r="BG12" i="15" s="1"/>
  <c r="BD13" i="15"/>
  <c r="BG13" i="15" s="1"/>
  <c r="BD14" i="15"/>
  <c r="BG14" i="15" s="1"/>
  <c r="BD15" i="15"/>
  <c r="BG15" i="15" s="1"/>
  <c r="BD16" i="15"/>
  <c r="BG16" i="15" s="1"/>
  <c r="BD17" i="15"/>
  <c r="BG17" i="15" s="1"/>
  <c r="BD18" i="15"/>
  <c r="BG18" i="15" s="1"/>
  <c r="BD19" i="15"/>
  <c r="BG19" i="15" s="1"/>
  <c r="BD20" i="15"/>
  <c r="BG20" i="15" s="1"/>
  <c r="BD21" i="15"/>
  <c r="BG21" i="15" s="1"/>
  <c r="BD22" i="15"/>
  <c r="BG22" i="15" s="1"/>
  <c r="BD23" i="15"/>
  <c r="BG23" i="15" s="1"/>
  <c r="BD24" i="15"/>
  <c r="BG24" i="15" s="1"/>
  <c r="BD25" i="15"/>
  <c r="BG25" i="15" s="1"/>
  <c r="BD26" i="15"/>
  <c r="BG26" i="15" s="1"/>
  <c r="BD27" i="15"/>
  <c r="BG27" i="15" s="1"/>
  <c r="BD28" i="15"/>
  <c r="BG28" i="15" s="1"/>
  <c r="BD29" i="15"/>
  <c r="BG29" i="15" s="1"/>
  <c r="BD30" i="15"/>
  <c r="BG30" i="15" s="1"/>
  <c r="BD31" i="15"/>
  <c r="BG31" i="15" s="1"/>
  <c r="BD32" i="15"/>
  <c r="BG32" i="15" s="1"/>
  <c r="BD33" i="15"/>
  <c r="BG33" i="15" s="1"/>
  <c r="BD34" i="15"/>
  <c r="BG34" i="15" s="1"/>
  <c r="BD35" i="15"/>
  <c r="BG35" i="15" s="1"/>
  <c r="BD36" i="15"/>
  <c r="BG36" i="15" s="1"/>
  <c r="BD37" i="15"/>
  <c r="BG37" i="15" s="1"/>
  <c r="BD38" i="15"/>
  <c r="BG38" i="15" s="1"/>
  <c r="BD39" i="15"/>
  <c r="BG39" i="15" s="1"/>
  <c r="BD40" i="15"/>
  <c r="BG40" i="15" s="1"/>
  <c r="BD41" i="15"/>
  <c r="BG41" i="15" s="1"/>
  <c r="BD42" i="15"/>
  <c r="BG42" i="15" s="1"/>
  <c r="BD43" i="15"/>
  <c r="BG43" i="15" s="1"/>
  <c r="BD44" i="15"/>
  <c r="BG44" i="15" s="1"/>
  <c r="BD45" i="15"/>
  <c r="BG45" i="15" s="1"/>
  <c r="BD46" i="15"/>
  <c r="BG46" i="15" s="1"/>
  <c r="BD47" i="15"/>
  <c r="BG47" i="15" s="1"/>
  <c r="BD48" i="15"/>
  <c r="BG48" i="15" s="1"/>
  <c r="BD49" i="15"/>
  <c r="BG49" i="15" s="1"/>
  <c r="BD7" i="23"/>
  <c r="BD8" i="23"/>
  <c r="BG8" i="23" s="1"/>
  <c r="BD9" i="23"/>
  <c r="BG9" i="23" s="1"/>
  <c r="BD10" i="23"/>
  <c r="BG10" i="23" s="1"/>
  <c r="BD11" i="23"/>
  <c r="BG11" i="23" s="1"/>
  <c r="BD12" i="23"/>
  <c r="BG12" i="23" s="1"/>
  <c r="BD13" i="23"/>
  <c r="BG13" i="23" s="1"/>
  <c r="BD14" i="23"/>
  <c r="BG14" i="23" s="1"/>
  <c r="BD15" i="23"/>
  <c r="BG15" i="23" s="1"/>
  <c r="BD16" i="23"/>
  <c r="BG16" i="23" s="1"/>
  <c r="BD17" i="23"/>
  <c r="BG17" i="23" s="1"/>
  <c r="BD18" i="23"/>
  <c r="BG18" i="23" s="1"/>
  <c r="BD19" i="23"/>
  <c r="BG19" i="23" s="1"/>
  <c r="BD20" i="23"/>
  <c r="BG20" i="23" s="1"/>
  <c r="BD21" i="23"/>
  <c r="BG21" i="23" s="1"/>
  <c r="BD22" i="23"/>
  <c r="BG22" i="23" s="1"/>
  <c r="BD23" i="23"/>
  <c r="BG23" i="23" s="1"/>
  <c r="BD24" i="23"/>
  <c r="BG24" i="23" s="1"/>
  <c r="BD25" i="23"/>
  <c r="BG25" i="23" s="1"/>
  <c r="BD26" i="23"/>
  <c r="BG26" i="23" s="1"/>
  <c r="BD27" i="23"/>
  <c r="BG27" i="23" s="1"/>
  <c r="BD28" i="23"/>
  <c r="BG28" i="23" s="1"/>
  <c r="BD29" i="23"/>
  <c r="BG29" i="23" s="1"/>
  <c r="BD30" i="23"/>
  <c r="BG30" i="23" s="1"/>
  <c r="BD31" i="23"/>
  <c r="BG31" i="23" s="1"/>
  <c r="BD32" i="23"/>
  <c r="BG32" i="23" s="1"/>
  <c r="BD33" i="23"/>
  <c r="BG33" i="23" s="1"/>
  <c r="BD34" i="23"/>
  <c r="BG34" i="23" s="1"/>
  <c r="BD35" i="23"/>
  <c r="BG35" i="23" s="1"/>
  <c r="BD36" i="23"/>
  <c r="BG36" i="23" s="1"/>
  <c r="BD37" i="23"/>
  <c r="BG37" i="23" s="1"/>
  <c r="BD38" i="23"/>
  <c r="BG38" i="23" s="1"/>
  <c r="BD39" i="23"/>
  <c r="BG39" i="23" s="1"/>
  <c r="BD40" i="23"/>
  <c r="BG40" i="23" s="1"/>
  <c r="BD41" i="23"/>
  <c r="BG41" i="23" s="1"/>
  <c r="BD42" i="23"/>
  <c r="BG42" i="23" s="1"/>
  <c r="BD43" i="23"/>
  <c r="BG43" i="23" s="1"/>
  <c r="BD44" i="23"/>
  <c r="BG44" i="23" s="1"/>
  <c r="BD45" i="23"/>
  <c r="BG45" i="23" s="1"/>
  <c r="BD46" i="23"/>
  <c r="BG46" i="23" s="1"/>
  <c r="BD47" i="23"/>
  <c r="BG47" i="23" s="1"/>
  <c r="BD48" i="23"/>
  <c r="BG48" i="23" s="1"/>
  <c r="BD49" i="23"/>
  <c r="BG49" i="23" s="1"/>
  <c r="BD7" i="24"/>
  <c r="BD8" i="24"/>
  <c r="BG8" i="24" s="1"/>
  <c r="BD9" i="24"/>
  <c r="BG9" i="24" s="1"/>
  <c r="BD10" i="24"/>
  <c r="BG10" i="24" s="1"/>
  <c r="BD11" i="24"/>
  <c r="BG11" i="24" s="1"/>
  <c r="BD12" i="24"/>
  <c r="BG12" i="24" s="1"/>
  <c r="BD13" i="24"/>
  <c r="BG13" i="24" s="1"/>
  <c r="BD14" i="24"/>
  <c r="BG14" i="24" s="1"/>
  <c r="BD15" i="24"/>
  <c r="BG15" i="24" s="1"/>
  <c r="BD16" i="24"/>
  <c r="BG16" i="24" s="1"/>
  <c r="BD17" i="24"/>
  <c r="BG17" i="24" s="1"/>
  <c r="BD18" i="24"/>
  <c r="BG18" i="24" s="1"/>
  <c r="BD19" i="24"/>
  <c r="BG19" i="24" s="1"/>
  <c r="BD20" i="24"/>
  <c r="BG20" i="24" s="1"/>
  <c r="BD21" i="24"/>
  <c r="BG21" i="24" s="1"/>
  <c r="BD22" i="24"/>
  <c r="BG22" i="24" s="1"/>
  <c r="BD23" i="24"/>
  <c r="BG23" i="24" s="1"/>
  <c r="BD24" i="24"/>
  <c r="BG24" i="24" s="1"/>
  <c r="BD25" i="24"/>
  <c r="BG25" i="24" s="1"/>
  <c r="BD26" i="24"/>
  <c r="BG26" i="24" s="1"/>
  <c r="BD27" i="24"/>
  <c r="BG27" i="24" s="1"/>
  <c r="BD28" i="24"/>
  <c r="BG28" i="24" s="1"/>
  <c r="BD29" i="24"/>
  <c r="BG29" i="24" s="1"/>
  <c r="BD30" i="24"/>
  <c r="BG30" i="24" s="1"/>
  <c r="BD31" i="24"/>
  <c r="BG31" i="24" s="1"/>
  <c r="BD32" i="24"/>
  <c r="BG32" i="24" s="1"/>
  <c r="BD33" i="24"/>
  <c r="BG33" i="24" s="1"/>
  <c r="BD34" i="24"/>
  <c r="BG34" i="24" s="1"/>
  <c r="BD35" i="24"/>
  <c r="BG35" i="24" s="1"/>
  <c r="BD36" i="24"/>
  <c r="BG36" i="24" s="1"/>
  <c r="BD37" i="24"/>
  <c r="BG37" i="24" s="1"/>
  <c r="BD38" i="24"/>
  <c r="BG38" i="24" s="1"/>
  <c r="BD39" i="24"/>
  <c r="BG39" i="24" s="1"/>
  <c r="BD40" i="24"/>
  <c r="BG40" i="24" s="1"/>
  <c r="BD41" i="24"/>
  <c r="BG41" i="24" s="1"/>
  <c r="BD42" i="24"/>
  <c r="BG42" i="24" s="1"/>
  <c r="BD43" i="24"/>
  <c r="BG43" i="24" s="1"/>
  <c r="BD44" i="24"/>
  <c r="BG44" i="24" s="1"/>
  <c r="BD45" i="24"/>
  <c r="BG45" i="24" s="1"/>
  <c r="BD46" i="24"/>
  <c r="BG46" i="24" s="1"/>
  <c r="BD47" i="24"/>
  <c r="BG47" i="24" s="1"/>
  <c r="BD48" i="24"/>
  <c r="BG48" i="24" s="1"/>
  <c r="BD49" i="24"/>
  <c r="BG49" i="24" s="1"/>
  <c r="Y7" i="21"/>
  <c r="AA7" i="21" s="1"/>
  <c r="AB7" i="21"/>
  <c r="AD7" i="21" s="1"/>
  <c r="AE7" i="21"/>
  <c r="AG7" i="21" s="1"/>
  <c r="AH7" i="21"/>
  <c r="AJ7" i="21" s="1"/>
  <c r="AK7" i="21"/>
  <c r="AM7" i="21" s="1"/>
  <c r="AN7" i="21"/>
  <c r="AP7" i="21" s="1"/>
  <c r="Y8" i="21"/>
  <c r="AA8" i="21" s="1"/>
  <c r="AB8" i="21"/>
  <c r="AE8" i="21"/>
  <c r="AG8" i="21" s="1"/>
  <c r="AH8" i="21"/>
  <c r="AJ8" i="21" s="1"/>
  <c r="AK8" i="21"/>
  <c r="AM8" i="21" s="1"/>
  <c r="AN8" i="21"/>
  <c r="AP8" i="21" s="1"/>
  <c r="Y9" i="21"/>
  <c r="AA9" i="21" s="1"/>
  <c r="AB9" i="21"/>
  <c r="AE9" i="21"/>
  <c r="AG9" i="21" s="1"/>
  <c r="AH9" i="21"/>
  <c r="AJ9" i="21" s="1"/>
  <c r="AK9" i="21"/>
  <c r="AM9" i="21" s="1"/>
  <c r="AN9" i="21"/>
  <c r="AP9" i="21" s="1"/>
  <c r="Y10" i="21"/>
  <c r="AA10" i="21" s="1"/>
  <c r="AB10" i="21"/>
  <c r="AD10" i="21" s="1"/>
  <c r="AE10" i="21"/>
  <c r="AG10" i="21" s="1"/>
  <c r="AH10" i="21"/>
  <c r="AK10" i="21"/>
  <c r="AM10" i="21" s="1"/>
  <c r="AN10" i="21"/>
  <c r="AP10" i="21" s="1"/>
  <c r="Y11" i="21"/>
  <c r="AA11" i="21" s="1"/>
  <c r="AB11" i="21"/>
  <c r="AD11" i="21" s="1"/>
  <c r="AE11" i="21"/>
  <c r="AG11" i="21" s="1"/>
  <c r="AH11" i="21"/>
  <c r="AJ11" i="21" s="1"/>
  <c r="AK11" i="21"/>
  <c r="AM11" i="21" s="1"/>
  <c r="AN11" i="21"/>
  <c r="AP11" i="21" s="1"/>
  <c r="Y12" i="21"/>
  <c r="AA12" i="21" s="1"/>
  <c r="AB12" i="21"/>
  <c r="AD12" i="21" s="1"/>
  <c r="AE12" i="21"/>
  <c r="AG12" i="21" s="1"/>
  <c r="AH12" i="21"/>
  <c r="AJ12" i="21" s="1"/>
  <c r="AK12" i="21"/>
  <c r="AM12" i="21" s="1"/>
  <c r="AN12" i="21"/>
  <c r="AP12" i="21" s="1"/>
  <c r="Y13" i="21"/>
  <c r="AA13" i="21" s="1"/>
  <c r="AB13" i="21"/>
  <c r="AD13" i="21" s="1"/>
  <c r="AE13" i="21"/>
  <c r="AG13" i="21" s="1"/>
  <c r="AH13" i="21"/>
  <c r="AJ13" i="21" s="1"/>
  <c r="AK13" i="21"/>
  <c r="AM13" i="21" s="1"/>
  <c r="AN13" i="21"/>
  <c r="AP13" i="21" s="1"/>
  <c r="Y14" i="21"/>
  <c r="AA14" i="21" s="1"/>
  <c r="AB14" i="21"/>
  <c r="AD14" i="21" s="1"/>
  <c r="AE14" i="21"/>
  <c r="AG14" i="21" s="1"/>
  <c r="AH14" i="21"/>
  <c r="AJ14" i="21" s="1"/>
  <c r="AK14" i="21"/>
  <c r="AM14" i="21" s="1"/>
  <c r="AN14" i="21"/>
  <c r="AP14" i="21" s="1"/>
  <c r="Y15" i="21"/>
  <c r="AA15" i="21" s="1"/>
  <c r="AB15" i="21"/>
  <c r="AD15" i="21" s="1"/>
  <c r="AE15" i="21"/>
  <c r="AG15" i="21" s="1"/>
  <c r="AH15" i="21"/>
  <c r="AJ15" i="21" s="1"/>
  <c r="AK15" i="21"/>
  <c r="AM15" i="21" s="1"/>
  <c r="AN15" i="21"/>
  <c r="AP15" i="21" s="1"/>
  <c r="Y16" i="21"/>
  <c r="AA16" i="21" s="1"/>
  <c r="AB16" i="21"/>
  <c r="AD16" i="21" s="1"/>
  <c r="AE16" i="21"/>
  <c r="AG16" i="21" s="1"/>
  <c r="AH16" i="21"/>
  <c r="AJ16" i="21" s="1"/>
  <c r="AK16" i="21"/>
  <c r="AM16" i="21" s="1"/>
  <c r="AN16" i="21"/>
  <c r="AP16" i="21" s="1"/>
  <c r="Y17" i="21"/>
  <c r="AA17" i="21" s="1"/>
  <c r="AB17" i="21"/>
  <c r="AD17" i="21" s="1"/>
  <c r="AE17" i="21"/>
  <c r="AG17" i="21" s="1"/>
  <c r="AH17" i="21"/>
  <c r="AJ17" i="21" s="1"/>
  <c r="AK17" i="21"/>
  <c r="AM17" i="21" s="1"/>
  <c r="AN17" i="21"/>
  <c r="AP17" i="21" s="1"/>
  <c r="Y18" i="21"/>
  <c r="AA18" i="21" s="1"/>
  <c r="AB18" i="21"/>
  <c r="AD18" i="21" s="1"/>
  <c r="AE18" i="21"/>
  <c r="AG18" i="21" s="1"/>
  <c r="AH18" i="21"/>
  <c r="AK18" i="21"/>
  <c r="AM18" i="21" s="1"/>
  <c r="AN18" i="21"/>
  <c r="AP18" i="21" s="1"/>
  <c r="Y19" i="21"/>
  <c r="AA19" i="21" s="1"/>
  <c r="AB19" i="21"/>
  <c r="AD19" i="21" s="1"/>
  <c r="AE19" i="21"/>
  <c r="AH19" i="21"/>
  <c r="AJ19" i="21" s="1"/>
  <c r="AK19" i="21"/>
  <c r="AM19" i="21" s="1"/>
  <c r="AN19" i="21"/>
  <c r="AP19" i="21" s="1"/>
  <c r="Y20" i="21"/>
  <c r="AA20" i="21" s="1"/>
  <c r="AB20" i="21"/>
  <c r="AE20" i="21"/>
  <c r="AG20" i="21" s="1"/>
  <c r="AH20" i="21"/>
  <c r="AJ20" i="21" s="1"/>
  <c r="AK20" i="21"/>
  <c r="AM20" i="21" s="1"/>
  <c r="AN20" i="21"/>
  <c r="AP20" i="21" s="1"/>
  <c r="Y21" i="21"/>
  <c r="AA21" i="21" s="1"/>
  <c r="AB21" i="21"/>
  <c r="AD21" i="21" s="1"/>
  <c r="AE21" i="21"/>
  <c r="AG21" i="21" s="1"/>
  <c r="AH21" i="21"/>
  <c r="AJ21" i="21" s="1"/>
  <c r="AK21" i="21"/>
  <c r="AM21" i="21" s="1"/>
  <c r="AN21" i="21"/>
  <c r="AP21" i="21" s="1"/>
  <c r="Y22" i="21"/>
  <c r="AA22" i="21" s="1"/>
  <c r="AB22" i="21"/>
  <c r="AD22" i="21" s="1"/>
  <c r="AE22" i="21"/>
  <c r="AG22" i="21" s="1"/>
  <c r="AH22" i="21"/>
  <c r="AJ22" i="21" s="1"/>
  <c r="AK22" i="21"/>
  <c r="AM22" i="21" s="1"/>
  <c r="AN22" i="21"/>
  <c r="AP22" i="21" s="1"/>
  <c r="Y23" i="21"/>
  <c r="AA23" i="21" s="1"/>
  <c r="AB23" i="21"/>
  <c r="AD23" i="21" s="1"/>
  <c r="AE23" i="21"/>
  <c r="AG23" i="21" s="1"/>
  <c r="AH23" i="21"/>
  <c r="AJ23" i="21" s="1"/>
  <c r="AK23" i="21"/>
  <c r="AM23" i="21" s="1"/>
  <c r="AN23" i="21"/>
  <c r="AP23" i="21" s="1"/>
  <c r="Y24" i="21"/>
  <c r="AB24" i="21"/>
  <c r="AD24" i="21" s="1"/>
  <c r="AE24" i="21"/>
  <c r="AG24" i="21" s="1"/>
  <c r="AH24" i="21"/>
  <c r="AJ24" i="21" s="1"/>
  <c r="AK24" i="21"/>
  <c r="AM24" i="21" s="1"/>
  <c r="AN24" i="21"/>
  <c r="AP24" i="21" s="1"/>
  <c r="Y25" i="21"/>
  <c r="AA25" i="21" s="1"/>
  <c r="AB25" i="21"/>
  <c r="AD25" i="21" s="1"/>
  <c r="AE25" i="21"/>
  <c r="AG25" i="21" s="1"/>
  <c r="AH25" i="21"/>
  <c r="AJ25" i="21" s="1"/>
  <c r="AK25" i="21"/>
  <c r="AM25" i="21" s="1"/>
  <c r="AN25" i="21"/>
  <c r="AP25" i="21" s="1"/>
  <c r="Y26" i="21"/>
  <c r="AA26" i="21" s="1"/>
  <c r="AB26" i="21"/>
  <c r="AD26" i="21" s="1"/>
  <c r="AE26" i="21"/>
  <c r="AG26" i="21" s="1"/>
  <c r="AH26" i="21"/>
  <c r="AJ26" i="21" s="1"/>
  <c r="AK26" i="21"/>
  <c r="AM26" i="21" s="1"/>
  <c r="AN26" i="21"/>
  <c r="AP26" i="21" s="1"/>
  <c r="Y27" i="21"/>
  <c r="AA27" i="21" s="1"/>
  <c r="AB27" i="21"/>
  <c r="AD27" i="21" s="1"/>
  <c r="AE27" i="21"/>
  <c r="AG27" i="21" s="1"/>
  <c r="AH27" i="21"/>
  <c r="AJ27" i="21" s="1"/>
  <c r="AK27" i="21"/>
  <c r="AM27" i="21" s="1"/>
  <c r="AN27" i="21"/>
  <c r="AP27" i="21" s="1"/>
  <c r="Y28" i="21"/>
  <c r="AA28" i="21" s="1"/>
  <c r="AB28" i="21"/>
  <c r="AD28" i="21" s="1"/>
  <c r="AE28" i="21"/>
  <c r="AG28" i="21" s="1"/>
  <c r="AH28" i="21"/>
  <c r="AJ28" i="21" s="1"/>
  <c r="AK28" i="21"/>
  <c r="AN28" i="21"/>
  <c r="AP28" i="21" s="1"/>
  <c r="Y29" i="21"/>
  <c r="AA29" i="21" s="1"/>
  <c r="AB29" i="21"/>
  <c r="AD29" i="21" s="1"/>
  <c r="AE29" i="21"/>
  <c r="AG29" i="21" s="1"/>
  <c r="AH29" i="21"/>
  <c r="AJ29" i="21" s="1"/>
  <c r="AK29" i="21"/>
  <c r="AM29" i="21" s="1"/>
  <c r="AN29" i="21"/>
  <c r="AP29" i="21" s="1"/>
  <c r="Y30" i="21"/>
  <c r="AA30" i="21" s="1"/>
  <c r="AB30" i="21"/>
  <c r="AD30" i="21" s="1"/>
  <c r="AE30" i="21"/>
  <c r="AG30" i="21" s="1"/>
  <c r="AH30" i="21"/>
  <c r="AJ30" i="21" s="1"/>
  <c r="AK30" i="21"/>
  <c r="AM30" i="21" s="1"/>
  <c r="AN30" i="21"/>
  <c r="AP30" i="21" s="1"/>
  <c r="Y31" i="21"/>
  <c r="AA31" i="21" s="1"/>
  <c r="AB31" i="21"/>
  <c r="AE31" i="21"/>
  <c r="AG31" i="21" s="1"/>
  <c r="AH31" i="21"/>
  <c r="AJ31" i="21" s="1"/>
  <c r="AK31" i="21"/>
  <c r="AM31" i="21" s="1"/>
  <c r="AN31" i="21"/>
  <c r="AP31" i="21" s="1"/>
  <c r="Y32" i="21"/>
  <c r="AA32" i="21" s="1"/>
  <c r="AB32" i="21"/>
  <c r="AD32" i="21" s="1"/>
  <c r="AE32" i="21"/>
  <c r="AG32" i="21" s="1"/>
  <c r="AH32" i="21"/>
  <c r="AK32" i="21"/>
  <c r="AM32" i="21" s="1"/>
  <c r="AN32" i="21"/>
  <c r="AP32" i="21" s="1"/>
  <c r="Y33" i="21"/>
  <c r="AA33" i="21" s="1"/>
  <c r="AB33" i="21"/>
  <c r="AD33" i="21" s="1"/>
  <c r="AE33" i="21"/>
  <c r="AG33" i="21" s="1"/>
  <c r="AH33" i="21"/>
  <c r="AJ33" i="21" s="1"/>
  <c r="AK33" i="21"/>
  <c r="AM33" i="21" s="1"/>
  <c r="AN33" i="21"/>
  <c r="AP33" i="21" s="1"/>
  <c r="Y34" i="21"/>
  <c r="AA34" i="21" s="1"/>
  <c r="AB34" i="21"/>
  <c r="AD34" i="21" s="1"/>
  <c r="AE34" i="21"/>
  <c r="AG34" i="21" s="1"/>
  <c r="AH34" i="21"/>
  <c r="AJ34" i="21" s="1"/>
  <c r="AK34" i="21"/>
  <c r="AM34" i="21" s="1"/>
  <c r="AN34" i="21"/>
  <c r="AP34" i="21" s="1"/>
  <c r="Y35" i="21"/>
  <c r="AA35" i="21" s="1"/>
  <c r="AB35" i="21"/>
  <c r="AD35" i="21" s="1"/>
  <c r="AE35" i="21"/>
  <c r="AG35" i="21" s="1"/>
  <c r="AH35" i="21"/>
  <c r="AJ35" i="21" s="1"/>
  <c r="AK35" i="21"/>
  <c r="AM35" i="21" s="1"/>
  <c r="AN35" i="21"/>
  <c r="AP35" i="21" s="1"/>
  <c r="Y36" i="21"/>
  <c r="AA36" i="21" s="1"/>
  <c r="AB36" i="21"/>
  <c r="AD36" i="21" s="1"/>
  <c r="AE36" i="21"/>
  <c r="AG36" i="21" s="1"/>
  <c r="AH36" i="21"/>
  <c r="AJ36" i="21" s="1"/>
  <c r="AK36" i="21"/>
  <c r="AM36" i="21" s="1"/>
  <c r="AN36" i="21"/>
  <c r="AP36" i="21" s="1"/>
  <c r="Y37" i="21"/>
  <c r="AA37" i="21" s="1"/>
  <c r="AB37" i="21"/>
  <c r="AD37" i="21" s="1"/>
  <c r="AE37" i="21"/>
  <c r="AG37" i="21" s="1"/>
  <c r="AH37" i="21"/>
  <c r="AJ37" i="21" s="1"/>
  <c r="AK37" i="21"/>
  <c r="AM37" i="21" s="1"/>
  <c r="AN37" i="21"/>
  <c r="AP37" i="21" s="1"/>
  <c r="Y38" i="21"/>
  <c r="AA38" i="21" s="1"/>
  <c r="AB38" i="21"/>
  <c r="AD38" i="21" s="1"/>
  <c r="AE38" i="21"/>
  <c r="AG38" i="21" s="1"/>
  <c r="AH38" i="21"/>
  <c r="AK38" i="21"/>
  <c r="AM38" i="21" s="1"/>
  <c r="AN38" i="21"/>
  <c r="AP38" i="21" s="1"/>
  <c r="Y39" i="21"/>
  <c r="AA39" i="21" s="1"/>
  <c r="AB39" i="21"/>
  <c r="AD39" i="21" s="1"/>
  <c r="AE39" i="21"/>
  <c r="AG39" i="21" s="1"/>
  <c r="AH39" i="21"/>
  <c r="AJ39" i="21" s="1"/>
  <c r="AK39" i="21"/>
  <c r="AM39" i="21" s="1"/>
  <c r="AN39" i="21"/>
  <c r="AP39" i="21" s="1"/>
  <c r="Y40" i="21"/>
  <c r="AB40" i="21"/>
  <c r="AD40" i="21" s="1"/>
  <c r="AE40" i="21"/>
  <c r="AG40" i="21" s="1"/>
  <c r="AH40" i="21"/>
  <c r="AJ40" i="21" s="1"/>
  <c r="AK40" i="21"/>
  <c r="AM40" i="21" s="1"/>
  <c r="AN40" i="21"/>
  <c r="AP40" i="21" s="1"/>
  <c r="Y41" i="21"/>
  <c r="AA41" i="21" s="1"/>
  <c r="AB41" i="21"/>
  <c r="AE41" i="21"/>
  <c r="AG41" i="21" s="1"/>
  <c r="AH41" i="21"/>
  <c r="AJ41" i="21" s="1"/>
  <c r="AK41" i="21"/>
  <c r="AM41" i="21" s="1"/>
  <c r="AN41" i="21"/>
  <c r="AP41" i="21" s="1"/>
  <c r="Y42" i="21"/>
  <c r="AA42" i="21" s="1"/>
  <c r="AB42" i="21"/>
  <c r="AE42" i="21"/>
  <c r="AG42" i="21" s="1"/>
  <c r="AH42" i="21"/>
  <c r="AJ42" i="21" s="1"/>
  <c r="AK42" i="21"/>
  <c r="AM42" i="21" s="1"/>
  <c r="AN42" i="21"/>
  <c r="AP42" i="21" s="1"/>
  <c r="Y43" i="21"/>
  <c r="AA43" i="21" s="1"/>
  <c r="AB43" i="21"/>
  <c r="AE43" i="21"/>
  <c r="AG43" i="21" s="1"/>
  <c r="AH43" i="21"/>
  <c r="AJ43" i="21" s="1"/>
  <c r="AK43" i="21"/>
  <c r="AM43" i="21" s="1"/>
  <c r="AN43" i="21"/>
  <c r="AP43" i="21" s="1"/>
  <c r="Y44" i="21"/>
  <c r="AA44" i="21" s="1"/>
  <c r="AB44" i="21"/>
  <c r="AE44" i="21"/>
  <c r="AG44" i="21" s="1"/>
  <c r="AH44" i="21"/>
  <c r="AJ44" i="21" s="1"/>
  <c r="AK44" i="21"/>
  <c r="AM44" i="21" s="1"/>
  <c r="AN44" i="21"/>
  <c r="AP44" i="21" s="1"/>
  <c r="Y45" i="21"/>
  <c r="AA45" i="21" s="1"/>
  <c r="AB45" i="21"/>
  <c r="AE45" i="21"/>
  <c r="AG45" i="21" s="1"/>
  <c r="AH45" i="21"/>
  <c r="AJ45" i="21" s="1"/>
  <c r="AK45" i="21"/>
  <c r="AM45" i="21" s="1"/>
  <c r="AN45" i="21"/>
  <c r="AP45" i="21" s="1"/>
  <c r="Y46" i="21"/>
  <c r="AA46" i="21" s="1"/>
  <c r="AB46" i="21"/>
  <c r="AE46" i="21"/>
  <c r="AG46" i="21" s="1"/>
  <c r="AH46" i="21"/>
  <c r="AJ46" i="21" s="1"/>
  <c r="AK46" i="21"/>
  <c r="AM46" i="21" s="1"/>
  <c r="AN46" i="21"/>
  <c r="AP46" i="21" s="1"/>
  <c r="Y47" i="21"/>
  <c r="AA47" i="21" s="1"/>
  <c r="AB47" i="21"/>
  <c r="AE47" i="21"/>
  <c r="AG47" i="21" s="1"/>
  <c r="AH47" i="21"/>
  <c r="AJ47" i="21" s="1"/>
  <c r="AK47" i="21"/>
  <c r="AM47" i="21" s="1"/>
  <c r="AN47" i="21"/>
  <c r="AP47" i="21" s="1"/>
  <c r="Y48" i="21"/>
  <c r="AA48" i="21" s="1"/>
  <c r="AB48" i="21"/>
  <c r="AD48" i="21" s="1"/>
  <c r="AE48" i="21"/>
  <c r="AG48" i="21" s="1"/>
  <c r="AH48" i="21"/>
  <c r="AJ48" i="21" s="1"/>
  <c r="AK48" i="21"/>
  <c r="AM48" i="21" s="1"/>
  <c r="AN48" i="21"/>
  <c r="AP48" i="21" s="1"/>
  <c r="Y49" i="21"/>
  <c r="AA49" i="21" s="1"/>
  <c r="AB49" i="21"/>
  <c r="AD49" i="21" s="1"/>
  <c r="AE49" i="21"/>
  <c r="AG49" i="21" s="1"/>
  <c r="AH49" i="21"/>
  <c r="AJ49" i="21" s="1"/>
  <c r="AK49" i="21"/>
  <c r="AM49" i="21" s="1"/>
  <c r="AN49" i="21"/>
  <c r="AP49" i="21" s="1"/>
  <c r="Y50" i="21"/>
  <c r="AA50" i="21" s="1"/>
  <c r="AB50" i="21"/>
  <c r="AD50" i="21" s="1"/>
  <c r="AE50" i="21"/>
  <c r="AG50" i="21" s="1"/>
  <c r="AH50" i="21"/>
  <c r="AJ50" i="21" s="1"/>
  <c r="AK50" i="21"/>
  <c r="AM50" i="21" s="1"/>
  <c r="AN50" i="21"/>
  <c r="AP50" i="21" s="1"/>
  <c r="AQ22" i="6"/>
  <c r="AX51" i="27"/>
  <c r="AX51" i="7"/>
  <c r="AX51" i="9"/>
  <c r="AX51" i="4"/>
  <c r="AX51" i="10"/>
  <c r="AX51" i="5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O51" i="6"/>
  <c r="AN51" i="6"/>
  <c r="AP8" i="16"/>
  <c r="AP9" i="16"/>
  <c r="AP10" i="16"/>
  <c r="AP11" i="16"/>
  <c r="AP12" i="16"/>
  <c r="AP13" i="16"/>
  <c r="AP14" i="16"/>
  <c r="AP15" i="16"/>
  <c r="AP16" i="16"/>
  <c r="AP17" i="16"/>
  <c r="AP18" i="16"/>
  <c r="AP19" i="16"/>
  <c r="AP20" i="16"/>
  <c r="AP21" i="16"/>
  <c r="AP22" i="16"/>
  <c r="AP23" i="16"/>
  <c r="AP24" i="16"/>
  <c r="AP25" i="16"/>
  <c r="AP26" i="16"/>
  <c r="AP27" i="16"/>
  <c r="AP28" i="16"/>
  <c r="AP29" i="16"/>
  <c r="AP30" i="16"/>
  <c r="AP31" i="16"/>
  <c r="AP32" i="16"/>
  <c r="AP33" i="16"/>
  <c r="AP34" i="16"/>
  <c r="AP35" i="16"/>
  <c r="AP36" i="16"/>
  <c r="AP37" i="16"/>
  <c r="AP38" i="16"/>
  <c r="AP39" i="16"/>
  <c r="AP40" i="16"/>
  <c r="AP41" i="16"/>
  <c r="AP42" i="16"/>
  <c r="AP43" i="16"/>
  <c r="AP44" i="16"/>
  <c r="AP45" i="16"/>
  <c r="AP46" i="16"/>
  <c r="AP47" i="16"/>
  <c r="AP48" i="16"/>
  <c r="AP49" i="16"/>
  <c r="AP50" i="16"/>
  <c r="AP51" i="16"/>
  <c r="AO52" i="16"/>
  <c r="AN52" i="16"/>
  <c r="AX51" i="15"/>
  <c r="AX51" i="23"/>
  <c r="AX51" i="24"/>
  <c r="AU51" i="27"/>
  <c r="AU51" i="7"/>
  <c r="AU51" i="9"/>
  <c r="AU51" i="4"/>
  <c r="AU51" i="10"/>
  <c r="AU51" i="5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L51" i="6"/>
  <c r="AK51" i="6"/>
  <c r="AM8" i="16"/>
  <c r="AM9" i="16"/>
  <c r="AM10" i="16"/>
  <c r="AM11" i="16"/>
  <c r="AM12" i="16"/>
  <c r="AM13" i="16"/>
  <c r="AM14" i="16"/>
  <c r="AM15" i="16"/>
  <c r="AM16" i="16"/>
  <c r="AM17" i="16"/>
  <c r="AM18" i="16"/>
  <c r="AM19" i="16"/>
  <c r="AM20" i="16"/>
  <c r="AM21" i="16"/>
  <c r="AM22" i="16"/>
  <c r="AM23" i="16"/>
  <c r="AM24" i="16"/>
  <c r="AM25" i="16"/>
  <c r="AM26" i="16"/>
  <c r="AM27" i="16"/>
  <c r="AM28" i="16"/>
  <c r="AM29" i="16"/>
  <c r="AM30" i="16"/>
  <c r="AM31" i="16"/>
  <c r="AM32" i="16"/>
  <c r="AM33" i="16"/>
  <c r="AM34" i="16"/>
  <c r="AM35" i="16"/>
  <c r="AM36" i="16"/>
  <c r="AM37" i="16"/>
  <c r="AM38" i="16"/>
  <c r="AM39" i="16"/>
  <c r="AM40" i="16"/>
  <c r="AM41" i="16"/>
  <c r="AM42" i="16"/>
  <c r="AM43" i="16"/>
  <c r="AM44" i="16"/>
  <c r="AM45" i="16"/>
  <c r="AM46" i="16"/>
  <c r="AM47" i="16"/>
  <c r="AM48" i="16"/>
  <c r="AM49" i="16"/>
  <c r="AM50" i="16"/>
  <c r="AM51" i="16"/>
  <c r="AL52" i="16"/>
  <c r="AK52" i="16"/>
  <c r="AU51" i="15"/>
  <c r="AU51" i="23"/>
  <c r="AU51" i="24"/>
  <c r="AR51" i="27"/>
  <c r="AR51" i="7"/>
  <c r="AR51" i="9"/>
  <c r="AR51" i="4"/>
  <c r="AR51" i="10"/>
  <c r="AR51" i="5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I51" i="6"/>
  <c r="AH51" i="6"/>
  <c r="AJ8" i="16"/>
  <c r="AJ9" i="16"/>
  <c r="AJ10" i="16"/>
  <c r="AJ11" i="16"/>
  <c r="AJ12" i="16"/>
  <c r="AJ13" i="16"/>
  <c r="AJ14" i="16"/>
  <c r="AJ15" i="16"/>
  <c r="AJ16" i="16"/>
  <c r="AJ17" i="16"/>
  <c r="AJ18" i="16"/>
  <c r="AJ19" i="16"/>
  <c r="AJ20" i="16"/>
  <c r="AJ21" i="16"/>
  <c r="AJ22" i="16"/>
  <c r="AJ23" i="16"/>
  <c r="AJ24" i="16"/>
  <c r="AJ25" i="16"/>
  <c r="AJ26" i="16"/>
  <c r="AJ27" i="16"/>
  <c r="AJ28" i="16"/>
  <c r="AJ29" i="16"/>
  <c r="AJ30" i="16"/>
  <c r="AJ31" i="16"/>
  <c r="AJ32" i="16"/>
  <c r="AJ33" i="16"/>
  <c r="AJ34" i="16"/>
  <c r="AJ35" i="16"/>
  <c r="AJ36" i="16"/>
  <c r="AJ37" i="16"/>
  <c r="AJ38" i="16"/>
  <c r="AJ39" i="16"/>
  <c r="AJ40" i="16"/>
  <c r="AJ41" i="16"/>
  <c r="AJ42" i="16"/>
  <c r="AJ43" i="16"/>
  <c r="AJ44" i="16"/>
  <c r="AJ45" i="16"/>
  <c r="AJ46" i="16"/>
  <c r="AJ47" i="16"/>
  <c r="AJ48" i="16"/>
  <c r="AJ49" i="16"/>
  <c r="AJ50" i="16"/>
  <c r="AJ51" i="16"/>
  <c r="AI52" i="16"/>
  <c r="AH52" i="16"/>
  <c r="AR51" i="15"/>
  <c r="AR51" i="23"/>
  <c r="AR51" i="24"/>
  <c r="V52" i="19"/>
  <c r="X52" i="19" s="1"/>
  <c r="AQ52" i="19"/>
  <c r="Y52" i="21"/>
  <c r="AA52" i="21" s="1"/>
  <c r="AB52" i="21"/>
  <c r="AD52" i="21" s="1"/>
  <c r="AE52" i="21"/>
  <c r="AG52" i="21" s="1"/>
  <c r="AH52" i="21"/>
  <c r="AJ52" i="21" s="1"/>
  <c r="AK52" i="21"/>
  <c r="AM52" i="21" s="1"/>
  <c r="AN52" i="21"/>
  <c r="AP52" i="21" s="1"/>
  <c r="D52" i="21"/>
  <c r="F52" i="21" s="1"/>
  <c r="G52" i="21"/>
  <c r="I52" i="21" s="1"/>
  <c r="J52" i="21"/>
  <c r="M52" i="21"/>
  <c r="O52" i="21" s="1"/>
  <c r="P52" i="21"/>
  <c r="R52" i="21" s="1"/>
  <c r="S52" i="21"/>
  <c r="U52" i="21" s="1"/>
  <c r="BF7" i="21"/>
  <c r="BH7" i="21" s="1"/>
  <c r="BF8" i="21"/>
  <c r="BF9" i="21"/>
  <c r="BH9" i="21" s="1"/>
  <c r="BF10" i="21"/>
  <c r="BH10" i="21" s="1"/>
  <c r="BF11" i="21"/>
  <c r="BH11" i="21" s="1"/>
  <c r="BF12" i="21"/>
  <c r="BH12" i="21" s="1"/>
  <c r="BF13" i="21"/>
  <c r="BH13" i="21" s="1"/>
  <c r="BF14" i="21"/>
  <c r="BH14" i="21" s="1"/>
  <c r="BF15" i="21"/>
  <c r="BH15" i="21" s="1"/>
  <c r="BF16" i="21"/>
  <c r="BH16" i="21" s="1"/>
  <c r="BF17" i="21"/>
  <c r="BH17" i="21" s="1"/>
  <c r="BF18" i="21"/>
  <c r="BH18" i="21" s="1"/>
  <c r="BF19" i="21"/>
  <c r="BH19" i="21" s="1"/>
  <c r="BF20" i="21"/>
  <c r="BH20" i="21" s="1"/>
  <c r="BF21" i="21"/>
  <c r="BH21" i="21" s="1"/>
  <c r="BF22" i="21"/>
  <c r="BH22" i="21" s="1"/>
  <c r="BF23" i="21"/>
  <c r="BH23" i="21" s="1"/>
  <c r="BF24" i="21"/>
  <c r="BH24" i="21" s="1"/>
  <c r="BF25" i="21"/>
  <c r="BH25" i="21" s="1"/>
  <c r="BF26" i="21"/>
  <c r="BH26" i="21" s="1"/>
  <c r="BF27" i="21"/>
  <c r="BH27" i="21" s="1"/>
  <c r="BF28" i="21"/>
  <c r="BH28" i="21" s="1"/>
  <c r="BF29" i="21"/>
  <c r="BH29" i="21" s="1"/>
  <c r="BF30" i="21"/>
  <c r="BH30" i="21" s="1"/>
  <c r="BF31" i="21"/>
  <c r="BH31" i="21" s="1"/>
  <c r="BF32" i="21"/>
  <c r="BH32" i="21" s="1"/>
  <c r="BF33" i="21"/>
  <c r="BH33" i="21" s="1"/>
  <c r="BF34" i="21"/>
  <c r="BH34" i="21" s="1"/>
  <c r="BF35" i="21"/>
  <c r="BH35" i="21" s="1"/>
  <c r="BF36" i="21"/>
  <c r="BH36" i="21" s="1"/>
  <c r="BF37" i="21"/>
  <c r="BH37" i="21" s="1"/>
  <c r="BF38" i="21"/>
  <c r="BH38" i="21" s="1"/>
  <c r="BF39" i="21"/>
  <c r="BH39" i="21" s="1"/>
  <c r="BF40" i="21"/>
  <c r="BH40" i="21" s="1"/>
  <c r="BF41" i="21"/>
  <c r="BH41" i="21" s="1"/>
  <c r="BF42" i="21"/>
  <c r="BH42" i="21" s="1"/>
  <c r="BF43" i="21"/>
  <c r="BH43" i="21" s="1"/>
  <c r="BF44" i="21"/>
  <c r="BH44" i="21" s="1"/>
  <c r="BF45" i="21"/>
  <c r="BH45" i="21" s="1"/>
  <c r="BF46" i="21"/>
  <c r="BH46" i="21" s="1"/>
  <c r="BF47" i="21"/>
  <c r="BH47" i="21" s="1"/>
  <c r="BF48" i="21"/>
  <c r="BH48" i="21" s="1"/>
  <c r="BF49" i="21"/>
  <c r="BH49" i="21" s="1"/>
  <c r="BF50" i="21"/>
  <c r="BH50" i="21" s="1"/>
  <c r="BG55" i="21"/>
  <c r="BH8" i="21"/>
  <c r="BG16" i="28"/>
  <c r="BG15" i="28"/>
  <c r="BG17" i="28" s="1"/>
  <c r="BD16" i="28"/>
  <c r="BD15" i="28"/>
  <c r="BD17" i="28" s="1"/>
  <c r="BA16" i="28"/>
  <c r="BA15" i="28"/>
  <c r="BA17" i="28" s="1"/>
  <c r="BG11" i="28"/>
  <c r="BG10" i="28"/>
  <c r="BD11" i="28"/>
  <c r="BD10" i="28"/>
  <c r="BA11" i="28"/>
  <c r="BA10" i="28"/>
  <c r="BG13" i="28"/>
  <c r="BG9" i="28"/>
  <c r="BG8" i="28"/>
  <c r="BD13" i="28"/>
  <c r="BD9" i="28"/>
  <c r="BD8" i="28"/>
  <c r="BA13" i="28"/>
  <c r="BA9" i="28"/>
  <c r="BA8" i="28"/>
  <c r="AX16" i="28"/>
  <c r="AX15" i="28"/>
  <c r="AX17" i="28" s="1"/>
  <c r="AX11" i="28"/>
  <c r="AX10" i="28"/>
  <c r="AX13" i="28"/>
  <c r="AX9" i="28"/>
  <c r="AX8" i="28"/>
  <c r="BG7" i="28"/>
  <c r="BG6" i="28"/>
  <c r="BG14" i="28" s="1"/>
  <c r="BG18" i="28" s="1"/>
  <c r="BD7" i="28"/>
  <c r="BD6" i="28"/>
  <c r="BD14" i="28" s="1"/>
  <c r="BD18" i="28" s="1"/>
  <c r="BA7" i="28"/>
  <c r="BA6" i="28"/>
  <c r="BA14" i="28" s="1"/>
  <c r="AX7" i="28"/>
  <c r="AX6" i="28"/>
  <c r="AX14" i="28" s="1"/>
  <c r="BG19" i="28"/>
  <c r="BC7" i="21"/>
  <c r="BE7" i="21" s="1"/>
  <c r="BC8" i="21"/>
  <c r="BE8" i="21" s="1"/>
  <c r="BC9" i="21"/>
  <c r="BE9" i="21" s="1"/>
  <c r="BC10" i="21"/>
  <c r="BE10" i="21" s="1"/>
  <c r="BC11" i="21"/>
  <c r="BE11" i="21" s="1"/>
  <c r="BC12" i="21"/>
  <c r="BE12" i="21" s="1"/>
  <c r="BC14" i="21"/>
  <c r="BE14" i="21" s="1"/>
  <c r="BC15" i="21"/>
  <c r="BE15" i="21" s="1"/>
  <c r="BC16" i="21"/>
  <c r="BE16" i="21" s="1"/>
  <c r="BC17" i="21"/>
  <c r="BE17" i="21" s="1"/>
  <c r="BC19" i="21"/>
  <c r="BE19" i="21" s="1"/>
  <c r="BC21" i="21"/>
  <c r="BE21" i="21" s="1"/>
  <c r="BC22" i="21"/>
  <c r="BE22" i="21" s="1"/>
  <c r="BC23" i="21"/>
  <c r="BE23" i="21" s="1"/>
  <c r="BC24" i="21"/>
  <c r="BE24" i="21" s="1"/>
  <c r="BC25" i="21"/>
  <c r="BE25" i="21" s="1"/>
  <c r="BC26" i="21"/>
  <c r="BE26" i="21" s="1"/>
  <c r="BC27" i="21"/>
  <c r="BE27" i="21" s="1"/>
  <c r="BC28" i="21"/>
  <c r="BE28" i="21" s="1"/>
  <c r="BC29" i="21"/>
  <c r="BE29" i="21" s="1"/>
  <c r="BC30" i="21"/>
  <c r="BE30" i="21" s="1"/>
  <c r="BC31" i="21"/>
  <c r="BE31" i="21" s="1"/>
  <c r="BC32" i="21"/>
  <c r="BE32" i="21" s="1"/>
  <c r="BC33" i="21"/>
  <c r="BE33" i="21" s="1"/>
  <c r="BC35" i="21"/>
  <c r="BE35" i="21" s="1"/>
  <c r="BC36" i="21"/>
  <c r="BE36" i="21" s="1"/>
  <c r="BC37" i="21"/>
  <c r="BE37" i="21" s="1"/>
  <c r="BC38" i="21"/>
  <c r="BE38" i="21" s="1"/>
  <c r="BC39" i="21"/>
  <c r="BE39" i="21" s="1"/>
  <c r="BC40" i="21"/>
  <c r="BE40" i="21" s="1"/>
  <c r="BC41" i="21"/>
  <c r="BE41" i="21" s="1"/>
  <c r="BC42" i="21"/>
  <c r="BE42" i="21" s="1"/>
  <c r="BC43" i="21"/>
  <c r="BE43" i="21" s="1"/>
  <c r="BC45" i="21"/>
  <c r="BE45" i="21" s="1"/>
  <c r="BC46" i="21"/>
  <c r="BE46" i="21" s="1"/>
  <c r="BC47" i="21"/>
  <c r="BE47" i="21" s="1"/>
  <c r="BC48" i="21"/>
  <c r="BE48" i="21" s="1"/>
  <c r="BC49" i="21"/>
  <c r="BE49" i="21" s="1"/>
  <c r="BC50" i="21"/>
  <c r="BE50" i="21" s="1"/>
  <c r="BC18" i="21"/>
  <c r="BE18" i="21" s="1"/>
  <c r="BC44" i="21"/>
  <c r="BE44" i="21" s="1"/>
  <c r="BC13" i="21"/>
  <c r="BE13" i="21" s="1"/>
  <c r="BC20" i="21"/>
  <c r="BE20" i="21" s="1"/>
  <c r="BC34" i="21"/>
  <c r="BE34" i="21" s="1"/>
  <c r="BD19" i="28"/>
  <c r="AZ7" i="21"/>
  <c r="AZ8" i="21"/>
  <c r="BB8" i="21" s="1"/>
  <c r="AZ9" i="21"/>
  <c r="BB9" i="21" s="1"/>
  <c r="AZ10" i="21"/>
  <c r="BB10" i="21" s="1"/>
  <c r="AZ11" i="21"/>
  <c r="BB11" i="21" s="1"/>
  <c r="AZ12" i="21"/>
  <c r="BB12" i="21" s="1"/>
  <c r="AZ14" i="21"/>
  <c r="BB14" i="21" s="1"/>
  <c r="AZ15" i="21"/>
  <c r="BB15" i="21" s="1"/>
  <c r="AZ16" i="21"/>
  <c r="BB16" i="21" s="1"/>
  <c r="AZ17" i="21"/>
  <c r="BB17" i="21" s="1"/>
  <c r="AZ19" i="21"/>
  <c r="BB19" i="21" s="1"/>
  <c r="AZ21" i="21"/>
  <c r="BB21" i="21" s="1"/>
  <c r="AZ22" i="21"/>
  <c r="BB22" i="21" s="1"/>
  <c r="AZ23" i="21"/>
  <c r="BB23" i="21" s="1"/>
  <c r="AZ24" i="21"/>
  <c r="BB24" i="21" s="1"/>
  <c r="AZ25" i="21"/>
  <c r="BB25" i="21" s="1"/>
  <c r="AZ26" i="21"/>
  <c r="BB26" i="21" s="1"/>
  <c r="AZ27" i="21"/>
  <c r="BB27" i="21" s="1"/>
  <c r="AZ28" i="21"/>
  <c r="BB28" i="21" s="1"/>
  <c r="AZ29" i="21"/>
  <c r="BB29" i="21" s="1"/>
  <c r="AZ30" i="21"/>
  <c r="BB30" i="21" s="1"/>
  <c r="AZ31" i="21"/>
  <c r="BB31" i="21" s="1"/>
  <c r="AZ32" i="21"/>
  <c r="BB32" i="21" s="1"/>
  <c r="AZ33" i="21"/>
  <c r="BB33" i="21" s="1"/>
  <c r="AZ35" i="21"/>
  <c r="BB35" i="21" s="1"/>
  <c r="AZ36" i="21"/>
  <c r="BB36" i="21" s="1"/>
  <c r="AZ37" i="21"/>
  <c r="BB37" i="21" s="1"/>
  <c r="AZ38" i="21"/>
  <c r="BB38" i="21" s="1"/>
  <c r="AZ39" i="21"/>
  <c r="BB39" i="21" s="1"/>
  <c r="AZ40" i="21"/>
  <c r="BB40" i="21" s="1"/>
  <c r="AZ41" i="21"/>
  <c r="BB41" i="21" s="1"/>
  <c r="AZ42" i="21"/>
  <c r="BB42" i="21" s="1"/>
  <c r="AZ43" i="21"/>
  <c r="BB43" i="21" s="1"/>
  <c r="AZ45" i="21"/>
  <c r="BB45" i="21" s="1"/>
  <c r="AZ46" i="21"/>
  <c r="BB46" i="21" s="1"/>
  <c r="AZ47" i="21"/>
  <c r="BB47" i="21" s="1"/>
  <c r="AZ48" i="21"/>
  <c r="BB48" i="21" s="1"/>
  <c r="AZ49" i="21"/>
  <c r="BB49" i="21" s="1"/>
  <c r="AZ50" i="21"/>
  <c r="BB50" i="21" s="1"/>
  <c r="AZ18" i="21"/>
  <c r="BB18" i="21" s="1"/>
  <c r="AZ44" i="21"/>
  <c r="BB44" i="21" s="1"/>
  <c r="AZ13" i="21"/>
  <c r="BB13" i="21" s="1"/>
  <c r="AZ20" i="21"/>
  <c r="BB20" i="21" s="1"/>
  <c r="AZ34" i="21"/>
  <c r="BB34" i="21" s="1"/>
  <c r="BA19" i="28"/>
  <c r="AW7" i="21"/>
  <c r="AW8" i="21"/>
  <c r="AW9" i="21"/>
  <c r="AW10" i="21"/>
  <c r="AY10" i="21" s="1"/>
  <c r="AW11" i="21"/>
  <c r="AY11" i="21" s="1"/>
  <c r="AW12" i="21"/>
  <c r="AY12" i="21" s="1"/>
  <c r="AW14" i="21"/>
  <c r="AY14" i="21" s="1"/>
  <c r="AW15" i="21"/>
  <c r="AY15" i="21" s="1"/>
  <c r="AW16" i="21"/>
  <c r="AY16" i="21" s="1"/>
  <c r="AW17" i="21"/>
  <c r="AY17" i="21" s="1"/>
  <c r="AW19" i="21"/>
  <c r="AY19" i="21" s="1"/>
  <c r="AW21" i="21"/>
  <c r="AY21" i="21" s="1"/>
  <c r="AW22" i="21"/>
  <c r="AY22" i="21" s="1"/>
  <c r="AW23" i="21"/>
  <c r="AY23" i="21" s="1"/>
  <c r="AW24" i="21"/>
  <c r="AY24" i="21" s="1"/>
  <c r="AW25" i="21"/>
  <c r="AY25" i="21" s="1"/>
  <c r="AW26" i="21"/>
  <c r="AY26" i="21" s="1"/>
  <c r="AW27" i="21"/>
  <c r="AY27" i="21" s="1"/>
  <c r="AW28" i="21"/>
  <c r="AY28" i="21" s="1"/>
  <c r="AW29" i="21"/>
  <c r="AY29" i="21" s="1"/>
  <c r="AW30" i="21"/>
  <c r="AY30" i="21" s="1"/>
  <c r="AW31" i="21"/>
  <c r="AY31" i="21" s="1"/>
  <c r="AW32" i="21"/>
  <c r="AY32" i="21" s="1"/>
  <c r="AW33" i="21"/>
  <c r="AY33" i="21" s="1"/>
  <c r="AW35" i="21"/>
  <c r="AY35" i="21" s="1"/>
  <c r="AW36" i="21"/>
  <c r="AY36" i="21" s="1"/>
  <c r="AW37" i="21"/>
  <c r="AY37" i="21" s="1"/>
  <c r="AW38" i="21"/>
  <c r="AY38" i="21" s="1"/>
  <c r="AW39" i="21"/>
  <c r="AY39" i="21" s="1"/>
  <c r="AW40" i="21"/>
  <c r="AY40" i="21" s="1"/>
  <c r="AW41" i="21"/>
  <c r="AY41" i="21" s="1"/>
  <c r="AW42" i="21"/>
  <c r="AY42" i="21" s="1"/>
  <c r="AW43" i="21"/>
  <c r="AY43" i="21" s="1"/>
  <c r="AW45" i="21"/>
  <c r="AY45" i="21" s="1"/>
  <c r="AW46" i="21"/>
  <c r="AY46" i="21" s="1"/>
  <c r="AW47" i="21"/>
  <c r="AY47" i="21" s="1"/>
  <c r="AW48" i="21"/>
  <c r="AY48" i="21" s="1"/>
  <c r="AW49" i="21"/>
  <c r="AY49" i="21" s="1"/>
  <c r="AW50" i="21"/>
  <c r="AY50" i="21" s="1"/>
  <c r="AW18" i="21"/>
  <c r="AY18" i="21" s="1"/>
  <c r="AW44" i="21"/>
  <c r="AY44" i="21" s="1"/>
  <c r="AW13" i="21"/>
  <c r="AY13" i="21" s="1"/>
  <c r="AW20" i="21"/>
  <c r="AY20" i="21" s="1"/>
  <c r="AW34" i="21"/>
  <c r="AY34" i="21" s="1"/>
  <c r="AX19" i="28"/>
  <c r="D7" i="21"/>
  <c r="F7" i="21" s="1"/>
  <c r="G7" i="21"/>
  <c r="I7" i="21" s="1"/>
  <c r="J7" i="21"/>
  <c r="L7" i="21" s="1"/>
  <c r="M7" i="21"/>
  <c r="O7" i="21" s="1"/>
  <c r="P7" i="21"/>
  <c r="R7" i="21" s="1"/>
  <c r="D8" i="21"/>
  <c r="F8" i="21" s="1"/>
  <c r="G8" i="21"/>
  <c r="I8" i="21" s="1"/>
  <c r="J8" i="21"/>
  <c r="L8" i="21" s="1"/>
  <c r="M8" i="21"/>
  <c r="O8" i="21" s="1"/>
  <c r="P8" i="21"/>
  <c r="R8" i="21" s="1"/>
  <c r="D9" i="21"/>
  <c r="G9" i="21"/>
  <c r="I9" i="21" s="1"/>
  <c r="J9" i="21"/>
  <c r="L9" i="21" s="1"/>
  <c r="M9" i="21"/>
  <c r="O9" i="21" s="1"/>
  <c r="P9" i="21"/>
  <c r="R9" i="21" s="1"/>
  <c r="D10" i="21"/>
  <c r="F10" i="21" s="1"/>
  <c r="G10" i="21"/>
  <c r="I10" i="21" s="1"/>
  <c r="J10" i="21"/>
  <c r="L10" i="21" s="1"/>
  <c r="M10" i="21"/>
  <c r="O10" i="21" s="1"/>
  <c r="P10" i="21"/>
  <c r="R10" i="21" s="1"/>
  <c r="D11" i="21"/>
  <c r="F11" i="21" s="1"/>
  <c r="G11" i="21"/>
  <c r="I11" i="21" s="1"/>
  <c r="J11" i="21"/>
  <c r="L11" i="21" s="1"/>
  <c r="M11" i="21"/>
  <c r="O11" i="21" s="1"/>
  <c r="P11" i="21"/>
  <c r="R11" i="21" s="1"/>
  <c r="D12" i="21"/>
  <c r="F12" i="21" s="1"/>
  <c r="G12" i="21"/>
  <c r="J12" i="21"/>
  <c r="L12" i="21" s="1"/>
  <c r="M12" i="21"/>
  <c r="O12" i="21" s="1"/>
  <c r="P12" i="21"/>
  <c r="R12" i="21" s="1"/>
  <c r="D14" i="21"/>
  <c r="F14" i="21" s="1"/>
  <c r="G14" i="21"/>
  <c r="I14" i="21" s="1"/>
  <c r="J14" i="21"/>
  <c r="L14" i="21" s="1"/>
  <c r="M14" i="21"/>
  <c r="O14" i="21" s="1"/>
  <c r="P14" i="21"/>
  <c r="R14" i="21" s="1"/>
  <c r="D15" i="21"/>
  <c r="G15" i="21"/>
  <c r="I15" i="21" s="1"/>
  <c r="J15" i="21"/>
  <c r="L15" i="21" s="1"/>
  <c r="M15" i="21"/>
  <c r="O15" i="21" s="1"/>
  <c r="P15" i="21"/>
  <c r="R15" i="21" s="1"/>
  <c r="D16" i="21"/>
  <c r="F16" i="21" s="1"/>
  <c r="G16" i="21"/>
  <c r="I16" i="21" s="1"/>
  <c r="J16" i="21"/>
  <c r="L16" i="21" s="1"/>
  <c r="M16" i="21"/>
  <c r="O16" i="21" s="1"/>
  <c r="P16" i="21"/>
  <c r="R16" i="21" s="1"/>
  <c r="D17" i="21"/>
  <c r="F17" i="21" s="1"/>
  <c r="G17" i="21"/>
  <c r="I17" i="21" s="1"/>
  <c r="J17" i="21"/>
  <c r="L17" i="21" s="1"/>
  <c r="M17" i="21"/>
  <c r="O17" i="21" s="1"/>
  <c r="P17" i="21"/>
  <c r="R17" i="21" s="1"/>
  <c r="D19" i="21"/>
  <c r="G19" i="21"/>
  <c r="I19" i="21" s="1"/>
  <c r="J19" i="21"/>
  <c r="L19" i="21" s="1"/>
  <c r="M19" i="21"/>
  <c r="O19" i="21" s="1"/>
  <c r="P19" i="21"/>
  <c r="R19" i="21" s="1"/>
  <c r="D21" i="21"/>
  <c r="F21" i="21" s="1"/>
  <c r="G21" i="21"/>
  <c r="I21" i="21" s="1"/>
  <c r="J21" i="21"/>
  <c r="L21" i="21" s="1"/>
  <c r="M21" i="21"/>
  <c r="O21" i="21" s="1"/>
  <c r="P21" i="21"/>
  <c r="R21" i="21" s="1"/>
  <c r="D22" i="21"/>
  <c r="F22" i="21" s="1"/>
  <c r="G22" i="21"/>
  <c r="I22" i="21" s="1"/>
  <c r="J22" i="21"/>
  <c r="L22" i="21" s="1"/>
  <c r="M22" i="21"/>
  <c r="O22" i="21" s="1"/>
  <c r="P22" i="21"/>
  <c r="R22" i="21" s="1"/>
  <c r="D23" i="21"/>
  <c r="F23" i="21" s="1"/>
  <c r="G23" i="21"/>
  <c r="I23" i="21" s="1"/>
  <c r="J23" i="21"/>
  <c r="M23" i="21"/>
  <c r="O23" i="21" s="1"/>
  <c r="P23" i="21"/>
  <c r="R23" i="21" s="1"/>
  <c r="D24" i="21"/>
  <c r="F24" i="21" s="1"/>
  <c r="G24" i="21"/>
  <c r="I24" i="21" s="1"/>
  <c r="J24" i="21"/>
  <c r="L24" i="21" s="1"/>
  <c r="M24" i="21"/>
  <c r="O24" i="21" s="1"/>
  <c r="P24" i="21"/>
  <c r="R24" i="21" s="1"/>
  <c r="D25" i="21"/>
  <c r="F25" i="21" s="1"/>
  <c r="G25" i="21"/>
  <c r="I25" i="21" s="1"/>
  <c r="J25" i="21"/>
  <c r="L25" i="21" s="1"/>
  <c r="M25" i="21"/>
  <c r="O25" i="21" s="1"/>
  <c r="P25" i="21"/>
  <c r="R25" i="21" s="1"/>
  <c r="D26" i="21"/>
  <c r="F26" i="21" s="1"/>
  <c r="G26" i="21"/>
  <c r="I26" i="21" s="1"/>
  <c r="J26" i="21"/>
  <c r="L26" i="21" s="1"/>
  <c r="M26" i="21"/>
  <c r="O26" i="21" s="1"/>
  <c r="P26" i="21"/>
  <c r="R26" i="21" s="1"/>
  <c r="D27" i="21"/>
  <c r="F27" i="21" s="1"/>
  <c r="G27" i="21"/>
  <c r="I27" i="21" s="1"/>
  <c r="J27" i="21"/>
  <c r="L27" i="21" s="1"/>
  <c r="M27" i="21"/>
  <c r="O27" i="21" s="1"/>
  <c r="P27" i="21"/>
  <c r="R27" i="21" s="1"/>
  <c r="D28" i="21"/>
  <c r="F28" i="21" s="1"/>
  <c r="G28" i="21"/>
  <c r="I28" i="21" s="1"/>
  <c r="J28" i="21"/>
  <c r="L28" i="21" s="1"/>
  <c r="M28" i="21"/>
  <c r="O28" i="21" s="1"/>
  <c r="P28" i="21"/>
  <c r="R28" i="21" s="1"/>
  <c r="D29" i="21"/>
  <c r="F29" i="21" s="1"/>
  <c r="G29" i="21"/>
  <c r="I29" i="21" s="1"/>
  <c r="J29" i="21"/>
  <c r="L29" i="21" s="1"/>
  <c r="M29" i="21"/>
  <c r="O29" i="21" s="1"/>
  <c r="P29" i="21"/>
  <c r="R29" i="21" s="1"/>
  <c r="D31" i="21"/>
  <c r="F31" i="21" s="1"/>
  <c r="G31" i="21"/>
  <c r="I31" i="21" s="1"/>
  <c r="J31" i="21"/>
  <c r="M31" i="21"/>
  <c r="O31" i="21" s="1"/>
  <c r="P31" i="21"/>
  <c r="R31" i="21" s="1"/>
  <c r="D32" i="21"/>
  <c r="F32" i="21" s="1"/>
  <c r="G32" i="21"/>
  <c r="I32" i="21" s="1"/>
  <c r="J32" i="21"/>
  <c r="L32" i="21" s="1"/>
  <c r="M32" i="21"/>
  <c r="O32" i="21" s="1"/>
  <c r="P32" i="21"/>
  <c r="R32" i="21" s="1"/>
  <c r="D33" i="21"/>
  <c r="F33" i="21" s="1"/>
  <c r="G33" i="21"/>
  <c r="J33" i="21"/>
  <c r="L33" i="21" s="1"/>
  <c r="M33" i="21"/>
  <c r="O33" i="21" s="1"/>
  <c r="P33" i="21"/>
  <c r="R33" i="21" s="1"/>
  <c r="D35" i="21"/>
  <c r="F35" i="21" s="1"/>
  <c r="G35" i="21"/>
  <c r="I35" i="21" s="1"/>
  <c r="J35" i="21"/>
  <c r="L35" i="21" s="1"/>
  <c r="M35" i="21"/>
  <c r="O35" i="21" s="1"/>
  <c r="P35" i="21"/>
  <c r="R35" i="21" s="1"/>
  <c r="D36" i="21"/>
  <c r="F36" i="21" s="1"/>
  <c r="G36" i="21"/>
  <c r="I36" i="21" s="1"/>
  <c r="J36" i="21"/>
  <c r="L36" i="21" s="1"/>
  <c r="M36" i="21"/>
  <c r="O36" i="21" s="1"/>
  <c r="P36" i="21"/>
  <c r="R36" i="21" s="1"/>
  <c r="D37" i="21"/>
  <c r="F37" i="21" s="1"/>
  <c r="G37" i="21"/>
  <c r="I37" i="21" s="1"/>
  <c r="J37" i="21"/>
  <c r="L37" i="21" s="1"/>
  <c r="M37" i="21"/>
  <c r="O37" i="21" s="1"/>
  <c r="P37" i="21"/>
  <c r="R37" i="21" s="1"/>
  <c r="D38" i="21"/>
  <c r="F38" i="21" s="1"/>
  <c r="G38" i="21"/>
  <c r="I38" i="21" s="1"/>
  <c r="J38" i="21"/>
  <c r="L38" i="21" s="1"/>
  <c r="M38" i="21"/>
  <c r="O38" i="21" s="1"/>
  <c r="P38" i="21"/>
  <c r="R38" i="21" s="1"/>
  <c r="D39" i="21"/>
  <c r="F39" i="21" s="1"/>
  <c r="G39" i="21"/>
  <c r="I39" i="21" s="1"/>
  <c r="J39" i="21"/>
  <c r="L39" i="21" s="1"/>
  <c r="M39" i="21"/>
  <c r="O39" i="21" s="1"/>
  <c r="P39" i="21"/>
  <c r="R39" i="21" s="1"/>
  <c r="D40" i="21"/>
  <c r="F40" i="21" s="1"/>
  <c r="G40" i="21"/>
  <c r="J40" i="21"/>
  <c r="L40" i="21" s="1"/>
  <c r="M40" i="21"/>
  <c r="O40" i="21" s="1"/>
  <c r="P40" i="21"/>
  <c r="R40" i="21" s="1"/>
  <c r="D41" i="21"/>
  <c r="F41" i="21" s="1"/>
  <c r="G41" i="21"/>
  <c r="I41" i="21" s="1"/>
  <c r="J41" i="21"/>
  <c r="L41" i="21" s="1"/>
  <c r="M41" i="21"/>
  <c r="O41" i="21" s="1"/>
  <c r="P41" i="21"/>
  <c r="R41" i="21" s="1"/>
  <c r="D42" i="21"/>
  <c r="F42" i="21" s="1"/>
  <c r="G42" i="21"/>
  <c r="J42" i="21"/>
  <c r="L42" i="21" s="1"/>
  <c r="M42" i="21"/>
  <c r="O42" i="21" s="1"/>
  <c r="P42" i="21"/>
  <c r="R42" i="21" s="1"/>
  <c r="D43" i="21"/>
  <c r="F43" i="21" s="1"/>
  <c r="G43" i="21"/>
  <c r="I43" i="21" s="1"/>
  <c r="J43" i="21"/>
  <c r="L43" i="21" s="1"/>
  <c r="M43" i="21"/>
  <c r="O43" i="21" s="1"/>
  <c r="P43" i="21"/>
  <c r="R43" i="21" s="1"/>
  <c r="D45" i="21"/>
  <c r="F45" i="21" s="1"/>
  <c r="G45" i="21"/>
  <c r="I45" i="21" s="1"/>
  <c r="J45" i="21"/>
  <c r="L45" i="21" s="1"/>
  <c r="M45" i="21"/>
  <c r="O45" i="21" s="1"/>
  <c r="P45" i="21"/>
  <c r="R45" i="21" s="1"/>
  <c r="D46" i="21"/>
  <c r="F46" i="21" s="1"/>
  <c r="G46" i="21"/>
  <c r="I46" i="21" s="1"/>
  <c r="J46" i="21"/>
  <c r="L46" i="21" s="1"/>
  <c r="M46" i="21"/>
  <c r="O46" i="21" s="1"/>
  <c r="P46" i="21"/>
  <c r="R46" i="21" s="1"/>
  <c r="D47" i="21"/>
  <c r="F47" i="21" s="1"/>
  <c r="G47" i="21"/>
  <c r="I47" i="21" s="1"/>
  <c r="J47" i="21"/>
  <c r="L47" i="21" s="1"/>
  <c r="M47" i="21"/>
  <c r="O47" i="21" s="1"/>
  <c r="P47" i="21"/>
  <c r="R47" i="21" s="1"/>
  <c r="D48" i="21"/>
  <c r="G48" i="21"/>
  <c r="I48" i="21" s="1"/>
  <c r="J48" i="21"/>
  <c r="L48" i="21" s="1"/>
  <c r="M48" i="21"/>
  <c r="O48" i="21" s="1"/>
  <c r="P48" i="21"/>
  <c r="R48" i="21" s="1"/>
  <c r="D49" i="21"/>
  <c r="F49" i="21" s="1"/>
  <c r="G49" i="21"/>
  <c r="I49" i="21" s="1"/>
  <c r="J49" i="21"/>
  <c r="L49" i="21" s="1"/>
  <c r="M49" i="21"/>
  <c r="O49" i="21" s="1"/>
  <c r="P49" i="21"/>
  <c r="R49" i="21" s="1"/>
  <c r="D50" i="21"/>
  <c r="F50" i="21" s="1"/>
  <c r="G50" i="21"/>
  <c r="I50" i="21" s="1"/>
  <c r="J50" i="21"/>
  <c r="L50" i="21" s="1"/>
  <c r="M50" i="21"/>
  <c r="O50" i="21" s="1"/>
  <c r="P50" i="21"/>
  <c r="R50" i="21" s="1"/>
  <c r="D18" i="21"/>
  <c r="G18" i="21"/>
  <c r="I18" i="21" s="1"/>
  <c r="J18" i="21"/>
  <c r="L18" i="21" s="1"/>
  <c r="M18" i="21"/>
  <c r="O18" i="21" s="1"/>
  <c r="P18" i="21"/>
  <c r="R18" i="21" s="1"/>
  <c r="D44" i="21"/>
  <c r="F44" i="21" s="1"/>
  <c r="G44" i="21"/>
  <c r="I44" i="21" s="1"/>
  <c r="J44" i="21"/>
  <c r="L44" i="21" s="1"/>
  <c r="M44" i="21"/>
  <c r="P44" i="21"/>
  <c r="R44" i="21" s="1"/>
  <c r="BF14" i="28"/>
  <c r="BF17" i="28"/>
  <c r="BE14" i="28"/>
  <c r="BE17" i="28"/>
  <c r="BC14" i="28"/>
  <c r="BC17" i="28"/>
  <c r="BB14" i="28"/>
  <c r="BB17" i="28"/>
  <c r="AZ14" i="28"/>
  <c r="AZ17" i="28"/>
  <c r="AY14" i="28"/>
  <c r="AY17" i="28"/>
  <c r="AW14" i="28"/>
  <c r="AW17" i="28"/>
  <c r="AV14" i="28"/>
  <c r="AV17" i="28"/>
  <c r="AT14" i="28"/>
  <c r="AT17" i="28"/>
  <c r="AS14" i="28"/>
  <c r="AS17" i="28"/>
  <c r="AQ14" i="28"/>
  <c r="AQ17" i="28"/>
  <c r="AP14" i="28"/>
  <c r="AP17" i="28"/>
  <c r="AN14" i="28"/>
  <c r="AN17" i="28"/>
  <c r="AM14" i="28"/>
  <c r="AM17" i="28"/>
  <c r="AK14" i="28"/>
  <c r="AK17" i="28"/>
  <c r="AJ14" i="28"/>
  <c r="AJ17" i="28"/>
  <c r="AH14" i="28"/>
  <c r="AH17" i="28"/>
  <c r="AG14" i="28"/>
  <c r="AG17" i="28"/>
  <c r="AE14" i="28"/>
  <c r="AE17" i="28"/>
  <c r="AD14" i="28"/>
  <c r="AD17" i="28"/>
  <c r="AB14" i="28"/>
  <c r="AB17" i="28"/>
  <c r="AA14" i="28"/>
  <c r="AA17" i="28"/>
  <c r="Y14" i="28"/>
  <c r="Y17" i="28"/>
  <c r="X14" i="28"/>
  <c r="X17" i="28"/>
  <c r="V14" i="28"/>
  <c r="V17" i="28"/>
  <c r="U14" i="28"/>
  <c r="U17" i="28"/>
  <c r="S14" i="28"/>
  <c r="S17" i="28"/>
  <c r="R14" i="28"/>
  <c r="R17" i="28"/>
  <c r="P14" i="28"/>
  <c r="P17" i="28"/>
  <c r="O14" i="28"/>
  <c r="O17" i="28"/>
  <c r="M14" i="28"/>
  <c r="M17" i="28"/>
  <c r="L14" i="28"/>
  <c r="L17" i="28"/>
  <c r="J14" i="28"/>
  <c r="J17" i="28"/>
  <c r="I14" i="28"/>
  <c r="I17" i="28"/>
  <c r="BH50" i="19"/>
  <c r="BH49" i="19"/>
  <c r="BH48" i="19"/>
  <c r="BH47" i="19"/>
  <c r="BH46" i="19"/>
  <c r="BH45" i="19"/>
  <c r="BH44" i="19"/>
  <c r="BH43" i="19"/>
  <c r="BH42" i="19"/>
  <c r="BH41" i="19"/>
  <c r="BH40" i="19"/>
  <c r="BH39" i="19"/>
  <c r="BH38" i="19"/>
  <c r="BH37" i="19"/>
  <c r="BH36" i="19"/>
  <c r="BH35" i="19"/>
  <c r="BH34" i="19"/>
  <c r="BH33" i="19"/>
  <c r="BH32" i="19"/>
  <c r="BH31" i="19"/>
  <c r="BH30" i="19"/>
  <c r="BH29" i="19"/>
  <c r="BH28" i="19"/>
  <c r="BH27" i="19"/>
  <c r="BH26" i="19"/>
  <c r="BH25" i="19"/>
  <c r="BH24" i="19"/>
  <c r="BH23" i="19"/>
  <c r="BH22" i="19"/>
  <c r="BH21" i="19"/>
  <c r="BH20" i="19"/>
  <c r="BH19" i="19"/>
  <c r="BH18" i="19"/>
  <c r="BH17" i="19"/>
  <c r="BH16" i="19"/>
  <c r="BH15" i="19"/>
  <c r="BH14" i="19"/>
  <c r="BH13" i="19"/>
  <c r="BH12" i="19"/>
  <c r="BH11" i="19"/>
  <c r="BH10" i="19"/>
  <c r="BH9" i="19"/>
  <c r="BH8" i="19"/>
  <c r="BH7" i="19"/>
  <c r="BH50" i="20"/>
  <c r="BH49" i="20"/>
  <c r="BH48" i="20"/>
  <c r="BH47" i="20"/>
  <c r="BH46" i="20"/>
  <c r="BH45" i="20"/>
  <c r="BH44" i="20"/>
  <c r="BH43" i="20"/>
  <c r="BH42" i="20"/>
  <c r="BH41" i="20"/>
  <c r="BH40" i="20"/>
  <c r="BH39" i="20"/>
  <c r="BH38" i="20"/>
  <c r="BH37" i="20"/>
  <c r="BH36" i="20"/>
  <c r="BH35" i="20"/>
  <c r="BH34" i="20"/>
  <c r="BH33" i="20"/>
  <c r="BH32" i="20"/>
  <c r="BH31" i="20"/>
  <c r="BH30" i="20"/>
  <c r="BH29" i="20"/>
  <c r="BH28" i="20"/>
  <c r="BH27" i="20"/>
  <c r="BH26" i="20"/>
  <c r="BH25" i="20"/>
  <c r="BH24" i="20"/>
  <c r="BH23" i="20"/>
  <c r="BH22" i="20"/>
  <c r="BH21" i="20"/>
  <c r="BH20" i="20"/>
  <c r="BH19" i="20"/>
  <c r="BH18" i="20"/>
  <c r="BH17" i="20"/>
  <c r="BH16" i="20"/>
  <c r="BH15" i="20"/>
  <c r="BH14" i="20"/>
  <c r="BH13" i="20"/>
  <c r="BH12" i="20"/>
  <c r="BH11" i="20"/>
  <c r="BH10" i="20"/>
  <c r="BH9" i="20"/>
  <c r="BH8" i="20"/>
  <c r="BH7" i="20"/>
  <c r="BE50" i="19"/>
  <c r="BE49" i="19"/>
  <c r="BE48" i="19"/>
  <c r="BE47" i="19"/>
  <c r="BE46" i="19"/>
  <c r="BE45" i="19"/>
  <c r="BE44" i="19"/>
  <c r="BE43" i="19"/>
  <c r="BE42" i="19"/>
  <c r="BE41" i="19"/>
  <c r="BE40" i="19"/>
  <c r="BE39" i="19"/>
  <c r="BE38" i="19"/>
  <c r="BE37" i="19"/>
  <c r="BE36" i="19"/>
  <c r="BE35" i="19"/>
  <c r="BE34" i="19"/>
  <c r="BE33" i="19"/>
  <c r="BE32" i="19"/>
  <c r="BE31" i="19"/>
  <c r="BE30" i="19"/>
  <c r="BE29" i="19"/>
  <c r="BE28" i="19"/>
  <c r="BE27" i="19"/>
  <c r="BE26" i="19"/>
  <c r="BE25" i="19"/>
  <c r="BE24" i="19"/>
  <c r="BE23" i="19"/>
  <c r="BE22" i="19"/>
  <c r="BE21" i="19"/>
  <c r="BE20" i="19"/>
  <c r="BE19" i="19"/>
  <c r="BE18" i="19"/>
  <c r="BE17" i="19"/>
  <c r="BE16" i="19"/>
  <c r="BE15" i="19"/>
  <c r="BE14" i="19"/>
  <c r="BE13" i="19"/>
  <c r="BE12" i="19"/>
  <c r="BE11" i="19"/>
  <c r="BE10" i="19"/>
  <c r="BE9" i="19"/>
  <c r="BE8" i="19"/>
  <c r="BE7" i="19"/>
  <c r="BE50" i="20"/>
  <c r="BE49" i="20"/>
  <c r="BE48" i="20"/>
  <c r="BE47" i="20"/>
  <c r="BE46" i="20"/>
  <c r="BE45" i="20"/>
  <c r="BE44" i="20"/>
  <c r="BE43" i="20"/>
  <c r="BE42" i="20"/>
  <c r="BE41" i="20"/>
  <c r="BE40" i="20"/>
  <c r="BE39" i="20"/>
  <c r="BE38" i="20"/>
  <c r="BE37" i="20"/>
  <c r="BE36" i="20"/>
  <c r="BE35" i="20"/>
  <c r="BE34" i="20"/>
  <c r="BE33" i="20"/>
  <c r="BE32" i="20"/>
  <c r="BE31" i="20"/>
  <c r="BE30" i="20"/>
  <c r="BE29" i="20"/>
  <c r="BE28" i="20"/>
  <c r="BE27" i="20"/>
  <c r="BE26" i="20"/>
  <c r="BE25" i="20"/>
  <c r="BE24" i="20"/>
  <c r="BE23" i="20"/>
  <c r="BE22" i="20"/>
  <c r="BE21" i="20"/>
  <c r="BE20" i="20"/>
  <c r="BE19" i="20"/>
  <c r="BE18" i="20"/>
  <c r="BE17" i="20"/>
  <c r="BE16" i="20"/>
  <c r="BE15" i="20"/>
  <c r="BE14" i="20"/>
  <c r="BE13" i="20"/>
  <c r="BE12" i="20"/>
  <c r="BE11" i="20"/>
  <c r="BE10" i="20"/>
  <c r="BE9" i="20"/>
  <c r="BE8" i="20"/>
  <c r="BE7" i="20"/>
  <c r="BB50" i="19"/>
  <c r="BB49" i="19"/>
  <c r="BB48" i="19"/>
  <c r="BB47" i="19"/>
  <c r="BB46" i="19"/>
  <c r="BB45" i="19"/>
  <c r="BB44" i="19"/>
  <c r="BB43" i="19"/>
  <c r="BB42" i="19"/>
  <c r="BB41" i="19"/>
  <c r="BB40" i="19"/>
  <c r="BB39" i="19"/>
  <c r="BB38" i="19"/>
  <c r="BB37" i="19"/>
  <c r="BB36" i="19"/>
  <c r="BB35" i="19"/>
  <c r="BB34" i="19"/>
  <c r="BB33" i="19"/>
  <c r="BB32" i="19"/>
  <c r="BB31" i="19"/>
  <c r="BB30" i="19"/>
  <c r="BB29" i="19"/>
  <c r="BB28" i="19"/>
  <c r="BB27" i="19"/>
  <c r="BB26" i="19"/>
  <c r="BB25" i="19"/>
  <c r="BB24" i="19"/>
  <c r="BB23" i="19"/>
  <c r="BB22" i="19"/>
  <c r="BB21" i="19"/>
  <c r="BB20" i="19"/>
  <c r="BB19" i="19"/>
  <c r="BB18" i="19"/>
  <c r="BB17" i="19"/>
  <c r="BB16" i="19"/>
  <c r="BB15" i="19"/>
  <c r="BB14" i="19"/>
  <c r="BB13" i="19"/>
  <c r="BB12" i="19"/>
  <c r="BB11" i="19"/>
  <c r="BB10" i="19"/>
  <c r="BB9" i="19"/>
  <c r="BB8" i="19"/>
  <c r="BB7" i="19"/>
  <c r="BB50" i="20"/>
  <c r="BB49" i="20"/>
  <c r="BB48" i="20"/>
  <c r="BB47" i="20"/>
  <c r="BB46" i="20"/>
  <c r="BB45" i="20"/>
  <c r="BB44" i="20"/>
  <c r="BB43" i="20"/>
  <c r="BB42" i="20"/>
  <c r="BB41" i="20"/>
  <c r="BB40" i="20"/>
  <c r="BB39" i="20"/>
  <c r="BB38" i="20"/>
  <c r="BB37" i="20"/>
  <c r="BB36" i="20"/>
  <c r="BB35" i="20"/>
  <c r="BB34" i="20"/>
  <c r="BB33" i="20"/>
  <c r="BB32" i="20"/>
  <c r="BB31" i="20"/>
  <c r="BB30" i="20"/>
  <c r="BB29" i="20"/>
  <c r="BB28" i="20"/>
  <c r="BB27" i="20"/>
  <c r="BB26" i="20"/>
  <c r="BB25" i="20"/>
  <c r="BB24" i="20"/>
  <c r="BB23" i="20"/>
  <c r="BB22" i="20"/>
  <c r="BB21" i="20"/>
  <c r="BB20" i="20"/>
  <c r="BB19" i="20"/>
  <c r="BB18" i="20"/>
  <c r="BB17" i="20"/>
  <c r="BB16" i="20"/>
  <c r="BB15" i="20"/>
  <c r="BB14" i="20"/>
  <c r="BB13" i="20"/>
  <c r="BB12" i="20"/>
  <c r="BB11" i="20"/>
  <c r="BB10" i="20"/>
  <c r="BB9" i="20"/>
  <c r="BB8" i="20"/>
  <c r="BB7" i="20"/>
  <c r="AP50" i="19"/>
  <c r="AP49" i="19"/>
  <c r="AP48" i="19"/>
  <c r="AP47" i="19"/>
  <c r="AP46" i="19"/>
  <c r="AP45" i="19"/>
  <c r="AP44" i="19"/>
  <c r="AP43" i="19"/>
  <c r="AP42" i="19"/>
  <c r="AP41" i="19"/>
  <c r="AP40" i="19"/>
  <c r="AP39" i="19"/>
  <c r="AP38" i="19"/>
  <c r="AP37" i="19"/>
  <c r="AP36" i="19"/>
  <c r="AP35" i="19"/>
  <c r="AP34" i="19"/>
  <c r="AP33" i="19"/>
  <c r="AP32" i="19"/>
  <c r="AP31" i="19"/>
  <c r="AP30" i="19"/>
  <c r="AP29" i="19"/>
  <c r="AP28" i="19"/>
  <c r="AP27" i="19"/>
  <c r="AP26" i="19"/>
  <c r="AP25" i="19"/>
  <c r="AP24" i="19"/>
  <c r="AP23" i="19"/>
  <c r="AP22" i="19"/>
  <c r="AP21" i="19"/>
  <c r="AP20" i="19"/>
  <c r="AP19" i="19"/>
  <c r="AP18" i="19"/>
  <c r="AP17" i="19"/>
  <c r="AP16" i="19"/>
  <c r="AP15" i="19"/>
  <c r="AP14" i="19"/>
  <c r="AP13" i="19"/>
  <c r="AP12" i="19"/>
  <c r="AP11" i="19"/>
  <c r="AP10" i="19"/>
  <c r="AP9" i="19"/>
  <c r="AP8" i="19"/>
  <c r="AP7" i="19"/>
  <c r="AP50" i="20"/>
  <c r="AP49" i="20"/>
  <c r="AP48" i="20"/>
  <c r="AP47" i="20"/>
  <c r="AP46" i="20"/>
  <c r="AP45" i="20"/>
  <c r="AP44" i="20"/>
  <c r="AP43" i="20"/>
  <c r="AP42" i="20"/>
  <c r="AP41" i="20"/>
  <c r="AP40" i="20"/>
  <c r="AP39" i="20"/>
  <c r="AP38" i="20"/>
  <c r="AP37" i="20"/>
  <c r="AP36" i="20"/>
  <c r="AP35" i="20"/>
  <c r="AP34" i="20"/>
  <c r="AP33" i="20"/>
  <c r="AP32" i="20"/>
  <c r="AP31" i="20"/>
  <c r="AP30" i="20"/>
  <c r="AP29" i="20"/>
  <c r="AP28" i="20"/>
  <c r="AP27" i="20"/>
  <c r="AP26" i="20"/>
  <c r="AP25" i="20"/>
  <c r="AP24" i="20"/>
  <c r="AP23" i="20"/>
  <c r="AP22" i="20"/>
  <c r="AP21" i="20"/>
  <c r="AP20" i="20"/>
  <c r="AP19" i="20"/>
  <c r="AP18" i="20"/>
  <c r="AP17" i="20"/>
  <c r="AP16" i="20"/>
  <c r="AP15" i="20"/>
  <c r="AP14" i="20"/>
  <c r="AP13" i="20"/>
  <c r="AP12" i="20"/>
  <c r="AP11" i="20"/>
  <c r="AP10" i="20"/>
  <c r="AP9" i="20"/>
  <c r="AP8" i="20"/>
  <c r="AP7" i="20"/>
  <c r="AM50" i="19"/>
  <c r="AM49" i="19"/>
  <c r="AM48" i="19"/>
  <c r="AM47" i="19"/>
  <c r="AM46" i="19"/>
  <c r="AM45" i="19"/>
  <c r="AM44" i="19"/>
  <c r="AM43" i="19"/>
  <c r="AM42" i="19"/>
  <c r="AM41" i="19"/>
  <c r="AM40" i="19"/>
  <c r="AM39" i="19"/>
  <c r="AM38" i="19"/>
  <c r="AM37" i="19"/>
  <c r="AM36" i="19"/>
  <c r="AM35" i="19"/>
  <c r="AM34" i="19"/>
  <c r="AM33" i="19"/>
  <c r="AM32" i="19"/>
  <c r="AM31" i="19"/>
  <c r="AM30" i="19"/>
  <c r="AM29" i="19"/>
  <c r="AM28" i="19"/>
  <c r="AM27" i="19"/>
  <c r="AM26" i="19"/>
  <c r="AM25" i="19"/>
  <c r="AM24" i="19"/>
  <c r="AM23" i="19"/>
  <c r="AM22" i="19"/>
  <c r="AM21" i="19"/>
  <c r="AM20" i="19"/>
  <c r="AM19" i="19"/>
  <c r="AM18" i="19"/>
  <c r="AM17" i="19"/>
  <c r="AM16" i="19"/>
  <c r="AM15" i="19"/>
  <c r="AM14" i="19"/>
  <c r="AM13" i="19"/>
  <c r="AM12" i="19"/>
  <c r="AM11" i="19"/>
  <c r="AM10" i="19"/>
  <c r="AM9" i="19"/>
  <c r="AM8" i="19"/>
  <c r="AM7" i="19"/>
  <c r="AM50" i="20"/>
  <c r="AM49" i="20"/>
  <c r="AM48" i="20"/>
  <c r="AM47" i="20"/>
  <c r="AM46" i="20"/>
  <c r="AM45" i="20"/>
  <c r="AM44" i="20"/>
  <c r="AM43" i="20"/>
  <c r="AM42" i="20"/>
  <c r="AM41" i="20"/>
  <c r="AM40" i="20"/>
  <c r="AM39" i="20"/>
  <c r="AM38" i="20"/>
  <c r="AM37" i="20"/>
  <c r="AM36" i="20"/>
  <c r="AM35" i="20"/>
  <c r="AM34" i="20"/>
  <c r="AM33" i="20"/>
  <c r="AM32" i="20"/>
  <c r="AM31" i="20"/>
  <c r="AM30" i="20"/>
  <c r="AM29" i="20"/>
  <c r="AM28" i="20"/>
  <c r="AM27" i="20"/>
  <c r="AM26" i="20"/>
  <c r="AM25" i="20"/>
  <c r="AM24" i="20"/>
  <c r="AM23" i="20"/>
  <c r="AM22" i="20"/>
  <c r="AM21" i="20"/>
  <c r="AM20" i="20"/>
  <c r="AM19" i="20"/>
  <c r="AM18" i="20"/>
  <c r="AM17" i="20"/>
  <c r="AM16" i="20"/>
  <c r="AM15" i="20"/>
  <c r="AM14" i="20"/>
  <c r="AM13" i="20"/>
  <c r="AM12" i="20"/>
  <c r="AM11" i="20"/>
  <c r="AM10" i="20"/>
  <c r="AM9" i="20"/>
  <c r="AM8" i="20"/>
  <c r="AM7" i="20"/>
  <c r="AJ50" i="19"/>
  <c r="AJ49" i="19"/>
  <c r="AJ48" i="19"/>
  <c r="AJ47" i="19"/>
  <c r="AJ46" i="19"/>
  <c r="AJ45" i="19"/>
  <c r="AJ44" i="19"/>
  <c r="AJ43" i="19"/>
  <c r="AJ42" i="19"/>
  <c r="AJ41" i="19"/>
  <c r="AJ40" i="19"/>
  <c r="AJ39" i="19"/>
  <c r="AJ38" i="19"/>
  <c r="AJ37" i="19"/>
  <c r="AJ36" i="19"/>
  <c r="AJ35" i="19"/>
  <c r="AJ34" i="19"/>
  <c r="AJ33" i="19"/>
  <c r="AJ32" i="19"/>
  <c r="AJ31" i="19"/>
  <c r="AJ30" i="19"/>
  <c r="AJ29" i="19"/>
  <c r="AJ28" i="19"/>
  <c r="AJ27" i="19"/>
  <c r="AJ26" i="19"/>
  <c r="AJ25" i="19"/>
  <c r="AJ24" i="19"/>
  <c r="AJ23" i="19"/>
  <c r="AJ22" i="19"/>
  <c r="AJ21" i="19"/>
  <c r="AJ20" i="19"/>
  <c r="AJ19" i="19"/>
  <c r="AJ18" i="19"/>
  <c r="AJ17" i="19"/>
  <c r="AJ16" i="19"/>
  <c r="AJ15" i="19"/>
  <c r="AJ14" i="19"/>
  <c r="AJ13" i="19"/>
  <c r="AJ12" i="19"/>
  <c r="AJ11" i="19"/>
  <c r="AJ10" i="19"/>
  <c r="AJ9" i="19"/>
  <c r="AJ8" i="19"/>
  <c r="AJ7" i="19"/>
  <c r="AJ50" i="20"/>
  <c r="AJ49" i="20"/>
  <c r="AJ48" i="20"/>
  <c r="AJ47" i="20"/>
  <c r="AJ46" i="20"/>
  <c r="AJ45" i="20"/>
  <c r="AJ44" i="20"/>
  <c r="AJ43" i="20"/>
  <c r="AJ42" i="20"/>
  <c r="AJ41" i="20"/>
  <c r="AJ40" i="20"/>
  <c r="AJ39" i="20"/>
  <c r="AJ38" i="20"/>
  <c r="AJ37" i="20"/>
  <c r="AJ36" i="20"/>
  <c r="AJ35" i="20"/>
  <c r="AJ34" i="20"/>
  <c r="AJ33" i="20"/>
  <c r="AJ32" i="20"/>
  <c r="AJ31" i="20"/>
  <c r="AJ30" i="20"/>
  <c r="AJ29" i="20"/>
  <c r="AJ28" i="20"/>
  <c r="AJ27" i="20"/>
  <c r="AJ26" i="20"/>
  <c r="AJ25" i="20"/>
  <c r="AJ24" i="20"/>
  <c r="AJ23" i="20"/>
  <c r="AJ22" i="20"/>
  <c r="AJ21" i="20"/>
  <c r="AJ20" i="20"/>
  <c r="AJ19" i="20"/>
  <c r="AJ18" i="20"/>
  <c r="AJ17" i="20"/>
  <c r="AJ16" i="20"/>
  <c r="AJ15" i="20"/>
  <c r="AJ14" i="20"/>
  <c r="AJ13" i="20"/>
  <c r="AJ12" i="20"/>
  <c r="AJ11" i="20"/>
  <c r="AJ10" i="20"/>
  <c r="AJ9" i="20"/>
  <c r="AJ8" i="20"/>
  <c r="AJ7" i="20"/>
  <c r="AG50" i="19"/>
  <c r="AG49" i="19"/>
  <c r="AG48" i="19"/>
  <c r="AG47" i="19"/>
  <c r="AG46" i="19"/>
  <c r="AG45" i="19"/>
  <c r="AG44" i="19"/>
  <c r="AG43" i="19"/>
  <c r="AG42" i="19"/>
  <c r="AG41" i="19"/>
  <c r="AG40" i="19"/>
  <c r="AG39" i="19"/>
  <c r="AG38" i="19"/>
  <c r="AG37" i="19"/>
  <c r="AG36" i="19"/>
  <c r="AG35" i="19"/>
  <c r="AG34" i="19"/>
  <c r="AG33" i="19"/>
  <c r="AG32" i="19"/>
  <c r="AG31" i="19"/>
  <c r="AG30" i="19"/>
  <c r="AG29" i="19"/>
  <c r="AG28" i="19"/>
  <c r="AG27" i="19"/>
  <c r="AG26" i="19"/>
  <c r="AG25" i="19"/>
  <c r="AG24" i="19"/>
  <c r="AG23" i="19"/>
  <c r="AG22" i="19"/>
  <c r="AG21" i="19"/>
  <c r="AG20" i="19"/>
  <c r="AG19" i="19"/>
  <c r="AG18" i="19"/>
  <c r="AG17" i="19"/>
  <c r="AG16" i="19"/>
  <c r="AG15" i="19"/>
  <c r="AG14" i="19"/>
  <c r="AG13" i="19"/>
  <c r="AG12" i="19"/>
  <c r="AG11" i="19"/>
  <c r="AG10" i="19"/>
  <c r="AG9" i="19"/>
  <c r="AG8" i="19"/>
  <c r="AG7" i="19"/>
  <c r="AG50" i="20"/>
  <c r="AG49" i="20"/>
  <c r="AG48" i="20"/>
  <c r="AG47" i="20"/>
  <c r="AG46" i="20"/>
  <c r="AG45" i="20"/>
  <c r="AG44" i="20"/>
  <c r="AG43" i="20"/>
  <c r="AG42" i="20"/>
  <c r="AG41" i="20"/>
  <c r="AG40" i="20"/>
  <c r="AG39" i="20"/>
  <c r="AG38" i="20"/>
  <c r="AG37" i="20"/>
  <c r="AG36" i="20"/>
  <c r="AG35" i="20"/>
  <c r="AG34" i="20"/>
  <c r="AG33" i="20"/>
  <c r="AG32" i="20"/>
  <c r="AG31" i="20"/>
  <c r="AG30" i="20"/>
  <c r="AG29" i="20"/>
  <c r="AG28" i="20"/>
  <c r="AG27" i="20"/>
  <c r="AG26" i="20"/>
  <c r="AG25" i="20"/>
  <c r="AG24" i="20"/>
  <c r="AG23" i="20"/>
  <c r="AG22" i="20"/>
  <c r="AG21" i="20"/>
  <c r="AG20" i="20"/>
  <c r="AG19" i="20"/>
  <c r="AG18" i="20"/>
  <c r="AG17" i="20"/>
  <c r="AG16" i="20"/>
  <c r="AG15" i="20"/>
  <c r="AG14" i="20"/>
  <c r="AG13" i="20"/>
  <c r="AG12" i="20"/>
  <c r="AG11" i="20"/>
  <c r="AG10" i="20"/>
  <c r="AG9" i="20"/>
  <c r="AG8" i="20"/>
  <c r="AG7" i="20"/>
  <c r="AD50" i="19"/>
  <c r="AD49" i="19"/>
  <c r="AD48" i="19"/>
  <c r="AD47" i="19"/>
  <c r="AD46" i="19"/>
  <c r="AD45" i="19"/>
  <c r="AD44" i="19"/>
  <c r="AD43" i="19"/>
  <c r="AD42" i="19"/>
  <c r="AD41" i="19"/>
  <c r="AD40" i="19"/>
  <c r="AD39" i="19"/>
  <c r="AD38" i="19"/>
  <c r="AD37" i="19"/>
  <c r="AD36" i="19"/>
  <c r="AD35" i="19"/>
  <c r="AD34" i="19"/>
  <c r="AD33" i="19"/>
  <c r="AD32" i="19"/>
  <c r="AD31" i="19"/>
  <c r="AD30" i="19"/>
  <c r="AD29" i="19"/>
  <c r="AD28" i="19"/>
  <c r="AD27" i="19"/>
  <c r="AD26" i="19"/>
  <c r="AD25" i="19"/>
  <c r="AD24" i="19"/>
  <c r="AD23" i="19"/>
  <c r="AD22" i="19"/>
  <c r="AD21" i="19"/>
  <c r="AD20" i="19"/>
  <c r="AD19" i="19"/>
  <c r="AD18" i="19"/>
  <c r="AD17" i="19"/>
  <c r="AD16" i="19"/>
  <c r="AD15" i="19"/>
  <c r="AD14" i="19"/>
  <c r="AD13" i="19"/>
  <c r="AD12" i="19"/>
  <c r="AD11" i="19"/>
  <c r="AD10" i="19"/>
  <c r="AD9" i="19"/>
  <c r="AD8" i="19"/>
  <c r="AD7" i="19"/>
  <c r="AD50" i="20"/>
  <c r="AD49" i="20"/>
  <c r="AD48" i="20"/>
  <c r="AD47" i="20"/>
  <c r="AD46" i="20"/>
  <c r="AD45" i="20"/>
  <c r="AD44" i="20"/>
  <c r="AD43" i="20"/>
  <c r="AD42" i="20"/>
  <c r="AD41" i="20"/>
  <c r="AD40" i="20"/>
  <c r="AD39" i="20"/>
  <c r="AD38" i="20"/>
  <c r="AD37" i="20"/>
  <c r="AD36" i="20"/>
  <c r="AD35" i="20"/>
  <c r="AD34" i="20"/>
  <c r="AD33" i="20"/>
  <c r="AD32" i="20"/>
  <c r="AD31" i="20"/>
  <c r="AD30" i="20"/>
  <c r="AD29" i="20"/>
  <c r="AD28" i="20"/>
  <c r="AD27" i="20"/>
  <c r="AD26" i="20"/>
  <c r="AD25" i="20"/>
  <c r="AD24" i="20"/>
  <c r="AD23" i="20"/>
  <c r="AD22" i="20"/>
  <c r="AD21" i="20"/>
  <c r="AD20" i="20"/>
  <c r="AD19" i="20"/>
  <c r="AD18" i="20"/>
  <c r="AD17" i="20"/>
  <c r="AD16" i="20"/>
  <c r="AD15" i="20"/>
  <c r="AD14" i="20"/>
  <c r="AD13" i="20"/>
  <c r="AD12" i="20"/>
  <c r="AD11" i="20"/>
  <c r="AD10" i="20"/>
  <c r="AD9" i="20"/>
  <c r="AD8" i="20"/>
  <c r="AD7" i="20"/>
  <c r="AA50" i="19"/>
  <c r="AA49" i="19"/>
  <c r="AA48" i="19"/>
  <c r="AA47" i="19"/>
  <c r="AA46" i="19"/>
  <c r="AA45" i="19"/>
  <c r="AA44" i="19"/>
  <c r="AA43" i="19"/>
  <c r="AA42" i="19"/>
  <c r="AA41" i="19"/>
  <c r="AA40" i="19"/>
  <c r="AA39" i="19"/>
  <c r="AA38" i="19"/>
  <c r="AA37" i="19"/>
  <c r="AA36" i="19"/>
  <c r="AA35" i="19"/>
  <c r="AA34" i="19"/>
  <c r="AA33" i="19"/>
  <c r="AA32" i="19"/>
  <c r="AA31" i="19"/>
  <c r="AA30" i="19"/>
  <c r="AA29" i="19"/>
  <c r="AA28" i="19"/>
  <c r="AA27" i="19"/>
  <c r="AA26" i="19"/>
  <c r="AA25" i="19"/>
  <c r="AA24" i="19"/>
  <c r="AA23" i="19"/>
  <c r="AA22" i="19"/>
  <c r="AA21" i="19"/>
  <c r="AA20" i="19"/>
  <c r="AA19" i="19"/>
  <c r="AA18" i="19"/>
  <c r="AA17" i="19"/>
  <c r="AA16" i="19"/>
  <c r="AA15" i="19"/>
  <c r="AA14" i="19"/>
  <c r="AA13" i="19"/>
  <c r="AA12" i="19"/>
  <c r="AA11" i="19"/>
  <c r="AA10" i="19"/>
  <c r="AA9" i="19"/>
  <c r="AA8" i="19"/>
  <c r="AA7" i="19"/>
  <c r="AA50" i="20"/>
  <c r="AA49" i="20"/>
  <c r="AA48" i="20"/>
  <c r="AA47" i="20"/>
  <c r="AA46" i="20"/>
  <c r="AA45" i="20"/>
  <c r="AA44" i="20"/>
  <c r="AA43" i="20"/>
  <c r="AA42" i="20"/>
  <c r="AA41" i="20"/>
  <c r="AA40" i="20"/>
  <c r="AA39" i="20"/>
  <c r="AA38" i="20"/>
  <c r="AA37" i="20"/>
  <c r="AA36" i="20"/>
  <c r="AA35" i="20"/>
  <c r="AA34" i="20"/>
  <c r="AA33" i="20"/>
  <c r="AA32" i="20"/>
  <c r="AA31" i="20"/>
  <c r="AA30" i="20"/>
  <c r="AA29" i="20"/>
  <c r="AA28" i="20"/>
  <c r="AA27" i="20"/>
  <c r="AA26" i="20"/>
  <c r="AA25" i="20"/>
  <c r="AA24" i="20"/>
  <c r="AA23" i="20"/>
  <c r="AA22" i="20"/>
  <c r="AA21" i="20"/>
  <c r="AA20" i="20"/>
  <c r="AA19" i="20"/>
  <c r="AA18" i="20"/>
  <c r="AA17" i="20"/>
  <c r="AA16" i="20"/>
  <c r="AA15" i="20"/>
  <c r="AA14" i="20"/>
  <c r="AA13" i="20"/>
  <c r="AA12" i="20"/>
  <c r="AA11" i="20"/>
  <c r="AA10" i="20"/>
  <c r="AA9" i="20"/>
  <c r="AA8" i="20"/>
  <c r="AA7" i="20"/>
  <c r="U50" i="19"/>
  <c r="U49" i="19"/>
  <c r="U48" i="19"/>
  <c r="U47" i="19"/>
  <c r="U46" i="19"/>
  <c r="U45" i="19"/>
  <c r="U44" i="19"/>
  <c r="U43" i="19"/>
  <c r="U42" i="19"/>
  <c r="U41" i="19"/>
  <c r="U40" i="19"/>
  <c r="U39" i="19"/>
  <c r="U38" i="19"/>
  <c r="U37" i="19"/>
  <c r="U36" i="19"/>
  <c r="U35" i="19"/>
  <c r="U34" i="19"/>
  <c r="U33" i="19"/>
  <c r="U32" i="19"/>
  <c r="U31" i="19"/>
  <c r="U30" i="19"/>
  <c r="U29" i="19"/>
  <c r="U28" i="19"/>
  <c r="U27" i="19"/>
  <c r="U26" i="19"/>
  <c r="U25" i="19"/>
  <c r="U24" i="19"/>
  <c r="U23" i="19"/>
  <c r="U22" i="19"/>
  <c r="U21" i="19"/>
  <c r="U20" i="19"/>
  <c r="U19" i="19"/>
  <c r="U18" i="19"/>
  <c r="U17" i="19"/>
  <c r="U16" i="19"/>
  <c r="U15" i="19"/>
  <c r="U14" i="19"/>
  <c r="U13" i="19"/>
  <c r="U12" i="19"/>
  <c r="U11" i="19"/>
  <c r="U10" i="19"/>
  <c r="U9" i="19"/>
  <c r="U8" i="19"/>
  <c r="U7" i="19"/>
  <c r="U50" i="20"/>
  <c r="U49" i="20"/>
  <c r="U48" i="20"/>
  <c r="U47" i="20"/>
  <c r="U46" i="20"/>
  <c r="U45" i="20"/>
  <c r="U44" i="20"/>
  <c r="U43" i="20"/>
  <c r="U42" i="20"/>
  <c r="U41" i="20"/>
  <c r="U40" i="20"/>
  <c r="U39" i="20"/>
  <c r="U38" i="20"/>
  <c r="U37" i="20"/>
  <c r="U36" i="20"/>
  <c r="U35" i="20"/>
  <c r="U34" i="20"/>
  <c r="U33" i="20"/>
  <c r="U32" i="20"/>
  <c r="U31" i="20"/>
  <c r="U30" i="20"/>
  <c r="U29" i="20"/>
  <c r="U28" i="20"/>
  <c r="U27" i="20"/>
  <c r="U26" i="20"/>
  <c r="U25" i="20"/>
  <c r="U24" i="20"/>
  <c r="U23" i="20"/>
  <c r="U22" i="20"/>
  <c r="U21" i="20"/>
  <c r="U20" i="20"/>
  <c r="U19" i="20"/>
  <c r="U18" i="20"/>
  <c r="U17" i="20"/>
  <c r="U16" i="20"/>
  <c r="U15" i="20"/>
  <c r="U14" i="20"/>
  <c r="U13" i="20"/>
  <c r="U12" i="20"/>
  <c r="U11" i="20"/>
  <c r="U10" i="20"/>
  <c r="U9" i="20"/>
  <c r="U8" i="20"/>
  <c r="U7" i="20"/>
  <c r="R50" i="19"/>
  <c r="R49" i="19"/>
  <c r="R48" i="19"/>
  <c r="R47" i="19"/>
  <c r="R46" i="19"/>
  <c r="R45" i="19"/>
  <c r="R44" i="19"/>
  <c r="R43" i="19"/>
  <c r="R42" i="19"/>
  <c r="R41" i="19"/>
  <c r="R40" i="19"/>
  <c r="R39" i="19"/>
  <c r="R38" i="19"/>
  <c r="R37" i="19"/>
  <c r="R36" i="19"/>
  <c r="R35" i="19"/>
  <c r="R34" i="19"/>
  <c r="R33" i="19"/>
  <c r="R32" i="19"/>
  <c r="R31" i="19"/>
  <c r="R30" i="19"/>
  <c r="R29" i="19"/>
  <c r="R28" i="19"/>
  <c r="R27" i="19"/>
  <c r="R26" i="19"/>
  <c r="R25" i="19"/>
  <c r="R24" i="19"/>
  <c r="R23" i="19"/>
  <c r="R22" i="19"/>
  <c r="R21" i="19"/>
  <c r="R20" i="19"/>
  <c r="R19" i="19"/>
  <c r="R18" i="19"/>
  <c r="R17" i="19"/>
  <c r="R16" i="19"/>
  <c r="R15" i="19"/>
  <c r="R14" i="19"/>
  <c r="R13" i="19"/>
  <c r="R12" i="19"/>
  <c r="R11" i="19"/>
  <c r="R10" i="19"/>
  <c r="R9" i="19"/>
  <c r="R8" i="19"/>
  <c r="R7" i="19"/>
  <c r="R50" i="20"/>
  <c r="R49" i="20"/>
  <c r="R48" i="20"/>
  <c r="R47" i="20"/>
  <c r="R46" i="20"/>
  <c r="R45" i="20"/>
  <c r="R44" i="20"/>
  <c r="R43" i="20"/>
  <c r="R42" i="20"/>
  <c r="R41" i="20"/>
  <c r="R40" i="20"/>
  <c r="R39" i="20"/>
  <c r="R38" i="20"/>
  <c r="R37" i="20"/>
  <c r="R36" i="20"/>
  <c r="R35" i="20"/>
  <c r="R34" i="20"/>
  <c r="R33" i="20"/>
  <c r="R32" i="20"/>
  <c r="R31" i="20"/>
  <c r="R30" i="20"/>
  <c r="R29" i="20"/>
  <c r="R28" i="20"/>
  <c r="R27" i="20"/>
  <c r="R26" i="20"/>
  <c r="R25" i="20"/>
  <c r="R24" i="20"/>
  <c r="R23" i="20"/>
  <c r="R22" i="20"/>
  <c r="R21" i="20"/>
  <c r="R20" i="20"/>
  <c r="R19" i="20"/>
  <c r="R18" i="20"/>
  <c r="R17" i="20"/>
  <c r="R16" i="20"/>
  <c r="R15" i="20"/>
  <c r="R14" i="20"/>
  <c r="R13" i="20"/>
  <c r="R12" i="20"/>
  <c r="R11" i="20"/>
  <c r="R10" i="20"/>
  <c r="R9" i="20"/>
  <c r="R8" i="20"/>
  <c r="R7" i="20"/>
  <c r="O50" i="19"/>
  <c r="O49" i="19"/>
  <c r="O48" i="19"/>
  <c r="O47" i="19"/>
  <c r="O46" i="19"/>
  <c r="O45" i="19"/>
  <c r="O44" i="19"/>
  <c r="O43" i="19"/>
  <c r="O42" i="19"/>
  <c r="O41" i="19"/>
  <c r="O40" i="19"/>
  <c r="O39" i="19"/>
  <c r="O38" i="19"/>
  <c r="O37" i="19"/>
  <c r="O36" i="19"/>
  <c r="O35" i="19"/>
  <c r="O34" i="19"/>
  <c r="O33" i="19"/>
  <c r="O32" i="19"/>
  <c r="O31" i="19"/>
  <c r="O30" i="19"/>
  <c r="O29" i="19"/>
  <c r="O28" i="19"/>
  <c r="O27" i="19"/>
  <c r="O26" i="19"/>
  <c r="O25" i="19"/>
  <c r="O24" i="19"/>
  <c r="O23" i="19"/>
  <c r="O22" i="19"/>
  <c r="O21" i="19"/>
  <c r="O20" i="19"/>
  <c r="O19" i="19"/>
  <c r="O18" i="19"/>
  <c r="O17" i="19"/>
  <c r="O16" i="19"/>
  <c r="O15" i="19"/>
  <c r="O14" i="19"/>
  <c r="O13" i="19"/>
  <c r="O12" i="19"/>
  <c r="O11" i="19"/>
  <c r="O10" i="19"/>
  <c r="O9" i="19"/>
  <c r="O8" i="19"/>
  <c r="O7" i="19"/>
  <c r="O50" i="20"/>
  <c r="O49" i="20"/>
  <c r="O48" i="20"/>
  <c r="O47" i="20"/>
  <c r="O46" i="20"/>
  <c r="O45" i="20"/>
  <c r="O44" i="20"/>
  <c r="O43" i="20"/>
  <c r="O42" i="20"/>
  <c r="O41" i="20"/>
  <c r="O40" i="20"/>
  <c r="O39" i="20"/>
  <c r="O38" i="20"/>
  <c r="O37" i="20"/>
  <c r="O36" i="20"/>
  <c r="O35" i="20"/>
  <c r="O34" i="20"/>
  <c r="O33" i="20"/>
  <c r="O32" i="20"/>
  <c r="O31" i="20"/>
  <c r="O30" i="20"/>
  <c r="O29" i="20"/>
  <c r="O28" i="20"/>
  <c r="O27" i="20"/>
  <c r="O26" i="20"/>
  <c r="O25" i="20"/>
  <c r="O24" i="20"/>
  <c r="O23" i="20"/>
  <c r="O22" i="20"/>
  <c r="O21" i="20"/>
  <c r="O20" i="20"/>
  <c r="O19" i="20"/>
  <c r="O18" i="20"/>
  <c r="O17" i="20"/>
  <c r="O16" i="20"/>
  <c r="O15" i="20"/>
  <c r="O14" i="20"/>
  <c r="O13" i="20"/>
  <c r="O12" i="20"/>
  <c r="O11" i="20"/>
  <c r="O10" i="20"/>
  <c r="O9" i="20"/>
  <c r="O8" i="20"/>
  <c r="O7" i="20"/>
  <c r="L50" i="19"/>
  <c r="L49" i="19"/>
  <c r="L48" i="19"/>
  <c r="L47" i="19"/>
  <c r="L46" i="19"/>
  <c r="L45" i="19"/>
  <c r="L44" i="19"/>
  <c r="L43" i="19"/>
  <c r="L42" i="19"/>
  <c r="L41" i="19"/>
  <c r="L40" i="19"/>
  <c r="L39" i="19"/>
  <c r="L38" i="19"/>
  <c r="L37" i="19"/>
  <c r="L36" i="19"/>
  <c r="L35" i="19"/>
  <c r="L34" i="19"/>
  <c r="L33" i="19"/>
  <c r="L32" i="19"/>
  <c r="L31" i="19"/>
  <c r="L30" i="19"/>
  <c r="L29" i="19"/>
  <c r="L28" i="19"/>
  <c r="L27" i="19"/>
  <c r="L26" i="19"/>
  <c r="L25" i="19"/>
  <c r="L24" i="19"/>
  <c r="L23" i="19"/>
  <c r="L22" i="19"/>
  <c r="L21" i="19"/>
  <c r="L20" i="19"/>
  <c r="L19" i="19"/>
  <c r="L18" i="19"/>
  <c r="L17" i="19"/>
  <c r="L16" i="19"/>
  <c r="L15" i="19"/>
  <c r="L14" i="19"/>
  <c r="L13" i="19"/>
  <c r="L12" i="19"/>
  <c r="L11" i="19"/>
  <c r="L10" i="19"/>
  <c r="L9" i="19"/>
  <c r="L8" i="19"/>
  <c r="L7" i="19"/>
  <c r="L50" i="20"/>
  <c r="L49" i="20"/>
  <c r="L48" i="20"/>
  <c r="L47" i="20"/>
  <c r="L46" i="20"/>
  <c r="L45" i="20"/>
  <c r="L44" i="20"/>
  <c r="L43" i="20"/>
  <c r="L42" i="20"/>
  <c r="L41" i="20"/>
  <c r="L40" i="20"/>
  <c r="L39" i="20"/>
  <c r="L38" i="20"/>
  <c r="L37" i="20"/>
  <c r="L36" i="20"/>
  <c r="L35" i="20"/>
  <c r="L34" i="20"/>
  <c r="L33" i="20"/>
  <c r="L32" i="20"/>
  <c r="L31" i="20"/>
  <c r="L30" i="20"/>
  <c r="L29" i="20"/>
  <c r="L28" i="20"/>
  <c r="L27" i="20"/>
  <c r="L26" i="20"/>
  <c r="L25" i="20"/>
  <c r="L24" i="20"/>
  <c r="L23" i="20"/>
  <c r="L22" i="20"/>
  <c r="L21" i="20"/>
  <c r="L20" i="20"/>
  <c r="L19" i="20"/>
  <c r="L18" i="20"/>
  <c r="L17" i="20"/>
  <c r="L16" i="20"/>
  <c r="L15" i="20"/>
  <c r="L14" i="20"/>
  <c r="L13" i="20"/>
  <c r="L12" i="20"/>
  <c r="L11" i="20"/>
  <c r="L10" i="20"/>
  <c r="L9" i="20"/>
  <c r="L8" i="20"/>
  <c r="L7" i="20"/>
  <c r="I50" i="19"/>
  <c r="I49" i="19"/>
  <c r="I48" i="19"/>
  <c r="I47" i="19"/>
  <c r="I46" i="19"/>
  <c r="I45" i="19"/>
  <c r="I44" i="19"/>
  <c r="I43" i="19"/>
  <c r="I42" i="19"/>
  <c r="I41" i="19"/>
  <c r="I40" i="19"/>
  <c r="I39" i="19"/>
  <c r="I38" i="19"/>
  <c r="I37" i="19"/>
  <c r="I36" i="19"/>
  <c r="I35" i="19"/>
  <c r="I34" i="19"/>
  <c r="I33" i="19"/>
  <c r="I32" i="19"/>
  <c r="I31" i="19"/>
  <c r="I30" i="19"/>
  <c r="I29" i="19"/>
  <c r="I28" i="19"/>
  <c r="I27" i="19"/>
  <c r="I26" i="19"/>
  <c r="I25" i="19"/>
  <c r="I24" i="19"/>
  <c r="I23" i="19"/>
  <c r="I22" i="19"/>
  <c r="I21" i="19"/>
  <c r="I20" i="19"/>
  <c r="I19" i="19"/>
  <c r="I18" i="19"/>
  <c r="I17" i="19"/>
  <c r="I16" i="19"/>
  <c r="I15" i="19"/>
  <c r="I14" i="19"/>
  <c r="I13" i="19"/>
  <c r="I12" i="19"/>
  <c r="I11" i="19"/>
  <c r="I10" i="19"/>
  <c r="I9" i="19"/>
  <c r="I8" i="19"/>
  <c r="I7" i="19"/>
  <c r="I50" i="20"/>
  <c r="I49" i="20"/>
  <c r="I48" i="20"/>
  <c r="I47" i="20"/>
  <c r="I46" i="20"/>
  <c r="I45" i="20"/>
  <c r="I44" i="20"/>
  <c r="I43" i="20"/>
  <c r="I42" i="20"/>
  <c r="I41" i="20"/>
  <c r="I40" i="20"/>
  <c r="I39" i="20"/>
  <c r="I38" i="20"/>
  <c r="I37" i="20"/>
  <c r="I36" i="20"/>
  <c r="I35" i="20"/>
  <c r="I34" i="20"/>
  <c r="I33" i="20"/>
  <c r="I32" i="20"/>
  <c r="I31" i="20"/>
  <c r="I30" i="20"/>
  <c r="I29" i="20"/>
  <c r="I28" i="20"/>
  <c r="I27" i="20"/>
  <c r="I26" i="20"/>
  <c r="I25" i="20"/>
  <c r="I24" i="20"/>
  <c r="I23" i="20"/>
  <c r="I22" i="20"/>
  <c r="I21" i="20"/>
  <c r="I20" i="20"/>
  <c r="I19" i="20"/>
  <c r="I18" i="20"/>
  <c r="I17" i="20"/>
  <c r="I16" i="20"/>
  <c r="I15" i="20"/>
  <c r="I14" i="20"/>
  <c r="I13" i="20"/>
  <c r="I12" i="20"/>
  <c r="I11" i="20"/>
  <c r="I10" i="20"/>
  <c r="I9" i="20"/>
  <c r="I8" i="20"/>
  <c r="I7" i="20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AW52" i="21"/>
  <c r="AY52" i="21" s="1"/>
  <c r="AW52" i="20"/>
  <c r="AY52" i="20" s="1"/>
  <c r="AX55" i="21"/>
  <c r="AY7" i="21"/>
  <c r="AY8" i="21"/>
  <c r="AY9" i="21"/>
  <c r="BA55" i="21"/>
  <c r="BD55" i="21"/>
  <c r="BF51" i="19"/>
  <c r="BF53" i="19" s="1"/>
  <c r="BC51" i="19"/>
  <c r="AZ51" i="19"/>
  <c r="AW51" i="19"/>
  <c r="AW53" i="19" s="1"/>
  <c r="AW51" i="20"/>
  <c r="BF51" i="20"/>
  <c r="BC51" i="20"/>
  <c r="AZ51" i="20"/>
  <c r="BF52" i="21"/>
  <c r="BH52" i="21" s="1"/>
  <c r="BF52" i="20"/>
  <c r="BH52" i="20" s="1"/>
  <c r="BH52" i="19"/>
  <c r="BC52" i="21"/>
  <c r="BE52" i="21" s="1"/>
  <c r="BC52" i="20"/>
  <c r="BE52" i="20" s="1"/>
  <c r="BE52" i="19"/>
  <c r="AZ52" i="21"/>
  <c r="BB52" i="21" s="1"/>
  <c r="AZ52" i="20"/>
  <c r="BB52" i="19"/>
  <c r="AY7" i="20"/>
  <c r="AY8" i="20"/>
  <c r="AY9" i="20"/>
  <c r="AY10" i="20"/>
  <c r="AY11" i="20"/>
  <c r="AY12" i="20"/>
  <c r="AY13" i="20"/>
  <c r="AY14" i="20"/>
  <c r="AY15" i="20"/>
  <c r="AY16" i="20"/>
  <c r="AY17" i="20"/>
  <c r="AY18" i="20"/>
  <c r="AY19" i="20"/>
  <c r="AY20" i="20"/>
  <c r="AY21" i="20"/>
  <c r="AY22" i="20"/>
  <c r="AY23" i="20"/>
  <c r="AY24" i="20"/>
  <c r="AY25" i="20"/>
  <c r="AY26" i="20"/>
  <c r="AY27" i="20"/>
  <c r="AY28" i="20"/>
  <c r="AY29" i="20"/>
  <c r="AY30" i="20"/>
  <c r="AY31" i="20"/>
  <c r="AY32" i="20"/>
  <c r="AY33" i="20"/>
  <c r="AY34" i="20"/>
  <c r="AY35" i="20"/>
  <c r="AY36" i="20"/>
  <c r="AY37" i="20"/>
  <c r="AY38" i="20"/>
  <c r="AY39" i="20"/>
  <c r="AY40" i="20"/>
  <c r="AY41" i="20"/>
  <c r="AY42" i="20"/>
  <c r="AY43" i="20"/>
  <c r="AY44" i="20"/>
  <c r="AY45" i="20"/>
  <c r="AY46" i="20"/>
  <c r="AY47" i="20"/>
  <c r="AY48" i="20"/>
  <c r="AY49" i="20"/>
  <c r="AY50" i="20"/>
  <c r="AY7" i="19"/>
  <c r="AY8" i="19"/>
  <c r="AY9" i="19"/>
  <c r="AY10" i="19"/>
  <c r="AY11" i="19"/>
  <c r="AY12" i="19"/>
  <c r="AY13" i="19"/>
  <c r="AY14" i="19"/>
  <c r="AY15" i="19"/>
  <c r="AY16" i="19"/>
  <c r="AY17" i="19"/>
  <c r="AY18" i="19"/>
  <c r="AY19" i="19"/>
  <c r="AY20" i="19"/>
  <c r="AY21" i="19"/>
  <c r="AY22" i="19"/>
  <c r="AY23" i="19"/>
  <c r="AY24" i="19"/>
  <c r="AY25" i="19"/>
  <c r="AY26" i="19"/>
  <c r="AY27" i="19"/>
  <c r="AY28" i="19"/>
  <c r="AY29" i="19"/>
  <c r="AY30" i="19"/>
  <c r="AY31" i="19"/>
  <c r="AY32" i="19"/>
  <c r="AY33" i="19"/>
  <c r="AY34" i="19"/>
  <c r="AY35" i="19"/>
  <c r="AY36" i="19"/>
  <c r="AY37" i="19"/>
  <c r="AY38" i="19"/>
  <c r="AY39" i="19"/>
  <c r="AY40" i="19"/>
  <c r="AY41" i="19"/>
  <c r="AY42" i="19"/>
  <c r="AY43" i="19"/>
  <c r="AY44" i="19"/>
  <c r="AY45" i="19"/>
  <c r="AY46" i="19"/>
  <c r="AY47" i="19"/>
  <c r="AY48" i="19"/>
  <c r="AY49" i="19"/>
  <c r="AY50" i="19"/>
  <c r="D13" i="21"/>
  <c r="G13" i="21"/>
  <c r="I13" i="21" s="1"/>
  <c r="J13" i="21"/>
  <c r="L13" i="21" s="1"/>
  <c r="M13" i="21"/>
  <c r="O13" i="21" s="1"/>
  <c r="P13" i="21"/>
  <c r="R13" i="21" s="1"/>
  <c r="D20" i="21"/>
  <c r="G20" i="21"/>
  <c r="I20" i="21" s="1"/>
  <c r="J20" i="21"/>
  <c r="L20" i="21" s="1"/>
  <c r="M20" i="21"/>
  <c r="O20" i="21" s="1"/>
  <c r="P20" i="21"/>
  <c r="R20" i="21" s="1"/>
  <c r="D30" i="21"/>
  <c r="F30" i="21" s="1"/>
  <c r="G30" i="21"/>
  <c r="I30" i="21" s="1"/>
  <c r="J30" i="21"/>
  <c r="L30" i="21" s="1"/>
  <c r="M30" i="21"/>
  <c r="O30" i="21" s="1"/>
  <c r="P30" i="21"/>
  <c r="R30" i="21" s="1"/>
  <c r="D34" i="21"/>
  <c r="F34" i="21" s="1"/>
  <c r="G34" i="21"/>
  <c r="I34" i="21" s="1"/>
  <c r="J34" i="21"/>
  <c r="L34" i="21" s="1"/>
  <c r="M34" i="21"/>
  <c r="O34" i="21" s="1"/>
  <c r="P34" i="21"/>
  <c r="R34" i="21" s="1"/>
  <c r="V7" i="20"/>
  <c r="X7" i="20" s="1"/>
  <c r="AQ7" i="20"/>
  <c r="AS7" i="20" s="1"/>
  <c r="V8" i="20"/>
  <c r="X8" i="20" s="1"/>
  <c r="AQ8" i="20"/>
  <c r="V9" i="20"/>
  <c r="AQ9" i="20"/>
  <c r="AS9" i="20" s="1"/>
  <c r="V10" i="20"/>
  <c r="X10" i="20" s="1"/>
  <c r="AQ10" i="20"/>
  <c r="V11" i="20"/>
  <c r="AQ11" i="20"/>
  <c r="AS11" i="20" s="1"/>
  <c r="V12" i="20"/>
  <c r="AQ12" i="20"/>
  <c r="AS12" i="20" s="1"/>
  <c r="V13" i="20"/>
  <c r="X13" i="20" s="1"/>
  <c r="AQ13" i="20"/>
  <c r="V14" i="20"/>
  <c r="X14" i="20" s="1"/>
  <c r="AQ14" i="20"/>
  <c r="V15" i="20"/>
  <c r="X15" i="20" s="1"/>
  <c r="AQ15" i="20"/>
  <c r="AS15" i="20" s="1"/>
  <c r="V16" i="20"/>
  <c r="X16" i="20" s="1"/>
  <c r="AQ16" i="20"/>
  <c r="AS16" i="20" s="1"/>
  <c r="V17" i="20"/>
  <c r="X17" i="20" s="1"/>
  <c r="AQ17" i="20"/>
  <c r="AS17" i="20" s="1"/>
  <c r="V18" i="20"/>
  <c r="X18" i="20" s="1"/>
  <c r="AQ18" i="20"/>
  <c r="V19" i="20"/>
  <c r="AQ19" i="20"/>
  <c r="AS19" i="20" s="1"/>
  <c r="V20" i="20"/>
  <c r="X20" i="20" s="1"/>
  <c r="AQ20" i="20"/>
  <c r="AS20" i="20" s="1"/>
  <c r="V21" i="20"/>
  <c r="X21" i="20" s="1"/>
  <c r="AQ21" i="20"/>
  <c r="AS21" i="20" s="1"/>
  <c r="V22" i="20"/>
  <c r="X22" i="20" s="1"/>
  <c r="AQ22" i="20"/>
  <c r="V23" i="20"/>
  <c r="X23" i="20" s="1"/>
  <c r="AQ23" i="20"/>
  <c r="AS23" i="20" s="1"/>
  <c r="V24" i="20"/>
  <c r="X24" i="20" s="1"/>
  <c r="AQ24" i="20"/>
  <c r="AS24" i="20" s="1"/>
  <c r="V25" i="20"/>
  <c r="X25" i="20" s="1"/>
  <c r="AQ25" i="20"/>
  <c r="AS25" i="20" s="1"/>
  <c r="V26" i="20"/>
  <c r="X26" i="20" s="1"/>
  <c r="AQ26" i="20"/>
  <c r="V27" i="20"/>
  <c r="X27" i="20" s="1"/>
  <c r="AQ27" i="20"/>
  <c r="AS27" i="20" s="1"/>
  <c r="V28" i="20"/>
  <c r="AQ28" i="20"/>
  <c r="AS28" i="20" s="1"/>
  <c r="V29" i="20"/>
  <c r="AQ29" i="20"/>
  <c r="AS29" i="20" s="1"/>
  <c r="V30" i="20"/>
  <c r="X30" i="20" s="1"/>
  <c r="AQ30" i="20"/>
  <c r="V31" i="20"/>
  <c r="X31" i="20" s="1"/>
  <c r="AQ31" i="20"/>
  <c r="AS31" i="20" s="1"/>
  <c r="V32" i="20"/>
  <c r="X32" i="20" s="1"/>
  <c r="AQ32" i="20"/>
  <c r="AS32" i="20" s="1"/>
  <c r="V33" i="20"/>
  <c r="AQ33" i="20"/>
  <c r="AS33" i="20" s="1"/>
  <c r="V34" i="20"/>
  <c r="X34" i="20" s="1"/>
  <c r="AQ34" i="20"/>
  <c r="V35" i="20"/>
  <c r="AQ35" i="20"/>
  <c r="AS35" i="20" s="1"/>
  <c r="V36" i="20"/>
  <c r="AQ36" i="20"/>
  <c r="AS36" i="20" s="1"/>
  <c r="V37" i="20"/>
  <c r="AQ37" i="20"/>
  <c r="AS37" i="20" s="1"/>
  <c r="V38" i="20"/>
  <c r="X38" i="20" s="1"/>
  <c r="AQ38" i="20"/>
  <c r="V39" i="20"/>
  <c r="X39" i="20" s="1"/>
  <c r="AQ39" i="20"/>
  <c r="V40" i="20"/>
  <c r="X40" i="20" s="1"/>
  <c r="AQ40" i="20"/>
  <c r="AS40" i="20" s="1"/>
  <c r="V41" i="20"/>
  <c r="X41" i="20" s="1"/>
  <c r="AQ41" i="20"/>
  <c r="AS41" i="20" s="1"/>
  <c r="V42" i="20"/>
  <c r="X42" i="20" s="1"/>
  <c r="AQ42" i="20"/>
  <c r="V43" i="20"/>
  <c r="X43" i="20" s="1"/>
  <c r="AQ43" i="20"/>
  <c r="AS43" i="20" s="1"/>
  <c r="V44" i="20"/>
  <c r="AQ44" i="20"/>
  <c r="AS44" i="20" s="1"/>
  <c r="V45" i="20"/>
  <c r="X45" i="20" s="1"/>
  <c r="AQ45" i="20"/>
  <c r="AS45" i="20" s="1"/>
  <c r="V46" i="20"/>
  <c r="X46" i="20" s="1"/>
  <c r="AQ46" i="20"/>
  <c r="V47" i="20"/>
  <c r="X47" i="20" s="1"/>
  <c r="AQ47" i="20"/>
  <c r="AS47" i="20" s="1"/>
  <c r="V48" i="20"/>
  <c r="X48" i="20" s="1"/>
  <c r="AQ48" i="20"/>
  <c r="AS48" i="20" s="1"/>
  <c r="V49" i="20"/>
  <c r="X49" i="20" s="1"/>
  <c r="AQ49" i="20"/>
  <c r="V50" i="20"/>
  <c r="X50" i="20" s="1"/>
  <c r="AQ50" i="20"/>
  <c r="AS50" i="20" s="1"/>
  <c r="V7" i="19"/>
  <c r="X7" i="19" s="1"/>
  <c r="AQ7" i="19"/>
  <c r="V8" i="19"/>
  <c r="X8" i="19" s="1"/>
  <c r="AQ8" i="19"/>
  <c r="AS8" i="19" s="1"/>
  <c r="V9" i="19"/>
  <c r="AQ9" i="19"/>
  <c r="AS9" i="19" s="1"/>
  <c r="V10" i="19"/>
  <c r="AQ10" i="19"/>
  <c r="AS10" i="19" s="1"/>
  <c r="V11" i="19"/>
  <c r="X11" i="19" s="1"/>
  <c r="AQ11" i="19"/>
  <c r="AS11" i="19" s="1"/>
  <c r="V12" i="19"/>
  <c r="AQ12" i="19"/>
  <c r="AS12" i="19" s="1"/>
  <c r="V13" i="19"/>
  <c r="X13" i="19" s="1"/>
  <c r="AQ13" i="19"/>
  <c r="AS13" i="19" s="1"/>
  <c r="V14" i="19"/>
  <c r="AQ14" i="19"/>
  <c r="AS14" i="19" s="1"/>
  <c r="V15" i="19"/>
  <c r="X15" i="19" s="1"/>
  <c r="AQ15" i="19"/>
  <c r="AS15" i="19" s="1"/>
  <c r="V16" i="19"/>
  <c r="AQ16" i="19"/>
  <c r="AS16" i="19" s="1"/>
  <c r="V17" i="19"/>
  <c r="AQ17" i="19"/>
  <c r="AS17" i="19" s="1"/>
  <c r="V18" i="19"/>
  <c r="AQ18" i="19"/>
  <c r="AS18" i="19" s="1"/>
  <c r="V19" i="19"/>
  <c r="X19" i="19" s="1"/>
  <c r="AQ19" i="19"/>
  <c r="AS19" i="19" s="1"/>
  <c r="V20" i="19"/>
  <c r="AQ20" i="19"/>
  <c r="AS20" i="19" s="1"/>
  <c r="V21" i="19"/>
  <c r="X21" i="19" s="1"/>
  <c r="AQ21" i="19"/>
  <c r="AS21" i="19" s="1"/>
  <c r="V22" i="19"/>
  <c r="AQ22" i="19"/>
  <c r="AS22" i="19" s="1"/>
  <c r="V23" i="19"/>
  <c r="AQ23" i="19"/>
  <c r="AS23" i="19" s="1"/>
  <c r="V24" i="19"/>
  <c r="AQ24" i="19"/>
  <c r="AS24" i="19" s="1"/>
  <c r="V25" i="19"/>
  <c r="X25" i="19" s="1"/>
  <c r="AQ25" i="19"/>
  <c r="AS25" i="19" s="1"/>
  <c r="V26" i="19"/>
  <c r="X26" i="19" s="1"/>
  <c r="AQ26" i="19"/>
  <c r="AS26" i="19" s="1"/>
  <c r="V27" i="19"/>
  <c r="X27" i="19" s="1"/>
  <c r="AQ27" i="19"/>
  <c r="AS27" i="19" s="1"/>
  <c r="V28" i="19"/>
  <c r="AQ28" i="19"/>
  <c r="AS28" i="19" s="1"/>
  <c r="V29" i="19"/>
  <c r="X29" i="19" s="1"/>
  <c r="AQ29" i="19"/>
  <c r="AS29" i="19" s="1"/>
  <c r="V30" i="19"/>
  <c r="X30" i="19" s="1"/>
  <c r="AQ30" i="19"/>
  <c r="V31" i="19"/>
  <c r="X31" i="19" s="1"/>
  <c r="AQ31" i="19"/>
  <c r="V32" i="19"/>
  <c r="X32" i="19" s="1"/>
  <c r="AQ32" i="19"/>
  <c r="V33" i="19"/>
  <c r="X33" i="19" s="1"/>
  <c r="AQ33" i="19"/>
  <c r="AS33" i="19" s="1"/>
  <c r="V34" i="19"/>
  <c r="X34" i="19" s="1"/>
  <c r="AQ34" i="19"/>
  <c r="AS34" i="19" s="1"/>
  <c r="V35" i="19"/>
  <c r="AQ35" i="19"/>
  <c r="AS35" i="19" s="1"/>
  <c r="V36" i="19"/>
  <c r="X36" i="19" s="1"/>
  <c r="AQ36" i="19"/>
  <c r="V37" i="19"/>
  <c r="X37" i="19" s="1"/>
  <c r="AQ37" i="19"/>
  <c r="AS37" i="19" s="1"/>
  <c r="V38" i="19"/>
  <c r="X38" i="19" s="1"/>
  <c r="AQ38" i="19"/>
  <c r="V39" i="19"/>
  <c r="X39" i="19" s="1"/>
  <c r="AQ39" i="19"/>
  <c r="AS39" i="19" s="1"/>
  <c r="V40" i="19"/>
  <c r="AQ40" i="19"/>
  <c r="AS40" i="19" s="1"/>
  <c r="V41" i="19"/>
  <c r="X41" i="19" s="1"/>
  <c r="AQ41" i="19"/>
  <c r="AS41" i="19" s="1"/>
  <c r="V42" i="19"/>
  <c r="AQ42" i="19"/>
  <c r="AS42" i="19" s="1"/>
  <c r="V43" i="19"/>
  <c r="X43" i="19" s="1"/>
  <c r="AQ43" i="19"/>
  <c r="AS43" i="19" s="1"/>
  <c r="V44" i="19"/>
  <c r="X44" i="19" s="1"/>
  <c r="AQ44" i="19"/>
  <c r="V45" i="19"/>
  <c r="AQ45" i="19"/>
  <c r="AS45" i="19" s="1"/>
  <c r="V46" i="19"/>
  <c r="X46" i="19" s="1"/>
  <c r="AQ46" i="19"/>
  <c r="AS46" i="19" s="1"/>
  <c r="V47" i="19"/>
  <c r="X47" i="19" s="1"/>
  <c r="AQ47" i="19"/>
  <c r="AS47" i="19" s="1"/>
  <c r="V48" i="19"/>
  <c r="X48" i="19" s="1"/>
  <c r="AQ48" i="19"/>
  <c r="AS48" i="19" s="1"/>
  <c r="V49" i="19"/>
  <c r="X49" i="19" s="1"/>
  <c r="AQ49" i="19"/>
  <c r="AS49" i="19" s="1"/>
  <c r="V50" i="19"/>
  <c r="X50" i="19" s="1"/>
  <c r="AQ50" i="19"/>
  <c r="AS52" i="20"/>
  <c r="D52" i="20"/>
  <c r="F52" i="20" s="1"/>
  <c r="G52" i="20"/>
  <c r="I52" i="20" s="1"/>
  <c r="J52" i="20"/>
  <c r="L52" i="20" s="1"/>
  <c r="M52" i="20"/>
  <c r="O52" i="20" s="1"/>
  <c r="P52" i="20"/>
  <c r="R52" i="20" s="1"/>
  <c r="S52" i="20"/>
  <c r="U52" i="20" s="1"/>
  <c r="AN52" i="20"/>
  <c r="AP52" i="20" s="1"/>
  <c r="AP52" i="19"/>
  <c r="AM28" i="21"/>
  <c r="AK52" i="20"/>
  <c r="AM52" i="19"/>
  <c r="AH52" i="20"/>
  <c r="AJ52" i="20" s="1"/>
  <c r="AJ52" i="19"/>
  <c r="AE52" i="20"/>
  <c r="AG52" i="20" s="1"/>
  <c r="AG52" i="19"/>
  <c r="AB52" i="20"/>
  <c r="AD52" i="20" s="1"/>
  <c r="AD52" i="19"/>
  <c r="Y52" i="20"/>
  <c r="AA52" i="20" s="1"/>
  <c r="AA52" i="19"/>
  <c r="U31" i="21"/>
  <c r="U52" i="19"/>
  <c r="R52" i="19"/>
  <c r="O52" i="19"/>
  <c r="L52" i="19"/>
  <c r="I52" i="19"/>
  <c r="F7" i="20"/>
  <c r="F7" i="19"/>
  <c r="F8" i="20"/>
  <c r="F8" i="19"/>
  <c r="F52" i="19"/>
  <c r="D51" i="20"/>
  <c r="D51" i="19"/>
  <c r="D53" i="19" s="1"/>
  <c r="G51" i="19"/>
  <c r="G53" i="19" s="1"/>
  <c r="J51" i="19"/>
  <c r="J53" i="19" s="1"/>
  <c r="M51" i="19"/>
  <c r="M53" i="19" s="1"/>
  <c r="P51" i="19"/>
  <c r="S51" i="19"/>
  <c r="S53" i="19" s="1"/>
  <c r="Y51" i="19"/>
  <c r="Y53" i="19" s="1"/>
  <c r="AB51" i="19"/>
  <c r="AB53" i="19" s="1"/>
  <c r="AE51" i="19"/>
  <c r="AE53" i="19" s="1"/>
  <c r="AH51" i="19"/>
  <c r="AH53" i="19" s="1"/>
  <c r="AK51" i="19"/>
  <c r="AK53" i="19" s="1"/>
  <c r="AN51" i="19"/>
  <c r="AN53" i="19" s="1"/>
  <c r="P53" i="19"/>
  <c r="G51" i="20"/>
  <c r="J51" i="20"/>
  <c r="M51" i="20"/>
  <c r="P51" i="20"/>
  <c r="S51" i="20"/>
  <c r="Y51" i="20"/>
  <c r="AB51" i="20"/>
  <c r="AE51" i="20"/>
  <c r="AH51" i="20"/>
  <c r="AK51" i="20"/>
  <c r="AK51" i="21" s="1"/>
  <c r="AN51" i="20"/>
  <c r="AY52" i="19"/>
  <c r="BE48" i="7"/>
  <c r="BE8" i="7"/>
  <c r="BE12" i="7"/>
  <c r="BE10" i="7"/>
  <c r="BE14" i="7"/>
  <c r="BE16" i="7"/>
  <c r="BE18" i="7"/>
  <c r="BE20" i="7"/>
  <c r="BE22" i="7"/>
  <c r="BE24" i="7"/>
  <c r="BE26" i="7"/>
  <c r="BE28" i="7"/>
  <c r="BE30" i="7"/>
  <c r="BE32" i="7"/>
  <c r="BE34" i="7"/>
  <c r="BE36" i="7"/>
  <c r="BE38" i="7"/>
  <c r="BE40" i="7"/>
  <c r="BE42" i="7"/>
  <c r="BE44" i="7"/>
  <c r="BE46" i="7"/>
  <c r="BE15" i="7"/>
  <c r="F51" i="7"/>
  <c r="F53" i="7" s="1"/>
  <c r="I34" i="22"/>
  <c r="I51" i="31"/>
  <c r="I9" i="22"/>
  <c r="I47" i="22"/>
  <c r="J47" i="22" s="1"/>
  <c r="I22" i="22"/>
  <c r="I8" i="22"/>
  <c r="I26" i="22"/>
  <c r="I23" i="35"/>
  <c r="I19" i="35"/>
  <c r="H30" i="18"/>
  <c r="I21" i="35"/>
  <c r="I25" i="35"/>
  <c r="I27" i="35"/>
  <c r="I29" i="35"/>
  <c r="I33" i="35"/>
  <c r="I35" i="35"/>
  <c r="I37" i="35"/>
  <c r="I39" i="35"/>
  <c r="I41" i="35"/>
  <c r="I43" i="35"/>
  <c r="I45" i="35"/>
  <c r="I47" i="35"/>
  <c r="I49" i="35"/>
  <c r="I26" i="35"/>
  <c r="I28" i="35"/>
  <c r="I30" i="35"/>
  <c r="I31" i="35"/>
  <c r="I32" i="35"/>
  <c r="I34" i="35"/>
  <c r="I36" i="35"/>
  <c r="I38" i="35"/>
  <c r="I40" i="35"/>
  <c r="I42" i="35"/>
  <c r="I44" i="35"/>
  <c r="I46" i="35"/>
  <c r="I48" i="35"/>
  <c r="R51" i="27"/>
  <c r="U41" i="22"/>
  <c r="Q51" i="35"/>
  <c r="R8" i="35"/>
  <c r="R14" i="35"/>
  <c r="R16" i="35"/>
  <c r="R18" i="35"/>
  <c r="R20" i="35"/>
  <c r="R48" i="35"/>
  <c r="U51" i="7"/>
  <c r="R10" i="35"/>
  <c r="R12" i="35"/>
  <c r="X51" i="27"/>
  <c r="X44" i="22"/>
  <c r="BE7" i="31"/>
  <c r="BE7" i="24"/>
  <c r="BE30" i="31"/>
  <c r="BE21" i="31"/>
  <c r="AJ51" i="27"/>
  <c r="AJ39" i="22"/>
  <c r="AJ51" i="31"/>
  <c r="AJ20" i="22"/>
  <c r="AJ16" i="22"/>
  <c r="AJ19" i="22"/>
  <c r="AJ40" i="22"/>
  <c r="AM33" i="22"/>
  <c r="AM17" i="22"/>
  <c r="BE18" i="38"/>
  <c r="BE20" i="38"/>
  <c r="BE22" i="38"/>
  <c r="BE24" i="38"/>
  <c r="BE26" i="38"/>
  <c r="BE28" i="38"/>
  <c r="AS51" i="38"/>
  <c r="BE17" i="38"/>
  <c r="BE19" i="38"/>
  <c r="BE21" i="38"/>
  <c r="BE23" i="38"/>
  <c r="BE25" i="38"/>
  <c r="BE27" i="38"/>
  <c r="BE8" i="38"/>
  <c r="BE9" i="38"/>
  <c r="BE10" i="38"/>
  <c r="BE11" i="38"/>
  <c r="BE12" i="38"/>
  <c r="BE13" i="38"/>
  <c r="BE14" i="38"/>
  <c r="BE15" i="38"/>
  <c r="BE16" i="38"/>
  <c r="BE29" i="38"/>
  <c r="BE30" i="38"/>
  <c r="BE31" i="38"/>
  <c r="BE32" i="38"/>
  <c r="BE33" i="38"/>
  <c r="BE34" i="38"/>
  <c r="BE35" i="38"/>
  <c r="BE36" i="38"/>
  <c r="BE37" i="38"/>
  <c r="BE38" i="38"/>
  <c r="BE39" i="38"/>
  <c r="BE40" i="38"/>
  <c r="BE41" i="38"/>
  <c r="BE42" i="38"/>
  <c r="BE43" i="38"/>
  <c r="BE44" i="38"/>
  <c r="BE45" i="38"/>
  <c r="BE46" i="38"/>
  <c r="BE47" i="38"/>
  <c r="BE48" i="38"/>
  <c r="BE49" i="38"/>
  <c r="BE7" i="38"/>
  <c r="AS51" i="31"/>
  <c r="AV51" i="31"/>
  <c r="BE49" i="27"/>
  <c r="BE47" i="27"/>
  <c r="BE45" i="27"/>
  <c r="BE43" i="27"/>
  <c r="BE41" i="27"/>
  <c r="BE39" i="27"/>
  <c r="BE37" i="27"/>
  <c r="BE35" i="27"/>
  <c r="BE33" i="27"/>
  <c r="BE31" i="27"/>
  <c r="BE29" i="27"/>
  <c r="BE27" i="27"/>
  <c r="BE25" i="27"/>
  <c r="BE23" i="27"/>
  <c r="BE21" i="27"/>
  <c r="BE19" i="27"/>
  <c r="BE17" i="27"/>
  <c r="BE15" i="27"/>
  <c r="BE13" i="27"/>
  <c r="BE11" i="27"/>
  <c r="BE9" i="27"/>
  <c r="AY51" i="27"/>
  <c r="BE48" i="27"/>
  <c r="BE46" i="27"/>
  <c r="BE44" i="27"/>
  <c r="BE42" i="27"/>
  <c r="BE40" i="27"/>
  <c r="BE38" i="27"/>
  <c r="BE36" i="27"/>
  <c r="BE34" i="27"/>
  <c r="BE32" i="27"/>
  <c r="BE30" i="27"/>
  <c r="BE28" i="27"/>
  <c r="BE26" i="27"/>
  <c r="BE24" i="27"/>
  <c r="BE22" i="27"/>
  <c r="BE20" i="27"/>
  <c r="BE18" i="27"/>
  <c r="BE16" i="27"/>
  <c r="BE14" i="27"/>
  <c r="BE12" i="27"/>
  <c r="BE10" i="27"/>
  <c r="BE8" i="27"/>
  <c r="AY44" i="22"/>
  <c r="AY42" i="22"/>
  <c r="AY40" i="22"/>
  <c r="AY38" i="22"/>
  <c r="AY36" i="22"/>
  <c r="AY34" i="22"/>
  <c r="AY33" i="22"/>
  <c r="AY31" i="22"/>
  <c r="AY25" i="22"/>
  <c r="AY23" i="22"/>
  <c r="AY21" i="22"/>
  <c r="AY19" i="22"/>
  <c r="AY13" i="22"/>
  <c r="AY11" i="22"/>
  <c r="AY9" i="22"/>
  <c r="AY7" i="22"/>
  <c r="AY51" i="24"/>
  <c r="AY51" i="34"/>
  <c r="AY45" i="22"/>
  <c r="AY43" i="22"/>
  <c r="AY39" i="22"/>
  <c r="AY35" i="22"/>
  <c r="AY32" i="22"/>
  <c r="AY30" i="22"/>
  <c r="AY26" i="22"/>
  <c r="AY22" i="22"/>
  <c r="AY14" i="22"/>
  <c r="AY12" i="22"/>
  <c r="AY8" i="22"/>
  <c r="AY51" i="23"/>
  <c r="AY51" i="31"/>
  <c r="AY49" i="22"/>
  <c r="AY48" i="22"/>
  <c r="AY51" i="15"/>
  <c r="AY51" i="4"/>
  <c r="AY51" i="9"/>
  <c r="AY7" i="12"/>
  <c r="AY8" i="12"/>
  <c r="AY9" i="12"/>
  <c r="AY10" i="12"/>
  <c r="AY11" i="12"/>
  <c r="AY12" i="12"/>
  <c r="AY12" i="8" s="1"/>
  <c r="AY12" i="2" s="1"/>
  <c r="AY13" i="12"/>
  <c r="AY14" i="12"/>
  <c r="AY14" i="8" s="1"/>
  <c r="AY14" i="2" s="1"/>
  <c r="AY14" i="25" s="1"/>
  <c r="AY15" i="12"/>
  <c r="AY16" i="12"/>
  <c r="AY17" i="12"/>
  <c r="AY18" i="12"/>
  <c r="AY18" i="8" s="1"/>
  <c r="AY18" i="2" s="1"/>
  <c r="AY19" i="12"/>
  <c r="AY20" i="12"/>
  <c r="AY20" i="8" s="1"/>
  <c r="AY20" i="2" s="1"/>
  <c r="AY21" i="12"/>
  <c r="AY23" i="12"/>
  <c r="AY24" i="12"/>
  <c r="AY25" i="12"/>
  <c r="AY51" i="5"/>
  <c r="AY22" i="12"/>
  <c r="AY22" i="8" s="1"/>
  <c r="AY22" i="2" s="1"/>
  <c r="AY51" i="37"/>
  <c r="AY26" i="12"/>
  <c r="AY26" i="8" s="1"/>
  <c r="AY26" i="2" s="1"/>
  <c r="AY27" i="12"/>
  <c r="AY27" i="8" s="1"/>
  <c r="AY27" i="2" s="1"/>
  <c r="AY28" i="12"/>
  <c r="AY29" i="12"/>
  <c r="AY30" i="12"/>
  <c r="AY30" i="8" s="1"/>
  <c r="AY30" i="2" s="1"/>
  <c r="AY31" i="12"/>
  <c r="AY31" i="8" s="1"/>
  <c r="AY31" i="2" s="1"/>
  <c r="AY32" i="12"/>
  <c r="AY32" i="8" s="1"/>
  <c r="AY32" i="2" s="1"/>
  <c r="AY32" i="25" s="1"/>
  <c r="AY33" i="12"/>
  <c r="AY34" i="12"/>
  <c r="AY35" i="12"/>
  <c r="AY35" i="8" s="1"/>
  <c r="AY35" i="2" s="1"/>
  <c r="AY36" i="12"/>
  <c r="AY37" i="12"/>
  <c r="AY38" i="12"/>
  <c r="AY38" i="8" s="1"/>
  <c r="AY38" i="2" s="1"/>
  <c r="AY39" i="12"/>
  <c r="AY40" i="12"/>
  <c r="AY40" i="8" s="1"/>
  <c r="AY40" i="2" s="1"/>
  <c r="AY40" i="25" s="1"/>
  <c r="AY41" i="12"/>
  <c r="AY42" i="12"/>
  <c r="AY42" i="8" s="1"/>
  <c r="AY42" i="2" s="1"/>
  <c r="AY42" i="25" s="1"/>
  <c r="AY43" i="12"/>
  <c r="AY43" i="8" s="1"/>
  <c r="AY43" i="2" s="1"/>
  <c r="AY44" i="12"/>
  <c r="AY45" i="12"/>
  <c r="AY46" i="12"/>
  <c r="AY47" i="12"/>
  <c r="AY48" i="12"/>
  <c r="AY48" i="8" s="1"/>
  <c r="AY48" i="2" s="1"/>
  <c r="AY49" i="12"/>
  <c r="AO37" i="18"/>
  <c r="AO27" i="18"/>
  <c r="AY51" i="36"/>
  <c r="AO34" i="18"/>
  <c r="AO20" i="18"/>
  <c r="AO14" i="18"/>
  <c r="BB51" i="39" l="1"/>
  <c r="BC46" i="39"/>
  <c r="BC38" i="39"/>
  <c r="BC30" i="39"/>
  <c r="BC22" i="39"/>
  <c r="BC14" i="39"/>
  <c r="AQ31" i="39"/>
  <c r="AQ9" i="39"/>
  <c r="AQ16" i="39"/>
  <c r="N11" i="12"/>
  <c r="N19" i="12"/>
  <c r="N27" i="12"/>
  <c r="N35" i="12"/>
  <c r="N43" i="12"/>
  <c r="Z10" i="12"/>
  <c r="Z18" i="12"/>
  <c r="Z26" i="12"/>
  <c r="Z34" i="12"/>
  <c r="Z42" i="12"/>
  <c r="AO9" i="12"/>
  <c r="AO17" i="12"/>
  <c r="AO25" i="12"/>
  <c r="AO33" i="12"/>
  <c r="AO41" i="12"/>
  <c r="AO49" i="12"/>
  <c r="AQ8" i="39"/>
  <c r="CC31" i="53"/>
  <c r="CD31" i="53" s="1"/>
  <c r="CC34" i="53"/>
  <c r="CD34" i="53" s="1"/>
  <c r="Z15" i="12"/>
  <c r="Z23" i="12"/>
  <c r="Z31" i="12"/>
  <c r="Z39" i="12"/>
  <c r="Z47" i="12"/>
  <c r="AO14" i="12"/>
  <c r="AO22" i="12"/>
  <c r="AO30" i="12"/>
  <c r="AO38" i="12"/>
  <c r="AO46" i="12"/>
  <c r="BA13" i="12"/>
  <c r="BA17" i="12"/>
  <c r="BA21" i="12"/>
  <c r="BA25" i="12"/>
  <c r="BA29" i="12"/>
  <c r="BA33" i="12"/>
  <c r="BA37" i="12"/>
  <c r="BA41" i="12"/>
  <c r="BA45" i="12"/>
  <c r="BA49" i="12"/>
  <c r="N8" i="12"/>
  <c r="N16" i="12"/>
  <c r="N24" i="12"/>
  <c r="N32" i="12"/>
  <c r="N40" i="12"/>
  <c r="Z12" i="12"/>
  <c r="Z20" i="12"/>
  <c r="Z28" i="12"/>
  <c r="Z36" i="12"/>
  <c r="Z44" i="12"/>
  <c r="AQ38" i="39"/>
  <c r="O11" i="39"/>
  <c r="AQ24" i="39"/>
  <c r="AQ20" i="39"/>
  <c r="AQ19" i="39"/>
  <c r="AQ14" i="39"/>
  <c r="AQ10" i="39"/>
  <c r="AQ23" i="39"/>
  <c r="AQ15" i="39"/>
  <c r="AQ40" i="39"/>
  <c r="AQ26" i="39"/>
  <c r="Z13" i="12"/>
  <c r="Z21" i="12"/>
  <c r="Z29" i="12"/>
  <c r="Z37" i="12"/>
  <c r="Z45" i="12"/>
  <c r="AO12" i="12"/>
  <c r="AO20" i="12"/>
  <c r="N9" i="12"/>
  <c r="N17" i="12"/>
  <c r="N25" i="12"/>
  <c r="N33" i="12"/>
  <c r="N41" i="12"/>
  <c r="N49" i="12"/>
  <c r="N14" i="12"/>
  <c r="N22" i="12"/>
  <c r="N30" i="12"/>
  <c r="N38" i="12"/>
  <c r="N46" i="12"/>
  <c r="Z8" i="12"/>
  <c r="Z16" i="12"/>
  <c r="Z24" i="12"/>
  <c r="Z32" i="12"/>
  <c r="Z40" i="12"/>
  <c r="Z48" i="12"/>
  <c r="Z11" i="12"/>
  <c r="Z19" i="12"/>
  <c r="Z27" i="12"/>
  <c r="Z35" i="12"/>
  <c r="Z43" i="12"/>
  <c r="AO10" i="12"/>
  <c r="AO18" i="12"/>
  <c r="AO26" i="12"/>
  <c r="AO34" i="12"/>
  <c r="AO42" i="12"/>
  <c r="BA9" i="12"/>
  <c r="N12" i="12"/>
  <c r="N20" i="12"/>
  <c r="N28" i="12"/>
  <c r="N36" i="12"/>
  <c r="N44" i="12"/>
  <c r="AO11" i="12"/>
  <c r="AO19" i="12"/>
  <c r="AO27" i="12"/>
  <c r="AO35" i="12"/>
  <c r="AO43" i="12"/>
  <c r="BA10" i="12"/>
  <c r="BA18" i="12"/>
  <c r="BA26" i="12"/>
  <c r="BA34" i="12"/>
  <c r="BA42" i="12"/>
  <c r="AO28" i="12"/>
  <c r="AO36" i="12"/>
  <c r="AO44" i="12"/>
  <c r="BA8" i="12"/>
  <c r="BA16" i="12"/>
  <c r="BA24" i="12"/>
  <c r="BA32" i="12"/>
  <c r="BA40" i="12"/>
  <c r="BA48" i="12"/>
  <c r="Z14" i="12"/>
  <c r="Z22" i="12"/>
  <c r="Z30" i="12"/>
  <c r="Z38" i="12"/>
  <c r="Z46" i="12"/>
  <c r="AO13" i="12"/>
  <c r="AO21" i="12"/>
  <c r="AO29" i="12"/>
  <c r="AO37" i="12"/>
  <c r="AO45" i="12"/>
  <c r="BA12" i="12"/>
  <c r="BA20" i="12"/>
  <c r="BA28" i="12"/>
  <c r="BA36" i="12"/>
  <c r="BA44" i="12"/>
  <c r="N10" i="12"/>
  <c r="N18" i="12"/>
  <c r="N26" i="12"/>
  <c r="N34" i="12"/>
  <c r="N42" i="12"/>
  <c r="Z9" i="12"/>
  <c r="Z17" i="12"/>
  <c r="Z25" i="12"/>
  <c r="Z33" i="12"/>
  <c r="Z41" i="12"/>
  <c r="Z49" i="12"/>
  <c r="AO8" i="12"/>
  <c r="AO16" i="12"/>
  <c r="AO24" i="12"/>
  <c r="AO32" i="12"/>
  <c r="AO40" i="12"/>
  <c r="AO48" i="12"/>
  <c r="BA15" i="12"/>
  <c r="BA23" i="12"/>
  <c r="N15" i="12"/>
  <c r="N23" i="12"/>
  <c r="N31" i="12"/>
  <c r="N39" i="12"/>
  <c r="N47" i="12"/>
  <c r="AN17" i="22"/>
  <c r="Z37" i="22"/>
  <c r="Z23" i="22"/>
  <c r="Z28" i="22"/>
  <c r="AO51" i="30"/>
  <c r="Z17" i="22"/>
  <c r="AP51" i="39"/>
  <c r="AQ47" i="39"/>
  <c r="AQ11" i="39"/>
  <c r="AQ25" i="39"/>
  <c r="AQ49" i="39"/>
  <c r="AQ17" i="39"/>
  <c r="AQ34" i="39"/>
  <c r="O31" i="39"/>
  <c r="P31" i="39" s="1"/>
  <c r="AQ30" i="39"/>
  <c r="O35" i="39"/>
  <c r="P35" i="39" s="1"/>
  <c r="BG7" i="45"/>
  <c r="S48" i="39"/>
  <c r="S32" i="39"/>
  <c r="S16" i="39"/>
  <c r="S43" i="39"/>
  <c r="S27" i="39"/>
  <c r="S11" i="39"/>
  <c r="AA11" i="39"/>
  <c r="AB11" i="39" s="1"/>
  <c r="P51" i="21"/>
  <c r="AO15" i="12"/>
  <c r="AO23" i="12"/>
  <c r="AO31" i="12"/>
  <c r="AO39" i="12"/>
  <c r="AO47" i="12"/>
  <c r="BA14" i="12"/>
  <c r="BA22" i="12"/>
  <c r="BA30" i="12"/>
  <c r="BA38" i="12"/>
  <c r="BA46" i="12"/>
  <c r="O27" i="39"/>
  <c r="P27" i="39" s="1"/>
  <c r="S46" i="39"/>
  <c r="S30" i="39"/>
  <c r="S14" i="39"/>
  <c r="S41" i="39"/>
  <c r="S25" i="39"/>
  <c r="S9" i="39"/>
  <c r="AA9" i="39"/>
  <c r="O19" i="39"/>
  <c r="P19" i="39" s="1"/>
  <c r="S44" i="39"/>
  <c r="S28" i="39"/>
  <c r="S12" i="39"/>
  <c r="S39" i="39"/>
  <c r="S23" i="39"/>
  <c r="O15" i="39"/>
  <c r="P15" i="39" s="1"/>
  <c r="O36" i="39"/>
  <c r="P36" i="39" s="1"/>
  <c r="S42" i="39"/>
  <c r="S26" i="39"/>
  <c r="S10" i="39"/>
  <c r="S37" i="39"/>
  <c r="S21" i="39"/>
  <c r="S40" i="39"/>
  <c r="S24" i="39"/>
  <c r="S8" i="39"/>
  <c r="S35" i="39"/>
  <c r="S19" i="39"/>
  <c r="S38" i="39"/>
  <c r="S22" i="39"/>
  <c r="S49" i="39"/>
  <c r="S33" i="39"/>
  <c r="S17" i="39"/>
  <c r="BA11" i="12"/>
  <c r="BA19" i="12"/>
  <c r="O23" i="39"/>
  <c r="P23" i="39" s="1"/>
  <c r="S36" i="39"/>
  <c r="S20" i="39"/>
  <c r="S47" i="39"/>
  <c r="S31" i="39"/>
  <c r="S15" i="39"/>
  <c r="S34" i="39"/>
  <c r="S18" i="39"/>
  <c r="S45" i="39"/>
  <c r="S29" i="39"/>
  <c r="S13" i="39"/>
  <c r="AA13" i="39"/>
  <c r="AB13" i="39" s="1"/>
  <c r="P11" i="39"/>
  <c r="N48" i="22"/>
  <c r="BA41" i="22"/>
  <c r="N33" i="22"/>
  <c r="Z24" i="22"/>
  <c r="Z22" i="22"/>
  <c r="BA20" i="22"/>
  <c r="Z20" i="22"/>
  <c r="N13" i="22"/>
  <c r="Z10" i="22"/>
  <c r="BA27" i="12"/>
  <c r="BA31" i="12"/>
  <c r="BA35" i="12"/>
  <c r="BA39" i="12"/>
  <c r="BA43" i="12"/>
  <c r="BA47" i="12"/>
  <c r="AO51" i="39"/>
  <c r="N51" i="39"/>
  <c r="Z49" i="22"/>
  <c r="BA45" i="22"/>
  <c r="Z45" i="22"/>
  <c r="BA43" i="22"/>
  <c r="N40" i="22"/>
  <c r="BA37" i="22"/>
  <c r="N35" i="22"/>
  <c r="Z34" i="22"/>
  <c r="BA30" i="22"/>
  <c r="BA28" i="22"/>
  <c r="BA25" i="22"/>
  <c r="AO24" i="22"/>
  <c r="BA23" i="22"/>
  <c r="AO22" i="22"/>
  <c r="BA21" i="22"/>
  <c r="Z21" i="22"/>
  <c r="BA18" i="22"/>
  <c r="N18" i="22"/>
  <c r="Z16" i="22"/>
  <c r="AO14" i="22"/>
  <c r="AO10" i="22"/>
  <c r="BA8" i="22"/>
  <c r="AO49" i="22"/>
  <c r="BA47" i="22"/>
  <c r="BA42" i="22"/>
  <c r="N42" i="22"/>
  <c r="BA38" i="22"/>
  <c r="BA31" i="22"/>
  <c r="BA29" i="22"/>
  <c r="BA27" i="22"/>
  <c r="N25" i="22"/>
  <c r="BA16" i="22"/>
  <c r="AO15" i="22"/>
  <c r="N15" i="22"/>
  <c r="BA12" i="22"/>
  <c r="Z12" i="22"/>
  <c r="AO11" i="22"/>
  <c r="N11" i="22"/>
  <c r="BA9" i="22"/>
  <c r="Z9" i="22"/>
  <c r="BA51" i="39"/>
  <c r="BC8" i="39"/>
  <c r="BC51" i="39" s="1"/>
  <c r="Z51" i="39"/>
  <c r="BA48" i="22"/>
  <c r="BA46" i="22"/>
  <c r="N46" i="22"/>
  <c r="N44" i="22"/>
  <c r="BA39" i="22"/>
  <c r="Z39" i="22"/>
  <c r="N38" i="22"/>
  <c r="N36" i="22"/>
  <c r="BA33" i="22"/>
  <c r="N31" i="22"/>
  <c r="N29" i="22"/>
  <c r="N27" i="22"/>
  <c r="BA19" i="22"/>
  <c r="N19" i="22"/>
  <c r="BA17" i="22"/>
  <c r="N16" i="22"/>
  <c r="AC48" i="12"/>
  <c r="N48" i="12"/>
  <c r="AZ33" i="22"/>
  <c r="AZ19" i="22"/>
  <c r="AZ8" i="12"/>
  <c r="AZ12" i="12"/>
  <c r="AZ16" i="12"/>
  <c r="AZ20" i="12"/>
  <c r="AZ28" i="12"/>
  <c r="AZ32" i="12"/>
  <c r="AZ36" i="12"/>
  <c r="AZ40" i="12"/>
  <c r="AZ44" i="12"/>
  <c r="AZ48" i="12"/>
  <c r="AY43" i="25"/>
  <c r="AY31" i="25"/>
  <c r="AY38" i="25"/>
  <c r="AY30" i="25"/>
  <c r="AY12" i="25"/>
  <c r="AZ9" i="12"/>
  <c r="AZ13" i="12"/>
  <c r="AZ17" i="12"/>
  <c r="AZ21" i="12"/>
  <c r="AZ25" i="12"/>
  <c r="AZ29" i="12"/>
  <c r="AZ33" i="12"/>
  <c r="AZ37" i="12"/>
  <c r="AZ41" i="12"/>
  <c r="AZ45" i="12"/>
  <c r="AZ49" i="12"/>
  <c r="AZ24" i="12"/>
  <c r="AZ10" i="12"/>
  <c r="AZ14" i="12"/>
  <c r="AZ18" i="12"/>
  <c r="AZ22" i="12"/>
  <c r="AZ26" i="12"/>
  <c r="AZ30" i="12"/>
  <c r="AZ34" i="12"/>
  <c r="AZ38" i="12"/>
  <c r="AZ42" i="12"/>
  <c r="AZ46" i="12"/>
  <c r="BG35" i="39"/>
  <c r="AY26" i="25"/>
  <c r="AZ38" i="22"/>
  <c r="AZ32" i="22"/>
  <c r="AZ31" i="22"/>
  <c r="AZ12" i="22"/>
  <c r="AZ9" i="22"/>
  <c r="AZ7" i="12"/>
  <c r="AZ11" i="12"/>
  <c r="AZ15" i="12"/>
  <c r="AZ19" i="12"/>
  <c r="AZ23" i="12"/>
  <c r="AZ27" i="12"/>
  <c r="AZ31" i="12"/>
  <c r="AZ35" i="12"/>
  <c r="AZ39" i="12"/>
  <c r="AZ43" i="12"/>
  <c r="AZ47" i="12"/>
  <c r="AG7" i="45"/>
  <c r="AH7" i="45" s="1"/>
  <c r="U51" i="41"/>
  <c r="U7" i="45"/>
  <c r="V7" i="45" s="1"/>
  <c r="L7" i="45"/>
  <c r="M7" i="45" s="1"/>
  <c r="BG34" i="39"/>
  <c r="BG33" i="39"/>
  <c r="AZ44" i="22"/>
  <c r="AY22" i="25"/>
  <c r="AZ22" i="22"/>
  <c r="AZ14" i="22"/>
  <c r="AZ42" i="22"/>
  <c r="AZ48" i="22"/>
  <c r="AZ39" i="22"/>
  <c r="AY48" i="25"/>
  <c r="AY35" i="25"/>
  <c r="AZ49" i="22"/>
  <c r="AZ45" i="22"/>
  <c r="AZ43" i="22"/>
  <c r="AZ40" i="22"/>
  <c r="AZ35" i="22"/>
  <c r="AZ30" i="22"/>
  <c r="AZ26" i="22"/>
  <c r="AZ25" i="22"/>
  <c r="AZ23" i="22"/>
  <c r="AZ21" i="22"/>
  <c r="AZ11" i="22"/>
  <c r="AZ8" i="22"/>
  <c r="BF19" i="45"/>
  <c r="BF31" i="45"/>
  <c r="AK20" i="22"/>
  <c r="BI32" i="45"/>
  <c r="BI8" i="45"/>
  <c r="BI28" i="45"/>
  <c r="BI12" i="45"/>
  <c r="BI16" i="45"/>
  <c r="BF8" i="45"/>
  <c r="AK40" i="22"/>
  <c r="J34" i="22"/>
  <c r="BG7" i="4"/>
  <c r="BG7" i="37"/>
  <c r="BF44" i="45"/>
  <c r="BF47" i="45"/>
  <c r="AC8" i="12"/>
  <c r="AC10" i="12"/>
  <c r="AC14" i="12"/>
  <c r="AC18" i="12"/>
  <c r="AC24" i="12"/>
  <c r="AC28" i="12"/>
  <c r="AC30" i="12"/>
  <c r="AC34" i="12"/>
  <c r="AC40" i="12"/>
  <c r="AC42" i="12"/>
  <c r="BF28" i="45"/>
  <c r="BF40" i="45"/>
  <c r="BF18" i="45"/>
  <c r="BF22" i="45"/>
  <c r="BG7" i="36"/>
  <c r="AC12" i="12"/>
  <c r="AC16" i="12"/>
  <c r="AC20" i="12"/>
  <c r="AC22" i="12"/>
  <c r="AC26" i="12"/>
  <c r="AC32" i="12"/>
  <c r="AC36" i="12"/>
  <c r="AC38" i="12"/>
  <c r="AC44" i="12"/>
  <c r="AC46" i="12"/>
  <c r="J9" i="22"/>
  <c r="AT42" i="22"/>
  <c r="BF12" i="45"/>
  <c r="BF34" i="45"/>
  <c r="BF24" i="45"/>
  <c r="BF38" i="45"/>
  <c r="BG7" i="15"/>
  <c r="BG7" i="9"/>
  <c r="BG7" i="33"/>
  <c r="BG7" i="41"/>
  <c r="BG7" i="43"/>
  <c r="BF34" i="39"/>
  <c r="BI27" i="45"/>
  <c r="BI30" i="45"/>
  <c r="BI41" i="45"/>
  <c r="BI48" i="45"/>
  <c r="BI20" i="45"/>
  <c r="BI39" i="45"/>
  <c r="BI11" i="45"/>
  <c r="BI18" i="45"/>
  <c r="BI37" i="45"/>
  <c r="BI44" i="45"/>
  <c r="BI45" i="45"/>
  <c r="BI38" i="45"/>
  <c r="BI9" i="45"/>
  <c r="BI17" i="45"/>
  <c r="BI24" i="45"/>
  <c r="BI19" i="45"/>
  <c r="BI26" i="45"/>
  <c r="BI29" i="45"/>
  <c r="BI36" i="45"/>
  <c r="BI47" i="45"/>
  <c r="BF36" i="45"/>
  <c r="BF9" i="45"/>
  <c r="BF49" i="45"/>
  <c r="BF26" i="45"/>
  <c r="BF33" i="45"/>
  <c r="BF48" i="45"/>
  <c r="BF16" i="45"/>
  <c r="BF23" i="45"/>
  <c r="BF46" i="45"/>
  <c r="BF14" i="45"/>
  <c r="BF21" i="45"/>
  <c r="BG7" i="24"/>
  <c r="BG7" i="34"/>
  <c r="AC16" i="22"/>
  <c r="BF41" i="45"/>
  <c r="BF29" i="45"/>
  <c r="BG7" i="5"/>
  <c r="BG7" i="27"/>
  <c r="BG7" i="31"/>
  <c r="AC9" i="12"/>
  <c r="AC11" i="12"/>
  <c r="AC13" i="12"/>
  <c r="AC15" i="12"/>
  <c r="AC17" i="12"/>
  <c r="AC19" i="12"/>
  <c r="AC21" i="12"/>
  <c r="AC23" i="12"/>
  <c r="AC25" i="12"/>
  <c r="AC27" i="12"/>
  <c r="AC29" i="12"/>
  <c r="AC31" i="12"/>
  <c r="AC33" i="12"/>
  <c r="AC35" i="12"/>
  <c r="AC37" i="12"/>
  <c r="AC39" i="12"/>
  <c r="AC41" i="12"/>
  <c r="AC43" i="12"/>
  <c r="AC45" i="12"/>
  <c r="AC47" i="12"/>
  <c r="AC49" i="12"/>
  <c r="BG7" i="42"/>
  <c r="BF32" i="39"/>
  <c r="BF25" i="45"/>
  <c r="BF15" i="45"/>
  <c r="BG32" i="39"/>
  <c r="BF13" i="45"/>
  <c r="BF11" i="45"/>
  <c r="AN33" i="22"/>
  <c r="BG7" i="10"/>
  <c r="BG7" i="23"/>
  <c r="BG7" i="38"/>
  <c r="BF33" i="39"/>
  <c r="BF35" i="39"/>
  <c r="BI43" i="45"/>
  <c r="BI46" i="45"/>
  <c r="BI14" i="45"/>
  <c r="BI25" i="45"/>
  <c r="BI23" i="45"/>
  <c r="BI34" i="45"/>
  <c r="BI49" i="45"/>
  <c r="BI21" i="45"/>
  <c r="BI22" i="45"/>
  <c r="BI33" i="45"/>
  <c r="BI40" i="45"/>
  <c r="BI31" i="45"/>
  <c r="BI42" i="45"/>
  <c r="BI10" i="45"/>
  <c r="BI13" i="45"/>
  <c r="BI15" i="45"/>
  <c r="BF20" i="45"/>
  <c r="BF27" i="45"/>
  <c r="BF42" i="45"/>
  <c r="BF10" i="45"/>
  <c r="BF17" i="45"/>
  <c r="BF32" i="45"/>
  <c r="BF39" i="45"/>
  <c r="BF45" i="45"/>
  <c r="BF30" i="45"/>
  <c r="BF37" i="45"/>
  <c r="BF43" i="45"/>
  <c r="AT7" i="45"/>
  <c r="AT51" i="45" s="1"/>
  <c r="AK7" i="45"/>
  <c r="AK51" i="45" s="1"/>
  <c r="BF12" i="27"/>
  <c r="BH12" i="27"/>
  <c r="BI12" i="27" s="1"/>
  <c r="BF28" i="27"/>
  <c r="BH28" i="27"/>
  <c r="BI28" i="27" s="1"/>
  <c r="BF44" i="27"/>
  <c r="BH44" i="27"/>
  <c r="BI44" i="27" s="1"/>
  <c r="BF9" i="27"/>
  <c r="BH9" i="27"/>
  <c r="BI9" i="27" s="1"/>
  <c r="BF25" i="27"/>
  <c r="BH25" i="27"/>
  <c r="BI25" i="27" s="1"/>
  <c r="BF41" i="27"/>
  <c r="BH41" i="27"/>
  <c r="BI41" i="27" s="1"/>
  <c r="BF49" i="38"/>
  <c r="BH49" i="38"/>
  <c r="BI49" i="38" s="1"/>
  <c r="BF37" i="38"/>
  <c r="BH37" i="38"/>
  <c r="BI37" i="38" s="1"/>
  <c r="BF33" i="38"/>
  <c r="BH33" i="38"/>
  <c r="BI33" i="38" s="1"/>
  <c r="BF13" i="38"/>
  <c r="BH13" i="38"/>
  <c r="BI13" i="38" s="1"/>
  <c r="BF23" i="38"/>
  <c r="BH23" i="38"/>
  <c r="BI23" i="38" s="1"/>
  <c r="BH22" i="38"/>
  <c r="BI22" i="38" s="1"/>
  <c r="BF22" i="38"/>
  <c r="BF46" i="7"/>
  <c r="BH46" i="7"/>
  <c r="BI46" i="7" s="1"/>
  <c r="BF30" i="7"/>
  <c r="BH30" i="7"/>
  <c r="BI30" i="7" s="1"/>
  <c r="BF14" i="7"/>
  <c r="BH14" i="7"/>
  <c r="BI14" i="7" s="1"/>
  <c r="BF45" i="33"/>
  <c r="BH45" i="33"/>
  <c r="BI45" i="33" s="1"/>
  <c r="BF37" i="33"/>
  <c r="BH37" i="33"/>
  <c r="BI37" i="33" s="1"/>
  <c r="BF29" i="33"/>
  <c r="BH29" i="33"/>
  <c r="BI29" i="33" s="1"/>
  <c r="BH17" i="33"/>
  <c r="BI17" i="33" s="1"/>
  <c r="BF17" i="33"/>
  <c r="BF9" i="33"/>
  <c r="BH9" i="33"/>
  <c r="BI9" i="33" s="1"/>
  <c r="BF16" i="42"/>
  <c r="BH16" i="42"/>
  <c r="BI16" i="42" s="1"/>
  <c r="BF20" i="42"/>
  <c r="BH20" i="42"/>
  <c r="BI20" i="42" s="1"/>
  <c r="BF14" i="27"/>
  <c r="BH14" i="27"/>
  <c r="BI14" i="27" s="1"/>
  <c r="BF30" i="27"/>
  <c r="BH30" i="27"/>
  <c r="BI30" i="27" s="1"/>
  <c r="BF46" i="27"/>
  <c r="BH46" i="27"/>
  <c r="BI46" i="27" s="1"/>
  <c r="BF27" i="27"/>
  <c r="BH27" i="27"/>
  <c r="BI27" i="27" s="1"/>
  <c r="BF43" i="27"/>
  <c r="BH43" i="27"/>
  <c r="BI43" i="27" s="1"/>
  <c r="BF44" i="38"/>
  <c r="BH44" i="38"/>
  <c r="BI44" i="38" s="1"/>
  <c r="BF36" i="38"/>
  <c r="BH36" i="38"/>
  <c r="BI36" i="38" s="1"/>
  <c r="BF16" i="38"/>
  <c r="BH16" i="38"/>
  <c r="BI16" i="38" s="1"/>
  <c r="BF8" i="38"/>
  <c r="BH8" i="38"/>
  <c r="BI8" i="38" s="1"/>
  <c r="BF28" i="38"/>
  <c r="BH28" i="38"/>
  <c r="BI28" i="38" s="1"/>
  <c r="BF30" i="31"/>
  <c r="BH30" i="31"/>
  <c r="BI30" i="31" s="1"/>
  <c r="BF36" i="7"/>
  <c r="BH36" i="7"/>
  <c r="BI36" i="7" s="1"/>
  <c r="BF20" i="7"/>
  <c r="BH20" i="7"/>
  <c r="BI20" i="7" s="1"/>
  <c r="BF44" i="33"/>
  <c r="BH44" i="33"/>
  <c r="BI44" i="33" s="1"/>
  <c r="BH40" i="33"/>
  <c r="BI40" i="33" s="1"/>
  <c r="BF40" i="33"/>
  <c r="BF32" i="33"/>
  <c r="BH32" i="33"/>
  <c r="BI32" i="33" s="1"/>
  <c r="BH24" i="33"/>
  <c r="BI24" i="33" s="1"/>
  <c r="BF24" i="33"/>
  <c r="BF16" i="33"/>
  <c r="BH16" i="33"/>
  <c r="BI16" i="33" s="1"/>
  <c r="BH8" i="33"/>
  <c r="BI8" i="33" s="1"/>
  <c r="BF8" i="33"/>
  <c r="BF37" i="43"/>
  <c r="BH37" i="43"/>
  <c r="BI37" i="43" s="1"/>
  <c r="BF10" i="27"/>
  <c r="BH10" i="27"/>
  <c r="BI10" i="27" s="1"/>
  <c r="BF18" i="27"/>
  <c r="BH18" i="27"/>
  <c r="BI18" i="27" s="1"/>
  <c r="BF26" i="27"/>
  <c r="BH26" i="27"/>
  <c r="BI26" i="27" s="1"/>
  <c r="BF34" i="27"/>
  <c r="BH34" i="27"/>
  <c r="BI34" i="27" s="1"/>
  <c r="BF42" i="27"/>
  <c r="BH42" i="27"/>
  <c r="BI42" i="27" s="1"/>
  <c r="BF15" i="27"/>
  <c r="BH15" i="27"/>
  <c r="BI15" i="27" s="1"/>
  <c r="BF23" i="27"/>
  <c r="BH23" i="27"/>
  <c r="BI23" i="27" s="1"/>
  <c r="BF31" i="27"/>
  <c r="BH31" i="27"/>
  <c r="BI31" i="27" s="1"/>
  <c r="BF39" i="27"/>
  <c r="BH39" i="27"/>
  <c r="BI39" i="27" s="1"/>
  <c r="BF47" i="27"/>
  <c r="BH47" i="27"/>
  <c r="BI47" i="27" s="1"/>
  <c r="BF7" i="38"/>
  <c r="BH7" i="38"/>
  <c r="BF46" i="38"/>
  <c r="BH46" i="38"/>
  <c r="BI46" i="38" s="1"/>
  <c r="BF42" i="38"/>
  <c r="BH42" i="38"/>
  <c r="BI42" i="38" s="1"/>
  <c r="BH38" i="38"/>
  <c r="BI38" i="38" s="1"/>
  <c r="BF38" i="38"/>
  <c r="BF34" i="38"/>
  <c r="BH34" i="38"/>
  <c r="BI34" i="38" s="1"/>
  <c r="BF30" i="38"/>
  <c r="BH30" i="38"/>
  <c r="BI30" i="38" s="1"/>
  <c r="BF14" i="38"/>
  <c r="BH14" i="38"/>
  <c r="BI14" i="38" s="1"/>
  <c r="BF10" i="38"/>
  <c r="BH10" i="38"/>
  <c r="BI10" i="38" s="1"/>
  <c r="BF25" i="38"/>
  <c r="BH25" i="38"/>
  <c r="BI25" i="38" s="1"/>
  <c r="BF17" i="38"/>
  <c r="BH17" i="38"/>
  <c r="BI17" i="38" s="1"/>
  <c r="BH24" i="38"/>
  <c r="BI24" i="38" s="1"/>
  <c r="BF24" i="38"/>
  <c r="BF7" i="31"/>
  <c r="BH7" i="31"/>
  <c r="BF15" i="7"/>
  <c r="BH15" i="7"/>
  <c r="BI15" i="7" s="1"/>
  <c r="BF40" i="7"/>
  <c r="BH40" i="7"/>
  <c r="BI40" i="7" s="1"/>
  <c r="BF32" i="7"/>
  <c r="BH32" i="7"/>
  <c r="BI32" i="7" s="1"/>
  <c r="BF24" i="7"/>
  <c r="BH24" i="7"/>
  <c r="BI24" i="7" s="1"/>
  <c r="BH16" i="7"/>
  <c r="BI16" i="7" s="1"/>
  <c r="BF16" i="7"/>
  <c r="BF8" i="7"/>
  <c r="BH8" i="7"/>
  <c r="BI8" i="7" s="1"/>
  <c r="BF46" i="33"/>
  <c r="BH46" i="33"/>
  <c r="BI46" i="33" s="1"/>
  <c r="BH42" i="33"/>
  <c r="BI42" i="33" s="1"/>
  <c r="BF42" i="33"/>
  <c r="BF38" i="33"/>
  <c r="BH38" i="33"/>
  <c r="BI38" i="33" s="1"/>
  <c r="BF34" i="33"/>
  <c r="BH34" i="33"/>
  <c r="BI34" i="33" s="1"/>
  <c r="BF30" i="33"/>
  <c r="BH30" i="33"/>
  <c r="BI30" i="33" s="1"/>
  <c r="BH26" i="33"/>
  <c r="BI26" i="33" s="1"/>
  <c r="BF26" i="33"/>
  <c r="BF22" i="33"/>
  <c r="BH22" i="33"/>
  <c r="BI22" i="33" s="1"/>
  <c r="BF18" i="33"/>
  <c r="BH18" i="33"/>
  <c r="BI18" i="33" s="1"/>
  <c r="BF14" i="33"/>
  <c r="BH14" i="33"/>
  <c r="BI14" i="33" s="1"/>
  <c r="BH10" i="33"/>
  <c r="BI10" i="33" s="1"/>
  <c r="BF10" i="33"/>
  <c r="BF20" i="27"/>
  <c r="BH20" i="27"/>
  <c r="BI20" i="27" s="1"/>
  <c r="BF36" i="27"/>
  <c r="BH36" i="27"/>
  <c r="BI36" i="27" s="1"/>
  <c r="BF17" i="27"/>
  <c r="BH17" i="27"/>
  <c r="BI17" i="27" s="1"/>
  <c r="BF33" i="27"/>
  <c r="BH33" i="27"/>
  <c r="BI33" i="27" s="1"/>
  <c r="BF49" i="27"/>
  <c r="BH49" i="27"/>
  <c r="BI49" i="27" s="1"/>
  <c r="BF45" i="38"/>
  <c r="BH45" i="38"/>
  <c r="BI45" i="38" s="1"/>
  <c r="BF41" i="38"/>
  <c r="BH41" i="38"/>
  <c r="BI41" i="38" s="1"/>
  <c r="BF29" i="38"/>
  <c r="BH29" i="38"/>
  <c r="BI29" i="38" s="1"/>
  <c r="BF9" i="38"/>
  <c r="BH9" i="38"/>
  <c r="BI9" i="38" s="1"/>
  <c r="BF21" i="31"/>
  <c r="BH21" i="31"/>
  <c r="BI21" i="31" s="1"/>
  <c r="BF38" i="7"/>
  <c r="BH38" i="7"/>
  <c r="BI38" i="7" s="1"/>
  <c r="BF22" i="7"/>
  <c r="BH22" i="7"/>
  <c r="BI22" i="7" s="1"/>
  <c r="BF48" i="7"/>
  <c r="BH48" i="7"/>
  <c r="BI48" i="7" s="1"/>
  <c r="BH49" i="33"/>
  <c r="BI49" i="33" s="1"/>
  <c r="BF49" i="33"/>
  <c r="BF41" i="33"/>
  <c r="BH41" i="33"/>
  <c r="BI41" i="33" s="1"/>
  <c r="BH33" i="33"/>
  <c r="BI33" i="33" s="1"/>
  <c r="BF33" i="33"/>
  <c r="BF25" i="33"/>
  <c r="BH25" i="33"/>
  <c r="BI25" i="33" s="1"/>
  <c r="BF21" i="33"/>
  <c r="BH21" i="33"/>
  <c r="BI21" i="33" s="1"/>
  <c r="BF13" i="33"/>
  <c r="BH13" i="33"/>
  <c r="BI13" i="33" s="1"/>
  <c r="BF18" i="42"/>
  <c r="BH18" i="42"/>
  <c r="BI18" i="42" s="1"/>
  <c r="BF22" i="27"/>
  <c r="BH22" i="27"/>
  <c r="BI22" i="27" s="1"/>
  <c r="BF38" i="27"/>
  <c r="BH38" i="27"/>
  <c r="BI38" i="27" s="1"/>
  <c r="BF11" i="27"/>
  <c r="BH11" i="27"/>
  <c r="BI11" i="27" s="1"/>
  <c r="BF19" i="27"/>
  <c r="BH19" i="27"/>
  <c r="BI19" i="27" s="1"/>
  <c r="BF35" i="27"/>
  <c r="BH35" i="27"/>
  <c r="BI35" i="27" s="1"/>
  <c r="BF48" i="38"/>
  <c r="BH48" i="38"/>
  <c r="BI48" i="38" s="1"/>
  <c r="BH40" i="38"/>
  <c r="BI40" i="38" s="1"/>
  <c r="BF40" i="38"/>
  <c r="BF32" i="38"/>
  <c r="BH32" i="38"/>
  <c r="BI32" i="38" s="1"/>
  <c r="BF12" i="38"/>
  <c r="BH12" i="38"/>
  <c r="BI12" i="38" s="1"/>
  <c r="BF21" i="38"/>
  <c r="BH21" i="38"/>
  <c r="BI21" i="38" s="1"/>
  <c r="BF20" i="38"/>
  <c r="BH20" i="38"/>
  <c r="BI20" i="38" s="1"/>
  <c r="BF44" i="7"/>
  <c r="BH44" i="7"/>
  <c r="BI44" i="7" s="1"/>
  <c r="BF28" i="7"/>
  <c r="BH28" i="7"/>
  <c r="BI28" i="7" s="1"/>
  <c r="BF10" i="7"/>
  <c r="BH10" i="7"/>
  <c r="BI10" i="7" s="1"/>
  <c r="BF48" i="33"/>
  <c r="BH48" i="33"/>
  <c r="BI48" i="33" s="1"/>
  <c r="BF36" i="33"/>
  <c r="BH36" i="33"/>
  <c r="BI36" i="33" s="1"/>
  <c r="BF28" i="33"/>
  <c r="BH28" i="33"/>
  <c r="BI28" i="33" s="1"/>
  <c r="BF20" i="33"/>
  <c r="BH20" i="33"/>
  <c r="BI20" i="33" s="1"/>
  <c r="BF12" i="33"/>
  <c r="BH12" i="33"/>
  <c r="BI12" i="33" s="1"/>
  <c r="BH8" i="27"/>
  <c r="BI8" i="27" s="1"/>
  <c r="BF8" i="27"/>
  <c r="BF16" i="27"/>
  <c r="BH16" i="27"/>
  <c r="BI16" i="27" s="1"/>
  <c r="BH24" i="27"/>
  <c r="BI24" i="27" s="1"/>
  <c r="BF24" i="27"/>
  <c r="BH32" i="27"/>
  <c r="BI32" i="27" s="1"/>
  <c r="BF32" i="27"/>
  <c r="BH40" i="27"/>
  <c r="BI40" i="27" s="1"/>
  <c r="BF40" i="27"/>
  <c r="BF48" i="27"/>
  <c r="BH48" i="27"/>
  <c r="BI48" i="27" s="1"/>
  <c r="BF13" i="27"/>
  <c r="BH13" i="27"/>
  <c r="BI13" i="27" s="1"/>
  <c r="BF21" i="27"/>
  <c r="BH21" i="27"/>
  <c r="BI21" i="27" s="1"/>
  <c r="BF29" i="27"/>
  <c r="BH29" i="27"/>
  <c r="BI29" i="27" s="1"/>
  <c r="BF37" i="27"/>
  <c r="BH37" i="27"/>
  <c r="BI37" i="27" s="1"/>
  <c r="BF45" i="27"/>
  <c r="BH45" i="27"/>
  <c r="BI45" i="27" s="1"/>
  <c r="BH47" i="38"/>
  <c r="BI47" i="38" s="1"/>
  <c r="BF47" i="38"/>
  <c r="BF43" i="38"/>
  <c r="BH43" i="38"/>
  <c r="BI43" i="38" s="1"/>
  <c r="BF39" i="38"/>
  <c r="BH39" i="38"/>
  <c r="BI39" i="38" s="1"/>
  <c r="BF35" i="38"/>
  <c r="BH35" i="38"/>
  <c r="BI35" i="38" s="1"/>
  <c r="BH31" i="38"/>
  <c r="BI31" i="38" s="1"/>
  <c r="BF31" i="38"/>
  <c r="BH15" i="38"/>
  <c r="BI15" i="38" s="1"/>
  <c r="BF15" i="38"/>
  <c r="BF11" i="38"/>
  <c r="BH11" i="38"/>
  <c r="BI11" i="38" s="1"/>
  <c r="BF27" i="38"/>
  <c r="BH27" i="38"/>
  <c r="BI27" i="38" s="1"/>
  <c r="BF19" i="38"/>
  <c r="BH19" i="38"/>
  <c r="BI19" i="38" s="1"/>
  <c r="BF26" i="38"/>
  <c r="BH26" i="38"/>
  <c r="BI26" i="38" s="1"/>
  <c r="BF18" i="38"/>
  <c r="BH18" i="38"/>
  <c r="BI18" i="38" s="1"/>
  <c r="BF7" i="24"/>
  <c r="BH7" i="24"/>
  <c r="BF42" i="7"/>
  <c r="BH42" i="7"/>
  <c r="BI42" i="7" s="1"/>
  <c r="BF34" i="7"/>
  <c r="BH34" i="7"/>
  <c r="BI34" i="7" s="1"/>
  <c r="BF26" i="7"/>
  <c r="BH26" i="7"/>
  <c r="BI26" i="7" s="1"/>
  <c r="BF18" i="7"/>
  <c r="BH18" i="7"/>
  <c r="BI18" i="7" s="1"/>
  <c r="BH12" i="7"/>
  <c r="BI12" i="7" s="1"/>
  <c r="BF12" i="7"/>
  <c r="BF47" i="33"/>
  <c r="BH47" i="33"/>
  <c r="BI47" i="33" s="1"/>
  <c r="BF43" i="33"/>
  <c r="BH43" i="33"/>
  <c r="BI43" i="33" s="1"/>
  <c r="BF39" i="33"/>
  <c r="BH39" i="33"/>
  <c r="BI39" i="33" s="1"/>
  <c r="BF35" i="33"/>
  <c r="BH35" i="33"/>
  <c r="BI35" i="33" s="1"/>
  <c r="BF31" i="33"/>
  <c r="BH31" i="33"/>
  <c r="BI31" i="33" s="1"/>
  <c r="BF27" i="33"/>
  <c r="BH27" i="33"/>
  <c r="BI27" i="33" s="1"/>
  <c r="BF23" i="33"/>
  <c r="BH23" i="33"/>
  <c r="BI23" i="33" s="1"/>
  <c r="BF19" i="33"/>
  <c r="BH19" i="33"/>
  <c r="BI19" i="33" s="1"/>
  <c r="BF15" i="33"/>
  <c r="BH15" i="33"/>
  <c r="BI15" i="33" s="1"/>
  <c r="BF11" i="33"/>
  <c r="BH11" i="33"/>
  <c r="BI11" i="33" s="1"/>
  <c r="BF7" i="33"/>
  <c r="BH7" i="33"/>
  <c r="BF15" i="42"/>
  <c r="BH15" i="42"/>
  <c r="BI15" i="42" s="1"/>
  <c r="BF17" i="42"/>
  <c r="BH17" i="42"/>
  <c r="BI17" i="42" s="1"/>
  <c r="BH19" i="42"/>
  <c r="BI19" i="42" s="1"/>
  <c r="BF19" i="42"/>
  <c r="BF21" i="42"/>
  <c r="BH21" i="42"/>
  <c r="BI21" i="42" s="1"/>
  <c r="BF35" i="43"/>
  <c r="BH35" i="43"/>
  <c r="BI35" i="43" s="1"/>
  <c r="Y7" i="45"/>
  <c r="Y51" i="45" s="1"/>
  <c r="G46" i="39"/>
  <c r="G14" i="39"/>
  <c r="G7" i="45"/>
  <c r="G51" i="45" s="1"/>
  <c r="G15" i="39"/>
  <c r="G36" i="39"/>
  <c r="G20" i="39"/>
  <c r="G43" i="39"/>
  <c r="G35" i="39"/>
  <c r="AD11" i="39"/>
  <c r="G11" i="39"/>
  <c r="G42" i="39"/>
  <c r="G34" i="39"/>
  <c r="G26" i="39"/>
  <c r="G18" i="39"/>
  <c r="G10" i="39"/>
  <c r="G39" i="39"/>
  <c r="G19" i="39"/>
  <c r="G38" i="39"/>
  <c r="G30" i="39"/>
  <c r="G22" i="39"/>
  <c r="G47" i="39"/>
  <c r="G23" i="39"/>
  <c r="G44" i="39"/>
  <c r="G28" i="39"/>
  <c r="G12" i="39"/>
  <c r="AD50" i="12"/>
  <c r="G50" i="12"/>
  <c r="G27" i="39"/>
  <c r="G48" i="39"/>
  <c r="G40" i="39"/>
  <c r="G32" i="39"/>
  <c r="G24" i="39"/>
  <c r="G16" i="39"/>
  <c r="G8" i="39"/>
  <c r="G31" i="39"/>
  <c r="T8" i="18"/>
  <c r="U8" i="18" s="1"/>
  <c r="AK51" i="15"/>
  <c r="AF8" i="18"/>
  <c r="AG8" i="18" s="1"/>
  <c r="AW51" i="15"/>
  <c r="A32" i="4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U25" i="32"/>
  <c r="AG7" i="12"/>
  <c r="AH7" i="12" s="1"/>
  <c r="W51" i="32"/>
  <c r="AU41" i="32"/>
  <c r="AU9" i="32"/>
  <c r="X22" i="32"/>
  <c r="AU22" i="32"/>
  <c r="X7" i="32"/>
  <c r="X47" i="32"/>
  <c r="X41" i="32"/>
  <c r="X39" i="32"/>
  <c r="X37" i="32"/>
  <c r="X35" i="32"/>
  <c r="X33" i="32"/>
  <c r="AU50" i="32"/>
  <c r="AU42" i="32"/>
  <c r="AS38" i="32"/>
  <c r="AU34" i="32"/>
  <c r="AU26" i="32"/>
  <c r="AU14" i="32"/>
  <c r="AS34" i="32"/>
  <c r="AU46" i="32"/>
  <c r="AU38" i="32"/>
  <c r="AU30" i="32"/>
  <c r="AU18" i="32"/>
  <c r="AU10" i="32"/>
  <c r="BD11" i="12"/>
  <c r="BD15" i="12"/>
  <c r="BD19" i="12"/>
  <c r="BD23" i="12"/>
  <c r="BD27" i="12"/>
  <c r="BD31" i="12"/>
  <c r="BD35" i="12"/>
  <c r="BD39" i="12"/>
  <c r="BD43" i="12"/>
  <c r="BD47" i="12"/>
  <c r="AU48" i="32"/>
  <c r="AU36" i="32"/>
  <c r="AS32" i="32"/>
  <c r="AU28" i="32"/>
  <c r="AU20" i="32"/>
  <c r="AU12" i="32"/>
  <c r="AU8" i="32"/>
  <c r="AT45" i="20"/>
  <c r="AV45" i="20" s="1"/>
  <c r="AS50" i="32"/>
  <c r="AS46" i="32"/>
  <c r="AS42" i="32"/>
  <c r="AS30" i="32"/>
  <c r="AS26" i="32"/>
  <c r="AS22" i="32"/>
  <c r="AS18" i="32"/>
  <c r="AS14" i="32"/>
  <c r="AS10" i="32"/>
  <c r="AT50" i="35"/>
  <c r="AT44" i="35"/>
  <c r="AT38" i="35"/>
  <c r="AT34" i="35"/>
  <c r="AT28" i="35"/>
  <c r="BD10" i="12"/>
  <c r="BG10" i="12" s="1"/>
  <c r="BD14" i="12"/>
  <c r="BD18" i="12"/>
  <c r="BG18" i="12" s="1"/>
  <c r="BD22" i="12"/>
  <c r="BG22" i="12" s="1"/>
  <c r="BD26" i="12"/>
  <c r="BD30" i="12"/>
  <c r="BD34" i="12"/>
  <c r="BG34" i="12" s="1"/>
  <c r="BD38" i="12"/>
  <c r="BG38" i="12" s="1"/>
  <c r="BD42" i="12"/>
  <c r="BG42" i="12" s="1"/>
  <c r="BD46" i="12"/>
  <c r="W50" i="8"/>
  <c r="W50" i="2" s="1"/>
  <c r="W50" i="25" s="1"/>
  <c r="T50" i="8"/>
  <c r="T50" i="2" s="1"/>
  <c r="T50" i="25" s="1"/>
  <c r="Q50" i="8"/>
  <c r="K50" i="8"/>
  <c r="K50" i="2" s="1"/>
  <c r="K50" i="25" s="1"/>
  <c r="H50" i="8"/>
  <c r="H50" i="2" s="1"/>
  <c r="H50" i="25" s="1"/>
  <c r="E50" i="8"/>
  <c r="BD8" i="12"/>
  <c r="BD16" i="12"/>
  <c r="BD24" i="12"/>
  <c r="BD32" i="12"/>
  <c r="BD44" i="12"/>
  <c r="BD9" i="12"/>
  <c r="BD13" i="12"/>
  <c r="BD17" i="12"/>
  <c r="BD21" i="12"/>
  <c r="BD25" i="12"/>
  <c r="BD29" i="12"/>
  <c r="BD33" i="12"/>
  <c r="BD37" i="12"/>
  <c r="BD41" i="12"/>
  <c r="BD45" i="12"/>
  <c r="BD49" i="12"/>
  <c r="BD12" i="12"/>
  <c r="BD20" i="12"/>
  <c r="BD28" i="12"/>
  <c r="BD36" i="12"/>
  <c r="BD40" i="12"/>
  <c r="BD48" i="12"/>
  <c r="AP37" i="18"/>
  <c r="E31" i="18"/>
  <c r="F31" i="18" s="1"/>
  <c r="E27" i="18"/>
  <c r="F27" i="18" s="1"/>
  <c r="E34" i="18"/>
  <c r="F34" i="18" s="1"/>
  <c r="E36" i="18"/>
  <c r="F36" i="18" s="1"/>
  <c r="AV51" i="27"/>
  <c r="F51" i="27"/>
  <c r="F53" i="27" s="1"/>
  <c r="AV47" i="22"/>
  <c r="AW47" i="22" s="1"/>
  <c r="AV39" i="22"/>
  <c r="AW39" i="22" s="1"/>
  <c r="AV16" i="22"/>
  <c r="AW16" i="22" s="1"/>
  <c r="AV12" i="22"/>
  <c r="AW12" i="22" s="1"/>
  <c r="E17" i="18"/>
  <c r="F17" i="18" s="1"/>
  <c r="E16" i="18"/>
  <c r="F16" i="18" s="1"/>
  <c r="E30" i="18"/>
  <c r="E38" i="18"/>
  <c r="E32" i="18"/>
  <c r="F32" i="18" s="1"/>
  <c r="E46" i="18"/>
  <c r="F46" i="18" s="1"/>
  <c r="E9" i="18"/>
  <c r="F9" i="18" s="1"/>
  <c r="E43" i="18"/>
  <c r="F43" i="18" s="1"/>
  <c r="E12" i="18"/>
  <c r="F12" i="18" s="1"/>
  <c r="F17" i="12"/>
  <c r="F21" i="12"/>
  <c r="E21" i="18"/>
  <c r="F21" i="18" s="1"/>
  <c r="AL45" i="18"/>
  <c r="AM45" i="18" s="1"/>
  <c r="AL37" i="18"/>
  <c r="AM37" i="18" s="1"/>
  <c r="AL26" i="18"/>
  <c r="AM26" i="18" s="1"/>
  <c r="AL22" i="18"/>
  <c r="AM22" i="18" s="1"/>
  <c r="F11" i="12"/>
  <c r="F15" i="12"/>
  <c r="F19" i="12"/>
  <c r="AL40" i="18"/>
  <c r="AM40" i="18" s="1"/>
  <c r="AL50" i="18"/>
  <c r="AM50" i="18" s="1"/>
  <c r="AL24" i="18"/>
  <c r="AM24" i="18" s="1"/>
  <c r="AL20" i="18"/>
  <c r="AM20" i="18" s="1"/>
  <c r="AP20" i="18"/>
  <c r="BD36" i="11"/>
  <c r="BG36" i="11" s="1"/>
  <c r="AV8" i="22"/>
  <c r="AW8" i="22" s="1"/>
  <c r="G51" i="38"/>
  <c r="AT15" i="35"/>
  <c r="AT11" i="35"/>
  <c r="BD11" i="11"/>
  <c r="BG11" i="11" s="1"/>
  <c r="BD19" i="11"/>
  <c r="BG19" i="11" s="1"/>
  <c r="BD31" i="11"/>
  <c r="BG31" i="11" s="1"/>
  <c r="AW51" i="27"/>
  <c r="AL7" i="28" s="1"/>
  <c r="AV43" i="22"/>
  <c r="AW43" i="22" s="1"/>
  <c r="AV35" i="22"/>
  <c r="AW35" i="22" s="1"/>
  <c r="AV14" i="22"/>
  <c r="AV20" i="22"/>
  <c r="AW20" i="22" s="1"/>
  <c r="AL41" i="18"/>
  <c r="AM41" i="18" s="1"/>
  <c r="AL35" i="18"/>
  <c r="AM35" i="18" s="1"/>
  <c r="AU24" i="44"/>
  <c r="AV10" i="22"/>
  <c r="AV18" i="22"/>
  <c r="AW18" i="22" s="1"/>
  <c r="AV22" i="22"/>
  <c r="AW22" i="22" s="1"/>
  <c r="AV30" i="22"/>
  <c r="AW30" i="22" s="1"/>
  <c r="AP14" i="18"/>
  <c r="AE53" i="20"/>
  <c r="BD37" i="11"/>
  <c r="BG37" i="11" s="1"/>
  <c r="BE38" i="34"/>
  <c r="AS15" i="22"/>
  <c r="BE15" i="34"/>
  <c r="BE47" i="9"/>
  <c r="BE7" i="9"/>
  <c r="E51" i="12"/>
  <c r="AI36" i="18"/>
  <c r="AJ36" i="18" s="1"/>
  <c r="BE13" i="15"/>
  <c r="AT27" i="19"/>
  <c r="AV27" i="19" s="1"/>
  <c r="AP51" i="32"/>
  <c r="AP51" i="35"/>
  <c r="BE37" i="9"/>
  <c r="AS14" i="12"/>
  <c r="AS36" i="32"/>
  <c r="BE29" i="15"/>
  <c r="BE12" i="15"/>
  <c r="AZ51" i="24"/>
  <c r="AO16" i="28" s="1"/>
  <c r="AS11" i="22"/>
  <c r="P53" i="21"/>
  <c r="AI44" i="18"/>
  <c r="AJ44" i="18" s="1"/>
  <c r="AP34" i="18"/>
  <c r="AU44" i="32"/>
  <c r="AU40" i="32"/>
  <c r="AU32" i="32"/>
  <c r="AU24" i="32"/>
  <c r="AU16" i="32"/>
  <c r="AQ51" i="32"/>
  <c r="U51" i="32"/>
  <c r="I51" i="32"/>
  <c r="AS44" i="32"/>
  <c r="AS40" i="32"/>
  <c r="AS28" i="32"/>
  <c r="AS24" i="32"/>
  <c r="AS20" i="32"/>
  <c r="AS16" i="32"/>
  <c r="AS12" i="32"/>
  <c r="AS8" i="32"/>
  <c r="BD26" i="11"/>
  <c r="BG26" i="11" s="1"/>
  <c r="BD42" i="11"/>
  <c r="BG42" i="11" s="1"/>
  <c r="AR10" i="8"/>
  <c r="AR14" i="8"/>
  <c r="AR18" i="8"/>
  <c r="AR26" i="8"/>
  <c r="AR30" i="8"/>
  <c r="AR34" i="8"/>
  <c r="AR38" i="8"/>
  <c r="AR42" i="8"/>
  <c r="AR46" i="8"/>
  <c r="AU22" i="8"/>
  <c r="AU22" i="2" s="1"/>
  <c r="AU22" i="25" s="1"/>
  <c r="AU26" i="8"/>
  <c r="AU26" i="2" s="1"/>
  <c r="AU26" i="25" s="1"/>
  <c r="AU30" i="8"/>
  <c r="AU30" i="2" s="1"/>
  <c r="AU30" i="25" s="1"/>
  <c r="AU34" i="8"/>
  <c r="AU34" i="2" s="1"/>
  <c r="AU34" i="25" s="1"/>
  <c r="AU38" i="8"/>
  <c r="AU38" i="2" s="1"/>
  <c r="AU38" i="25" s="1"/>
  <c r="AU42" i="8"/>
  <c r="AU42" i="2" s="1"/>
  <c r="AU42" i="25" s="1"/>
  <c r="AU46" i="8"/>
  <c r="AU46" i="2" s="1"/>
  <c r="AU46" i="25" s="1"/>
  <c r="AX10" i="8"/>
  <c r="AX14" i="8"/>
  <c r="AX18" i="8"/>
  <c r="AX26" i="8"/>
  <c r="AX30" i="8"/>
  <c r="AX34" i="8"/>
  <c r="AX38" i="8"/>
  <c r="AZ38" i="8" s="1"/>
  <c r="AX42" i="8"/>
  <c r="AX46" i="8"/>
  <c r="AS19" i="22"/>
  <c r="AS39" i="6"/>
  <c r="AT49" i="32"/>
  <c r="AT45" i="32"/>
  <c r="AT43" i="32"/>
  <c r="AT41" i="32"/>
  <c r="AT29" i="32"/>
  <c r="AT27" i="32"/>
  <c r="AT25" i="32"/>
  <c r="AT23" i="32"/>
  <c r="AT21" i="32"/>
  <c r="AT19" i="32"/>
  <c r="AT15" i="32"/>
  <c r="AT22" i="35"/>
  <c r="AT21" i="35"/>
  <c r="AT20" i="35"/>
  <c r="AT18" i="35"/>
  <c r="AT14" i="35"/>
  <c r="AT10" i="35"/>
  <c r="AT8" i="35"/>
  <c r="AT7" i="35"/>
  <c r="AU49" i="32"/>
  <c r="AU33" i="32"/>
  <c r="AU17" i="32"/>
  <c r="AS48" i="22"/>
  <c r="AS44" i="22"/>
  <c r="AS13" i="22"/>
  <c r="AS32" i="22"/>
  <c r="AM37" i="22"/>
  <c r="AN37" i="22" s="1"/>
  <c r="BE14" i="34"/>
  <c r="AS21" i="22"/>
  <c r="BE22" i="34"/>
  <c r="AS9" i="22"/>
  <c r="AS17" i="22"/>
  <c r="AS25" i="22"/>
  <c r="AM34" i="22"/>
  <c r="AS44" i="12"/>
  <c r="AS10" i="12"/>
  <c r="AS18" i="12"/>
  <c r="AF16" i="18"/>
  <c r="AG16" i="18" s="1"/>
  <c r="AM31" i="12"/>
  <c r="AN31" i="12" s="1"/>
  <c r="AM41" i="12"/>
  <c r="AN41" i="12" s="1"/>
  <c r="AS48" i="12"/>
  <c r="AI42" i="18"/>
  <c r="AJ42" i="18" s="1"/>
  <c r="BE47" i="15"/>
  <c r="BE14" i="15"/>
  <c r="BE35" i="9"/>
  <c r="AF51" i="18"/>
  <c r="AG51" i="18" s="1"/>
  <c r="AF47" i="18"/>
  <c r="AG47" i="18" s="1"/>
  <c r="AF32" i="18"/>
  <c r="AG32" i="18" s="1"/>
  <c r="AI32" i="18"/>
  <c r="AJ32" i="18" s="1"/>
  <c r="AF21" i="18"/>
  <c r="AG21" i="18" s="1"/>
  <c r="AF11" i="18"/>
  <c r="AG11" i="18" s="1"/>
  <c r="AM9" i="12"/>
  <c r="AN9" i="12" s="1"/>
  <c r="BE34" i="15"/>
  <c r="BE23" i="15"/>
  <c r="AF10" i="18"/>
  <c r="AG10" i="18" s="1"/>
  <c r="BE9" i="15"/>
  <c r="AT24" i="35"/>
  <c r="AF27" i="18"/>
  <c r="AG27" i="18" s="1"/>
  <c r="AM18" i="22"/>
  <c r="AF44" i="18"/>
  <c r="AG44" i="18" s="1"/>
  <c r="AT48" i="35"/>
  <c r="AT46" i="35"/>
  <c r="AT42" i="35"/>
  <c r="AT40" i="35"/>
  <c r="AT36" i="35"/>
  <c r="AT32" i="35"/>
  <c r="AT30" i="35"/>
  <c r="AT26" i="35"/>
  <c r="BD10" i="11"/>
  <c r="BG10" i="11" s="1"/>
  <c r="BD14" i="11"/>
  <c r="BG14" i="11" s="1"/>
  <c r="AF22" i="8"/>
  <c r="AF26" i="8"/>
  <c r="AF34" i="8"/>
  <c r="AF42" i="8"/>
  <c r="AI10" i="8"/>
  <c r="AI10" i="2" s="1"/>
  <c r="AI10" i="25" s="1"/>
  <c r="AI14" i="8"/>
  <c r="AI14" i="2" s="1"/>
  <c r="AI14" i="25" s="1"/>
  <c r="AI18" i="8"/>
  <c r="AI18" i="2" s="1"/>
  <c r="AI18" i="25" s="1"/>
  <c r="AI26" i="8"/>
  <c r="AI26" i="2" s="1"/>
  <c r="AI26" i="25" s="1"/>
  <c r="AI30" i="8"/>
  <c r="AI30" i="2" s="1"/>
  <c r="AI30" i="25" s="1"/>
  <c r="AI34" i="8"/>
  <c r="AI34" i="2" s="1"/>
  <c r="AI34" i="25" s="1"/>
  <c r="AI38" i="8"/>
  <c r="AI38" i="2" s="1"/>
  <c r="AI38" i="25" s="1"/>
  <c r="AI42" i="8"/>
  <c r="AI42" i="2" s="1"/>
  <c r="AI46" i="8"/>
  <c r="AI46" i="2" s="1"/>
  <c r="BD25" i="11"/>
  <c r="BG25" i="11" s="1"/>
  <c r="BD41" i="11"/>
  <c r="BG41" i="11" s="1"/>
  <c r="BD45" i="11"/>
  <c r="BG45" i="11" s="1"/>
  <c r="BD49" i="11"/>
  <c r="BG49" i="11" s="1"/>
  <c r="AT36" i="19"/>
  <c r="AV36" i="19" s="1"/>
  <c r="AT32" i="19"/>
  <c r="AV32" i="19" s="1"/>
  <c r="AU51" i="16"/>
  <c r="AU49" i="16"/>
  <c r="AU47" i="16"/>
  <c r="AU43" i="16"/>
  <c r="AU41" i="16"/>
  <c r="AU39" i="16"/>
  <c r="AU35" i="16"/>
  <c r="AU33" i="16"/>
  <c r="AU29" i="16"/>
  <c r="AU27" i="16"/>
  <c r="AU25" i="16"/>
  <c r="AU21" i="16"/>
  <c r="AU19" i="16"/>
  <c r="AU17" i="16"/>
  <c r="AU13" i="16"/>
  <c r="AU9" i="16"/>
  <c r="AS50" i="6"/>
  <c r="AS42" i="6"/>
  <c r="AS34" i="6"/>
  <c r="AS26" i="6"/>
  <c r="T34" i="8"/>
  <c r="T34" i="2" s="1"/>
  <c r="T34" i="25" s="1"/>
  <c r="K34" i="8"/>
  <c r="K34" i="2" s="1"/>
  <c r="K30" i="8"/>
  <c r="K30" i="2" s="1"/>
  <c r="AP28" i="18"/>
  <c r="T14" i="8"/>
  <c r="T14" i="2" s="1"/>
  <c r="K14" i="8"/>
  <c r="K14" i="2" s="1"/>
  <c r="E14" i="8"/>
  <c r="BD20" i="11"/>
  <c r="BG20" i="11" s="1"/>
  <c r="BD24" i="11"/>
  <c r="BG24" i="11" s="1"/>
  <c r="BD28" i="11"/>
  <c r="BG28" i="11" s="1"/>
  <c r="BD32" i="11"/>
  <c r="BG32" i="11" s="1"/>
  <c r="BD40" i="11"/>
  <c r="BG40" i="11" s="1"/>
  <c r="BD44" i="11"/>
  <c r="BG44" i="11" s="1"/>
  <c r="BD48" i="11"/>
  <c r="BG48" i="11" s="1"/>
  <c r="AM22" i="22"/>
  <c r="AN22" i="22" s="1"/>
  <c r="AK51" i="27"/>
  <c r="AC7" i="28" s="1"/>
  <c r="AN51" i="27"/>
  <c r="AF7" i="28" s="1"/>
  <c r="AJ49" i="22"/>
  <c r="AM27" i="22"/>
  <c r="AN27" i="22" s="1"/>
  <c r="AM23" i="22"/>
  <c r="AN23" i="22" s="1"/>
  <c r="AM31" i="22"/>
  <c r="AN31" i="22" s="1"/>
  <c r="AJ36" i="22"/>
  <c r="AM51" i="24"/>
  <c r="AF40" i="18"/>
  <c r="AG40" i="18" s="1"/>
  <c r="AF33" i="18"/>
  <c r="AG33" i="18" s="1"/>
  <c r="AC26" i="18"/>
  <c r="AD26" i="18" s="1"/>
  <c r="AC22" i="18"/>
  <c r="AD22" i="18" s="1"/>
  <c r="AC18" i="18"/>
  <c r="AD18" i="18" s="1"/>
  <c r="AC12" i="18"/>
  <c r="AD12" i="18" s="1"/>
  <c r="AM22" i="12"/>
  <c r="AN22" i="12" s="1"/>
  <c r="AC36" i="18"/>
  <c r="AD36" i="18" s="1"/>
  <c r="AC25" i="18"/>
  <c r="AD25" i="18" s="1"/>
  <c r="AC17" i="18"/>
  <c r="AD17" i="18" s="1"/>
  <c r="BE16" i="15"/>
  <c r="AC43" i="18"/>
  <c r="AD43" i="18" s="1"/>
  <c r="AC39" i="18"/>
  <c r="AD39" i="18" s="1"/>
  <c r="AF39" i="18"/>
  <c r="AG39" i="18" s="1"/>
  <c r="AC31" i="18"/>
  <c r="AD31" i="18" s="1"/>
  <c r="BE30" i="15"/>
  <c r="AC28" i="18"/>
  <c r="AD28" i="18" s="1"/>
  <c r="AC20" i="18"/>
  <c r="AD20" i="18" s="1"/>
  <c r="AM15" i="12"/>
  <c r="AN15" i="12" s="1"/>
  <c r="AM35" i="12"/>
  <c r="AN35" i="12" s="1"/>
  <c r="BE39" i="36"/>
  <c r="AC42" i="18"/>
  <c r="AD42" i="18" s="1"/>
  <c r="AC30" i="18"/>
  <c r="AD30" i="18" s="1"/>
  <c r="AC19" i="18"/>
  <c r="AD19" i="18" s="1"/>
  <c r="AC9" i="18"/>
  <c r="AD9" i="18" s="1"/>
  <c r="BE8" i="15"/>
  <c r="BE11" i="5"/>
  <c r="BE16" i="5"/>
  <c r="BE19" i="5"/>
  <c r="AJ24" i="12"/>
  <c r="BE24" i="10"/>
  <c r="AJ32" i="12"/>
  <c r="AJ36" i="12"/>
  <c r="BE38" i="10"/>
  <c r="AJ40" i="12"/>
  <c r="AJ44" i="12"/>
  <c r="BE45" i="10"/>
  <c r="AJ48" i="12"/>
  <c r="BE51" i="33"/>
  <c r="AC34" i="18"/>
  <c r="AD34" i="18" s="1"/>
  <c r="X43" i="32"/>
  <c r="AT7" i="32"/>
  <c r="AC38" i="18"/>
  <c r="AD38" i="18" s="1"/>
  <c r="AC46" i="18"/>
  <c r="AD46" i="18" s="1"/>
  <c r="AC27" i="18"/>
  <c r="AD27" i="18" s="1"/>
  <c r="AC16" i="18"/>
  <c r="AD16" i="18" s="1"/>
  <c r="AJ25" i="22"/>
  <c r="AJ24" i="22"/>
  <c r="AJ12" i="22"/>
  <c r="K36" i="8"/>
  <c r="K36" i="2" s="1"/>
  <c r="K36" i="25" s="1"/>
  <c r="K32" i="8"/>
  <c r="K32" i="2" s="1"/>
  <c r="K32" i="25" s="1"/>
  <c r="K28" i="8"/>
  <c r="K28" i="2" s="1"/>
  <c r="K24" i="8"/>
  <c r="K24" i="2" s="1"/>
  <c r="K12" i="8"/>
  <c r="K12" i="2" s="1"/>
  <c r="K12" i="25" s="1"/>
  <c r="AJ47" i="22"/>
  <c r="AJ43" i="22"/>
  <c r="AJ15" i="22"/>
  <c r="K51" i="12"/>
  <c r="AR51" i="12"/>
  <c r="AX51" i="12"/>
  <c r="W32" i="8"/>
  <c r="W32" i="2" s="1"/>
  <c r="W32" i="25" s="1"/>
  <c r="Q32" i="8"/>
  <c r="H32" i="8"/>
  <c r="H32" i="2" s="1"/>
  <c r="W28" i="8"/>
  <c r="W28" i="2" s="1"/>
  <c r="W28" i="25" s="1"/>
  <c r="H28" i="8"/>
  <c r="H28" i="2" s="1"/>
  <c r="Q24" i="8"/>
  <c r="H24" i="8"/>
  <c r="H24" i="2" s="1"/>
  <c r="H8" i="8"/>
  <c r="H8" i="2" s="1"/>
  <c r="AJ21" i="22"/>
  <c r="AJ17" i="22"/>
  <c r="AJ13" i="22"/>
  <c r="AJ9" i="12"/>
  <c r="AJ13" i="12"/>
  <c r="AJ17" i="12"/>
  <c r="AJ21" i="12"/>
  <c r="AJ27" i="12"/>
  <c r="AJ31" i="12"/>
  <c r="AJ35" i="12"/>
  <c r="AJ43" i="12"/>
  <c r="AJ47" i="12"/>
  <c r="AS44" i="16"/>
  <c r="X15" i="16"/>
  <c r="AU45" i="32"/>
  <c r="AU37" i="32"/>
  <c r="AU29" i="32"/>
  <c r="AU21" i="32"/>
  <c r="AU13" i="32"/>
  <c r="AJ44" i="22"/>
  <c r="AJ48" i="22"/>
  <c r="BE10" i="24"/>
  <c r="BE8" i="23"/>
  <c r="BE37" i="24"/>
  <c r="AJ7" i="22"/>
  <c r="AK7" i="22" s="1"/>
  <c r="AC21" i="18"/>
  <c r="AD21" i="18" s="1"/>
  <c r="AC14" i="18"/>
  <c r="AD14" i="18" s="1"/>
  <c r="AC23" i="18"/>
  <c r="AD23" i="18" s="1"/>
  <c r="AC49" i="18"/>
  <c r="AD49" i="18" s="1"/>
  <c r="AC33" i="18"/>
  <c r="AD33" i="18" s="1"/>
  <c r="AC45" i="18"/>
  <c r="AD45" i="18" s="1"/>
  <c r="AC50" i="18"/>
  <c r="AD50" i="18" s="1"/>
  <c r="AC29" i="18"/>
  <c r="AD29" i="18" s="1"/>
  <c r="AJ29" i="12"/>
  <c r="AC37" i="18"/>
  <c r="AD37" i="18" s="1"/>
  <c r="Z15" i="18"/>
  <c r="BE15" i="5"/>
  <c r="AJ18" i="12"/>
  <c r="AJ14" i="12"/>
  <c r="Z10" i="18"/>
  <c r="BE49" i="9"/>
  <c r="BE29" i="9"/>
  <c r="BE21" i="9"/>
  <c r="BE19" i="9"/>
  <c r="AJ42" i="12"/>
  <c r="AJ30" i="12"/>
  <c r="AJ26" i="12"/>
  <c r="BE39" i="9"/>
  <c r="BE10" i="5"/>
  <c r="BE20" i="5"/>
  <c r="Z51" i="18"/>
  <c r="Z47" i="18"/>
  <c r="Z44" i="18"/>
  <c r="Z40" i="18"/>
  <c r="Z11" i="18"/>
  <c r="BE42" i="9"/>
  <c r="AQ44" i="21"/>
  <c r="AS44" i="21" s="1"/>
  <c r="AQ20" i="21"/>
  <c r="AS20" i="21" s="1"/>
  <c r="AF18" i="8"/>
  <c r="BD18" i="11"/>
  <c r="BG18" i="11" s="1"/>
  <c r="AF30" i="8"/>
  <c r="BD30" i="11"/>
  <c r="BG30" i="11" s="1"/>
  <c r="AF38" i="8"/>
  <c r="BD38" i="11"/>
  <c r="BG38" i="11" s="1"/>
  <c r="AF46" i="8"/>
  <c r="BD46" i="11"/>
  <c r="BG46" i="11" s="1"/>
  <c r="AT47" i="19"/>
  <c r="AV47" i="19" s="1"/>
  <c r="BD22" i="11"/>
  <c r="BG22" i="11" s="1"/>
  <c r="BD34" i="11"/>
  <c r="BG34" i="11" s="1"/>
  <c r="W41" i="8"/>
  <c r="W41" i="2" s="1"/>
  <c r="W41" i="25" s="1"/>
  <c r="Q9" i="8"/>
  <c r="AS39" i="20"/>
  <c r="AT39" i="20"/>
  <c r="AV39" i="20" s="1"/>
  <c r="Z33" i="18"/>
  <c r="AY20" i="22"/>
  <c r="AY20" i="25" s="1"/>
  <c r="AY27" i="22"/>
  <c r="AZ27" i="22" s="1"/>
  <c r="AT43" i="20"/>
  <c r="AV43" i="20" s="1"/>
  <c r="E41" i="8"/>
  <c r="W39" i="8"/>
  <c r="W39" i="2" s="1"/>
  <c r="W39" i="25" s="1"/>
  <c r="Q39" i="8"/>
  <c r="H39" i="8"/>
  <c r="H39" i="2" s="1"/>
  <c r="H39" i="25" s="1"/>
  <c r="K37" i="8"/>
  <c r="K37" i="2" s="1"/>
  <c r="W7" i="8"/>
  <c r="W7" i="2" s="1"/>
  <c r="W7" i="25" s="1"/>
  <c r="Q7" i="8"/>
  <c r="Q7" i="2" s="1"/>
  <c r="Q7" i="25" s="1"/>
  <c r="H7" i="8"/>
  <c r="H7" i="2" s="1"/>
  <c r="H7" i="25" s="1"/>
  <c r="AP16" i="18"/>
  <c r="BD12" i="11"/>
  <c r="BG12" i="11" s="1"/>
  <c r="BD16" i="11"/>
  <c r="BG16" i="11" s="1"/>
  <c r="T51" i="12"/>
  <c r="AU51" i="12"/>
  <c r="Y51" i="27"/>
  <c r="T7" i="28" s="1"/>
  <c r="BE37" i="23"/>
  <c r="BE22" i="24"/>
  <c r="BE14" i="24"/>
  <c r="X45" i="22"/>
  <c r="Y45" i="22" s="1"/>
  <c r="X7" i="22"/>
  <c r="Y7" i="22" s="1"/>
  <c r="X32" i="22"/>
  <c r="Y32" i="22" s="1"/>
  <c r="Z24" i="18"/>
  <c r="Z41" i="18"/>
  <c r="T26" i="18"/>
  <c r="U26" i="18" s="1"/>
  <c r="T25" i="18"/>
  <c r="U25" i="18" s="1"/>
  <c r="Z48" i="18"/>
  <c r="T42" i="18"/>
  <c r="U42" i="18" s="1"/>
  <c r="T38" i="18"/>
  <c r="U38" i="18" s="1"/>
  <c r="T27" i="18"/>
  <c r="U27" i="18" s="1"/>
  <c r="BE26" i="15"/>
  <c r="T19" i="18"/>
  <c r="T16" i="18"/>
  <c r="T13" i="18"/>
  <c r="U13" i="18" s="1"/>
  <c r="T9" i="18"/>
  <c r="T29" i="18"/>
  <c r="U29" i="18" s="1"/>
  <c r="T22" i="18"/>
  <c r="U22" i="18" s="1"/>
  <c r="T21" i="18"/>
  <c r="U21" i="18" s="1"/>
  <c r="T14" i="18"/>
  <c r="U14" i="18" s="1"/>
  <c r="T50" i="18"/>
  <c r="U50" i="18" s="1"/>
  <c r="AA32" i="18"/>
  <c r="AJ26" i="22"/>
  <c r="AS32" i="19"/>
  <c r="AD20" i="21"/>
  <c r="E20" i="8"/>
  <c r="AT26" i="19"/>
  <c r="AV26" i="19" s="1"/>
  <c r="AQ15" i="21"/>
  <c r="AS15" i="21" s="1"/>
  <c r="BC53" i="20"/>
  <c r="AZ53" i="19"/>
  <c r="AZ51" i="21"/>
  <c r="AZ53" i="21" s="1"/>
  <c r="T10" i="18"/>
  <c r="AQ19" i="21"/>
  <c r="AS19" i="21" s="1"/>
  <c r="AU45" i="6"/>
  <c r="AU43" i="6"/>
  <c r="AU37" i="6"/>
  <c r="AU35" i="6"/>
  <c r="AU29" i="6"/>
  <c r="AU27" i="6"/>
  <c r="AU20" i="6"/>
  <c r="AS18" i="6"/>
  <c r="AU12" i="6"/>
  <c r="AU10" i="6"/>
  <c r="X7" i="6"/>
  <c r="H47" i="8"/>
  <c r="H47" i="2" s="1"/>
  <c r="H47" i="25" s="1"/>
  <c r="V48" i="18"/>
  <c r="Q26" i="8"/>
  <c r="H26" i="8"/>
  <c r="H26" i="2" s="1"/>
  <c r="E17" i="8"/>
  <c r="V18" i="18"/>
  <c r="I51" i="19"/>
  <c r="I53" i="19" s="1"/>
  <c r="AD51" i="19"/>
  <c r="AD53" i="19" s="1"/>
  <c r="AG51" i="19"/>
  <c r="AG53" i="19" s="1"/>
  <c r="AJ51" i="20"/>
  <c r="AJ53" i="20" s="1"/>
  <c r="AM51" i="19"/>
  <c r="AM53" i="19" s="1"/>
  <c r="AP51" i="19"/>
  <c r="AP53" i="19" s="1"/>
  <c r="V23" i="21"/>
  <c r="X23" i="21" s="1"/>
  <c r="AU46" i="6"/>
  <c r="AU44" i="6"/>
  <c r="AU38" i="6"/>
  <c r="AU36" i="6"/>
  <c r="AU30" i="6"/>
  <c r="AU21" i="6"/>
  <c r="AU19" i="6"/>
  <c r="AU13" i="6"/>
  <c r="AU11" i="6"/>
  <c r="AU9" i="6"/>
  <c r="AP13" i="18"/>
  <c r="Q10" i="8"/>
  <c r="H10" i="8"/>
  <c r="H10" i="2" s="1"/>
  <c r="H10" i="25" s="1"/>
  <c r="E8" i="8"/>
  <c r="AL10" i="8"/>
  <c r="AL10" i="2" s="1"/>
  <c r="AL10" i="25" s="1"/>
  <c r="AL14" i="8"/>
  <c r="AL14" i="2" s="1"/>
  <c r="AL14" i="25" s="1"/>
  <c r="AL18" i="8"/>
  <c r="AL18" i="2" s="1"/>
  <c r="AL22" i="8"/>
  <c r="AL22" i="2" s="1"/>
  <c r="AL22" i="25" s="1"/>
  <c r="AL26" i="8"/>
  <c r="AL26" i="2" s="1"/>
  <c r="AL30" i="8"/>
  <c r="AL30" i="2" s="1"/>
  <c r="AL34" i="8"/>
  <c r="AL34" i="2" s="1"/>
  <c r="AL38" i="8"/>
  <c r="AL38" i="2" s="1"/>
  <c r="AL42" i="8"/>
  <c r="AL42" i="2" s="1"/>
  <c r="AL42" i="25" s="1"/>
  <c r="AL46" i="8"/>
  <c r="AL46" i="2" s="1"/>
  <c r="AL46" i="25" s="1"/>
  <c r="T41" i="8"/>
  <c r="T41" i="2" s="1"/>
  <c r="K41" i="8"/>
  <c r="K41" i="2" s="1"/>
  <c r="W37" i="8"/>
  <c r="W37" i="2" s="1"/>
  <c r="W37" i="25" s="1"/>
  <c r="Q37" i="8"/>
  <c r="H37" i="8"/>
  <c r="H37" i="2" s="1"/>
  <c r="H34" i="8"/>
  <c r="H34" i="2" s="1"/>
  <c r="H34" i="25" s="1"/>
  <c r="T26" i="8"/>
  <c r="T26" i="2" s="1"/>
  <c r="K26" i="8"/>
  <c r="K26" i="2" s="1"/>
  <c r="K26" i="25" s="1"/>
  <c r="E19" i="8"/>
  <c r="H18" i="8"/>
  <c r="H18" i="2" s="1"/>
  <c r="H18" i="25" s="1"/>
  <c r="E16" i="8"/>
  <c r="E13" i="8"/>
  <c r="K10" i="8"/>
  <c r="K10" i="2" s="1"/>
  <c r="H51" i="12"/>
  <c r="Q51" i="12"/>
  <c r="W51" i="12"/>
  <c r="AI51" i="12"/>
  <c r="AL51" i="12"/>
  <c r="X50" i="32"/>
  <c r="AT46" i="32"/>
  <c r="X40" i="32"/>
  <c r="AT30" i="32"/>
  <c r="X28" i="32"/>
  <c r="X26" i="32"/>
  <c r="X24" i="32"/>
  <c r="X20" i="32"/>
  <c r="H46" i="8"/>
  <c r="H46" i="2" s="1"/>
  <c r="H46" i="25" s="1"/>
  <c r="AP46" i="18"/>
  <c r="T38" i="8"/>
  <c r="T38" i="2" s="1"/>
  <c r="T38" i="25" s="1"/>
  <c r="K38" i="8"/>
  <c r="K38" i="2" s="1"/>
  <c r="K38" i="25" s="1"/>
  <c r="K22" i="8"/>
  <c r="K22" i="2" s="1"/>
  <c r="E22" i="8"/>
  <c r="W14" i="8"/>
  <c r="W14" i="2" s="1"/>
  <c r="W14" i="25" s="1"/>
  <c r="H14" i="8"/>
  <c r="H14" i="2" s="1"/>
  <c r="BD8" i="11"/>
  <c r="BG8" i="11" s="1"/>
  <c r="AW51" i="38"/>
  <c r="X39" i="22"/>
  <c r="Y39" i="22" s="1"/>
  <c r="U46" i="22"/>
  <c r="V46" i="22" s="1"/>
  <c r="X18" i="22"/>
  <c r="U25" i="22"/>
  <c r="V25" i="22" s="1"/>
  <c r="U13" i="22"/>
  <c r="V13" i="22" s="1"/>
  <c r="X31" i="22"/>
  <c r="X8" i="12"/>
  <c r="Y8" i="12" s="1"/>
  <c r="T36" i="18"/>
  <c r="U36" i="18" s="1"/>
  <c r="T17" i="18"/>
  <c r="T28" i="18"/>
  <c r="U28" i="18" s="1"/>
  <c r="X36" i="12"/>
  <c r="Y36" i="12" s="1"/>
  <c r="T49" i="18"/>
  <c r="T39" i="18"/>
  <c r="U39" i="18" s="1"/>
  <c r="T31" i="18"/>
  <c r="U31" i="18" s="1"/>
  <c r="T20" i="18"/>
  <c r="T43" i="18"/>
  <c r="U43" i="18" s="1"/>
  <c r="T34" i="18"/>
  <c r="U34" i="18" s="1"/>
  <c r="X28" i="12"/>
  <c r="Y28" i="12" s="1"/>
  <c r="T30" i="18"/>
  <c r="U30" i="18" s="1"/>
  <c r="T23" i="18"/>
  <c r="X17" i="12"/>
  <c r="Y17" i="12" s="1"/>
  <c r="T46" i="18"/>
  <c r="X12" i="12"/>
  <c r="Y12" i="12" s="1"/>
  <c r="X13" i="12"/>
  <c r="Y13" i="12" s="1"/>
  <c r="X16" i="12"/>
  <c r="Y16" i="12" s="1"/>
  <c r="X20" i="12"/>
  <c r="Y20" i="12" s="1"/>
  <c r="T47" i="18"/>
  <c r="T40" i="18"/>
  <c r="U40" i="18" s="1"/>
  <c r="T32" i="18"/>
  <c r="X15" i="12"/>
  <c r="Y15" i="12" s="1"/>
  <c r="Q35" i="18"/>
  <c r="R35" i="18" s="1"/>
  <c r="X39" i="12"/>
  <c r="Y39" i="12" s="1"/>
  <c r="X44" i="12"/>
  <c r="Y44" i="12" s="1"/>
  <c r="X9" i="12"/>
  <c r="Y9" i="12" s="1"/>
  <c r="Q51" i="18"/>
  <c r="R51" i="18" s="1"/>
  <c r="T44" i="18"/>
  <c r="U44" i="18" s="1"/>
  <c r="X11" i="12"/>
  <c r="Y11" i="12" s="1"/>
  <c r="X14" i="12"/>
  <c r="Y14" i="12" s="1"/>
  <c r="T24" i="18"/>
  <c r="U24" i="18" s="1"/>
  <c r="X23" i="12"/>
  <c r="Y23" i="12" s="1"/>
  <c r="X19" i="12"/>
  <c r="Y19" i="12" s="1"/>
  <c r="X47" i="12"/>
  <c r="Y47" i="12" s="1"/>
  <c r="X26" i="12"/>
  <c r="Y26" i="12" s="1"/>
  <c r="X42" i="12"/>
  <c r="Y42" i="12" s="1"/>
  <c r="U18" i="18"/>
  <c r="AQ8" i="21"/>
  <c r="AS8" i="21" s="1"/>
  <c r="AD44" i="21"/>
  <c r="AQ29" i="21"/>
  <c r="AS29" i="21" s="1"/>
  <c r="AQ48" i="21"/>
  <c r="AS48" i="21" s="1"/>
  <c r="AQ40" i="21"/>
  <c r="AS40" i="21" s="1"/>
  <c r="AQ24" i="21"/>
  <c r="AS24" i="21" s="1"/>
  <c r="AQ12" i="21"/>
  <c r="AS12" i="21" s="1"/>
  <c r="AT15" i="16"/>
  <c r="AS15" i="16"/>
  <c r="AT34" i="19"/>
  <c r="AV34" i="19" s="1"/>
  <c r="AG19" i="21"/>
  <c r="AG51" i="21" s="1"/>
  <c r="AG53" i="21" s="1"/>
  <c r="AQ39" i="21"/>
  <c r="AS39" i="21" s="1"/>
  <c r="AQ7" i="21"/>
  <c r="AS7" i="21" s="1"/>
  <c r="F48" i="21"/>
  <c r="V48" i="21"/>
  <c r="X48" i="21" s="1"/>
  <c r="V33" i="21"/>
  <c r="X33" i="21" s="1"/>
  <c r="V15" i="21"/>
  <c r="X15" i="21" s="1"/>
  <c r="AS52" i="19"/>
  <c r="AQ52" i="21"/>
  <c r="AS52" i="21" s="1"/>
  <c r="AR35" i="22"/>
  <c r="BA35" i="22" s="1"/>
  <c r="E26" i="8"/>
  <c r="V27" i="18"/>
  <c r="AQ35" i="21"/>
  <c r="AS35" i="21" s="1"/>
  <c r="BD51" i="15"/>
  <c r="AU14" i="6"/>
  <c r="AS14" i="6"/>
  <c r="AY17" i="22"/>
  <c r="AZ17" i="22" s="1"/>
  <c r="I42" i="22"/>
  <c r="J42" i="22" s="1"/>
  <c r="BD51" i="23"/>
  <c r="AA40" i="21"/>
  <c r="AA24" i="21"/>
  <c r="X37" i="20"/>
  <c r="AT37" i="20"/>
  <c r="AV37" i="20" s="1"/>
  <c r="X35" i="20"/>
  <c r="AT35" i="20"/>
  <c r="AV35" i="20" s="1"/>
  <c r="X29" i="20"/>
  <c r="AT29" i="20"/>
  <c r="AV29" i="20" s="1"/>
  <c r="I12" i="21"/>
  <c r="V12" i="21"/>
  <c r="X12" i="21" s="1"/>
  <c r="AQ33" i="21"/>
  <c r="AS33" i="21" s="1"/>
  <c r="V29" i="18"/>
  <c r="AT31" i="19"/>
  <c r="AV31" i="19" s="1"/>
  <c r="L51" i="6"/>
  <c r="L52" i="6" s="1"/>
  <c r="AT50" i="6"/>
  <c r="E12" i="8"/>
  <c r="V13" i="18"/>
  <c r="AF51" i="12"/>
  <c r="BD7" i="12"/>
  <c r="AC51" i="23"/>
  <c r="V51" i="32"/>
  <c r="AT17" i="35"/>
  <c r="AT13" i="35"/>
  <c r="F29" i="18"/>
  <c r="F13" i="18"/>
  <c r="K39" i="8"/>
  <c r="K39" i="2" s="1"/>
  <c r="E34" i="8"/>
  <c r="V35" i="18"/>
  <c r="AT42" i="20"/>
  <c r="AV42" i="20" s="1"/>
  <c r="AQ50" i="21"/>
  <c r="AS50" i="21" s="1"/>
  <c r="AQ43" i="21"/>
  <c r="AS43" i="21" s="1"/>
  <c r="AQ34" i="21"/>
  <c r="AS34" i="21" s="1"/>
  <c r="AQ18" i="21"/>
  <c r="AS18" i="21" s="1"/>
  <c r="AQ14" i="21"/>
  <c r="AS14" i="21" s="1"/>
  <c r="AS36" i="16"/>
  <c r="AU32" i="16"/>
  <c r="AS30" i="16"/>
  <c r="AS26" i="16"/>
  <c r="AU22" i="16"/>
  <c r="AS20" i="16"/>
  <c r="AS16" i="16"/>
  <c r="AS14" i="16"/>
  <c r="AS8" i="16"/>
  <c r="AT7" i="6"/>
  <c r="AT49" i="6"/>
  <c r="AT45" i="6"/>
  <c r="AT41" i="6"/>
  <c r="AT39" i="6"/>
  <c r="AS37" i="6"/>
  <c r="AS35" i="6"/>
  <c r="AT33" i="6"/>
  <c r="AT29" i="6"/>
  <c r="AT25" i="6"/>
  <c r="AS20" i="6"/>
  <c r="AS16" i="6"/>
  <c r="AS10" i="6"/>
  <c r="AS8" i="6"/>
  <c r="X25" i="16"/>
  <c r="E30" i="8"/>
  <c r="W9" i="8"/>
  <c r="W9" i="2" s="1"/>
  <c r="W9" i="25" s="1"/>
  <c r="K7" i="8"/>
  <c r="K7" i="2" s="1"/>
  <c r="K7" i="25" s="1"/>
  <c r="W49" i="8"/>
  <c r="W49" i="2" s="1"/>
  <c r="W49" i="25" s="1"/>
  <c r="Q49" i="8"/>
  <c r="T47" i="8"/>
  <c r="T47" i="2" s="1"/>
  <c r="K47" i="8"/>
  <c r="K47" i="2" s="1"/>
  <c r="E47" i="8"/>
  <c r="T45" i="8"/>
  <c r="T45" i="2" s="1"/>
  <c r="T45" i="25" s="1"/>
  <c r="K45" i="8"/>
  <c r="K45" i="2" s="1"/>
  <c r="K45" i="25" s="1"/>
  <c r="E45" i="8"/>
  <c r="Q43" i="8"/>
  <c r="H43" i="8"/>
  <c r="H43" i="2" s="1"/>
  <c r="H43" i="25" s="1"/>
  <c r="AM39" i="18"/>
  <c r="H29" i="8"/>
  <c r="H29" i="2" s="1"/>
  <c r="H29" i="25" s="1"/>
  <c r="T25" i="8"/>
  <c r="T25" i="2" s="1"/>
  <c r="T25" i="25" s="1"/>
  <c r="K25" i="8"/>
  <c r="K25" i="2" s="1"/>
  <c r="K25" i="25" s="1"/>
  <c r="E25" i="8"/>
  <c r="W23" i="8"/>
  <c r="W23" i="2" s="1"/>
  <c r="W23" i="25" s="1"/>
  <c r="Q23" i="8"/>
  <c r="H23" i="8"/>
  <c r="H23" i="2" s="1"/>
  <c r="W21" i="8"/>
  <c r="W21" i="2" s="1"/>
  <c r="W21" i="25" s="1"/>
  <c r="Q21" i="8"/>
  <c r="H21" i="8"/>
  <c r="H21" i="2" s="1"/>
  <c r="H21" i="25" s="1"/>
  <c r="T19" i="8"/>
  <c r="T19" i="2" s="1"/>
  <c r="T19" i="25" s="1"/>
  <c r="K19" i="8"/>
  <c r="K19" i="2" s="1"/>
  <c r="K19" i="25" s="1"/>
  <c r="K13" i="8"/>
  <c r="K13" i="2" s="1"/>
  <c r="K13" i="25" s="1"/>
  <c r="U19" i="22"/>
  <c r="V19" i="22" s="1"/>
  <c r="AS49" i="32"/>
  <c r="AS45" i="32"/>
  <c r="AS41" i="32"/>
  <c r="AS37" i="32"/>
  <c r="AS33" i="32"/>
  <c r="AS29" i="32"/>
  <c r="AS25" i="32"/>
  <c r="AS21" i="32"/>
  <c r="AS17" i="32"/>
  <c r="AS13" i="32"/>
  <c r="AS9" i="32"/>
  <c r="T49" i="8"/>
  <c r="T49" i="2" s="1"/>
  <c r="T49" i="25" s="1"/>
  <c r="K49" i="8"/>
  <c r="K49" i="2" s="1"/>
  <c r="W47" i="8"/>
  <c r="W47" i="2" s="1"/>
  <c r="W47" i="25" s="1"/>
  <c r="W45" i="8"/>
  <c r="W45" i="2" s="1"/>
  <c r="W45" i="25" s="1"/>
  <c r="Q45" i="8"/>
  <c r="T43" i="8"/>
  <c r="T43" i="2" s="1"/>
  <c r="K43" i="8"/>
  <c r="K43" i="2" s="1"/>
  <c r="H33" i="8"/>
  <c r="H33" i="2" s="1"/>
  <c r="H33" i="25" s="1"/>
  <c r="H25" i="8"/>
  <c r="H25" i="2" s="1"/>
  <c r="H25" i="25" s="1"/>
  <c r="K23" i="8"/>
  <c r="K23" i="2" s="1"/>
  <c r="K23" i="25" s="1"/>
  <c r="E23" i="8"/>
  <c r="Q19" i="8"/>
  <c r="AD13" i="18"/>
  <c r="S51" i="27"/>
  <c r="N7" i="28" s="1"/>
  <c r="U41" i="12"/>
  <c r="V41" i="12" s="1"/>
  <c r="Q11" i="18"/>
  <c r="N48" i="18"/>
  <c r="O48" i="18" s="1"/>
  <c r="N15" i="18"/>
  <c r="N12" i="18"/>
  <c r="N47" i="18"/>
  <c r="N40" i="18"/>
  <c r="O40" i="18" s="1"/>
  <c r="N32" i="18"/>
  <c r="O32" i="18" s="1"/>
  <c r="N14" i="18"/>
  <c r="N50" i="18"/>
  <c r="O50" i="18" s="1"/>
  <c r="N43" i="18"/>
  <c r="O43" i="18" s="1"/>
  <c r="N31" i="18"/>
  <c r="O31" i="18" s="1"/>
  <c r="N24" i="18"/>
  <c r="O24" i="18" s="1"/>
  <c r="N8" i="18"/>
  <c r="N44" i="18"/>
  <c r="O44" i="18" s="1"/>
  <c r="N36" i="18"/>
  <c r="O36" i="18" s="1"/>
  <c r="N46" i="18"/>
  <c r="N38" i="18"/>
  <c r="N30" i="18"/>
  <c r="O30" i="18" s="1"/>
  <c r="N23" i="18"/>
  <c r="N19" i="18"/>
  <c r="O19" i="18" s="1"/>
  <c r="N13" i="18"/>
  <c r="N9" i="18"/>
  <c r="AY10" i="22"/>
  <c r="AZ10" i="22" s="1"/>
  <c r="W38" i="22"/>
  <c r="AC38" i="22" s="1"/>
  <c r="AX34" i="22"/>
  <c r="AZ34" i="22" s="1"/>
  <c r="AL19" i="22"/>
  <c r="AZ51" i="37"/>
  <c r="AY28" i="22"/>
  <c r="AZ28" i="22" s="1"/>
  <c r="AY37" i="22"/>
  <c r="AZ37" i="22" s="1"/>
  <c r="AT48" i="19"/>
  <c r="AV48" i="19" s="1"/>
  <c r="S53" i="20"/>
  <c r="F15" i="21"/>
  <c r="I33" i="21"/>
  <c r="L23" i="21"/>
  <c r="AM52" i="20"/>
  <c r="AK53" i="20"/>
  <c r="X19" i="20"/>
  <c r="AT19" i="20"/>
  <c r="AV19" i="20" s="1"/>
  <c r="AS13" i="20"/>
  <c r="AT13" i="20"/>
  <c r="AV13" i="20" s="1"/>
  <c r="BF53" i="20"/>
  <c r="BF51" i="21"/>
  <c r="BF53" i="21" s="1"/>
  <c r="BC53" i="19"/>
  <c r="BC51" i="21"/>
  <c r="BC53" i="21" s="1"/>
  <c r="BD51" i="33"/>
  <c r="G51" i="33"/>
  <c r="AC51" i="34"/>
  <c r="AT16" i="35"/>
  <c r="AQ51" i="35"/>
  <c r="AK51" i="33"/>
  <c r="AG51" i="35"/>
  <c r="AW51" i="33"/>
  <c r="AZ51" i="5"/>
  <c r="AO11" i="28" s="1"/>
  <c r="AY15" i="22"/>
  <c r="AZ15" i="22" s="1"/>
  <c r="AY46" i="8"/>
  <c r="AY46" i="2" s="1"/>
  <c r="AY34" i="8"/>
  <c r="AY34" i="2" s="1"/>
  <c r="AY34" i="25" s="1"/>
  <c r="V51" i="7"/>
  <c r="Q6" i="28" s="1"/>
  <c r="AT17" i="20"/>
  <c r="AV17" i="20" s="1"/>
  <c r="AT27" i="20"/>
  <c r="AV27" i="20" s="1"/>
  <c r="AS36" i="19"/>
  <c r="AD43" i="21"/>
  <c r="AJ18" i="21"/>
  <c r="X28" i="19"/>
  <c r="AT28" i="19"/>
  <c r="AV28" i="19" s="1"/>
  <c r="X24" i="19"/>
  <c r="AT24" i="19"/>
  <c r="AV24" i="19" s="1"/>
  <c r="X18" i="19"/>
  <c r="AT18" i="19"/>
  <c r="AV18" i="19" s="1"/>
  <c r="X11" i="20"/>
  <c r="AT11" i="20"/>
  <c r="AV11" i="20" s="1"/>
  <c r="X9" i="20"/>
  <c r="AT9" i="20"/>
  <c r="AV9" i="20" s="1"/>
  <c r="V35" i="21"/>
  <c r="V50" i="21"/>
  <c r="X50" i="21" s="1"/>
  <c r="AS22" i="16"/>
  <c r="AY18" i="22"/>
  <c r="AY18" i="25" s="1"/>
  <c r="AT44" i="19"/>
  <c r="AV44" i="19" s="1"/>
  <c r="AS44" i="19"/>
  <c r="X35" i="19"/>
  <c r="AT35" i="19"/>
  <c r="AV35" i="19" s="1"/>
  <c r="V42" i="21"/>
  <c r="I42" i="21"/>
  <c r="AC51" i="24"/>
  <c r="E43" i="8"/>
  <c r="V44" i="18"/>
  <c r="AR40" i="22"/>
  <c r="BA40" i="22" s="1"/>
  <c r="V22" i="18"/>
  <c r="H19" i="8"/>
  <c r="H19" i="2" s="1"/>
  <c r="H19" i="25" s="1"/>
  <c r="V20" i="18"/>
  <c r="T18" i="8"/>
  <c r="T18" i="2" s="1"/>
  <c r="T18" i="25" s="1"/>
  <c r="H13" i="8"/>
  <c r="H13" i="2" s="1"/>
  <c r="H13" i="25" s="1"/>
  <c r="V14" i="18"/>
  <c r="AY10" i="8"/>
  <c r="AY10" i="2" s="1"/>
  <c r="AZ51" i="27"/>
  <c r="AO7" i="28" s="1"/>
  <c r="AT46" i="19"/>
  <c r="AV46" i="19" s="1"/>
  <c r="AS7" i="19"/>
  <c r="AT7" i="19"/>
  <c r="AV7" i="19" s="1"/>
  <c r="AS49" i="20"/>
  <c r="AT49" i="20"/>
  <c r="AV49" i="20" s="1"/>
  <c r="AQ49" i="21"/>
  <c r="AS49" i="21" s="1"/>
  <c r="AQ47" i="21"/>
  <c r="AS47" i="21" s="1"/>
  <c r="AD47" i="21"/>
  <c r="AQ45" i="21"/>
  <c r="AS45" i="21" s="1"/>
  <c r="AD45" i="21"/>
  <c r="AQ41" i="21"/>
  <c r="AS41" i="21" s="1"/>
  <c r="AD41" i="21"/>
  <c r="AQ38" i="21"/>
  <c r="AS38" i="21" s="1"/>
  <c r="AJ38" i="21"/>
  <c r="AQ37" i="21"/>
  <c r="AS37" i="21" s="1"/>
  <c r="AJ32" i="21"/>
  <c r="AQ32" i="21"/>
  <c r="AS32" i="21" s="1"/>
  <c r="AQ31" i="21"/>
  <c r="AS31" i="21" s="1"/>
  <c r="AD31" i="21"/>
  <c r="AQ27" i="21"/>
  <c r="AS27" i="21" s="1"/>
  <c r="AQ23" i="21"/>
  <c r="AQ21" i="21"/>
  <c r="AQ17" i="21"/>
  <c r="AS17" i="21" s="1"/>
  <c r="AJ10" i="21"/>
  <c r="AQ10" i="21"/>
  <c r="AS10" i="21" s="1"/>
  <c r="AQ9" i="21"/>
  <c r="AS9" i="21" s="1"/>
  <c r="AD9" i="21"/>
  <c r="AU50" i="16"/>
  <c r="AS50" i="16"/>
  <c r="AU46" i="16"/>
  <c r="AS46" i="16"/>
  <c r="AU42" i="16"/>
  <c r="AS42" i="16"/>
  <c r="AU38" i="16"/>
  <c r="AS38" i="16"/>
  <c r="AU34" i="16"/>
  <c r="AS34" i="16"/>
  <c r="AU28" i="16"/>
  <c r="AS28" i="16"/>
  <c r="AU18" i="16"/>
  <c r="AS18" i="16"/>
  <c r="AT47" i="6"/>
  <c r="AS47" i="6"/>
  <c r="AT43" i="6"/>
  <c r="AS43" i="6"/>
  <c r="AT31" i="6"/>
  <c r="AS31" i="6"/>
  <c r="AT27" i="6"/>
  <c r="AS27" i="6"/>
  <c r="AT23" i="6"/>
  <c r="AS23" i="6"/>
  <c r="BD51" i="5"/>
  <c r="V40" i="21"/>
  <c r="I40" i="21"/>
  <c r="AQ46" i="21"/>
  <c r="AS46" i="21" s="1"/>
  <c r="AD46" i="21"/>
  <c r="AQ42" i="21"/>
  <c r="AS42" i="21" s="1"/>
  <c r="AD42" i="21"/>
  <c r="AQ36" i="21"/>
  <c r="AS36" i="21" s="1"/>
  <c r="AQ28" i="21"/>
  <c r="AS28" i="21" s="1"/>
  <c r="AQ16" i="21"/>
  <c r="AS16" i="21" s="1"/>
  <c r="AU22" i="6"/>
  <c r="AV22" i="6" s="1"/>
  <c r="AR51" i="6"/>
  <c r="U51" i="6"/>
  <c r="U52" i="6" s="1"/>
  <c r="V52" i="20"/>
  <c r="X52" i="20" s="1"/>
  <c r="AT41" i="20"/>
  <c r="AV41" i="20" s="1"/>
  <c r="AT47" i="20"/>
  <c r="AV47" i="20" s="1"/>
  <c r="AD8" i="21"/>
  <c r="X33" i="20"/>
  <c r="AT33" i="20"/>
  <c r="AV33" i="20" s="1"/>
  <c r="AT23" i="20"/>
  <c r="AV23" i="20" s="1"/>
  <c r="AT12" i="20"/>
  <c r="AV12" i="20" s="1"/>
  <c r="AQ30" i="21"/>
  <c r="AS30" i="21" s="1"/>
  <c r="AQ26" i="21"/>
  <c r="AS26" i="21" s="1"/>
  <c r="AQ48" i="18"/>
  <c r="W43" i="8"/>
  <c r="W43" i="2" s="1"/>
  <c r="W43" i="25" s="1"/>
  <c r="W25" i="22"/>
  <c r="AC25" i="22" s="1"/>
  <c r="E12" i="22"/>
  <c r="Y51" i="21"/>
  <c r="Y53" i="21" s="1"/>
  <c r="F51" i="20"/>
  <c r="F53" i="20" s="1"/>
  <c r="AH18" i="28"/>
  <c r="AT18" i="28"/>
  <c r="BC18" i="28"/>
  <c r="BF18" i="28"/>
  <c r="X39" i="16"/>
  <c r="X37" i="16"/>
  <c r="X31" i="16"/>
  <c r="X22" i="16"/>
  <c r="X20" i="16"/>
  <c r="AN51" i="38"/>
  <c r="I51" i="20"/>
  <c r="I53" i="20" s="1"/>
  <c r="O51" i="20"/>
  <c r="O53" i="20" s="1"/>
  <c r="U51" i="19"/>
  <c r="U53" i="19" s="1"/>
  <c r="AD51" i="20"/>
  <c r="AD53" i="20" s="1"/>
  <c r="AG51" i="20"/>
  <c r="AG53" i="20" s="1"/>
  <c r="AJ51" i="19"/>
  <c r="AJ53" i="19" s="1"/>
  <c r="AM51" i="20"/>
  <c r="AP51" i="20"/>
  <c r="AP53" i="20" s="1"/>
  <c r="L18" i="28"/>
  <c r="X18" i="28"/>
  <c r="V46" i="21"/>
  <c r="X46" i="21" s="1"/>
  <c r="V36" i="21"/>
  <c r="V29" i="21"/>
  <c r="V21" i="21"/>
  <c r="X21" i="21" s="1"/>
  <c r="V17" i="21"/>
  <c r="V16" i="21"/>
  <c r="V11" i="21"/>
  <c r="X11" i="21" s="1"/>
  <c r="V7" i="21"/>
  <c r="AT48" i="16"/>
  <c r="AT44" i="16"/>
  <c r="AT40" i="16"/>
  <c r="AT36" i="16"/>
  <c r="AS32" i="16"/>
  <c r="AT30" i="16"/>
  <c r="AT26" i="16"/>
  <c r="AS32" i="6"/>
  <c r="AS24" i="6"/>
  <c r="X32" i="16"/>
  <c r="X47" i="6"/>
  <c r="X39" i="6"/>
  <c r="X31" i="6"/>
  <c r="AU47" i="32"/>
  <c r="AU43" i="32"/>
  <c r="AU39" i="32"/>
  <c r="AU35" i="32"/>
  <c r="AU31" i="32"/>
  <c r="AU27" i="32"/>
  <c r="AU23" i="32"/>
  <c r="AU19" i="32"/>
  <c r="AU15" i="32"/>
  <c r="AU11" i="32"/>
  <c r="AU7" i="32"/>
  <c r="N51" i="18"/>
  <c r="N11" i="18"/>
  <c r="O11" i="18" s="1"/>
  <c r="E28" i="8"/>
  <c r="O22" i="18"/>
  <c r="AF11" i="8"/>
  <c r="AF19" i="8"/>
  <c r="AF27" i="8"/>
  <c r="AF31" i="8"/>
  <c r="AF35" i="8"/>
  <c r="AF39" i="8"/>
  <c r="AF43" i="8"/>
  <c r="AF47" i="8"/>
  <c r="AI7" i="8"/>
  <c r="AI7" i="2" s="1"/>
  <c r="AI7" i="25" s="1"/>
  <c r="AI11" i="8"/>
  <c r="AI11" i="2" s="1"/>
  <c r="AI11" i="25" s="1"/>
  <c r="AI15" i="8"/>
  <c r="AI15" i="2" s="1"/>
  <c r="AI15" i="25" s="1"/>
  <c r="AI19" i="8"/>
  <c r="AI19" i="2" s="1"/>
  <c r="AI23" i="8"/>
  <c r="AI23" i="2" s="1"/>
  <c r="AI27" i="8"/>
  <c r="AI27" i="2" s="1"/>
  <c r="AI27" i="25" s="1"/>
  <c r="AI31" i="8"/>
  <c r="AI31" i="2" s="1"/>
  <c r="AI31" i="25" s="1"/>
  <c r="AI35" i="8"/>
  <c r="AI35" i="2" s="1"/>
  <c r="AI35" i="25" s="1"/>
  <c r="AI39" i="8"/>
  <c r="AI39" i="2" s="1"/>
  <c r="AI43" i="8"/>
  <c r="AI43" i="2" s="1"/>
  <c r="AI47" i="8"/>
  <c r="AI47" i="2" s="1"/>
  <c r="AL11" i="8"/>
  <c r="AL11" i="2" s="1"/>
  <c r="AL11" i="25" s="1"/>
  <c r="AL15" i="8"/>
  <c r="AL15" i="2" s="1"/>
  <c r="AL15" i="25" s="1"/>
  <c r="AL19" i="8"/>
  <c r="AL19" i="2" s="1"/>
  <c r="AL23" i="8"/>
  <c r="AL23" i="2" s="1"/>
  <c r="AL23" i="25" s="1"/>
  <c r="AL25" i="8"/>
  <c r="AL25" i="2" s="1"/>
  <c r="AL25" i="25" s="1"/>
  <c r="AL27" i="8"/>
  <c r="AL27" i="2" s="1"/>
  <c r="AL27" i="25" s="1"/>
  <c r="AL31" i="8"/>
  <c r="AL31" i="2" s="1"/>
  <c r="AL31" i="25" s="1"/>
  <c r="AL35" i="8"/>
  <c r="AL35" i="2" s="1"/>
  <c r="AL35" i="25" s="1"/>
  <c r="AL39" i="8"/>
  <c r="AL39" i="2" s="1"/>
  <c r="AL39" i="25" s="1"/>
  <c r="AL43" i="8"/>
  <c r="AL43" i="2" s="1"/>
  <c r="AL43" i="25" s="1"/>
  <c r="AL45" i="8"/>
  <c r="AL45" i="2" s="1"/>
  <c r="AL45" i="25" s="1"/>
  <c r="AL47" i="8"/>
  <c r="AL47" i="2" s="1"/>
  <c r="AL47" i="25" s="1"/>
  <c r="AL49" i="8"/>
  <c r="AL49" i="2" s="1"/>
  <c r="AL49" i="25" s="1"/>
  <c r="AR11" i="8"/>
  <c r="AR15" i="8"/>
  <c r="AR19" i="8"/>
  <c r="AR23" i="8"/>
  <c r="AR27" i="8"/>
  <c r="AR31" i="8"/>
  <c r="AR35" i="8"/>
  <c r="AR39" i="8"/>
  <c r="AR43" i="8"/>
  <c r="AR47" i="8"/>
  <c r="AU11" i="8"/>
  <c r="AU11" i="2" s="1"/>
  <c r="AU11" i="25" s="1"/>
  <c r="AU15" i="8"/>
  <c r="AU15" i="2" s="1"/>
  <c r="AU15" i="25" s="1"/>
  <c r="AU19" i="8"/>
  <c r="AU19" i="2" s="1"/>
  <c r="AU19" i="25" s="1"/>
  <c r="AU23" i="8"/>
  <c r="AU23" i="2" s="1"/>
  <c r="AU23" i="25" s="1"/>
  <c r="AU27" i="8"/>
  <c r="AU27" i="2" s="1"/>
  <c r="AU27" i="25" s="1"/>
  <c r="AU31" i="8"/>
  <c r="AU31" i="2" s="1"/>
  <c r="AU31" i="25" s="1"/>
  <c r="AU35" i="8"/>
  <c r="AU35" i="2" s="1"/>
  <c r="AU35" i="25" s="1"/>
  <c r="AU39" i="8"/>
  <c r="AU39" i="2" s="1"/>
  <c r="AU39" i="25" s="1"/>
  <c r="AU43" i="8"/>
  <c r="AU43" i="2" s="1"/>
  <c r="AU43" i="25" s="1"/>
  <c r="AU47" i="8"/>
  <c r="AU47" i="2" s="1"/>
  <c r="AU47" i="25" s="1"/>
  <c r="AX11" i="8"/>
  <c r="AX15" i="8"/>
  <c r="AX19" i="8"/>
  <c r="AX23" i="8"/>
  <c r="AX27" i="8"/>
  <c r="AX31" i="8"/>
  <c r="AX35" i="8"/>
  <c r="AX39" i="8"/>
  <c r="AX43" i="8"/>
  <c r="AX47" i="8"/>
  <c r="AC51" i="37"/>
  <c r="BD51" i="43"/>
  <c r="AT19" i="44"/>
  <c r="W17" i="8"/>
  <c r="W17" i="2" s="1"/>
  <c r="W17" i="25" s="1"/>
  <c r="Q17" i="8"/>
  <c r="H17" i="8"/>
  <c r="H17" i="2" s="1"/>
  <c r="H17" i="25" s="1"/>
  <c r="R7" i="22"/>
  <c r="S7" i="22" s="1"/>
  <c r="N10" i="18"/>
  <c r="N20" i="18"/>
  <c r="O20" i="18" s="1"/>
  <c r="N28" i="18"/>
  <c r="O28" i="18" s="1"/>
  <c r="N39" i="18"/>
  <c r="O39" i="18" s="1"/>
  <c r="N42" i="18"/>
  <c r="O42" i="18" s="1"/>
  <c r="N16" i="18"/>
  <c r="N34" i="18"/>
  <c r="O34" i="18" s="1"/>
  <c r="F50" i="35"/>
  <c r="S51" i="7"/>
  <c r="N6" i="28" s="1"/>
  <c r="N26" i="18"/>
  <c r="R51" i="15"/>
  <c r="N17" i="18"/>
  <c r="N21" i="18"/>
  <c r="N25" i="18"/>
  <c r="N29" i="18"/>
  <c r="N33" i="18"/>
  <c r="N37" i="18"/>
  <c r="O37" i="18" s="1"/>
  <c r="N41" i="18"/>
  <c r="N45" i="18"/>
  <c r="R8" i="12"/>
  <c r="R7" i="39"/>
  <c r="S7" i="39" s="1"/>
  <c r="O18" i="18"/>
  <c r="AY16" i="8"/>
  <c r="AY16" i="2" s="1"/>
  <c r="AY8" i="8"/>
  <c r="AY8" i="2" s="1"/>
  <c r="AY8" i="25" s="1"/>
  <c r="AM15" i="22"/>
  <c r="AN15" i="22" s="1"/>
  <c r="U29" i="22"/>
  <c r="V29" i="22" s="1"/>
  <c r="AQ44" i="18"/>
  <c r="AQ43" i="18"/>
  <c r="AV11" i="22"/>
  <c r="AW11" i="22" s="1"/>
  <c r="AY44" i="8"/>
  <c r="AY44" i="2" s="1"/>
  <c r="AY44" i="25" s="1"/>
  <c r="AY36" i="8"/>
  <c r="AY36" i="2" s="1"/>
  <c r="AY36" i="25" s="1"/>
  <c r="AY28" i="8"/>
  <c r="AY28" i="2" s="1"/>
  <c r="AY24" i="22"/>
  <c r="AZ24" i="22" s="1"/>
  <c r="AY41" i="22"/>
  <c r="AZ41" i="22" s="1"/>
  <c r="AY29" i="22"/>
  <c r="AZ29" i="22" s="1"/>
  <c r="X45" i="19"/>
  <c r="AT45" i="19"/>
  <c r="AV45" i="19" s="1"/>
  <c r="BE51" i="21"/>
  <c r="BE53" i="21" s="1"/>
  <c r="AC51" i="31"/>
  <c r="X10" i="32"/>
  <c r="AT10" i="32"/>
  <c r="L51" i="32"/>
  <c r="AA51" i="32"/>
  <c r="R51" i="32"/>
  <c r="Y51" i="33"/>
  <c r="J51" i="33"/>
  <c r="AC51" i="33"/>
  <c r="M51" i="33"/>
  <c r="AD51" i="33"/>
  <c r="S51" i="33"/>
  <c r="V51" i="33"/>
  <c r="O51" i="35"/>
  <c r="AA51" i="35"/>
  <c r="AD51" i="32"/>
  <c r="AK51" i="31"/>
  <c r="AD51" i="35"/>
  <c r="AG51" i="32"/>
  <c r="AN51" i="33"/>
  <c r="AN51" i="7"/>
  <c r="AF6" i="28" s="1"/>
  <c r="AJ51" i="32"/>
  <c r="AT51" i="33"/>
  <c r="AM51" i="32"/>
  <c r="AW51" i="31"/>
  <c r="AZ51" i="33"/>
  <c r="AZ51" i="34"/>
  <c r="AZ51" i="15"/>
  <c r="U15" i="18"/>
  <c r="AY46" i="22"/>
  <c r="AZ46" i="22" s="1"/>
  <c r="AM29" i="22"/>
  <c r="AN29" i="22" s="1"/>
  <c r="AN51" i="21"/>
  <c r="AN53" i="21" s="1"/>
  <c r="AN53" i="20"/>
  <c r="F11" i="18"/>
  <c r="V11" i="18"/>
  <c r="E9" i="22"/>
  <c r="W8" i="8"/>
  <c r="W8" i="2" s="1"/>
  <c r="W8" i="25" s="1"/>
  <c r="O27" i="18"/>
  <c r="AF15" i="8"/>
  <c r="BD15" i="11"/>
  <c r="BG15" i="11" s="1"/>
  <c r="AF23" i="8"/>
  <c r="BD23" i="11"/>
  <c r="BG23" i="11" s="1"/>
  <c r="AL7" i="8"/>
  <c r="AL7" i="2" s="1"/>
  <c r="AL7" i="25" s="1"/>
  <c r="AL9" i="8"/>
  <c r="AL9" i="2" s="1"/>
  <c r="AL9" i="25" s="1"/>
  <c r="BD9" i="11"/>
  <c r="BG9" i="11" s="1"/>
  <c r="AL17" i="8"/>
  <c r="AL17" i="2" s="1"/>
  <c r="AL17" i="25" s="1"/>
  <c r="BD17" i="11"/>
  <c r="BG17" i="11" s="1"/>
  <c r="AL29" i="8"/>
  <c r="AL29" i="2" s="1"/>
  <c r="AL29" i="25" s="1"/>
  <c r="AL33" i="8"/>
  <c r="AL33" i="2" s="1"/>
  <c r="AL33" i="25" s="1"/>
  <c r="AX7" i="8"/>
  <c r="AZ51" i="23"/>
  <c r="AO15" i="28" s="1"/>
  <c r="BF55" i="21"/>
  <c r="AT43" i="19"/>
  <c r="AV43" i="19" s="1"/>
  <c r="AT21" i="20"/>
  <c r="AV21" i="20" s="1"/>
  <c r="BD27" i="11"/>
  <c r="BG27" i="11" s="1"/>
  <c r="BD33" i="11"/>
  <c r="BG33" i="11" s="1"/>
  <c r="BD39" i="11"/>
  <c r="BG39" i="11" s="1"/>
  <c r="BD43" i="11"/>
  <c r="BG43" i="11" s="1"/>
  <c r="BD47" i="11"/>
  <c r="BG47" i="11" s="1"/>
  <c r="AT44" i="20"/>
  <c r="AV44" i="20" s="1"/>
  <c r="X44" i="20"/>
  <c r="V44" i="21"/>
  <c r="O44" i="21"/>
  <c r="O51" i="21" s="1"/>
  <c r="O53" i="21" s="1"/>
  <c r="V18" i="21"/>
  <c r="X18" i="21" s="1"/>
  <c r="F18" i="21"/>
  <c r="V38" i="21"/>
  <c r="X38" i="21" s="1"/>
  <c r="L31" i="21"/>
  <c r="V31" i="21"/>
  <c r="F19" i="21"/>
  <c r="V19" i="21"/>
  <c r="V9" i="21"/>
  <c r="X9" i="21" s="1"/>
  <c r="F9" i="21"/>
  <c r="AQ40" i="18"/>
  <c r="AM18" i="18"/>
  <c r="E17" i="22"/>
  <c r="W16" i="8"/>
  <c r="W16" i="2" s="1"/>
  <c r="W16" i="25" s="1"/>
  <c r="Q16" i="8"/>
  <c r="H16" i="8"/>
  <c r="H16" i="2" s="1"/>
  <c r="H16" i="25" s="1"/>
  <c r="V17" i="18"/>
  <c r="AQ51" i="20"/>
  <c r="AQ53" i="20" s="1"/>
  <c r="V52" i="21"/>
  <c r="X52" i="21" s="1"/>
  <c r="L52" i="21"/>
  <c r="AR44" i="22"/>
  <c r="BA44" i="22" s="1"/>
  <c r="AF8" i="22"/>
  <c r="BD8" i="30"/>
  <c r="BG8" i="30" s="1"/>
  <c r="Q8" i="8"/>
  <c r="AN52" i="18"/>
  <c r="T7" i="8"/>
  <c r="T7" i="2" s="1"/>
  <c r="T7" i="25" s="1"/>
  <c r="V8" i="18"/>
  <c r="O35" i="18"/>
  <c r="AF7" i="8"/>
  <c r="AF7" i="2" s="1"/>
  <c r="AL13" i="8"/>
  <c r="AL13" i="2" s="1"/>
  <c r="AL13" i="25" s="1"/>
  <c r="BD13" i="11"/>
  <c r="BG13" i="11" s="1"/>
  <c r="AL21" i="8"/>
  <c r="AL21" i="2" s="1"/>
  <c r="AL21" i="25" s="1"/>
  <c r="BD21" i="11"/>
  <c r="BG21" i="11" s="1"/>
  <c r="AL37" i="8"/>
  <c r="AL37" i="2" s="1"/>
  <c r="AL37" i="25" s="1"/>
  <c r="AL41" i="8"/>
  <c r="AL41" i="2" s="1"/>
  <c r="AL41" i="25" s="1"/>
  <c r="AR7" i="8"/>
  <c r="AR7" i="2" s="1"/>
  <c r="AR7" i="25" s="1"/>
  <c r="AU7" i="8"/>
  <c r="AU7" i="2" s="1"/>
  <c r="AT39" i="19"/>
  <c r="AV39" i="19" s="1"/>
  <c r="AT25" i="20"/>
  <c r="AV25" i="20" s="1"/>
  <c r="AT15" i="20"/>
  <c r="AV15" i="20" s="1"/>
  <c r="AT31" i="20"/>
  <c r="AV31" i="20" s="1"/>
  <c r="BD29" i="11"/>
  <c r="BG29" i="11" s="1"/>
  <c r="BD35" i="11"/>
  <c r="BG35" i="11" s="1"/>
  <c r="AK53" i="21"/>
  <c r="AH53" i="20"/>
  <c r="AH51" i="21"/>
  <c r="AH53" i="21" s="1"/>
  <c r="V51" i="20"/>
  <c r="F51" i="19"/>
  <c r="F53" i="19" s="1"/>
  <c r="AT17" i="19"/>
  <c r="AV17" i="19" s="1"/>
  <c r="AT9" i="19"/>
  <c r="AV9" i="19" s="1"/>
  <c r="AT36" i="20"/>
  <c r="AV36" i="20" s="1"/>
  <c r="X36" i="20"/>
  <c r="T40" i="8"/>
  <c r="T40" i="2" s="1"/>
  <c r="T40" i="25" s="1"/>
  <c r="AQ37" i="18"/>
  <c r="H23" i="22"/>
  <c r="AC23" i="22" s="1"/>
  <c r="W22" i="8"/>
  <c r="W22" i="2" s="1"/>
  <c r="W22" i="25" s="1"/>
  <c r="H22" i="8"/>
  <c r="H22" i="2" s="1"/>
  <c r="V23" i="18"/>
  <c r="AT48" i="20"/>
  <c r="AV48" i="20" s="1"/>
  <c r="AT20" i="20"/>
  <c r="AV20" i="20" s="1"/>
  <c r="AT7" i="20"/>
  <c r="AV7" i="20" s="1"/>
  <c r="L51" i="20"/>
  <c r="L53" i="20" s="1"/>
  <c r="L51" i="19"/>
  <c r="L53" i="19" s="1"/>
  <c r="O51" i="19"/>
  <c r="O53" i="19" s="1"/>
  <c r="R51" i="20"/>
  <c r="R53" i="20" s="1"/>
  <c r="R51" i="19"/>
  <c r="R53" i="19" s="1"/>
  <c r="U51" i="20"/>
  <c r="U53" i="20" s="1"/>
  <c r="AA51" i="20"/>
  <c r="AA53" i="20" s="1"/>
  <c r="AA51" i="19"/>
  <c r="AA53" i="19" s="1"/>
  <c r="BB51" i="20"/>
  <c r="BB51" i="19"/>
  <c r="BB53" i="19" s="1"/>
  <c r="BE51" i="20"/>
  <c r="BE53" i="20" s="1"/>
  <c r="BE51" i="19"/>
  <c r="BE53" i="19" s="1"/>
  <c r="BH51" i="20"/>
  <c r="BH53" i="20" s="1"/>
  <c r="BH51" i="19"/>
  <c r="BH53" i="19" s="1"/>
  <c r="R18" i="28"/>
  <c r="U18" i="28"/>
  <c r="AS18" i="28"/>
  <c r="AR52" i="16"/>
  <c r="AS46" i="6"/>
  <c r="AS38" i="6"/>
  <c r="AS30" i="6"/>
  <c r="AS22" i="6"/>
  <c r="AQ25" i="21"/>
  <c r="AS25" i="21" s="1"/>
  <c r="AQ22" i="21"/>
  <c r="AS22" i="21" s="1"/>
  <c r="AQ13" i="21"/>
  <c r="AS13" i="21" s="1"/>
  <c r="AQ11" i="21"/>
  <c r="AS17" i="16"/>
  <c r="AT48" i="6"/>
  <c r="AS48" i="6"/>
  <c r="AT46" i="6"/>
  <c r="AT44" i="6"/>
  <c r="AS44" i="6"/>
  <c r="AT42" i="6"/>
  <c r="AT40" i="6"/>
  <c r="AS40" i="6"/>
  <c r="AS36" i="6"/>
  <c r="AD52" i="16"/>
  <c r="AQ51" i="18"/>
  <c r="E49" i="8"/>
  <c r="V50" i="18"/>
  <c r="T39" i="8"/>
  <c r="T39" i="2" s="1"/>
  <c r="T39" i="25" s="1"/>
  <c r="AQ39" i="18"/>
  <c r="V38" i="18"/>
  <c r="T32" i="8"/>
  <c r="T32" i="2" s="1"/>
  <c r="T32" i="25" s="1"/>
  <c r="V33" i="18"/>
  <c r="F33" i="18"/>
  <c r="D53" i="20"/>
  <c r="AT28" i="20"/>
  <c r="AV28" i="20" s="1"/>
  <c r="AU28" i="6"/>
  <c r="AS28" i="6"/>
  <c r="BD51" i="9"/>
  <c r="X14" i="16"/>
  <c r="X12" i="16"/>
  <c r="X10" i="16"/>
  <c r="H30" i="8"/>
  <c r="H30" i="2" s="1"/>
  <c r="H30" i="25" s="1"/>
  <c r="V31" i="18"/>
  <c r="Q28" i="8"/>
  <c r="T24" i="8"/>
  <c r="T24" i="2" s="1"/>
  <c r="T24" i="25" s="1"/>
  <c r="E24" i="8"/>
  <c r="V25" i="18"/>
  <c r="F25" i="18"/>
  <c r="W19" i="22"/>
  <c r="AC19" i="22" s="1"/>
  <c r="AT24" i="16"/>
  <c r="AT20" i="16"/>
  <c r="AT16" i="16"/>
  <c r="AT12" i="16"/>
  <c r="AT18" i="6"/>
  <c r="AT16" i="6"/>
  <c r="AT14" i="6"/>
  <c r="AT12" i="6"/>
  <c r="AT10" i="6"/>
  <c r="AT8" i="6"/>
  <c r="AS47" i="32"/>
  <c r="AS43" i="32"/>
  <c r="AS39" i="32"/>
  <c r="AS35" i="32"/>
  <c r="AS31" i="32"/>
  <c r="AS27" i="32"/>
  <c r="AS23" i="32"/>
  <c r="AS19" i="32"/>
  <c r="AS15" i="32"/>
  <c r="AS11" i="32"/>
  <c r="AS7" i="32"/>
  <c r="AM48" i="18"/>
  <c r="T23" i="8"/>
  <c r="T23" i="2" s="1"/>
  <c r="T23" i="25" s="1"/>
  <c r="Q14" i="8"/>
  <c r="V18" i="28"/>
  <c r="AQ18" i="28"/>
  <c r="AS48" i="16"/>
  <c r="AS40" i="16"/>
  <c r="AS24" i="16"/>
  <c r="AS12" i="16"/>
  <c r="AS49" i="6"/>
  <c r="AS45" i="6"/>
  <c r="AS41" i="6"/>
  <c r="AS33" i="6"/>
  <c r="AS29" i="6"/>
  <c r="AS25" i="6"/>
  <c r="AS12" i="6"/>
  <c r="AU14" i="16"/>
  <c r="AU10" i="16"/>
  <c r="X51" i="16"/>
  <c r="X49" i="16"/>
  <c r="X47" i="16"/>
  <c r="X41" i="16"/>
  <c r="X35" i="16"/>
  <c r="X33" i="16"/>
  <c r="AD51" i="6"/>
  <c r="Q47" i="8"/>
  <c r="AQ47" i="18"/>
  <c r="H45" i="8"/>
  <c r="H45" i="2" s="1"/>
  <c r="V46" i="18"/>
  <c r="Q41" i="8"/>
  <c r="V42" i="18"/>
  <c r="W25" i="8"/>
  <c r="W25" i="2" s="1"/>
  <c r="W25" i="25" s="1"/>
  <c r="E21" i="22"/>
  <c r="W13" i="22"/>
  <c r="AC13" i="22" s="1"/>
  <c r="AT34" i="6"/>
  <c r="AT32" i="6"/>
  <c r="AT30" i="6"/>
  <c r="AT28" i="6"/>
  <c r="AT26" i="6"/>
  <c r="AT24" i="6"/>
  <c r="G51" i="7"/>
  <c r="E6" i="28" s="1"/>
  <c r="AQ38" i="18"/>
  <c r="AU22" i="35"/>
  <c r="X18" i="16"/>
  <c r="X16" i="16"/>
  <c r="X48" i="6"/>
  <c r="X40" i="6"/>
  <c r="X32" i="6"/>
  <c r="X30" i="6"/>
  <c r="AG52" i="16"/>
  <c r="AJ38" i="18"/>
  <c r="T16" i="8"/>
  <c r="T16" i="2" s="1"/>
  <c r="T16" i="25" s="1"/>
  <c r="K16" i="8"/>
  <c r="K16" i="2" s="1"/>
  <c r="K16" i="25" s="1"/>
  <c r="W13" i="8"/>
  <c r="W13" i="2" s="1"/>
  <c r="Q13" i="8"/>
  <c r="T8" i="8"/>
  <c r="T8" i="2" s="1"/>
  <c r="K8" i="8"/>
  <c r="K8" i="2" s="1"/>
  <c r="AF9" i="8"/>
  <c r="AF13" i="8"/>
  <c r="AF17" i="8"/>
  <c r="AF21" i="8"/>
  <c r="AF25" i="8"/>
  <c r="AF29" i="8"/>
  <c r="AF33" i="8"/>
  <c r="AF37" i="8"/>
  <c r="AF41" i="8"/>
  <c r="AF45" i="8"/>
  <c r="AF49" i="8"/>
  <c r="AI9" i="8"/>
  <c r="AI9" i="2" s="1"/>
  <c r="AI9" i="25" s="1"/>
  <c r="AI13" i="8"/>
  <c r="AI13" i="2" s="1"/>
  <c r="AI17" i="8"/>
  <c r="AI17" i="2" s="1"/>
  <c r="AI17" i="25" s="1"/>
  <c r="AI21" i="8"/>
  <c r="AI21" i="2" s="1"/>
  <c r="AI25" i="8"/>
  <c r="AI25" i="2" s="1"/>
  <c r="AI25" i="25" s="1"/>
  <c r="AI29" i="8"/>
  <c r="AI29" i="2" s="1"/>
  <c r="AI29" i="25" s="1"/>
  <c r="AI33" i="8"/>
  <c r="AI33" i="2" s="1"/>
  <c r="AI33" i="25" s="1"/>
  <c r="AI37" i="8"/>
  <c r="AI37" i="2" s="1"/>
  <c r="AI41" i="8"/>
  <c r="AI41" i="2" s="1"/>
  <c r="AI45" i="8"/>
  <c r="AI45" i="2" s="1"/>
  <c r="AI49" i="8"/>
  <c r="AI49" i="2" s="1"/>
  <c r="AI49" i="25" s="1"/>
  <c r="AL8" i="8"/>
  <c r="AL8" i="2" s="1"/>
  <c r="AL8" i="25" s="1"/>
  <c r="AL12" i="8"/>
  <c r="AL12" i="2" s="1"/>
  <c r="AL12" i="25" s="1"/>
  <c r="AL16" i="8"/>
  <c r="AL16" i="2" s="1"/>
  <c r="AL20" i="8"/>
  <c r="AL20" i="2" s="1"/>
  <c r="AL20" i="25" s="1"/>
  <c r="AL24" i="8"/>
  <c r="AL24" i="2" s="1"/>
  <c r="AL24" i="25" s="1"/>
  <c r="AL28" i="8"/>
  <c r="AL28" i="2" s="1"/>
  <c r="AL32" i="8"/>
  <c r="AL32" i="2" s="1"/>
  <c r="AL36" i="8"/>
  <c r="AL36" i="2" s="1"/>
  <c r="AL36" i="25" s="1"/>
  <c r="AL40" i="8"/>
  <c r="AL40" i="2" s="1"/>
  <c r="AL40" i="25" s="1"/>
  <c r="AL44" i="8"/>
  <c r="AL44" i="2" s="1"/>
  <c r="AL44" i="25" s="1"/>
  <c r="AL48" i="8"/>
  <c r="AL48" i="2" s="1"/>
  <c r="AL48" i="25" s="1"/>
  <c r="AR9" i="8"/>
  <c r="AR13" i="8"/>
  <c r="AR17" i="8"/>
  <c r="AR21" i="8"/>
  <c r="AR25" i="8"/>
  <c r="AR29" i="8"/>
  <c r="AR33" i="8"/>
  <c r="AR37" i="8"/>
  <c r="AR41" i="8"/>
  <c r="AR45" i="8"/>
  <c r="AR49" i="8"/>
  <c r="AU9" i="8"/>
  <c r="AU9" i="2" s="1"/>
  <c r="AU9" i="25" s="1"/>
  <c r="AU13" i="8"/>
  <c r="AU13" i="2" s="1"/>
  <c r="AU13" i="25" s="1"/>
  <c r="AU17" i="8"/>
  <c r="AU17" i="2" s="1"/>
  <c r="AU17" i="25" s="1"/>
  <c r="AU21" i="8"/>
  <c r="AU21" i="2" s="1"/>
  <c r="AU21" i="25" s="1"/>
  <c r="AU25" i="8"/>
  <c r="AU25" i="2" s="1"/>
  <c r="AU25" i="25" s="1"/>
  <c r="AU29" i="8"/>
  <c r="AU29" i="2" s="1"/>
  <c r="AU29" i="25" s="1"/>
  <c r="AU33" i="8"/>
  <c r="AU33" i="2" s="1"/>
  <c r="AU33" i="25" s="1"/>
  <c r="AU37" i="8"/>
  <c r="AU37" i="2" s="1"/>
  <c r="AU37" i="25" s="1"/>
  <c r="AU41" i="8"/>
  <c r="AU41" i="2" s="1"/>
  <c r="AU41" i="25" s="1"/>
  <c r="AU45" i="8"/>
  <c r="AU45" i="2" s="1"/>
  <c r="AU45" i="25" s="1"/>
  <c r="AU49" i="8"/>
  <c r="AU49" i="2" s="1"/>
  <c r="AU49" i="25" s="1"/>
  <c r="AX9" i="8"/>
  <c r="AX13" i="8"/>
  <c r="AX17" i="8"/>
  <c r="AX21" i="8"/>
  <c r="AX25" i="8"/>
  <c r="AX29" i="8"/>
  <c r="AX33" i="8"/>
  <c r="AX37" i="8"/>
  <c r="AX41" i="8"/>
  <c r="AX45" i="8"/>
  <c r="AX49" i="8"/>
  <c r="AK51" i="38"/>
  <c r="BD51" i="38"/>
  <c r="S51" i="43"/>
  <c r="T17" i="8"/>
  <c r="T17" i="2" s="1"/>
  <c r="T17" i="25" s="1"/>
  <c r="K17" i="8"/>
  <c r="K17" i="2" s="1"/>
  <c r="K17" i="25" s="1"/>
  <c r="W12" i="8"/>
  <c r="W12" i="2" s="1"/>
  <c r="W12" i="25" s="1"/>
  <c r="Q12" i="8"/>
  <c r="H12" i="8"/>
  <c r="H12" i="2" s="1"/>
  <c r="H12" i="25" s="1"/>
  <c r="T9" i="8"/>
  <c r="T9" i="2" s="1"/>
  <c r="T9" i="25" s="1"/>
  <c r="K9" i="8"/>
  <c r="K9" i="2" s="1"/>
  <c r="K9" i="25" s="1"/>
  <c r="AR51" i="32"/>
  <c r="AF8" i="8"/>
  <c r="AF16" i="8"/>
  <c r="AF20" i="8"/>
  <c r="AF24" i="8"/>
  <c r="AF28" i="8"/>
  <c r="AF32" i="8"/>
  <c r="AF36" i="8"/>
  <c r="AF40" i="8"/>
  <c r="AF44" i="8"/>
  <c r="AF48" i="8"/>
  <c r="AI8" i="8"/>
  <c r="AI8" i="2" s="1"/>
  <c r="AI8" i="25" s="1"/>
  <c r="AI12" i="8"/>
  <c r="AI12" i="2" s="1"/>
  <c r="AI12" i="25" s="1"/>
  <c r="AI20" i="8"/>
  <c r="AI20" i="2" s="1"/>
  <c r="AI20" i="25" s="1"/>
  <c r="AI28" i="8"/>
  <c r="AI28" i="2" s="1"/>
  <c r="AI28" i="25" s="1"/>
  <c r="AI32" i="8"/>
  <c r="AI32" i="2" s="1"/>
  <c r="AI32" i="25" s="1"/>
  <c r="AI36" i="8"/>
  <c r="AI36" i="2" s="1"/>
  <c r="AI36" i="25" s="1"/>
  <c r="AI40" i="8"/>
  <c r="AI40" i="2" s="1"/>
  <c r="AI40" i="25" s="1"/>
  <c r="AI44" i="8"/>
  <c r="AI44" i="2" s="1"/>
  <c r="AI44" i="25" s="1"/>
  <c r="AI48" i="8"/>
  <c r="AI48" i="2" s="1"/>
  <c r="AI48" i="25" s="1"/>
  <c r="AR8" i="8"/>
  <c r="AR12" i="8"/>
  <c r="AR16" i="8"/>
  <c r="AR20" i="8"/>
  <c r="AR28" i="8"/>
  <c r="AR32" i="8"/>
  <c r="AR36" i="8"/>
  <c r="AR40" i="8"/>
  <c r="AR44" i="8"/>
  <c r="AR48" i="8"/>
  <c r="AU8" i="8"/>
  <c r="AU8" i="2" s="1"/>
  <c r="AU8" i="25" s="1"/>
  <c r="AU16" i="8"/>
  <c r="AU16" i="2" s="1"/>
  <c r="AU16" i="25" s="1"/>
  <c r="AU24" i="8"/>
  <c r="AU24" i="2" s="1"/>
  <c r="AU24" i="25" s="1"/>
  <c r="AU28" i="8"/>
  <c r="AU28" i="2" s="1"/>
  <c r="AU28" i="25" s="1"/>
  <c r="AU32" i="8"/>
  <c r="AU32" i="2" s="1"/>
  <c r="AU32" i="25" s="1"/>
  <c r="AU36" i="8"/>
  <c r="AU36" i="2" s="1"/>
  <c r="AU36" i="25" s="1"/>
  <c r="AU40" i="8"/>
  <c r="AU40" i="2" s="1"/>
  <c r="AU40" i="25" s="1"/>
  <c r="AU44" i="8"/>
  <c r="AU44" i="2" s="1"/>
  <c r="AU44" i="25" s="1"/>
  <c r="AU48" i="8"/>
  <c r="AU48" i="2" s="1"/>
  <c r="AU48" i="25" s="1"/>
  <c r="AX8" i="8"/>
  <c r="AX12" i="8"/>
  <c r="AZ12" i="8" s="1"/>
  <c r="AX20" i="8"/>
  <c r="AX28" i="8"/>
  <c r="AX32" i="8"/>
  <c r="AX36" i="8"/>
  <c r="AX40" i="8"/>
  <c r="AX44" i="8"/>
  <c r="AX48" i="8"/>
  <c r="AZ51" i="38"/>
  <c r="L38" i="22"/>
  <c r="M38" i="22" s="1"/>
  <c r="I14" i="22"/>
  <c r="I10" i="22"/>
  <c r="J10" i="22" s="1"/>
  <c r="I33" i="22"/>
  <c r="J33" i="22" s="1"/>
  <c r="I17" i="22"/>
  <c r="J17" i="22" s="1"/>
  <c r="I51" i="23"/>
  <c r="I49" i="22"/>
  <c r="J49" i="22" s="1"/>
  <c r="I32" i="22"/>
  <c r="W26" i="35"/>
  <c r="X26" i="35" s="1"/>
  <c r="F36" i="35"/>
  <c r="W24" i="35"/>
  <c r="X24" i="35" s="1"/>
  <c r="W38" i="35"/>
  <c r="X38" i="35" s="1"/>
  <c r="F26" i="35"/>
  <c r="H51" i="18"/>
  <c r="H44" i="18"/>
  <c r="I44" i="18" s="1"/>
  <c r="H17" i="18"/>
  <c r="I17" i="18" s="1"/>
  <c r="H11" i="18"/>
  <c r="I11" i="18" s="1"/>
  <c r="H20" i="18"/>
  <c r="I20" i="18" s="1"/>
  <c r="H49" i="18"/>
  <c r="H38" i="18"/>
  <c r="I38" i="18" s="1"/>
  <c r="H34" i="18"/>
  <c r="I34" i="18" s="1"/>
  <c r="H27" i="18"/>
  <c r="I27" i="18" s="1"/>
  <c r="H19" i="18"/>
  <c r="H16" i="18"/>
  <c r="H13" i="18"/>
  <c r="I13" i="18" s="1"/>
  <c r="H40" i="18"/>
  <c r="I40" i="18" s="1"/>
  <c r="H32" i="18"/>
  <c r="I32" i="18" s="1"/>
  <c r="H21" i="18"/>
  <c r="I21" i="18" s="1"/>
  <c r="H50" i="18"/>
  <c r="I50" i="18" s="1"/>
  <c r="H31" i="18"/>
  <c r="I31" i="18" s="1"/>
  <c r="H24" i="18"/>
  <c r="I24" i="18" s="1"/>
  <c r="H37" i="18"/>
  <c r="I37" i="18" s="1"/>
  <c r="F49" i="35"/>
  <c r="H35" i="18"/>
  <c r="W30" i="35"/>
  <c r="X30" i="35" s="1"/>
  <c r="H39" i="18"/>
  <c r="F11" i="35"/>
  <c r="H25" i="18"/>
  <c r="I25" i="18" s="1"/>
  <c r="H43" i="18"/>
  <c r="I43" i="18" s="1"/>
  <c r="F19" i="35"/>
  <c r="I11" i="12"/>
  <c r="J11" i="12" s="1"/>
  <c r="I28" i="12"/>
  <c r="J28" i="12" s="1"/>
  <c r="F15" i="35"/>
  <c r="F9" i="12"/>
  <c r="BL51" i="27"/>
  <c r="I51" i="24"/>
  <c r="I24" i="22"/>
  <c r="I43" i="22"/>
  <c r="J43" i="22" s="1"/>
  <c r="I20" i="22"/>
  <c r="J20" i="22" s="1"/>
  <c r="I51" i="34"/>
  <c r="I53" i="34" s="1"/>
  <c r="I12" i="22"/>
  <c r="J12" i="22" s="1"/>
  <c r="I23" i="22"/>
  <c r="I19" i="22"/>
  <c r="J19" i="22" s="1"/>
  <c r="I38" i="22"/>
  <c r="J38" i="22" s="1"/>
  <c r="I39" i="22"/>
  <c r="J39" i="22" s="1"/>
  <c r="I46" i="22"/>
  <c r="J46" i="22" s="1"/>
  <c r="BL51" i="23"/>
  <c r="I30" i="22"/>
  <c r="J30" i="22" s="1"/>
  <c r="I8" i="12"/>
  <c r="J8" i="12" s="1"/>
  <c r="I49" i="12"/>
  <c r="J49" i="12" s="1"/>
  <c r="H48" i="18"/>
  <c r="I48" i="18" s="1"/>
  <c r="H33" i="18"/>
  <c r="I33" i="18" s="1"/>
  <c r="H29" i="18"/>
  <c r="H12" i="18"/>
  <c r="H41" i="18"/>
  <c r="I37" i="12"/>
  <c r="J37" i="12" s="1"/>
  <c r="H45" i="18"/>
  <c r="I45" i="18" s="1"/>
  <c r="H22" i="18"/>
  <c r="I22" i="18" s="1"/>
  <c r="AU46" i="35"/>
  <c r="X46" i="35"/>
  <c r="W32" i="35"/>
  <c r="AU32" i="35" s="1"/>
  <c r="W36" i="35"/>
  <c r="AU36" i="35" s="1"/>
  <c r="W28" i="35"/>
  <c r="AU28" i="35" s="1"/>
  <c r="H15" i="18"/>
  <c r="H18" i="18"/>
  <c r="H26" i="18"/>
  <c r="I26" i="18" s="1"/>
  <c r="F45" i="35"/>
  <c r="F30" i="35"/>
  <c r="F23" i="35"/>
  <c r="I33" i="12"/>
  <c r="J33" i="12" s="1"/>
  <c r="I41" i="12"/>
  <c r="J41" i="12" s="1"/>
  <c r="I45" i="12"/>
  <c r="J45" i="12" s="1"/>
  <c r="X22" i="35"/>
  <c r="F46" i="35"/>
  <c r="I12" i="12"/>
  <c r="J12" i="12" s="1"/>
  <c r="F22" i="35"/>
  <c r="I51" i="10"/>
  <c r="I14" i="12"/>
  <c r="J14" i="12" s="1"/>
  <c r="I18" i="12"/>
  <c r="J18" i="12" s="1"/>
  <c r="I35" i="12"/>
  <c r="J35" i="12" s="1"/>
  <c r="I39" i="12"/>
  <c r="J39" i="12" s="1"/>
  <c r="I30" i="12"/>
  <c r="J30" i="12" s="1"/>
  <c r="W21" i="35"/>
  <c r="X21" i="35" s="1"/>
  <c r="H10" i="18"/>
  <c r="I26" i="12"/>
  <c r="J26" i="12" s="1"/>
  <c r="I22" i="12"/>
  <c r="J22" i="12" s="1"/>
  <c r="H28" i="18"/>
  <c r="I28" i="18" s="1"/>
  <c r="J51" i="43"/>
  <c r="I16" i="22"/>
  <c r="J16" i="22" s="1"/>
  <c r="X17" i="19"/>
  <c r="X28" i="20"/>
  <c r="AS31" i="19"/>
  <c r="AT8" i="19"/>
  <c r="AS51" i="16"/>
  <c r="AS47" i="16"/>
  <c r="AS43" i="16"/>
  <c r="AS39" i="16"/>
  <c r="AS35" i="16"/>
  <c r="AS29" i="16"/>
  <c r="AS25" i="16"/>
  <c r="AS21" i="16"/>
  <c r="AS13" i="16"/>
  <c r="AS9" i="16"/>
  <c r="AT29" i="16"/>
  <c r="X27" i="16"/>
  <c r="X23" i="16"/>
  <c r="X19" i="16"/>
  <c r="J18" i="28"/>
  <c r="AG18" i="28"/>
  <c r="AN18" i="28"/>
  <c r="AT43" i="16"/>
  <c r="AT21" i="16"/>
  <c r="AU50" i="6"/>
  <c r="X9" i="19"/>
  <c r="X12" i="20"/>
  <c r="AS42" i="20"/>
  <c r="AT25" i="19"/>
  <c r="AV25" i="19" s="1"/>
  <c r="AT21" i="19"/>
  <c r="AV21" i="19" s="1"/>
  <c r="AT13" i="19"/>
  <c r="AV13" i="19" s="1"/>
  <c r="AT50" i="20"/>
  <c r="AV50" i="20" s="1"/>
  <c r="AT40" i="20"/>
  <c r="AV40" i="20" s="1"/>
  <c r="AS10" i="16"/>
  <c r="X7" i="16"/>
  <c r="AT33" i="19"/>
  <c r="AV33" i="19" s="1"/>
  <c r="I18" i="28"/>
  <c r="AB18" i="28"/>
  <c r="AE18" i="28"/>
  <c r="BB18" i="28"/>
  <c r="AT35" i="16"/>
  <c r="AT13" i="16"/>
  <c r="AU49" i="6"/>
  <c r="AT17" i="44"/>
  <c r="AT22" i="44"/>
  <c r="V51" i="35"/>
  <c r="AC51" i="7"/>
  <c r="AC51" i="27"/>
  <c r="AY24" i="8"/>
  <c r="AY24" i="2" s="1"/>
  <c r="AY21" i="8"/>
  <c r="AY21" i="2" s="1"/>
  <c r="AY21" i="25" s="1"/>
  <c r="AY19" i="8"/>
  <c r="AY19" i="2" s="1"/>
  <c r="AY19" i="25" s="1"/>
  <c r="AY17" i="8"/>
  <c r="AY17" i="2" s="1"/>
  <c r="AY15" i="8"/>
  <c r="AY15" i="2" s="1"/>
  <c r="AY13" i="8"/>
  <c r="AY13" i="2" s="1"/>
  <c r="AY13" i="25" s="1"/>
  <c r="AY11" i="8"/>
  <c r="AY11" i="2" s="1"/>
  <c r="AY11" i="25" s="1"/>
  <c r="AY9" i="8"/>
  <c r="AY9" i="2" s="1"/>
  <c r="AY9" i="25" s="1"/>
  <c r="AY7" i="8"/>
  <c r="AY7" i="2" s="1"/>
  <c r="AY7" i="25" s="1"/>
  <c r="AY49" i="8"/>
  <c r="AY49" i="2" s="1"/>
  <c r="AY49" i="25" s="1"/>
  <c r="AY47" i="8"/>
  <c r="AY47" i="2" s="1"/>
  <c r="AY45" i="8"/>
  <c r="AY45" i="2" s="1"/>
  <c r="AY45" i="25" s="1"/>
  <c r="AY41" i="8"/>
  <c r="AY41" i="2" s="1"/>
  <c r="AY41" i="25" s="1"/>
  <c r="AY39" i="8"/>
  <c r="AY39" i="2" s="1"/>
  <c r="AY39" i="25" s="1"/>
  <c r="AY37" i="8"/>
  <c r="AY37" i="2" s="1"/>
  <c r="AY33" i="8"/>
  <c r="AY33" i="2" s="1"/>
  <c r="AY33" i="25" s="1"/>
  <c r="AY29" i="8"/>
  <c r="AY29" i="2" s="1"/>
  <c r="AY25" i="8"/>
  <c r="AY25" i="2" s="1"/>
  <c r="AY25" i="25" s="1"/>
  <c r="AY23" i="8"/>
  <c r="AY23" i="2" s="1"/>
  <c r="AY23" i="25" s="1"/>
  <c r="AJ9" i="35"/>
  <c r="AJ11" i="35"/>
  <c r="AJ13" i="35"/>
  <c r="AM15" i="35"/>
  <c r="AJ17" i="35"/>
  <c r="AJ19" i="35"/>
  <c r="AJ21" i="35"/>
  <c r="AI43" i="18"/>
  <c r="AJ43" i="18" s="1"/>
  <c r="AI31" i="18"/>
  <c r="AJ31" i="18" s="1"/>
  <c r="AI29" i="18"/>
  <c r="AJ29" i="18" s="1"/>
  <c r="AI28" i="18"/>
  <c r="AJ28" i="18" s="1"/>
  <c r="AI12" i="18"/>
  <c r="AJ12" i="18" s="1"/>
  <c r="AT51" i="43"/>
  <c r="BL51" i="5"/>
  <c r="AJ15" i="35"/>
  <c r="AJ46" i="18"/>
  <c r="AF48" i="18"/>
  <c r="AG48" i="18" s="1"/>
  <c r="AF41" i="18"/>
  <c r="AG41" i="18" s="1"/>
  <c r="AF35" i="18"/>
  <c r="AG35" i="18" s="1"/>
  <c r="AF24" i="18"/>
  <c r="AG24" i="18" s="1"/>
  <c r="AF18" i="18"/>
  <c r="AG18" i="18" s="1"/>
  <c r="AF15" i="18"/>
  <c r="AG15" i="18" s="1"/>
  <c r="AU49" i="35"/>
  <c r="AS50" i="35"/>
  <c r="AS49" i="35"/>
  <c r="AS46" i="35"/>
  <c r="AS38" i="35"/>
  <c r="AS36" i="35"/>
  <c r="AS32" i="35"/>
  <c r="AS30" i="35"/>
  <c r="AS28" i="35"/>
  <c r="AS22" i="35"/>
  <c r="BL51" i="36"/>
  <c r="AK51" i="43"/>
  <c r="AJ51" i="45"/>
  <c r="BL51" i="34"/>
  <c r="BL51" i="24"/>
  <c r="X32" i="12"/>
  <c r="Y32" i="12" s="1"/>
  <c r="U51" i="35"/>
  <c r="Y51" i="7"/>
  <c r="T6" i="28" s="1"/>
  <c r="H47" i="18"/>
  <c r="H23" i="18"/>
  <c r="H14" i="18"/>
  <c r="H9" i="18"/>
  <c r="L7" i="35"/>
  <c r="I8" i="35"/>
  <c r="L9" i="35"/>
  <c r="I10" i="35"/>
  <c r="L11" i="35"/>
  <c r="I13" i="35"/>
  <c r="L13" i="35"/>
  <c r="I15" i="35"/>
  <c r="L15" i="35"/>
  <c r="I17" i="35"/>
  <c r="L17" i="35"/>
  <c r="L19" i="35"/>
  <c r="I20" i="35"/>
  <c r="F53" i="41"/>
  <c r="F53" i="42"/>
  <c r="F53" i="43"/>
  <c r="I10" i="12"/>
  <c r="J10" i="12" s="1"/>
  <c r="I16" i="12"/>
  <c r="J16" i="12" s="1"/>
  <c r="I34" i="12"/>
  <c r="J34" i="12" s="1"/>
  <c r="I36" i="12"/>
  <c r="J36" i="12" s="1"/>
  <c r="I38" i="12"/>
  <c r="J38" i="12" s="1"/>
  <c r="I40" i="12"/>
  <c r="J40" i="12" s="1"/>
  <c r="I44" i="12"/>
  <c r="J44" i="12" s="1"/>
  <c r="X49" i="35"/>
  <c r="X45" i="35"/>
  <c r="I13" i="12"/>
  <c r="J13" i="12" s="1"/>
  <c r="I9" i="12"/>
  <c r="J9" i="12" s="1"/>
  <c r="H42" i="18"/>
  <c r="I42" i="18" s="1"/>
  <c r="H36" i="18"/>
  <c r="I36" i="18" s="1"/>
  <c r="I47" i="12"/>
  <c r="J47" i="12" s="1"/>
  <c r="I31" i="12"/>
  <c r="J31" i="12" s="1"/>
  <c r="I29" i="12"/>
  <c r="J29" i="12" s="1"/>
  <c r="I27" i="12"/>
  <c r="J27" i="12" s="1"/>
  <c r="I24" i="12"/>
  <c r="J24" i="12" s="1"/>
  <c r="I15" i="12"/>
  <c r="J15" i="12" s="1"/>
  <c r="H51" i="35"/>
  <c r="H46" i="18"/>
  <c r="I46" i="18" s="1"/>
  <c r="W17" i="35"/>
  <c r="X17" i="35" s="1"/>
  <c r="W15" i="35"/>
  <c r="W13" i="35"/>
  <c r="X13" i="35" s="1"/>
  <c r="BL51" i="9"/>
  <c r="BL51" i="15"/>
  <c r="AY51" i="35"/>
  <c r="F23" i="18"/>
  <c r="AC51" i="5"/>
  <c r="AC51" i="10"/>
  <c r="AC51" i="9"/>
  <c r="AU10" i="8"/>
  <c r="AU10" i="2" s="1"/>
  <c r="AU12" i="8"/>
  <c r="AU12" i="2" s="1"/>
  <c r="AU12" i="25" s="1"/>
  <c r="AU14" i="8"/>
  <c r="AU14" i="2" s="1"/>
  <c r="AU18" i="8"/>
  <c r="AU18" i="2" s="1"/>
  <c r="AU18" i="25" s="1"/>
  <c r="AU20" i="8"/>
  <c r="AU20" i="2" s="1"/>
  <c r="AU20" i="25" s="1"/>
  <c r="AX16" i="8"/>
  <c r="AX22" i="8"/>
  <c r="AX24" i="8"/>
  <c r="AI16" i="8"/>
  <c r="AI16" i="2" s="1"/>
  <c r="AI22" i="8"/>
  <c r="AI22" i="2" s="1"/>
  <c r="AI22" i="25" s="1"/>
  <c r="AI24" i="8"/>
  <c r="AI24" i="2" s="1"/>
  <c r="AI24" i="25" s="1"/>
  <c r="AR22" i="8"/>
  <c r="AR24" i="8"/>
  <c r="W34" i="8"/>
  <c r="W34" i="2" s="1"/>
  <c r="W34" i="25" s="1"/>
  <c r="W30" i="8"/>
  <c r="W30" i="2" s="1"/>
  <c r="W30" i="25" s="1"/>
  <c r="W26" i="8"/>
  <c r="W26" i="2" s="1"/>
  <c r="W26" i="25" s="1"/>
  <c r="W19" i="8"/>
  <c r="W19" i="2" s="1"/>
  <c r="W19" i="25" s="1"/>
  <c r="W38" i="8"/>
  <c r="W38" i="2" s="1"/>
  <c r="W24" i="8"/>
  <c r="W24" i="2" s="1"/>
  <c r="W24" i="25" s="1"/>
  <c r="W10" i="8"/>
  <c r="W10" i="2" s="1"/>
  <c r="W10" i="25" s="1"/>
  <c r="AF10" i="8"/>
  <c r="AF12" i="8"/>
  <c r="AF14" i="8"/>
  <c r="T42" i="8"/>
  <c r="T42" i="2" s="1"/>
  <c r="T42" i="25" s="1"/>
  <c r="T37" i="8"/>
  <c r="T37" i="2" s="1"/>
  <c r="T37" i="25" s="1"/>
  <c r="Q34" i="8"/>
  <c r="T30" i="8"/>
  <c r="T30" i="2" s="1"/>
  <c r="T21" i="8"/>
  <c r="T21" i="2" s="1"/>
  <c r="T21" i="25" s="1"/>
  <c r="T12" i="8"/>
  <c r="T12" i="2" s="1"/>
  <c r="T12" i="25" s="1"/>
  <c r="T28" i="8"/>
  <c r="T28" i="2" s="1"/>
  <c r="T28" i="25" s="1"/>
  <c r="T22" i="8"/>
  <c r="T22" i="2" s="1"/>
  <c r="T22" i="25" s="1"/>
  <c r="T20" i="8"/>
  <c r="T20" i="2" s="1"/>
  <c r="T20" i="25" s="1"/>
  <c r="T13" i="8"/>
  <c r="T13" i="2" s="1"/>
  <c r="T13" i="25" s="1"/>
  <c r="H49" i="8"/>
  <c r="H49" i="2" s="1"/>
  <c r="H49" i="25" s="1"/>
  <c r="K21" i="8"/>
  <c r="K21" i="2" s="1"/>
  <c r="K21" i="25" s="1"/>
  <c r="H20" i="8"/>
  <c r="H20" i="2" s="1"/>
  <c r="H20" i="25" s="1"/>
  <c r="AH51" i="45"/>
  <c r="BE7" i="45"/>
  <c r="AC7" i="12"/>
  <c r="BG7" i="12" s="1"/>
  <c r="X24" i="6"/>
  <c r="X22" i="6"/>
  <c r="X16" i="6"/>
  <c r="X15" i="6"/>
  <c r="X50" i="6"/>
  <c r="X46" i="6"/>
  <c r="X38" i="6"/>
  <c r="X34" i="6"/>
  <c r="X18" i="6"/>
  <c r="X14" i="6"/>
  <c r="AZ51" i="31"/>
  <c r="AT51" i="31"/>
  <c r="AN51" i="31"/>
  <c r="BD51" i="24"/>
  <c r="AT49" i="35"/>
  <c r="AT47" i="35"/>
  <c r="AT45" i="35"/>
  <c r="AT43" i="35"/>
  <c r="AT41" i="35"/>
  <c r="AT39" i="35"/>
  <c r="AT37" i="35"/>
  <c r="AT35" i="35"/>
  <c r="AT33" i="35"/>
  <c r="AT31" i="35"/>
  <c r="AT29" i="35"/>
  <c r="AT27" i="35"/>
  <c r="AT25" i="35"/>
  <c r="AT23" i="35"/>
  <c r="AT19" i="35"/>
  <c r="AT12" i="35"/>
  <c r="AT9" i="35"/>
  <c r="V26" i="18"/>
  <c r="V24" i="18"/>
  <c r="V15" i="18"/>
  <c r="V9" i="18"/>
  <c r="AY47" i="22"/>
  <c r="AZ47" i="22" s="1"/>
  <c r="AY16" i="22"/>
  <c r="AZ16" i="22" s="1"/>
  <c r="AY51" i="30"/>
  <c r="BD51" i="31"/>
  <c r="BD51" i="34"/>
  <c r="AL51" i="30"/>
  <c r="BD51" i="27"/>
  <c r="AM15" i="18"/>
  <c r="AP27" i="18"/>
  <c r="BE43" i="7"/>
  <c r="AL44" i="18"/>
  <c r="AM44" i="18" s="1"/>
  <c r="AI49" i="18"/>
  <c r="AJ49" i="18" s="1"/>
  <c r="AI30" i="18"/>
  <c r="AJ30" i="18" s="1"/>
  <c r="AI25" i="18"/>
  <c r="AJ25" i="18" s="1"/>
  <c r="AI23" i="18"/>
  <c r="AJ23" i="18" s="1"/>
  <c r="AI19" i="18"/>
  <c r="AJ19" i="18" s="1"/>
  <c r="AI17" i="18"/>
  <c r="AJ17" i="18" s="1"/>
  <c r="AI14" i="18"/>
  <c r="AJ14" i="18" s="1"/>
  <c r="AI9" i="18"/>
  <c r="AJ9" i="18" s="1"/>
  <c r="AR9" i="35"/>
  <c r="AR11" i="35"/>
  <c r="AR13" i="35"/>
  <c r="AR17" i="35"/>
  <c r="AM21" i="35"/>
  <c r="M51" i="27"/>
  <c r="K7" i="28" s="1"/>
  <c r="F42" i="18"/>
  <c r="M53" i="20"/>
  <c r="M51" i="21"/>
  <c r="M53" i="21" s="1"/>
  <c r="X43" i="16"/>
  <c r="X36" i="16"/>
  <c r="AU36" i="16"/>
  <c r="X29" i="16"/>
  <c r="X24" i="16"/>
  <c r="AU24" i="16"/>
  <c r="AR49" i="22"/>
  <c r="BA49" i="22" s="1"/>
  <c r="AQ50" i="18"/>
  <c r="K49" i="22"/>
  <c r="E49" i="22"/>
  <c r="AQ49" i="18"/>
  <c r="W48" i="22"/>
  <c r="AC48" i="22" s="1"/>
  <c r="K48" i="8"/>
  <c r="K48" i="2" s="1"/>
  <c r="K48" i="25" s="1"/>
  <c r="E48" i="8"/>
  <c r="V49" i="18"/>
  <c r="F49" i="18"/>
  <c r="AI47" i="22"/>
  <c r="AO47" i="22" s="1"/>
  <c r="BD47" i="30"/>
  <c r="BG47" i="30" s="1"/>
  <c r="T47" i="22"/>
  <c r="Z47" i="22" s="1"/>
  <c r="K47" i="22"/>
  <c r="E47" i="22"/>
  <c r="AI46" i="22"/>
  <c r="W46" i="22"/>
  <c r="AC46" i="22" s="1"/>
  <c r="T46" i="8"/>
  <c r="T46" i="2" s="1"/>
  <c r="T46" i="25" s="1"/>
  <c r="K46" i="8"/>
  <c r="K46" i="2" s="1"/>
  <c r="K46" i="25" s="1"/>
  <c r="E46" i="8"/>
  <c r="V47" i="18"/>
  <c r="F47" i="18"/>
  <c r="AI45" i="22"/>
  <c r="AO45" i="22" s="1"/>
  <c r="BD45" i="30"/>
  <c r="BG45" i="30" s="1"/>
  <c r="AQ46" i="18"/>
  <c r="E45" i="22"/>
  <c r="AQ45" i="18"/>
  <c r="W44" i="22"/>
  <c r="AC44" i="22" s="1"/>
  <c r="T44" i="8"/>
  <c r="T44" i="2" s="1"/>
  <c r="T44" i="25" s="1"/>
  <c r="K44" i="8"/>
  <c r="K44" i="2" s="1"/>
  <c r="K44" i="25" s="1"/>
  <c r="E44" i="8"/>
  <c r="V45" i="18"/>
  <c r="AI43" i="22"/>
  <c r="AO43" i="22" s="1"/>
  <c r="BD43" i="30"/>
  <c r="BG43" i="30" s="1"/>
  <c r="T43" i="22"/>
  <c r="Z43" i="22" s="1"/>
  <c r="K43" i="22"/>
  <c r="E43" i="22"/>
  <c r="AI42" i="22"/>
  <c r="W42" i="22"/>
  <c r="AC42" i="22" s="1"/>
  <c r="K42" i="8"/>
  <c r="K42" i="2" s="1"/>
  <c r="K42" i="25" s="1"/>
  <c r="E42" i="8"/>
  <c r="V43" i="18"/>
  <c r="AI41" i="22"/>
  <c r="AO41" i="22" s="1"/>
  <c r="BD41" i="30"/>
  <c r="BG41" i="30" s="1"/>
  <c r="AQ42" i="18"/>
  <c r="T41" i="22"/>
  <c r="V41" i="22" s="1"/>
  <c r="K41" i="22"/>
  <c r="E41" i="22"/>
  <c r="AQ41" i="18"/>
  <c r="W40" i="22"/>
  <c r="AC40" i="22" s="1"/>
  <c r="K40" i="8"/>
  <c r="K40" i="2" s="1"/>
  <c r="K40" i="25" s="1"/>
  <c r="E40" i="8"/>
  <c r="V41" i="18"/>
  <c r="AI39" i="22"/>
  <c r="BD39" i="22" s="1"/>
  <c r="BD39" i="30"/>
  <c r="BG39" i="30" s="1"/>
  <c r="K39" i="22"/>
  <c r="AC39" i="22" s="1"/>
  <c r="V39" i="18"/>
  <c r="AI37" i="22"/>
  <c r="AO37" i="22" s="1"/>
  <c r="BD37" i="30"/>
  <c r="BG37" i="30" s="1"/>
  <c r="K37" i="22"/>
  <c r="W36" i="22"/>
  <c r="AC36" i="22" s="1"/>
  <c r="E36" i="8"/>
  <c r="V37" i="18"/>
  <c r="W35" i="22"/>
  <c r="AC35" i="22" s="1"/>
  <c r="T35" i="8"/>
  <c r="T35" i="2" s="1"/>
  <c r="T35" i="25" s="1"/>
  <c r="E35" i="8"/>
  <c r="V36" i="18"/>
  <c r="AL34" i="22"/>
  <c r="AO34" i="22" s="1"/>
  <c r="BD34" i="30"/>
  <c r="BG34" i="30" s="1"/>
  <c r="V34" i="21"/>
  <c r="U34" i="21"/>
  <c r="AG34" i="18"/>
  <c r="AQ34" i="18"/>
  <c r="AF33" i="22"/>
  <c r="BD33" i="30"/>
  <c r="BG33" i="30" s="1"/>
  <c r="W33" i="8"/>
  <c r="W33" i="2" s="1"/>
  <c r="AR32" i="22"/>
  <c r="BA32" i="22" s="1"/>
  <c r="AQ33" i="18"/>
  <c r="E32" i="22"/>
  <c r="W31" i="22"/>
  <c r="AC31" i="22" s="1"/>
  <c r="T31" i="8"/>
  <c r="T31" i="2" s="1"/>
  <c r="T31" i="25" s="1"/>
  <c r="K31" i="8"/>
  <c r="K31" i="2" s="1"/>
  <c r="K31" i="25" s="1"/>
  <c r="V32" i="18"/>
  <c r="AL30" i="22"/>
  <c r="BD30" i="22" s="1"/>
  <c r="BD30" i="30"/>
  <c r="BG30" i="30" s="1"/>
  <c r="AQ30" i="18"/>
  <c r="AF29" i="22"/>
  <c r="BD29" i="30"/>
  <c r="BG29" i="30" s="1"/>
  <c r="W29" i="8"/>
  <c r="W29" i="2" s="1"/>
  <c r="AQ29" i="18"/>
  <c r="K28" i="22"/>
  <c r="E28" i="22"/>
  <c r="W27" i="22"/>
  <c r="AC27" i="22" s="1"/>
  <c r="T27" i="8"/>
  <c r="T27" i="2" s="1"/>
  <c r="T27" i="25" s="1"/>
  <c r="K27" i="8"/>
  <c r="K27" i="2" s="1"/>
  <c r="K27" i="25" s="1"/>
  <c r="E27" i="8"/>
  <c r="V28" i="18"/>
  <c r="AL26" i="22"/>
  <c r="AO26" i="22" s="1"/>
  <c r="BD26" i="30"/>
  <c r="BG26" i="30" s="1"/>
  <c r="H26" i="22"/>
  <c r="J26" i="22" s="1"/>
  <c r="AQ26" i="18"/>
  <c r="AF25" i="22"/>
  <c r="AO25" i="22" s="1"/>
  <c r="BD25" i="30"/>
  <c r="BG25" i="30" s="1"/>
  <c r="AR24" i="22"/>
  <c r="BA24" i="22" s="1"/>
  <c r="BD24" i="30"/>
  <c r="BG24" i="30" s="1"/>
  <c r="AQ25" i="18"/>
  <c r="K24" i="22"/>
  <c r="E24" i="22"/>
  <c r="AQ24" i="18"/>
  <c r="AI23" i="22"/>
  <c r="AO23" i="22" s="1"/>
  <c r="BD23" i="30"/>
  <c r="BG23" i="30" s="1"/>
  <c r="H22" i="22"/>
  <c r="J22" i="22" s="1"/>
  <c r="V21" i="18"/>
  <c r="E20" i="22"/>
  <c r="AQ20" i="18"/>
  <c r="AI19" i="22"/>
  <c r="AK19" i="22" s="1"/>
  <c r="BD19" i="30"/>
  <c r="BG19" i="30" s="1"/>
  <c r="AQ19" i="18"/>
  <c r="AF18" i="22"/>
  <c r="BD18" i="30"/>
  <c r="BG18" i="30" s="1"/>
  <c r="W18" i="8"/>
  <c r="W18" i="2" s="1"/>
  <c r="AQ18" i="18"/>
  <c r="AF17" i="22"/>
  <c r="BD17" i="30"/>
  <c r="BG17" i="30" s="1"/>
  <c r="AI16" i="22"/>
  <c r="AK16" i="22" s="1"/>
  <c r="BD16" i="30"/>
  <c r="BG16" i="30" s="1"/>
  <c r="AQ16" i="18"/>
  <c r="W15" i="22"/>
  <c r="AC15" i="22" s="1"/>
  <c r="T15" i="8"/>
  <c r="T15" i="2" s="1"/>
  <c r="T15" i="25" s="1"/>
  <c r="E15" i="8"/>
  <c r="V16" i="18"/>
  <c r="AU14" i="22"/>
  <c r="BA14" i="22" s="1"/>
  <c r="BD14" i="30"/>
  <c r="BG14" i="30" s="1"/>
  <c r="AQ15" i="18"/>
  <c r="T14" i="22"/>
  <c r="Z14" i="22" s="1"/>
  <c r="K14" i="22"/>
  <c r="E14" i="22"/>
  <c r="AQ14" i="18"/>
  <c r="AI13" i="22"/>
  <c r="AO13" i="22" s="1"/>
  <c r="BD13" i="30"/>
  <c r="BG13" i="30" s="1"/>
  <c r="AI51" i="30"/>
  <c r="AQ13" i="18"/>
  <c r="AF12" i="22"/>
  <c r="BD12" i="30"/>
  <c r="BG12" i="30" s="1"/>
  <c r="AR11" i="22"/>
  <c r="BD11" i="30"/>
  <c r="BG11" i="30" s="1"/>
  <c r="AR51" i="30"/>
  <c r="U12" i="18"/>
  <c r="S52" i="18"/>
  <c r="Q11" i="8"/>
  <c r="M52" i="18"/>
  <c r="H11" i="8"/>
  <c r="H11" i="2" s="1"/>
  <c r="H11" i="25" s="1"/>
  <c r="AQ10" i="18"/>
  <c r="AF9" i="22"/>
  <c r="BD9" i="30"/>
  <c r="BG9" i="30" s="1"/>
  <c r="G52" i="18"/>
  <c r="AH52" i="18"/>
  <c r="AB52" i="18"/>
  <c r="Q8" i="22"/>
  <c r="Q51" i="30"/>
  <c r="H8" i="22"/>
  <c r="J8" i="22" s="1"/>
  <c r="H51" i="30"/>
  <c r="AX7" i="22"/>
  <c r="AZ7" i="22" s="1"/>
  <c r="AX51" i="30"/>
  <c r="AQ8" i="18"/>
  <c r="AE52" i="18"/>
  <c r="AF7" i="22"/>
  <c r="BD7" i="30"/>
  <c r="BG7" i="30" s="1"/>
  <c r="AF51" i="30"/>
  <c r="BE9" i="7"/>
  <c r="BE13" i="7"/>
  <c r="BE17" i="7"/>
  <c r="BE21" i="7"/>
  <c r="BE25" i="7"/>
  <c r="BE29" i="7"/>
  <c r="BE33" i="7"/>
  <c r="BE37" i="7"/>
  <c r="BE41" i="7"/>
  <c r="BE45" i="7"/>
  <c r="BL51" i="37"/>
  <c r="BE51" i="38"/>
  <c r="I11" i="22"/>
  <c r="J11" i="22" s="1"/>
  <c r="F28" i="18"/>
  <c r="BE39" i="7"/>
  <c r="AE51" i="21"/>
  <c r="AE53" i="21" s="1"/>
  <c r="S51" i="21"/>
  <c r="S53" i="21" s="1"/>
  <c r="AS50" i="19"/>
  <c r="AT50" i="19"/>
  <c r="AV50" i="19" s="1"/>
  <c r="X42" i="19"/>
  <c r="AT42" i="19"/>
  <c r="AV42" i="19" s="1"/>
  <c r="X40" i="19"/>
  <c r="AT40" i="19"/>
  <c r="AV40" i="19" s="1"/>
  <c r="AS38" i="19"/>
  <c r="AT38" i="19"/>
  <c r="AV38" i="19" s="1"/>
  <c r="X22" i="19"/>
  <c r="AT22" i="19"/>
  <c r="AV22" i="19" s="1"/>
  <c r="X20" i="19"/>
  <c r="AT20" i="19"/>
  <c r="AV20" i="19" s="1"/>
  <c r="X16" i="19"/>
  <c r="AT16" i="19"/>
  <c r="AV16" i="19" s="1"/>
  <c r="X14" i="19"/>
  <c r="AT14" i="19"/>
  <c r="AV14" i="19" s="1"/>
  <c r="X12" i="19"/>
  <c r="AT12" i="19"/>
  <c r="AV12" i="19" s="1"/>
  <c r="V51" i="19"/>
  <c r="V53" i="19" s="1"/>
  <c r="X10" i="19"/>
  <c r="V13" i="21"/>
  <c r="F13" i="21"/>
  <c r="AY51" i="19"/>
  <c r="AY53" i="19" s="1"/>
  <c r="X23" i="6"/>
  <c r="W51" i="6"/>
  <c r="W52" i="6" s="1"/>
  <c r="AM21" i="22"/>
  <c r="AN21" i="22" s="1"/>
  <c r="Y53" i="20"/>
  <c r="G53" i="20"/>
  <c r="G51" i="21"/>
  <c r="G53" i="21" s="1"/>
  <c r="AP52" i="16"/>
  <c r="X44" i="16"/>
  <c r="AU44" i="16"/>
  <c r="X30" i="16"/>
  <c r="AU30" i="16"/>
  <c r="V51" i="18"/>
  <c r="V49" i="21"/>
  <c r="X49" i="21" s="1"/>
  <c r="U49" i="21"/>
  <c r="AF48" i="22"/>
  <c r="BD48" i="30"/>
  <c r="BG48" i="30" s="1"/>
  <c r="O49" i="18"/>
  <c r="V47" i="21"/>
  <c r="X47" i="21" s="1"/>
  <c r="U47" i="21"/>
  <c r="AF46" i="22"/>
  <c r="BD46" i="30"/>
  <c r="BG46" i="30" s="1"/>
  <c r="Q46" i="8"/>
  <c r="V45" i="21"/>
  <c r="X45" i="21" s="1"/>
  <c r="U45" i="21"/>
  <c r="H45" i="22"/>
  <c r="AF44" i="22"/>
  <c r="AO44" i="22" s="1"/>
  <c r="BD44" i="30"/>
  <c r="BG44" i="30" s="1"/>
  <c r="W44" i="8"/>
  <c r="W44" i="2" s="1"/>
  <c r="U45" i="18"/>
  <c r="V43" i="21"/>
  <c r="U43" i="21"/>
  <c r="AF42" i="22"/>
  <c r="BD42" i="30"/>
  <c r="BG42" i="30" s="1"/>
  <c r="H42" i="8"/>
  <c r="H42" i="2" s="1"/>
  <c r="H42" i="25" s="1"/>
  <c r="V41" i="21"/>
  <c r="X41" i="21" s="1"/>
  <c r="U41" i="21"/>
  <c r="AF40" i="22"/>
  <c r="AO40" i="22" s="1"/>
  <c r="BD40" i="30"/>
  <c r="BG40" i="30" s="1"/>
  <c r="U41" i="18"/>
  <c r="V39" i="21"/>
  <c r="X39" i="21" s="1"/>
  <c r="U39" i="21"/>
  <c r="H38" i="8"/>
  <c r="H38" i="2" s="1"/>
  <c r="H38" i="25" s="1"/>
  <c r="V37" i="21"/>
  <c r="U37" i="21"/>
  <c r="H37" i="22"/>
  <c r="AX36" i="22"/>
  <c r="AZ36" i="22" s="1"/>
  <c r="AF36" i="22"/>
  <c r="AO36" i="22" s="1"/>
  <c r="BD36" i="30"/>
  <c r="BG36" i="30" s="1"/>
  <c r="U37" i="18"/>
  <c r="AQ36" i="18"/>
  <c r="AF35" i="22"/>
  <c r="AO35" i="22" s="1"/>
  <c r="BD35" i="30"/>
  <c r="BG35" i="30" s="1"/>
  <c r="W35" i="8"/>
  <c r="W35" i="2" s="1"/>
  <c r="H35" i="8"/>
  <c r="H35" i="2" s="1"/>
  <c r="H35" i="25" s="1"/>
  <c r="AR34" i="22"/>
  <c r="AQ35" i="18"/>
  <c r="AA35" i="18"/>
  <c r="K34" i="22"/>
  <c r="E34" i="22"/>
  <c r="W33" i="22"/>
  <c r="AC33" i="22" s="1"/>
  <c r="T33" i="8"/>
  <c r="T33" i="2" s="1"/>
  <c r="T33" i="25" s="1"/>
  <c r="K33" i="8"/>
  <c r="K33" i="2" s="1"/>
  <c r="K33" i="25" s="1"/>
  <c r="V34" i="18"/>
  <c r="AL32" i="22"/>
  <c r="AO32" i="22" s="1"/>
  <c r="BD32" i="30"/>
  <c r="BG32" i="30" s="1"/>
  <c r="V32" i="21"/>
  <c r="U32" i="21"/>
  <c r="Q32" i="22"/>
  <c r="Z32" i="22" s="1"/>
  <c r="H32" i="22"/>
  <c r="AQ32" i="18"/>
  <c r="AF31" i="22"/>
  <c r="BD31" i="30"/>
  <c r="BG31" i="30" s="1"/>
  <c r="W31" i="8"/>
  <c r="W31" i="2" s="1"/>
  <c r="Q31" i="8"/>
  <c r="H31" i="8"/>
  <c r="H31" i="2" s="1"/>
  <c r="H31" i="25" s="1"/>
  <c r="AQ31" i="18"/>
  <c r="T30" i="22"/>
  <c r="Z30" i="22" s="1"/>
  <c r="K30" i="22"/>
  <c r="E30" i="22"/>
  <c r="W29" i="22"/>
  <c r="AC29" i="22" s="1"/>
  <c r="T29" i="8"/>
  <c r="T29" i="2" s="1"/>
  <c r="T29" i="25" s="1"/>
  <c r="K29" i="8"/>
  <c r="K29" i="2" s="1"/>
  <c r="K29" i="25" s="1"/>
  <c r="E29" i="8"/>
  <c r="V30" i="18"/>
  <c r="AL28" i="22"/>
  <c r="AO28" i="22" s="1"/>
  <c r="BD28" i="30"/>
  <c r="BG28" i="30" s="1"/>
  <c r="V28" i="21"/>
  <c r="X28" i="21" s="1"/>
  <c r="U28" i="21"/>
  <c r="H28" i="22"/>
  <c r="AQ28" i="18"/>
  <c r="AF27" i="22"/>
  <c r="BD27" i="30"/>
  <c r="BG27" i="30" s="1"/>
  <c r="W27" i="8"/>
  <c r="W27" i="2" s="1"/>
  <c r="H27" i="8"/>
  <c r="H27" i="2" s="1"/>
  <c r="H27" i="25" s="1"/>
  <c r="AR26" i="22"/>
  <c r="BA26" i="22" s="1"/>
  <c r="AQ27" i="18"/>
  <c r="T26" i="22"/>
  <c r="Z26" i="22" s="1"/>
  <c r="E26" i="22"/>
  <c r="H24" i="22"/>
  <c r="AR22" i="22"/>
  <c r="BD22" i="30"/>
  <c r="BG22" i="30" s="1"/>
  <c r="AQ23" i="18"/>
  <c r="K22" i="22"/>
  <c r="E22" i="22"/>
  <c r="AQ22" i="18"/>
  <c r="AI21" i="22"/>
  <c r="AO21" i="22" s="1"/>
  <c r="BD21" i="30"/>
  <c r="BG21" i="30" s="1"/>
  <c r="AQ21" i="18"/>
  <c r="AF20" i="22"/>
  <c r="BD20" i="30"/>
  <c r="BG20" i="30" s="1"/>
  <c r="AL18" i="22"/>
  <c r="W18" i="22"/>
  <c r="AC18" i="22" s="1"/>
  <c r="V19" i="18"/>
  <c r="F19" i="18"/>
  <c r="AQ17" i="18"/>
  <c r="AL16" i="22"/>
  <c r="AR15" i="22"/>
  <c r="BD15" i="30"/>
  <c r="BG15" i="30" s="1"/>
  <c r="H15" i="8"/>
  <c r="H15" i="2" s="1"/>
  <c r="H15" i="25" s="1"/>
  <c r="H14" i="22"/>
  <c r="AX13" i="22"/>
  <c r="AZ13" i="22" s="1"/>
  <c r="AQ12" i="18"/>
  <c r="W11" i="22"/>
  <c r="AC11" i="22" s="1"/>
  <c r="W51" i="30"/>
  <c r="P52" i="18"/>
  <c r="J52" i="18"/>
  <c r="E11" i="8"/>
  <c r="V12" i="18"/>
  <c r="AU10" i="22"/>
  <c r="BD10" i="22" s="1"/>
  <c r="BD10" i="30"/>
  <c r="BG10" i="30" s="1"/>
  <c r="AQ11" i="18"/>
  <c r="K10" i="22"/>
  <c r="E10" i="22"/>
  <c r="V10" i="18"/>
  <c r="D52" i="18"/>
  <c r="F10" i="18"/>
  <c r="AK52" i="18"/>
  <c r="AQ9" i="18"/>
  <c r="Y52" i="18"/>
  <c r="T8" i="22"/>
  <c r="T51" i="30"/>
  <c r="K8" i="22"/>
  <c r="K51" i="30"/>
  <c r="E8" i="22"/>
  <c r="E51" i="30"/>
  <c r="AU7" i="22"/>
  <c r="AU51" i="30"/>
  <c r="BL51" i="7"/>
  <c r="BE11" i="7"/>
  <c r="BE19" i="7"/>
  <c r="BE27" i="7"/>
  <c r="BE35" i="7"/>
  <c r="BE47" i="7"/>
  <c r="AJ11" i="22"/>
  <c r="I40" i="22"/>
  <c r="J40" i="22" s="1"/>
  <c r="BE23" i="7"/>
  <c r="W52" i="16"/>
  <c r="W53" i="16" s="1"/>
  <c r="AT37" i="19"/>
  <c r="AV37" i="19" s="1"/>
  <c r="AS30" i="19"/>
  <c r="AQ51" i="19"/>
  <c r="AQ53" i="19" s="1"/>
  <c r="AT30" i="19"/>
  <c r="AV30" i="19" s="1"/>
  <c r="X23" i="19"/>
  <c r="AT23" i="19"/>
  <c r="AV23" i="19" s="1"/>
  <c r="V22" i="21"/>
  <c r="X22" i="21" s="1"/>
  <c r="F20" i="21"/>
  <c r="V20" i="21"/>
  <c r="V14" i="21"/>
  <c r="V10" i="21"/>
  <c r="V8" i="21"/>
  <c r="BB52" i="20"/>
  <c r="AZ53" i="20"/>
  <c r="V51" i="6"/>
  <c r="V52" i="6" s="1"/>
  <c r="J51" i="21"/>
  <c r="J53" i="21" s="1"/>
  <c r="J53" i="20"/>
  <c r="AJ51" i="6"/>
  <c r="AT49" i="16"/>
  <c r="AS49" i="16"/>
  <c r="AT45" i="16"/>
  <c r="AS45" i="16"/>
  <c r="AT41" i="16"/>
  <c r="AS41" i="16"/>
  <c r="AT37" i="16"/>
  <c r="AS37" i="16"/>
  <c r="AT33" i="16"/>
  <c r="AS33" i="16"/>
  <c r="AT31" i="16"/>
  <c r="AS31" i="16"/>
  <c r="AT27" i="16"/>
  <c r="AS27" i="16"/>
  <c r="AT23" i="16"/>
  <c r="AS23" i="16"/>
  <c r="AT19" i="16"/>
  <c r="AS19" i="16"/>
  <c r="AT11" i="16"/>
  <c r="AS11" i="16"/>
  <c r="R51" i="35"/>
  <c r="AW51" i="21"/>
  <c r="AW53" i="21" s="1"/>
  <c r="AW53" i="20"/>
  <c r="BE55" i="21"/>
  <c r="AT8" i="16"/>
  <c r="AQ52" i="16"/>
  <c r="I30" i="18"/>
  <c r="I21" i="22"/>
  <c r="J21" i="22" s="1"/>
  <c r="AB51" i="21"/>
  <c r="AB53" i="21" s="1"/>
  <c r="P53" i="20"/>
  <c r="AT34" i="20"/>
  <c r="AV34" i="20" s="1"/>
  <c r="AS34" i="20"/>
  <c r="AT32" i="20"/>
  <c r="AV32" i="20" s="1"/>
  <c r="AT26" i="20"/>
  <c r="AV26" i="20" s="1"/>
  <c r="AS26" i="20"/>
  <c r="AT24" i="20"/>
  <c r="AV24" i="20" s="1"/>
  <c r="AT18" i="20"/>
  <c r="AV18" i="20" s="1"/>
  <c r="AS18" i="20"/>
  <c r="AT16" i="20"/>
  <c r="AV16" i="20" s="1"/>
  <c r="AT10" i="20"/>
  <c r="AV10" i="20" s="1"/>
  <c r="AS10" i="20"/>
  <c r="AT8" i="20"/>
  <c r="AV8" i="20" s="1"/>
  <c r="AS8" i="20"/>
  <c r="V27" i="21"/>
  <c r="V26" i="21"/>
  <c r="X26" i="21" s="1"/>
  <c r="AZ55" i="21"/>
  <c r="BB7" i="21"/>
  <c r="BB51" i="21" s="1"/>
  <c r="BB53" i="21" s="1"/>
  <c r="BC55" i="21"/>
  <c r="AT52" i="19"/>
  <c r="AQ51" i="6"/>
  <c r="F52" i="16"/>
  <c r="F53" i="16" s="1"/>
  <c r="I52" i="16"/>
  <c r="I53" i="16" s="1"/>
  <c r="L52" i="16"/>
  <c r="L53" i="16" s="1"/>
  <c r="O52" i="16"/>
  <c r="O53" i="16" s="1"/>
  <c r="R52" i="16"/>
  <c r="R53" i="16" s="1"/>
  <c r="U52" i="16"/>
  <c r="U53" i="16" s="1"/>
  <c r="X8" i="16"/>
  <c r="AU8" i="16"/>
  <c r="U48" i="18"/>
  <c r="AT46" i="20"/>
  <c r="AV46" i="20" s="1"/>
  <c r="AS46" i="20"/>
  <c r="AT38" i="20"/>
  <c r="AV38" i="20" s="1"/>
  <c r="AS38" i="20"/>
  <c r="AT30" i="20"/>
  <c r="AV30" i="20" s="1"/>
  <c r="AS30" i="20"/>
  <c r="AT22" i="20"/>
  <c r="AV22" i="20" s="1"/>
  <c r="AS22" i="20"/>
  <c r="AT14" i="20"/>
  <c r="AV14" i="20" s="1"/>
  <c r="AS14" i="20"/>
  <c r="AY18" i="28"/>
  <c r="V25" i="21"/>
  <c r="X25" i="21" s="1"/>
  <c r="V24" i="21"/>
  <c r="X24" i="21" s="1"/>
  <c r="AW55" i="21"/>
  <c r="AT51" i="16"/>
  <c r="AH51" i="7"/>
  <c r="Z6" i="28" s="1"/>
  <c r="U33" i="18"/>
  <c r="AT15" i="19"/>
  <c r="AV15" i="19" s="1"/>
  <c r="AT10" i="19"/>
  <c r="AV10" i="19" s="1"/>
  <c r="AY51" i="20"/>
  <c r="AY53" i="20" s="1"/>
  <c r="P18" i="28"/>
  <c r="AA18" i="28"/>
  <c r="AK18" i="28"/>
  <c r="AX18" i="28"/>
  <c r="AJ52" i="16"/>
  <c r="AU45" i="16"/>
  <c r="AU37" i="16"/>
  <c r="AU31" i="16"/>
  <c r="AU23" i="16"/>
  <c r="AU15" i="16"/>
  <c r="AU7" i="6"/>
  <c r="AS7" i="6"/>
  <c r="AT37" i="6"/>
  <c r="AT35" i="6"/>
  <c r="AT20" i="6"/>
  <c r="BD51" i="10"/>
  <c r="BD51" i="4"/>
  <c r="BD51" i="7"/>
  <c r="X40" i="16"/>
  <c r="AU40" i="16"/>
  <c r="AT39" i="16"/>
  <c r="X26" i="16"/>
  <c r="AU26" i="16"/>
  <c r="AT25" i="16"/>
  <c r="AU12" i="16"/>
  <c r="AT9" i="16"/>
  <c r="X26" i="6"/>
  <c r="AA52" i="16"/>
  <c r="AT49" i="19"/>
  <c r="AV49" i="19" s="1"/>
  <c r="AT41" i="19"/>
  <c r="AV41" i="19" s="1"/>
  <c r="AT29" i="19"/>
  <c r="AV29" i="19" s="1"/>
  <c r="AT19" i="19"/>
  <c r="AV19" i="19" s="1"/>
  <c r="AT11" i="19"/>
  <c r="AV11" i="19" s="1"/>
  <c r="O18" i="28"/>
  <c r="AM18" i="28"/>
  <c r="AW18" i="28"/>
  <c r="BE18" i="28"/>
  <c r="AM52" i="16"/>
  <c r="AU16" i="16"/>
  <c r="AT38" i="6"/>
  <c r="AT36" i="6"/>
  <c r="AT21" i="6"/>
  <c r="AS21" i="6"/>
  <c r="AT19" i="6"/>
  <c r="AS19" i="6"/>
  <c r="AT17" i="6"/>
  <c r="AS17" i="6"/>
  <c r="AT15" i="6"/>
  <c r="AS15" i="6"/>
  <c r="AT13" i="6"/>
  <c r="AS13" i="6"/>
  <c r="AT11" i="6"/>
  <c r="AS11" i="6"/>
  <c r="AT9" i="6"/>
  <c r="AS9" i="6"/>
  <c r="X48" i="16"/>
  <c r="AU48" i="16"/>
  <c r="AT47" i="16"/>
  <c r="X45" i="16"/>
  <c r="AU20" i="16"/>
  <c r="X11" i="16"/>
  <c r="AU11" i="16"/>
  <c r="AT10" i="16"/>
  <c r="X42" i="6"/>
  <c r="X8" i="6"/>
  <c r="AA51" i="6"/>
  <c r="AT50" i="16"/>
  <c r="AT46" i="16"/>
  <c r="AT42" i="16"/>
  <c r="AT38" i="16"/>
  <c r="AT34" i="16"/>
  <c r="AT22" i="16"/>
  <c r="AT18" i="16"/>
  <c r="AT14" i="16"/>
  <c r="AU47" i="6"/>
  <c r="AU41" i="6"/>
  <c r="AU39" i="6"/>
  <c r="AU33" i="6"/>
  <c r="AU31" i="6"/>
  <c r="AU25" i="6"/>
  <c r="AU23" i="6"/>
  <c r="AU18" i="6"/>
  <c r="AU16" i="6"/>
  <c r="AU8" i="6"/>
  <c r="X46" i="16"/>
  <c r="X38" i="16"/>
  <c r="X21" i="16"/>
  <c r="X13" i="16"/>
  <c r="X44" i="6"/>
  <c r="X35" i="6"/>
  <c r="X28" i="6"/>
  <c r="X19" i="6"/>
  <c r="X12" i="6"/>
  <c r="X10" i="6"/>
  <c r="V40" i="18"/>
  <c r="AL38" i="22"/>
  <c r="AO38" i="22" s="1"/>
  <c r="BD38" i="30"/>
  <c r="BG38" i="30" s="1"/>
  <c r="AT32" i="16"/>
  <c r="AT28" i="16"/>
  <c r="AT17" i="16"/>
  <c r="AU48" i="6"/>
  <c r="AU42" i="6"/>
  <c r="AU40" i="6"/>
  <c r="AU34" i="6"/>
  <c r="AU32" i="6"/>
  <c r="AU26" i="6"/>
  <c r="AU24" i="6"/>
  <c r="AU17" i="6"/>
  <c r="AU15" i="6"/>
  <c r="X50" i="16"/>
  <c r="X42" i="16"/>
  <c r="X34" i="16"/>
  <c r="X28" i="16"/>
  <c r="X17" i="16"/>
  <c r="X9" i="16"/>
  <c r="X43" i="6"/>
  <c r="X36" i="6"/>
  <c r="X27" i="6"/>
  <c r="X20" i="6"/>
  <c r="X11" i="6"/>
  <c r="X9" i="6"/>
  <c r="AG51" i="6"/>
  <c r="AH51" i="33"/>
  <c r="AI27" i="18"/>
  <c r="AI13" i="18"/>
  <c r="BD49" i="30"/>
  <c r="BG49" i="30" s="1"/>
  <c r="AC51" i="36"/>
  <c r="G51" i="43"/>
  <c r="V51" i="43"/>
  <c r="AH51" i="43"/>
  <c r="AW51" i="43"/>
  <c r="M51" i="43"/>
  <c r="AC51" i="43"/>
  <c r="AN51" i="43"/>
  <c r="AS51" i="45"/>
  <c r="AF51" i="35"/>
  <c r="AJ7" i="35"/>
  <c r="AT51" i="38"/>
  <c r="Y51" i="43"/>
  <c r="AD51" i="43"/>
  <c r="X7" i="39"/>
  <c r="X18" i="12"/>
  <c r="Y18" i="12" s="1"/>
  <c r="X24" i="12"/>
  <c r="Y24" i="12" s="1"/>
  <c r="X30" i="12"/>
  <c r="Y30" i="12" s="1"/>
  <c r="X40" i="12"/>
  <c r="Y40" i="12" s="1"/>
  <c r="X46" i="12"/>
  <c r="Y46" i="12" s="1"/>
  <c r="X48" i="12"/>
  <c r="Y48" i="12" s="1"/>
  <c r="X21" i="12"/>
  <c r="Y21" i="12" s="1"/>
  <c r="X27" i="12"/>
  <c r="Y27" i="12" s="1"/>
  <c r="X31" i="12"/>
  <c r="Y31" i="12" s="1"/>
  <c r="X35" i="12"/>
  <c r="Y35" i="12" s="1"/>
  <c r="X43" i="12"/>
  <c r="Y43" i="12" s="1"/>
  <c r="R11" i="12"/>
  <c r="R13" i="12"/>
  <c r="R15" i="12"/>
  <c r="R17" i="12"/>
  <c r="R23" i="12"/>
  <c r="R28" i="12"/>
  <c r="R36" i="12"/>
  <c r="R49" i="12"/>
  <c r="R12" i="12"/>
  <c r="R14" i="12"/>
  <c r="R16" i="12"/>
  <c r="R22" i="12"/>
  <c r="R37" i="12"/>
  <c r="R44" i="12"/>
  <c r="X23" i="35"/>
  <c r="I36" i="22"/>
  <c r="J36" i="22" s="1"/>
  <c r="AT9" i="44"/>
  <c r="AT10" i="44"/>
  <c r="AT8" i="44"/>
  <c r="AT18" i="44"/>
  <c r="AT11" i="44"/>
  <c r="V51" i="38"/>
  <c r="M51" i="38"/>
  <c r="AC51" i="38"/>
  <c r="AL51" i="18"/>
  <c r="AM51" i="18" s="1"/>
  <c r="X44" i="32"/>
  <c r="AT38" i="32"/>
  <c r="X27" i="32"/>
  <c r="X23" i="32"/>
  <c r="AS7" i="39"/>
  <c r="AS17" i="44"/>
  <c r="AS21" i="44"/>
  <c r="AS24" i="44"/>
  <c r="AJ7" i="39"/>
  <c r="AS19" i="44"/>
  <c r="AS20" i="44"/>
  <c r="AS22" i="44"/>
  <c r="AS18" i="44"/>
  <c r="AS23" i="44"/>
  <c r="S51" i="45"/>
  <c r="R51" i="45"/>
  <c r="J51" i="45"/>
  <c r="I51" i="45"/>
  <c r="M18" i="28"/>
  <c r="S18" i="28"/>
  <c r="Y18" i="28"/>
  <c r="AD18" i="28"/>
  <c r="AJ18" i="28"/>
  <c r="AP18" i="28"/>
  <c r="AV18" i="28"/>
  <c r="AZ18" i="28"/>
  <c r="X19" i="32"/>
  <c r="X17" i="32"/>
  <c r="AU22" i="44"/>
  <c r="AT39" i="32"/>
  <c r="X21" i="32"/>
  <c r="X12" i="32"/>
  <c r="AT11" i="32"/>
  <c r="X51" i="45"/>
  <c r="AT50" i="32"/>
  <c r="AT34" i="32"/>
  <c r="AT32" i="32"/>
  <c r="X32" i="32"/>
  <c r="AT31" i="32"/>
  <c r="AT16" i="32"/>
  <c r="X49" i="32"/>
  <c r="AT48" i="32"/>
  <c r="X48" i="32"/>
  <c r="AT47" i="32"/>
  <c r="X42" i="32"/>
  <c r="AT37" i="32"/>
  <c r="AT35" i="32"/>
  <c r="X30" i="32"/>
  <c r="X29" i="32"/>
  <c r="AT26" i="32"/>
  <c r="X14" i="32"/>
  <c r="AT13" i="32"/>
  <c r="AT9" i="32"/>
  <c r="O51" i="32"/>
  <c r="F51" i="32"/>
  <c r="X46" i="32"/>
  <c r="AT42" i="32"/>
  <c r="AT36" i="32"/>
  <c r="X36" i="32"/>
  <c r="AT33" i="32"/>
  <c r="X31" i="32"/>
  <c r="X25" i="32"/>
  <c r="AT22" i="32"/>
  <c r="AT18" i="32"/>
  <c r="X15" i="32"/>
  <c r="AT14" i="32"/>
  <c r="X13" i="32"/>
  <c r="AT12" i="32"/>
  <c r="X8" i="32"/>
  <c r="BD51" i="36"/>
  <c r="AI51" i="35"/>
  <c r="AW51" i="45"/>
  <c r="AV51" i="45"/>
  <c r="AV7" i="39"/>
  <c r="AW7" i="39" s="1"/>
  <c r="AT44" i="32"/>
  <c r="AH51" i="38"/>
  <c r="AT21" i="44"/>
  <c r="AT23" i="44"/>
  <c r="AN51" i="45"/>
  <c r="AM7" i="39"/>
  <c r="AM51" i="45"/>
  <c r="BE34" i="34"/>
  <c r="AG51" i="7"/>
  <c r="AG7" i="39"/>
  <c r="AG51" i="45"/>
  <c r="AG11" i="12"/>
  <c r="AH11" i="12" s="1"/>
  <c r="AG12" i="12"/>
  <c r="AH12" i="12" s="1"/>
  <c r="AG15" i="12"/>
  <c r="AH15" i="12" s="1"/>
  <c r="AG16" i="12"/>
  <c r="AH16" i="12" s="1"/>
  <c r="AG17" i="12"/>
  <c r="AH17" i="12" s="1"/>
  <c r="AG20" i="12"/>
  <c r="AH20" i="12" s="1"/>
  <c r="AG22" i="12"/>
  <c r="AH22" i="12" s="1"/>
  <c r="AG23" i="12"/>
  <c r="AH23" i="12" s="1"/>
  <c r="AG28" i="12"/>
  <c r="AH28" i="12" s="1"/>
  <c r="AG30" i="12"/>
  <c r="AH30" i="12" s="1"/>
  <c r="AG34" i="12"/>
  <c r="AH34" i="12" s="1"/>
  <c r="AG38" i="12"/>
  <c r="AH38" i="12" s="1"/>
  <c r="AG39" i="12"/>
  <c r="AH39" i="12" s="1"/>
  <c r="AG41" i="12"/>
  <c r="AH41" i="12" s="1"/>
  <c r="AG42" i="12"/>
  <c r="AH42" i="12" s="1"/>
  <c r="AG45" i="12"/>
  <c r="AH45" i="12" s="1"/>
  <c r="AG46" i="12"/>
  <c r="AH46" i="12" s="1"/>
  <c r="AG49" i="12"/>
  <c r="AH49" i="12" s="1"/>
  <c r="Y51" i="38"/>
  <c r="U48" i="39"/>
  <c r="V48" i="39" s="1"/>
  <c r="U46" i="39"/>
  <c r="V46" i="39" s="1"/>
  <c r="U44" i="39"/>
  <c r="V44" i="39" s="1"/>
  <c r="U42" i="39"/>
  <c r="V42" i="39" s="1"/>
  <c r="U40" i="39"/>
  <c r="V40" i="39" s="1"/>
  <c r="U38" i="39"/>
  <c r="V38" i="39" s="1"/>
  <c r="U36" i="39"/>
  <c r="V36" i="39" s="1"/>
  <c r="U34" i="39"/>
  <c r="V34" i="39" s="1"/>
  <c r="U32" i="39"/>
  <c r="V32" i="39" s="1"/>
  <c r="U30" i="39"/>
  <c r="V30" i="39" s="1"/>
  <c r="U28" i="39"/>
  <c r="V28" i="39" s="1"/>
  <c r="U26" i="39"/>
  <c r="V26" i="39" s="1"/>
  <c r="U24" i="39"/>
  <c r="V24" i="39" s="1"/>
  <c r="U22" i="39"/>
  <c r="V22" i="39" s="1"/>
  <c r="U20" i="39"/>
  <c r="V20" i="39" s="1"/>
  <c r="U18" i="39"/>
  <c r="V18" i="39" s="1"/>
  <c r="U16" i="39"/>
  <c r="V16" i="39" s="1"/>
  <c r="U14" i="39"/>
  <c r="V14" i="39" s="1"/>
  <c r="U12" i="39"/>
  <c r="V12" i="39" s="1"/>
  <c r="U10" i="39"/>
  <c r="V10" i="39" s="1"/>
  <c r="U8" i="39"/>
  <c r="V8" i="39" s="1"/>
  <c r="U49" i="39"/>
  <c r="V49" i="39" s="1"/>
  <c r="U47" i="39"/>
  <c r="V47" i="39" s="1"/>
  <c r="U45" i="39"/>
  <c r="V45" i="39" s="1"/>
  <c r="U43" i="39"/>
  <c r="V43" i="39" s="1"/>
  <c r="U41" i="39"/>
  <c r="V41" i="39" s="1"/>
  <c r="U39" i="39"/>
  <c r="V39" i="39" s="1"/>
  <c r="U37" i="39"/>
  <c r="V37" i="39" s="1"/>
  <c r="U35" i="39"/>
  <c r="V35" i="39" s="1"/>
  <c r="U33" i="39"/>
  <c r="V33" i="39" s="1"/>
  <c r="U31" i="39"/>
  <c r="V31" i="39" s="1"/>
  <c r="U29" i="39"/>
  <c r="V29" i="39" s="1"/>
  <c r="U27" i="39"/>
  <c r="V27" i="39" s="1"/>
  <c r="U25" i="39"/>
  <c r="V25" i="39" s="1"/>
  <c r="U23" i="39"/>
  <c r="V23" i="39" s="1"/>
  <c r="U21" i="39"/>
  <c r="V21" i="39" s="1"/>
  <c r="U19" i="39"/>
  <c r="V19" i="39" s="1"/>
  <c r="U17" i="39"/>
  <c r="V17" i="39" s="1"/>
  <c r="U15" i="39"/>
  <c r="V15" i="39" s="1"/>
  <c r="F51" i="45"/>
  <c r="S51" i="38"/>
  <c r="X49" i="6"/>
  <c r="X45" i="6"/>
  <c r="X41" i="6"/>
  <c r="X37" i="6"/>
  <c r="X33" i="6"/>
  <c r="X29" i="6"/>
  <c r="X25" i="6"/>
  <c r="X21" i="6"/>
  <c r="X17" i="6"/>
  <c r="X13" i="6"/>
  <c r="AM51" i="6"/>
  <c r="AP51" i="6"/>
  <c r="F51" i="6"/>
  <c r="F52" i="6" s="1"/>
  <c r="I51" i="6"/>
  <c r="I52" i="6" s="1"/>
  <c r="O51" i="6"/>
  <c r="O52" i="6" s="1"/>
  <c r="R51" i="6"/>
  <c r="R52" i="6" s="1"/>
  <c r="AT24" i="44"/>
  <c r="X45" i="32"/>
  <c r="AT40" i="32"/>
  <c r="X38" i="32"/>
  <c r="X34" i="32"/>
  <c r="AT28" i="32"/>
  <c r="AT24" i="32"/>
  <c r="AT20" i="32"/>
  <c r="X18" i="32"/>
  <c r="AT17" i="32"/>
  <c r="X16" i="32"/>
  <c r="X9" i="32"/>
  <c r="AT8" i="32"/>
  <c r="X11" i="32"/>
  <c r="F49" i="39"/>
  <c r="F45" i="39"/>
  <c r="F41" i="39"/>
  <c r="F37" i="39"/>
  <c r="F33" i="39"/>
  <c r="O33" i="39" s="1"/>
  <c r="P33" i="39" s="1"/>
  <c r="F29" i="39"/>
  <c r="O29" i="39" s="1"/>
  <c r="P29" i="39" s="1"/>
  <c r="F25" i="39"/>
  <c r="O25" i="39" s="1"/>
  <c r="P25" i="39" s="1"/>
  <c r="F21" i="39"/>
  <c r="O21" i="39" s="1"/>
  <c r="P21" i="39" s="1"/>
  <c r="F17" i="39"/>
  <c r="O17" i="39" s="1"/>
  <c r="P17" i="39" s="1"/>
  <c r="F13" i="39"/>
  <c r="O13" i="39" s="1"/>
  <c r="P13" i="39" s="1"/>
  <c r="F9" i="39"/>
  <c r="O9" i="39" s="1"/>
  <c r="P9" i="39" s="1"/>
  <c r="L49" i="39"/>
  <c r="M49" i="39" s="1"/>
  <c r="L47" i="39"/>
  <c r="M47" i="39" s="1"/>
  <c r="L45" i="39"/>
  <c r="M45" i="39" s="1"/>
  <c r="L43" i="39"/>
  <c r="M43" i="39" s="1"/>
  <c r="L41" i="39"/>
  <c r="M41" i="39" s="1"/>
  <c r="L39" i="39"/>
  <c r="M39" i="39" s="1"/>
  <c r="L37" i="39"/>
  <c r="M37" i="39" s="1"/>
  <c r="L51" i="41"/>
  <c r="L48" i="39"/>
  <c r="M48" i="39" s="1"/>
  <c r="L46" i="39"/>
  <c r="M46" i="39" s="1"/>
  <c r="L44" i="39"/>
  <c r="M44" i="39" s="1"/>
  <c r="L42" i="39"/>
  <c r="M42" i="39" s="1"/>
  <c r="L40" i="39"/>
  <c r="M40" i="39" s="1"/>
  <c r="L38" i="39"/>
  <c r="M38" i="39" s="1"/>
  <c r="L34" i="39"/>
  <c r="M34" i="39" s="1"/>
  <c r="L32" i="39"/>
  <c r="M32" i="39" s="1"/>
  <c r="L30" i="39"/>
  <c r="M30" i="39" s="1"/>
  <c r="L28" i="39"/>
  <c r="M28" i="39" s="1"/>
  <c r="L26" i="39"/>
  <c r="M26" i="39" s="1"/>
  <c r="L24" i="39"/>
  <c r="M24" i="39" s="1"/>
  <c r="L22" i="39"/>
  <c r="M22" i="39" s="1"/>
  <c r="L20" i="39"/>
  <c r="M20" i="39" s="1"/>
  <c r="L18" i="39"/>
  <c r="M18" i="39" s="1"/>
  <c r="L16" i="39"/>
  <c r="M16" i="39" s="1"/>
  <c r="L14" i="39"/>
  <c r="M14" i="39" s="1"/>
  <c r="L12" i="39"/>
  <c r="M12" i="39" s="1"/>
  <c r="L10" i="39"/>
  <c r="M10" i="39" s="1"/>
  <c r="L8" i="39"/>
  <c r="M8" i="39" s="1"/>
  <c r="L51" i="27"/>
  <c r="L51" i="31"/>
  <c r="L51" i="7"/>
  <c r="I50" i="35"/>
  <c r="F7" i="39"/>
  <c r="R51" i="21"/>
  <c r="R53" i="21" s="1"/>
  <c r="AP51" i="21"/>
  <c r="AP53" i="21" s="1"/>
  <c r="V52" i="16"/>
  <c r="V53" i="16" s="1"/>
  <c r="AB53" i="20"/>
  <c r="D51" i="21"/>
  <c r="D53" i="21" s="1"/>
  <c r="AM51" i="21"/>
  <c r="AM53" i="21" s="1"/>
  <c r="V30" i="21"/>
  <c r="X30" i="21" s="1"/>
  <c r="AS48" i="32"/>
  <c r="BD51" i="37"/>
  <c r="Y51" i="42"/>
  <c r="AD51" i="42"/>
  <c r="I53" i="44"/>
  <c r="O53" i="44"/>
  <c r="U53" i="44"/>
  <c r="AT12" i="44"/>
  <c r="AT14" i="44"/>
  <c r="AT16" i="44"/>
  <c r="AU18" i="44"/>
  <c r="AY51" i="21"/>
  <c r="AY53" i="21" s="1"/>
  <c r="AY55" i="21"/>
  <c r="BH55" i="21"/>
  <c r="BH51" i="21"/>
  <c r="BH53" i="21" s="1"/>
  <c r="BE31" i="34"/>
  <c r="BE27" i="34"/>
  <c r="BE26" i="34"/>
  <c r="BE21" i="34"/>
  <c r="BE19" i="34"/>
  <c r="BE18" i="34"/>
  <c r="BE11" i="34"/>
  <c r="BE49" i="31"/>
  <c r="BE48" i="31"/>
  <c r="BE47" i="31"/>
  <c r="BE46" i="31"/>
  <c r="BE44" i="31"/>
  <c r="BE36" i="31"/>
  <c r="BE34" i="31"/>
  <c r="BE31" i="31"/>
  <c r="BE24" i="31"/>
  <c r="BE22" i="31"/>
  <c r="BE20" i="31"/>
  <c r="BE19" i="31"/>
  <c r="BE18" i="31"/>
  <c r="BE17" i="31"/>
  <c r="BE16" i="31"/>
  <c r="BE15" i="31"/>
  <c r="BE14" i="31"/>
  <c r="BE13" i="31"/>
  <c r="BE12" i="31"/>
  <c r="BE11" i="31"/>
  <c r="BE10" i="31"/>
  <c r="BE9" i="31"/>
  <c r="BE8" i="31"/>
  <c r="AO50" i="18"/>
  <c r="BE19" i="15"/>
  <c r="BA18" i="28"/>
  <c r="F51" i="38"/>
  <c r="F53" i="38" s="1"/>
  <c r="BE37" i="34"/>
  <c r="BE43" i="31"/>
  <c r="BE42" i="31"/>
  <c r="BE41" i="31"/>
  <c r="BE40" i="31"/>
  <c r="BE39" i="31"/>
  <c r="BE38" i="31"/>
  <c r="BE37" i="31"/>
  <c r="BE35" i="31"/>
  <c r="BE33" i="31"/>
  <c r="BE29" i="31"/>
  <c r="BE28" i="31"/>
  <c r="BE27" i="31"/>
  <c r="BE26" i="31"/>
  <c r="BE25" i="31"/>
  <c r="AR8" i="35"/>
  <c r="AS8" i="35" s="1"/>
  <c r="AR10" i="35"/>
  <c r="AS10" i="35" s="1"/>
  <c r="AR12" i="35"/>
  <c r="AS12" i="35" s="1"/>
  <c r="AR14" i="35"/>
  <c r="AS14" i="35" s="1"/>
  <c r="AR16" i="35"/>
  <c r="AS16" i="35" s="1"/>
  <c r="AR18" i="35"/>
  <c r="AS18" i="35" s="1"/>
  <c r="AR20" i="35"/>
  <c r="AS20" i="35" s="1"/>
  <c r="AR25" i="35"/>
  <c r="AS25" i="35" s="1"/>
  <c r="AR27" i="35"/>
  <c r="AS27" i="35" s="1"/>
  <c r="AR29" i="35"/>
  <c r="AS29" i="35" s="1"/>
  <c r="AR31" i="35"/>
  <c r="AS31" i="35" s="1"/>
  <c r="AR33" i="35"/>
  <c r="AS33" i="35" s="1"/>
  <c r="AR34" i="35"/>
  <c r="AR35" i="35"/>
  <c r="AS35" i="35" s="1"/>
  <c r="AR37" i="35"/>
  <c r="AR39" i="35"/>
  <c r="AS39" i="35" s="1"/>
  <c r="AR40" i="35"/>
  <c r="AR41" i="35"/>
  <c r="AS41" i="35" s="1"/>
  <c r="AR42" i="35"/>
  <c r="AR43" i="35"/>
  <c r="AS43" i="35" s="1"/>
  <c r="AR44" i="35"/>
  <c r="AR47" i="35"/>
  <c r="AR48" i="35"/>
  <c r="AS48" i="35" s="1"/>
  <c r="BD51" i="45"/>
  <c r="AC51" i="45"/>
  <c r="AW51" i="41"/>
  <c r="AT51" i="41"/>
  <c r="AN51" i="41"/>
  <c r="AK51" i="41"/>
  <c r="AH51" i="41"/>
  <c r="BD51" i="41"/>
  <c r="V51" i="41"/>
  <c r="S51" i="42"/>
  <c r="J51" i="31"/>
  <c r="AC51" i="4"/>
  <c r="AO23" i="18"/>
  <c r="AO9" i="18"/>
  <c r="AO32" i="18"/>
  <c r="J51" i="41"/>
  <c r="S51" i="41"/>
  <c r="Y51" i="41"/>
  <c r="M51" i="42"/>
  <c r="V51" i="42"/>
  <c r="AC51" i="42"/>
  <c r="AH51" i="42"/>
  <c r="AK51" i="42"/>
  <c r="AN51" i="42"/>
  <c r="AT51" i="42"/>
  <c r="AW51" i="42"/>
  <c r="BD51" i="42"/>
  <c r="M51" i="41"/>
  <c r="AC7" i="22"/>
  <c r="J51" i="42"/>
  <c r="AC51" i="15"/>
  <c r="G51" i="41"/>
  <c r="AM53" i="44"/>
  <c r="AG53" i="44"/>
  <c r="AJ53" i="44"/>
  <c r="AA53" i="44"/>
  <c r="AD53" i="44"/>
  <c r="AQ53" i="44"/>
  <c r="AT13" i="44"/>
  <c r="AT15" i="44"/>
  <c r="AT20" i="44"/>
  <c r="AV20" i="44" s="1"/>
  <c r="AT25" i="44"/>
  <c r="R53" i="44"/>
  <c r="L53" i="44"/>
  <c r="F53" i="44"/>
  <c r="V53" i="44"/>
  <c r="W53" i="44"/>
  <c r="G51" i="42"/>
  <c r="AD51" i="41"/>
  <c r="X27" i="44"/>
  <c r="X39" i="44"/>
  <c r="X30" i="44"/>
  <c r="X32" i="44"/>
  <c r="X42" i="44"/>
  <c r="X29" i="44"/>
  <c r="X31" i="44"/>
  <c r="X33" i="44"/>
  <c r="X35" i="44"/>
  <c r="X37" i="44"/>
  <c r="X41" i="44"/>
  <c r="X26" i="44"/>
  <c r="X34" i="44"/>
  <c r="X36" i="44"/>
  <c r="X38" i="44"/>
  <c r="X40" i="44"/>
  <c r="X16" i="44"/>
  <c r="X28" i="44"/>
  <c r="X43" i="44"/>
  <c r="X44" i="44"/>
  <c r="X45" i="44"/>
  <c r="X46" i="44"/>
  <c r="X47" i="44"/>
  <c r="X48" i="44"/>
  <c r="X49" i="44"/>
  <c r="X15" i="44"/>
  <c r="AO30" i="18"/>
  <c r="AO21" i="18"/>
  <c r="AO18" i="18"/>
  <c r="AY51" i="10"/>
  <c r="AO38" i="18"/>
  <c r="AO35" i="18"/>
  <c r="AO25" i="18"/>
  <c r="AO11" i="18"/>
  <c r="BE27" i="10"/>
  <c r="BE31" i="10"/>
  <c r="BE35" i="10"/>
  <c r="AO51" i="35"/>
  <c r="AY51" i="7"/>
  <c r="AP18" i="44"/>
  <c r="AP22" i="44"/>
  <c r="AY51" i="42"/>
  <c r="AO48" i="18"/>
  <c r="BE43" i="15"/>
  <c r="AO44" i="18"/>
  <c r="AO42" i="18"/>
  <c r="AO40" i="18"/>
  <c r="AO33" i="18"/>
  <c r="AO29" i="18"/>
  <c r="AO24" i="18"/>
  <c r="AO19" i="18"/>
  <c r="AO15" i="18"/>
  <c r="AO12" i="18"/>
  <c r="BE11" i="15"/>
  <c r="AO8" i="18"/>
  <c r="AO51" i="18"/>
  <c r="AO49" i="18"/>
  <c r="AO47" i="18"/>
  <c r="AO45" i="18"/>
  <c r="AO43" i="18"/>
  <c r="AO41" i="18"/>
  <c r="AO39" i="18"/>
  <c r="AO36" i="18"/>
  <c r="AO31" i="18"/>
  <c r="AO26" i="18"/>
  <c r="AO22" i="18"/>
  <c r="BE21" i="15"/>
  <c r="AO17" i="18"/>
  <c r="AO10" i="18"/>
  <c r="BE26" i="43"/>
  <c r="BE49" i="41"/>
  <c r="BE36" i="43"/>
  <c r="AP12" i="44"/>
  <c r="BL51" i="41"/>
  <c r="AR12" i="44"/>
  <c r="BD7" i="39"/>
  <c r="BD8" i="39"/>
  <c r="BG8" i="39" s="1"/>
  <c r="BD9" i="39"/>
  <c r="BG9" i="39" s="1"/>
  <c r="BD10" i="39"/>
  <c r="BF10" i="39" s="1"/>
  <c r="BD11" i="39"/>
  <c r="BG11" i="39" s="1"/>
  <c r="BD12" i="39"/>
  <c r="BG12" i="39" s="1"/>
  <c r="BD13" i="39"/>
  <c r="BG13" i="39" s="1"/>
  <c r="BD14" i="39"/>
  <c r="BG14" i="39" s="1"/>
  <c r="BD15" i="39"/>
  <c r="BG15" i="39" s="1"/>
  <c r="BD16" i="39"/>
  <c r="BF16" i="39" s="1"/>
  <c r="BD17" i="39"/>
  <c r="BG17" i="39" s="1"/>
  <c r="BD18" i="39"/>
  <c r="BG18" i="39" s="1"/>
  <c r="BD19" i="39"/>
  <c r="BG19" i="39" s="1"/>
  <c r="BD20" i="39"/>
  <c r="BG20" i="39" s="1"/>
  <c r="BD21" i="39"/>
  <c r="BG21" i="39" s="1"/>
  <c r="BD22" i="39"/>
  <c r="BG22" i="39" s="1"/>
  <c r="BD23" i="39"/>
  <c r="BG23" i="39" s="1"/>
  <c r="BD24" i="39"/>
  <c r="BF24" i="39" s="1"/>
  <c r="BD25" i="39"/>
  <c r="BG25" i="39" s="1"/>
  <c r="BD26" i="39"/>
  <c r="BF26" i="39" s="1"/>
  <c r="BD27" i="39"/>
  <c r="BG27" i="39" s="1"/>
  <c r="BD28" i="39"/>
  <c r="BF28" i="39" s="1"/>
  <c r="BD29" i="39"/>
  <c r="BG29" i="39" s="1"/>
  <c r="BD30" i="39"/>
  <c r="BF30" i="39" s="1"/>
  <c r="BD31" i="39"/>
  <c r="BG31" i="39" s="1"/>
  <c r="AC7" i="39"/>
  <c r="BD36" i="39"/>
  <c r="BF36" i="39" s="1"/>
  <c r="BD37" i="39"/>
  <c r="BG37" i="39" s="1"/>
  <c r="BD38" i="39"/>
  <c r="BG38" i="39" s="1"/>
  <c r="BD39" i="39"/>
  <c r="BG39" i="39" s="1"/>
  <c r="BD40" i="39"/>
  <c r="BG40" i="39" s="1"/>
  <c r="BD41" i="39"/>
  <c r="BG41" i="39" s="1"/>
  <c r="BD42" i="39"/>
  <c r="BG42" i="39" s="1"/>
  <c r="BD43" i="39"/>
  <c r="BG43" i="39" s="1"/>
  <c r="BD44" i="39"/>
  <c r="BG44" i="39" s="1"/>
  <c r="BD45" i="39"/>
  <c r="BG45" i="39" s="1"/>
  <c r="BD46" i="39"/>
  <c r="BG46" i="39" s="1"/>
  <c r="BD47" i="39"/>
  <c r="BG47" i="39" s="1"/>
  <c r="BD48" i="39"/>
  <c r="BF48" i="39" s="1"/>
  <c r="BD49" i="39"/>
  <c r="BG49" i="39" s="1"/>
  <c r="BE48" i="41"/>
  <c r="BE8" i="41"/>
  <c r="BE9" i="41"/>
  <c r="BE10" i="41"/>
  <c r="BE11" i="41"/>
  <c r="BE12" i="41"/>
  <c r="BE13" i="41"/>
  <c r="BE14" i="41"/>
  <c r="BE15" i="41"/>
  <c r="BE16" i="41"/>
  <c r="BE17" i="41"/>
  <c r="BE18" i="41"/>
  <c r="BE19" i="41"/>
  <c r="BE20" i="41"/>
  <c r="BE21" i="41"/>
  <c r="BE22" i="41"/>
  <c r="BE23" i="41"/>
  <c r="BE24" i="41"/>
  <c r="BE25" i="41"/>
  <c r="BE26" i="41"/>
  <c r="BE27" i="41"/>
  <c r="BE28" i="41"/>
  <c r="BE29" i="41"/>
  <c r="BE30" i="41"/>
  <c r="BE31" i="41"/>
  <c r="BE32" i="41"/>
  <c r="BE33" i="41"/>
  <c r="BE34" i="41"/>
  <c r="BE35" i="41"/>
  <c r="BE36" i="41"/>
  <c r="BE37" i="41"/>
  <c r="BE38" i="41"/>
  <c r="BE39" i="41"/>
  <c r="BE40" i="41"/>
  <c r="BE41" i="41"/>
  <c r="BE42" i="41"/>
  <c r="BE43" i="41"/>
  <c r="BE44" i="41"/>
  <c r="BE45" i="41"/>
  <c r="BE46" i="41"/>
  <c r="BE47" i="41"/>
  <c r="BE22" i="42"/>
  <c r="BE23" i="42"/>
  <c r="BE24" i="42"/>
  <c r="BE25" i="42"/>
  <c r="BE26" i="42"/>
  <c r="BE27" i="42"/>
  <c r="BE28" i="42"/>
  <c r="BE29" i="42"/>
  <c r="BE30" i="42"/>
  <c r="BE31" i="42"/>
  <c r="BE32" i="42"/>
  <c r="BE33" i="42"/>
  <c r="BE34" i="42"/>
  <c r="BE35" i="42"/>
  <c r="BE36" i="42"/>
  <c r="BE37" i="42"/>
  <c r="BE38" i="42"/>
  <c r="BE39" i="42"/>
  <c r="BE40" i="42"/>
  <c r="BE41" i="42"/>
  <c r="BE42" i="42"/>
  <c r="BE43" i="42"/>
  <c r="BE44" i="42"/>
  <c r="BE45" i="42"/>
  <c r="BE46" i="42"/>
  <c r="BE47" i="42"/>
  <c r="BE48" i="42"/>
  <c r="BE49" i="42"/>
  <c r="BE25" i="43"/>
  <c r="AC51" i="41"/>
  <c r="BE7" i="42"/>
  <c r="BE8" i="42"/>
  <c r="BE9" i="42"/>
  <c r="BE10" i="42"/>
  <c r="BE11" i="42"/>
  <c r="BE12" i="42"/>
  <c r="BE13" i="42"/>
  <c r="BE14" i="42"/>
  <c r="BE8" i="43"/>
  <c r="BE9" i="43"/>
  <c r="BE10" i="43"/>
  <c r="BE11" i="43"/>
  <c r="BE12" i="43"/>
  <c r="BE13" i="43"/>
  <c r="BE14" i="43"/>
  <c r="BE15" i="43"/>
  <c r="BE16" i="43"/>
  <c r="BE17" i="43"/>
  <c r="BE18" i="43"/>
  <c r="BE19" i="43"/>
  <c r="BE20" i="43"/>
  <c r="BE21" i="43"/>
  <c r="BE22" i="43"/>
  <c r="BE23" i="43"/>
  <c r="BE24" i="43"/>
  <c r="BE38" i="43"/>
  <c r="BE39" i="43"/>
  <c r="BE40" i="43"/>
  <c r="BE41" i="43"/>
  <c r="BE42" i="43"/>
  <c r="BE43" i="43"/>
  <c r="BE44" i="43"/>
  <c r="BE45" i="43"/>
  <c r="BE46" i="43"/>
  <c r="BE47" i="43"/>
  <c r="BE48" i="43"/>
  <c r="AR8" i="44"/>
  <c r="AU8" i="44" s="1"/>
  <c r="AP8" i="44"/>
  <c r="AR9" i="44"/>
  <c r="AS9" i="44" s="1"/>
  <c r="AP9" i="44"/>
  <c r="AR10" i="44"/>
  <c r="AU10" i="44" s="1"/>
  <c r="AP10" i="44"/>
  <c r="BE27" i="43"/>
  <c r="BE28" i="43"/>
  <c r="BE29" i="43"/>
  <c r="BE30" i="43"/>
  <c r="BE31" i="43"/>
  <c r="BE32" i="43"/>
  <c r="BE33" i="43"/>
  <c r="BE34" i="43"/>
  <c r="BE49" i="43"/>
  <c r="AR11" i="44"/>
  <c r="AS11" i="44" s="1"/>
  <c r="AP11" i="44"/>
  <c r="AR25" i="44"/>
  <c r="AS25" i="44" s="1"/>
  <c r="AR26" i="44"/>
  <c r="AS26" i="44" s="1"/>
  <c r="AP26" i="44"/>
  <c r="AR27" i="44"/>
  <c r="AU27" i="44" s="1"/>
  <c r="AP27" i="44"/>
  <c r="AR28" i="44"/>
  <c r="AU28" i="44" s="1"/>
  <c r="AP28" i="44"/>
  <c r="AR29" i="44"/>
  <c r="AU29" i="44" s="1"/>
  <c r="AP29" i="44"/>
  <c r="AR30" i="44"/>
  <c r="AU30" i="44" s="1"/>
  <c r="AP30" i="44"/>
  <c r="AR31" i="44"/>
  <c r="AU31" i="44" s="1"/>
  <c r="AP31" i="44"/>
  <c r="AR32" i="44"/>
  <c r="AU32" i="44" s="1"/>
  <c r="AP32" i="44"/>
  <c r="AR33" i="44"/>
  <c r="AU33" i="44" s="1"/>
  <c r="AP33" i="44"/>
  <c r="AR34" i="44"/>
  <c r="AU34" i="44" s="1"/>
  <c r="AP34" i="44"/>
  <c r="AR35" i="44"/>
  <c r="AU35" i="44" s="1"/>
  <c r="AP35" i="44"/>
  <c r="AR36" i="44"/>
  <c r="AU36" i="44" s="1"/>
  <c r="AP36" i="44"/>
  <c r="AR37" i="44"/>
  <c r="AU37" i="44" s="1"/>
  <c r="AP37" i="44"/>
  <c r="AR38" i="44"/>
  <c r="AU38" i="44" s="1"/>
  <c r="AP38" i="44"/>
  <c r="AR39" i="44"/>
  <c r="AU39" i="44" s="1"/>
  <c r="AP39" i="44"/>
  <c r="AR40" i="44"/>
  <c r="AU40" i="44" s="1"/>
  <c r="AP40" i="44"/>
  <c r="AR41" i="44"/>
  <c r="AU41" i="44" s="1"/>
  <c r="AP41" i="44"/>
  <c r="AR42" i="44"/>
  <c r="AS42" i="44" s="1"/>
  <c r="AP42" i="44"/>
  <c r="AR43" i="44"/>
  <c r="AU43" i="44" s="1"/>
  <c r="AP43" i="44"/>
  <c r="AR44" i="44"/>
  <c r="AU44" i="44" s="1"/>
  <c r="AP44" i="44"/>
  <c r="AR45" i="44"/>
  <c r="AU45" i="44" s="1"/>
  <c r="AP45" i="44"/>
  <c r="AR46" i="44"/>
  <c r="AU46" i="44" s="1"/>
  <c r="AP46" i="44"/>
  <c r="AR47" i="44"/>
  <c r="AU47" i="44" s="1"/>
  <c r="AP47" i="44"/>
  <c r="AR48" i="44"/>
  <c r="AU48" i="44" s="1"/>
  <c r="AP48" i="44"/>
  <c r="AR49" i="44"/>
  <c r="AU49" i="44" s="1"/>
  <c r="AP49" i="44"/>
  <c r="X7" i="44"/>
  <c r="X8" i="44"/>
  <c r="X9" i="44"/>
  <c r="X10" i="44"/>
  <c r="X11" i="44"/>
  <c r="X12" i="44"/>
  <c r="X13" i="44"/>
  <c r="AP13" i="44"/>
  <c r="AR13" i="44"/>
  <c r="AU13" i="44" s="1"/>
  <c r="X14" i="44"/>
  <c r="AP14" i="44"/>
  <c r="AR14" i="44"/>
  <c r="AS14" i="44" s="1"/>
  <c r="AP15" i="44"/>
  <c r="AR15" i="44"/>
  <c r="AS15" i="44" s="1"/>
  <c r="AP16" i="44"/>
  <c r="AR16" i="44"/>
  <c r="AS16" i="44" s="1"/>
  <c r="AU17" i="44"/>
  <c r="AP17" i="44"/>
  <c r="X18" i="44"/>
  <c r="AU19" i="44"/>
  <c r="AP19" i="44"/>
  <c r="X20" i="44"/>
  <c r="AU21" i="44"/>
  <c r="AP21" i="44"/>
  <c r="X22" i="44"/>
  <c r="AU23" i="44"/>
  <c r="AP23" i="44"/>
  <c r="X24" i="44"/>
  <c r="AU26" i="44"/>
  <c r="AT7" i="44"/>
  <c r="X17" i="44"/>
  <c r="X19" i="44"/>
  <c r="X21" i="44"/>
  <c r="X23" i="44"/>
  <c r="X25" i="44"/>
  <c r="AT26" i="44"/>
  <c r="AT27" i="44"/>
  <c r="AT28" i="44"/>
  <c r="AT29" i="44"/>
  <c r="AT30" i="44"/>
  <c r="AT31" i="44"/>
  <c r="AT32" i="44"/>
  <c r="AT33" i="44"/>
  <c r="AT34" i="44"/>
  <c r="AT35" i="44"/>
  <c r="AT36" i="44"/>
  <c r="AT37" i="44"/>
  <c r="AT38" i="44"/>
  <c r="AT39" i="44"/>
  <c r="AT40" i="44"/>
  <c r="AT41" i="44"/>
  <c r="AT42" i="44"/>
  <c r="AT43" i="44"/>
  <c r="AT44" i="44"/>
  <c r="AT45" i="44"/>
  <c r="AT46" i="44"/>
  <c r="AT47" i="44"/>
  <c r="AT48" i="44"/>
  <c r="AT49" i="44"/>
  <c r="N37" i="22" l="1"/>
  <c r="BI7" i="33"/>
  <c r="N49" i="22"/>
  <c r="BG24" i="12"/>
  <c r="N23" i="8"/>
  <c r="N26" i="22"/>
  <c r="AO42" i="22"/>
  <c r="AY10" i="25"/>
  <c r="N26" i="8"/>
  <c r="AQ51" i="39"/>
  <c r="N43" i="8"/>
  <c r="N47" i="8"/>
  <c r="Z51" i="12"/>
  <c r="N24" i="8"/>
  <c r="BA51" i="12"/>
  <c r="N51" i="12"/>
  <c r="J23" i="22"/>
  <c r="BA34" i="22"/>
  <c r="N10" i="22"/>
  <c r="AO46" i="22"/>
  <c r="O49" i="39"/>
  <c r="P49" i="39" s="1"/>
  <c r="O45" i="39"/>
  <c r="P45" i="39" s="1"/>
  <c r="AQ51" i="30"/>
  <c r="AP51" i="30"/>
  <c r="O41" i="39"/>
  <c r="P41" i="39" s="1"/>
  <c r="S16" i="12"/>
  <c r="S15" i="12"/>
  <c r="AT48" i="12"/>
  <c r="AT25" i="22"/>
  <c r="AT13" i="22"/>
  <c r="AA18" i="39"/>
  <c r="AB18" i="39" s="1"/>
  <c r="AA47" i="39"/>
  <c r="AB47" i="39" s="1"/>
  <c r="O30" i="39"/>
  <c r="P30" i="39" s="1"/>
  <c r="AA19" i="39"/>
  <c r="AB19" i="39" s="1"/>
  <c r="AA40" i="39"/>
  <c r="AB40" i="39" s="1"/>
  <c r="AA10" i="39"/>
  <c r="AB10" i="39" s="1"/>
  <c r="AA39" i="39"/>
  <c r="AB39" i="39" s="1"/>
  <c r="O47" i="39"/>
  <c r="P47" i="39" s="1"/>
  <c r="O24" i="39"/>
  <c r="P24" i="39" s="1"/>
  <c r="AA43" i="39"/>
  <c r="AB43" i="39" s="1"/>
  <c r="O10" i="39"/>
  <c r="P10" i="39" s="1"/>
  <c r="S14" i="12"/>
  <c r="S13" i="12"/>
  <c r="N8" i="22"/>
  <c r="AA10" i="18"/>
  <c r="CC9" i="53"/>
  <c r="CD9" i="53" s="1"/>
  <c r="AT17" i="22"/>
  <c r="BB11" i="22"/>
  <c r="O46" i="39"/>
  <c r="P46" i="39" s="1"/>
  <c r="AA33" i="39"/>
  <c r="AB33" i="39" s="1"/>
  <c r="O16" i="39"/>
  <c r="P16" i="39" s="1"/>
  <c r="O22" i="39"/>
  <c r="P22" i="39" s="1"/>
  <c r="AA14" i="39"/>
  <c r="AB14" i="39" s="1"/>
  <c r="O40" i="39"/>
  <c r="P40" i="39" s="1"/>
  <c r="O26" i="39"/>
  <c r="P26" i="39" s="1"/>
  <c r="S12" i="12"/>
  <c r="S11" i="12"/>
  <c r="N41" i="22"/>
  <c r="AA11" i="18"/>
  <c r="CC10" i="53"/>
  <c r="CD10" i="53" s="1"/>
  <c r="AT9" i="22"/>
  <c r="AT48" i="22"/>
  <c r="AT19" i="22"/>
  <c r="AA34" i="39"/>
  <c r="AB34" i="39" s="1"/>
  <c r="AA20" i="39"/>
  <c r="AB20" i="39" s="1"/>
  <c r="Z51" i="30"/>
  <c r="O32" i="39"/>
  <c r="P32" i="39" s="1"/>
  <c r="AA35" i="39"/>
  <c r="AB35" i="39" s="1"/>
  <c r="O39" i="39"/>
  <c r="P39" i="39" s="1"/>
  <c r="AA26" i="39"/>
  <c r="AB26" i="39" s="1"/>
  <c r="AA12" i="39"/>
  <c r="AB12" i="39" s="1"/>
  <c r="O38" i="39"/>
  <c r="P38" i="39" s="1"/>
  <c r="AA16" i="39"/>
  <c r="AB16" i="39" s="1"/>
  <c r="O42" i="39"/>
  <c r="P42" i="39" s="1"/>
  <c r="S49" i="12"/>
  <c r="AA48" i="18"/>
  <c r="CC47" i="53"/>
  <c r="CD47" i="53" s="1"/>
  <c r="AA40" i="18"/>
  <c r="CC39" i="53"/>
  <c r="CD39" i="53" s="1"/>
  <c r="AA49" i="39"/>
  <c r="AB49" i="39" s="1"/>
  <c r="O48" i="39"/>
  <c r="P48" i="39" s="1"/>
  <c r="O18" i="39"/>
  <c r="P18" i="39" s="1"/>
  <c r="AB9" i="39"/>
  <c r="AA30" i="39"/>
  <c r="AB30" i="39" s="1"/>
  <c r="S36" i="12"/>
  <c r="AA44" i="18"/>
  <c r="CC43" i="53"/>
  <c r="CD43" i="53" s="1"/>
  <c r="AT18" i="12"/>
  <c r="AT21" i="22"/>
  <c r="AA29" i="39"/>
  <c r="AB29" i="39" s="1"/>
  <c r="O12" i="39"/>
  <c r="P12" i="39" s="1"/>
  <c r="AA15" i="39"/>
  <c r="AB15" i="39" s="1"/>
  <c r="AA36" i="39"/>
  <c r="AB36" i="39" s="1"/>
  <c r="AA8" i="39"/>
  <c r="AB8" i="39" s="1"/>
  <c r="O34" i="39"/>
  <c r="P34" i="39" s="1"/>
  <c r="AA21" i="39"/>
  <c r="AB21" i="39" s="1"/>
  <c r="AA42" i="39"/>
  <c r="AB42" i="39" s="1"/>
  <c r="AA28" i="39"/>
  <c r="AB28" i="39" s="1"/>
  <c r="AA32" i="39"/>
  <c r="AB32" i="39" s="1"/>
  <c r="S44" i="12"/>
  <c r="S28" i="12"/>
  <c r="S8" i="12"/>
  <c r="AA47" i="18"/>
  <c r="CC46" i="53"/>
  <c r="CD46" i="53" s="1"/>
  <c r="AA15" i="18"/>
  <c r="CC14" i="53"/>
  <c r="CD14" i="53" s="1"/>
  <c r="AT10" i="12"/>
  <c r="O28" i="39"/>
  <c r="P28" i="39" s="1"/>
  <c r="AA22" i="39"/>
  <c r="AB22" i="39" s="1"/>
  <c r="O51" i="30"/>
  <c r="AA25" i="39"/>
  <c r="AB25" i="39" s="1"/>
  <c r="AA46" i="39"/>
  <c r="AB46" i="39" s="1"/>
  <c r="BB51" i="30"/>
  <c r="S37" i="12"/>
  <c r="S23" i="12"/>
  <c r="W13" i="25"/>
  <c r="AA41" i="18"/>
  <c r="CC40" i="53"/>
  <c r="CD40" i="53" s="1"/>
  <c r="AA51" i="18"/>
  <c r="AT44" i="12"/>
  <c r="AT14" i="12"/>
  <c r="AA45" i="39"/>
  <c r="AB45" i="39" s="1"/>
  <c r="O44" i="39"/>
  <c r="P44" i="39" s="1"/>
  <c r="AA31" i="39"/>
  <c r="AB31" i="39" s="1"/>
  <c r="AA51" i="30"/>
  <c r="AA24" i="39"/>
  <c r="AB24" i="39" s="1"/>
  <c r="AA37" i="39"/>
  <c r="AB37" i="39" s="1"/>
  <c r="O43" i="39"/>
  <c r="P43" i="39" s="1"/>
  <c r="AA23" i="39"/>
  <c r="AB23" i="39" s="1"/>
  <c r="AA44" i="39"/>
  <c r="AB44" i="39" s="1"/>
  <c r="AA27" i="39"/>
  <c r="AB27" i="39" s="1"/>
  <c r="AA48" i="39"/>
  <c r="AB48" i="39" s="1"/>
  <c r="O37" i="39"/>
  <c r="P37" i="39" s="1"/>
  <c r="S22" i="12"/>
  <c r="S17" i="12"/>
  <c r="AA24" i="18"/>
  <c r="CC23" i="53"/>
  <c r="CD23" i="53" s="1"/>
  <c r="AA33" i="18"/>
  <c r="CC32" i="53"/>
  <c r="CD32" i="53" s="1"/>
  <c r="O14" i="39"/>
  <c r="P14" i="39" s="1"/>
  <c r="AA17" i="39"/>
  <c r="AB17" i="39" s="1"/>
  <c r="AA38" i="39"/>
  <c r="AB38" i="39" s="1"/>
  <c r="O20" i="39"/>
  <c r="P20" i="39" s="1"/>
  <c r="N51" i="30"/>
  <c r="BC51" i="30"/>
  <c r="BA51" i="30"/>
  <c r="AA41" i="39"/>
  <c r="AB41" i="39" s="1"/>
  <c r="O8" i="39"/>
  <c r="P8" i="39" s="1"/>
  <c r="N29" i="8"/>
  <c r="N46" i="8"/>
  <c r="N34" i="8"/>
  <c r="N50" i="8"/>
  <c r="N28" i="8"/>
  <c r="AK26" i="12"/>
  <c r="AK14" i="12"/>
  <c r="AK43" i="12"/>
  <c r="AK21" i="12"/>
  <c r="AK25" i="22"/>
  <c r="AK40" i="12"/>
  <c r="AK36" i="22"/>
  <c r="AK49" i="22"/>
  <c r="AK11" i="22"/>
  <c r="AK30" i="12"/>
  <c r="AK18" i="12"/>
  <c r="AK29" i="12"/>
  <c r="AK35" i="12"/>
  <c r="AK17" i="12"/>
  <c r="AK17" i="22"/>
  <c r="AK48" i="12"/>
  <c r="AK24" i="12"/>
  <c r="AK26" i="22"/>
  <c r="AK42" i="12"/>
  <c r="AK48" i="22"/>
  <c r="AK31" i="12"/>
  <c r="AK13" i="12"/>
  <c r="AK15" i="22"/>
  <c r="AK12" i="22"/>
  <c r="AK36" i="12"/>
  <c r="AK44" i="22"/>
  <c r="AK47" i="12"/>
  <c r="AK27" i="12"/>
  <c r="AK9" i="12"/>
  <c r="AK24" i="22"/>
  <c r="AK44" i="12"/>
  <c r="AK32" i="12"/>
  <c r="N22" i="22"/>
  <c r="Q31" i="2"/>
  <c r="Z31" i="8"/>
  <c r="Q46" i="2"/>
  <c r="Z8" i="22"/>
  <c r="BD12" i="22"/>
  <c r="AO12" i="22"/>
  <c r="BD17" i="22"/>
  <c r="AO17" i="22"/>
  <c r="AO18" i="22"/>
  <c r="BD29" i="22"/>
  <c r="BG29" i="22" s="1"/>
  <c r="AO29" i="22"/>
  <c r="N32" i="22"/>
  <c r="N47" i="22"/>
  <c r="AF14" i="2"/>
  <c r="AO14" i="8"/>
  <c r="AR40" i="2"/>
  <c r="AR40" i="25" s="1"/>
  <c r="BA40" i="8"/>
  <c r="AR20" i="2"/>
  <c r="BA20" i="8"/>
  <c r="AF36" i="2"/>
  <c r="AO36" i="2" s="1"/>
  <c r="AO36" i="8"/>
  <c r="AF20" i="2"/>
  <c r="AO20" i="2" s="1"/>
  <c r="AO20" i="8"/>
  <c r="AR49" i="2"/>
  <c r="BA49" i="8"/>
  <c r="AR33" i="2"/>
  <c r="BA33" i="8"/>
  <c r="AR17" i="2"/>
  <c r="BA17" i="8"/>
  <c r="AF37" i="2"/>
  <c r="AO37" i="8"/>
  <c r="AF21" i="2"/>
  <c r="AO21" i="8"/>
  <c r="AC21" i="22"/>
  <c r="N21" i="22"/>
  <c r="BD8" i="22"/>
  <c r="AO8" i="22"/>
  <c r="AC9" i="22"/>
  <c r="N9" i="22"/>
  <c r="Q17" i="2"/>
  <c r="Z17" i="8"/>
  <c r="AR35" i="2"/>
  <c r="BA35" i="8"/>
  <c r="AR19" i="2"/>
  <c r="BA19" i="8"/>
  <c r="AF43" i="2"/>
  <c r="AO43" i="8"/>
  <c r="AF27" i="2"/>
  <c r="AO27" i="2" s="1"/>
  <c r="AO27" i="8"/>
  <c r="Q19" i="2"/>
  <c r="Z19" i="8"/>
  <c r="Q21" i="2"/>
  <c r="Z21" i="8"/>
  <c r="N45" i="8"/>
  <c r="N16" i="8"/>
  <c r="Q24" i="2"/>
  <c r="Z24" i="8"/>
  <c r="Q32" i="2"/>
  <c r="Z32" i="2" s="1"/>
  <c r="Z32" i="8"/>
  <c r="AF42" i="2"/>
  <c r="AO42" i="2" s="1"/>
  <c r="AO42" i="8"/>
  <c r="AR46" i="2"/>
  <c r="BA46" i="8"/>
  <c r="AR30" i="2"/>
  <c r="BA30" i="8"/>
  <c r="AR10" i="2"/>
  <c r="BA10" i="8"/>
  <c r="BA13" i="22"/>
  <c r="Z40" i="22"/>
  <c r="N23" i="22"/>
  <c r="Z29" i="22"/>
  <c r="Z38" i="22"/>
  <c r="Z44" i="22"/>
  <c r="Z42" i="22"/>
  <c r="BD15" i="22"/>
  <c r="BA15" i="22"/>
  <c r="BD20" i="22"/>
  <c r="AO20" i="22"/>
  <c r="BD9" i="22"/>
  <c r="AO9" i="22"/>
  <c r="Q11" i="2"/>
  <c r="AC20" i="22"/>
  <c r="N20" i="22"/>
  <c r="BD33" i="22"/>
  <c r="BG33" i="22" s="1"/>
  <c r="AO33" i="22"/>
  <c r="N45" i="22"/>
  <c r="Q34" i="2"/>
  <c r="Z34" i="8"/>
  <c r="AF12" i="2"/>
  <c r="AO12" i="2" s="1"/>
  <c r="AO12" i="8"/>
  <c r="AR36" i="2"/>
  <c r="BA36" i="8"/>
  <c r="AR16" i="2"/>
  <c r="BA16" i="8"/>
  <c r="AF48" i="2"/>
  <c r="AO48" i="2" s="1"/>
  <c r="AO48" i="8"/>
  <c r="AF32" i="2"/>
  <c r="AO32" i="8"/>
  <c r="AF16" i="2"/>
  <c r="AO16" i="8"/>
  <c r="AR45" i="2"/>
  <c r="BA45" i="8"/>
  <c r="AR29" i="2"/>
  <c r="BA29" i="8"/>
  <c r="AR13" i="2"/>
  <c r="BA13" i="8"/>
  <c r="AF49" i="2"/>
  <c r="AO49" i="8"/>
  <c r="AF33" i="2"/>
  <c r="AO33" i="2" s="1"/>
  <c r="AO33" i="8"/>
  <c r="AF17" i="2"/>
  <c r="AO17" i="2" s="1"/>
  <c r="AO17" i="8"/>
  <c r="N49" i="8"/>
  <c r="AC17" i="22"/>
  <c r="N17" i="22"/>
  <c r="AF15" i="2"/>
  <c r="AO15" i="8"/>
  <c r="AR47" i="2"/>
  <c r="BA47" i="8"/>
  <c r="AR31" i="2"/>
  <c r="BA31" i="8"/>
  <c r="AR15" i="2"/>
  <c r="AR15" i="25" s="1"/>
  <c r="BA15" i="8"/>
  <c r="AF39" i="2"/>
  <c r="AO39" i="8"/>
  <c r="AF19" i="2"/>
  <c r="AO19" i="8"/>
  <c r="AC12" i="22"/>
  <c r="N12" i="22"/>
  <c r="N25" i="8"/>
  <c r="N12" i="8"/>
  <c r="N8" i="8"/>
  <c r="Q26" i="2"/>
  <c r="Z26" i="8"/>
  <c r="AF46" i="2"/>
  <c r="AO46" i="2" s="1"/>
  <c r="AO46" i="8"/>
  <c r="AF30" i="2"/>
  <c r="AO30" i="8"/>
  <c r="AF34" i="2"/>
  <c r="AO34" i="8"/>
  <c r="AR42" i="2"/>
  <c r="BA42" i="8"/>
  <c r="AR26" i="2"/>
  <c r="AR26" i="25" s="1"/>
  <c r="BA26" i="8"/>
  <c r="Q50" i="2"/>
  <c r="Z50" i="8"/>
  <c r="Z18" i="22"/>
  <c r="Z41" i="22"/>
  <c r="AO16" i="22"/>
  <c r="Z33" i="22"/>
  <c r="Z36" i="22"/>
  <c r="Z15" i="22"/>
  <c r="N39" i="22"/>
  <c r="BD22" i="22"/>
  <c r="BA22" i="22"/>
  <c r="BD11" i="22"/>
  <c r="BG11" i="22" s="1"/>
  <c r="BA11" i="22"/>
  <c r="BC11" i="22" s="1"/>
  <c r="N14" i="22"/>
  <c r="N42" i="8"/>
  <c r="N43" i="22"/>
  <c r="AF10" i="2"/>
  <c r="AO10" i="8"/>
  <c r="AR24" i="2"/>
  <c r="AR24" i="25" s="1"/>
  <c r="BA24" i="8"/>
  <c r="AR48" i="2"/>
  <c r="BA48" i="8"/>
  <c r="AR32" i="2"/>
  <c r="AR32" i="25" s="1"/>
  <c r="BA32" i="8"/>
  <c r="AR12" i="2"/>
  <c r="BA12" i="8"/>
  <c r="AF44" i="2"/>
  <c r="AO44" i="2" s="1"/>
  <c r="AO44" i="8"/>
  <c r="AF28" i="2"/>
  <c r="AO28" i="8"/>
  <c r="AF8" i="2"/>
  <c r="AO8" i="2" s="1"/>
  <c r="AO8" i="8"/>
  <c r="AR41" i="2"/>
  <c r="BA41" i="8"/>
  <c r="AR25" i="2"/>
  <c r="BA25" i="8"/>
  <c r="AR9" i="2"/>
  <c r="BA9" i="8"/>
  <c r="AF45" i="2"/>
  <c r="AO45" i="8"/>
  <c r="AF29" i="2"/>
  <c r="AO29" i="2" s="1"/>
  <c r="AO29" i="8"/>
  <c r="AF13" i="2"/>
  <c r="AO13" i="8"/>
  <c r="Q13" i="2"/>
  <c r="Z13" i="8"/>
  <c r="Q14" i="2"/>
  <c r="Z14" i="8"/>
  <c r="Q8" i="2"/>
  <c r="Z8" i="2" s="1"/>
  <c r="Z8" i="8"/>
  <c r="AR43" i="2"/>
  <c r="BA43" i="8"/>
  <c r="AR27" i="2"/>
  <c r="BA27" i="8"/>
  <c r="AR11" i="2"/>
  <c r="AR11" i="25" s="1"/>
  <c r="BA11" i="8"/>
  <c r="AF35" i="2"/>
  <c r="AO35" i="2" s="1"/>
  <c r="AO35" i="8"/>
  <c r="AF11" i="2"/>
  <c r="AO11" i="8"/>
  <c r="Q49" i="2"/>
  <c r="Z49" i="8"/>
  <c r="N30" i="8"/>
  <c r="N19" i="8"/>
  <c r="Q39" i="2"/>
  <c r="Z39" i="8"/>
  <c r="N14" i="8"/>
  <c r="AF26" i="2"/>
  <c r="AO26" i="8"/>
  <c r="AR38" i="2"/>
  <c r="BA38" i="8"/>
  <c r="AR18" i="2"/>
  <c r="BA18" i="8"/>
  <c r="Z35" i="22"/>
  <c r="Z13" i="22"/>
  <c r="AO30" i="22"/>
  <c r="Z19" i="22"/>
  <c r="Z27" i="22"/>
  <c r="Z31" i="22"/>
  <c r="Z11" i="22"/>
  <c r="Z25" i="22"/>
  <c r="AO39" i="22"/>
  <c r="BD27" i="22"/>
  <c r="BG27" i="22" s="1"/>
  <c r="AO27" i="22"/>
  <c r="N30" i="22"/>
  <c r="BD31" i="22"/>
  <c r="BG31" i="22" s="1"/>
  <c r="AO31" i="22"/>
  <c r="N34" i="22"/>
  <c r="BD48" i="22"/>
  <c r="BG48" i="22" s="1"/>
  <c r="AO48" i="22"/>
  <c r="N24" i="22"/>
  <c r="N27" i="8"/>
  <c r="N28" i="22"/>
  <c r="AR22" i="2"/>
  <c r="AR22" i="25" s="1"/>
  <c r="BA22" i="8"/>
  <c r="AR44" i="2"/>
  <c r="AR44" i="25" s="1"/>
  <c r="BA44" i="8"/>
  <c r="AR28" i="2"/>
  <c r="BA28" i="8"/>
  <c r="AR8" i="2"/>
  <c r="BA8" i="8"/>
  <c r="AF40" i="2"/>
  <c r="AO40" i="2" s="1"/>
  <c r="AO40" i="8"/>
  <c r="AF24" i="2"/>
  <c r="AO24" i="8"/>
  <c r="Q12" i="2"/>
  <c r="Z12" i="8"/>
  <c r="AR37" i="2"/>
  <c r="BA37" i="8"/>
  <c r="AR21" i="2"/>
  <c r="BA21" i="8"/>
  <c r="AF41" i="2"/>
  <c r="AO41" i="8"/>
  <c r="AF25" i="2"/>
  <c r="AO25" i="2" s="1"/>
  <c r="AO25" i="8"/>
  <c r="AF9" i="2"/>
  <c r="AO9" i="2" s="1"/>
  <c r="AO9" i="8"/>
  <c r="Q41" i="2"/>
  <c r="Z41" i="8"/>
  <c r="Q47" i="2"/>
  <c r="Z47" i="8"/>
  <c r="Q28" i="2"/>
  <c r="Z28" i="8"/>
  <c r="Q16" i="2"/>
  <c r="Z16" i="8"/>
  <c r="AF23" i="2"/>
  <c r="AO23" i="8"/>
  <c r="AR39" i="2"/>
  <c r="BA39" i="8"/>
  <c r="AR23" i="2"/>
  <c r="BA23" i="8"/>
  <c r="AF47" i="2"/>
  <c r="AO47" i="8"/>
  <c r="AF31" i="2"/>
  <c r="AO31" i="2" s="1"/>
  <c r="AO31" i="8"/>
  <c r="Q45" i="2"/>
  <c r="Z45" i="8"/>
  <c r="Q23" i="2"/>
  <c r="Z23" i="8"/>
  <c r="Q43" i="2"/>
  <c r="Z43" i="8"/>
  <c r="N22" i="8"/>
  <c r="N13" i="8"/>
  <c r="Q37" i="2"/>
  <c r="Z37" i="8"/>
  <c r="Q10" i="2"/>
  <c r="N17" i="8"/>
  <c r="Q9" i="2"/>
  <c r="Z9" i="8"/>
  <c r="AF38" i="2"/>
  <c r="AO38" i="8"/>
  <c r="AF18" i="2"/>
  <c r="AO18" i="2" s="1"/>
  <c r="AO18" i="8"/>
  <c r="AF22" i="2"/>
  <c r="AO22" i="8"/>
  <c r="AR34" i="2"/>
  <c r="AR34" i="25" s="1"/>
  <c r="BA34" i="8"/>
  <c r="AR14" i="2"/>
  <c r="BA14" i="8"/>
  <c r="BA10" i="22"/>
  <c r="AO19" i="22"/>
  <c r="BA36" i="22"/>
  <c r="Z48" i="22"/>
  <c r="Z46" i="22"/>
  <c r="AO51" i="12"/>
  <c r="BI7" i="31"/>
  <c r="BG28" i="12"/>
  <c r="U7" i="39"/>
  <c r="V7" i="39" s="1"/>
  <c r="U51" i="45"/>
  <c r="AY28" i="25"/>
  <c r="BG36" i="12"/>
  <c r="AZ18" i="22"/>
  <c r="AY16" i="25"/>
  <c r="AD7" i="45"/>
  <c r="BH7" i="45" s="1"/>
  <c r="BI7" i="45" s="1"/>
  <c r="AC26" i="22"/>
  <c r="AY24" i="25"/>
  <c r="BG48" i="12"/>
  <c r="BG20" i="12"/>
  <c r="BG30" i="12"/>
  <c r="BG14" i="12"/>
  <c r="AZ51" i="12"/>
  <c r="AD35" i="39"/>
  <c r="BH35" i="39" s="1"/>
  <c r="BI35" i="39" s="1"/>
  <c r="AC47" i="22"/>
  <c r="W31" i="25"/>
  <c r="W35" i="25"/>
  <c r="AC37" i="22"/>
  <c r="W44" i="25"/>
  <c r="BF20" i="39"/>
  <c r="J32" i="22"/>
  <c r="AL30" i="25"/>
  <c r="AN18" i="22"/>
  <c r="AW14" i="22"/>
  <c r="BG16" i="39"/>
  <c r="BG26" i="39"/>
  <c r="AY29" i="25"/>
  <c r="AY15" i="25"/>
  <c r="AY17" i="25"/>
  <c r="AY27" i="25"/>
  <c r="AZ20" i="22"/>
  <c r="AY37" i="25"/>
  <c r="AY47" i="25"/>
  <c r="AY46" i="25"/>
  <c r="Y44" i="22"/>
  <c r="AC22" i="22"/>
  <c r="BF12" i="39"/>
  <c r="BF47" i="39"/>
  <c r="BG24" i="39"/>
  <c r="AU10" i="25"/>
  <c r="AI37" i="25"/>
  <c r="H45" i="25"/>
  <c r="AL19" i="25"/>
  <c r="Y31" i="22"/>
  <c r="BG40" i="12"/>
  <c r="BG12" i="12"/>
  <c r="BG44" i="12"/>
  <c r="BG8" i="12"/>
  <c r="BG26" i="12"/>
  <c r="BG28" i="39"/>
  <c r="BG39" i="22"/>
  <c r="BF37" i="39"/>
  <c r="AK39" i="22"/>
  <c r="BF14" i="39"/>
  <c r="BG30" i="39"/>
  <c r="BF49" i="39"/>
  <c r="BG46" i="12"/>
  <c r="BG16" i="12"/>
  <c r="BG15" i="22"/>
  <c r="BG32" i="12"/>
  <c r="BI7" i="24"/>
  <c r="BF22" i="39"/>
  <c r="BF45" i="39"/>
  <c r="BI7" i="38"/>
  <c r="BF8" i="39"/>
  <c r="BG49" i="12"/>
  <c r="BG41" i="12"/>
  <c r="BG33" i="12"/>
  <c r="BG25" i="12"/>
  <c r="BG17" i="12"/>
  <c r="BG9" i="12"/>
  <c r="AC8" i="22"/>
  <c r="AC14" i="22"/>
  <c r="W18" i="25"/>
  <c r="E42" i="2"/>
  <c r="N42" i="2" s="1"/>
  <c r="AC43" i="22"/>
  <c r="J14" i="22"/>
  <c r="AX44" i="2"/>
  <c r="AZ44" i="8"/>
  <c r="AX28" i="2"/>
  <c r="AZ28" i="8"/>
  <c r="AX37" i="2"/>
  <c r="AZ37" i="8"/>
  <c r="AX21" i="2"/>
  <c r="AZ21" i="8"/>
  <c r="AI21" i="25"/>
  <c r="T8" i="25"/>
  <c r="E24" i="2"/>
  <c r="AC24" i="8"/>
  <c r="E49" i="2"/>
  <c r="E49" i="25" s="1"/>
  <c r="AC49" i="8"/>
  <c r="BG17" i="22"/>
  <c r="AX47" i="2"/>
  <c r="AZ47" i="8"/>
  <c r="AX31" i="2"/>
  <c r="AZ31" i="8"/>
  <c r="AX15" i="2"/>
  <c r="AZ15" i="8"/>
  <c r="AI43" i="25"/>
  <c r="E43" i="2"/>
  <c r="AC43" i="8"/>
  <c r="E23" i="2"/>
  <c r="N23" i="2" s="1"/>
  <c r="AC23" i="8"/>
  <c r="E25" i="2"/>
  <c r="N25" i="2" s="1"/>
  <c r="E12" i="2"/>
  <c r="AC12" i="8"/>
  <c r="E26" i="2"/>
  <c r="AC26" i="8"/>
  <c r="E8" i="2"/>
  <c r="E8" i="25" s="1"/>
  <c r="AC8" i="8"/>
  <c r="AK21" i="22"/>
  <c r="AX42" i="2"/>
  <c r="AZ42" i="8"/>
  <c r="AX26" i="2"/>
  <c r="AZ26" i="8"/>
  <c r="BF13" i="39"/>
  <c r="BF31" i="39"/>
  <c r="E11" i="2"/>
  <c r="E29" i="2"/>
  <c r="N29" i="2" s="1"/>
  <c r="AC30" i="22"/>
  <c r="BG30" i="22" s="1"/>
  <c r="AC34" i="22"/>
  <c r="AC24" i="22"/>
  <c r="E27" i="2"/>
  <c r="N27" i="2" s="1"/>
  <c r="AC28" i="22"/>
  <c r="W33" i="25"/>
  <c r="E40" i="2"/>
  <c r="AC41" i="22"/>
  <c r="E46" i="2"/>
  <c r="N46" i="2" s="1"/>
  <c r="E48" i="2"/>
  <c r="AC49" i="22"/>
  <c r="AX24" i="2"/>
  <c r="AZ24" i="8"/>
  <c r="AX40" i="2"/>
  <c r="AZ40" i="8"/>
  <c r="AX20" i="2"/>
  <c r="AZ20" i="8"/>
  <c r="AX49" i="2"/>
  <c r="AZ49" i="8"/>
  <c r="AX33" i="2"/>
  <c r="AZ33" i="8"/>
  <c r="AX17" i="2"/>
  <c r="AZ17" i="8"/>
  <c r="Q8" i="25"/>
  <c r="AX7" i="2"/>
  <c r="AZ7" i="2" s="1"/>
  <c r="AZ7" i="8"/>
  <c r="AX43" i="2"/>
  <c r="AZ43" i="8"/>
  <c r="AX27" i="2"/>
  <c r="AZ27" i="8"/>
  <c r="AX11" i="2"/>
  <c r="AZ11" i="8"/>
  <c r="T43" i="25"/>
  <c r="K49" i="25"/>
  <c r="E30" i="2"/>
  <c r="N30" i="2" s="1"/>
  <c r="E34" i="2"/>
  <c r="AC34" i="8"/>
  <c r="K10" i="25"/>
  <c r="E19" i="2"/>
  <c r="N19" i="2" s="1"/>
  <c r="AC19" i="8"/>
  <c r="H37" i="25"/>
  <c r="E20" i="2"/>
  <c r="AK43" i="22"/>
  <c r="E14" i="2"/>
  <c r="AC14" i="8"/>
  <c r="AT44" i="22"/>
  <c r="AX18" i="2"/>
  <c r="AZ18" i="8"/>
  <c r="AT11" i="22"/>
  <c r="AT15" i="22"/>
  <c r="AW10" i="22"/>
  <c r="E50" i="2"/>
  <c r="N50" i="2" s="1"/>
  <c r="AC50" i="8"/>
  <c r="BG50" i="8" s="1"/>
  <c r="BF46" i="39"/>
  <c r="BF42" i="39"/>
  <c r="BF39" i="39"/>
  <c r="BG10" i="39"/>
  <c r="BF38" i="39"/>
  <c r="BF29" i="39"/>
  <c r="BF18" i="39"/>
  <c r="BG47" i="12"/>
  <c r="BG39" i="12"/>
  <c r="BG31" i="12"/>
  <c r="BG23" i="12"/>
  <c r="BG15" i="12"/>
  <c r="BF17" i="39"/>
  <c r="BF41" i="39"/>
  <c r="BG36" i="39"/>
  <c r="BF11" i="39"/>
  <c r="BF44" i="39"/>
  <c r="BF25" i="39"/>
  <c r="AC32" i="22"/>
  <c r="E44" i="2"/>
  <c r="AX22" i="2"/>
  <c r="AZ22" i="8"/>
  <c r="AX36" i="2"/>
  <c r="AZ36" i="2" s="1"/>
  <c r="AZ36" i="8"/>
  <c r="AX45" i="2"/>
  <c r="AZ45" i="8"/>
  <c r="AX29" i="2"/>
  <c r="AZ29" i="8"/>
  <c r="AX13" i="2"/>
  <c r="AZ13" i="2" s="1"/>
  <c r="AZ13" i="8"/>
  <c r="AX39" i="2"/>
  <c r="AZ39" i="8"/>
  <c r="AX23" i="2"/>
  <c r="AZ23" i="8"/>
  <c r="E47" i="2"/>
  <c r="AC47" i="8"/>
  <c r="E22" i="2"/>
  <c r="N22" i="2" s="1"/>
  <c r="E13" i="2"/>
  <c r="N13" i="2" s="1"/>
  <c r="AC13" i="8"/>
  <c r="E17" i="2"/>
  <c r="AC17" i="8"/>
  <c r="AK13" i="22"/>
  <c r="AK47" i="22"/>
  <c r="AX34" i="2"/>
  <c r="AZ34" i="2" s="1"/>
  <c r="AZ34" i="8"/>
  <c r="AX14" i="2"/>
  <c r="AZ14" i="8"/>
  <c r="BG48" i="39"/>
  <c r="BF15" i="39"/>
  <c r="BG45" i="12"/>
  <c r="BG37" i="12"/>
  <c r="BG29" i="12"/>
  <c r="BG21" i="12"/>
  <c r="BG13" i="12"/>
  <c r="BF40" i="39"/>
  <c r="BF21" i="39"/>
  <c r="BF27" i="39"/>
  <c r="BG7" i="39"/>
  <c r="AC10" i="22"/>
  <c r="BG10" i="22" s="1"/>
  <c r="W27" i="25"/>
  <c r="E15" i="2"/>
  <c r="E35" i="2"/>
  <c r="E36" i="2"/>
  <c r="AC45" i="22"/>
  <c r="W38" i="25"/>
  <c r="AX16" i="2"/>
  <c r="AZ16" i="8"/>
  <c r="J24" i="22"/>
  <c r="AX48" i="2"/>
  <c r="AZ48" i="8"/>
  <c r="AX32" i="2"/>
  <c r="AZ32" i="8"/>
  <c r="AX8" i="2"/>
  <c r="AZ8" i="8"/>
  <c r="AX41" i="2"/>
  <c r="AZ41" i="8"/>
  <c r="AX25" i="2"/>
  <c r="AZ25" i="8"/>
  <c r="AX9" i="2"/>
  <c r="AZ9" i="8"/>
  <c r="H22" i="25"/>
  <c r="BG9" i="22"/>
  <c r="AX35" i="2"/>
  <c r="AZ35" i="8"/>
  <c r="AX19" i="2"/>
  <c r="AZ19" i="8"/>
  <c r="E28" i="2"/>
  <c r="AC28" i="8"/>
  <c r="E45" i="2"/>
  <c r="AC45" i="8"/>
  <c r="Y18" i="22"/>
  <c r="E16" i="2"/>
  <c r="N16" i="2" s="1"/>
  <c r="AC16" i="8"/>
  <c r="E41" i="2"/>
  <c r="T14" i="25"/>
  <c r="AN34" i="22"/>
  <c r="AT32" i="22"/>
  <c r="AX46" i="2"/>
  <c r="AZ46" i="8"/>
  <c r="AX30" i="2"/>
  <c r="AZ30" i="8"/>
  <c r="AX10" i="2"/>
  <c r="AZ10" i="8"/>
  <c r="BF19" i="39"/>
  <c r="BF9" i="39"/>
  <c r="BG43" i="12"/>
  <c r="BG35" i="12"/>
  <c r="BG27" i="12"/>
  <c r="BG19" i="12"/>
  <c r="BG11" i="12"/>
  <c r="BF23" i="39"/>
  <c r="BF43" i="39"/>
  <c r="AS51" i="39"/>
  <c r="AT7" i="39"/>
  <c r="AT51" i="39" s="1"/>
  <c r="AM51" i="39"/>
  <c r="AN7" i="39"/>
  <c r="AN51" i="39" s="1"/>
  <c r="AJ51" i="39"/>
  <c r="AK7" i="39"/>
  <c r="AK51" i="39" s="1"/>
  <c r="BF31" i="43"/>
  <c r="BH31" i="43"/>
  <c r="BI31" i="43" s="1"/>
  <c r="BF47" i="43"/>
  <c r="BH47" i="43"/>
  <c r="BI47" i="43" s="1"/>
  <c r="BF39" i="43"/>
  <c r="BH39" i="43"/>
  <c r="BI39" i="43" s="1"/>
  <c r="BH18" i="43"/>
  <c r="BI18" i="43" s="1"/>
  <c r="BF18" i="43"/>
  <c r="BF14" i="43"/>
  <c r="BH14" i="43"/>
  <c r="BI14" i="43" s="1"/>
  <c r="BF13" i="42"/>
  <c r="BH13" i="42"/>
  <c r="BI13" i="42" s="1"/>
  <c r="BF46" i="42"/>
  <c r="BH46" i="42"/>
  <c r="BI46" i="42" s="1"/>
  <c r="BF38" i="42"/>
  <c r="BH38" i="42"/>
  <c r="BI38" i="42" s="1"/>
  <c r="BF30" i="42"/>
  <c r="BH30" i="42"/>
  <c r="BI30" i="42" s="1"/>
  <c r="BF26" i="42"/>
  <c r="BH26" i="42"/>
  <c r="BI26" i="42" s="1"/>
  <c r="BF36" i="41"/>
  <c r="BH36" i="41"/>
  <c r="BI36" i="41" s="1"/>
  <c r="BF28" i="41"/>
  <c r="BH28" i="41"/>
  <c r="BI28" i="41" s="1"/>
  <c r="BF20" i="41"/>
  <c r="BH20" i="41"/>
  <c r="BI20" i="41" s="1"/>
  <c r="BH8" i="41"/>
  <c r="BI8" i="41" s="1"/>
  <c r="BF8" i="41"/>
  <c r="BF40" i="31"/>
  <c r="BH40" i="31"/>
  <c r="BI40" i="31" s="1"/>
  <c r="BF11" i="31"/>
  <c r="BH11" i="31"/>
  <c r="BI11" i="31" s="1"/>
  <c r="BF19" i="31"/>
  <c r="BH19" i="31"/>
  <c r="BI19" i="31" s="1"/>
  <c r="BH11" i="34"/>
  <c r="BI11" i="34" s="1"/>
  <c r="BF11" i="34"/>
  <c r="BF29" i="7"/>
  <c r="BH29" i="7"/>
  <c r="BI29" i="7" s="1"/>
  <c r="BF8" i="23"/>
  <c r="BH8" i="23"/>
  <c r="BI8" i="23" s="1"/>
  <c r="BF11" i="5"/>
  <c r="BH11" i="5"/>
  <c r="BI11" i="5" s="1"/>
  <c r="BF7" i="9"/>
  <c r="BH7" i="9"/>
  <c r="BI7" i="9" s="1"/>
  <c r="BF34" i="43"/>
  <c r="BH34" i="43"/>
  <c r="BI34" i="43" s="1"/>
  <c r="BF42" i="43"/>
  <c r="BH42" i="43"/>
  <c r="BI42" i="43" s="1"/>
  <c r="BF38" i="43"/>
  <c r="BH38" i="43"/>
  <c r="BI38" i="43" s="1"/>
  <c r="BF13" i="43"/>
  <c r="BH13" i="43"/>
  <c r="BI13" i="43" s="1"/>
  <c r="BF12" i="42"/>
  <c r="BH12" i="42"/>
  <c r="BI12" i="42" s="1"/>
  <c r="BF49" i="42"/>
  <c r="BH49" i="42"/>
  <c r="BI49" i="42" s="1"/>
  <c r="BF41" i="42"/>
  <c r="BH41" i="42"/>
  <c r="BI41" i="42" s="1"/>
  <c r="BF33" i="42"/>
  <c r="BH33" i="42"/>
  <c r="BI33" i="42" s="1"/>
  <c r="BF25" i="42"/>
  <c r="BH25" i="42"/>
  <c r="BI25" i="42" s="1"/>
  <c r="BF43" i="41"/>
  <c r="BH43" i="41"/>
  <c r="BI43" i="41" s="1"/>
  <c r="BF31" i="41"/>
  <c r="BH31" i="41"/>
  <c r="BI31" i="41" s="1"/>
  <c r="BF23" i="41"/>
  <c r="BH23" i="41"/>
  <c r="BI23" i="41" s="1"/>
  <c r="BF15" i="41"/>
  <c r="BH15" i="41"/>
  <c r="BI15" i="41" s="1"/>
  <c r="BF11" i="41"/>
  <c r="BH11" i="41"/>
  <c r="BI11" i="41" s="1"/>
  <c r="BF31" i="10"/>
  <c r="BH31" i="10"/>
  <c r="BI31" i="10" s="1"/>
  <c r="BF28" i="31"/>
  <c r="BH28" i="31"/>
  <c r="BI28" i="31" s="1"/>
  <c r="BF37" i="31"/>
  <c r="BH37" i="31"/>
  <c r="BI37" i="31" s="1"/>
  <c r="BF8" i="31"/>
  <c r="BH8" i="31"/>
  <c r="BI8" i="31" s="1"/>
  <c r="BF16" i="31"/>
  <c r="BH16" i="31"/>
  <c r="BI16" i="31" s="1"/>
  <c r="BF47" i="31"/>
  <c r="BH47" i="31"/>
  <c r="BI47" i="31" s="1"/>
  <c r="BH27" i="34"/>
  <c r="BI27" i="34" s="1"/>
  <c r="BF27" i="34"/>
  <c r="BF47" i="7"/>
  <c r="BH47" i="7"/>
  <c r="BI47" i="7" s="1"/>
  <c r="BF25" i="7"/>
  <c r="BH25" i="7"/>
  <c r="BI25" i="7" s="1"/>
  <c r="BF14" i="24"/>
  <c r="BH14" i="24"/>
  <c r="BI14" i="24" s="1"/>
  <c r="BF29" i="9"/>
  <c r="BH29" i="9"/>
  <c r="BI29" i="9" s="1"/>
  <c r="BH8" i="15"/>
  <c r="BI8" i="15" s="1"/>
  <c r="BF8" i="15"/>
  <c r="BF22" i="34"/>
  <c r="BH22" i="34"/>
  <c r="BI22" i="34" s="1"/>
  <c r="BF12" i="15"/>
  <c r="BH12" i="15"/>
  <c r="BI12" i="15" s="1"/>
  <c r="BF13" i="15"/>
  <c r="BH13" i="15"/>
  <c r="BI13" i="15" s="1"/>
  <c r="BF33" i="43"/>
  <c r="BH33" i="43"/>
  <c r="BI33" i="43" s="1"/>
  <c r="BF29" i="43"/>
  <c r="BH29" i="43"/>
  <c r="BI29" i="43" s="1"/>
  <c r="BF45" i="43"/>
  <c r="BH45" i="43"/>
  <c r="BI45" i="43" s="1"/>
  <c r="BF41" i="43"/>
  <c r="BH41" i="43"/>
  <c r="BI41" i="43" s="1"/>
  <c r="BF24" i="43"/>
  <c r="BH24" i="43"/>
  <c r="BI24" i="43" s="1"/>
  <c r="BF20" i="43"/>
  <c r="BH20" i="43"/>
  <c r="BI20" i="43" s="1"/>
  <c r="BH16" i="43"/>
  <c r="BI16" i="43" s="1"/>
  <c r="BF16" i="43"/>
  <c r="BF12" i="43"/>
  <c r="BH12" i="43"/>
  <c r="BI12" i="43" s="1"/>
  <c r="BF8" i="43"/>
  <c r="BH8" i="43"/>
  <c r="BI8" i="43" s="1"/>
  <c r="BF11" i="42"/>
  <c r="BH11" i="42"/>
  <c r="BI11" i="42" s="1"/>
  <c r="BF7" i="42"/>
  <c r="BH7" i="42"/>
  <c r="BI7" i="42" s="1"/>
  <c r="BF48" i="42"/>
  <c r="BH48" i="42"/>
  <c r="BI48" i="42" s="1"/>
  <c r="BF44" i="42"/>
  <c r="BH44" i="42"/>
  <c r="BI44" i="42" s="1"/>
  <c r="BF40" i="42"/>
  <c r="BH40" i="42"/>
  <c r="BI40" i="42" s="1"/>
  <c r="BF36" i="42"/>
  <c r="BH36" i="42"/>
  <c r="BI36" i="42" s="1"/>
  <c r="BF32" i="42"/>
  <c r="BH32" i="42"/>
  <c r="BI32" i="42" s="1"/>
  <c r="BF28" i="42"/>
  <c r="BH28" i="42"/>
  <c r="BI28" i="42" s="1"/>
  <c r="BF24" i="42"/>
  <c r="BH24" i="42"/>
  <c r="BI24" i="42" s="1"/>
  <c r="BF46" i="41"/>
  <c r="BH46" i="41"/>
  <c r="BI46" i="41" s="1"/>
  <c r="BH42" i="41"/>
  <c r="BI42" i="41" s="1"/>
  <c r="BF42" i="41"/>
  <c r="BF38" i="41"/>
  <c r="BH38" i="41"/>
  <c r="BI38" i="41" s="1"/>
  <c r="BF34" i="41"/>
  <c r="BH34" i="41"/>
  <c r="BI34" i="41" s="1"/>
  <c r="BF30" i="41"/>
  <c r="BH30" i="41"/>
  <c r="BI30" i="41" s="1"/>
  <c r="BH26" i="41"/>
  <c r="BI26" i="41" s="1"/>
  <c r="BF26" i="41"/>
  <c r="BF22" i="41"/>
  <c r="BH22" i="41"/>
  <c r="BI22" i="41" s="1"/>
  <c r="BF18" i="41"/>
  <c r="BH18" i="41"/>
  <c r="BI18" i="41" s="1"/>
  <c r="BF14" i="41"/>
  <c r="BH14" i="41"/>
  <c r="BI14" i="41" s="1"/>
  <c r="BH10" i="41"/>
  <c r="BI10" i="41" s="1"/>
  <c r="BF10" i="41"/>
  <c r="BH49" i="41"/>
  <c r="BI49" i="41" s="1"/>
  <c r="BF49" i="41"/>
  <c r="BF21" i="15"/>
  <c r="BH21" i="15"/>
  <c r="BI21" i="15" s="1"/>
  <c r="BH27" i="10"/>
  <c r="BI27" i="10" s="1"/>
  <c r="BF27" i="10"/>
  <c r="BH25" i="31"/>
  <c r="BI25" i="31" s="1"/>
  <c r="BF25" i="31"/>
  <c r="BF29" i="31"/>
  <c r="BH29" i="31"/>
  <c r="BI29" i="31" s="1"/>
  <c r="BF38" i="31"/>
  <c r="BH38" i="31"/>
  <c r="BI38" i="31" s="1"/>
  <c r="BF42" i="31"/>
  <c r="BH42" i="31"/>
  <c r="BI42" i="31" s="1"/>
  <c r="BF9" i="31"/>
  <c r="BH9" i="31"/>
  <c r="BI9" i="31" s="1"/>
  <c r="BF13" i="31"/>
  <c r="BH13" i="31"/>
  <c r="BI13" i="31" s="1"/>
  <c r="BF17" i="31"/>
  <c r="BH17" i="31"/>
  <c r="BI17" i="31" s="1"/>
  <c r="BF22" i="31"/>
  <c r="BH22" i="31"/>
  <c r="BI22" i="31" s="1"/>
  <c r="BF36" i="31"/>
  <c r="BH36" i="31"/>
  <c r="BI36" i="31" s="1"/>
  <c r="BH48" i="31"/>
  <c r="BI48" i="31" s="1"/>
  <c r="BF48" i="31"/>
  <c r="BF19" i="34"/>
  <c r="BH19" i="34"/>
  <c r="BI19" i="34" s="1"/>
  <c r="BF31" i="34"/>
  <c r="BH31" i="34"/>
  <c r="BI31" i="34" s="1"/>
  <c r="AH7" i="39"/>
  <c r="AH51" i="39" s="1"/>
  <c r="BF23" i="7"/>
  <c r="BH23" i="7"/>
  <c r="BI23" i="7" s="1"/>
  <c r="BF35" i="7"/>
  <c r="BH35" i="7"/>
  <c r="BI35" i="7" s="1"/>
  <c r="BF37" i="7"/>
  <c r="BH37" i="7"/>
  <c r="BI37" i="7" s="1"/>
  <c r="BF21" i="7"/>
  <c r="BH21" i="7"/>
  <c r="BI21" i="7" s="1"/>
  <c r="BF22" i="24"/>
  <c r="BH22" i="24"/>
  <c r="BI22" i="24" s="1"/>
  <c r="BH10" i="5"/>
  <c r="BI10" i="5" s="1"/>
  <c r="BF10" i="5"/>
  <c r="BF49" i="9"/>
  <c r="BH49" i="9"/>
  <c r="BI49" i="9" s="1"/>
  <c r="BF15" i="5"/>
  <c r="BH15" i="5"/>
  <c r="BI15" i="5" s="1"/>
  <c r="BF45" i="10"/>
  <c r="BH45" i="10"/>
  <c r="BI45" i="10" s="1"/>
  <c r="BF19" i="5"/>
  <c r="BH19" i="5"/>
  <c r="BI19" i="5" s="1"/>
  <c r="BF39" i="36"/>
  <c r="BH39" i="36"/>
  <c r="BI39" i="36" s="1"/>
  <c r="BF34" i="15"/>
  <c r="BH34" i="15"/>
  <c r="BI34" i="15" s="1"/>
  <c r="BF35" i="9"/>
  <c r="BH35" i="9"/>
  <c r="BI35" i="9" s="1"/>
  <c r="BF29" i="15"/>
  <c r="BH29" i="15"/>
  <c r="BI29" i="15" s="1"/>
  <c r="BF15" i="34"/>
  <c r="BH15" i="34"/>
  <c r="BI15" i="34" s="1"/>
  <c r="BF49" i="43"/>
  <c r="BH49" i="43"/>
  <c r="BI49" i="43" s="1"/>
  <c r="BF27" i="43"/>
  <c r="BH27" i="43"/>
  <c r="BI27" i="43" s="1"/>
  <c r="BF43" i="43"/>
  <c r="BH43" i="43"/>
  <c r="BI43" i="43" s="1"/>
  <c r="BF22" i="43"/>
  <c r="BH22" i="43"/>
  <c r="BI22" i="43" s="1"/>
  <c r="BF10" i="43"/>
  <c r="BH10" i="43"/>
  <c r="BI10" i="43" s="1"/>
  <c r="BF9" i="42"/>
  <c r="BH9" i="42"/>
  <c r="BI9" i="42" s="1"/>
  <c r="BH25" i="43"/>
  <c r="BI25" i="43" s="1"/>
  <c r="BF25" i="43"/>
  <c r="BF42" i="42"/>
  <c r="BH42" i="42"/>
  <c r="BI42" i="42" s="1"/>
  <c r="BF34" i="42"/>
  <c r="BH34" i="42"/>
  <c r="BI34" i="42" s="1"/>
  <c r="BF22" i="42"/>
  <c r="BH22" i="42"/>
  <c r="BI22" i="42" s="1"/>
  <c r="BF44" i="41"/>
  <c r="BH44" i="41"/>
  <c r="BI44" i="41" s="1"/>
  <c r="BH40" i="41"/>
  <c r="BI40" i="41" s="1"/>
  <c r="BF40" i="41"/>
  <c r="BF32" i="41"/>
  <c r="BH32" i="41"/>
  <c r="BI32" i="41" s="1"/>
  <c r="BH24" i="41"/>
  <c r="BI24" i="41" s="1"/>
  <c r="BF24" i="41"/>
  <c r="BF16" i="41"/>
  <c r="BH16" i="41"/>
  <c r="BI16" i="41" s="1"/>
  <c r="BF12" i="41"/>
  <c r="BH12" i="41"/>
  <c r="BI12" i="41" s="1"/>
  <c r="BF35" i="10"/>
  <c r="BH35" i="10"/>
  <c r="BI35" i="10" s="1"/>
  <c r="BF27" i="31"/>
  <c r="BH27" i="31"/>
  <c r="BI27" i="31" s="1"/>
  <c r="BF35" i="31"/>
  <c r="BH35" i="31"/>
  <c r="BI35" i="31" s="1"/>
  <c r="BF37" i="34"/>
  <c r="BH37" i="34"/>
  <c r="BI37" i="34" s="1"/>
  <c r="BF15" i="31"/>
  <c r="BH15" i="31"/>
  <c r="BI15" i="31" s="1"/>
  <c r="BF31" i="31"/>
  <c r="BH31" i="31"/>
  <c r="BI31" i="31" s="1"/>
  <c r="BF46" i="31"/>
  <c r="BH46" i="31"/>
  <c r="BI46" i="31" s="1"/>
  <c r="BF26" i="34"/>
  <c r="BH26" i="34"/>
  <c r="BI26" i="34" s="1"/>
  <c r="BH34" i="34"/>
  <c r="BI34" i="34" s="1"/>
  <c r="BF34" i="34"/>
  <c r="BF19" i="7"/>
  <c r="BH19" i="7"/>
  <c r="BI19" i="7" s="1"/>
  <c r="BF45" i="7"/>
  <c r="BH45" i="7"/>
  <c r="BI45" i="7" s="1"/>
  <c r="BF13" i="7"/>
  <c r="BH13" i="7"/>
  <c r="BI13" i="7" s="1"/>
  <c r="BF21" i="9"/>
  <c r="BH21" i="9"/>
  <c r="BI21" i="9" s="1"/>
  <c r="BF24" i="10"/>
  <c r="BH24" i="10"/>
  <c r="BI24" i="10" s="1"/>
  <c r="BH16" i="15"/>
  <c r="BI16" i="15" s="1"/>
  <c r="BF16" i="15"/>
  <c r="BH47" i="15"/>
  <c r="BI47" i="15" s="1"/>
  <c r="BF47" i="15"/>
  <c r="BF38" i="34"/>
  <c r="BH38" i="34"/>
  <c r="BI38" i="34" s="1"/>
  <c r="BF30" i="43"/>
  <c r="BH30" i="43"/>
  <c r="BI30" i="43" s="1"/>
  <c r="BF46" i="43"/>
  <c r="BH46" i="43"/>
  <c r="BI46" i="43" s="1"/>
  <c r="BF21" i="43"/>
  <c r="BH21" i="43"/>
  <c r="BI21" i="43" s="1"/>
  <c r="BF17" i="43"/>
  <c r="BH17" i="43"/>
  <c r="BI17" i="43" s="1"/>
  <c r="BH9" i="43"/>
  <c r="BI9" i="43" s="1"/>
  <c r="BF9" i="43"/>
  <c r="BF8" i="42"/>
  <c r="BH8" i="42"/>
  <c r="BI8" i="42" s="1"/>
  <c r="BF45" i="42"/>
  <c r="BH45" i="42"/>
  <c r="BI45" i="42" s="1"/>
  <c r="BF37" i="42"/>
  <c r="BH37" i="42"/>
  <c r="BI37" i="42" s="1"/>
  <c r="BF29" i="42"/>
  <c r="BH29" i="42"/>
  <c r="BI29" i="42" s="1"/>
  <c r="BF47" i="41"/>
  <c r="BH47" i="41"/>
  <c r="BI47" i="41" s="1"/>
  <c r="BF39" i="41"/>
  <c r="BH39" i="41"/>
  <c r="BI39" i="41" s="1"/>
  <c r="BF35" i="41"/>
  <c r="BH35" i="41"/>
  <c r="BI35" i="41" s="1"/>
  <c r="BF27" i="41"/>
  <c r="BH27" i="41"/>
  <c r="BI27" i="41" s="1"/>
  <c r="BF19" i="41"/>
  <c r="BH19" i="41"/>
  <c r="BI19" i="41" s="1"/>
  <c r="BF48" i="41"/>
  <c r="BH48" i="41"/>
  <c r="BI48" i="41" s="1"/>
  <c r="BF36" i="43"/>
  <c r="BH36" i="43"/>
  <c r="BI36" i="43" s="1"/>
  <c r="BF43" i="15"/>
  <c r="BH43" i="15"/>
  <c r="BI43" i="15" s="1"/>
  <c r="BH41" i="31"/>
  <c r="BI41" i="31" s="1"/>
  <c r="BF41" i="31"/>
  <c r="BF12" i="31"/>
  <c r="BH12" i="31"/>
  <c r="BI12" i="31" s="1"/>
  <c r="BF20" i="31"/>
  <c r="BH20" i="31"/>
  <c r="BI20" i="31" s="1"/>
  <c r="BH34" i="31"/>
  <c r="BI34" i="31" s="1"/>
  <c r="BF34" i="31"/>
  <c r="BH18" i="34"/>
  <c r="BI18" i="34" s="1"/>
  <c r="BF18" i="34"/>
  <c r="BF11" i="7"/>
  <c r="BH11" i="7"/>
  <c r="BI11" i="7" s="1"/>
  <c r="BF41" i="7"/>
  <c r="BH41" i="7"/>
  <c r="BI41" i="7" s="1"/>
  <c r="BF9" i="7"/>
  <c r="BH9" i="7"/>
  <c r="BI9" i="7" s="1"/>
  <c r="BE51" i="45"/>
  <c r="BF7" i="45"/>
  <c r="BF26" i="15"/>
  <c r="BH26" i="15"/>
  <c r="BI26" i="15" s="1"/>
  <c r="BF20" i="5"/>
  <c r="BH20" i="5"/>
  <c r="BI20" i="5" s="1"/>
  <c r="BH10" i="24"/>
  <c r="BI10" i="24" s="1"/>
  <c r="BF10" i="24"/>
  <c r="BF38" i="10"/>
  <c r="BH38" i="10"/>
  <c r="BI38" i="10" s="1"/>
  <c r="BH23" i="15"/>
  <c r="BI23" i="15" s="1"/>
  <c r="BF23" i="15"/>
  <c r="BF37" i="9"/>
  <c r="BH37" i="9"/>
  <c r="BI37" i="9" s="1"/>
  <c r="BH47" i="9"/>
  <c r="BI47" i="9" s="1"/>
  <c r="BF47" i="9"/>
  <c r="BH32" i="43"/>
  <c r="BI32" i="43" s="1"/>
  <c r="BF32" i="43"/>
  <c r="BF28" i="43"/>
  <c r="BH28" i="43"/>
  <c r="BI28" i="43" s="1"/>
  <c r="BF48" i="43"/>
  <c r="BH48" i="43"/>
  <c r="BI48" i="43" s="1"/>
  <c r="BF44" i="43"/>
  <c r="BH44" i="43"/>
  <c r="BI44" i="43" s="1"/>
  <c r="BF40" i="43"/>
  <c r="BH40" i="43"/>
  <c r="BI40" i="43" s="1"/>
  <c r="BF23" i="43"/>
  <c r="BH23" i="43"/>
  <c r="BI23" i="43" s="1"/>
  <c r="BF19" i="43"/>
  <c r="BH19" i="43"/>
  <c r="BI19" i="43" s="1"/>
  <c r="BF15" i="43"/>
  <c r="BH15" i="43"/>
  <c r="BI15" i="43" s="1"/>
  <c r="BF11" i="43"/>
  <c r="BH11" i="43"/>
  <c r="BI11" i="43" s="1"/>
  <c r="BF14" i="42"/>
  <c r="BH14" i="42"/>
  <c r="BI14" i="42" s="1"/>
  <c r="BF10" i="42"/>
  <c r="BH10" i="42"/>
  <c r="BI10" i="42" s="1"/>
  <c r="BF47" i="42"/>
  <c r="BH47" i="42"/>
  <c r="BI47" i="42" s="1"/>
  <c r="BF43" i="42"/>
  <c r="BH43" i="42"/>
  <c r="BI43" i="42" s="1"/>
  <c r="BF39" i="42"/>
  <c r="BH39" i="42"/>
  <c r="BI39" i="42" s="1"/>
  <c r="BH35" i="42"/>
  <c r="BI35" i="42" s="1"/>
  <c r="BF35" i="42"/>
  <c r="BF31" i="42"/>
  <c r="BH31" i="42"/>
  <c r="BI31" i="42" s="1"/>
  <c r="BF27" i="42"/>
  <c r="BH27" i="42"/>
  <c r="BI27" i="42" s="1"/>
  <c r="BF23" i="42"/>
  <c r="BH23" i="42"/>
  <c r="BI23" i="42" s="1"/>
  <c r="BF45" i="41"/>
  <c r="BH45" i="41"/>
  <c r="BI45" i="41" s="1"/>
  <c r="BF41" i="41"/>
  <c r="BH41" i="41"/>
  <c r="BI41" i="41" s="1"/>
  <c r="BF37" i="41"/>
  <c r="BH37" i="41"/>
  <c r="BI37" i="41" s="1"/>
  <c r="BF33" i="41"/>
  <c r="BH33" i="41"/>
  <c r="BI33" i="41" s="1"/>
  <c r="BF29" i="41"/>
  <c r="BH29" i="41"/>
  <c r="BI29" i="41" s="1"/>
  <c r="BF25" i="41"/>
  <c r="BH25" i="41"/>
  <c r="BI25" i="41" s="1"/>
  <c r="BF21" i="41"/>
  <c r="BH21" i="41"/>
  <c r="BI21" i="41" s="1"/>
  <c r="BF17" i="41"/>
  <c r="BH17" i="41"/>
  <c r="BI17" i="41" s="1"/>
  <c r="BF13" i="41"/>
  <c r="BH13" i="41"/>
  <c r="BI13" i="41" s="1"/>
  <c r="BF9" i="41"/>
  <c r="BH9" i="41"/>
  <c r="BI9" i="41" s="1"/>
  <c r="BF26" i="43"/>
  <c r="BH26" i="43"/>
  <c r="BI26" i="43" s="1"/>
  <c r="BF11" i="15"/>
  <c r="BH11" i="15"/>
  <c r="BI11" i="15" s="1"/>
  <c r="BF26" i="31"/>
  <c r="BH26" i="31"/>
  <c r="BI26" i="31" s="1"/>
  <c r="BF33" i="31"/>
  <c r="BH33" i="31"/>
  <c r="BI33" i="31" s="1"/>
  <c r="BF39" i="31"/>
  <c r="BH39" i="31"/>
  <c r="BI39" i="31" s="1"/>
  <c r="BF43" i="31"/>
  <c r="BH43" i="31"/>
  <c r="BI43" i="31" s="1"/>
  <c r="BF19" i="15"/>
  <c r="BH19" i="15"/>
  <c r="BI19" i="15" s="1"/>
  <c r="BF10" i="31"/>
  <c r="BH10" i="31"/>
  <c r="BI10" i="31" s="1"/>
  <c r="BF14" i="31"/>
  <c r="BH14" i="31"/>
  <c r="BI14" i="31" s="1"/>
  <c r="BH18" i="31"/>
  <c r="BI18" i="31" s="1"/>
  <c r="BF18" i="31"/>
  <c r="BF24" i="31"/>
  <c r="BH24" i="31"/>
  <c r="BI24" i="31" s="1"/>
  <c r="BF44" i="31"/>
  <c r="BH44" i="31"/>
  <c r="BI44" i="31" s="1"/>
  <c r="BF49" i="31"/>
  <c r="BH49" i="31"/>
  <c r="BI49" i="31" s="1"/>
  <c r="BF21" i="34"/>
  <c r="BH21" i="34"/>
  <c r="BI21" i="34" s="1"/>
  <c r="BF27" i="7"/>
  <c r="BH27" i="7"/>
  <c r="BI27" i="7" s="1"/>
  <c r="BF39" i="7"/>
  <c r="BH39" i="7"/>
  <c r="BI39" i="7" s="1"/>
  <c r="BF33" i="7"/>
  <c r="BH33" i="7"/>
  <c r="BI33" i="7" s="1"/>
  <c r="BF17" i="7"/>
  <c r="BH17" i="7"/>
  <c r="BI17" i="7" s="1"/>
  <c r="BF43" i="7"/>
  <c r="BH43" i="7"/>
  <c r="BI43" i="7" s="1"/>
  <c r="BH37" i="23"/>
  <c r="BI37" i="23" s="1"/>
  <c r="BF37" i="23"/>
  <c r="BF42" i="9"/>
  <c r="BH42" i="9"/>
  <c r="BI42" i="9" s="1"/>
  <c r="BF39" i="9"/>
  <c r="BH39" i="9"/>
  <c r="BI39" i="9" s="1"/>
  <c r="BF19" i="9"/>
  <c r="BH19" i="9"/>
  <c r="BI19" i="9" s="1"/>
  <c r="BF37" i="24"/>
  <c r="BH37" i="24"/>
  <c r="BI37" i="24" s="1"/>
  <c r="BF16" i="5"/>
  <c r="BH16" i="5"/>
  <c r="BI16" i="5" s="1"/>
  <c r="BH30" i="15"/>
  <c r="BI30" i="15" s="1"/>
  <c r="BF30" i="15"/>
  <c r="BF9" i="15"/>
  <c r="BH9" i="15"/>
  <c r="BI9" i="15" s="1"/>
  <c r="BH14" i="15"/>
  <c r="BI14" i="15" s="1"/>
  <c r="BF14" i="15"/>
  <c r="BF14" i="34"/>
  <c r="BH14" i="34"/>
  <c r="BI14" i="34" s="1"/>
  <c r="X51" i="39"/>
  <c r="Y7" i="39"/>
  <c r="Y51" i="39" s="1"/>
  <c r="AD23" i="39"/>
  <c r="BH23" i="39" s="1"/>
  <c r="BI23" i="39" s="1"/>
  <c r="AD31" i="39"/>
  <c r="BH31" i="39" s="1"/>
  <c r="BI31" i="39" s="1"/>
  <c r="AD27" i="39"/>
  <c r="AE27" i="39" s="1"/>
  <c r="AD36" i="39"/>
  <c r="BH36" i="39" s="1"/>
  <c r="AD19" i="39"/>
  <c r="BH19" i="39" s="1"/>
  <c r="BI19" i="39" s="1"/>
  <c r="AD15" i="39"/>
  <c r="BH15" i="39" s="1"/>
  <c r="BI15" i="39" s="1"/>
  <c r="AD8" i="39"/>
  <c r="BH8" i="39" s="1"/>
  <c r="BI8" i="39" s="1"/>
  <c r="AD24" i="39"/>
  <c r="AE24" i="39" s="1"/>
  <c r="AD40" i="39"/>
  <c r="BH40" i="39" s="1"/>
  <c r="BI40" i="39" s="1"/>
  <c r="AD12" i="39"/>
  <c r="AE12" i="39" s="1"/>
  <c r="AD44" i="39"/>
  <c r="AE44" i="39" s="1"/>
  <c r="AD47" i="39"/>
  <c r="AE47" i="39" s="1"/>
  <c r="AD30" i="39"/>
  <c r="AE30" i="39" s="1"/>
  <c r="AD10" i="39"/>
  <c r="BH10" i="39" s="1"/>
  <c r="AD26" i="39"/>
  <c r="AE26" i="39" s="1"/>
  <c r="AD42" i="39"/>
  <c r="AE42" i="39" s="1"/>
  <c r="AD20" i="39"/>
  <c r="AE20" i="39" s="1"/>
  <c r="AD14" i="39"/>
  <c r="BH14" i="39" s="1"/>
  <c r="BI14" i="39" s="1"/>
  <c r="AD16" i="39"/>
  <c r="AE16" i="39" s="1"/>
  <c r="AD32" i="39"/>
  <c r="AE32" i="39" s="1"/>
  <c r="AD48" i="39"/>
  <c r="BH48" i="39" s="1"/>
  <c r="AD28" i="39"/>
  <c r="AE28" i="39" s="1"/>
  <c r="AD22" i="39"/>
  <c r="BH22" i="39" s="1"/>
  <c r="BI22" i="39" s="1"/>
  <c r="AD38" i="39"/>
  <c r="AE38" i="39" s="1"/>
  <c r="AD39" i="39"/>
  <c r="AE39" i="39" s="1"/>
  <c r="AD18" i="39"/>
  <c r="BH18" i="39" s="1"/>
  <c r="BI18" i="39" s="1"/>
  <c r="AD34" i="39"/>
  <c r="AE34" i="39" s="1"/>
  <c r="AD43" i="39"/>
  <c r="AE43" i="39" s="1"/>
  <c r="AD46" i="39"/>
  <c r="AE46" i="39" s="1"/>
  <c r="G7" i="39"/>
  <c r="AD21" i="39"/>
  <c r="G21" i="39"/>
  <c r="AD37" i="39"/>
  <c r="G37" i="39"/>
  <c r="G19" i="12"/>
  <c r="G21" i="12"/>
  <c r="AD9" i="39"/>
  <c r="G9" i="39"/>
  <c r="AD25" i="39"/>
  <c r="G25" i="39"/>
  <c r="AD41" i="39"/>
  <c r="G41" i="39"/>
  <c r="G15" i="12"/>
  <c r="G17" i="12"/>
  <c r="AD13" i="39"/>
  <c r="G13" i="39"/>
  <c r="AD29" i="39"/>
  <c r="G29" i="39"/>
  <c r="AD45" i="39"/>
  <c r="G45" i="39"/>
  <c r="G11" i="12"/>
  <c r="AD17" i="39"/>
  <c r="G17" i="39"/>
  <c r="AD33" i="39"/>
  <c r="G33" i="39"/>
  <c r="AD49" i="39"/>
  <c r="G49" i="39"/>
  <c r="G9" i="12"/>
  <c r="BH50" i="12"/>
  <c r="BI50" i="12" s="1"/>
  <c r="AE50" i="12"/>
  <c r="BH11" i="39"/>
  <c r="BI11" i="39" s="1"/>
  <c r="AE11" i="39"/>
  <c r="AI16" i="25"/>
  <c r="K47" i="25"/>
  <c r="AF12" i="25"/>
  <c r="AO12" i="25" s="1"/>
  <c r="AR49" i="25"/>
  <c r="AL28" i="25"/>
  <c r="AI41" i="25"/>
  <c r="K8" i="25"/>
  <c r="AF7" i="25"/>
  <c r="AI47" i="25"/>
  <c r="K43" i="25"/>
  <c r="K41" i="25"/>
  <c r="AL34" i="25"/>
  <c r="AL18" i="25"/>
  <c r="H26" i="25"/>
  <c r="H24" i="25"/>
  <c r="H32" i="25"/>
  <c r="K14" i="25"/>
  <c r="K34" i="25"/>
  <c r="AI42" i="25"/>
  <c r="AX12" i="2"/>
  <c r="AU7" i="25"/>
  <c r="AI39" i="25"/>
  <c r="AI23" i="25"/>
  <c r="T47" i="25"/>
  <c r="K22" i="25"/>
  <c r="AL26" i="25"/>
  <c r="H28" i="25"/>
  <c r="K24" i="25"/>
  <c r="K39" i="25"/>
  <c r="T41" i="25"/>
  <c r="AX38" i="2"/>
  <c r="W29" i="25"/>
  <c r="T30" i="25"/>
  <c r="AU14" i="25"/>
  <c r="AL32" i="25"/>
  <c r="AL16" i="25"/>
  <c r="AI45" i="25"/>
  <c r="AI13" i="25"/>
  <c r="AI19" i="25"/>
  <c r="H23" i="25"/>
  <c r="H14" i="25"/>
  <c r="T26" i="25"/>
  <c r="AL38" i="25"/>
  <c r="K37" i="25"/>
  <c r="H8" i="25"/>
  <c r="K28" i="25"/>
  <c r="K30" i="25"/>
  <c r="AI46" i="25"/>
  <c r="AM53" i="20"/>
  <c r="AN51" i="15"/>
  <c r="AV39" i="16"/>
  <c r="E8" i="18"/>
  <c r="F8" i="18" s="1"/>
  <c r="AV25" i="32"/>
  <c r="F7" i="12"/>
  <c r="AV40" i="32"/>
  <c r="Z8" i="18"/>
  <c r="AV34" i="32"/>
  <c r="AV41" i="32"/>
  <c r="AV38" i="32"/>
  <c r="AV45" i="6"/>
  <c r="AV22" i="32"/>
  <c r="AV24" i="22"/>
  <c r="AW24" i="22" s="1"/>
  <c r="AV9" i="16"/>
  <c r="AV17" i="32"/>
  <c r="AV9" i="32"/>
  <c r="AV24" i="6"/>
  <c r="AV33" i="16"/>
  <c r="AV43" i="16"/>
  <c r="AV10" i="32"/>
  <c r="AV20" i="32"/>
  <c r="AV14" i="32"/>
  <c r="AV48" i="32"/>
  <c r="AV49" i="6"/>
  <c r="AV21" i="16"/>
  <c r="AV28" i="35"/>
  <c r="AV42" i="32"/>
  <c r="AV18" i="32"/>
  <c r="AV45" i="32"/>
  <c r="AV28" i="32"/>
  <c r="AV50" i="32"/>
  <c r="AV36" i="32"/>
  <c r="AV26" i="32"/>
  <c r="AV13" i="16"/>
  <c r="AV30" i="32"/>
  <c r="AT33" i="21"/>
  <c r="AV33" i="21" s="1"/>
  <c r="AV12" i="32"/>
  <c r="AV33" i="32"/>
  <c r="I51" i="5"/>
  <c r="H8" i="18"/>
  <c r="H52" i="18" s="1"/>
  <c r="I51" i="15"/>
  <c r="I7" i="12"/>
  <c r="J7" i="12" s="1"/>
  <c r="AU25" i="44"/>
  <c r="AV25" i="44" s="1"/>
  <c r="AV29" i="32"/>
  <c r="AV49" i="32"/>
  <c r="AV44" i="32"/>
  <c r="AY51" i="12"/>
  <c r="AV46" i="32"/>
  <c r="AV16" i="32"/>
  <c r="AV21" i="32"/>
  <c r="BD51" i="12"/>
  <c r="S53" i="18"/>
  <c r="P53" i="18"/>
  <c r="G53" i="18"/>
  <c r="D53" i="18"/>
  <c r="J53" i="18"/>
  <c r="M53" i="18"/>
  <c r="F46" i="12"/>
  <c r="F38" i="18"/>
  <c r="F38" i="12"/>
  <c r="G51" i="27"/>
  <c r="E7" i="28" s="1"/>
  <c r="F32" i="12"/>
  <c r="AV24" i="44"/>
  <c r="F51" i="23"/>
  <c r="F53" i="23" s="1"/>
  <c r="F51" i="24"/>
  <c r="F53" i="24" s="1"/>
  <c r="F13" i="12"/>
  <c r="F30" i="18"/>
  <c r="F36" i="12"/>
  <c r="F28" i="12"/>
  <c r="F30" i="12"/>
  <c r="F22" i="12"/>
  <c r="F24" i="12"/>
  <c r="F26" i="12"/>
  <c r="F51" i="37"/>
  <c r="F53" i="37" s="1"/>
  <c r="E44" i="18"/>
  <c r="E18" i="18"/>
  <c r="F18" i="18" s="1"/>
  <c r="E41" i="18"/>
  <c r="F51" i="36"/>
  <c r="F53" i="36" s="1"/>
  <c r="E35" i="18"/>
  <c r="E26" i="18"/>
  <c r="F26" i="18" s="1"/>
  <c r="E48" i="18"/>
  <c r="F49" i="12"/>
  <c r="E24" i="18"/>
  <c r="E39" i="18"/>
  <c r="E40" i="18"/>
  <c r="E15" i="18"/>
  <c r="F15" i="18" s="1"/>
  <c r="E22" i="18"/>
  <c r="F22" i="18" s="1"/>
  <c r="E37" i="18"/>
  <c r="F37" i="18" s="1"/>
  <c r="E45" i="18"/>
  <c r="F45" i="18" s="1"/>
  <c r="AT8" i="18"/>
  <c r="AO17" i="28"/>
  <c r="AM10" i="22"/>
  <c r="AN10" i="22" s="1"/>
  <c r="AT40" i="18"/>
  <c r="AT26" i="18"/>
  <c r="BD26" i="8"/>
  <c r="AV27" i="16"/>
  <c r="AV49" i="16"/>
  <c r="AT30" i="18"/>
  <c r="AV44" i="16"/>
  <c r="AT15" i="18"/>
  <c r="AV23" i="32"/>
  <c r="BE29" i="34"/>
  <c r="AV32" i="32"/>
  <c r="AV17" i="16"/>
  <c r="AV41" i="6"/>
  <c r="AV22" i="16"/>
  <c r="BE13" i="34"/>
  <c r="BE25" i="34"/>
  <c r="BE36" i="34"/>
  <c r="AV36" i="22"/>
  <c r="AW36" i="22" s="1"/>
  <c r="BE23" i="34"/>
  <c r="AV26" i="22"/>
  <c r="AW26" i="22" s="1"/>
  <c r="BE31" i="9"/>
  <c r="BE48" i="5"/>
  <c r="AV51" i="9"/>
  <c r="BE44" i="5"/>
  <c r="AL42" i="18"/>
  <c r="AM42" i="18" s="1"/>
  <c r="BE23" i="30"/>
  <c r="BE9" i="34"/>
  <c r="BE17" i="34"/>
  <c r="AV7" i="32"/>
  <c r="AJ51" i="21"/>
  <c r="AJ53" i="21" s="1"/>
  <c r="AL13" i="18"/>
  <c r="AM13" i="18" s="1"/>
  <c r="AW51" i="23"/>
  <c r="AL15" i="28" s="1"/>
  <c r="AV51" i="23"/>
  <c r="BE9" i="30"/>
  <c r="BE17" i="30"/>
  <c r="BE25" i="30"/>
  <c r="BE15" i="30"/>
  <c r="AV17" i="44"/>
  <c r="BE33" i="34"/>
  <c r="BE48" i="34"/>
  <c r="AT32" i="18"/>
  <c r="U10" i="18"/>
  <c r="AV27" i="32"/>
  <c r="AL27" i="18"/>
  <c r="AM27" i="18" s="1"/>
  <c r="AL38" i="18"/>
  <c r="AM38" i="18" s="1"/>
  <c r="BE29" i="30"/>
  <c r="AV28" i="22"/>
  <c r="AW28" i="22" s="1"/>
  <c r="AV43" i="32"/>
  <c r="L12" i="22"/>
  <c r="M12" i="22" s="1"/>
  <c r="O23" i="18"/>
  <c r="AJ29" i="22"/>
  <c r="L51" i="21"/>
  <c r="L53" i="21" s="1"/>
  <c r="AL36" i="18"/>
  <c r="AM36" i="18" s="1"/>
  <c r="AV7" i="22"/>
  <c r="AW7" i="22" s="1"/>
  <c r="AJ32" i="22"/>
  <c r="AV43" i="6"/>
  <c r="BE34" i="5"/>
  <c r="AV19" i="44"/>
  <c r="AV10" i="44"/>
  <c r="BE10" i="34"/>
  <c r="AV24" i="32"/>
  <c r="AV26" i="16"/>
  <c r="BD42" i="8"/>
  <c r="O47" i="18"/>
  <c r="U19" i="18"/>
  <c r="AT20" i="18"/>
  <c r="AT45" i="18"/>
  <c r="AI11" i="18"/>
  <c r="AJ11" i="18" s="1"/>
  <c r="AV46" i="35"/>
  <c r="AV22" i="35"/>
  <c r="AV44" i="6"/>
  <c r="AV19" i="32"/>
  <c r="AJ31" i="22"/>
  <c r="BE41" i="23"/>
  <c r="BE40" i="15"/>
  <c r="BE41" i="9"/>
  <c r="AJ35" i="22"/>
  <c r="AJ28" i="22"/>
  <c r="BE35" i="23"/>
  <c r="AV27" i="6"/>
  <c r="AJ9" i="22"/>
  <c r="BE46" i="15"/>
  <c r="AV11" i="32"/>
  <c r="AV40" i="16"/>
  <c r="U16" i="18"/>
  <c r="AT27" i="18"/>
  <c r="AI47" i="18"/>
  <c r="AJ47" i="18" s="1"/>
  <c r="AS47" i="12"/>
  <c r="I18" i="22"/>
  <c r="J18" i="22" s="1"/>
  <c r="O38" i="18"/>
  <c r="AV15" i="32"/>
  <c r="AN51" i="23"/>
  <c r="AF15" i="28" s="1"/>
  <c r="BE49" i="34"/>
  <c r="BE30" i="34"/>
  <c r="BE14" i="23"/>
  <c r="BE45" i="34"/>
  <c r="AS49" i="22"/>
  <c r="AS47" i="22"/>
  <c r="AS34" i="22"/>
  <c r="AS29" i="22"/>
  <c r="BE45" i="23"/>
  <c r="BE18" i="24"/>
  <c r="BE34" i="24"/>
  <c r="AS51" i="24"/>
  <c r="AS51" i="34"/>
  <c r="BE7" i="30"/>
  <c r="AS23" i="22"/>
  <c r="AS42" i="12"/>
  <c r="BE10" i="15"/>
  <c r="BE31" i="15"/>
  <c r="AS8" i="12"/>
  <c r="AS34" i="12"/>
  <c r="BE45" i="5"/>
  <c r="BE8" i="10"/>
  <c r="AI21" i="18"/>
  <c r="AJ21" i="18" s="1"/>
  <c r="BE9" i="36"/>
  <c r="AS16" i="12"/>
  <c r="BE45" i="9"/>
  <c r="AS49" i="12"/>
  <c r="AI10" i="18"/>
  <c r="AJ10" i="18" s="1"/>
  <c r="AI51" i="18"/>
  <c r="AJ51" i="18" s="1"/>
  <c r="AS27" i="12"/>
  <c r="AS25" i="12"/>
  <c r="BE23" i="5"/>
  <c r="AS51" i="36"/>
  <c r="AI16" i="18"/>
  <c r="AJ16" i="18" s="1"/>
  <c r="BE30" i="9"/>
  <c r="BE16" i="10"/>
  <c r="BE32" i="15"/>
  <c r="AS29" i="12"/>
  <c r="AS51" i="9"/>
  <c r="AI8" i="18"/>
  <c r="AJ8" i="18" s="1"/>
  <c r="BE49" i="5"/>
  <c r="BE38" i="9"/>
  <c r="AS40" i="12"/>
  <c r="AI34" i="18"/>
  <c r="AJ34" i="18" s="1"/>
  <c r="AI40" i="18"/>
  <c r="AJ40" i="18" s="1"/>
  <c r="AS31" i="12"/>
  <c r="AS37" i="12"/>
  <c r="AS20" i="12"/>
  <c r="BE37" i="5"/>
  <c r="BE39" i="15"/>
  <c r="BE43" i="9"/>
  <c r="BE33" i="9"/>
  <c r="BE25" i="5"/>
  <c r="AS51" i="5"/>
  <c r="AS35" i="12"/>
  <c r="AS12" i="12"/>
  <c r="AI33" i="18"/>
  <c r="AJ33" i="18" s="1"/>
  <c r="BE10" i="9"/>
  <c r="BD14" i="22"/>
  <c r="AT9" i="21"/>
  <c r="AV9" i="21" s="1"/>
  <c r="AV13" i="32"/>
  <c r="AV20" i="6"/>
  <c r="AV7" i="6"/>
  <c r="BD19" i="22"/>
  <c r="BG19" i="22" s="1"/>
  <c r="AV36" i="35"/>
  <c r="AV47" i="16"/>
  <c r="AV17" i="6"/>
  <c r="AV25" i="16"/>
  <c r="AV51" i="16"/>
  <c r="AV19" i="16"/>
  <c r="AV41" i="16"/>
  <c r="AV35" i="16"/>
  <c r="AV29" i="16"/>
  <c r="AA51" i="21"/>
  <c r="AA53" i="21" s="1"/>
  <c r="BE46" i="34"/>
  <c r="AM14" i="22"/>
  <c r="AN14" i="22" s="1"/>
  <c r="BE42" i="34"/>
  <c r="AM7" i="22"/>
  <c r="AN7" i="22" s="1"/>
  <c r="AM51" i="27"/>
  <c r="BE26" i="24"/>
  <c r="AM25" i="22"/>
  <c r="AN25" i="22" s="1"/>
  <c r="BE44" i="34"/>
  <c r="AM30" i="22"/>
  <c r="AN30" i="22" s="1"/>
  <c r="AM9" i="22"/>
  <c r="AN9" i="22" s="1"/>
  <c r="AM38" i="22"/>
  <c r="AN38" i="22" s="1"/>
  <c r="BE11" i="30"/>
  <c r="BE39" i="30"/>
  <c r="BE8" i="34"/>
  <c r="BE40" i="34"/>
  <c r="BE12" i="34"/>
  <c r="BE16" i="34"/>
  <c r="BE20" i="34"/>
  <c r="BE24" i="34"/>
  <c r="BE28" i="34"/>
  <c r="BE32" i="34"/>
  <c r="BE47" i="34"/>
  <c r="AM51" i="34"/>
  <c r="AM13" i="22"/>
  <c r="AN13" i="22" s="1"/>
  <c r="BE26" i="36"/>
  <c r="BE39" i="10"/>
  <c r="BE42" i="36"/>
  <c r="BE18" i="36"/>
  <c r="AF22" i="18"/>
  <c r="AG22" i="18" s="1"/>
  <c r="AF37" i="18"/>
  <c r="AG37" i="18" s="1"/>
  <c r="BE36" i="15"/>
  <c r="AF26" i="18"/>
  <c r="AG26" i="18" s="1"/>
  <c r="AF45" i="18"/>
  <c r="AG45" i="18" s="1"/>
  <c r="AM51" i="5"/>
  <c r="AF20" i="18"/>
  <c r="AG20" i="18" s="1"/>
  <c r="BE35" i="15"/>
  <c r="BE46" i="10"/>
  <c r="AF50" i="18"/>
  <c r="AG50" i="18" s="1"/>
  <c r="AM28" i="12"/>
  <c r="AN28" i="12" s="1"/>
  <c r="AM45" i="12"/>
  <c r="AN45" i="12" s="1"/>
  <c r="AM42" i="12"/>
  <c r="AN42" i="12" s="1"/>
  <c r="AM34" i="12"/>
  <c r="AN34" i="12" s="1"/>
  <c r="AM32" i="12"/>
  <c r="AN32" i="12" s="1"/>
  <c r="AM18" i="12"/>
  <c r="AN18" i="12" s="1"/>
  <c r="AM14" i="12"/>
  <c r="AN14" i="12" s="1"/>
  <c r="AM8" i="12"/>
  <c r="AN8" i="12" s="1"/>
  <c r="AF13" i="18"/>
  <c r="AG13" i="18" s="1"/>
  <c r="AF23" i="18"/>
  <c r="AG23" i="18" s="1"/>
  <c r="AF38" i="18"/>
  <c r="AG38" i="18" s="1"/>
  <c r="AF46" i="18"/>
  <c r="AG46" i="18" s="1"/>
  <c r="AM47" i="12"/>
  <c r="AN47" i="12" s="1"/>
  <c r="AM10" i="12"/>
  <c r="AN10" i="12" s="1"/>
  <c r="AF28" i="18"/>
  <c r="AG28" i="18" s="1"/>
  <c r="AM20" i="12"/>
  <c r="AN20" i="12" s="1"/>
  <c r="AM44" i="12"/>
  <c r="AN44" i="12" s="1"/>
  <c r="AM25" i="12"/>
  <c r="AN25" i="12" s="1"/>
  <c r="BE24" i="36"/>
  <c r="BE42" i="10"/>
  <c r="BE8" i="5"/>
  <c r="BE17" i="9"/>
  <c r="BE45" i="15"/>
  <c r="BE32" i="9"/>
  <c r="AF14" i="18"/>
  <c r="AG14" i="18" s="1"/>
  <c r="AF25" i="18"/>
  <c r="AG25" i="18" s="1"/>
  <c r="AF12" i="18"/>
  <c r="AG12" i="18" s="1"/>
  <c r="AF29" i="18"/>
  <c r="AG29" i="18" s="1"/>
  <c r="AM43" i="12"/>
  <c r="AN43" i="12" s="1"/>
  <c r="AM33" i="12"/>
  <c r="AN33" i="12" s="1"/>
  <c r="AM23" i="12"/>
  <c r="AN23" i="12" s="1"/>
  <c r="AM49" i="12"/>
  <c r="AN49" i="12" s="1"/>
  <c r="AM40" i="12"/>
  <c r="AN40" i="12" s="1"/>
  <c r="AM38" i="12"/>
  <c r="AN38" i="12" s="1"/>
  <c r="AM36" i="12"/>
  <c r="AN36" i="12" s="1"/>
  <c r="AM30" i="12"/>
  <c r="AN30" i="12" s="1"/>
  <c r="AM26" i="12"/>
  <c r="AN26" i="12" s="1"/>
  <c r="AM24" i="12"/>
  <c r="AN24" i="12" s="1"/>
  <c r="AM19" i="12"/>
  <c r="AN19" i="12" s="1"/>
  <c r="AM16" i="12"/>
  <c r="AN16" i="12" s="1"/>
  <c r="AM11" i="12"/>
  <c r="AN11" i="12" s="1"/>
  <c r="AF9" i="18"/>
  <c r="AG9" i="18" s="1"/>
  <c r="AF19" i="18"/>
  <c r="AG19" i="18" s="1"/>
  <c r="AF30" i="18"/>
  <c r="AG30" i="18" s="1"/>
  <c r="AF42" i="18"/>
  <c r="AG42" i="18" s="1"/>
  <c r="AF49" i="18"/>
  <c r="AG49" i="18" s="1"/>
  <c r="AM21" i="12"/>
  <c r="AN21" i="12" s="1"/>
  <c r="AM17" i="12"/>
  <c r="AN17" i="12" s="1"/>
  <c r="AM13" i="12"/>
  <c r="AN13" i="12" s="1"/>
  <c r="AM7" i="12"/>
  <c r="AN7" i="12" s="1"/>
  <c r="AF31" i="18"/>
  <c r="AG31" i="18" s="1"/>
  <c r="AF43" i="18"/>
  <c r="AG43" i="18" s="1"/>
  <c r="AM46" i="12"/>
  <c r="AN46" i="12" s="1"/>
  <c r="AM39" i="12"/>
  <c r="AN39" i="12" s="1"/>
  <c r="AM29" i="12"/>
  <c r="AN29" i="12" s="1"/>
  <c r="BE42" i="15"/>
  <c r="BE20" i="36"/>
  <c r="BE34" i="10"/>
  <c r="AM51" i="10"/>
  <c r="AM51" i="36"/>
  <c r="BE49" i="10"/>
  <c r="BE38" i="15"/>
  <c r="BE28" i="15"/>
  <c r="BE18" i="15"/>
  <c r="BE48" i="15"/>
  <c r="BE36" i="9"/>
  <c r="AF17" i="18"/>
  <c r="AG17" i="18" s="1"/>
  <c r="AF36" i="18"/>
  <c r="AG36" i="18" s="1"/>
  <c r="AM12" i="12"/>
  <c r="AN12" i="12" s="1"/>
  <c r="AM51" i="9"/>
  <c r="AM48" i="12"/>
  <c r="AN48" i="12" s="1"/>
  <c r="AM37" i="12"/>
  <c r="AN37" i="12" s="1"/>
  <c r="AM27" i="12"/>
  <c r="AN27" i="12" s="1"/>
  <c r="AM51" i="15"/>
  <c r="AV42" i="6"/>
  <c r="AT10" i="18"/>
  <c r="O12" i="18"/>
  <c r="AV30" i="6"/>
  <c r="AT37" i="18"/>
  <c r="AV37" i="32"/>
  <c r="AV25" i="6"/>
  <c r="AV30" i="16"/>
  <c r="AV16" i="6"/>
  <c r="AV20" i="16"/>
  <c r="AT16" i="21"/>
  <c r="AV16" i="21" s="1"/>
  <c r="BD43" i="22"/>
  <c r="AV12" i="16"/>
  <c r="I29" i="22"/>
  <c r="J29" i="22" s="1"/>
  <c r="AV46" i="6"/>
  <c r="AV31" i="6"/>
  <c r="AV47" i="6"/>
  <c r="BF51" i="33"/>
  <c r="BE23" i="23"/>
  <c r="AJ8" i="22"/>
  <c r="AJ23" i="22"/>
  <c r="AJ27" i="22"/>
  <c r="AJ45" i="22"/>
  <c r="BE38" i="24"/>
  <c r="AJ51" i="23"/>
  <c r="AK51" i="23"/>
  <c r="AC15" i="28" s="1"/>
  <c r="BE12" i="23"/>
  <c r="AJ51" i="24"/>
  <c r="BE30" i="24"/>
  <c r="BE46" i="24"/>
  <c r="BE42" i="24"/>
  <c r="AJ41" i="22"/>
  <c r="BE20" i="10"/>
  <c r="AJ19" i="12"/>
  <c r="BE19" i="10"/>
  <c r="BE15" i="10"/>
  <c r="BE11" i="10"/>
  <c r="AJ20" i="12"/>
  <c r="AJ7" i="12"/>
  <c r="AK7" i="12" s="1"/>
  <c r="AJ51" i="5"/>
  <c r="AC48" i="18"/>
  <c r="AD48" i="18" s="1"/>
  <c r="AJ51" i="36"/>
  <c r="AK51" i="36"/>
  <c r="AJ28" i="12"/>
  <c r="AC41" i="18"/>
  <c r="AD41" i="18" s="1"/>
  <c r="AJ15" i="12"/>
  <c r="AC15" i="18"/>
  <c r="AD15" i="18" s="1"/>
  <c r="AJ10" i="12"/>
  <c r="AJ16" i="12"/>
  <c r="AJ8" i="12"/>
  <c r="AJ51" i="10"/>
  <c r="AC8" i="18"/>
  <c r="AJ51" i="15"/>
  <c r="AJ12" i="12"/>
  <c r="BE12" i="5"/>
  <c r="BE12" i="10"/>
  <c r="BE27" i="9"/>
  <c r="AJ49" i="12"/>
  <c r="AJ45" i="12"/>
  <c r="AJ39" i="12"/>
  <c r="AJ37" i="12"/>
  <c r="AJ33" i="12"/>
  <c r="AJ23" i="12"/>
  <c r="AJ51" i="9"/>
  <c r="AC32" i="18"/>
  <c r="AD32" i="18" s="1"/>
  <c r="AC44" i="18"/>
  <c r="AD44" i="18" s="1"/>
  <c r="AC51" i="18"/>
  <c r="AD51" i="18" s="1"/>
  <c r="AC24" i="18"/>
  <c r="AD24" i="18" s="1"/>
  <c r="BE7" i="15"/>
  <c r="BE41" i="10"/>
  <c r="BE23" i="9"/>
  <c r="AJ46" i="12"/>
  <c r="AJ41" i="12"/>
  <c r="AJ38" i="12"/>
  <c r="AJ34" i="12"/>
  <c r="AJ25" i="12"/>
  <c r="AJ22" i="12"/>
  <c r="AC11" i="18"/>
  <c r="AD11" i="18" s="1"/>
  <c r="AC40" i="18"/>
  <c r="AD40" i="18" s="1"/>
  <c r="AC47" i="18"/>
  <c r="AD47" i="18" s="1"/>
  <c r="AC10" i="18"/>
  <c r="AD10" i="18" s="1"/>
  <c r="AC35" i="18"/>
  <c r="AD35" i="18" s="1"/>
  <c r="AJ11" i="12"/>
  <c r="BE18" i="10"/>
  <c r="AV47" i="32"/>
  <c r="BD30" i="8"/>
  <c r="AV32" i="16"/>
  <c r="AV39" i="6"/>
  <c r="AV35" i="6"/>
  <c r="AV15" i="16"/>
  <c r="X49" i="22"/>
  <c r="Y49" i="22" s="1"/>
  <c r="R36" i="22"/>
  <c r="AV13" i="6"/>
  <c r="AG26" i="12"/>
  <c r="AH26" i="12" s="1"/>
  <c r="AT17" i="18"/>
  <c r="AT33" i="18"/>
  <c r="AV31" i="32"/>
  <c r="AT26" i="21"/>
  <c r="AV26" i="21" s="1"/>
  <c r="AV11" i="6"/>
  <c r="AV19" i="6"/>
  <c r="AV38" i="6"/>
  <c r="AT18" i="18"/>
  <c r="L16" i="22"/>
  <c r="M16" i="22" s="1"/>
  <c r="AT48" i="21"/>
  <c r="AV48" i="21" s="1"/>
  <c r="R51" i="39"/>
  <c r="U9" i="18"/>
  <c r="AT43" i="18"/>
  <c r="O46" i="18"/>
  <c r="AV9" i="6"/>
  <c r="AV21" i="6"/>
  <c r="AH51" i="27"/>
  <c r="Z7" i="28" s="1"/>
  <c r="AG51" i="27"/>
  <c r="AG21" i="22"/>
  <c r="AH21" i="22" s="1"/>
  <c r="BE47" i="23"/>
  <c r="BE20" i="24"/>
  <c r="BE36" i="24"/>
  <c r="BE43" i="24"/>
  <c r="AG43" i="22"/>
  <c r="AH43" i="22" s="1"/>
  <c r="BE12" i="24"/>
  <c r="BE28" i="24"/>
  <c r="BE44" i="24"/>
  <c r="BE8" i="24"/>
  <c r="BE16" i="24"/>
  <c r="BE24" i="24"/>
  <c r="BE32" i="24"/>
  <c r="BE40" i="24"/>
  <c r="BE21" i="5"/>
  <c r="BE10" i="10"/>
  <c r="AG9" i="12"/>
  <c r="AH9" i="12" s="1"/>
  <c r="AG13" i="12"/>
  <c r="AH13" i="12" s="1"/>
  <c r="AG33" i="12"/>
  <c r="AH33" i="12" s="1"/>
  <c r="BE33" i="15"/>
  <c r="BE7" i="10"/>
  <c r="BE44" i="10"/>
  <c r="AG37" i="12"/>
  <c r="AH37" i="12" s="1"/>
  <c r="AG29" i="12"/>
  <c r="AH29" i="12" s="1"/>
  <c r="AG18" i="12"/>
  <c r="AH18" i="12" s="1"/>
  <c r="AG14" i="12"/>
  <c r="AH14" i="12" s="1"/>
  <c r="AG10" i="12"/>
  <c r="AH10" i="12" s="1"/>
  <c r="BE32" i="10"/>
  <c r="BE20" i="15"/>
  <c r="BE41" i="15"/>
  <c r="BE48" i="10"/>
  <c r="BE27" i="5"/>
  <c r="BE33" i="10"/>
  <c r="BE20" i="4"/>
  <c r="BE35" i="5"/>
  <c r="BE31" i="5"/>
  <c r="BE47" i="10"/>
  <c r="BE40" i="10"/>
  <c r="AG25" i="12"/>
  <c r="AH25" i="12" s="1"/>
  <c r="BE11" i="9"/>
  <c r="BE36" i="10"/>
  <c r="AH51" i="37"/>
  <c r="AG51" i="37"/>
  <c r="BE8" i="9"/>
  <c r="BE16" i="9"/>
  <c r="BE48" i="9"/>
  <c r="BE47" i="5"/>
  <c r="BE40" i="5"/>
  <c r="BE24" i="5"/>
  <c r="Z28" i="18"/>
  <c r="Z50" i="18"/>
  <c r="BE17" i="5"/>
  <c r="BE26" i="9"/>
  <c r="BE21" i="10"/>
  <c r="Z18" i="18"/>
  <c r="Z45" i="18"/>
  <c r="BE14" i="9"/>
  <c r="Z25" i="18"/>
  <c r="BE29" i="10"/>
  <c r="BE25" i="10"/>
  <c r="BE24" i="15"/>
  <c r="BE14" i="10"/>
  <c r="BE17" i="15"/>
  <c r="BE29" i="5"/>
  <c r="BE43" i="10"/>
  <c r="AG48" i="12"/>
  <c r="AH48" i="12" s="1"/>
  <c r="AG44" i="12"/>
  <c r="AH44" i="12" s="1"/>
  <c r="AG40" i="12"/>
  <c r="AH40" i="12" s="1"/>
  <c r="AG36" i="12"/>
  <c r="AH36" i="12" s="1"/>
  <c r="AG32" i="12"/>
  <c r="AH32" i="12" s="1"/>
  <c r="AG24" i="12"/>
  <c r="AH24" i="12" s="1"/>
  <c r="AG21" i="12"/>
  <c r="AH21" i="12" s="1"/>
  <c r="AG51" i="10"/>
  <c r="BE12" i="9"/>
  <c r="BE20" i="9"/>
  <c r="BE28" i="9"/>
  <c r="BE44" i="9"/>
  <c r="Z13" i="18"/>
  <c r="Z19" i="18"/>
  <c r="Z27" i="18"/>
  <c r="Z34" i="18"/>
  <c r="Z42" i="18"/>
  <c r="Z49" i="18"/>
  <c r="BE24" i="9"/>
  <c r="BE40" i="9"/>
  <c r="Z9" i="18"/>
  <c r="AG51" i="15"/>
  <c r="Z16" i="18"/>
  <c r="Z23" i="18"/>
  <c r="Z30" i="18"/>
  <c r="Z38" i="18"/>
  <c r="Z46" i="18"/>
  <c r="Z39" i="18"/>
  <c r="Z21" i="18"/>
  <c r="Z29" i="18"/>
  <c r="BE26" i="10"/>
  <c r="BE46" i="9"/>
  <c r="Z26" i="18"/>
  <c r="BE25" i="15"/>
  <c r="BE44" i="15"/>
  <c r="BE14" i="5"/>
  <c r="BE37" i="15"/>
  <c r="BE18" i="5"/>
  <c r="BE37" i="10"/>
  <c r="AG47" i="12"/>
  <c r="AH47" i="12" s="1"/>
  <c r="AG43" i="12"/>
  <c r="AH43" i="12" s="1"/>
  <c r="AG35" i="12"/>
  <c r="AH35" i="12" s="1"/>
  <c r="AG31" i="12"/>
  <c r="AH31" i="12" s="1"/>
  <c r="AG27" i="12"/>
  <c r="AH27" i="12" s="1"/>
  <c r="BE22" i="15"/>
  <c r="BE13" i="9"/>
  <c r="BE25" i="9"/>
  <c r="BE42" i="5"/>
  <c r="BE26" i="5"/>
  <c r="BE9" i="9"/>
  <c r="Z20" i="18"/>
  <c r="Z31" i="18"/>
  <c r="Z43" i="18"/>
  <c r="BE18" i="9"/>
  <c r="BE34" i="9"/>
  <c r="Z14" i="18"/>
  <c r="Z12" i="18"/>
  <c r="Z22" i="18"/>
  <c r="Z37" i="18"/>
  <c r="BE30" i="10"/>
  <c r="AG51" i="5"/>
  <c r="BE22" i="9"/>
  <c r="Z17" i="18"/>
  <c r="Z36" i="18"/>
  <c r="AG51" i="9"/>
  <c r="Y51" i="10"/>
  <c r="T10" i="28" s="1"/>
  <c r="I41" i="22"/>
  <c r="J41" i="22" s="1"/>
  <c r="E21" i="8"/>
  <c r="N21" i="8" s="1"/>
  <c r="BD34" i="8"/>
  <c r="AT48" i="18"/>
  <c r="AV51" i="39"/>
  <c r="AW51" i="39"/>
  <c r="X46" i="22"/>
  <c r="Y46" i="22" s="1"/>
  <c r="AT25" i="18"/>
  <c r="AT39" i="18"/>
  <c r="BD47" i="22"/>
  <c r="BG47" i="22" s="1"/>
  <c r="I23" i="18"/>
  <c r="I37" i="22"/>
  <c r="J37" i="22" s="1"/>
  <c r="AT18" i="21"/>
  <c r="AV18" i="21" s="1"/>
  <c r="Q48" i="8"/>
  <c r="AV12" i="6"/>
  <c r="E10" i="8"/>
  <c r="N10" i="8" s="1"/>
  <c r="O13" i="18"/>
  <c r="X7" i="21"/>
  <c r="AT7" i="21"/>
  <c r="AV7" i="21" s="1"/>
  <c r="X35" i="21"/>
  <c r="AT35" i="21"/>
  <c r="AV35" i="21" s="1"/>
  <c r="X51" i="20"/>
  <c r="X53" i="20" s="1"/>
  <c r="BG51" i="27"/>
  <c r="AV29" i="6"/>
  <c r="U46" i="18"/>
  <c r="AV36" i="6"/>
  <c r="I19" i="18"/>
  <c r="I45" i="22"/>
  <c r="J45" i="22" s="1"/>
  <c r="AV13" i="44"/>
  <c r="BD35" i="22"/>
  <c r="BG35" i="22" s="1"/>
  <c r="AV23" i="6"/>
  <c r="AV38" i="16"/>
  <c r="BD21" i="22"/>
  <c r="BG21" i="22" s="1"/>
  <c r="BD23" i="22"/>
  <c r="BG23" i="22" s="1"/>
  <c r="I44" i="22"/>
  <c r="J44" i="22" s="1"/>
  <c r="I13" i="22"/>
  <c r="J13" i="22" s="1"/>
  <c r="U17" i="18"/>
  <c r="X19" i="21"/>
  <c r="AT19" i="21"/>
  <c r="AV19" i="21" s="1"/>
  <c r="O9" i="18"/>
  <c r="O14" i="18"/>
  <c r="U30" i="22"/>
  <c r="V30" i="22" s="1"/>
  <c r="AV40" i="6"/>
  <c r="AT12" i="18"/>
  <c r="AT35" i="18"/>
  <c r="AT24" i="18"/>
  <c r="BD18" i="8"/>
  <c r="F51" i="21"/>
  <c r="F53" i="21" s="1"/>
  <c r="BD46" i="8"/>
  <c r="AV32" i="6"/>
  <c r="AV8" i="6"/>
  <c r="BD16" i="22"/>
  <c r="BG16" i="22" s="1"/>
  <c r="AT19" i="18"/>
  <c r="AT36" i="18"/>
  <c r="AT34" i="18"/>
  <c r="AV50" i="6"/>
  <c r="AV26" i="6"/>
  <c r="AV34" i="6"/>
  <c r="AV14" i="6"/>
  <c r="BH51" i="33"/>
  <c r="AV48" i="16"/>
  <c r="AT29" i="18"/>
  <c r="BD38" i="8"/>
  <c r="X35" i="22"/>
  <c r="Y35" i="22" s="1"/>
  <c r="X42" i="22"/>
  <c r="Y42" i="22" s="1"/>
  <c r="X51" i="23"/>
  <c r="X20" i="8"/>
  <c r="U20" i="18"/>
  <c r="U49" i="18"/>
  <c r="X51" i="10"/>
  <c r="X38" i="12"/>
  <c r="Y38" i="12" s="1"/>
  <c r="U23" i="18"/>
  <c r="U47" i="18"/>
  <c r="Y51" i="9"/>
  <c r="T8" i="28" s="1"/>
  <c r="X51" i="9"/>
  <c r="T51" i="18"/>
  <c r="X37" i="12"/>
  <c r="Y37" i="12" s="1"/>
  <c r="X51" i="37"/>
  <c r="Y51" i="37"/>
  <c r="X29" i="12"/>
  <c r="Y29" i="12" s="1"/>
  <c r="X7" i="12"/>
  <c r="Y7" i="12" s="1"/>
  <c r="X51" i="5"/>
  <c r="X33" i="12"/>
  <c r="Y33" i="12" s="1"/>
  <c r="T35" i="18"/>
  <c r="U32" i="18"/>
  <c r="X34" i="12"/>
  <c r="Y34" i="12" s="1"/>
  <c r="T11" i="18"/>
  <c r="X51" i="15"/>
  <c r="X41" i="12"/>
  <c r="Y41" i="12" s="1"/>
  <c r="X22" i="12"/>
  <c r="Y22" i="12" s="1"/>
  <c r="X25" i="12"/>
  <c r="Y25" i="12" s="1"/>
  <c r="X49" i="12"/>
  <c r="Y49" i="12" s="1"/>
  <c r="X45" i="12"/>
  <c r="Y45" i="12" s="1"/>
  <c r="AT21" i="18"/>
  <c r="BD49" i="8"/>
  <c r="BD9" i="8"/>
  <c r="AT50" i="18"/>
  <c r="O8" i="18"/>
  <c r="BD27" i="8"/>
  <c r="AT44" i="18"/>
  <c r="BD38" i="22"/>
  <c r="BG38" i="22" s="1"/>
  <c r="AU51" i="8"/>
  <c r="AT50" i="21"/>
  <c r="AV50" i="21" s="1"/>
  <c r="AU51" i="32"/>
  <c r="BG51" i="41"/>
  <c r="AV28" i="16"/>
  <c r="AV33" i="6"/>
  <c r="AV14" i="16"/>
  <c r="AV10" i="16"/>
  <c r="AV15" i="6"/>
  <c r="BD35" i="8"/>
  <c r="I51" i="18"/>
  <c r="AT51" i="35"/>
  <c r="I27" i="22"/>
  <c r="J27" i="22" s="1"/>
  <c r="V53" i="20"/>
  <c r="AV8" i="44"/>
  <c r="BD40" i="22"/>
  <c r="BG40" i="22" s="1"/>
  <c r="AT41" i="21"/>
  <c r="AV41" i="21" s="1"/>
  <c r="Q51" i="22"/>
  <c r="AV48" i="6"/>
  <c r="AV36" i="16"/>
  <c r="U17" i="22"/>
  <c r="V17" i="22" s="1"/>
  <c r="AY51" i="22"/>
  <c r="BD45" i="22"/>
  <c r="AT15" i="21"/>
  <c r="AV15" i="21" s="1"/>
  <c r="AT46" i="21"/>
  <c r="AV46" i="21" s="1"/>
  <c r="AT12" i="21"/>
  <c r="AV12" i="21" s="1"/>
  <c r="I48" i="22"/>
  <c r="J48" i="22" s="1"/>
  <c r="AV46" i="16"/>
  <c r="K51" i="22"/>
  <c r="I16" i="18"/>
  <c r="BD24" i="8"/>
  <c r="I35" i="22"/>
  <c r="J35" i="22" s="1"/>
  <c r="AT49" i="18"/>
  <c r="O15" i="18"/>
  <c r="AD51" i="21"/>
  <c r="AD53" i="21" s="1"/>
  <c r="I51" i="21"/>
  <c r="I53" i="21" s="1"/>
  <c r="U23" i="22"/>
  <c r="V23" i="22" s="1"/>
  <c r="U14" i="22"/>
  <c r="V14" i="22" s="1"/>
  <c r="V51" i="27"/>
  <c r="Q7" i="28" s="1"/>
  <c r="U51" i="27"/>
  <c r="U18" i="22"/>
  <c r="V18" i="22" s="1"/>
  <c r="U26" i="22"/>
  <c r="V26" i="22" s="1"/>
  <c r="U10" i="22"/>
  <c r="V10" i="22" s="1"/>
  <c r="V51" i="23"/>
  <c r="Q15" i="28" s="1"/>
  <c r="U9" i="22"/>
  <c r="V9" i="22" s="1"/>
  <c r="U51" i="23"/>
  <c r="U21" i="22"/>
  <c r="V21" i="22" s="1"/>
  <c r="U47" i="22"/>
  <c r="V47" i="22" s="1"/>
  <c r="U42" i="22"/>
  <c r="V42" i="22" s="1"/>
  <c r="R11" i="18"/>
  <c r="U33" i="12"/>
  <c r="V33" i="12" s="1"/>
  <c r="U29" i="12"/>
  <c r="V29" i="12" s="1"/>
  <c r="U27" i="12"/>
  <c r="V27" i="12" s="1"/>
  <c r="U51" i="15"/>
  <c r="Q8" i="18"/>
  <c r="Q22" i="18"/>
  <c r="Q37" i="18"/>
  <c r="Q20" i="18"/>
  <c r="Q28" i="18"/>
  <c r="Q39" i="18"/>
  <c r="Q50" i="18"/>
  <c r="U51" i="9"/>
  <c r="U46" i="12"/>
  <c r="V46" i="12" s="1"/>
  <c r="U25" i="12"/>
  <c r="V25" i="12" s="1"/>
  <c r="U21" i="12"/>
  <c r="V21" i="12" s="1"/>
  <c r="U19" i="12"/>
  <c r="V19" i="12" s="1"/>
  <c r="U9" i="12"/>
  <c r="V9" i="12" s="1"/>
  <c r="Q9" i="18"/>
  <c r="Q16" i="18"/>
  <c r="Q23" i="18"/>
  <c r="R23" i="18" s="1"/>
  <c r="Q30" i="18"/>
  <c r="Q38" i="18"/>
  <c r="Q46" i="18"/>
  <c r="U51" i="10"/>
  <c r="U7" i="12"/>
  <c r="V7" i="12" s="1"/>
  <c r="V51" i="9"/>
  <c r="Q8" i="28" s="1"/>
  <c r="Q25" i="18"/>
  <c r="Q44" i="18"/>
  <c r="Q14" i="18"/>
  <c r="Q32" i="18"/>
  <c r="Q47" i="18"/>
  <c r="U47" i="12"/>
  <c r="V47" i="12" s="1"/>
  <c r="U39" i="12"/>
  <c r="V39" i="12" s="1"/>
  <c r="U32" i="12"/>
  <c r="V32" i="12" s="1"/>
  <c r="U24" i="12"/>
  <c r="V24" i="12" s="1"/>
  <c r="Q12" i="18"/>
  <c r="Q26" i="18"/>
  <c r="Q41" i="18"/>
  <c r="U30" i="12"/>
  <c r="V30" i="12" s="1"/>
  <c r="U48" i="12"/>
  <c r="V48" i="12" s="1"/>
  <c r="U40" i="12"/>
  <c r="V40" i="12" s="1"/>
  <c r="U31" i="12"/>
  <c r="V31" i="12" s="1"/>
  <c r="Q18" i="18"/>
  <c r="Q29" i="18"/>
  <c r="Q45" i="18"/>
  <c r="U18" i="12"/>
  <c r="V18" i="12" s="1"/>
  <c r="U10" i="12"/>
  <c r="V10" i="12" s="1"/>
  <c r="Q10" i="18"/>
  <c r="Q24" i="18"/>
  <c r="Q31" i="18"/>
  <c r="Q43" i="18"/>
  <c r="U38" i="12"/>
  <c r="V38" i="12" s="1"/>
  <c r="U20" i="12"/>
  <c r="V20" i="12" s="1"/>
  <c r="U51" i="5"/>
  <c r="Q13" i="18"/>
  <c r="R13" i="18" s="1"/>
  <c r="Q19" i="18"/>
  <c r="R19" i="18" s="1"/>
  <c r="Q27" i="18"/>
  <c r="R27" i="18" s="1"/>
  <c r="Q34" i="18"/>
  <c r="Q42" i="18"/>
  <c r="Q49" i="18"/>
  <c r="Q17" i="18"/>
  <c r="Q36" i="18"/>
  <c r="U34" i="12"/>
  <c r="V34" i="12" s="1"/>
  <c r="Q21" i="18"/>
  <c r="Q40" i="18"/>
  <c r="V51" i="37"/>
  <c r="U51" i="37"/>
  <c r="U43" i="12"/>
  <c r="V43" i="12" s="1"/>
  <c r="U35" i="12"/>
  <c r="V35" i="12" s="1"/>
  <c r="Q15" i="18"/>
  <c r="R15" i="18" s="1"/>
  <c r="Q33" i="18"/>
  <c r="Q48" i="18"/>
  <c r="U42" i="12"/>
  <c r="V42" i="12" s="1"/>
  <c r="U26" i="12"/>
  <c r="V26" i="12" s="1"/>
  <c r="O51" i="18"/>
  <c r="X12" i="22"/>
  <c r="Y12" i="22" s="1"/>
  <c r="BG51" i="38"/>
  <c r="X47" i="22"/>
  <c r="Y47" i="22" s="1"/>
  <c r="J51" i="23"/>
  <c r="H15" i="28" s="1"/>
  <c r="BD32" i="8"/>
  <c r="AV23" i="44"/>
  <c r="W51" i="22"/>
  <c r="AT38" i="21"/>
  <c r="AV38" i="21" s="1"/>
  <c r="AT49" i="21"/>
  <c r="AV49" i="21" s="1"/>
  <c r="AT51" i="20"/>
  <c r="AV18" i="16"/>
  <c r="AV34" i="16"/>
  <c r="AV50" i="16"/>
  <c r="X16" i="21"/>
  <c r="BD42" i="22"/>
  <c r="BG42" i="22" s="1"/>
  <c r="X43" i="21"/>
  <c r="AT43" i="21"/>
  <c r="AV43" i="21" s="1"/>
  <c r="AS51" i="19"/>
  <c r="AS53" i="19" s="1"/>
  <c r="BD14" i="8"/>
  <c r="BD47" i="8"/>
  <c r="BD31" i="8"/>
  <c r="BD43" i="8"/>
  <c r="X29" i="21"/>
  <c r="AT29" i="21"/>
  <c r="AV29" i="21" s="1"/>
  <c r="AS21" i="21"/>
  <c r="AT21" i="21"/>
  <c r="AV21" i="21" s="1"/>
  <c r="BD22" i="8"/>
  <c r="R31" i="22"/>
  <c r="BD39" i="8"/>
  <c r="X36" i="21"/>
  <c r="AT36" i="21"/>
  <c r="AV36" i="21" s="1"/>
  <c r="X40" i="21"/>
  <c r="AT40" i="21"/>
  <c r="AV40" i="21" s="1"/>
  <c r="BG51" i="9"/>
  <c r="AS23" i="21"/>
  <c r="AT23" i="21"/>
  <c r="AV23" i="21" s="1"/>
  <c r="X42" i="21"/>
  <c r="AT42" i="21"/>
  <c r="AV42" i="21" s="1"/>
  <c r="AT45" i="21"/>
  <c r="AV45" i="21" s="1"/>
  <c r="AV39" i="32"/>
  <c r="I28" i="22"/>
  <c r="J28" i="22" s="1"/>
  <c r="I35" i="18"/>
  <c r="AV28" i="6"/>
  <c r="BD23" i="8"/>
  <c r="O10" i="18"/>
  <c r="AV35" i="32"/>
  <c r="AV42" i="16"/>
  <c r="X52" i="16"/>
  <c r="X53" i="16" s="1"/>
  <c r="BB53" i="20"/>
  <c r="AT9" i="18"/>
  <c r="BG51" i="15"/>
  <c r="AT42" i="18"/>
  <c r="AT46" i="18"/>
  <c r="AS51" i="6"/>
  <c r="AT51" i="6"/>
  <c r="AV24" i="16"/>
  <c r="AT31" i="18"/>
  <c r="BG51" i="23"/>
  <c r="BD15" i="8"/>
  <c r="AV16" i="16"/>
  <c r="AT22" i="18"/>
  <c r="AF51" i="22"/>
  <c r="J51" i="24"/>
  <c r="H16" i="28" s="1"/>
  <c r="AT51" i="18"/>
  <c r="BD13" i="8"/>
  <c r="X17" i="21"/>
  <c r="AT17" i="21"/>
  <c r="AV17" i="21" s="1"/>
  <c r="R32" i="22"/>
  <c r="R51" i="23"/>
  <c r="R33" i="22"/>
  <c r="R51" i="24"/>
  <c r="R44" i="22"/>
  <c r="O16" i="18"/>
  <c r="O26" i="18"/>
  <c r="R45" i="12"/>
  <c r="X28" i="35"/>
  <c r="S51" i="15"/>
  <c r="O21" i="18"/>
  <c r="O41" i="18"/>
  <c r="O45" i="18"/>
  <c r="O29" i="18"/>
  <c r="O33" i="18"/>
  <c r="O17" i="18"/>
  <c r="O25" i="18"/>
  <c r="S51" i="9"/>
  <c r="N8" i="28" s="1"/>
  <c r="N52" i="18"/>
  <c r="S51" i="10"/>
  <c r="N10" i="28" s="1"/>
  <c r="R51" i="10"/>
  <c r="R51" i="9"/>
  <c r="AU52" i="16"/>
  <c r="X10" i="21"/>
  <c r="AT10" i="21"/>
  <c r="AV10" i="21" s="1"/>
  <c r="X37" i="21"/>
  <c r="AT37" i="21"/>
  <c r="AV37" i="21" s="1"/>
  <c r="H40" i="8"/>
  <c r="H40" i="2" s="1"/>
  <c r="H40" i="25" s="1"/>
  <c r="BD37" i="22"/>
  <c r="BG37" i="22" s="1"/>
  <c r="BD8" i="8"/>
  <c r="BD21" i="8"/>
  <c r="E32" i="8"/>
  <c r="N32" i="8" s="1"/>
  <c r="AU51" i="22"/>
  <c r="BD7" i="22"/>
  <c r="BG7" i="22" s="1"/>
  <c r="I15" i="22"/>
  <c r="J15" i="22" s="1"/>
  <c r="BD40" i="8"/>
  <c r="BD33" i="8"/>
  <c r="BD17" i="8"/>
  <c r="H41" i="8"/>
  <c r="H41" i="2" s="1"/>
  <c r="H41" i="25" s="1"/>
  <c r="AY51" i="8"/>
  <c r="BB55" i="21"/>
  <c r="AS33" i="22"/>
  <c r="BD29" i="8"/>
  <c r="K18" i="8"/>
  <c r="K18" i="2" s="1"/>
  <c r="K18" i="25" s="1"/>
  <c r="AR51" i="22"/>
  <c r="Q42" i="8"/>
  <c r="BD49" i="22"/>
  <c r="BD12" i="8"/>
  <c r="I51" i="35"/>
  <c r="I49" i="18"/>
  <c r="AL51" i="8"/>
  <c r="AX51" i="22"/>
  <c r="Q15" i="8"/>
  <c r="H9" i="8"/>
  <c r="H9" i="2" s="1"/>
  <c r="H9" i="25" s="1"/>
  <c r="BD24" i="22"/>
  <c r="BD26" i="22"/>
  <c r="X48" i="22"/>
  <c r="Y48" i="22" s="1"/>
  <c r="I7" i="22"/>
  <c r="J7" i="22" s="1"/>
  <c r="BD41" i="8"/>
  <c r="BD25" i="8"/>
  <c r="BD37" i="8"/>
  <c r="Q30" i="8"/>
  <c r="AT38" i="18"/>
  <c r="Q22" i="8"/>
  <c r="AR51" i="8"/>
  <c r="X31" i="21"/>
  <c r="AT31" i="21"/>
  <c r="AV31" i="21" s="1"/>
  <c r="BD20" i="8"/>
  <c r="L18" i="22"/>
  <c r="M18" i="22" s="1"/>
  <c r="BD44" i="8"/>
  <c r="BD28" i="8"/>
  <c r="BD48" i="8"/>
  <c r="BD16" i="8"/>
  <c r="BD45" i="8"/>
  <c r="Q25" i="8"/>
  <c r="E37" i="8"/>
  <c r="N37" i="8" s="1"/>
  <c r="AS11" i="21"/>
  <c r="AT11" i="21"/>
  <c r="AV11" i="21" s="1"/>
  <c r="AQ51" i="21"/>
  <c r="AQ53" i="21" s="1"/>
  <c r="AI51" i="8"/>
  <c r="AF51" i="8"/>
  <c r="AV10" i="6"/>
  <c r="E51" i="22"/>
  <c r="AT28" i="21"/>
  <c r="AV28" i="21" s="1"/>
  <c r="X8" i="21"/>
  <c r="V51" i="21"/>
  <c r="V53" i="21" s="1"/>
  <c r="AT8" i="21"/>
  <c r="AV8" i="21" s="1"/>
  <c r="T51" i="22"/>
  <c r="E9" i="8"/>
  <c r="T11" i="8"/>
  <c r="T11" i="2" s="1"/>
  <c r="T11" i="25" s="1"/>
  <c r="BD44" i="22"/>
  <c r="BG44" i="22" s="1"/>
  <c r="H48" i="8"/>
  <c r="H48" i="2" s="1"/>
  <c r="H48" i="25" s="1"/>
  <c r="Q29" i="8"/>
  <c r="BD36" i="8"/>
  <c r="AV8" i="19"/>
  <c r="AV51" i="19" s="1"/>
  <c r="AT51" i="19"/>
  <c r="AT53" i="19" s="1"/>
  <c r="I25" i="22"/>
  <c r="J25" i="22" s="1"/>
  <c r="L51" i="24"/>
  <c r="BD7" i="8"/>
  <c r="E7" i="8"/>
  <c r="E7" i="2" s="1"/>
  <c r="E7" i="25" s="1"/>
  <c r="AC7" i="11"/>
  <c r="BG7" i="11" s="1"/>
  <c r="AX51" i="8"/>
  <c r="BD51" i="11"/>
  <c r="T10" i="8"/>
  <c r="T10" i="2" s="1"/>
  <c r="T10" i="25" s="1"/>
  <c r="BG51" i="4"/>
  <c r="BG51" i="34"/>
  <c r="AV18" i="44"/>
  <c r="AT23" i="18"/>
  <c r="J51" i="34"/>
  <c r="AS51" i="32"/>
  <c r="AV22" i="44"/>
  <c r="AC51" i="30"/>
  <c r="AV18" i="6"/>
  <c r="AT11" i="18"/>
  <c r="X44" i="21"/>
  <c r="AT44" i="21"/>
  <c r="AV44" i="21" s="1"/>
  <c r="L23" i="22"/>
  <c r="M23" i="22" s="1"/>
  <c r="L14" i="22"/>
  <c r="M14" i="22" s="1"/>
  <c r="L51" i="23"/>
  <c r="L19" i="22"/>
  <c r="M19" i="22" s="1"/>
  <c r="L10" i="22"/>
  <c r="M10" i="22" s="1"/>
  <c r="L30" i="22"/>
  <c r="M30" i="22" s="1"/>
  <c r="L42" i="22"/>
  <c r="M42" i="22" s="1"/>
  <c r="L11" i="22"/>
  <c r="M11" i="22" s="1"/>
  <c r="L34" i="22"/>
  <c r="M34" i="22" s="1"/>
  <c r="L51" i="34"/>
  <c r="L35" i="22"/>
  <c r="M35" i="22" s="1"/>
  <c r="L26" i="22"/>
  <c r="M26" i="22" s="1"/>
  <c r="L22" i="22"/>
  <c r="M22" i="22" s="1"/>
  <c r="L49" i="12"/>
  <c r="M49" i="12" s="1"/>
  <c r="AU38" i="35"/>
  <c r="AV38" i="35" s="1"/>
  <c r="L16" i="12"/>
  <c r="M16" i="12" s="1"/>
  <c r="L12" i="12"/>
  <c r="M12" i="12" s="1"/>
  <c r="K12" i="18"/>
  <c r="K29" i="18"/>
  <c r="K48" i="18"/>
  <c r="L44" i="12"/>
  <c r="M44" i="12" s="1"/>
  <c r="L40" i="12"/>
  <c r="M40" i="12" s="1"/>
  <c r="L34" i="12"/>
  <c r="M34" i="12" s="1"/>
  <c r="L18" i="12"/>
  <c r="M18" i="12" s="1"/>
  <c r="L51" i="5"/>
  <c r="L51" i="9"/>
  <c r="K22" i="18"/>
  <c r="K33" i="18"/>
  <c r="K41" i="18"/>
  <c r="K24" i="18"/>
  <c r="K39" i="18"/>
  <c r="L39" i="18" s="1"/>
  <c r="L38" i="12"/>
  <c r="M38" i="12" s="1"/>
  <c r="L51" i="36"/>
  <c r="K28" i="18"/>
  <c r="L51" i="37"/>
  <c r="L14" i="12"/>
  <c r="M14" i="12" s="1"/>
  <c r="K8" i="18"/>
  <c r="L51" i="15"/>
  <c r="K15" i="18"/>
  <c r="L15" i="18" s="1"/>
  <c r="K26" i="18"/>
  <c r="L42" i="12"/>
  <c r="M42" i="12" s="1"/>
  <c r="K10" i="18"/>
  <c r="K35" i="18"/>
  <c r="K18" i="18"/>
  <c r="K37" i="18"/>
  <c r="K45" i="18"/>
  <c r="L51" i="10"/>
  <c r="K31" i="18"/>
  <c r="K50" i="18"/>
  <c r="L50" i="18" s="1"/>
  <c r="L36" i="12"/>
  <c r="M36" i="12" s="1"/>
  <c r="K20" i="18"/>
  <c r="K43" i="18"/>
  <c r="I10" i="18"/>
  <c r="AU30" i="35"/>
  <c r="AV30" i="35" s="1"/>
  <c r="I39" i="18"/>
  <c r="I12" i="18"/>
  <c r="X36" i="35"/>
  <c r="I51" i="30"/>
  <c r="I31" i="22"/>
  <c r="J31" i="22" s="1"/>
  <c r="I41" i="18"/>
  <c r="I18" i="18"/>
  <c r="I29" i="18"/>
  <c r="X32" i="35"/>
  <c r="I15" i="18"/>
  <c r="I14" i="18"/>
  <c r="I47" i="18"/>
  <c r="J51" i="10"/>
  <c r="H10" i="28" s="1"/>
  <c r="J51" i="15"/>
  <c r="I9" i="18"/>
  <c r="J51" i="5"/>
  <c r="H11" i="28" s="1"/>
  <c r="G51" i="37"/>
  <c r="AS51" i="20"/>
  <c r="AS53" i="20" s="1"/>
  <c r="AV11" i="16"/>
  <c r="AV31" i="16"/>
  <c r="AV45" i="16"/>
  <c r="X51" i="19"/>
  <c r="X53" i="19" s="1"/>
  <c r="BD36" i="22"/>
  <c r="BG36" i="22" s="1"/>
  <c r="BE28" i="10"/>
  <c r="BE22" i="10"/>
  <c r="AR15" i="35"/>
  <c r="AS15" i="35" s="1"/>
  <c r="BE13" i="5"/>
  <c r="BE9" i="5"/>
  <c r="BE15" i="9"/>
  <c r="AL8" i="18"/>
  <c r="AM8" i="18" s="1"/>
  <c r="AL10" i="18"/>
  <c r="AM10" i="18" s="1"/>
  <c r="AL12" i="18"/>
  <c r="AM12" i="18" s="1"/>
  <c r="AL28" i="18"/>
  <c r="BE27" i="15"/>
  <c r="AL29" i="18"/>
  <c r="AM29" i="18" s="1"/>
  <c r="AL31" i="18"/>
  <c r="AM31" i="18" s="1"/>
  <c r="AL33" i="18"/>
  <c r="AM33" i="18" s="1"/>
  <c r="AL43" i="18"/>
  <c r="AM43" i="18" s="1"/>
  <c r="AV48" i="12"/>
  <c r="AW48" i="12" s="1"/>
  <c r="AV44" i="12"/>
  <c r="AW44" i="12" s="1"/>
  <c r="AV40" i="12"/>
  <c r="AW40" i="12" s="1"/>
  <c r="AV49" i="12"/>
  <c r="AW49" i="12" s="1"/>
  <c r="AV47" i="12"/>
  <c r="AW47" i="12" s="1"/>
  <c r="AV42" i="12"/>
  <c r="AW42" i="12" s="1"/>
  <c r="AV38" i="12"/>
  <c r="AW38" i="12" s="1"/>
  <c r="AV36" i="12"/>
  <c r="AW36" i="12" s="1"/>
  <c r="AV34" i="12"/>
  <c r="AW34" i="12" s="1"/>
  <c r="AV33" i="12"/>
  <c r="AW33" i="12" s="1"/>
  <c r="AV31" i="12"/>
  <c r="AW31" i="12" s="1"/>
  <c r="AV29" i="12"/>
  <c r="AW29" i="12" s="1"/>
  <c r="AV27" i="12"/>
  <c r="AW27" i="12" s="1"/>
  <c r="AV25" i="12"/>
  <c r="AW25" i="12" s="1"/>
  <c r="AV24" i="12"/>
  <c r="AW24" i="12" s="1"/>
  <c r="AV23" i="12"/>
  <c r="AW23" i="12" s="1"/>
  <c r="BE23" i="10"/>
  <c r="AR19" i="35"/>
  <c r="AS19" i="35" s="1"/>
  <c r="AM19" i="35"/>
  <c r="AV14" i="12"/>
  <c r="AW14" i="12" s="1"/>
  <c r="AV12" i="12"/>
  <c r="AW12" i="12" s="1"/>
  <c r="AV10" i="12"/>
  <c r="AW10" i="12" s="1"/>
  <c r="AS21" i="12"/>
  <c r="AS19" i="12"/>
  <c r="AS15" i="12"/>
  <c r="AS11" i="12"/>
  <c r="BE7" i="36"/>
  <c r="AS46" i="12"/>
  <c r="AJ45" i="35"/>
  <c r="AS45" i="12"/>
  <c r="AS43" i="12"/>
  <c r="AS41" i="12"/>
  <c r="AS39" i="12"/>
  <c r="AS38" i="12"/>
  <c r="AS36" i="12"/>
  <c r="AS33" i="12"/>
  <c r="AS32" i="12"/>
  <c r="AS30" i="12"/>
  <c r="AS28" i="12"/>
  <c r="AJ26" i="35"/>
  <c r="AS26" i="12"/>
  <c r="AJ24" i="35"/>
  <c r="AS24" i="12"/>
  <c r="AS23" i="12"/>
  <c r="AJ23" i="35"/>
  <c r="AS22" i="12"/>
  <c r="AS17" i="12"/>
  <c r="AS13" i="12"/>
  <c r="AS9" i="12"/>
  <c r="AI15" i="18"/>
  <c r="AJ15" i="18" s="1"/>
  <c r="AS51" i="15"/>
  <c r="AI18" i="18"/>
  <c r="AJ18" i="18" s="1"/>
  <c r="AI20" i="18"/>
  <c r="AI22" i="18"/>
  <c r="AJ22" i="18" s="1"/>
  <c r="AI24" i="18"/>
  <c r="AJ24" i="18" s="1"/>
  <c r="AI26" i="18"/>
  <c r="AJ26" i="18" s="1"/>
  <c r="AI35" i="18"/>
  <c r="AJ35" i="18" s="1"/>
  <c r="AI37" i="18"/>
  <c r="AI39" i="18"/>
  <c r="AJ39" i="18" s="1"/>
  <c r="AI41" i="18"/>
  <c r="AJ41" i="18" s="1"/>
  <c r="AI45" i="18"/>
  <c r="AJ45" i="18" s="1"/>
  <c r="AI48" i="18"/>
  <c r="AJ48" i="18" s="1"/>
  <c r="AI50" i="18"/>
  <c r="AJ50" i="18" s="1"/>
  <c r="BE49" i="15"/>
  <c r="BE37" i="36"/>
  <c r="AS51" i="10"/>
  <c r="BE46" i="5"/>
  <c r="AR45" i="35"/>
  <c r="BE43" i="5"/>
  <c r="BE41" i="5"/>
  <c r="BE39" i="5"/>
  <c r="BE38" i="5"/>
  <c r="BE36" i="5"/>
  <c r="BE33" i="5"/>
  <c r="BE32" i="5"/>
  <c r="BE30" i="5"/>
  <c r="BE28" i="5"/>
  <c r="AR26" i="35"/>
  <c r="AR24" i="35"/>
  <c r="AR23" i="35"/>
  <c r="BE22" i="5"/>
  <c r="BE17" i="10"/>
  <c r="BE13" i="10"/>
  <c r="BE9" i="10"/>
  <c r="BF51" i="38"/>
  <c r="AV49" i="35"/>
  <c r="BE7" i="23"/>
  <c r="BE13" i="23"/>
  <c r="BE21" i="23"/>
  <c r="BE30" i="23"/>
  <c r="BE38" i="23"/>
  <c r="BE42" i="23"/>
  <c r="BE46" i="23"/>
  <c r="BE48" i="23"/>
  <c r="AG51" i="24"/>
  <c r="BE9" i="24"/>
  <c r="BE11" i="24"/>
  <c r="BE13" i="24"/>
  <c r="BE15" i="24"/>
  <c r="BE17" i="24"/>
  <c r="BE19" i="24"/>
  <c r="BE21" i="24"/>
  <c r="BE23" i="24"/>
  <c r="BE25" i="24"/>
  <c r="BE27" i="24"/>
  <c r="BE29" i="24"/>
  <c r="BE31" i="24"/>
  <c r="BE35" i="24"/>
  <c r="BE39" i="24"/>
  <c r="BE41" i="24"/>
  <c r="BE47" i="24"/>
  <c r="BE48" i="24"/>
  <c r="BE7" i="34"/>
  <c r="AG20" i="8"/>
  <c r="X34" i="22"/>
  <c r="Y34" i="22" s="1"/>
  <c r="R51" i="37"/>
  <c r="L9" i="22"/>
  <c r="M9" i="22" s="1"/>
  <c r="W19" i="35"/>
  <c r="W11" i="35"/>
  <c r="X11" i="35" s="1"/>
  <c r="W9" i="35"/>
  <c r="X9" i="35" s="1"/>
  <c r="W7" i="35"/>
  <c r="X7" i="35" s="1"/>
  <c r="L48" i="12"/>
  <c r="M48" i="12" s="1"/>
  <c r="L47" i="12"/>
  <c r="M47" i="12" s="1"/>
  <c r="L46" i="12"/>
  <c r="M46" i="12" s="1"/>
  <c r="L45" i="12"/>
  <c r="M45" i="12" s="1"/>
  <c r="L43" i="12"/>
  <c r="M43" i="12" s="1"/>
  <c r="L41" i="12"/>
  <c r="M41" i="12" s="1"/>
  <c r="L39" i="12"/>
  <c r="M39" i="12" s="1"/>
  <c r="L37" i="12"/>
  <c r="M37" i="12" s="1"/>
  <c r="L35" i="12"/>
  <c r="M35" i="12" s="1"/>
  <c r="L33" i="12"/>
  <c r="M33" i="12" s="1"/>
  <c r="L32" i="12"/>
  <c r="M32" i="12" s="1"/>
  <c r="L31" i="12"/>
  <c r="M31" i="12" s="1"/>
  <c r="L30" i="12"/>
  <c r="M30" i="12" s="1"/>
  <c r="L29" i="12"/>
  <c r="M29" i="12" s="1"/>
  <c r="L28" i="12"/>
  <c r="M28" i="12" s="1"/>
  <c r="L27" i="12"/>
  <c r="M27" i="12" s="1"/>
  <c r="L26" i="12"/>
  <c r="M26" i="12" s="1"/>
  <c r="L25" i="12"/>
  <c r="M25" i="12" s="1"/>
  <c r="L24" i="12"/>
  <c r="M24" i="12" s="1"/>
  <c r="L23" i="12"/>
  <c r="M23" i="12" s="1"/>
  <c r="L22" i="12"/>
  <c r="M22" i="12" s="1"/>
  <c r="L21" i="12"/>
  <c r="M21" i="12" s="1"/>
  <c r="L20" i="35"/>
  <c r="L20" i="12"/>
  <c r="M20" i="12" s="1"/>
  <c r="L19" i="12"/>
  <c r="M19" i="12" s="1"/>
  <c r="L17" i="12"/>
  <c r="M17" i="12" s="1"/>
  <c r="L15" i="12"/>
  <c r="M15" i="12" s="1"/>
  <c r="L13" i="12"/>
  <c r="M13" i="12" s="1"/>
  <c r="L11" i="12"/>
  <c r="M11" i="12" s="1"/>
  <c r="L10" i="35"/>
  <c r="L10" i="12"/>
  <c r="M10" i="12" s="1"/>
  <c r="L9" i="12"/>
  <c r="M9" i="12" s="1"/>
  <c r="L8" i="35"/>
  <c r="L8" i="12"/>
  <c r="M8" i="12" s="1"/>
  <c r="L7" i="12"/>
  <c r="M7" i="12" s="1"/>
  <c r="K9" i="18"/>
  <c r="K11" i="18"/>
  <c r="K13" i="18"/>
  <c r="K14" i="18"/>
  <c r="K16" i="18"/>
  <c r="K17" i="18"/>
  <c r="K19" i="18"/>
  <c r="K21" i="18"/>
  <c r="K23" i="18"/>
  <c r="K25" i="18"/>
  <c r="K27" i="18"/>
  <c r="K30" i="18"/>
  <c r="K32" i="18"/>
  <c r="K34" i="18"/>
  <c r="K36" i="18"/>
  <c r="K38" i="18"/>
  <c r="K40" i="18"/>
  <c r="K42" i="18"/>
  <c r="K44" i="18"/>
  <c r="K46" i="18"/>
  <c r="K47" i="18"/>
  <c r="K49" i="18"/>
  <c r="K51" i="18"/>
  <c r="X15" i="35"/>
  <c r="BG51" i="31"/>
  <c r="W20" i="8"/>
  <c r="W20" i="2" s="1"/>
  <c r="W20" i="25" s="1"/>
  <c r="W40" i="8"/>
  <c r="W40" i="2" s="1"/>
  <c r="W40" i="25" s="1"/>
  <c r="W42" i="8"/>
  <c r="W42" i="2" s="1"/>
  <c r="W42" i="25" s="1"/>
  <c r="W15" i="8"/>
  <c r="W15" i="2" s="1"/>
  <c r="W15" i="25" s="1"/>
  <c r="W36" i="8"/>
  <c r="W36" i="2" s="1"/>
  <c r="W36" i="25" s="1"/>
  <c r="W46" i="8"/>
  <c r="W46" i="2" s="1"/>
  <c r="W46" i="25" s="1"/>
  <c r="W48" i="8"/>
  <c r="W48" i="2" s="1"/>
  <c r="W48" i="25" s="1"/>
  <c r="W11" i="8"/>
  <c r="W11" i="2" s="1"/>
  <c r="W11" i="25" s="1"/>
  <c r="BD10" i="8"/>
  <c r="Q27" i="8"/>
  <c r="Q35" i="8"/>
  <c r="Q36" i="8"/>
  <c r="Q18" i="8"/>
  <c r="T48" i="8"/>
  <c r="T48" i="2" s="1"/>
  <c r="T48" i="25" s="1"/>
  <c r="Q20" i="8"/>
  <c r="Q38" i="8"/>
  <c r="Q40" i="8"/>
  <c r="Q44" i="8"/>
  <c r="Q33" i="8"/>
  <c r="T36" i="8"/>
  <c r="T36" i="2" s="1"/>
  <c r="T36" i="25" s="1"/>
  <c r="K11" i="8"/>
  <c r="K11" i="2" s="1"/>
  <c r="K11" i="25" s="1"/>
  <c r="H36" i="8"/>
  <c r="H36" i="2" s="1"/>
  <c r="H36" i="25" s="1"/>
  <c r="K20" i="8"/>
  <c r="K20" i="2" s="1"/>
  <c r="K20" i="25" s="1"/>
  <c r="K35" i="8"/>
  <c r="K35" i="2" s="1"/>
  <c r="K35" i="25" s="1"/>
  <c r="H44" i="8"/>
  <c r="H44" i="2" s="1"/>
  <c r="H44" i="25" s="1"/>
  <c r="K15" i="8"/>
  <c r="K15" i="2" s="1"/>
  <c r="K15" i="25" s="1"/>
  <c r="E31" i="8"/>
  <c r="N31" i="8" s="1"/>
  <c r="E38" i="8"/>
  <c r="N38" i="8" s="1"/>
  <c r="E39" i="8"/>
  <c r="N39" i="8" s="1"/>
  <c r="E18" i="8"/>
  <c r="E33" i="8"/>
  <c r="N33" i="8" s="1"/>
  <c r="AG13" i="22"/>
  <c r="AH13" i="22" s="1"/>
  <c r="AG47" i="22"/>
  <c r="AH47" i="22" s="1"/>
  <c r="AG41" i="22"/>
  <c r="AH41" i="22" s="1"/>
  <c r="AG30" i="22"/>
  <c r="AH30" i="22" s="1"/>
  <c r="AG38" i="22"/>
  <c r="AH38" i="22" s="1"/>
  <c r="AG51" i="39"/>
  <c r="BE7" i="39"/>
  <c r="AG7" i="22"/>
  <c r="AH7" i="22" s="1"/>
  <c r="AG45" i="22"/>
  <c r="AH45" i="22" s="1"/>
  <c r="AG48" i="22"/>
  <c r="AH48" i="22" s="1"/>
  <c r="AG8" i="22"/>
  <c r="AH8" i="22" s="1"/>
  <c r="AG46" i="22"/>
  <c r="AH46" i="22" s="1"/>
  <c r="U51" i="21"/>
  <c r="U53" i="21" s="1"/>
  <c r="AC51" i="12"/>
  <c r="X51" i="6"/>
  <c r="X52" i="6" s="1"/>
  <c r="AU51" i="6"/>
  <c r="BD11" i="8"/>
  <c r="AS45" i="22"/>
  <c r="M51" i="31"/>
  <c r="BG51" i="24"/>
  <c r="BD19" i="8"/>
  <c r="BG51" i="7"/>
  <c r="AT16" i="18"/>
  <c r="BG51" i="37"/>
  <c r="BG51" i="10"/>
  <c r="AV51" i="24"/>
  <c r="BE33" i="24"/>
  <c r="BE45" i="24"/>
  <c r="BE49" i="24"/>
  <c r="AV51" i="34"/>
  <c r="AS11" i="35"/>
  <c r="AS17" i="35"/>
  <c r="AU17" i="35"/>
  <c r="AV17" i="35" s="1"/>
  <c r="AS13" i="35"/>
  <c r="AU13" i="35"/>
  <c r="AV13" i="35" s="1"/>
  <c r="AS9" i="35"/>
  <c r="AR21" i="35"/>
  <c r="AV45" i="12"/>
  <c r="AW45" i="12" s="1"/>
  <c r="AV43" i="12"/>
  <c r="AW43" i="12" s="1"/>
  <c r="AV41" i="12"/>
  <c r="AW41" i="12" s="1"/>
  <c r="AV39" i="12"/>
  <c r="AW39" i="12" s="1"/>
  <c r="AV37" i="12"/>
  <c r="AW37" i="12" s="1"/>
  <c r="AV35" i="12"/>
  <c r="AW35" i="12" s="1"/>
  <c r="AV30" i="12"/>
  <c r="AW30" i="12" s="1"/>
  <c r="AV28" i="12"/>
  <c r="AW28" i="12" s="1"/>
  <c r="AV26" i="12"/>
  <c r="AW26" i="12" s="1"/>
  <c r="AV22" i="12"/>
  <c r="AW22" i="12" s="1"/>
  <c r="AV20" i="12"/>
  <c r="AW20" i="12" s="1"/>
  <c r="AV18" i="12"/>
  <c r="AW18" i="12" s="1"/>
  <c r="AV51" i="36"/>
  <c r="AV16" i="12"/>
  <c r="AW16" i="12" s="1"/>
  <c r="AV46" i="12"/>
  <c r="AW46" i="12" s="1"/>
  <c r="AV51" i="10"/>
  <c r="AV32" i="12"/>
  <c r="AW32" i="12" s="1"/>
  <c r="AV21" i="12"/>
  <c r="AW21" i="12" s="1"/>
  <c r="AV19" i="12"/>
  <c r="AW19" i="12" s="1"/>
  <c r="AM17" i="35"/>
  <c r="AV17" i="12"/>
  <c r="AW17" i="12" s="1"/>
  <c r="AV15" i="12"/>
  <c r="AW15" i="12" s="1"/>
  <c r="AM13" i="35"/>
  <c r="AV13" i="12"/>
  <c r="AW13" i="12" s="1"/>
  <c r="AM11" i="35"/>
  <c r="AV11" i="12"/>
  <c r="AW11" i="12" s="1"/>
  <c r="AM9" i="35"/>
  <c r="AV9" i="12"/>
  <c r="AW9" i="12" s="1"/>
  <c r="AV8" i="12"/>
  <c r="AW8" i="12" s="1"/>
  <c r="AV51" i="15"/>
  <c r="AL9" i="18"/>
  <c r="AL11" i="18"/>
  <c r="AM11" i="18" s="1"/>
  <c r="AL14" i="18"/>
  <c r="AL16" i="18"/>
  <c r="BE15" i="15"/>
  <c r="AL17" i="18"/>
  <c r="AM17" i="18" s="1"/>
  <c r="AL19" i="18"/>
  <c r="AM19" i="18" s="1"/>
  <c r="AL21" i="18"/>
  <c r="AM21" i="18" s="1"/>
  <c r="AL23" i="18"/>
  <c r="AM23" i="18" s="1"/>
  <c r="AL25" i="18"/>
  <c r="AM25" i="18" s="1"/>
  <c r="AL30" i="18"/>
  <c r="AM30" i="18" s="1"/>
  <c r="AL32" i="18"/>
  <c r="AM32" i="18" s="1"/>
  <c r="AL34" i="18"/>
  <c r="AL46" i="18"/>
  <c r="AL47" i="18"/>
  <c r="AM47" i="18" s="1"/>
  <c r="AL49" i="18"/>
  <c r="AM49" i="18" s="1"/>
  <c r="AV51" i="37"/>
  <c r="BE49" i="7"/>
  <c r="BE31" i="7"/>
  <c r="AV51" i="7"/>
  <c r="AS43" i="22"/>
  <c r="AJ13" i="18"/>
  <c r="AT52" i="21"/>
  <c r="AV52" i="21" s="1"/>
  <c r="AV52" i="19"/>
  <c r="AT52" i="20"/>
  <c r="AV52" i="20" s="1"/>
  <c r="AS51" i="7"/>
  <c r="AT51" i="7"/>
  <c r="AI6" i="28" s="1"/>
  <c r="V52" i="18"/>
  <c r="V53" i="18" s="1"/>
  <c r="AT25" i="21"/>
  <c r="AV25" i="21" s="1"/>
  <c r="AS51" i="37"/>
  <c r="AT51" i="37"/>
  <c r="BD51" i="30"/>
  <c r="X34" i="21"/>
  <c r="AT34" i="21"/>
  <c r="AV34" i="21" s="1"/>
  <c r="AV21" i="44"/>
  <c r="BG51" i="36"/>
  <c r="AL51" i="22"/>
  <c r="BD25" i="22"/>
  <c r="BG25" i="22" s="1"/>
  <c r="BD28" i="22"/>
  <c r="BD34" i="22"/>
  <c r="BD41" i="22"/>
  <c r="H51" i="22"/>
  <c r="BG51" i="5"/>
  <c r="AT47" i="18"/>
  <c r="BD13" i="22"/>
  <c r="BG13" i="22" s="1"/>
  <c r="F51" i="39"/>
  <c r="AT30" i="21"/>
  <c r="AV30" i="21" s="1"/>
  <c r="AT28" i="18"/>
  <c r="AE51" i="33"/>
  <c r="AT52" i="16"/>
  <c r="AV37" i="6"/>
  <c r="AT22" i="21"/>
  <c r="AV22" i="21" s="1"/>
  <c r="AT27" i="21"/>
  <c r="AV27" i="21" s="1"/>
  <c r="X27" i="21"/>
  <c r="AV8" i="16"/>
  <c r="AS52" i="16"/>
  <c r="X14" i="21"/>
  <c r="AT14" i="21"/>
  <c r="AV14" i="21" s="1"/>
  <c r="AT13" i="18"/>
  <c r="AJ27" i="18"/>
  <c r="AV23" i="16"/>
  <c r="AV37" i="16"/>
  <c r="X20" i="21"/>
  <c r="AT20" i="21"/>
  <c r="AV20" i="21" s="1"/>
  <c r="AT14" i="18"/>
  <c r="S51" i="39"/>
  <c r="AI51" i="22"/>
  <c r="BD32" i="22"/>
  <c r="BD46" i="22"/>
  <c r="BG46" i="22" s="1"/>
  <c r="BD18" i="22"/>
  <c r="BG18" i="22" s="1"/>
  <c r="AT41" i="18"/>
  <c r="AT39" i="21"/>
  <c r="AV39" i="21" s="1"/>
  <c r="AT47" i="21"/>
  <c r="AV47" i="21" s="1"/>
  <c r="AV51" i="20"/>
  <c r="M51" i="36"/>
  <c r="AS39" i="22"/>
  <c r="AT24" i="21"/>
  <c r="AV24" i="21" s="1"/>
  <c r="X32" i="21"/>
  <c r="AT32" i="21"/>
  <c r="AV32" i="21" s="1"/>
  <c r="X13" i="21"/>
  <c r="AT13" i="21"/>
  <c r="AV13" i="21" s="1"/>
  <c r="AQ52" i="18"/>
  <c r="AS51" i="27"/>
  <c r="AT51" i="27"/>
  <c r="AI7" i="28" s="1"/>
  <c r="BE7" i="27"/>
  <c r="AS7" i="12"/>
  <c r="AT7" i="12" s="1"/>
  <c r="AS34" i="44"/>
  <c r="AU42" i="44"/>
  <c r="AV42" i="44" s="1"/>
  <c r="AU16" i="44"/>
  <c r="AV16" i="44" s="1"/>
  <c r="AS8" i="44"/>
  <c r="BE32" i="36"/>
  <c r="AS46" i="44"/>
  <c r="AS38" i="44"/>
  <c r="AS30" i="44"/>
  <c r="X23" i="22"/>
  <c r="Y23" i="22" s="1"/>
  <c r="X14" i="22"/>
  <c r="Y14" i="22" s="1"/>
  <c r="X16" i="22"/>
  <c r="Y16" i="22" s="1"/>
  <c r="X20" i="22"/>
  <c r="Y20" i="22" s="1"/>
  <c r="X22" i="22"/>
  <c r="Y22" i="22" s="1"/>
  <c r="X24" i="22"/>
  <c r="Y24" i="22" s="1"/>
  <c r="X28" i="22"/>
  <c r="Y28" i="22" s="1"/>
  <c r="X36" i="22"/>
  <c r="Y36" i="22" s="1"/>
  <c r="X40" i="22"/>
  <c r="Y40" i="22" s="1"/>
  <c r="X8" i="22"/>
  <c r="Y8" i="22" s="1"/>
  <c r="X10" i="22"/>
  <c r="Y10" i="22" s="1"/>
  <c r="X25" i="22"/>
  <c r="Y25" i="22" s="1"/>
  <c r="X27" i="22"/>
  <c r="Y27" i="22" s="1"/>
  <c r="X29" i="22"/>
  <c r="Y29" i="22" s="1"/>
  <c r="X41" i="22"/>
  <c r="Y41" i="22" s="1"/>
  <c r="X43" i="22"/>
  <c r="Y43" i="22" s="1"/>
  <c r="X10" i="12"/>
  <c r="Y10" i="12" s="1"/>
  <c r="X51" i="36"/>
  <c r="U8" i="12"/>
  <c r="V8" i="12" s="1"/>
  <c r="R41" i="12"/>
  <c r="R33" i="12"/>
  <c r="R31" i="12"/>
  <c r="AV32" i="35"/>
  <c r="V51" i="45"/>
  <c r="E51" i="18"/>
  <c r="AS48" i="44"/>
  <c r="AS44" i="44"/>
  <c r="AS40" i="44"/>
  <c r="AS36" i="44"/>
  <c r="AS32" i="44"/>
  <c r="AS28" i="44"/>
  <c r="AS10" i="44"/>
  <c r="AU9" i="44"/>
  <c r="AV9" i="44" s="1"/>
  <c r="AV48" i="44"/>
  <c r="AV46" i="44"/>
  <c r="AV44" i="44"/>
  <c r="AV40" i="44"/>
  <c r="AV38" i="44"/>
  <c r="AV36" i="44"/>
  <c r="AV34" i="44"/>
  <c r="AV32" i="44"/>
  <c r="AV30" i="44"/>
  <c r="AV28" i="44"/>
  <c r="AS49" i="44"/>
  <c r="AS47" i="44"/>
  <c r="AS45" i="44"/>
  <c r="AS43" i="44"/>
  <c r="AS41" i="44"/>
  <c r="AS39" i="44"/>
  <c r="AS37" i="44"/>
  <c r="AS35" i="44"/>
  <c r="AS33" i="44"/>
  <c r="AS31" i="44"/>
  <c r="AS29" i="44"/>
  <c r="AS27" i="44"/>
  <c r="AV49" i="44"/>
  <c r="AV47" i="44"/>
  <c r="AV45" i="44"/>
  <c r="AV43" i="44"/>
  <c r="AV41" i="44"/>
  <c r="AV39" i="44"/>
  <c r="AV37" i="44"/>
  <c r="AV35" i="44"/>
  <c r="AV33" i="44"/>
  <c r="AV31" i="44"/>
  <c r="AV29" i="44"/>
  <c r="AV27" i="44"/>
  <c r="AV26" i="44"/>
  <c r="AV51" i="5"/>
  <c r="BE7" i="5"/>
  <c r="AV7" i="12"/>
  <c r="AW7" i="12" s="1"/>
  <c r="AM7" i="35"/>
  <c r="AL51" i="35"/>
  <c r="AR7" i="35"/>
  <c r="BG51" i="33"/>
  <c r="X51" i="32"/>
  <c r="BE49" i="37"/>
  <c r="BE47" i="37"/>
  <c r="BE45" i="37"/>
  <c r="BE43" i="37"/>
  <c r="BE41" i="37"/>
  <c r="BE39" i="37"/>
  <c r="BE37" i="37"/>
  <c r="BE35" i="37"/>
  <c r="BE33" i="37"/>
  <c r="BE31" i="37"/>
  <c r="BE29" i="37"/>
  <c r="BE27" i="37"/>
  <c r="BE25" i="37"/>
  <c r="BE23" i="37"/>
  <c r="BE21" i="37"/>
  <c r="BE19" i="37"/>
  <c r="BE17" i="37"/>
  <c r="BE15" i="37"/>
  <c r="BE13" i="37"/>
  <c r="BE11" i="37"/>
  <c r="BE9" i="37"/>
  <c r="AJ51" i="37"/>
  <c r="BE7" i="37"/>
  <c r="BE48" i="37"/>
  <c r="BE46" i="37"/>
  <c r="BE44" i="37"/>
  <c r="BE42" i="37"/>
  <c r="BE40" i="37"/>
  <c r="BE38" i="37"/>
  <c r="BE36" i="37"/>
  <c r="BE34" i="37"/>
  <c r="BE32" i="37"/>
  <c r="BE30" i="37"/>
  <c r="BE28" i="37"/>
  <c r="BE26" i="37"/>
  <c r="BE24" i="37"/>
  <c r="BE22" i="37"/>
  <c r="BE20" i="37"/>
  <c r="BE18" i="37"/>
  <c r="BE16" i="37"/>
  <c r="BE14" i="37"/>
  <c r="BE12" i="37"/>
  <c r="BE10" i="37"/>
  <c r="BE8" i="37"/>
  <c r="AM51" i="37"/>
  <c r="Y51" i="23"/>
  <c r="T15" i="28" s="1"/>
  <c r="AJ51" i="34"/>
  <c r="AJ51" i="7"/>
  <c r="AK51" i="7"/>
  <c r="AC6" i="28" s="1"/>
  <c r="AG14" i="22"/>
  <c r="AH14" i="22" s="1"/>
  <c r="AG42" i="22"/>
  <c r="AH42" i="22" s="1"/>
  <c r="AG35" i="22"/>
  <c r="AH35" i="22" s="1"/>
  <c r="AG9" i="22"/>
  <c r="AH9" i="22" s="1"/>
  <c r="AG51" i="23"/>
  <c r="BE9" i="23"/>
  <c r="AG11" i="22"/>
  <c r="AH11" i="22" s="1"/>
  <c r="BE11" i="23"/>
  <c r="AG15" i="22"/>
  <c r="AH15" i="22" s="1"/>
  <c r="BE15" i="23"/>
  <c r="AG17" i="22"/>
  <c r="AH17" i="22" s="1"/>
  <c r="BE17" i="23"/>
  <c r="AG19" i="22"/>
  <c r="BE19" i="23"/>
  <c r="BE24" i="23"/>
  <c r="AG26" i="22"/>
  <c r="AH26" i="22" s="1"/>
  <c r="BE26" i="23"/>
  <c r="BE28" i="23"/>
  <c r="BE32" i="23"/>
  <c r="AG34" i="22"/>
  <c r="AH34" i="22" s="1"/>
  <c r="BE34" i="23"/>
  <c r="BE36" i="23"/>
  <c r="BE40" i="23"/>
  <c r="BE43" i="23"/>
  <c r="AG49" i="22"/>
  <c r="AH49" i="22" s="1"/>
  <c r="BE49" i="23"/>
  <c r="AG51" i="31"/>
  <c r="BE32" i="31"/>
  <c r="BE39" i="34"/>
  <c r="AG10" i="22"/>
  <c r="AH10" i="22" s="1"/>
  <c r="BE10" i="23"/>
  <c r="BE16" i="23"/>
  <c r="AG18" i="22"/>
  <c r="AH18" i="22" s="1"/>
  <c r="BE18" i="23"/>
  <c r="BE20" i="23"/>
  <c r="AG22" i="22"/>
  <c r="AH22" i="22" s="1"/>
  <c r="BE22" i="23"/>
  <c r="AG25" i="22"/>
  <c r="AH25" i="22" s="1"/>
  <c r="BE25" i="23"/>
  <c r="AG27" i="22"/>
  <c r="AH27" i="22" s="1"/>
  <c r="BE27" i="23"/>
  <c r="AG29" i="22"/>
  <c r="AH29" i="22" s="1"/>
  <c r="BE29" i="23"/>
  <c r="AG31" i="22"/>
  <c r="AH31" i="22" s="1"/>
  <c r="BE31" i="23"/>
  <c r="AG33" i="22"/>
  <c r="AH33" i="22" s="1"/>
  <c r="BE33" i="23"/>
  <c r="AG39" i="22"/>
  <c r="BE39" i="23"/>
  <c r="BE44" i="23"/>
  <c r="BE23" i="31"/>
  <c r="BE45" i="31"/>
  <c r="AG51" i="34"/>
  <c r="BE35" i="34"/>
  <c r="BE41" i="34"/>
  <c r="BE43" i="34"/>
  <c r="AG23" i="22"/>
  <c r="AH23" i="22" s="1"/>
  <c r="AG37" i="22"/>
  <c r="AH37" i="22" s="1"/>
  <c r="BE49" i="36"/>
  <c r="BE48" i="36"/>
  <c r="BE47" i="36"/>
  <c r="BE41" i="36"/>
  <c r="BE40" i="36"/>
  <c r="BE33" i="36"/>
  <c r="BE28" i="36"/>
  <c r="BE27" i="36"/>
  <c r="BE19" i="36"/>
  <c r="BE8" i="36"/>
  <c r="AG51" i="36"/>
  <c r="BE46" i="36"/>
  <c r="BE45" i="36"/>
  <c r="BE44" i="36"/>
  <c r="BE43" i="36"/>
  <c r="BE38" i="36"/>
  <c r="BE36" i="36"/>
  <c r="BE35" i="36"/>
  <c r="BE34" i="36"/>
  <c r="BE31" i="36"/>
  <c r="BE30" i="36"/>
  <c r="BE29" i="36"/>
  <c r="BE25" i="36"/>
  <c r="BE23" i="36"/>
  <c r="BE22" i="36"/>
  <c r="BE21" i="36"/>
  <c r="BE17" i="36"/>
  <c r="BE16" i="36"/>
  <c r="BE15" i="36"/>
  <c r="BE14" i="36"/>
  <c r="BE13" i="36"/>
  <c r="BE12" i="36"/>
  <c r="BE11" i="36"/>
  <c r="BE10" i="36"/>
  <c r="AG19" i="12"/>
  <c r="AH19" i="12" s="1"/>
  <c r="AG8" i="12"/>
  <c r="AH8" i="12" s="1"/>
  <c r="X51" i="31"/>
  <c r="X51" i="34"/>
  <c r="Y51" i="24"/>
  <c r="T16" i="28" s="1"/>
  <c r="X51" i="24"/>
  <c r="U51" i="31"/>
  <c r="U51" i="34"/>
  <c r="U51" i="24"/>
  <c r="U49" i="12"/>
  <c r="V49" i="12" s="1"/>
  <c r="U45" i="12"/>
  <c r="V45" i="12" s="1"/>
  <c r="U44" i="12"/>
  <c r="V44" i="12" s="1"/>
  <c r="U37" i="12"/>
  <c r="V37" i="12" s="1"/>
  <c r="U36" i="12"/>
  <c r="V36" i="12" s="1"/>
  <c r="U23" i="12"/>
  <c r="V23" i="12" s="1"/>
  <c r="U22" i="12"/>
  <c r="V22" i="12" s="1"/>
  <c r="U17" i="12"/>
  <c r="V17" i="12" s="1"/>
  <c r="U16" i="12"/>
  <c r="V16" i="12" s="1"/>
  <c r="U15" i="12"/>
  <c r="V15" i="12" s="1"/>
  <c r="U14" i="12"/>
  <c r="V14" i="12" s="1"/>
  <c r="U13" i="12"/>
  <c r="V13" i="12" s="1"/>
  <c r="U12" i="12"/>
  <c r="V12" i="12" s="1"/>
  <c r="U51" i="36"/>
  <c r="U11" i="12"/>
  <c r="V11" i="12" s="1"/>
  <c r="U28" i="12"/>
  <c r="V28" i="12" s="1"/>
  <c r="R51" i="34"/>
  <c r="R51" i="31"/>
  <c r="R48" i="12"/>
  <c r="R46" i="12"/>
  <c r="R42" i="12"/>
  <c r="R40" i="12"/>
  <c r="R38" i="12"/>
  <c r="R34" i="12"/>
  <c r="R32" i="12"/>
  <c r="R30" i="12"/>
  <c r="R26" i="12"/>
  <c r="R24" i="12"/>
  <c r="R20" i="12"/>
  <c r="R18" i="12"/>
  <c r="R10" i="12"/>
  <c r="R7" i="12"/>
  <c r="S7" i="12" s="1"/>
  <c r="S51" i="5"/>
  <c r="N11" i="28" s="1"/>
  <c r="R51" i="5"/>
  <c r="R47" i="12"/>
  <c r="R43" i="12"/>
  <c r="R39" i="12"/>
  <c r="R35" i="12"/>
  <c r="R29" i="12"/>
  <c r="R27" i="12"/>
  <c r="R25" i="12"/>
  <c r="R21" i="12"/>
  <c r="R19" i="12"/>
  <c r="R51" i="36"/>
  <c r="R9" i="12"/>
  <c r="AV8" i="32"/>
  <c r="AT51" i="32"/>
  <c r="AZ51" i="30"/>
  <c r="L7" i="39"/>
  <c r="M7" i="39" s="1"/>
  <c r="L51" i="45"/>
  <c r="M51" i="45"/>
  <c r="W50" i="35"/>
  <c r="L50" i="35"/>
  <c r="K51" i="35"/>
  <c r="J51" i="38"/>
  <c r="I7" i="39"/>
  <c r="J7" i="39" s="1"/>
  <c r="I51" i="38"/>
  <c r="I51" i="27"/>
  <c r="I51" i="9"/>
  <c r="I51" i="37"/>
  <c r="J51" i="7"/>
  <c r="H6" i="28" s="1"/>
  <c r="I51" i="7"/>
  <c r="I48" i="12"/>
  <c r="J48" i="12" s="1"/>
  <c r="I46" i="12"/>
  <c r="J46" i="12" s="1"/>
  <c r="I43" i="12"/>
  <c r="J43" i="12" s="1"/>
  <c r="I42" i="12"/>
  <c r="J42" i="12" s="1"/>
  <c r="I32" i="12"/>
  <c r="J32" i="12" s="1"/>
  <c r="I25" i="12"/>
  <c r="J25" i="12" s="1"/>
  <c r="I23" i="12"/>
  <c r="J23" i="12" s="1"/>
  <c r="I21" i="12"/>
  <c r="J21" i="12" s="1"/>
  <c r="I20" i="12"/>
  <c r="J20" i="12" s="1"/>
  <c r="I19" i="12"/>
  <c r="J19" i="12" s="1"/>
  <c r="I51" i="36"/>
  <c r="I17" i="12"/>
  <c r="J17" i="12" s="1"/>
  <c r="AS34" i="35"/>
  <c r="AS37" i="35"/>
  <c r="AS40" i="35"/>
  <c r="AS42" i="35"/>
  <c r="AS44" i="35"/>
  <c r="AS47" i="35"/>
  <c r="F48" i="12"/>
  <c r="F48" i="35"/>
  <c r="W48" i="35"/>
  <c r="W47" i="35"/>
  <c r="F47" i="35"/>
  <c r="F45" i="12"/>
  <c r="O45" i="12" s="1"/>
  <c r="P45" i="12" s="1"/>
  <c r="F44" i="12"/>
  <c r="F44" i="35"/>
  <c r="W44" i="35"/>
  <c r="W43" i="35"/>
  <c r="F43" i="35"/>
  <c r="F42" i="35"/>
  <c r="W42" i="35"/>
  <c r="F41" i="35"/>
  <c r="W41" i="35"/>
  <c r="F40" i="35"/>
  <c r="W40" i="35"/>
  <c r="W39" i="35"/>
  <c r="F39" i="35"/>
  <c r="F37" i="12"/>
  <c r="F37" i="35"/>
  <c r="W37" i="35"/>
  <c r="F35" i="12"/>
  <c r="O35" i="12" s="1"/>
  <c r="P35" i="12" s="1"/>
  <c r="W35" i="35"/>
  <c r="F35" i="35"/>
  <c r="F34" i="35"/>
  <c r="W34" i="35"/>
  <c r="F33" i="35"/>
  <c r="W33" i="35"/>
  <c r="F31" i="12"/>
  <c r="O31" i="12" s="1"/>
  <c r="P31" i="12" s="1"/>
  <c r="W31" i="35"/>
  <c r="F31" i="35"/>
  <c r="F29" i="12"/>
  <c r="F29" i="35"/>
  <c r="W29" i="35"/>
  <c r="F27" i="12"/>
  <c r="W27" i="35"/>
  <c r="F27" i="35"/>
  <c r="F25" i="12"/>
  <c r="W25" i="35"/>
  <c r="F25" i="35"/>
  <c r="F23" i="12"/>
  <c r="F20" i="12"/>
  <c r="W20" i="35"/>
  <c r="F20" i="35"/>
  <c r="F18" i="12"/>
  <c r="O18" i="12" s="1"/>
  <c r="P18" i="12" s="1"/>
  <c r="F18" i="35"/>
  <c r="W18" i="35"/>
  <c r="F16" i="12"/>
  <c r="O16" i="12" s="1"/>
  <c r="P16" i="12" s="1"/>
  <c r="F51" i="5"/>
  <c r="F53" i="5" s="1"/>
  <c r="W16" i="35"/>
  <c r="F16" i="35"/>
  <c r="F14" i="35"/>
  <c r="F14" i="12"/>
  <c r="W14" i="35"/>
  <c r="F12" i="12"/>
  <c r="O12" i="12" s="1"/>
  <c r="P12" i="12" s="1"/>
  <c r="W12" i="35"/>
  <c r="F12" i="35"/>
  <c r="F10" i="35"/>
  <c r="F10" i="12"/>
  <c r="O10" i="12" s="1"/>
  <c r="P10" i="12" s="1"/>
  <c r="W10" i="35"/>
  <c r="F8" i="12"/>
  <c r="W8" i="35"/>
  <c r="F8" i="35"/>
  <c r="E51" i="35"/>
  <c r="F51" i="15"/>
  <c r="F53" i="15" s="1"/>
  <c r="E14" i="18"/>
  <c r="F51" i="34"/>
  <c r="F53" i="34" s="1"/>
  <c r="F47" i="12"/>
  <c r="F43" i="12"/>
  <c r="F42" i="12"/>
  <c r="F41" i="12"/>
  <c r="F40" i="12"/>
  <c r="O40" i="12" s="1"/>
  <c r="P40" i="12" s="1"/>
  <c r="F39" i="12"/>
  <c r="O39" i="12" s="1"/>
  <c r="P39" i="12" s="1"/>
  <c r="F34" i="12"/>
  <c r="F33" i="12"/>
  <c r="O33" i="12" s="1"/>
  <c r="P33" i="12" s="1"/>
  <c r="F51" i="10"/>
  <c r="F53" i="10" s="1"/>
  <c r="F51" i="9"/>
  <c r="F53" i="9" s="1"/>
  <c r="E20" i="18"/>
  <c r="E50" i="18"/>
  <c r="F51" i="31"/>
  <c r="F53" i="31" s="1"/>
  <c r="AP50" i="18"/>
  <c r="BG51" i="45"/>
  <c r="AP32" i="18"/>
  <c r="AP9" i="18"/>
  <c r="AP23" i="18"/>
  <c r="AP38" i="18"/>
  <c r="AP18" i="18"/>
  <c r="AP21" i="18"/>
  <c r="AP30" i="18"/>
  <c r="AZ51" i="36"/>
  <c r="AZ51" i="10"/>
  <c r="AO10" i="28" s="1"/>
  <c r="AZ51" i="9"/>
  <c r="AO8" i="28" s="1"/>
  <c r="AZ51" i="4"/>
  <c r="AO9" i="28" s="1"/>
  <c r="AP11" i="18"/>
  <c r="AP25" i="18"/>
  <c r="AP35" i="18"/>
  <c r="AS12" i="44"/>
  <c r="AZ51" i="7"/>
  <c r="AO6" i="28" s="1"/>
  <c r="AY51" i="39"/>
  <c r="AZ51" i="39"/>
  <c r="AP10" i="18"/>
  <c r="AP17" i="18"/>
  <c r="AP22" i="18"/>
  <c r="AP26" i="18"/>
  <c r="AP31" i="18"/>
  <c r="AP36" i="18"/>
  <c r="AP39" i="18"/>
  <c r="AP41" i="18"/>
  <c r="AP43" i="18"/>
  <c r="AP45" i="18"/>
  <c r="AP47" i="18"/>
  <c r="AP49" i="18"/>
  <c r="AP51" i="18"/>
  <c r="AP8" i="18"/>
  <c r="AO52" i="18"/>
  <c r="AP12" i="18"/>
  <c r="AP15" i="18"/>
  <c r="AP19" i="18"/>
  <c r="AP24" i="18"/>
  <c r="AP29" i="18"/>
  <c r="AP33" i="18"/>
  <c r="AZ51" i="42"/>
  <c r="AU12" i="44"/>
  <c r="AV12" i="44" s="1"/>
  <c r="AP40" i="18"/>
  <c r="AP42" i="18"/>
  <c r="AP44" i="18"/>
  <c r="AP48" i="18"/>
  <c r="AC51" i="39"/>
  <c r="BD51" i="39"/>
  <c r="BG51" i="43"/>
  <c r="AY51" i="43"/>
  <c r="BE7" i="43"/>
  <c r="AZ51" i="43"/>
  <c r="BG51" i="42"/>
  <c r="AY51" i="41"/>
  <c r="BE7" i="41"/>
  <c r="AZ51" i="41"/>
  <c r="AU15" i="44"/>
  <c r="AV15" i="44" s="1"/>
  <c r="AS13" i="44"/>
  <c r="AE51" i="41"/>
  <c r="AT53" i="44"/>
  <c r="AO53" i="44"/>
  <c r="AR7" i="44"/>
  <c r="AP7" i="44"/>
  <c r="AP53" i="44" s="1"/>
  <c r="BE51" i="42"/>
  <c r="X53" i="44"/>
  <c r="AU14" i="44"/>
  <c r="AV14" i="44" s="1"/>
  <c r="AU11" i="44"/>
  <c r="AV11" i="44" s="1"/>
  <c r="AE51" i="43"/>
  <c r="AE51" i="42"/>
  <c r="O14" i="12" l="1"/>
  <c r="P14" i="12" s="1"/>
  <c r="BH30" i="39"/>
  <c r="BI30" i="39" s="1"/>
  <c r="Q32" i="25"/>
  <c r="Z32" i="25" s="1"/>
  <c r="AF31" i="25"/>
  <c r="AO31" i="25" s="1"/>
  <c r="AF27" i="25"/>
  <c r="AO27" i="25" s="1"/>
  <c r="CC8" i="53"/>
  <c r="CD8" i="53" s="1"/>
  <c r="CC7" i="11"/>
  <c r="CD7" i="11" s="1"/>
  <c r="AF35" i="25"/>
  <c r="AO35" i="25" s="1"/>
  <c r="AF29" i="25"/>
  <c r="AO29" i="25" s="1"/>
  <c r="O47" i="12"/>
  <c r="P47" i="12" s="1"/>
  <c r="AA20" i="12"/>
  <c r="AB20" i="12" s="1"/>
  <c r="O34" i="12"/>
  <c r="P34" i="12" s="1"/>
  <c r="O25" i="12"/>
  <c r="P25" i="12" s="1"/>
  <c r="O8" i="12"/>
  <c r="U51" i="39"/>
  <c r="AF44" i="25"/>
  <c r="AO44" i="25" s="1"/>
  <c r="AF46" i="25"/>
  <c r="AO46" i="25" s="1"/>
  <c r="AF48" i="25"/>
  <c r="AO48" i="25" s="1"/>
  <c r="BD30" i="2"/>
  <c r="O44" i="12"/>
  <c r="P44" i="12" s="1"/>
  <c r="O43" i="12"/>
  <c r="P43" i="12" s="1"/>
  <c r="AF20" i="25"/>
  <c r="AO20" i="25" s="1"/>
  <c r="O27" i="12"/>
  <c r="P27" i="12" s="1"/>
  <c r="O37" i="12"/>
  <c r="P37" i="12" s="1"/>
  <c r="O29" i="12"/>
  <c r="P29" i="12" s="1"/>
  <c r="O41" i="12"/>
  <c r="P41" i="12" s="1"/>
  <c r="AF25" i="25"/>
  <c r="AO25" i="25" s="1"/>
  <c r="O23" i="12"/>
  <c r="P23" i="12" s="1"/>
  <c r="BD11" i="2"/>
  <c r="AF8" i="25"/>
  <c r="AO8" i="25" s="1"/>
  <c r="BG8" i="22"/>
  <c r="BG12" i="22"/>
  <c r="BD42" i="2"/>
  <c r="AF36" i="25"/>
  <c r="AO36" i="25" s="1"/>
  <c r="AF42" i="25"/>
  <c r="AO42" i="25" s="1"/>
  <c r="P51" i="30"/>
  <c r="BG20" i="22"/>
  <c r="P51" i="39"/>
  <c r="AE7" i="45"/>
  <c r="S35" i="12"/>
  <c r="AA35" i="12"/>
  <c r="AB35" i="12" s="1"/>
  <c r="S18" i="12"/>
  <c r="AA18" i="12"/>
  <c r="AB18" i="12" s="1"/>
  <c r="S40" i="12"/>
  <c r="AA40" i="12"/>
  <c r="AB40" i="12" s="1"/>
  <c r="AT45" i="22"/>
  <c r="AT22" i="12"/>
  <c r="BB22" i="12"/>
  <c r="BC22" i="12" s="1"/>
  <c r="AT30" i="12"/>
  <c r="BB30" i="12"/>
  <c r="BC30" i="12" s="1"/>
  <c r="AT45" i="12"/>
  <c r="BB45" i="12"/>
  <c r="BC45" i="12" s="1"/>
  <c r="AA43" i="18"/>
  <c r="CC42" i="53"/>
  <c r="CD42" i="53" s="1"/>
  <c r="AA21" i="18"/>
  <c r="CC20" i="53"/>
  <c r="CD20" i="53" s="1"/>
  <c r="AA13" i="18"/>
  <c r="CC12" i="53"/>
  <c r="CD12" i="53" s="1"/>
  <c r="AT12" i="12"/>
  <c r="BB12" i="12"/>
  <c r="BC12" i="12" s="1"/>
  <c r="AT20" i="12"/>
  <c r="BB20" i="12"/>
  <c r="BC20" i="12" s="1"/>
  <c r="AT42" i="12"/>
  <c r="BB42" i="12"/>
  <c r="BC42" i="12" s="1"/>
  <c r="AT29" i="22"/>
  <c r="O24" i="12"/>
  <c r="P24" i="12" s="1"/>
  <c r="AP24" i="12"/>
  <c r="AQ24" i="12" s="1"/>
  <c r="AP35" i="12"/>
  <c r="AQ35" i="12" s="1"/>
  <c r="AP25" i="22"/>
  <c r="AQ25" i="22" s="1"/>
  <c r="AP26" i="12"/>
  <c r="AQ26" i="12" s="1"/>
  <c r="O19" i="12"/>
  <c r="P19" i="12" s="1"/>
  <c r="AA17" i="12"/>
  <c r="AB17" i="12" s="1"/>
  <c r="AA23" i="12"/>
  <c r="AB23" i="12" s="1"/>
  <c r="AB51" i="30"/>
  <c r="S9" i="12"/>
  <c r="AA9" i="12"/>
  <c r="AB9" i="12" s="1"/>
  <c r="S39" i="12"/>
  <c r="AA39" i="12"/>
  <c r="AB39" i="12" s="1"/>
  <c r="S42" i="12"/>
  <c r="AA42" i="12"/>
  <c r="AB42" i="12" s="1"/>
  <c r="AT32" i="12"/>
  <c r="BB32" i="12"/>
  <c r="BC32" i="12" s="1"/>
  <c r="S44" i="22"/>
  <c r="AA31" i="18"/>
  <c r="CC30" i="53"/>
  <c r="CD30" i="53" s="1"/>
  <c r="AA39" i="18"/>
  <c r="CC38" i="53"/>
  <c r="CD38" i="53" s="1"/>
  <c r="AT35" i="12"/>
  <c r="BB35" i="12"/>
  <c r="BC35" i="12" s="1"/>
  <c r="AT37" i="12"/>
  <c r="BB37" i="12"/>
  <c r="BC37" i="12" s="1"/>
  <c r="AT25" i="12"/>
  <c r="BB25" i="12"/>
  <c r="BC25" i="12" s="1"/>
  <c r="AT23" i="22"/>
  <c r="AT34" i="22"/>
  <c r="O22" i="12"/>
  <c r="P22" i="12" s="1"/>
  <c r="AF17" i="25"/>
  <c r="AO17" i="25" s="1"/>
  <c r="AF33" i="25"/>
  <c r="AO33" i="25" s="1"/>
  <c r="AP44" i="12"/>
  <c r="AQ44" i="12" s="1"/>
  <c r="AP47" i="12"/>
  <c r="AQ47" i="12" s="1"/>
  <c r="AZ51" i="22"/>
  <c r="AA14" i="12"/>
  <c r="AB14" i="12" s="1"/>
  <c r="AA15" i="12"/>
  <c r="AB15" i="12" s="1"/>
  <c r="S43" i="12"/>
  <c r="AA43" i="12"/>
  <c r="AB43" i="12" s="1"/>
  <c r="S24" i="12"/>
  <c r="AA24" i="12"/>
  <c r="AB24" i="12" s="1"/>
  <c r="S46" i="12"/>
  <c r="AA46" i="12"/>
  <c r="AB46" i="12" s="1"/>
  <c r="AT43" i="22"/>
  <c r="BB43" i="22"/>
  <c r="BC43" i="22" s="1"/>
  <c r="AT23" i="12"/>
  <c r="BB23" i="12"/>
  <c r="BC23" i="12" s="1"/>
  <c r="AT33" i="12"/>
  <c r="BB33" i="12"/>
  <c r="BC33" i="12" s="1"/>
  <c r="AT46" i="12"/>
  <c r="BB46" i="12"/>
  <c r="BC46" i="12" s="1"/>
  <c r="AA37" i="18"/>
  <c r="CC36" i="53"/>
  <c r="CD36" i="53" s="1"/>
  <c r="AA20" i="18"/>
  <c r="CC19" i="53"/>
  <c r="CD19" i="53" s="1"/>
  <c r="AA46" i="18"/>
  <c r="CC45" i="53"/>
  <c r="CD45" i="53" s="1"/>
  <c r="S36" i="22"/>
  <c r="AT31" i="12"/>
  <c r="BB31" i="12"/>
  <c r="BC31" i="12" s="1"/>
  <c r="AT29" i="12"/>
  <c r="BB29" i="12"/>
  <c r="BC29" i="12" s="1"/>
  <c r="AT27" i="12"/>
  <c r="BB27" i="12"/>
  <c r="BC27" i="12" s="1"/>
  <c r="AT47" i="22"/>
  <c r="BB47" i="22"/>
  <c r="BC47" i="22" s="1"/>
  <c r="O30" i="12"/>
  <c r="P30" i="12" s="1"/>
  <c r="O32" i="12"/>
  <c r="P32" i="12" s="1"/>
  <c r="AP15" i="22"/>
  <c r="AQ15" i="22" s="1"/>
  <c r="AP42" i="12"/>
  <c r="AQ42" i="12" s="1"/>
  <c r="AP48" i="12"/>
  <c r="AQ48" i="12" s="1"/>
  <c r="AP29" i="12"/>
  <c r="AQ29" i="12" s="1"/>
  <c r="AP21" i="12"/>
  <c r="AQ21" i="12" s="1"/>
  <c r="AA22" i="12"/>
  <c r="AB22" i="12" s="1"/>
  <c r="BB14" i="12"/>
  <c r="BC14" i="12" s="1"/>
  <c r="AA37" i="12"/>
  <c r="AB37" i="12" s="1"/>
  <c r="AA28" i="12"/>
  <c r="AB28" i="12" s="1"/>
  <c r="AA11" i="12"/>
  <c r="AB11" i="12" s="1"/>
  <c r="O20" i="12"/>
  <c r="P20" i="12" s="1"/>
  <c r="S19" i="12"/>
  <c r="AA19" i="12"/>
  <c r="AB19" i="12" s="1"/>
  <c r="S47" i="12"/>
  <c r="AA47" i="12"/>
  <c r="AB47" i="12" s="1"/>
  <c r="S26" i="12"/>
  <c r="AA26" i="12"/>
  <c r="AB26" i="12" s="1"/>
  <c r="S48" i="12"/>
  <c r="AA48" i="12"/>
  <c r="AB48" i="12" s="1"/>
  <c r="S31" i="12"/>
  <c r="AA31" i="12"/>
  <c r="AB31" i="12" s="1"/>
  <c r="AT39" i="22"/>
  <c r="BB39" i="22"/>
  <c r="BC39" i="22" s="1"/>
  <c r="AT24" i="12"/>
  <c r="BB24" i="12"/>
  <c r="BC24" i="12" s="1"/>
  <c r="AT36" i="12"/>
  <c r="BB36" i="12"/>
  <c r="BC36" i="12" s="1"/>
  <c r="S33" i="22"/>
  <c r="AA22" i="18"/>
  <c r="CC21" i="53"/>
  <c r="CD21" i="53" s="1"/>
  <c r="AA38" i="18"/>
  <c r="CC37" i="53"/>
  <c r="CD37" i="53" s="1"/>
  <c r="AA49" i="18"/>
  <c r="CC48" i="53"/>
  <c r="CD48" i="53" s="1"/>
  <c r="AA50" i="18"/>
  <c r="CC49" i="53"/>
  <c r="CD49" i="53" s="1"/>
  <c r="AT49" i="22"/>
  <c r="O28" i="12"/>
  <c r="P28" i="12" s="1"/>
  <c r="BD49" i="2"/>
  <c r="AA49" i="12"/>
  <c r="AB49" i="12" s="1"/>
  <c r="AA16" i="12"/>
  <c r="AB16" i="12" s="1"/>
  <c r="S21" i="12"/>
  <c r="AA21" i="12"/>
  <c r="AB21" i="12" s="1"/>
  <c r="S30" i="12"/>
  <c r="AA30" i="12"/>
  <c r="AB30" i="12" s="1"/>
  <c r="AH39" i="22"/>
  <c r="S33" i="12"/>
  <c r="AA33" i="12"/>
  <c r="AB33" i="12" s="1"/>
  <c r="AT38" i="12"/>
  <c r="BB38" i="12"/>
  <c r="BC38" i="12" s="1"/>
  <c r="AT11" i="12"/>
  <c r="BB11" i="12"/>
  <c r="BC11" i="12" s="1"/>
  <c r="AT33" i="22"/>
  <c r="AA12" i="18"/>
  <c r="CC11" i="53"/>
  <c r="CD11" i="53" s="1"/>
  <c r="AA26" i="18"/>
  <c r="CC25" i="53"/>
  <c r="CD25" i="53" s="1"/>
  <c r="AA30" i="18"/>
  <c r="CC29" i="53"/>
  <c r="CD29" i="53" s="1"/>
  <c r="AA42" i="18"/>
  <c r="CC41" i="53"/>
  <c r="CD41" i="53" s="1"/>
  <c r="AA25" i="18"/>
  <c r="CC24" i="53"/>
  <c r="CD24" i="53" s="1"/>
  <c r="AA28" i="18"/>
  <c r="CC27" i="53"/>
  <c r="CD27" i="53" s="1"/>
  <c r="AT34" i="12"/>
  <c r="BB34" i="12"/>
  <c r="BC34" i="12" s="1"/>
  <c r="AT47" i="12"/>
  <c r="BB47" i="12"/>
  <c r="BC47" i="12" s="1"/>
  <c r="O36" i="12"/>
  <c r="P36" i="12" s="1"/>
  <c r="O38" i="12"/>
  <c r="P38" i="12" s="1"/>
  <c r="AA8" i="18"/>
  <c r="CC7" i="53"/>
  <c r="AP13" i="12"/>
  <c r="AQ13" i="12" s="1"/>
  <c r="AP17" i="22"/>
  <c r="AQ17" i="22" s="1"/>
  <c r="AP18" i="12"/>
  <c r="AQ18" i="12" s="1"/>
  <c r="AP43" i="12"/>
  <c r="AQ43" i="12" s="1"/>
  <c r="BB44" i="12"/>
  <c r="BC44" i="12" s="1"/>
  <c r="AA44" i="12"/>
  <c r="AB44" i="12" s="1"/>
  <c r="AA51" i="39"/>
  <c r="AA12" i="12"/>
  <c r="AB12" i="12" s="1"/>
  <c r="O11" i="12"/>
  <c r="P11" i="12" s="1"/>
  <c r="BB48" i="12"/>
  <c r="BC48" i="12" s="1"/>
  <c r="O48" i="12"/>
  <c r="P48" i="12" s="1"/>
  <c r="S25" i="12"/>
  <c r="AA25" i="12"/>
  <c r="AB25" i="12" s="1"/>
  <c r="S32" i="12"/>
  <c r="AA32" i="12"/>
  <c r="AB32" i="12" s="1"/>
  <c r="S41" i="12"/>
  <c r="AA41" i="12"/>
  <c r="AB41" i="12" s="1"/>
  <c r="AT9" i="12"/>
  <c r="BB9" i="12"/>
  <c r="BC9" i="12" s="1"/>
  <c r="AT26" i="12"/>
  <c r="BB26" i="12"/>
  <c r="BC26" i="12" s="1"/>
  <c r="AT39" i="12"/>
  <c r="BB39" i="12"/>
  <c r="BC39" i="12" s="1"/>
  <c r="AT15" i="12"/>
  <c r="BB15" i="12"/>
  <c r="BC15" i="12" s="1"/>
  <c r="S32" i="22"/>
  <c r="S31" i="22"/>
  <c r="AA36" i="18"/>
  <c r="CC35" i="53"/>
  <c r="CD35" i="53" s="1"/>
  <c r="AA14" i="18"/>
  <c r="CC13" i="53"/>
  <c r="CD13" i="53" s="1"/>
  <c r="AA23" i="18"/>
  <c r="CC22" i="53"/>
  <c r="CD22" i="53" s="1"/>
  <c r="AA34" i="18"/>
  <c r="CC33" i="53"/>
  <c r="CD33" i="53" s="1"/>
  <c r="AT40" i="12"/>
  <c r="BB40" i="12"/>
  <c r="BC40" i="12" s="1"/>
  <c r="AT49" i="12"/>
  <c r="BB49" i="12"/>
  <c r="BC49" i="12" s="1"/>
  <c r="AT8" i="12"/>
  <c r="BB8" i="12"/>
  <c r="AP9" i="12"/>
  <c r="AQ9" i="12" s="1"/>
  <c r="O51" i="39"/>
  <c r="BB10" i="12"/>
  <c r="BC10" i="12" s="1"/>
  <c r="AA8" i="12"/>
  <c r="O9" i="12"/>
  <c r="P9" i="12" s="1"/>
  <c r="S27" i="12"/>
  <c r="AA27" i="12"/>
  <c r="AB27" i="12" s="1"/>
  <c r="S34" i="12"/>
  <c r="AA34" i="12"/>
  <c r="AB34" i="12" s="1"/>
  <c r="AT13" i="12"/>
  <c r="BB13" i="12"/>
  <c r="BC13" i="12" s="1"/>
  <c r="AT41" i="12"/>
  <c r="BB41" i="12"/>
  <c r="BC41" i="12" s="1"/>
  <c r="AT19" i="12"/>
  <c r="BB19" i="12"/>
  <c r="BC19" i="12" s="1"/>
  <c r="S45" i="12"/>
  <c r="AA45" i="12"/>
  <c r="AB45" i="12" s="1"/>
  <c r="AA17" i="18"/>
  <c r="CC16" i="53"/>
  <c r="CD16" i="53" s="1"/>
  <c r="AA16" i="18"/>
  <c r="CC15" i="53"/>
  <c r="CD15" i="53" s="1"/>
  <c r="AA27" i="18"/>
  <c r="CC26" i="53"/>
  <c r="CD26" i="53" s="1"/>
  <c r="AA45" i="18"/>
  <c r="CC44" i="53"/>
  <c r="CD44" i="53" s="1"/>
  <c r="O49" i="12"/>
  <c r="P49" i="12" s="1"/>
  <c r="O13" i="12"/>
  <c r="P13" i="12" s="1"/>
  <c r="O46" i="12"/>
  <c r="P46" i="12" s="1"/>
  <c r="AP36" i="12"/>
  <c r="AQ36" i="12" s="1"/>
  <c r="AP31" i="12"/>
  <c r="AQ31" i="12" s="1"/>
  <c r="AP17" i="12"/>
  <c r="AQ17" i="12" s="1"/>
  <c r="AP30" i="12"/>
  <c r="AQ30" i="12" s="1"/>
  <c r="AP40" i="12"/>
  <c r="AQ40" i="12" s="1"/>
  <c r="AP14" i="12"/>
  <c r="AQ14" i="12" s="1"/>
  <c r="AB51" i="39"/>
  <c r="O17" i="12"/>
  <c r="P17" i="12" s="1"/>
  <c r="AP21" i="22"/>
  <c r="AQ21" i="22" s="1"/>
  <c r="O42" i="12"/>
  <c r="P42" i="12" s="1"/>
  <c r="S29" i="12"/>
  <c r="AA29" i="12"/>
  <c r="AB29" i="12" s="1"/>
  <c r="S10" i="12"/>
  <c r="AA10" i="12"/>
  <c r="AB10" i="12" s="1"/>
  <c r="S38" i="12"/>
  <c r="AA38" i="12"/>
  <c r="AB38" i="12" s="1"/>
  <c r="AH19" i="22"/>
  <c r="AT17" i="12"/>
  <c r="BB17" i="12"/>
  <c r="BC17" i="12" s="1"/>
  <c r="AT28" i="12"/>
  <c r="BB28" i="12"/>
  <c r="BC28" i="12" s="1"/>
  <c r="AT43" i="12"/>
  <c r="BB43" i="12"/>
  <c r="BC43" i="12" s="1"/>
  <c r="AT21" i="12"/>
  <c r="BB21" i="12"/>
  <c r="BC21" i="12" s="1"/>
  <c r="AA29" i="18"/>
  <c r="CC28" i="53"/>
  <c r="CD28" i="53" s="1"/>
  <c r="AA19" i="18"/>
  <c r="CC18" i="53"/>
  <c r="CD18" i="53" s="1"/>
  <c r="AA18" i="18"/>
  <c r="CC17" i="53"/>
  <c r="CD17" i="53" s="1"/>
  <c r="AT16" i="12"/>
  <c r="BB16" i="12"/>
  <c r="BC16" i="12" s="1"/>
  <c r="O26" i="12"/>
  <c r="P26" i="12" s="1"/>
  <c r="AP32" i="12"/>
  <c r="AQ32" i="12" s="1"/>
  <c r="AP27" i="12"/>
  <c r="AQ27" i="12" s="1"/>
  <c r="O21" i="12"/>
  <c r="P21" i="12" s="1"/>
  <c r="AP13" i="22"/>
  <c r="AQ13" i="22" s="1"/>
  <c r="BB18" i="12"/>
  <c r="BC18" i="12" s="1"/>
  <c r="AA36" i="12"/>
  <c r="AB36" i="12" s="1"/>
  <c r="AA13" i="12"/>
  <c r="AB13" i="12" s="1"/>
  <c r="O15" i="12"/>
  <c r="P15" i="12" s="1"/>
  <c r="BD26" i="2"/>
  <c r="AF18" i="25"/>
  <c r="AO18" i="25" s="1"/>
  <c r="AF9" i="25"/>
  <c r="AO9" i="25" s="1"/>
  <c r="AF40" i="25"/>
  <c r="AO40" i="25" s="1"/>
  <c r="Z8" i="25"/>
  <c r="N18" i="8"/>
  <c r="N49" i="25"/>
  <c r="AK22" i="12"/>
  <c r="AP22" i="12"/>
  <c r="AQ22" i="12" s="1"/>
  <c r="AK41" i="12"/>
  <c r="AP41" i="12"/>
  <c r="AQ41" i="12" s="1"/>
  <c r="AK37" i="12"/>
  <c r="AP37" i="12"/>
  <c r="AQ37" i="12" s="1"/>
  <c r="AK16" i="12"/>
  <c r="AP16" i="12"/>
  <c r="AQ16" i="12" s="1"/>
  <c r="AK23" i="22"/>
  <c r="AP23" i="22"/>
  <c r="AQ23" i="22" s="1"/>
  <c r="AK32" i="22"/>
  <c r="AK29" i="22"/>
  <c r="AP29" i="22"/>
  <c r="AQ29" i="22" s="1"/>
  <c r="AK25" i="12"/>
  <c r="AP25" i="12"/>
  <c r="AQ25" i="12" s="1"/>
  <c r="AK46" i="12"/>
  <c r="AP46" i="12"/>
  <c r="AQ46" i="12" s="1"/>
  <c r="AK39" i="12"/>
  <c r="AP39" i="12"/>
  <c r="AQ39" i="12" s="1"/>
  <c r="AK10" i="12"/>
  <c r="AP10" i="12"/>
  <c r="AQ10" i="12" s="1"/>
  <c r="AK28" i="12"/>
  <c r="AP28" i="12"/>
  <c r="AQ28" i="12" s="1"/>
  <c r="AK41" i="22"/>
  <c r="AK8" i="22"/>
  <c r="AK28" i="22"/>
  <c r="AK11" i="12"/>
  <c r="AP11" i="12"/>
  <c r="AQ11" i="12" s="1"/>
  <c r="AK34" i="12"/>
  <c r="AP34" i="12"/>
  <c r="AQ34" i="12" s="1"/>
  <c r="AK23" i="12"/>
  <c r="AP23" i="12"/>
  <c r="AQ23" i="12" s="1"/>
  <c r="AK45" i="12"/>
  <c r="AP45" i="12"/>
  <c r="AQ45" i="12" s="1"/>
  <c r="AK45" i="22"/>
  <c r="AK9" i="22"/>
  <c r="AP9" i="22"/>
  <c r="AQ9" i="22" s="1"/>
  <c r="AK35" i="22"/>
  <c r="AK31" i="22"/>
  <c r="AP31" i="22"/>
  <c r="AQ31" i="22" s="1"/>
  <c r="P8" i="12"/>
  <c r="AK38" i="12"/>
  <c r="AP38" i="12"/>
  <c r="AQ38" i="12" s="1"/>
  <c r="AK33" i="12"/>
  <c r="AP33" i="12"/>
  <c r="AQ33" i="12" s="1"/>
  <c r="AK49" i="12"/>
  <c r="AP49" i="12"/>
  <c r="AQ49" i="12" s="1"/>
  <c r="AK12" i="12"/>
  <c r="AP12" i="12"/>
  <c r="AQ12" i="12" s="1"/>
  <c r="AK8" i="12"/>
  <c r="AP8" i="12"/>
  <c r="AK15" i="12"/>
  <c r="AP15" i="12"/>
  <c r="AQ15" i="12" s="1"/>
  <c r="AK20" i="12"/>
  <c r="AP20" i="12"/>
  <c r="AQ20" i="12" s="1"/>
  <c r="AK19" i="12"/>
  <c r="AP19" i="12"/>
  <c r="AQ19" i="12" s="1"/>
  <c r="AK27" i="22"/>
  <c r="AP27" i="22"/>
  <c r="AQ27" i="22" s="1"/>
  <c r="Q40" i="2"/>
  <c r="AC40" i="2" s="1"/>
  <c r="Z40" i="8"/>
  <c r="Q18" i="2"/>
  <c r="Z18" i="8"/>
  <c r="Q30" i="2"/>
  <c r="AC30" i="2" s="1"/>
  <c r="Z30" i="8"/>
  <c r="Q42" i="2"/>
  <c r="AC42" i="2" s="1"/>
  <c r="Z42" i="8"/>
  <c r="N40" i="2"/>
  <c r="N11" i="2"/>
  <c r="AC43" i="2"/>
  <c r="N43" i="2"/>
  <c r="AR14" i="25"/>
  <c r="BA14" i="2"/>
  <c r="AF22" i="25"/>
  <c r="AO22" i="25" s="1"/>
  <c r="AO22" i="2"/>
  <c r="AF38" i="25"/>
  <c r="AO38" i="25" s="1"/>
  <c r="AO38" i="2"/>
  <c r="Z10" i="8"/>
  <c r="N40" i="8"/>
  <c r="N11" i="8"/>
  <c r="Q39" i="25"/>
  <c r="Z39" i="25" s="1"/>
  <c r="Z39" i="2"/>
  <c r="AF19" i="25"/>
  <c r="AO19" i="25" s="1"/>
  <c r="AO19" i="2"/>
  <c r="BA15" i="2"/>
  <c r="AR47" i="25"/>
  <c r="BA47" i="2"/>
  <c r="Z11" i="8"/>
  <c r="BA51" i="22"/>
  <c r="AR30" i="25"/>
  <c r="BA30" i="2"/>
  <c r="Q24" i="25"/>
  <c r="Z24" i="25" s="1"/>
  <c r="Z24" i="2"/>
  <c r="AO51" i="22"/>
  <c r="Q46" i="25"/>
  <c r="Z46" i="25" s="1"/>
  <c r="Z46" i="2"/>
  <c r="Q38" i="2"/>
  <c r="Z38" i="8"/>
  <c r="Q36" i="2"/>
  <c r="AC36" i="2" s="1"/>
  <c r="Z36" i="8"/>
  <c r="Q29" i="2"/>
  <c r="AC29" i="2" s="1"/>
  <c r="Z29" i="8"/>
  <c r="N9" i="8"/>
  <c r="Q15" i="2"/>
  <c r="AC15" i="2" s="1"/>
  <c r="Z15" i="8"/>
  <c r="Q48" i="2"/>
  <c r="AC48" i="2" s="1"/>
  <c r="Z48" i="8"/>
  <c r="AC28" i="2"/>
  <c r="N28" i="2"/>
  <c r="N15" i="2"/>
  <c r="N20" i="2"/>
  <c r="N48" i="2"/>
  <c r="AC26" i="2"/>
  <c r="N26" i="2"/>
  <c r="AC24" i="2"/>
  <c r="N24" i="2"/>
  <c r="Q10" i="25"/>
  <c r="Z10" i="25" s="1"/>
  <c r="Z10" i="2"/>
  <c r="Q23" i="25"/>
  <c r="Z23" i="25" s="1"/>
  <c r="Z23" i="2"/>
  <c r="AR23" i="25"/>
  <c r="BA23" i="2"/>
  <c r="AF23" i="25"/>
  <c r="AO23" i="25" s="1"/>
  <c r="AO23" i="2"/>
  <c r="Q28" i="25"/>
  <c r="Z28" i="25" s="1"/>
  <c r="Z28" i="2"/>
  <c r="Q41" i="25"/>
  <c r="Z41" i="25" s="1"/>
  <c r="Z41" i="2"/>
  <c r="AR21" i="25"/>
  <c r="BA21" i="2"/>
  <c r="Q12" i="25"/>
  <c r="Z12" i="25" s="1"/>
  <c r="Z12" i="2"/>
  <c r="AR28" i="25"/>
  <c r="BA28" i="2"/>
  <c r="BA22" i="2"/>
  <c r="AR18" i="25"/>
  <c r="BA18" i="2"/>
  <c r="AF26" i="25"/>
  <c r="AO26" i="25" s="1"/>
  <c r="AO26" i="2"/>
  <c r="N20" i="8"/>
  <c r="Q49" i="25"/>
  <c r="Z49" i="25" s="1"/>
  <c r="Z49" i="2"/>
  <c r="AR27" i="25"/>
  <c r="BA27" i="2"/>
  <c r="Q13" i="25"/>
  <c r="Z13" i="25" s="1"/>
  <c r="Z13" i="2"/>
  <c r="AR9" i="25"/>
  <c r="BA9" i="2"/>
  <c r="AR41" i="25"/>
  <c r="BA41" i="2"/>
  <c r="AF28" i="25"/>
  <c r="AO28" i="25" s="1"/>
  <c r="AO28" i="2"/>
  <c r="AR12" i="25"/>
  <c r="BA12" i="2"/>
  <c r="AR48" i="25"/>
  <c r="BA48" i="2"/>
  <c r="AF10" i="25"/>
  <c r="AO10" i="25" s="1"/>
  <c r="AO10" i="2"/>
  <c r="N51" i="22"/>
  <c r="BA26" i="2"/>
  <c r="AF34" i="25"/>
  <c r="AO34" i="25" s="1"/>
  <c r="AO34" i="2"/>
  <c r="AF30" i="25"/>
  <c r="AO30" i="25" s="1"/>
  <c r="AO30" i="2"/>
  <c r="Q26" i="25"/>
  <c r="Z26" i="25" s="1"/>
  <c r="Z26" i="2"/>
  <c r="AR13" i="25"/>
  <c r="BA13" i="2"/>
  <c r="AR45" i="25"/>
  <c r="BA45" i="2"/>
  <c r="AF32" i="25"/>
  <c r="AO32" i="25" s="1"/>
  <c r="AO32" i="2"/>
  <c r="AR16" i="25"/>
  <c r="BA16" i="2"/>
  <c r="N36" i="8"/>
  <c r="Q11" i="25"/>
  <c r="Z11" i="25" s="1"/>
  <c r="Z11" i="2"/>
  <c r="N41" i="8"/>
  <c r="Q21" i="25"/>
  <c r="Z21" i="25" s="1"/>
  <c r="Z21" i="2"/>
  <c r="AR19" i="25"/>
  <c r="BA19" i="2"/>
  <c r="Q17" i="25"/>
  <c r="Z17" i="25" s="1"/>
  <c r="Z17" i="2"/>
  <c r="AF21" i="25"/>
  <c r="AO21" i="25" s="1"/>
  <c r="AO21" i="2"/>
  <c r="AR17" i="25"/>
  <c r="BA17" i="2"/>
  <c r="BA49" i="2"/>
  <c r="BA40" i="2"/>
  <c r="N44" i="8"/>
  <c r="Q33" i="2"/>
  <c r="Z33" i="8"/>
  <c r="Q20" i="2"/>
  <c r="AC20" i="2" s="1"/>
  <c r="Z20" i="8"/>
  <c r="Q35" i="2"/>
  <c r="AC35" i="2" s="1"/>
  <c r="Z35" i="8"/>
  <c r="Q22" i="2"/>
  <c r="AC22" i="2" s="1"/>
  <c r="Z22" i="8"/>
  <c r="E41" i="25"/>
  <c r="N41" i="25" s="1"/>
  <c r="N41" i="2"/>
  <c r="N36" i="2"/>
  <c r="AC17" i="2"/>
  <c r="N17" i="2"/>
  <c r="N44" i="2"/>
  <c r="BG22" i="22"/>
  <c r="BA34" i="2"/>
  <c r="Q9" i="25"/>
  <c r="Z9" i="25" s="1"/>
  <c r="Z9" i="2"/>
  <c r="BA51" i="8"/>
  <c r="N48" i="8"/>
  <c r="AO51" i="8"/>
  <c r="AF39" i="25"/>
  <c r="AO39" i="25" s="1"/>
  <c r="AO39" i="2"/>
  <c r="AR31" i="25"/>
  <c r="BA31" i="2"/>
  <c r="AF15" i="25"/>
  <c r="AO15" i="25" s="1"/>
  <c r="AO15" i="2"/>
  <c r="N35" i="8"/>
  <c r="AR10" i="25"/>
  <c r="BA10" i="2"/>
  <c r="AR46" i="25"/>
  <c r="BA46" i="2"/>
  <c r="Z51" i="22"/>
  <c r="Q31" i="25"/>
  <c r="Z31" i="25" s="1"/>
  <c r="Z31" i="2"/>
  <c r="Q44" i="2"/>
  <c r="AC44" i="2" s="1"/>
  <c r="Z44" i="8"/>
  <c r="Q27" i="2"/>
  <c r="AC27" i="2" s="1"/>
  <c r="Z27" i="8"/>
  <c r="Q25" i="2"/>
  <c r="AC25" i="2" s="1"/>
  <c r="Z25" i="8"/>
  <c r="N8" i="25"/>
  <c r="AC45" i="2"/>
  <c r="N45" i="2"/>
  <c r="N35" i="2"/>
  <c r="AC47" i="2"/>
  <c r="N47" i="2"/>
  <c r="AC14" i="2"/>
  <c r="N14" i="2"/>
  <c r="AC34" i="2"/>
  <c r="N34" i="2"/>
  <c r="AC8" i="2"/>
  <c r="N8" i="2"/>
  <c r="AC12" i="2"/>
  <c r="N12" i="2"/>
  <c r="AC49" i="2"/>
  <c r="N49" i="2"/>
  <c r="Q37" i="25"/>
  <c r="Z37" i="25" s="1"/>
  <c r="Z37" i="2"/>
  <c r="Q43" i="25"/>
  <c r="Z43" i="25" s="1"/>
  <c r="Z43" i="2"/>
  <c r="Q45" i="25"/>
  <c r="Z45" i="25" s="1"/>
  <c r="Z45" i="2"/>
  <c r="AF47" i="25"/>
  <c r="AO47" i="25" s="1"/>
  <c r="AO47" i="2"/>
  <c r="AR39" i="25"/>
  <c r="BA39" i="2"/>
  <c r="Q16" i="25"/>
  <c r="Z16" i="25" s="1"/>
  <c r="Z16" i="2"/>
  <c r="Q47" i="25"/>
  <c r="Z47" i="25" s="1"/>
  <c r="Z47" i="2"/>
  <c r="AF41" i="25"/>
  <c r="AO41" i="25" s="1"/>
  <c r="AO41" i="2"/>
  <c r="AR37" i="25"/>
  <c r="BA37" i="2"/>
  <c r="AF24" i="25"/>
  <c r="AO24" i="25" s="1"/>
  <c r="AO24" i="2"/>
  <c r="AR8" i="25"/>
  <c r="BA8" i="2"/>
  <c r="BA44" i="2"/>
  <c r="AC48" i="8"/>
  <c r="BG48" i="8" s="1"/>
  <c r="AR38" i="25"/>
  <c r="BA38" i="2"/>
  <c r="AF11" i="25"/>
  <c r="AO11" i="25" s="1"/>
  <c r="AO11" i="2"/>
  <c r="BA11" i="2"/>
  <c r="AR43" i="25"/>
  <c r="BA43" i="2"/>
  <c r="Q14" i="25"/>
  <c r="Z14" i="25" s="1"/>
  <c r="Z14" i="2"/>
  <c r="AF13" i="25"/>
  <c r="AO13" i="25" s="1"/>
  <c r="AO13" i="2"/>
  <c r="AF45" i="25"/>
  <c r="AO45" i="25" s="1"/>
  <c r="AO45" i="2"/>
  <c r="AR25" i="25"/>
  <c r="BA25" i="2"/>
  <c r="BA32" i="2"/>
  <c r="BA24" i="2"/>
  <c r="Q50" i="25"/>
  <c r="Z50" i="25" s="1"/>
  <c r="Z50" i="2"/>
  <c r="AR42" i="25"/>
  <c r="BA42" i="2"/>
  <c r="AF49" i="25"/>
  <c r="AO49" i="25" s="1"/>
  <c r="AO49" i="2"/>
  <c r="AR29" i="25"/>
  <c r="BA29" i="2"/>
  <c r="AF16" i="25"/>
  <c r="AO16" i="25" s="1"/>
  <c r="AO16" i="2"/>
  <c r="AR36" i="25"/>
  <c r="BA36" i="2"/>
  <c r="Q34" i="25"/>
  <c r="Z34" i="25" s="1"/>
  <c r="Z34" i="2"/>
  <c r="N15" i="8"/>
  <c r="Q19" i="25"/>
  <c r="Z19" i="25" s="1"/>
  <c r="Z19" i="2"/>
  <c r="AF43" i="25"/>
  <c r="AO43" i="25" s="1"/>
  <c r="AO43" i="2"/>
  <c r="AR35" i="25"/>
  <c r="BA35" i="2"/>
  <c r="AF37" i="25"/>
  <c r="AO37" i="25" s="1"/>
  <c r="AO37" i="2"/>
  <c r="AR33" i="25"/>
  <c r="BA33" i="2"/>
  <c r="AR20" i="25"/>
  <c r="BA20" i="2"/>
  <c r="AF14" i="25"/>
  <c r="AO14" i="25" s="1"/>
  <c r="AO14" i="2"/>
  <c r="Z46" i="8"/>
  <c r="E12" i="25"/>
  <c r="AE35" i="39"/>
  <c r="BD36" i="2"/>
  <c r="BG26" i="22"/>
  <c r="E43" i="25"/>
  <c r="N43" i="25" s="1"/>
  <c r="BI48" i="39"/>
  <c r="BH20" i="39"/>
  <c r="BI20" i="39" s="1"/>
  <c r="BH46" i="39"/>
  <c r="BI46" i="39" s="1"/>
  <c r="BH38" i="39"/>
  <c r="BI38" i="39" s="1"/>
  <c r="AE36" i="39"/>
  <c r="BH39" i="39"/>
  <c r="BI39" i="39" s="1"/>
  <c r="AE48" i="39"/>
  <c r="BH42" i="39"/>
  <c r="BI42" i="39" s="1"/>
  <c r="BD34" i="2"/>
  <c r="AX13" i="25"/>
  <c r="AZ13" i="25" s="1"/>
  <c r="BH27" i="39"/>
  <c r="BI27" i="39" s="1"/>
  <c r="BG19" i="8"/>
  <c r="AX34" i="25"/>
  <c r="AZ34" i="25" s="1"/>
  <c r="BH16" i="39"/>
  <c r="BI16" i="39" s="1"/>
  <c r="E45" i="25"/>
  <c r="E14" i="25"/>
  <c r="AC8" i="25"/>
  <c r="E26" i="25"/>
  <c r="E47" i="25"/>
  <c r="BI36" i="39"/>
  <c r="E24" i="25"/>
  <c r="AX7" i="25"/>
  <c r="AZ7" i="25" s="1"/>
  <c r="BG24" i="8"/>
  <c r="E18" i="2"/>
  <c r="N18" i="2" s="1"/>
  <c r="AC18" i="8"/>
  <c r="BG18" i="8" s="1"/>
  <c r="E32" i="2"/>
  <c r="N32" i="2" s="1"/>
  <c r="AC32" i="8"/>
  <c r="BG32" i="8" s="1"/>
  <c r="AX12" i="25"/>
  <c r="AZ12" i="25" s="1"/>
  <c r="AZ12" i="2"/>
  <c r="BG16" i="8"/>
  <c r="AX19" i="25"/>
  <c r="AZ19" i="25" s="1"/>
  <c r="AZ19" i="2"/>
  <c r="AX32" i="25"/>
  <c r="AZ32" i="25" s="1"/>
  <c r="AZ32" i="2"/>
  <c r="AC36" i="8"/>
  <c r="BG36" i="8" s="1"/>
  <c r="E22" i="25"/>
  <c r="AX23" i="25"/>
  <c r="AZ23" i="25" s="1"/>
  <c r="AZ23" i="2"/>
  <c r="AX45" i="25"/>
  <c r="AZ45" i="25" s="1"/>
  <c r="AZ45" i="2"/>
  <c r="AX22" i="25"/>
  <c r="AZ22" i="25" s="1"/>
  <c r="AZ22" i="2"/>
  <c r="BG32" i="22"/>
  <c r="BG14" i="8"/>
  <c r="AX11" i="25"/>
  <c r="AZ11" i="25" s="1"/>
  <c r="AZ11" i="2"/>
  <c r="AX43" i="25"/>
  <c r="AZ43" i="25" s="1"/>
  <c r="AZ43" i="2"/>
  <c r="BG49" i="22"/>
  <c r="E46" i="25"/>
  <c r="AC46" i="2"/>
  <c r="BG24" i="22"/>
  <c r="E29" i="25"/>
  <c r="E23" i="25"/>
  <c r="AC23" i="2"/>
  <c r="AX31" i="25"/>
  <c r="AZ31" i="25" s="1"/>
  <c r="AZ31" i="2"/>
  <c r="BG49" i="8"/>
  <c r="AX21" i="25"/>
  <c r="AZ21" i="25" s="1"/>
  <c r="AZ21" i="2"/>
  <c r="AX28" i="25"/>
  <c r="AZ28" i="25" s="1"/>
  <c r="AZ28" i="2"/>
  <c r="BG43" i="22"/>
  <c r="BG14" i="22"/>
  <c r="E39" i="2"/>
  <c r="N39" i="2" s="1"/>
  <c r="AC39" i="8"/>
  <c r="BG39" i="8" s="1"/>
  <c r="E21" i="2"/>
  <c r="N21" i="2" s="1"/>
  <c r="AC21" i="8"/>
  <c r="BG21" i="8" s="1"/>
  <c r="E17" i="25"/>
  <c r="AX38" i="25"/>
  <c r="AZ38" i="25" s="1"/>
  <c r="AZ38" i="2"/>
  <c r="AX36" i="25"/>
  <c r="AZ36" i="25" s="1"/>
  <c r="E34" i="25"/>
  <c r="E28" i="25"/>
  <c r="BI10" i="39"/>
  <c r="AX10" i="25"/>
  <c r="AZ10" i="25" s="1"/>
  <c r="AZ10" i="2"/>
  <c r="AX46" i="25"/>
  <c r="AZ46" i="25" s="1"/>
  <c r="AZ46" i="2"/>
  <c r="E16" i="25"/>
  <c r="AC16" i="2"/>
  <c r="BG28" i="8"/>
  <c r="AX25" i="25"/>
  <c r="AZ25" i="25" s="1"/>
  <c r="AZ25" i="2"/>
  <c r="AX16" i="25"/>
  <c r="AZ16" i="25" s="1"/>
  <c r="AZ16" i="2"/>
  <c r="E36" i="25"/>
  <c r="AC15" i="8"/>
  <c r="BG15" i="8" s="1"/>
  <c r="AX14" i="25"/>
  <c r="AZ14" i="25" s="1"/>
  <c r="AZ14" i="2"/>
  <c r="BG13" i="8"/>
  <c r="BG47" i="8"/>
  <c r="E50" i="25"/>
  <c r="AC50" i="2"/>
  <c r="BG50" i="2" s="1"/>
  <c r="BG34" i="8"/>
  <c r="AX17" i="25"/>
  <c r="AZ17" i="25" s="1"/>
  <c r="AZ17" i="2"/>
  <c r="AX49" i="25"/>
  <c r="AZ49" i="25" s="1"/>
  <c r="AZ49" i="2"/>
  <c r="AX40" i="25"/>
  <c r="AZ40" i="25" s="1"/>
  <c r="AZ40" i="2"/>
  <c r="BG41" i="22"/>
  <c r="BG28" i="22"/>
  <c r="BG34" i="22"/>
  <c r="AC11" i="8"/>
  <c r="BG11" i="8" s="1"/>
  <c r="AX42" i="25"/>
  <c r="AZ42" i="25" s="1"/>
  <c r="AZ42" i="2"/>
  <c r="BG26" i="8"/>
  <c r="AC25" i="8"/>
  <c r="BG25" i="8" s="1"/>
  <c r="BG43" i="8"/>
  <c r="AC42" i="8"/>
  <c r="BG42" i="8" s="1"/>
  <c r="E38" i="2"/>
  <c r="N38" i="2" s="1"/>
  <c r="AC38" i="8"/>
  <c r="BG38" i="8" s="1"/>
  <c r="E9" i="2"/>
  <c r="N9" i="2" s="1"/>
  <c r="AC9" i="8"/>
  <c r="BG9" i="8" s="1"/>
  <c r="E10" i="2"/>
  <c r="N10" i="2" s="1"/>
  <c r="AC10" i="8"/>
  <c r="BG10" i="8" s="1"/>
  <c r="AC41" i="8"/>
  <c r="BG41" i="8" s="1"/>
  <c r="AX35" i="25"/>
  <c r="AZ35" i="25" s="1"/>
  <c r="AZ35" i="2"/>
  <c r="AX8" i="25"/>
  <c r="AZ8" i="25" s="1"/>
  <c r="AZ8" i="2"/>
  <c r="AX48" i="25"/>
  <c r="AZ48" i="25" s="1"/>
  <c r="AZ48" i="2"/>
  <c r="AC35" i="8"/>
  <c r="BG35" i="8" s="1"/>
  <c r="E15" i="25"/>
  <c r="E13" i="25"/>
  <c r="AC13" i="2"/>
  <c r="AX39" i="25"/>
  <c r="AZ39" i="25" s="1"/>
  <c r="AZ39" i="2"/>
  <c r="AX29" i="25"/>
  <c r="AZ29" i="25" s="1"/>
  <c r="AZ29" i="2"/>
  <c r="AC44" i="8"/>
  <c r="BG44" i="8" s="1"/>
  <c r="AX18" i="25"/>
  <c r="AZ18" i="25" s="1"/>
  <c r="AZ18" i="2"/>
  <c r="AX27" i="25"/>
  <c r="AZ27" i="25" s="1"/>
  <c r="AZ27" i="2"/>
  <c r="E48" i="25"/>
  <c r="AC40" i="8"/>
  <c r="BG40" i="8" s="1"/>
  <c r="AC27" i="8"/>
  <c r="BG27" i="8" s="1"/>
  <c r="E11" i="25"/>
  <c r="AC11" i="2"/>
  <c r="E25" i="25"/>
  <c r="AX15" i="25"/>
  <c r="AZ15" i="25" s="1"/>
  <c r="AZ15" i="2"/>
  <c r="AX47" i="25"/>
  <c r="AZ47" i="25" s="1"/>
  <c r="AZ47" i="2"/>
  <c r="AX37" i="25"/>
  <c r="AZ37" i="25" s="1"/>
  <c r="AZ37" i="2"/>
  <c r="AX44" i="25"/>
  <c r="AZ44" i="25" s="1"/>
  <c r="AZ44" i="2"/>
  <c r="E42" i="25"/>
  <c r="BD15" i="2"/>
  <c r="E33" i="2"/>
  <c r="N33" i="2" s="1"/>
  <c r="AC33" i="8"/>
  <c r="BG33" i="8" s="1"/>
  <c r="E31" i="2"/>
  <c r="N31" i="2" s="1"/>
  <c r="AC31" i="8"/>
  <c r="BG31" i="8" s="1"/>
  <c r="E37" i="2"/>
  <c r="N37" i="2" s="1"/>
  <c r="AC37" i="8"/>
  <c r="BG37" i="8" s="1"/>
  <c r="E20" i="25"/>
  <c r="E30" i="25"/>
  <c r="AX30" i="25"/>
  <c r="AZ30" i="25" s="1"/>
  <c r="AZ30" i="2"/>
  <c r="AC41" i="2"/>
  <c r="BG45" i="8"/>
  <c r="AX9" i="25"/>
  <c r="AZ9" i="25" s="1"/>
  <c r="AZ9" i="2"/>
  <c r="AX41" i="25"/>
  <c r="AZ41" i="25" s="1"/>
  <c r="AZ41" i="2"/>
  <c r="BG45" i="22"/>
  <c r="E35" i="25"/>
  <c r="BG17" i="8"/>
  <c r="AC22" i="8"/>
  <c r="BG22" i="8" s="1"/>
  <c r="E44" i="25"/>
  <c r="AC20" i="8"/>
  <c r="BG20" i="8" s="1"/>
  <c r="E19" i="25"/>
  <c r="AC19" i="2"/>
  <c r="AC30" i="8"/>
  <c r="BG30" i="8" s="1"/>
  <c r="AX33" i="25"/>
  <c r="AZ33" i="25" s="1"/>
  <c r="AZ33" i="2"/>
  <c r="AX20" i="25"/>
  <c r="AZ20" i="25" s="1"/>
  <c r="AZ20" i="2"/>
  <c r="AX24" i="25"/>
  <c r="AZ24" i="25" s="1"/>
  <c r="AZ24" i="2"/>
  <c r="AC46" i="8"/>
  <c r="BG46" i="8" s="1"/>
  <c r="E40" i="25"/>
  <c r="E27" i="25"/>
  <c r="AC29" i="8"/>
  <c r="BG29" i="8" s="1"/>
  <c r="AX26" i="25"/>
  <c r="AZ26" i="25" s="1"/>
  <c r="AZ26" i="2"/>
  <c r="BG8" i="8"/>
  <c r="BG12" i="8"/>
  <c r="BG23" i="8"/>
  <c r="AE8" i="39"/>
  <c r="BH34" i="39"/>
  <c r="BI34" i="39" s="1"/>
  <c r="AE22" i="39"/>
  <c r="BH26" i="39"/>
  <c r="BI26" i="39" s="1"/>
  <c r="BH44" i="39"/>
  <c r="BI44" i="39" s="1"/>
  <c r="BF14" i="36"/>
  <c r="BH14" i="36"/>
  <c r="BI14" i="36" s="1"/>
  <c r="BF7" i="41"/>
  <c r="BF51" i="41" s="1"/>
  <c r="BH7" i="41"/>
  <c r="BI7" i="41" s="1"/>
  <c r="BF7" i="43"/>
  <c r="BF51" i="43" s="1"/>
  <c r="BH7" i="43"/>
  <c r="BI7" i="43" s="1"/>
  <c r="BF11" i="36"/>
  <c r="BH11" i="36"/>
  <c r="BI11" i="36" s="1"/>
  <c r="BF15" i="36"/>
  <c r="BH15" i="36"/>
  <c r="BI15" i="36" s="1"/>
  <c r="BF22" i="36"/>
  <c r="BH22" i="36"/>
  <c r="BI22" i="36" s="1"/>
  <c r="BF30" i="36"/>
  <c r="BH30" i="36"/>
  <c r="BI30" i="36" s="1"/>
  <c r="BF36" i="36"/>
  <c r="BH36" i="36"/>
  <c r="BI36" i="36" s="1"/>
  <c r="BF45" i="36"/>
  <c r="BH45" i="36"/>
  <c r="BI45" i="36" s="1"/>
  <c r="BH19" i="36"/>
  <c r="BI19" i="36" s="1"/>
  <c r="BF19" i="36"/>
  <c r="BF40" i="36"/>
  <c r="BH40" i="36"/>
  <c r="BI40" i="36" s="1"/>
  <c r="BF49" i="36"/>
  <c r="BH49" i="36"/>
  <c r="BI49" i="36" s="1"/>
  <c r="BF41" i="34"/>
  <c r="BH41" i="34"/>
  <c r="BI41" i="34" s="1"/>
  <c r="BF23" i="31"/>
  <c r="BH23" i="31"/>
  <c r="BI23" i="31" s="1"/>
  <c r="BF33" i="23"/>
  <c r="BH33" i="23"/>
  <c r="BI33" i="23" s="1"/>
  <c r="BF29" i="23"/>
  <c r="BH29" i="23"/>
  <c r="BI29" i="23" s="1"/>
  <c r="BF25" i="23"/>
  <c r="BH25" i="23"/>
  <c r="BI25" i="23" s="1"/>
  <c r="BF20" i="23"/>
  <c r="BH20" i="23"/>
  <c r="BI20" i="23" s="1"/>
  <c r="BF10" i="23"/>
  <c r="BH10" i="23"/>
  <c r="BI10" i="23" s="1"/>
  <c r="BF40" i="23"/>
  <c r="BH40" i="23"/>
  <c r="BI40" i="23" s="1"/>
  <c r="BF32" i="23"/>
  <c r="BH32" i="23"/>
  <c r="BI32" i="23" s="1"/>
  <c r="BF24" i="23"/>
  <c r="BH24" i="23"/>
  <c r="BI24" i="23" s="1"/>
  <c r="BH8" i="37"/>
  <c r="BI8" i="37" s="1"/>
  <c r="BF8" i="37"/>
  <c r="BF16" i="37"/>
  <c r="BH16" i="37"/>
  <c r="BI16" i="37" s="1"/>
  <c r="BF24" i="37"/>
  <c r="BH24" i="37"/>
  <c r="BI24" i="37" s="1"/>
  <c r="BF32" i="37"/>
  <c r="BH32" i="37"/>
  <c r="BI32" i="37" s="1"/>
  <c r="BF40" i="37"/>
  <c r="BH40" i="37"/>
  <c r="BI40" i="37" s="1"/>
  <c r="BF48" i="37"/>
  <c r="BH48" i="37"/>
  <c r="BI48" i="37" s="1"/>
  <c r="BF11" i="37"/>
  <c r="BH11" i="37"/>
  <c r="BI11" i="37" s="1"/>
  <c r="BF19" i="37"/>
  <c r="BH19" i="37"/>
  <c r="BI19" i="37" s="1"/>
  <c r="BF27" i="37"/>
  <c r="BH27" i="37"/>
  <c r="BI27" i="37" s="1"/>
  <c r="BF35" i="37"/>
  <c r="BH35" i="37"/>
  <c r="BI35" i="37" s="1"/>
  <c r="BF43" i="37"/>
  <c r="BH43" i="37"/>
  <c r="BI43" i="37" s="1"/>
  <c r="BF15" i="15"/>
  <c r="BH15" i="15"/>
  <c r="BI15" i="15" s="1"/>
  <c r="BF45" i="24"/>
  <c r="BH45" i="24"/>
  <c r="BI45" i="24" s="1"/>
  <c r="AG20" i="2"/>
  <c r="AH20" i="8"/>
  <c r="BF41" i="24"/>
  <c r="BH41" i="24"/>
  <c r="BI41" i="24" s="1"/>
  <c r="BF29" i="24"/>
  <c r="BH29" i="24"/>
  <c r="BI29" i="24" s="1"/>
  <c r="BF21" i="24"/>
  <c r="BH21" i="24"/>
  <c r="BI21" i="24" s="1"/>
  <c r="BF13" i="24"/>
  <c r="BH13" i="24"/>
  <c r="BI13" i="24" s="1"/>
  <c r="BF48" i="23"/>
  <c r="BH48" i="23"/>
  <c r="BI48" i="23" s="1"/>
  <c r="BH30" i="23"/>
  <c r="BI30" i="23" s="1"/>
  <c r="BF30" i="23"/>
  <c r="BF17" i="10"/>
  <c r="BH17" i="10"/>
  <c r="BI17" i="10" s="1"/>
  <c r="BH33" i="5"/>
  <c r="BI33" i="5" s="1"/>
  <c r="BF33" i="5"/>
  <c r="BF41" i="5"/>
  <c r="BH41" i="5"/>
  <c r="BI41" i="5" s="1"/>
  <c r="BF9" i="5"/>
  <c r="BH9" i="5"/>
  <c r="BI9" i="5" s="1"/>
  <c r="BF28" i="10"/>
  <c r="BH28" i="10"/>
  <c r="BI28" i="10" s="1"/>
  <c r="BF30" i="10"/>
  <c r="BH30" i="10"/>
  <c r="BI30" i="10" s="1"/>
  <c r="BH42" i="5"/>
  <c r="BI42" i="5" s="1"/>
  <c r="BF42" i="5"/>
  <c r="BF14" i="5"/>
  <c r="BH14" i="5"/>
  <c r="BI14" i="5" s="1"/>
  <c r="BF46" i="9"/>
  <c r="BH46" i="9"/>
  <c r="BI46" i="9" s="1"/>
  <c r="BH40" i="9"/>
  <c r="BI40" i="9" s="1"/>
  <c r="BF40" i="9"/>
  <c r="BF44" i="9"/>
  <c r="BH44" i="9"/>
  <c r="BI44" i="9" s="1"/>
  <c r="BH43" i="10"/>
  <c r="BI43" i="10" s="1"/>
  <c r="BF43" i="10"/>
  <c r="BF24" i="15"/>
  <c r="BH24" i="15"/>
  <c r="BI24" i="15" s="1"/>
  <c r="BF14" i="9"/>
  <c r="BH14" i="9"/>
  <c r="BI14" i="9" s="1"/>
  <c r="BF26" i="9"/>
  <c r="BH26" i="9"/>
  <c r="BI26" i="9" s="1"/>
  <c r="BH24" i="5"/>
  <c r="BI24" i="5" s="1"/>
  <c r="BF24" i="5"/>
  <c r="BF16" i="9"/>
  <c r="BH16" i="9"/>
  <c r="BI16" i="9" s="1"/>
  <c r="BH36" i="10"/>
  <c r="BI36" i="10" s="1"/>
  <c r="BF36" i="10"/>
  <c r="BF47" i="10"/>
  <c r="BH47" i="10"/>
  <c r="BI47" i="10" s="1"/>
  <c r="BF33" i="10"/>
  <c r="BH33" i="10"/>
  <c r="BI33" i="10" s="1"/>
  <c r="BF20" i="15"/>
  <c r="BH20" i="15"/>
  <c r="BI20" i="15" s="1"/>
  <c r="BF7" i="10"/>
  <c r="BH7" i="10"/>
  <c r="BI7" i="10" s="1"/>
  <c r="BF32" i="24"/>
  <c r="BH32" i="24"/>
  <c r="BI32" i="24" s="1"/>
  <c r="BH44" i="24"/>
  <c r="BI44" i="24" s="1"/>
  <c r="BF44" i="24"/>
  <c r="BF43" i="24"/>
  <c r="BH43" i="24"/>
  <c r="BI43" i="24" s="1"/>
  <c r="BF41" i="10"/>
  <c r="BH41" i="10"/>
  <c r="BI41" i="10" s="1"/>
  <c r="BF46" i="24"/>
  <c r="BH46" i="24"/>
  <c r="BI46" i="24" s="1"/>
  <c r="BF18" i="15"/>
  <c r="BH18" i="15"/>
  <c r="BI18" i="15" s="1"/>
  <c r="BF42" i="15"/>
  <c r="BH42" i="15"/>
  <c r="BI42" i="15" s="1"/>
  <c r="BF32" i="9"/>
  <c r="BH32" i="9"/>
  <c r="BI32" i="9" s="1"/>
  <c r="BF42" i="10"/>
  <c r="BH42" i="10"/>
  <c r="BI42" i="10" s="1"/>
  <c r="BF39" i="10"/>
  <c r="BH39" i="10"/>
  <c r="BI39" i="10" s="1"/>
  <c r="BF47" i="34"/>
  <c r="BH47" i="34"/>
  <c r="BI47" i="34" s="1"/>
  <c r="BH20" i="34"/>
  <c r="BI20" i="34" s="1"/>
  <c r="BF20" i="34"/>
  <c r="BF8" i="34"/>
  <c r="BH8" i="34"/>
  <c r="BI8" i="34" s="1"/>
  <c r="BH26" i="24"/>
  <c r="BI26" i="24" s="1"/>
  <c r="BF26" i="24"/>
  <c r="BF25" i="5"/>
  <c r="BH25" i="5"/>
  <c r="BI25" i="5" s="1"/>
  <c r="BF37" i="5"/>
  <c r="BH37" i="5"/>
  <c r="BI37" i="5" s="1"/>
  <c r="BF49" i="5"/>
  <c r="BH49" i="5"/>
  <c r="BI49" i="5" s="1"/>
  <c r="BH32" i="15"/>
  <c r="BI32" i="15" s="1"/>
  <c r="BF32" i="15"/>
  <c r="BF45" i="5"/>
  <c r="BH45" i="5"/>
  <c r="BI45" i="5" s="1"/>
  <c r="BF10" i="15"/>
  <c r="BH10" i="15"/>
  <c r="BI10" i="15" s="1"/>
  <c r="BF45" i="23"/>
  <c r="BH45" i="23"/>
  <c r="BI45" i="23" s="1"/>
  <c r="BF49" i="34"/>
  <c r="BH49" i="34"/>
  <c r="BI49" i="34" s="1"/>
  <c r="BF35" i="23"/>
  <c r="BH35" i="23"/>
  <c r="BI35" i="23" s="1"/>
  <c r="BF40" i="15"/>
  <c r="BH40" i="15"/>
  <c r="BI40" i="15" s="1"/>
  <c r="BF33" i="34"/>
  <c r="BH33" i="34"/>
  <c r="BI33" i="34" s="1"/>
  <c r="BF17" i="30"/>
  <c r="BH17" i="30"/>
  <c r="BI17" i="30" s="1"/>
  <c r="BF9" i="34"/>
  <c r="BH9" i="34"/>
  <c r="BI9" i="34" s="1"/>
  <c r="BF23" i="34"/>
  <c r="BH23" i="34"/>
  <c r="BI23" i="34" s="1"/>
  <c r="BF13" i="34"/>
  <c r="BH13" i="34"/>
  <c r="BI13" i="34" s="1"/>
  <c r="BH10" i="36"/>
  <c r="BI10" i="36" s="1"/>
  <c r="BF10" i="36"/>
  <c r="BF21" i="36"/>
  <c r="BH21" i="36"/>
  <c r="BI21" i="36" s="1"/>
  <c r="BF29" i="36"/>
  <c r="BH29" i="36"/>
  <c r="BI29" i="36" s="1"/>
  <c r="BH35" i="36"/>
  <c r="BI35" i="36" s="1"/>
  <c r="BF35" i="36"/>
  <c r="BH44" i="36"/>
  <c r="BI44" i="36" s="1"/>
  <c r="BF44" i="36"/>
  <c r="BF8" i="36"/>
  <c r="BH8" i="36"/>
  <c r="BI8" i="36" s="1"/>
  <c r="BF33" i="36"/>
  <c r="BH33" i="36"/>
  <c r="BI33" i="36" s="1"/>
  <c r="BF48" i="36"/>
  <c r="BH48" i="36"/>
  <c r="BI48" i="36" s="1"/>
  <c r="BH43" i="34"/>
  <c r="BI43" i="34" s="1"/>
  <c r="BF43" i="34"/>
  <c r="BF45" i="31"/>
  <c r="BH45" i="31"/>
  <c r="BI45" i="31" s="1"/>
  <c r="BF16" i="23"/>
  <c r="BH16" i="23"/>
  <c r="BI16" i="23" s="1"/>
  <c r="BH32" i="31"/>
  <c r="BI32" i="31" s="1"/>
  <c r="BF32" i="31"/>
  <c r="BF43" i="23"/>
  <c r="BH43" i="23"/>
  <c r="BI43" i="23" s="1"/>
  <c r="BF17" i="23"/>
  <c r="BH17" i="23"/>
  <c r="BI17" i="23" s="1"/>
  <c r="BF11" i="23"/>
  <c r="BH11" i="23"/>
  <c r="BI11" i="23" s="1"/>
  <c r="BF14" i="37"/>
  <c r="BH14" i="37"/>
  <c r="BI14" i="37" s="1"/>
  <c r="BF22" i="37"/>
  <c r="BH22" i="37"/>
  <c r="BI22" i="37" s="1"/>
  <c r="BF30" i="37"/>
  <c r="BH30" i="37"/>
  <c r="BI30" i="37" s="1"/>
  <c r="BF38" i="37"/>
  <c r="BH38" i="37"/>
  <c r="BI38" i="37" s="1"/>
  <c r="BF46" i="37"/>
  <c r="BH46" i="37"/>
  <c r="BI46" i="37" s="1"/>
  <c r="BF9" i="37"/>
  <c r="BH9" i="37"/>
  <c r="BI9" i="37" s="1"/>
  <c r="BF17" i="37"/>
  <c r="BH17" i="37"/>
  <c r="BI17" i="37" s="1"/>
  <c r="BF25" i="37"/>
  <c r="BH25" i="37"/>
  <c r="BI25" i="37" s="1"/>
  <c r="BF33" i="37"/>
  <c r="BH33" i="37"/>
  <c r="BI33" i="37" s="1"/>
  <c r="BF41" i="37"/>
  <c r="BH41" i="37"/>
  <c r="BI41" i="37" s="1"/>
  <c r="BF49" i="37"/>
  <c r="BH49" i="37"/>
  <c r="BI49" i="37" s="1"/>
  <c r="BF32" i="36"/>
  <c r="BH32" i="36"/>
  <c r="BI32" i="36" s="1"/>
  <c r="BF49" i="7"/>
  <c r="BH49" i="7"/>
  <c r="BI49" i="7" s="1"/>
  <c r="BF49" i="24"/>
  <c r="BH49" i="24"/>
  <c r="BI49" i="24" s="1"/>
  <c r="BE51" i="39"/>
  <c r="BF7" i="39"/>
  <c r="BF47" i="24"/>
  <c r="BH47" i="24"/>
  <c r="BI47" i="24" s="1"/>
  <c r="BF31" i="24"/>
  <c r="BH31" i="24"/>
  <c r="BI31" i="24" s="1"/>
  <c r="BF23" i="24"/>
  <c r="BH23" i="24"/>
  <c r="BI23" i="24" s="1"/>
  <c r="BF15" i="24"/>
  <c r="BH15" i="24"/>
  <c r="BI15" i="24" s="1"/>
  <c r="BF38" i="23"/>
  <c r="BH38" i="23"/>
  <c r="BI38" i="23" s="1"/>
  <c r="BF7" i="23"/>
  <c r="BH7" i="23"/>
  <c r="BI7" i="23" s="1"/>
  <c r="BF13" i="10"/>
  <c r="BH13" i="10"/>
  <c r="BI13" i="10" s="1"/>
  <c r="BF32" i="5"/>
  <c r="BH32" i="5"/>
  <c r="BI32" i="5" s="1"/>
  <c r="BF39" i="5"/>
  <c r="BH39" i="5"/>
  <c r="BI39" i="5" s="1"/>
  <c r="BF46" i="5"/>
  <c r="BH46" i="5"/>
  <c r="BI46" i="5" s="1"/>
  <c r="BF7" i="36"/>
  <c r="BH7" i="36"/>
  <c r="BI7" i="36" s="1"/>
  <c r="BH15" i="9"/>
  <c r="BI15" i="9" s="1"/>
  <c r="BF15" i="9"/>
  <c r="BF22" i="10"/>
  <c r="BH22" i="10"/>
  <c r="BI22" i="10" s="1"/>
  <c r="BH26" i="5"/>
  <c r="BI26" i="5" s="1"/>
  <c r="BF26" i="5"/>
  <c r="BF22" i="15"/>
  <c r="BH22" i="15"/>
  <c r="BI22" i="15" s="1"/>
  <c r="BF37" i="15"/>
  <c r="BH37" i="15"/>
  <c r="BI37" i="15" s="1"/>
  <c r="BF12" i="9"/>
  <c r="BH12" i="9"/>
  <c r="BI12" i="9" s="1"/>
  <c r="BF14" i="10"/>
  <c r="BH14" i="10"/>
  <c r="BI14" i="10" s="1"/>
  <c r="BF21" i="10"/>
  <c r="BH21" i="10"/>
  <c r="BI21" i="10" s="1"/>
  <c r="BF48" i="9"/>
  <c r="BH48" i="9"/>
  <c r="BI48" i="9" s="1"/>
  <c r="BF40" i="10"/>
  <c r="BH40" i="10"/>
  <c r="BI40" i="10" s="1"/>
  <c r="BF20" i="4"/>
  <c r="BH20" i="4"/>
  <c r="BI20" i="4" s="1"/>
  <c r="BF41" i="15"/>
  <c r="BH41" i="15"/>
  <c r="BI41" i="15" s="1"/>
  <c r="BF44" i="10"/>
  <c r="BH44" i="10"/>
  <c r="BI44" i="10" s="1"/>
  <c r="BF40" i="24"/>
  <c r="BH40" i="24"/>
  <c r="BI40" i="24" s="1"/>
  <c r="BF8" i="24"/>
  <c r="BH8" i="24"/>
  <c r="BI8" i="24" s="1"/>
  <c r="BF47" i="23"/>
  <c r="BH47" i="23"/>
  <c r="BI47" i="23" s="1"/>
  <c r="BH23" i="9"/>
  <c r="BI23" i="9" s="1"/>
  <c r="BF23" i="9"/>
  <c r="BF12" i="5"/>
  <c r="BH12" i="5"/>
  <c r="BI12" i="5" s="1"/>
  <c r="BF19" i="10"/>
  <c r="BH19" i="10"/>
  <c r="BI19" i="10" s="1"/>
  <c r="BH42" i="24"/>
  <c r="BI42" i="24" s="1"/>
  <c r="BF42" i="24"/>
  <c r="BH12" i="23"/>
  <c r="BI12" i="23" s="1"/>
  <c r="BF12" i="23"/>
  <c r="BF23" i="23"/>
  <c r="BH23" i="23"/>
  <c r="BI23" i="23" s="1"/>
  <c r="BH48" i="15"/>
  <c r="BI48" i="15" s="1"/>
  <c r="BF48" i="15"/>
  <c r="BF49" i="10"/>
  <c r="BH49" i="10"/>
  <c r="BI49" i="10" s="1"/>
  <c r="BF20" i="36"/>
  <c r="BH20" i="36"/>
  <c r="BI20" i="36" s="1"/>
  <c r="BH8" i="5"/>
  <c r="BI8" i="5" s="1"/>
  <c r="BF8" i="5"/>
  <c r="BF36" i="15"/>
  <c r="BH36" i="15"/>
  <c r="BI36" i="15" s="1"/>
  <c r="BH42" i="36"/>
  <c r="BI42" i="36" s="1"/>
  <c r="BF42" i="36"/>
  <c r="BF24" i="34"/>
  <c r="BH24" i="34"/>
  <c r="BI24" i="34" s="1"/>
  <c r="BF40" i="34"/>
  <c r="BH40" i="34"/>
  <c r="BI40" i="34" s="1"/>
  <c r="BF42" i="34"/>
  <c r="BH42" i="34"/>
  <c r="BI42" i="34" s="1"/>
  <c r="BF10" i="9"/>
  <c r="BH10" i="9"/>
  <c r="BI10" i="9" s="1"/>
  <c r="BH39" i="15"/>
  <c r="BI39" i="15" s="1"/>
  <c r="BF39" i="15"/>
  <c r="BH38" i="9"/>
  <c r="BI38" i="9" s="1"/>
  <c r="BF38" i="9"/>
  <c r="BF45" i="9"/>
  <c r="BH45" i="9"/>
  <c r="BI45" i="9" s="1"/>
  <c r="BF8" i="10"/>
  <c r="BH8" i="10"/>
  <c r="BI8" i="10" s="1"/>
  <c r="BH31" i="15"/>
  <c r="BI31" i="15" s="1"/>
  <c r="BF31" i="15"/>
  <c r="BF7" i="30"/>
  <c r="BH7" i="30"/>
  <c r="BI7" i="30" s="1"/>
  <c r="BF18" i="24"/>
  <c r="BH18" i="24"/>
  <c r="BI18" i="24" s="1"/>
  <c r="BF30" i="34"/>
  <c r="BH30" i="34"/>
  <c r="BI30" i="34" s="1"/>
  <c r="BH46" i="15"/>
  <c r="BI46" i="15" s="1"/>
  <c r="BF46" i="15"/>
  <c r="BF41" i="9"/>
  <c r="BH41" i="9"/>
  <c r="BI41" i="9" s="1"/>
  <c r="BF10" i="34"/>
  <c r="BH10" i="34"/>
  <c r="BI10" i="34" s="1"/>
  <c r="BF48" i="34"/>
  <c r="BH48" i="34"/>
  <c r="BI48" i="34" s="1"/>
  <c r="BF25" i="30"/>
  <c r="BH25" i="30"/>
  <c r="BI25" i="30" s="1"/>
  <c r="BF17" i="34"/>
  <c r="BH17" i="34"/>
  <c r="BI17" i="34" s="1"/>
  <c r="BF44" i="5"/>
  <c r="BH44" i="5"/>
  <c r="BI44" i="5" s="1"/>
  <c r="BF25" i="34"/>
  <c r="BH25" i="34"/>
  <c r="BI25" i="34" s="1"/>
  <c r="BH12" i="36"/>
  <c r="BI12" i="36" s="1"/>
  <c r="BF12" i="36"/>
  <c r="BF16" i="36"/>
  <c r="BH16" i="36"/>
  <c r="BI16" i="36" s="1"/>
  <c r="BF23" i="36"/>
  <c r="BH23" i="36"/>
  <c r="BI23" i="36" s="1"/>
  <c r="BF31" i="36"/>
  <c r="BH31" i="36"/>
  <c r="BI31" i="36" s="1"/>
  <c r="BF38" i="36"/>
  <c r="BH38" i="36"/>
  <c r="BI38" i="36" s="1"/>
  <c r="BF46" i="36"/>
  <c r="BH46" i="36"/>
  <c r="BI46" i="36" s="1"/>
  <c r="BF27" i="36"/>
  <c r="BH27" i="36"/>
  <c r="BI27" i="36" s="1"/>
  <c r="BF41" i="36"/>
  <c r="BH41" i="36"/>
  <c r="BI41" i="36" s="1"/>
  <c r="BF35" i="34"/>
  <c r="BH35" i="34"/>
  <c r="BI35" i="34" s="1"/>
  <c r="BH44" i="23"/>
  <c r="BI44" i="23" s="1"/>
  <c r="BF44" i="23"/>
  <c r="BF18" i="23"/>
  <c r="BH18" i="23"/>
  <c r="BI18" i="23" s="1"/>
  <c r="BF49" i="23"/>
  <c r="BH49" i="23"/>
  <c r="BI49" i="23" s="1"/>
  <c r="BF36" i="23"/>
  <c r="BH36" i="23"/>
  <c r="BI36" i="23" s="1"/>
  <c r="BH28" i="23"/>
  <c r="BI28" i="23" s="1"/>
  <c r="BF28" i="23"/>
  <c r="BF19" i="23"/>
  <c r="BH19" i="23"/>
  <c r="BI19" i="23" s="1"/>
  <c r="BF15" i="23"/>
  <c r="BH15" i="23"/>
  <c r="BI15" i="23" s="1"/>
  <c r="BF9" i="23"/>
  <c r="BH9" i="23"/>
  <c r="BI9" i="23" s="1"/>
  <c r="BH10" i="37"/>
  <c r="BI10" i="37" s="1"/>
  <c r="BF10" i="37"/>
  <c r="BF18" i="37"/>
  <c r="BH18" i="37"/>
  <c r="BI18" i="37" s="1"/>
  <c r="BF26" i="37"/>
  <c r="BH26" i="37"/>
  <c r="BI26" i="37" s="1"/>
  <c r="BF34" i="37"/>
  <c r="BH34" i="37"/>
  <c r="BI34" i="37" s="1"/>
  <c r="BF42" i="37"/>
  <c r="BH42" i="37"/>
  <c r="BI42" i="37" s="1"/>
  <c r="BF7" i="37"/>
  <c r="BH7" i="37"/>
  <c r="BI7" i="37" s="1"/>
  <c r="BF13" i="37"/>
  <c r="BH13" i="37"/>
  <c r="BI13" i="37" s="1"/>
  <c r="BF21" i="37"/>
  <c r="BH21" i="37"/>
  <c r="BI21" i="37" s="1"/>
  <c r="BF29" i="37"/>
  <c r="BH29" i="37"/>
  <c r="BI29" i="37" s="1"/>
  <c r="BF37" i="37"/>
  <c r="BH37" i="37"/>
  <c r="BI37" i="37" s="1"/>
  <c r="BF45" i="37"/>
  <c r="BH45" i="37"/>
  <c r="BI45" i="37" s="1"/>
  <c r="BF7" i="27"/>
  <c r="BF51" i="27" s="1"/>
  <c r="AR7" i="28" s="1"/>
  <c r="BH7" i="27"/>
  <c r="BI7" i="27" s="1"/>
  <c r="BF33" i="24"/>
  <c r="BH33" i="24"/>
  <c r="BI33" i="24" s="1"/>
  <c r="BF7" i="34"/>
  <c r="BH7" i="34"/>
  <c r="BI7" i="34" s="1"/>
  <c r="BF39" i="24"/>
  <c r="BH39" i="24"/>
  <c r="BI39" i="24" s="1"/>
  <c r="BF27" i="24"/>
  <c r="BH27" i="24"/>
  <c r="BI27" i="24" s="1"/>
  <c r="BH19" i="24"/>
  <c r="BI19" i="24" s="1"/>
  <c r="BF19" i="24"/>
  <c r="BF11" i="24"/>
  <c r="BH11" i="24"/>
  <c r="BI11" i="24" s="1"/>
  <c r="BH46" i="23"/>
  <c r="BI46" i="23" s="1"/>
  <c r="BF46" i="23"/>
  <c r="BH21" i="23"/>
  <c r="BI21" i="23" s="1"/>
  <c r="BF21" i="23"/>
  <c r="BF22" i="5"/>
  <c r="BH22" i="5"/>
  <c r="BI22" i="5" s="1"/>
  <c r="BF28" i="5"/>
  <c r="BH28" i="5"/>
  <c r="BI28" i="5" s="1"/>
  <c r="BF36" i="5"/>
  <c r="BH36" i="5"/>
  <c r="BI36" i="5" s="1"/>
  <c r="BF43" i="5"/>
  <c r="BH43" i="5"/>
  <c r="BI43" i="5" s="1"/>
  <c r="BF37" i="36"/>
  <c r="BH37" i="36"/>
  <c r="BI37" i="36" s="1"/>
  <c r="BF23" i="10"/>
  <c r="BH23" i="10"/>
  <c r="BI23" i="10" s="1"/>
  <c r="BF13" i="5"/>
  <c r="BH13" i="5"/>
  <c r="BI13" i="5" s="1"/>
  <c r="BF34" i="9"/>
  <c r="BH34" i="9"/>
  <c r="BI34" i="9" s="1"/>
  <c r="BF25" i="9"/>
  <c r="BH25" i="9"/>
  <c r="BI25" i="9" s="1"/>
  <c r="BF37" i="10"/>
  <c r="BH37" i="10"/>
  <c r="BI37" i="10" s="1"/>
  <c r="BF44" i="15"/>
  <c r="BH44" i="15"/>
  <c r="BI44" i="15" s="1"/>
  <c r="BF26" i="10"/>
  <c r="BH26" i="10"/>
  <c r="BI26" i="10" s="1"/>
  <c r="BH24" i="9"/>
  <c r="BI24" i="9" s="1"/>
  <c r="BF24" i="9"/>
  <c r="BF28" i="9"/>
  <c r="BH28" i="9"/>
  <c r="BI28" i="9" s="1"/>
  <c r="BF29" i="5"/>
  <c r="BH29" i="5"/>
  <c r="BI29" i="5" s="1"/>
  <c r="BF25" i="10"/>
  <c r="BH25" i="10"/>
  <c r="BI25" i="10" s="1"/>
  <c r="BH17" i="5"/>
  <c r="BI17" i="5" s="1"/>
  <c r="BF17" i="5"/>
  <c r="BH40" i="5"/>
  <c r="BI40" i="5" s="1"/>
  <c r="BF40" i="5"/>
  <c r="BH8" i="9"/>
  <c r="BI8" i="9" s="1"/>
  <c r="BF8" i="9"/>
  <c r="BF11" i="9"/>
  <c r="BH11" i="9"/>
  <c r="BI11" i="9" s="1"/>
  <c r="BF31" i="5"/>
  <c r="BH31" i="5"/>
  <c r="BI31" i="5" s="1"/>
  <c r="BF27" i="5"/>
  <c r="BH27" i="5"/>
  <c r="BI27" i="5" s="1"/>
  <c r="BF32" i="10"/>
  <c r="BH32" i="10"/>
  <c r="BI32" i="10" s="1"/>
  <c r="BF33" i="15"/>
  <c r="BH33" i="15"/>
  <c r="BI33" i="15" s="1"/>
  <c r="BF10" i="10"/>
  <c r="BH10" i="10"/>
  <c r="BI10" i="10" s="1"/>
  <c r="BF24" i="24"/>
  <c r="BH24" i="24"/>
  <c r="BI24" i="24" s="1"/>
  <c r="BH28" i="24"/>
  <c r="BI28" i="24" s="1"/>
  <c r="BF28" i="24"/>
  <c r="BF36" i="24"/>
  <c r="BH36" i="24"/>
  <c r="BI36" i="24" s="1"/>
  <c r="BH7" i="15"/>
  <c r="BI7" i="15" s="1"/>
  <c r="BF7" i="15"/>
  <c r="BF27" i="9"/>
  <c r="BH27" i="9"/>
  <c r="BI27" i="9" s="1"/>
  <c r="BF11" i="10"/>
  <c r="BH11" i="10"/>
  <c r="BI11" i="10" s="1"/>
  <c r="BH20" i="10"/>
  <c r="BI20" i="10" s="1"/>
  <c r="BF20" i="10"/>
  <c r="BF30" i="24"/>
  <c r="BH30" i="24"/>
  <c r="BI30" i="24" s="1"/>
  <c r="BF28" i="15"/>
  <c r="BH28" i="15"/>
  <c r="BI28" i="15" s="1"/>
  <c r="BF45" i="15"/>
  <c r="BH45" i="15"/>
  <c r="BI45" i="15" s="1"/>
  <c r="BF24" i="36"/>
  <c r="BH24" i="36"/>
  <c r="BI24" i="36" s="1"/>
  <c r="BF46" i="10"/>
  <c r="BH46" i="10"/>
  <c r="BI46" i="10" s="1"/>
  <c r="BH26" i="36"/>
  <c r="BI26" i="36" s="1"/>
  <c r="BF26" i="36"/>
  <c r="BF32" i="34"/>
  <c r="BH32" i="34"/>
  <c r="BI32" i="34" s="1"/>
  <c r="BF16" i="34"/>
  <c r="BH16" i="34"/>
  <c r="BI16" i="34" s="1"/>
  <c r="BF39" i="30"/>
  <c r="BH39" i="30"/>
  <c r="BI39" i="30" s="1"/>
  <c r="BF46" i="34"/>
  <c r="BH46" i="34"/>
  <c r="BI46" i="34" s="1"/>
  <c r="BF33" i="9"/>
  <c r="BH33" i="9"/>
  <c r="BI33" i="9" s="1"/>
  <c r="BF16" i="10"/>
  <c r="BH16" i="10"/>
  <c r="BI16" i="10" s="1"/>
  <c r="BF23" i="5"/>
  <c r="BH23" i="5"/>
  <c r="BI23" i="5" s="1"/>
  <c r="BF9" i="36"/>
  <c r="BH9" i="36"/>
  <c r="BI9" i="36" s="1"/>
  <c r="BF45" i="34"/>
  <c r="BH45" i="34"/>
  <c r="BI45" i="34" s="1"/>
  <c r="BF41" i="23"/>
  <c r="BH41" i="23"/>
  <c r="BI41" i="23" s="1"/>
  <c r="BF29" i="30"/>
  <c r="BH29" i="30"/>
  <c r="BI29" i="30" s="1"/>
  <c r="BF9" i="30"/>
  <c r="BH9" i="30"/>
  <c r="BI9" i="30" s="1"/>
  <c r="BF23" i="30"/>
  <c r="BH23" i="30"/>
  <c r="BI23" i="30" s="1"/>
  <c r="BF48" i="5"/>
  <c r="BH48" i="5"/>
  <c r="BI48" i="5" s="1"/>
  <c r="BF29" i="34"/>
  <c r="BH29" i="34"/>
  <c r="BI29" i="34" s="1"/>
  <c r="BF13" i="36"/>
  <c r="BH13" i="36"/>
  <c r="BI13" i="36" s="1"/>
  <c r="BF17" i="36"/>
  <c r="BH17" i="36"/>
  <c r="BI17" i="36" s="1"/>
  <c r="BF25" i="36"/>
  <c r="BH25" i="36"/>
  <c r="BI25" i="36" s="1"/>
  <c r="BF34" i="36"/>
  <c r="BH34" i="36"/>
  <c r="BI34" i="36" s="1"/>
  <c r="BF43" i="36"/>
  <c r="BH43" i="36"/>
  <c r="BI43" i="36" s="1"/>
  <c r="BH28" i="36"/>
  <c r="BI28" i="36" s="1"/>
  <c r="BF28" i="36"/>
  <c r="BF47" i="36"/>
  <c r="BH47" i="36"/>
  <c r="BI47" i="36" s="1"/>
  <c r="BF39" i="23"/>
  <c r="BH39" i="23"/>
  <c r="BI39" i="23" s="1"/>
  <c r="BF31" i="23"/>
  <c r="BH31" i="23"/>
  <c r="BI31" i="23" s="1"/>
  <c r="BF27" i="23"/>
  <c r="BH27" i="23"/>
  <c r="BI27" i="23" s="1"/>
  <c r="BF22" i="23"/>
  <c r="BH22" i="23"/>
  <c r="BI22" i="23" s="1"/>
  <c r="BF39" i="34"/>
  <c r="BH39" i="34"/>
  <c r="BI39" i="34" s="1"/>
  <c r="BF34" i="23"/>
  <c r="BH34" i="23"/>
  <c r="BI34" i="23" s="1"/>
  <c r="BF26" i="23"/>
  <c r="BH26" i="23"/>
  <c r="BI26" i="23" s="1"/>
  <c r="BF12" i="37"/>
  <c r="BH12" i="37"/>
  <c r="BI12" i="37" s="1"/>
  <c r="BH20" i="37"/>
  <c r="BI20" i="37" s="1"/>
  <c r="BF20" i="37"/>
  <c r="BH28" i="37"/>
  <c r="BI28" i="37" s="1"/>
  <c r="BF28" i="37"/>
  <c r="BH36" i="37"/>
  <c r="BI36" i="37" s="1"/>
  <c r="BF36" i="37"/>
  <c r="BH44" i="37"/>
  <c r="BI44" i="37" s="1"/>
  <c r="BF44" i="37"/>
  <c r="BF15" i="37"/>
  <c r="BH15" i="37"/>
  <c r="BI15" i="37" s="1"/>
  <c r="BF23" i="37"/>
  <c r="BH23" i="37"/>
  <c r="BI23" i="37" s="1"/>
  <c r="BF31" i="37"/>
  <c r="BH31" i="37"/>
  <c r="BI31" i="37" s="1"/>
  <c r="BF39" i="37"/>
  <c r="BH39" i="37"/>
  <c r="BI39" i="37" s="1"/>
  <c r="BF47" i="37"/>
  <c r="BH47" i="37"/>
  <c r="BI47" i="37" s="1"/>
  <c r="BF7" i="5"/>
  <c r="BH7" i="5"/>
  <c r="BI7" i="5" s="1"/>
  <c r="BF31" i="7"/>
  <c r="BH31" i="7"/>
  <c r="BI31" i="7" s="1"/>
  <c r="BF48" i="24"/>
  <c r="BH48" i="24"/>
  <c r="BI48" i="24" s="1"/>
  <c r="BH35" i="24"/>
  <c r="BI35" i="24" s="1"/>
  <c r="BF35" i="24"/>
  <c r="BF25" i="24"/>
  <c r="BH25" i="24"/>
  <c r="BI25" i="24" s="1"/>
  <c r="BF17" i="24"/>
  <c r="BH17" i="24"/>
  <c r="BI17" i="24" s="1"/>
  <c r="BF9" i="24"/>
  <c r="BH9" i="24"/>
  <c r="BI9" i="24" s="1"/>
  <c r="BF42" i="23"/>
  <c r="BH42" i="23"/>
  <c r="BI42" i="23" s="1"/>
  <c r="BF13" i="23"/>
  <c r="BH13" i="23"/>
  <c r="BI13" i="23" s="1"/>
  <c r="BF9" i="10"/>
  <c r="BH9" i="10"/>
  <c r="BI9" i="10" s="1"/>
  <c r="BF30" i="5"/>
  <c r="BH30" i="5"/>
  <c r="BI30" i="5" s="1"/>
  <c r="BF38" i="5"/>
  <c r="BH38" i="5"/>
  <c r="BI38" i="5" s="1"/>
  <c r="BF49" i="15"/>
  <c r="BH49" i="15"/>
  <c r="BI49" i="15" s="1"/>
  <c r="BF27" i="15"/>
  <c r="BH27" i="15"/>
  <c r="BI27" i="15" s="1"/>
  <c r="BH22" i="9"/>
  <c r="BI22" i="9" s="1"/>
  <c r="BF22" i="9"/>
  <c r="BF18" i="9"/>
  <c r="BH18" i="9"/>
  <c r="BI18" i="9" s="1"/>
  <c r="BF9" i="9"/>
  <c r="BH9" i="9"/>
  <c r="BI9" i="9" s="1"/>
  <c r="BF13" i="9"/>
  <c r="BH13" i="9"/>
  <c r="BI13" i="9" s="1"/>
  <c r="BF18" i="5"/>
  <c r="BH18" i="5"/>
  <c r="BI18" i="5" s="1"/>
  <c r="BF25" i="15"/>
  <c r="BH25" i="15"/>
  <c r="BI25" i="15" s="1"/>
  <c r="BF20" i="9"/>
  <c r="BH20" i="9"/>
  <c r="BI20" i="9" s="1"/>
  <c r="BF17" i="15"/>
  <c r="BH17" i="15"/>
  <c r="BI17" i="15" s="1"/>
  <c r="BF29" i="10"/>
  <c r="BH29" i="10"/>
  <c r="BI29" i="10" s="1"/>
  <c r="BF47" i="5"/>
  <c r="BH47" i="5"/>
  <c r="BI47" i="5" s="1"/>
  <c r="BF35" i="5"/>
  <c r="BH35" i="5"/>
  <c r="BI35" i="5" s="1"/>
  <c r="BF48" i="10"/>
  <c r="BH48" i="10"/>
  <c r="BI48" i="10" s="1"/>
  <c r="BF21" i="5"/>
  <c r="BH21" i="5"/>
  <c r="BI21" i="5" s="1"/>
  <c r="BF16" i="24"/>
  <c r="BH16" i="24"/>
  <c r="BI16" i="24" s="1"/>
  <c r="BH12" i="24"/>
  <c r="BI12" i="24" s="1"/>
  <c r="BF12" i="24"/>
  <c r="BF20" i="24"/>
  <c r="BH20" i="24"/>
  <c r="BI20" i="24" s="1"/>
  <c r="BH18" i="10"/>
  <c r="BI18" i="10" s="1"/>
  <c r="BF18" i="10"/>
  <c r="BF12" i="10"/>
  <c r="BH12" i="10"/>
  <c r="BI12" i="10" s="1"/>
  <c r="BF15" i="10"/>
  <c r="BH15" i="10"/>
  <c r="BI15" i="10" s="1"/>
  <c r="BF38" i="24"/>
  <c r="BH38" i="24"/>
  <c r="BI38" i="24" s="1"/>
  <c r="BF36" i="9"/>
  <c r="BH36" i="9"/>
  <c r="BI36" i="9" s="1"/>
  <c r="BF38" i="15"/>
  <c r="BH38" i="15"/>
  <c r="BI38" i="15" s="1"/>
  <c r="BH34" i="10"/>
  <c r="BI34" i="10" s="1"/>
  <c r="BF34" i="10"/>
  <c r="BF17" i="9"/>
  <c r="BH17" i="9"/>
  <c r="BI17" i="9" s="1"/>
  <c r="BF35" i="15"/>
  <c r="BH35" i="15"/>
  <c r="BI35" i="15" s="1"/>
  <c r="BF18" i="36"/>
  <c r="BH18" i="36"/>
  <c r="BI18" i="36" s="1"/>
  <c r="BF28" i="34"/>
  <c r="BH28" i="34"/>
  <c r="BI28" i="34" s="1"/>
  <c r="BF12" i="34"/>
  <c r="BH12" i="34"/>
  <c r="BI12" i="34" s="1"/>
  <c r="BF11" i="30"/>
  <c r="BH11" i="30"/>
  <c r="BI11" i="30" s="1"/>
  <c r="BF44" i="34"/>
  <c r="BH44" i="34"/>
  <c r="BI44" i="34" s="1"/>
  <c r="BF43" i="9"/>
  <c r="BH43" i="9"/>
  <c r="BI43" i="9" s="1"/>
  <c r="BF30" i="9"/>
  <c r="BH30" i="9"/>
  <c r="BI30" i="9" s="1"/>
  <c r="BF34" i="24"/>
  <c r="BH34" i="24"/>
  <c r="BI34" i="24" s="1"/>
  <c r="BH14" i="23"/>
  <c r="BI14" i="23" s="1"/>
  <c r="BF14" i="23"/>
  <c r="BF34" i="5"/>
  <c r="BH34" i="5"/>
  <c r="BI34" i="5" s="1"/>
  <c r="BF15" i="30"/>
  <c r="BH15" i="30"/>
  <c r="BI15" i="30" s="1"/>
  <c r="BH31" i="9"/>
  <c r="BI31" i="9" s="1"/>
  <c r="BF31" i="9"/>
  <c r="BH36" i="34"/>
  <c r="BI36" i="34" s="1"/>
  <c r="BF36" i="34"/>
  <c r="AE23" i="39"/>
  <c r="AE31" i="39"/>
  <c r="X20" i="2"/>
  <c r="Y20" i="8"/>
  <c r="AE15" i="39"/>
  <c r="AE19" i="39"/>
  <c r="AE40" i="39"/>
  <c r="BH32" i="39"/>
  <c r="BI32" i="39" s="1"/>
  <c r="BH12" i="39"/>
  <c r="BI12" i="39" s="1"/>
  <c r="AD9" i="12"/>
  <c r="R20" i="8"/>
  <c r="S20" i="12"/>
  <c r="BH43" i="39"/>
  <c r="BI43" i="39" s="1"/>
  <c r="BH28" i="39"/>
  <c r="BI28" i="39" s="1"/>
  <c r="BH47" i="39"/>
  <c r="BI47" i="39" s="1"/>
  <c r="BH24" i="39"/>
  <c r="BI24" i="39" s="1"/>
  <c r="AE18" i="39"/>
  <c r="AE14" i="39"/>
  <c r="AE10" i="39"/>
  <c r="AD11" i="12"/>
  <c r="AE11" i="12" s="1"/>
  <c r="AD15" i="12"/>
  <c r="AE15" i="12" s="1"/>
  <c r="AD17" i="12"/>
  <c r="AE17" i="12" s="1"/>
  <c r="AD19" i="12"/>
  <c r="AE19" i="12" s="1"/>
  <c r="AD21" i="12"/>
  <c r="AE21" i="12" s="1"/>
  <c r="AD7" i="39"/>
  <c r="AE7" i="39" s="1"/>
  <c r="AD39" i="12"/>
  <c r="G39" i="12"/>
  <c r="AD8" i="12"/>
  <c r="G8" i="12"/>
  <c r="AD14" i="12"/>
  <c r="G14" i="12"/>
  <c r="AD18" i="12"/>
  <c r="G18" i="12"/>
  <c r="AD23" i="12"/>
  <c r="G23" i="12"/>
  <c r="AD31" i="12"/>
  <c r="G31" i="12"/>
  <c r="AD45" i="12"/>
  <c r="G45" i="12"/>
  <c r="AD24" i="12"/>
  <c r="G24" i="12"/>
  <c r="AD36" i="12"/>
  <c r="G36" i="12"/>
  <c r="AD38" i="12"/>
  <c r="G38" i="12"/>
  <c r="AD40" i="12"/>
  <c r="G40" i="12"/>
  <c r="AD47" i="12"/>
  <c r="G47" i="12"/>
  <c r="AD16" i="12"/>
  <c r="G16" i="12"/>
  <c r="AD29" i="12"/>
  <c r="G29" i="12"/>
  <c r="AD48" i="12"/>
  <c r="G48" i="12"/>
  <c r="AD22" i="12"/>
  <c r="G22" i="12"/>
  <c r="AE9" i="12"/>
  <c r="BH33" i="39"/>
  <c r="BI33" i="39" s="1"/>
  <c r="AE33" i="39"/>
  <c r="BH29" i="39"/>
  <c r="BI29" i="39" s="1"/>
  <c r="AE29" i="39"/>
  <c r="BH41" i="39"/>
  <c r="BI41" i="39" s="1"/>
  <c r="AE41" i="39"/>
  <c r="BH9" i="39"/>
  <c r="BI9" i="39" s="1"/>
  <c r="AE9" i="39"/>
  <c r="BH21" i="39"/>
  <c r="BI21" i="39" s="1"/>
  <c r="AE21" i="39"/>
  <c r="AD43" i="12"/>
  <c r="G43" i="12"/>
  <c r="AD33" i="12"/>
  <c r="G33" i="12"/>
  <c r="AD41" i="12"/>
  <c r="G41" i="12"/>
  <c r="AD10" i="12"/>
  <c r="G10" i="12"/>
  <c r="AD12" i="12"/>
  <c r="G12" i="12"/>
  <c r="AD27" i="12"/>
  <c r="G27" i="12"/>
  <c r="AD37" i="12"/>
  <c r="G37" i="12"/>
  <c r="AD49" i="12"/>
  <c r="G49" i="12"/>
  <c r="AD30" i="12"/>
  <c r="G30" i="12"/>
  <c r="AD13" i="12"/>
  <c r="G13" i="12"/>
  <c r="AD32" i="12"/>
  <c r="G32" i="12"/>
  <c r="AD46" i="12"/>
  <c r="G46" i="12"/>
  <c r="AD34" i="12"/>
  <c r="G34" i="12"/>
  <c r="AD42" i="12"/>
  <c r="G42" i="12"/>
  <c r="AD20" i="12"/>
  <c r="G20" i="12"/>
  <c r="AD25" i="12"/>
  <c r="G25" i="12"/>
  <c r="AD35" i="12"/>
  <c r="G35" i="12"/>
  <c r="AD44" i="12"/>
  <c r="G44" i="12"/>
  <c r="AD26" i="12"/>
  <c r="G26" i="12"/>
  <c r="AD28" i="12"/>
  <c r="G28" i="12"/>
  <c r="AD7" i="12"/>
  <c r="G7" i="12"/>
  <c r="BH49" i="39"/>
  <c r="BI49" i="39" s="1"/>
  <c r="AE49" i="39"/>
  <c r="BH17" i="39"/>
  <c r="BI17" i="39" s="1"/>
  <c r="AE17" i="39"/>
  <c r="BH45" i="39"/>
  <c r="BI45" i="39" s="1"/>
  <c r="AE45" i="39"/>
  <c r="BH13" i="39"/>
  <c r="BI13" i="39" s="1"/>
  <c r="AE13" i="39"/>
  <c r="BH25" i="39"/>
  <c r="BI25" i="39" s="1"/>
  <c r="AE25" i="39"/>
  <c r="BH37" i="39"/>
  <c r="BI37" i="39" s="1"/>
  <c r="AE37" i="39"/>
  <c r="AS37" i="22"/>
  <c r="I8" i="18"/>
  <c r="I52" i="18" s="1"/>
  <c r="I53" i="18" s="1"/>
  <c r="AU51" i="25"/>
  <c r="BG51" i="12"/>
  <c r="E53" i="35"/>
  <c r="E51" i="11"/>
  <c r="N53" i="18"/>
  <c r="H53" i="18"/>
  <c r="Y51" i="34"/>
  <c r="G51" i="36"/>
  <c r="G51" i="24"/>
  <c r="E16" i="28" s="1"/>
  <c r="F20" i="8"/>
  <c r="G51" i="23"/>
  <c r="E15" i="28" s="1"/>
  <c r="F7" i="22"/>
  <c r="F48" i="18"/>
  <c r="F35" i="18"/>
  <c r="F44" i="18"/>
  <c r="F41" i="18"/>
  <c r="F24" i="18"/>
  <c r="F40" i="18"/>
  <c r="F39" i="18"/>
  <c r="BE27" i="30"/>
  <c r="BE21" i="30"/>
  <c r="BE48" i="30"/>
  <c r="AR44" i="18"/>
  <c r="AS44" i="18" s="1"/>
  <c r="AV40" i="22"/>
  <c r="AW40" i="22" s="1"/>
  <c r="AV42" i="22"/>
  <c r="AV29" i="22"/>
  <c r="AW29" i="22" s="1"/>
  <c r="AV21" i="22"/>
  <c r="AV32" i="22"/>
  <c r="AV46" i="22"/>
  <c r="AW46" i="22" s="1"/>
  <c r="AV41" i="22"/>
  <c r="AW41" i="22" s="1"/>
  <c r="AV17" i="22"/>
  <c r="AV48" i="22"/>
  <c r="AV13" i="22"/>
  <c r="AV31" i="22"/>
  <c r="AW31" i="22" s="1"/>
  <c r="AV38" i="22"/>
  <c r="AW38" i="22" s="1"/>
  <c r="AV25" i="22"/>
  <c r="AV9" i="22"/>
  <c r="AV23" i="22"/>
  <c r="AW23" i="22" s="1"/>
  <c r="AV19" i="22"/>
  <c r="BE13" i="30"/>
  <c r="AN51" i="36"/>
  <c r="BE26" i="30"/>
  <c r="BE19" i="30"/>
  <c r="AV27" i="22"/>
  <c r="AW27" i="22" s="1"/>
  <c r="AV37" i="22"/>
  <c r="AW37" i="22" s="1"/>
  <c r="AV44" i="22"/>
  <c r="AV15" i="22"/>
  <c r="AS41" i="22"/>
  <c r="BE45" i="30"/>
  <c r="BE37" i="30"/>
  <c r="I20" i="8"/>
  <c r="AT51" i="23"/>
  <c r="AI15" i="28" s="1"/>
  <c r="BE10" i="30"/>
  <c r="AS14" i="22"/>
  <c r="AS31" i="22"/>
  <c r="AS35" i="22"/>
  <c r="BE35" i="30"/>
  <c r="AS8" i="22"/>
  <c r="AS20" i="22"/>
  <c r="BE8" i="30"/>
  <c r="AS22" i="22"/>
  <c r="AS7" i="22"/>
  <c r="AT7" i="22" s="1"/>
  <c r="AS24" i="22"/>
  <c r="AS36" i="22"/>
  <c r="AS10" i="22"/>
  <c r="AS51" i="30"/>
  <c r="BE14" i="30"/>
  <c r="AS12" i="22"/>
  <c r="BE31" i="30"/>
  <c r="AS38" i="22"/>
  <c r="AS16" i="22"/>
  <c r="BE38" i="30"/>
  <c r="BE22" i="30"/>
  <c r="AS28" i="22"/>
  <c r="AT51" i="34"/>
  <c r="AT51" i="24"/>
  <c r="AI16" i="28" s="1"/>
  <c r="AS26" i="22"/>
  <c r="AS46" i="22"/>
  <c r="AS30" i="22"/>
  <c r="AS40" i="22"/>
  <c r="AS27" i="22"/>
  <c r="AS18" i="22"/>
  <c r="AS20" i="8"/>
  <c r="BE20" i="11"/>
  <c r="AT51" i="9"/>
  <c r="AI8" i="28" s="1"/>
  <c r="BE40" i="30"/>
  <c r="BE43" i="30"/>
  <c r="BE42" i="12"/>
  <c r="BF42" i="12" s="1"/>
  <c r="BE16" i="30"/>
  <c r="AN51" i="34"/>
  <c r="BE20" i="30"/>
  <c r="BE49" i="30"/>
  <c r="AN51" i="24"/>
  <c r="AF16" i="28" s="1"/>
  <c r="AF17" i="28" s="1"/>
  <c r="BE44" i="30"/>
  <c r="BE12" i="30"/>
  <c r="BE46" i="30"/>
  <c r="AM45" i="22"/>
  <c r="AN45" i="22" s="1"/>
  <c r="AM24" i="22"/>
  <c r="AN24" i="22" s="1"/>
  <c r="AM41" i="22"/>
  <c r="AN41" i="22" s="1"/>
  <c r="AM36" i="22"/>
  <c r="AN36" i="22" s="1"/>
  <c r="BE24" i="30"/>
  <c r="BE41" i="30"/>
  <c r="AM46" i="22"/>
  <c r="AN46" i="22" s="1"/>
  <c r="AM51" i="30"/>
  <c r="AM8" i="22"/>
  <c r="AN8" i="22" s="1"/>
  <c r="AM49" i="22"/>
  <c r="AN49" i="22" s="1"/>
  <c r="AM40" i="22"/>
  <c r="AN40" i="22" s="1"/>
  <c r="AM11" i="22"/>
  <c r="AN11" i="22" s="1"/>
  <c r="AM20" i="22"/>
  <c r="AN20" i="22" s="1"/>
  <c r="AM43" i="22"/>
  <c r="AN43" i="22" s="1"/>
  <c r="AM28" i="22"/>
  <c r="AN28" i="22" s="1"/>
  <c r="AM47" i="22"/>
  <c r="AN47" i="22" s="1"/>
  <c r="AM32" i="22"/>
  <c r="AN32" i="22" s="1"/>
  <c r="AM26" i="22"/>
  <c r="AN26" i="22" s="1"/>
  <c r="AM48" i="22"/>
  <c r="AN48" i="22" s="1"/>
  <c r="AM44" i="22"/>
  <c r="AN44" i="22" s="1"/>
  <c r="AM19" i="22"/>
  <c r="AN19" i="22" s="1"/>
  <c r="BE32" i="30"/>
  <c r="BE47" i="30"/>
  <c r="AM12" i="22"/>
  <c r="AN12" i="22" s="1"/>
  <c r="AM42" i="22"/>
  <c r="AN42" i="22" s="1"/>
  <c r="AM39" i="22"/>
  <c r="AN39" i="22" s="1"/>
  <c r="AM16" i="22"/>
  <c r="AN16" i="22" s="1"/>
  <c r="AM35" i="22"/>
  <c r="AN35" i="22" s="1"/>
  <c r="AF52" i="18"/>
  <c r="AN51" i="9"/>
  <c r="AF8" i="28" s="1"/>
  <c r="AG52" i="18"/>
  <c r="AF13" i="28" s="1"/>
  <c r="BE29" i="12"/>
  <c r="BF29" i="12" s="1"/>
  <c r="BE14" i="12"/>
  <c r="BF14" i="12" s="1"/>
  <c r="AM20" i="8"/>
  <c r="AM51" i="12"/>
  <c r="AR38" i="18"/>
  <c r="AS38" i="18" s="1"/>
  <c r="AN51" i="10"/>
  <c r="AF10" i="28" s="1"/>
  <c r="AN51" i="5"/>
  <c r="AF11" i="28" s="1"/>
  <c r="AR41" i="18"/>
  <c r="AS41" i="18" s="1"/>
  <c r="AR40" i="18"/>
  <c r="AS40" i="18" s="1"/>
  <c r="S51" i="24"/>
  <c r="N16" i="28" s="1"/>
  <c r="L51" i="35"/>
  <c r="BE25" i="12"/>
  <c r="BF25" i="12" s="1"/>
  <c r="BE49" i="12"/>
  <c r="BF49" i="12" s="1"/>
  <c r="BE33" i="30"/>
  <c r="AJ42" i="22"/>
  <c r="AJ18" i="22"/>
  <c r="AK51" i="24"/>
  <c r="AC16" i="28" s="1"/>
  <c r="AC17" i="28" s="1"/>
  <c r="BE42" i="30"/>
  <c r="AJ14" i="22"/>
  <c r="BE18" i="30"/>
  <c r="AJ46" i="22"/>
  <c r="AJ30" i="22"/>
  <c r="BE30" i="30"/>
  <c r="AJ22" i="22"/>
  <c r="AJ10" i="22"/>
  <c r="AJ37" i="22"/>
  <c r="AJ33" i="22"/>
  <c r="BE23" i="12"/>
  <c r="BF23" i="12" s="1"/>
  <c r="BE34" i="12"/>
  <c r="BF34" i="12" s="1"/>
  <c r="AR32" i="18"/>
  <c r="AS32" i="18" s="1"/>
  <c r="AR15" i="18"/>
  <c r="AS15" i="18" s="1"/>
  <c r="AR51" i="18"/>
  <c r="AS51" i="18" s="1"/>
  <c r="AK51" i="5"/>
  <c r="AC11" i="28" s="1"/>
  <c r="AJ51" i="12"/>
  <c r="AK51" i="9"/>
  <c r="AC8" i="28" s="1"/>
  <c r="AD8" i="18"/>
  <c r="AD52" i="18" s="1"/>
  <c r="AC13" i="28" s="1"/>
  <c r="AC52" i="18"/>
  <c r="AR8" i="18"/>
  <c r="AS8" i="18" s="1"/>
  <c r="BE12" i="12"/>
  <c r="BF12" i="12" s="1"/>
  <c r="AJ20" i="8"/>
  <c r="AK51" i="10"/>
  <c r="AC10" i="28" s="1"/>
  <c r="AR36" i="18"/>
  <c r="AS36" i="18" s="1"/>
  <c r="BE10" i="12"/>
  <c r="BF10" i="12" s="1"/>
  <c r="H17" i="28"/>
  <c r="AC51" i="22"/>
  <c r="BD29" i="2"/>
  <c r="W10" i="18"/>
  <c r="X10" i="18" s="1"/>
  <c r="CC20" i="11"/>
  <c r="CD20" i="11" s="1"/>
  <c r="AH51" i="15"/>
  <c r="AR27" i="18"/>
  <c r="AS27" i="18" s="1"/>
  <c r="AA9" i="18"/>
  <c r="Z52" i="18"/>
  <c r="AR42" i="18"/>
  <c r="AS42" i="18" s="1"/>
  <c r="AR9" i="18"/>
  <c r="AS9" i="18" s="1"/>
  <c r="BE27" i="12"/>
  <c r="BF27" i="12" s="1"/>
  <c r="BE31" i="12"/>
  <c r="BF31" i="12" s="1"/>
  <c r="BE47" i="12"/>
  <c r="BF47" i="12" s="1"/>
  <c r="BE48" i="12"/>
  <c r="BF48" i="12" s="1"/>
  <c r="AR26" i="18"/>
  <c r="AS26" i="18" s="1"/>
  <c r="BE51" i="9"/>
  <c r="AR13" i="18"/>
  <c r="AS13" i="18" s="1"/>
  <c r="AH51" i="5"/>
  <c r="Z11" i="28" s="1"/>
  <c r="AH51" i="10"/>
  <c r="Z10" i="28" s="1"/>
  <c r="AH51" i="9"/>
  <c r="Z8" i="28" s="1"/>
  <c r="BE51" i="36"/>
  <c r="BD46" i="2"/>
  <c r="BD38" i="2"/>
  <c r="AR12" i="18"/>
  <c r="AS12" i="18" s="1"/>
  <c r="AR35" i="18"/>
  <c r="AS35" i="18" s="1"/>
  <c r="BE8" i="12"/>
  <c r="BF8" i="12" s="1"/>
  <c r="AV51" i="21"/>
  <c r="AV53" i="21" s="1"/>
  <c r="BD12" i="2"/>
  <c r="BD21" i="2"/>
  <c r="BD31" i="2"/>
  <c r="BE33" i="12"/>
  <c r="BF33" i="12" s="1"/>
  <c r="AR33" i="18"/>
  <c r="AS33" i="18" s="1"/>
  <c r="BD33" i="2"/>
  <c r="AU15" i="35"/>
  <c r="AV15" i="35" s="1"/>
  <c r="BE38" i="12"/>
  <c r="BF38" i="12" s="1"/>
  <c r="BD28" i="2"/>
  <c r="BI51" i="33"/>
  <c r="Y51" i="36"/>
  <c r="Y51" i="15"/>
  <c r="U51" i="18"/>
  <c r="U35" i="18"/>
  <c r="U11" i="18"/>
  <c r="T52" i="18"/>
  <c r="Y51" i="5"/>
  <c r="T11" i="28" s="1"/>
  <c r="BE51" i="5"/>
  <c r="AV53" i="20"/>
  <c r="AR31" i="18"/>
  <c r="AS31" i="18" s="1"/>
  <c r="AR23" i="18"/>
  <c r="AS23" i="18" s="1"/>
  <c r="AJ51" i="35"/>
  <c r="BD43" i="2"/>
  <c r="BD13" i="2"/>
  <c r="AR18" i="18"/>
  <c r="AS18" i="18" s="1"/>
  <c r="T17" i="28"/>
  <c r="AT51" i="5"/>
  <c r="AI11" i="28" s="1"/>
  <c r="AV53" i="19"/>
  <c r="AZ51" i="8"/>
  <c r="AS51" i="21"/>
  <c r="AS53" i="21" s="1"/>
  <c r="AT53" i="20"/>
  <c r="U40" i="22"/>
  <c r="V40" i="22" s="1"/>
  <c r="U16" i="22"/>
  <c r="V16" i="22" s="1"/>
  <c r="U48" i="22"/>
  <c r="V48" i="22" s="1"/>
  <c r="U43" i="22"/>
  <c r="V43" i="22" s="1"/>
  <c r="U24" i="22"/>
  <c r="V24" i="22" s="1"/>
  <c r="U15" i="22"/>
  <c r="V15" i="22" s="1"/>
  <c r="U12" i="22"/>
  <c r="V12" i="22" s="1"/>
  <c r="U28" i="22"/>
  <c r="V28" i="22" s="1"/>
  <c r="U7" i="22"/>
  <c r="V7" i="22" s="1"/>
  <c r="U8" i="22"/>
  <c r="V8" i="22" s="1"/>
  <c r="U11" i="22"/>
  <c r="V11" i="22" s="1"/>
  <c r="U20" i="22"/>
  <c r="V20" i="22" s="1"/>
  <c r="W45" i="18"/>
  <c r="X45" i="18" s="1"/>
  <c r="W18" i="18"/>
  <c r="X18" i="18" s="1"/>
  <c r="W26" i="18"/>
  <c r="X26" i="18" s="1"/>
  <c r="W41" i="18"/>
  <c r="X41" i="18" s="1"/>
  <c r="W36" i="18"/>
  <c r="X36" i="18" s="1"/>
  <c r="W48" i="18"/>
  <c r="X48" i="18" s="1"/>
  <c r="V51" i="5"/>
  <c r="Q11" i="28" s="1"/>
  <c r="R24" i="18"/>
  <c r="R18" i="18"/>
  <c r="R12" i="18"/>
  <c r="R30" i="18"/>
  <c r="R8" i="18"/>
  <c r="Q52" i="18"/>
  <c r="R42" i="18"/>
  <c r="V51" i="10"/>
  <c r="Q10" i="28" s="1"/>
  <c r="R22" i="18"/>
  <c r="W28" i="18"/>
  <c r="X28" i="18" s="1"/>
  <c r="R21" i="18"/>
  <c r="R17" i="18"/>
  <c r="R49" i="18"/>
  <c r="R31" i="18"/>
  <c r="R10" i="18"/>
  <c r="R29" i="18"/>
  <c r="R26" i="18"/>
  <c r="R47" i="18"/>
  <c r="R44" i="18"/>
  <c r="R38" i="18"/>
  <c r="R9" i="18"/>
  <c r="R39" i="18"/>
  <c r="R20" i="18"/>
  <c r="R48" i="18"/>
  <c r="R40" i="18"/>
  <c r="R32" i="18"/>
  <c r="R50" i="18"/>
  <c r="R28" i="18"/>
  <c r="R37" i="18"/>
  <c r="R33" i="18"/>
  <c r="R36" i="18"/>
  <c r="R14" i="18"/>
  <c r="R46" i="18"/>
  <c r="R16" i="18"/>
  <c r="R34" i="18"/>
  <c r="R43" i="18"/>
  <c r="R45" i="18"/>
  <c r="R41" i="18"/>
  <c r="R25" i="18"/>
  <c r="V51" i="15"/>
  <c r="V51" i="39"/>
  <c r="R38" i="22"/>
  <c r="I51" i="22"/>
  <c r="AY51" i="2"/>
  <c r="AR24" i="18"/>
  <c r="AS24" i="18" s="1"/>
  <c r="AR43" i="18"/>
  <c r="AS43" i="18" s="1"/>
  <c r="AR30" i="18"/>
  <c r="AS30" i="18" s="1"/>
  <c r="AV51" i="32"/>
  <c r="BG51" i="30"/>
  <c r="BE36" i="12"/>
  <c r="BF36" i="12" s="1"/>
  <c r="AV51" i="6"/>
  <c r="BE51" i="31"/>
  <c r="AI52" i="18"/>
  <c r="BD51" i="8"/>
  <c r="BD47" i="2"/>
  <c r="BD39" i="2"/>
  <c r="AR45" i="18"/>
  <c r="AS45" i="18" s="1"/>
  <c r="AR50" i="18"/>
  <c r="AS50" i="18" s="1"/>
  <c r="AU51" i="2"/>
  <c r="BE51" i="10"/>
  <c r="L17" i="22"/>
  <c r="M17" i="22" s="1"/>
  <c r="S51" i="23"/>
  <c r="N15" i="28" s="1"/>
  <c r="O52" i="18"/>
  <c r="O53" i="18" s="1"/>
  <c r="L51" i="30"/>
  <c r="L46" i="22"/>
  <c r="M46" i="22" s="1"/>
  <c r="BD37" i="2"/>
  <c r="BD8" i="2"/>
  <c r="AR10" i="18"/>
  <c r="AM51" i="35"/>
  <c r="BD20" i="2"/>
  <c r="AD51" i="23"/>
  <c r="AR21" i="18"/>
  <c r="AS21" i="18" s="1"/>
  <c r="AW51" i="5"/>
  <c r="AL11" i="28" s="1"/>
  <c r="BE51" i="15"/>
  <c r="L21" i="22"/>
  <c r="M21" i="22" s="1"/>
  <c r="BD44" i="2"/>
  <c r="AC7" i="8"/>
  <c r="BG7" i="8" s="1"/>
  <c r="BD45" i="2"/>
  <c r="AI51" i="2"/>
  <c r="S51" i="37"/>
  <c r="BD41" i="2"/>
  <c r="AR48" i="18"/>
  <c r="AS48" i="18" s="1"/>
  <c r="AR29" i="18"/>
  <c r="AS29" i="18" s="1"/>
  <c r="AR19" i="18"/>
  <c r="AS19" i="18" s="1"/>
  <c r="AR47" i="18"/>
  <c r="AS47" i="18" s="1"/>
  <c r="AR39" i="18"/>
  <c r="AS39" i="18" s="1"/>
  <c r="AR22" i="18"/>
  <c r="AS22" i="18" s="1"/>
  <c r="AT51" i="21"/>
  <c r="AT53" i="21" s="1"/>
  <c r="BE19" i="12"/>
  <c r="BF19" i="12" s="1"/>
  <c r="BD7" i="2"/>
  <c r="AF51" i="2"/>
  <c r="AR51" i="2"/>
  <c r="BD10" i="2"/>
  <c r="BE24" i="12"/>
  <c r="BF24" i="12" s="1"/>
  <c r="J51" i="30"/>
  <c r="BD40" i="2"/>
  <c r="BD48" i="2"/>
  <c r="BD32" i="2"/>
  <c r="G51" i="39"/>
  <c r="M51" i="34"/>
  <c r="M51" i="23"/>
  <c r="K15" i="28" s="1"/>
  <c r="L44" i="22"/>
  <c r="M44" i="22" s="1"/>
  <c r="L8" i="22"/>
  <c r="M8" i="22" s="1"/>
  <c r="L48" i="22"/>
  <c r="M48" i="22" s="1"/>
  <c r="L29" i="22"/>
  <c r="M29" i="22" s="1"/>
  <c r="L13" i="22"/>
  <c r="M13" i="22" s="1"/>
  <c r="L45" i="22"/>
  <c r="M45" i="22" s="1"/>
  <c r="L25" i="22"/>
  <c r="M25" i="22" s="1"/>
  <c r="L43" i="22"/>
  <c r="M43" i="22" s="1"/>
  <c r="M51" i="24"/>
  <c r="K16" i="28" s="1"/>
  <c r="L15" i="22"/>
  <c r="M15" i="22" s="1"/>
  <c r="L41" i="22"/>
  <c r="M41" i="22" s="1"/>
  <c r="L31" i="22"/>
  <c r="M31" i="22" s="1"/>
  <c r="L28" i="22"/>
  <c r="M28" i="22" s="1"/>
  <c r="L37" i="22"/>
  <c r="M37" i="22" s="1"/>
  <c r="L40" i="22"/>
  <c r="M40" i="22" s="1"/>
  <c r="L24" i="22"/>
  <c r="M24" i="22" s="1"/>
  <c r="L47" i="22"/>
  <c r="M47" i="22" s="1"/>
  <c r="L39" i="22"/>
  <c r="M39" i="22" s="1"/>
  <c r="L7" i="22"/>
  <c r="M7" i="22" s="1"/>
  <c r="L33" i="22"/>
  <c r="M33" i="22" s="1"/>
  <c r="L27" i="22"/>
  <c r="M27" i="22" s="1"/>
  <c r="L32" i="22"/>
  <c r="M32" i="22" s="1"/>
  <c r="L49" i="22"/>
  <c r="M49" i="22" s="1"/>
  <c r="L36" i="22"/>
  <c r="M36" i="22" s="1"/>
  <c r="L20" i="22"/>
  <c r="M20" i="22" s="1"/>
  <c r="M51" i="10"/>
  <c r="K10" i="28" s="1"/>
  <c r="M51" i="7"/>
  <c r="K6" i="28" s="1"/>
  <c r="L43" i="18"/>
  <c r="L31" i="18"/>
  <c r="W31" i="18"/>
  <c r="X31" i="18" s="1"/>
  <c r="L37" i="18"/>
  <c r="W37" i="18"/>
  <c r="X37" i="18" s="1"/>
  <c r="L10" i="18"/>
  <c r="L41" i="18"/>
  <c r="W39" i="18"/>
  <c r="X39" i="18" s="1"/>
  <c r="L29" i="18"/>
  <c r="L12" i="18"/>
  <c r="W12" i="18"/>
  <c r="X12" i="18" s="1"/>
  <c r="L35" i="18"/>
  <c r="W35" i="18"/>
  <c r="X35" i="18" s="1"/>
  <c r="L26" i="18"/>
  <c r="W29" i="18"/>
  <c r="X29" i="18" s="1"/>
  <c r="L20" i="18"/>
  <c r="L45" i="18"/>
  <c r="L8" i="18"/>
  <c r="L28" i="18"/>
  <c r="L33" i="18"/>
  <c r="W33" i="18"/>
  <c r="X33" i="18" s="1"/>
  <c r="L22" i="18"/>
  <c r="L48" i="18"/>
  <c r="M51" i="37"/>
  <c r="M51" i="5"/>
  <c r="K11" i="28" s="1"/>
  <c r="W22" i="18"/>
  <c r="X22" i="18" s="1"/>
  <c r="W8" i="18"/>
  <c r="X8" i="18" s="1"/>
  <c r="W43" i="18"/>
  <c r="X43" i="18" s="1"/>
  <c r="L18" i="18"/>
  <c r="L24" i="18"/>
  <c r="W24" i="18"/>
  <c r="X24" i="18" s="1"/>
  <c r="W15" i="18"/>
  <c r="X15" i="18" s="1"/>
  <c r="J51" i="22"/>
  <c r="AU9" i="35"/>
  <c r="AV9" i="35" s="1"/>
  <c r="AU11" i="35"/>
  <c r="AV11" i="35" s="1"/>
  <c r="BH51" i="45"/>
  <c r="AT51" i="10"/>
  <c r="AI10" i="28" s="1"/>
  <c r="X51" i="21"/>
  <c r="X53" i="21" s="1"/>
  <c r="BD17" i="2"/>
  <c r="BE34" i="30"/>
  <c r="AW51" i="34"/>
  <c r="AW51" i="37"/>
  <c r="BE40" i="12"/>
  <c r="BF40" i="12" s="1"/>
  <c r="AM28" i="18"/>
  <c r="AR28" i="18"/>
  <c r="AW51" i="9"/>
  <c r="AL8" i="28" s="1"/>
  <c r="BE44" i="12"/>
  <c r="BF44" i="12" s="1"/>
  <c r="BE9" i="12"/>
  <c r="BF9" i="12" s="1"/>
  <c r="BE11" i="12"/>
  <c r="BF11" i="12" s="1"/>
  <c r="BE17" i="12"/>
  <c r="BF17" i="12" s="1"/>
  <c r="BE21" i="12"/>
  <c r="BF21" i="12" s="1"/>
  <c r="BE32" i="12"/>
  <c r="BF32" i="12" s="1"/>
  <c r="BE22" i="12"/>
  <c r="BF22" i="12" s="1"/>
  <c r="BE26" i="12"/>
  <c r="BF26" i="12" s="1"/>
  <c r="BE28" i="12"/>
  <c r="BF28" i="12" s="1"/>
  <c r="BE30" i="12"/>
  <c r="BF30" i="12" s="1"/>
  <c r="BE39" i="12"/>
  <c r="BF39" i="12" s="1"/>
  <c r="BE43" i="12"/>
  <c r="BF43" i="12" s="1"/>
  <c r="AV20" i="8"/>
  <c r="BB20" i="8" s="1"/>
  <c r="BC20" i="8" s="1"/>
  <c r="BE41" i="12"/>
  <c r="BF41" i="12" s="1"/>
  <c r="BE45" i="12"/>
  <c r="BF45" i="12" s="1"/>
  <c r="AU23" i="35"/>
  <c r="AV23" i="35" s="1"/>
  <c r="AS23" i="35"/>
  <c r="AU26" i="35"/>
  <c r="AV26" i="35" s="1"/>
  <c r="AS26" i="35"/>
  <c r="AS45" i="35"/>
  <c r="AU45" i="35"/>
  <c r="AV45" i="35" s="1"/>
  <c r="AR20" i="18"/>
  <c r="AS20" i="18" s="1"/>
  <c r="AJ20" i="18"/>
  <c r="AS24" i="35"/>
  <c r="AU24" i="35"/>
  <c r="AV24" i="35" s="1"/>
  <c r="AJ37" i="18"/>
  <c r="AR37" i="18"/>
  <c r="AT51" i="15"/>
  <c r="AT51" i="36"/>
  <c r="BE7" i="12"/>
  <c r="BF7" i="12" s="1"/>
  <c r="AH51" i="24"/>
  <c r="Z16" i="28" s="1"/>
  <c r="AR51" i="35"/>
  <c r="L51" i="18"/>
  <c r="W49" i="18"/>
  <c r="X49" i="18" s="1"/>
  <c r="L49" i="18"/>
  <c r="L46" i="18"/>
  <c r="W46" i="18"/>
  <c r="X46" i="18" s="1"/>
  <c r="L44" i="18"/>
  <c r="W44" i="18"/>
  <c r="X44" i="18" s="1"/>
  <c r="L36" i="18"/>
  <c r="L27" i="18"/>
  <c r="W27" i="18"/>
  <c r="X27" i="18" s="1"/>
  <c r="L25" i="18"/>
  <c r="W25" i="18"/>
  <c r="X25" i="18" s="1"/>
  <c r="L23" i="18"/>
  <c r="W23" i="18"/>
  <c r="X23" i="18" s="1"/>
  <c r="W16" i="18"/>
  <c r="X16" i="18" s="1"/>
  <c r="L16" i="18"/>
  <c r="L13" i="18"/>
  <c r="W13" i="18"/>
  <c r="X13" i="18" s="1"/>
  <c r="L11" i="18"/>
  <c r="W11" i="18"/>
  <c r="X11" i="18" s="1"/>
  <c r="W47" i="18"/>
  <c r="X47" i="18" s="1"/>
  <c r="L47" i="18"/>
  <c r="L42" i="18"/>
  <c r="W42" i="18"/>
  <c r="X42" i="18" s="1"/>
  <c r="W40" i="18"/>
  <c r="X40" i="18" s="1"/>
  <c r="L40" i="18"/>
  <c r="L38" i="18"/>
  <c r="W38" i="18"/>
  <c r="X38" i="18" s="1"/>
  <c r="L34" i="18"/>
  <c r="W34" i="18"/>
  <c r="X34" i="18" s="1"/>
  <c r="W32" i="18"/>
  <c r="X32" i="18" s="1"/>
  <c r="L32" i="18"/>
  <c r="W30" i="18"/>
  <c r="X30" i="18" s="1"/>
  <c r="L30" i="18"/>
  <c r="L21" i="18"/>
  <c r="W21" i="18"/>
  <c r="X21" i="18" s="1"/>
  <c r="L19" i="18"/>
  <c r="W19" i="18"/>
  <c r="X19" i="18" s="1"/>
  <c r="L17" i="18"/>
  <c r="W17" i="18"/>
  <c r="X17" i="18" s="1"/>
  <c r="L14" i="18"/>
  <c r="K52" i="18"/>
  <c r="W9" i="18"/>
  <c r="X9" i="18" s="1"/>
  <c r="L9" i="18"/>
  <c r="AU19" i="35"/>
  <c r="AV19" i="35" s="1"/>
  <c r="X19" i="35"/>
  <c r="M51" i="15"/>
  <c r="BD14" i="2"/>
  <c r="BD18" i="2"/>
  <c r="BD24" i="2"/>
  <c r="BD22" i="2"/>
  <c r="BD16" i="2"/>
  <c r="BE35" i="12"/>
  <c r="BF35" i="12" s="1"/>
  <c r="BE15" i="12"/>
  <c r="BF15" i="12" s="1"/>
  <c r="BE20" i="12"/>
  <c r="BF20" i="12" s="1"/>
  <c r="AG36" i="22"/>
  <c r="BE36" i="30"/>
  <c r="AG28" i="22"/>
  <c r="AH28" i="22" s="1"/>
  <c r="BE28" i="30"/>
  <c r="BE37" i="12"/>
  <c r="BF37" i="12" s="1"/>
  <c r="BE16" i="12"/>
  <c r="BF16" i="12" s="1"/>
  <c r="BE18" i="12"/>
  <c r="BF18" i="12" s="1"/>
  <c r="BE13" i="12"/>
  <c r="BF13" i="12" s="1"/>
  <c r="BE46" i="12"/>
  <c r="BF46" i="12" s="1"/>
  <c r="BD27" i="2"/>
  <c r="BD35" i="2"/>
  <c r="BD23" i="2"/>
  <c r="AX51" i="2"/>
  <c r="AL51" i="2"/>
  <c r="BD19" i="2"/>
  <c r="BD9" i="2"/>
  <c r="BD25" i="2"/>
  <c r="AT52" i="18"/>
  <c r="AV34" i="22"/>
  <c r="AW34" i="22" s="1"/>
  <c r="BE51" i="24"/>
  <c r="AV33" i="22"/>
  <c r="AW33" i="22" s="1"/>
  <c r="AV51" i="30"/>
  <c r="AV49" i="22"/>
  <c r="AW49" i="22" s="1"/>
  <c r="AV45" i="22"/>
  <c r="AW45" i="22" s="1"/>
  <c r="AW51" i="24"/>
  <c r="AL16" i="28" s="1"/>
  <c r="AL17" i="28" s="1"/>
  <c r="AR49" i="18"/>
  <c r="AS49" i="18" s="1"/>
  <c r="AR17" i="18"/>
  <c r="AR25" i="18"/>
  <c r="AS25" i="18" s="1"/>
  <c r="AR11" i="18"/>
  <c r="AS11" i="18" s="1"/>
  <c r="AW51" i="10"/>
  <c r="AL10" i="28" s="1"/>
  <c r="AW51" i="36"/>
  <c r="AR46" i="18"/>
  <c r="AM46" i="18"/>
  <c r="AM16" i="18"/>
  <c r="AR16" i="18"/>
  <c r="AM9" i="18"/>
  <c r="AL52" i="18"/>
  <c r="AW51" i="7"/>
  <c r="AL6" i="28" s="1"/>
  <c r="AM34" i="18"/>
  <c r="AR34" i="18"/>
  <c r="AM14" i="18"/>
  <c r="AR14" i="18"/>
  <c r="AS14" i="18" s="1"/>
  <c r="AU21" i="35"/>
  <c r="AV21" i="35" s="1"/>
  <c r="AS21" i="35"/>
  <c r="G51" i="5"/>
  <c r="E11" i="28" s="1"/>
  <c r="BD51" i="22"/>
  <c r="AV52" i="16"/>
  <c r="BE51" i="27"/>
  <c r="AS51" i="12"/>
  <c r="X51" i="12"/>
  <c r="R34" i="22"/>
  <c r="W51" i="18"/>
  <c r="X51" i="18" s="1"/>
  <c r="F51" i="18"/>
  <c r="F51" i="35"/>
  <c r="V51" i="24"/>
  <c r="Q16" i="28" s="1"/>
  <c r="Q17" i="28" s="1"/>
  <c r="BE51" i="34"/>
  <c r="AU7" i="35"/>
  <c r="AS7" i="35"/>
  <c r="AV51" i="12"/>
  <c r="AN51" i="37"/>
  <c r="BE51" i="37"/>
  <c r="AK51" i="37"/>
  <c r="AK51" i="34"/>
  <c r="AJ38" i="22"/>
  <c r="AJ34" i="22"/>
  <c r="AJ51" i="30"/>
  <c r="BE51" i="7"/>
  <c r="AG51" i="30"/>
  <c r="AG40" i="22"/>
  <c r="AG32" i="22"/>
  <c r="AH32" i="22" s="1"/>
  <c r="AG24" i="22"/>
  <c r="AH51" i="23"/>
  <c r="Z15" i="28" s="1"/>
  <c r="AG12" i="22"/>
  <c r="BE51" i="23"/>
  <c r="AH51" i="34"/>
  <c r="AG44" i="22"/>
  <c r="AG20" i="22"/>
  <c r="AG16" i="22"/>
  <c r="AH51" i="31"/>
  <c r="AG51" i="12"/>
  <c r="AH51" i="36"/>
  <c r="X37" i="22"/>
  <c r="Y37" i="22" s="1"/>
  <c r="X15" i="22"/>
  <c r="Y15" i="22" s="1"/>
  <c r="X11" i="22"/>
  <c r="Y11" i="22" s="1"/>
  <c r="X33" i="22"/>
  <c r="Y33" i="22" s="1"/>
  <c r="X38" i="22"/>
  <c r="Y38" i="22" s="1"/>
  <c r="X26" i="22"/>
  <c r="Y26" i="22" s="1"/>
  <c r="X17" i="22"/>
  <c r="Y17" i="22" s="1"/>
  <c r="X9" i="22"/>
  <c r="Y9" i="22" s="1"/>
  <c r="X51" i="30"/>
  <c r="Y51" i="31"/>
  <c r="X30" i="22"/>
  <c r="Y30" i="22" s="1"/>
  <c r="X19" i="22"/>
  <c r="Y19" i="22" s="1"/>
  <c r="X21" i="22"/>
  <c r="Y21" i="22" s="1"/>
  <c r="X13" i="22"/>
  <c r="Y13" i="22" s="1"/>
  <c r="U45" i="22"/>
  <c r="V45" i="22" s="1"/>
  <c r="U39" i="22"/>
  <c r="V39" i="22" s="1"/>
  <c r="U49" i="22"/>
  <c r="V49" i="22" s="1"/>
  <c r="U37" i="22"/>
  <c r="V37" i="22" s="1"/>
  <c r="U31" i="22"/>
  <c r="V31" i="22" s="1"/>
  <c r="U44" i="22"/>
  <c r="V44" i="22" s="1"/>
  <c r="U38" i="22"/>
  <c r="V38" i="22" s="1"/>
  <c r="U35" i="22"/>
  <c r="V35" i="22" s="1"/>
  <c r="U34" i="22"/>
  <c r="V34" i="22" s="1"/>
  <c r="U27" i="22"/>
  <c r="V27" i="22" s="1"/>
  <c r="U51" i="30"/>
  <c r="U22" i="22"/>
  <c r="V22" i="22" s="1"/>
  <c r="U32" i="22"/>
  <c r="V32" i="22" s="1"/>
  <c r="AD51" i="24"/>
  <c r="U36" i="22"/>
  <c r="V36" i="22" s="1"/>
  <c r="U33" i="22"/>
  <c r="V33" i="22" s="1"/>
  <c r="V51" i="34"/>
  <c r="V51" i="31"/>
  <c r="U51" i="12"/>
  <c r="V51" i="36"/>
  <c r="R43" i="22"/>
  <c r="R45" i="22"/>
  <c r="R42" i="22"/>
  <c r="R40" i="22"/>
  <c r="R28" i="22"/>
  <c r="R23" i="22"/>
  <c r="R20" i="22"/>
  <c r="R18" i="22"/>
  <c r="R16" i="22"/>
  <c r="R10" i="22"/>
  <c r="R35" i="22"/>
  <c r="R48" i="22"/>
  <c r="R39" i="22"/>
  <c r="R26" i="22"/>
  <c r="R24" i="22"/>
  <c r="R22" i="22"/>
  <c r="R49" i="22"/>
  <c r="R47" i="22"/>
  <c r="R37" i="22"/>
  <c r="R30" i="22"/>
  <c r="R25" i="22"/>
  <c r="R14" i="22"/>
  <c r="R12" i="22"/>
  <c r="R8" i="22"/>
  <c r="R51" i="30"/>
  <c r="R29" i="22"/>
  <c r="R27" i="22"/>
  <c r="R46" i="22"/>
  <c r="R41" i="22"/>
  <c r="R21" i="22"/>
  <c r="R19" i="22"/>
  <c r="R17" i="22"/>
  <c r="R15" i="22"/>
  <c r="R13" i="22"/>
  <c r="R11" i="22"/>
  <c r="R9" i="22"/>
  <c r="S51" i="31"/>
  <c r="S51" i="34"/>
  <c r="R51" i="12"/>
  <c r="S51" i="36"/>
  <c r="L51" i="39"/>
  <c r="M51" i="39"/>
  <c r="AD51" i="45"/>
  <c r="AE51" i="45"/>
  <c r="AU50" i="35"/>
  <c r="X50" i="35"/>
  <c r="L51" i="12"/>
  <c r="M51" i="9"/>
  <c r="K8" i="28" s="1"/>
  <c r="I51" i="39"/>
  <c r="J51" i="39"/>
  <c r="AD51" i="38"/>
  <c r="AE51" i="38"/>
  <c r="J51" i="27"/>
  <c r="H7" i="28" s="1"/>
  <c r="AD51" i="27"/>
  <c r="J51" i="36"/>
  <c r="J51" i="37"/>
  <c r="AD51" i="7"/>
  <c r="AD51" i="36"/>
  <c r="AD51" i="37"/>
  <c r="J51" i="9"/>
  <c r="H8" i="28" s="1"/>
  <c r="I51" i="12"/>
  <c r="G51" i="10"/>
  <c r="E10" i="28" s="1"/>
  <c r="F45" i="22"/>
  <c r="F23" i="22"/>
  <c r="O23" i="22" s="1"/>
  <c r="P23" i="22" s="1"/>
  <c r="F21" i="22"/>
  <c r="F48" i="22"/>
  <c r="F47" i="22"/>
  <c r="F46" i="22"/>
  <c r="O46" i="22" s="1"/>
  <c r="P46" i="22" s="1"/>
  <c r="F36" i="22"/>
  <c r="O36" i="22" s="1"/>
  <c r="P36" i="22" s="1"/>
  <c r="F31" i="22"/>
  <c r="O31" i="22" s="1"/>
  <c r="P31" i="22" s="1"/>
  <c r="F17" i="22"/>
  <c r="F15" i="22"/>
  <c r="F13" i="22"/>
  <c r="O13" i="22" s="1"/>
  <c r="P13" i="22" s="1"/>
  <c r="F12" i="22"/>
  <c r="O12" i="22" s="1"/>
  <c r="P12" i="22" s="1"/>
  <c r="F11" i="22"/>
  <c r="O11" i="22" s="1"/>
  <c r="P11" i="22" s="1"/>
  <c r="F9" i="22"/>
  <c r="O9" i="22" s="1"/>
  <c r="F51" i="30"/>
  <c r="F8" i="22"/>
  <c r="W20" i="18"/>
  <c r="F20" i="18"/>
  <c r="AD51" i="9"/>
  <c r="AD51" i="10"/>
  <c r="AD51" i="34"/>
  <c r="F43" i="22"/>
  <c r="F42" i="22"/>
  <c r="O42" i="22" s="1"/>
  <c r="P42" i="22" s="1"/>
  <c r="F40" i="22"/>
  <c r="F39" i="22"/>
  <c r="O39" i="22" s="1"/>
  <c r="P39" i="22" s="1"/>
  <c r="F38" i="22"/>
  <c r="O38" i="22" s="1"/>
  <c r="P38" i="22" s="1"/>
  <c r="F35" i="22"/>
  <c r="O35" i="22" s="1"/>
  <c r="P35" i="22" s="1"/>
  <c r="F28" i="22"/>
  <c r="O28" i="22" s="1"/>
  <c r="P28" i="22" s="1"/>
  <c r="F26" i="22"/>
  <c r="O26" i="22" s="1"/>
  <c r="P26" i="22" s="1"/>
  <c r="F25" i="22"/>
  <c r="O25" i="22" s="1"/>
  <c r="P25" i="22" s="1"/>
  <c r="F14" i="18"/>
  <c r="E52" i="18"/>
  <c r="W14" i="18"/>
  <c r="W51" i="35"/>
  <c r="X8" i="35"/>
  <c r="AU8" i="35"/>
  <c r="X10" i="35"/>
  <c r="AU10" i="35"/>
  <c r="AV10" i="35" s="1"/>
  <c r="AU12" i="35"/>
  <c r="AV12" i="35" s="1"/>
  <c r="X12" i="35"/>
  <c r="AU14" i="35"/>
  <c r="AV14" i="35" s="1"/>
  <c r="X14" i="35"/>
  <c r="AU16" i="35"/>
  <c r="AV16" i="35" s="1"/>
  <c r="X16" i="35"/>
  <c r="AU27" i="35"/>
  <c r="AV27" i="35" s="1"/>
  <c r="X27" i="35"/>
  <c r="X29" i="35"/>
  <c r="AU29" i="35"/>
  <c r="AV29" i="35" s="1"/>
  <c r="AU31" i="35"/>
  <c r="AV31" i="35" s="1"/>
  <c r="X31" i="35"/>
  <c r="AU33" i="35"/>
  <c r="AV33" i="35" s="1"/>
  <c r="X33" i="35"/>
  <c r="AU34" i="35"/>
  <c r="AV34" i="35" s="1"/>
  <c r="X34" i="35"/>
  <c r="AU40" i="35"/>
  <c r="AV40" i="35" s="1"/>
  <c r="X40" i="35"/>
  <c r="AU41" i="35"/>
  <c r="AV41" i="35" s="1"/>
  <c r="X41" i="35"/>
  <c r="X42" i="35"/>
  <c r="AU42" i="35"/>
  <c r="AV42" i="35" s="1"/>
  <c r="AU44" i="35"/>
  <c r="AV44" i="35" s="1"/>
  <c r="X44" i="35"/>
  <c r="X48" i="35"/>
  <c r="AU48" i="35"/>
  <c r="AV48" i="35" s="1"/>
  <c r="G51" i="31"/>
  <c r="G51" i="9"/>
  <c r="E8" i="28" s="1"/>
  <c r="F32" i="22"/>
  <c r="F30" i="22"/>
  <c r="O30" i="22" s="1"/>
  <c r="P30" i="22" s="1"/>
  <c r="F49" i="22"/>
  <c r="F44" i="22"/>
  <c r="F34" i="22"/>
  <c r="O34" i="22" s="1"/>
  <c r="P34" i="22" s="1"/>
  <c r="F24" i="22"/>
  <c r="F22" i="22"/>
  <c r="O22" i="22" s="1"/>
  <c r="P22" i="22" s="1"/>
  <c r="F20" i="22"/>
  <c r="O20" i="22" s="1"/>
  <c r="P20" i="22" s="1"/>
  <c r="F19" i="22"/>
  <c r="O19" i="22" s="1"/>
  <c r="P19" i="22" s="1"/>
  <c r="F18" i="22"/>
  <c r="O18" i="22" s="1"/>
  <c r="P18" i="22" s="1"/>
  <c r="F16" i="22"/>
  <c r="O16" i="22" s="1"/>
  <c r="P16" i="22" s="1"/>
  <c r="F14" i="22"/>
  <c r="O14" i="22" s="1"/>
  <c r="P14" i="22" s="1"/>
  <c r="F10" i="22"/>
  <c r="O10" i="22" s="1"/>
  <c r="P10" i="22" s="1"/>
  <c r="AD51" i="31"/>
  <c r="F50" i="18"/>
  <c r="W50" i="18"/>
  <c r="F41" i="22"/>
  <c r="F37" i="22"/>
  <c r="F33" i="22"/>
  <c r="O33" i="22" s="1"/>
  <c r="P33" i="22" s="1"/>
  <c r="F29" i="22"/>
  <c r="O29" i="22" s="1"/>
  <c r="P29" i="22" s="1"/>
  <c r="F27" i="22"/>
  <c r="O27" i="22" s="1"/>
  <c r="P27" i="22" s="1"/>
  <c r="AD51" i="15"/>
  <c r="AD51" i="5"/>
  <c r="AU18" i="35"/>
  <c r="AV18" i="35" s="1"/>
  <c r="X18" i="35"/>
  <c r="AU20" i="35"/>
  <c r="AV20" i="35" s="1"/>
  <c r="X20" i="35"/>
  <c r="X25" i="35"/>
  <c r="AU25" i="35"/>
  <c r="AV25" i="35" s="1"/>
  <c r="X35" i="35"/>
  <c r="AU35" i="35"/>
  <c r="AV35" i="35" s="1"/>
  <c r="X37" i="35"/>
  <c r="AU37" i="35"/>
  <c r="AV37" i="35" s="1"/>
  <c r="AU39" i="35"/>
  <c r="AV39" i="35" s="1"/>
  <c r="X39" i="35"/>
  <c r="X43" i="35"/>
  <c r="AU43" i="35"/>
  <c r="AV43" i="35" s="1"/>
  <c r="AU47" i="35"/>
  <c r="AV47" i="35" s="1"/>
  <c r="X47" i="35"/>
  <c r="G51" i="34"/>
  <c r="G51" i="15"/>
  <c r="BF51" i="42"/>
  <c r="AP52" i="18"/>
  <c r="AO13" i="28" s="1"/>
  <c r="AO14" i="28" s="1"/>
  <c r="AO18" i="28" s="1"/>
  <c r="BG51" i="39"/>
  <c r="AR53" i="44"/>
  <c r="AS7" i="44"/>
  <c r="AS53" i="44" s="1"/>
  <c r="AU7" i="44"/>
  <c r="BE51" i="41"/>
  <c r="BE51" i="43"/>
  <c r="BH51" i="42"/>
  <c r="O49" i="22" l="1"/>
  <c r="P49" i="22" s="1"/>
  <c r="BB33" i="22"/>
  <c r="BC33" i="22" s="1"/>
  <c r="BG11" i="2"/>
  <c r="BG42" i="2"/>
  <c r="AP48" i="22"/>
  <c r="AQ48" i="22" s="1"/>
  <c r="AP39" i="22"/>
  <c r="AQ39" i="22" s="1"/>
  <c r="BG30" i="2"/>
  <c r="O44" i="22"/>
  <c r="P44" i="22" s="1"/>
  <c r="O47" i="22"/>
  <c r="P47" i="22" s="1"/>
  <c r="O45" i="22"/>
  <c r="P45" i="22" s="1"/>
  <c r="BG36" i="2"/>
  <c r="O32" i="22"/>
  <c r="P32" i="22" s="1"/>
  <c r="O21" i="22"/>
  <c r="P21" i="22" s="1"/>
  <c r="O40" i="22"/>
  <c r="P40" i="22" s="1"/>
  <c r="O37" i="22"/>
  <c r="P37" i="22" s="1"/>
  <c r="O41" i="22"/>
  <c r="P41" i="22" s="1"/>
  <c r="AA36" i="22"/>
  <c r="AB36" i="22" s="1"/>
  <c r="O48" i="22"/>
  <c r="P48" i="22" s="1"/>
  <c r="O17" i="22"/>
  <c r="P17" i="22" s="1"/>
  <c r="O24" i="22"/>
  <c r="P24" i="22" s="1"/>
  <c r="O43" i="22"/>
  <c r="P43" i="22" s="1"/>
  <c r="BD34" i="25"/>
  <c r="AC49" i="25"/>
  <c r="S19" i="22"/>
  <c r="AA19" i="22"/>
  <c r="AB19" i="22" s="1"/>
  <c r="O15" i="22"/>
  <c r="P15" i="22" s="1"/>
  <c r="S17" i="22"/>
  <c r="AA17" i="22"/>
  <c r="AB17" i="22" s="1"/>
  <c r="S8" i="22"/>
  <c r="AA8" i="22"/>
  <c r="AB8" i="22" s="1"/>
  <c r="S22" i="22"/>
  <c r="AA22" i="22"/>
  <c r="AB22" i="22" s="1"/>
  <c r="S18" i="22"/>
  <c r="AA18" i="22"/>
  <c r="AB18" i="22" s="1"/>
  <c r="S34" i="22"/>
  <c r="AA34" i="22"/>
  <c r="AB34" i="22" s="1"/>
  <c r="AT18" i="22"/>
  <c r="BB18" i="22"/>
  <c r="BC18" i="22" s="1"/>
  <c r="AT28" i="22"/>
  <c r="BB28" i="22"/>
  <c r="BC28" i="22" s="1"/>
  <c r="AT8" i="22"/>
  <c r="BB8" i="22"/>
  <c r="AC43" i="25"/>
  <c r="AP28" i="22"/>
  <c r="AQ28" i="22" s="1"/>
  <c r="AP47" i="22"/>
  <c r="AQ47" i="22" s="1"/>
  <c r="BB51" i="12"/>
  <c r="BC8" i="12"/>
  <c r="BC51" i="12" s="1"/>
  <c r="AA32" i="22"/>
  <c r="AB32" i="22" s="1"/>
  <c r="BB34" i="22"/>
  <c r="BC34" i="22" s="1"/>
  <c r="AT37" i="22"/>
  <c r="BB37" i="22"/>
  <c r="BC37" i="22" s="1"/>
  <c r="O8" i="22"/>
  <c r="P8" i="22" s="1"/>
  <c r="S21" i="22"/>
  <c r="AA21" i="22"/>
  <c r="AB21" i="22" s="1"/>
  <c r="S14" i="22"/>
  <c r="AA14" i="22"/>
  <c r="AB14" i="22" s="1"/>
  <c r="S26" i="22"/>
  <c r="AA26" i="22"/>
  <c r="AB26" i="22" s="1"/>
  <c r="S23" i="22"/>
  <c r="AA23" i="22"/>
  <c r="AB23" i="22" s="1"/>
  <c r="AH12" i="22"/>
  <c r="AP12" i="22"/>
  <c r="AQ12" i="22" s="1"/>
  <c r="AH36" i="22"/>
  <c r="AP36" i="22"/>
  <c r="AQ36" i="22" s="1"/>
  <c r="AP20" i="8"/>
  <c r="AQ20" i="8" s="1"/>
  <c r="AT40" i="22"/>
  <c r="BB40" i="22"/>
  <c r="BC40" i="22" s="1"/>
  <c r="AT36" i="22"/>
  <c r="BB36" i="22"/>
  <c r="BC36" i="22" s="1"/>
  <c r="AT35" i="22"/>
  <c r="BB35" i="22"/>
  <c r="BC35" i="22" s="1"/>
  <c r="AT41" i="22"/>
  <c r="BB41" i="22"/>
  <c r="BC41" i="22" s="1"/>
  <c r="AW48" i="22"/>
  <c r="BB48" i="22"/>
  <c r="BC48" i="22" s="1"/>
  <c r="AP35" i="22"/>
  <c r="AQ35" i="22" s="1"/>
  <c r="AP8" i="22"/>
  <c r="AQ8" i="22" s="1"/>
  <c r="AP19" i="22"/>
  <c r="AQ19" i="22" s="1"/>
  <c r="AA51" i="12"/>
  <c r="AB8" i="12"/>
  <c r="AB51" i="12" s="1"/>
  <c r="AP26" i="22"/>
  <c r="AQ26" i="22" s="1"/>
  <c r="BB23" i="22"/>
  <c r="BC23" i="22" s="1"/>
  <c r="S41" i="22"/>
  <c r="AA41" i="22"/>
  <c r="AB41" i="22" s="1"/>
  <c r="S25" i="22"/>
  <c r="AA25" i="22"/>
  <c r="AB25" i="22" s="1"/>
  <c r="S39" i="22"/>
  <c r="AA39" i="22"/>
  <c r="AB39" i="22" s="1"/>
  <c r="S28" i="22"/>
  <c r="AA28" i="22"/>
  <c r="AB28" i="22" s="1"/>
  <c r="AT30" i="22"/>
  <c r="BB30" i="22"/>
  <c r="BC30" i="22" s="1"/>
  <c r="AT16" i="22"/>
  <c r="BB16" i="22"/>
  <c r="BC16" i="22" s="1"/>
  <c r="AT24" i="22"/>
  <c r="BB24" i="22"/>
  <c r="BC24" i="22" s="1"/>
  <c r="AT31" i="22"/>
  <c r="BB31" i="22"/>
  <c r="BC31" i="22" s="1"/>
  <c r="AW15" i="22"/>
  <c r="BB15" i="22"/>
  <c r="BC15" i="22" s="1"/>
  <c r="AW19" i="22"/>
  <c r="BB19" i="22"/>
  <c r="BC19" i="22" s="1"/>
  <c r="AW17" i="22"/>
  <c r="BB17" i="22"/>
  <c r="BC17" i="22" s="1"/>
  <c r="AP32" i="22"/>
  <c r="AQ32" i="22" s="1"/>
  <c r="AP43" i="22"/>
  <c r="AQ43" i="22" s="1"/>
  <c r="BB49" i="22"/>
  <c r="BC49" i="22" s="1"/>
  <c r="BB29" i="22"/>
  <c r="BC29" i="22" s="1"/>
  <c r="AW42" i="22"/>
  <c r="BB42" i="22"/>
  <c r="BC42" i="22" s="1"/>
  <c r="S46" i="22"/>
  <c r="AA46" i="22"/>
  <c r="AB46" i="22" s="1"/>
  <c r="AT46" i="22"/>
  <c r="BB46" i="22"/>
  <c r="BC46" i="22" s="1"/>
  <c r="AT38" i="22"/>
  <c r="BB38" i="22"/>
  <c r="BC38" i="22" s="1"/>
  <c r="AT14" i="22"/>
  <c r="BB14" i="22"/>
  <c r="BC14" i="22" s="1"/>
  <c r="AW44" i="22"/>
  <c r="BB44" i="22"/>
  <c r="BC44" i="22" s="1"/>
  <c r="BD41" i="25"/>
  <c r="AP41" i="22"/>
  <c r="AQ41" i="22" s="1"/>
  <c r="S24" i="22"/>
  <c r="AA24" i="22"/>
  <c r="AB24" i="22" s="1"/>
  <c r="AT27" i="22"/>
  <c r="BB27" i="22"/>
  <c r="BC27" i="22" s="1"/>
  <c r="S9" i="22"/>
  <c r="AA9" i="22"/>
  <c r="S30" i="22"/>
  <c r="AA30" i="22"/>
  <c r="AB30" i="22" s="1"/>
  <c r="S48" i="22"/>
  <c r="AA48" i="22"/>
  <c r="AB48" i="22" s="1"/>
  <c r="AH24" i="22"/>
  <c r="AP24" i="22"/>
  <c r="AQ24" i="22" s="1"/>
  <c r="S11" i="22"/>
  <c r="AA11" i="22"/>
  <c r="AB11" i="22" s="1"/>
  <c r="S27" i="22"/>
  <c r="AA27" i="22"/>
  <c r="AB27" i="22" s="1"/>
  <c r="S37" i="22"/>
  <c r="AA37" i="22"/>
  <c r="AB37" i="22" s="1"/>
  <c r="S35" i="22"/>
  <c r="AA35" i="22"/>
  <c r="AB35" i="22" s="1"/>
  <c r="S42" i="22"/>
  <c r="AA42" i="22"/>
  <c r="AB42" i="22" s="1"/>
  <c r="AH16" i="22"/>
  <c r="AP16" i="22"/>
  <c r="AQ16" i="22" s="1"/>
  <c r="AT26" i="22"/>
  <c r="BB26" i="22"/>
  <c r="BC26" i="22" s="1"/>
  <c r="AT22" i="22"/>
  <c r="BB22" i="22"/>
  <c r="BC22" i="22" s="1"/>
  <c r="AW9" i="22"/>
  <c r="BB9" i="22"/>
  <c r="BC9" i="22" s="1"/>
  <c r="BG49" i="2"/>
  <c r="CD7" i="53"/>
  <c r="CD51" i="53" s="1"/>
  <c r="CC51" i="53"/>
  <c r="AA33" i="22"/>
  <c r="AB33" i="22" s="1"/>
  <c r="S13" i="22"/>
  <c r="AA13" i="22"/>
  <c r="AB13" i="22" s="1"/>
  <c r="S29" i="22"/>
  <c r="AA29" i="22"/>
  <c r="AB29" i="22" s="1"/>
  <c r="S47" i="22"/>
  <c r="AA47" i="22"/>
  <c r="AB47" i="22" s="1"/>
  <c r="S10" i="22"/>
  <c r="AA10" i="22"/>
  <c r="AB10" i="22" s="1"/>
  <c r="S45" i="22"/>
  <c r="AA45" i="22"/>
  <c r="AB45" i="22" s="1"/>
  <c r="AH20" i="22"/>
  <c r="AP20" i="22"/>
  <c r="AQ20" i="22" s="1"/>
  <c r="AH40" i="22"/>
  <c r="AP40" i="22"/>
  <c r="AQ40" i="22" s="1"/>
  <c r="S38" i="22"/>
  <c r="AA38" i="22"/>
  <c r="AB38" i="22" s="1"/>
  <c r="AA52" i="18"/>
  <c r="Z13" i="28" s="1"/>
  <c r="AT12" i="22"/>
  <c r="BB12" i="22"/>
  <c r="BC12" i="22" s="1"/>
  <c r="AW25" i="22"/>
  <c r="BB25" i="22"/>
  <c r="BC25" i="22" s="1"/>
  <c r="AW32" i="22"/>
  <c r="BB32" i="22"/>
  <c r="BC32" i="22" s="1"/>
  <c r="AP45" i="22"/>
  <c r="AQ45" i="22" s="1"/>
  <c r="P9" i="22"/>
  <c r="AA31" i="22"/>
  <c r="AB31" i="22" s="1"/>
  <c r="AP49" i="22"/>
  <c r="AQ49" i="22" s="1"/>
  <c r="AA44" i="22"/>
  <c r="AB44" i="22" s="1"/>
  <c r="AP11" i="22"/>
  <c r="AQ11" i="22" s="1"/>
  <c r="S12" i="22"/>
  <c r="AA12" i="22"/>
  <c r="AB12" i="22" s="1"/>
  <c r="S20" i="22"/>
  <c r="AA20" i="22"/>
  <c r="AB20" i="22" s="1"/>
  <c r="AT10" i="22"/>
  <c r="BB10" i="22"/>
  <c r="BC10" i="22" s="1"/>
  <c r="AW13" i="22"/>
  <c r="BB13" i="22"/>
  <c r="BC13" i="22" s="1"/>
  <c r="S40" i="22"/>
  <c r="AA40" i="22"/>
  <c r="AB40" i="22" s="1"/>
  <c r="S15" i="22"/>
  <c r="AA15" i="22"/>
  <c r="AB15" i="22" s="1"/>
  <c r="S49" i="22"/>
  <c r="AA49" i="22"/>
  <c r="AB49" i="22" s="1"/>
  <c r="S16" i="22"/>
  <c r="AA16" i="22"/>
  <c r="AB16" i="22" s="1"/>
  <c r="S43" i="22"/>
  <c r="AA43" i="22"/>
  <c r="AB43" i="22" s="1"/>
  <c r="AH44" i="22"/>
  <c r="AP44" i="22"/>
  <c r="AQ44" i="22" s="1"/>
  <c r="AT20" i="22"/>
  <c r="BB20" i="22"/>
  <c r="BC20" i="22" s="1"/>
  <c r="AW21" i="22"/>
  <c r="BB21" i="22"/>
  <c r="BC21" i="22" s="1"/>
  <c r="BB45" i="22"/>
  <c r="BC45" i="22" s="1"/>
  <c r="BD11" i="25"/>
  <c r="BD37" i="25"/>
  <c r="BD39" i="25"/>
  <c r="BG26" i="2"/>
  <c r="BD49" i="25"/>
  <c r="BG34" i="2"/>
  <c r="BG24" i="2"/>
  <c r="BG47" i="2"/>
  <c r="BG17" i="2"/>
  <c r="BG8" i="2"/>
  <c r="BG14" i="2"/>
  <c r="BG28" i="2"/>
  <c r="AC41" i="25"/>
  <c r="AK22" i="22"/>
  <c r="AP22" i="22"/>
  <c r="AQ22" i="22" s="1"/>
  <c r="AK18" i="22"/>
  <c r="AP18" i="22"/>
  <c r="AQ18" i="22" s="1"/>
  <c r="AK33" i="22"/>
  <c r="AP33" i="22"/>
  <c r="AQ33" i="22" s="1"/>
  <c r="AK14" i="22"/>
  <c r="AP14" i="22"/>
  <c r="AQ14" i="22" s="1"/>
  <c r="AK42" i="22"/>
  <c r="AP42" i="22"/>
  <c r="AQ42" i="22" s="1"/>
  <c r="AK34" i="22"/>
  <c r="AP34" i="22"/>
  <c r="AQ34" i="22" s="1"/>
  <c r="AK37" i="22"/>
  <c r="AP37" i="22"/>
  <c r="AQ37" i="22" s="1"/>
  <c r="AK30" i="22"/>
  <c r="AP30" i="22"/>
  <c r="AQ30" i="22" s="1"/>
  <c r="P51" i="12"/>
  <c r="AK38" i="22"/>
  <c r="AP38" i="22"/>
  <c r="AQ38" i="22" s="1"/>
  <c r="AK10" i="22"/>
  <c r="AP10" i="22"/>
  <c r="AQ10" i="22" s="1"/>
  <c r="AK46" i="22"/>
  <c r="AP46" i="22"/>
  <c r="AQ46" i="22" s="1"/>
  <c r="AP51" i="12"/>
  <c r="AQ8" i="12"/>
  <c r="AQ51" i="12" s="1"/>
  <c r="O51" i="12"/>
  <c r="BG12" i="2"/>
  <c r="BG43" i="2"/>
  <c r="BG45" i="2"/>
  <c r="N42" i="25"/>
  <c r="N48" i="25"/>
  <c r="AC28" i="25"/>
  <c r="N28" i="25"/>
  <c r="AC23" i="25"/>
  <c r="N23" i="25"/>
  <c r="N22" i="25"/>
  <c r="AC24" i="25"/>
  <c r="N24" i="25"/>
  <c r="AC26" i="25"/>
  <c r="N26" i="25"/>
  <c r="AC12" i="25"/>
  <c r="N12" i="25"/>
  <c r="BA36" i="25"/>
  <c r="BA29" i="25"/>
  <c r="BA42" i="25"/>
  <c r="BA25" i="25"/>
  <c r="BA43" i="25"/>
  <c r="BA51" i="2"/>
  <c r="BA32" i="25"/>
  <c r="Q22" i="25"/>
  <c r="Z22" i="25" s="1"/>
  <c r="Z22" i="2"/>
  <c r="Q20" i="25"/>
  <c r="Z20" i="25" s="1"/>
  <c r="Z20" i="2"/>
  <c r="BA18" i="25"/>
  <c r="Q15" i="25"/>
  <c r="Z15" i="25" s="1"/>
  <c r="Z15" i="2"/>
  <c r="N40" i="25"/>
  <c r="N30" i="25"/>
  <c r="AC11" i="25"/>
  <c r="N11" i="25"/>
  <c r="N15" i="25"/>
  <c r="AC16" i="25"/>
  <c r="N16" i="25"/>
  <c r="AC34" i="25"/>
  <c r="N34" i="25"/>
  <c r="AC17" i="25"/>
  <c r="N17" i="25"/>
  <c r="AC46" i="25"/>
  <c r="N46" i="25"/>
  <c r="BA20" i="25"/>
  <c r="BA38" i="25"/>
  <c r="BA8" i="25"/>
  <c r="BA37" i="25"/>
  <c r="BA39" i="25"/>
  <c r="Q25" i="25"/>
  <c r="Z25" i="25" s="1"/>
  <c r="Z25" i="2"/>
  <c r="Q44" i="25"/>
  <c r="Z44" i="25" s="1"/>
  <c r="Z44" i="2"/>
  <c r="BA10" i="25"/>
  <c r="BA40" i="25"/>
  <c r="BA26" i="25"/>
  <c r="BA19" i="25"/>
  <c r="BA16" i="25"/>
  <c r="BA45" i="25"/>
  <c r="BA12" i="25"/>
  <c r="BA41" i="25"/>
  <c r="BA27" i="25"/>
  <c r="AO51" i="25"/>
  <c r="Q36" i="25"/>
  <c r="Z36" i="25" s="1"/>
  <c r="Z36" i="2"/>
  <c r="Q42" i="25"/>
  <c r="Z42" i="25" s="1"/>
  <c r="Z42" i="2"/>
  <c r="Q18" i="25"/>
  <c r="Z18" i="25" s="1"/>
  <c r="Z18" i="2"/>
  <c r="N44" i="25"/>
  <c r="N35" i="25"/>
  <c r="N20" i="25"/>
  <c r="N25" i="25"/>
  <c r="N36" i="25"/>
  <c r="N29" i="25"/>
  <c r="AC14" i="25"/>
  <c r="N14" i="25"/>
  <c r="AO51" i="2"/>
  <c r="BA31" i="25"/>
  <c r="BA22" i="25"/>
  <c r="Q35" i="25"/>
  <c r="Z35" i="25" s="1"/>
  <c r="Z35" i="2"/>
  <c r="Q33" i="25"/>
  <c r="Z33" i="25" s="1"/>
  <c r="Z33" i="2"/>
  <c r="BA15" i="25"/>
  <c r="Q48" i="25"/>
  <c r="Z48" i="25" s="1"/>
  <c r="Z48" i="2"/>
  <c r="BA49" i="25"/>
  <c r="N27" i="25"/>
  <c r="AC19" i="25"/>
  <c r="N19" i="25"/>
  <c r="AC13" i="25"/>
  <c r="N13" i="25"/>
  <c r="AC50" i="25"/>
  <c r="BG50" i="25" s="1"/>
  <c r="N50" i="25"/>
  <c r="AC47" i="25"/>
  <c r="N47" i="25"/>
  <c r="AC45" i="25"/>
  <c r="N45" i="25"/>
  <c r="BA33" i="25"/>
  <c r="BA35" i="25"/>
  <c r="BA24" i="25"/>
  <c r="Q27" i="25"/>
  <c r="Z27" i="25" s="1"/>
  <c r="Z27" i="2"/>
  <c r="BA46" i="25"/>
  <c r="BA44" i="25"/>
  <c r="BA17" i="25"/>
  <c r="BA13" i="25"/>
  <c r="BA48" i="25"/>
  <c r="BA9" i="25"/>
  <c r="BA28" i="25"/>
  <c r="BA21" i="25"/>
  <c r="BA23" i="25"/>
  <c r="BA11" i="25"/>
  <c r="Q29" i="25"/>
  <c r="Z29" i="25" s="1"/>
  <c r="Z29" i="2"/>
  <c r="Q38" i="25"/>
  <c r="Z38" i="25" s="1"/>
  <c r="Z38" i="2"/>
  <c r="BA30" i="25"/>
  <c r="BA47" i="25"/>
  <c r="BA14" i="25"/>
  <c r="BA34" i="25"/>
  <c r="Q30" i="25"/>
  <c r="Z30" i="25" s="1"/>
  <c r="Z30" i="2"/>
  <c r="Q40" i="25"/>
  <c r="Z40" i="25" s="1"/>
  <c r="Z40" i="2"/>
  <c r="BD46" i="25"/>
  <c r="BD8" i="25"/>
  <c r="BG8" i="25" s="1"/>
  <c r="BD26" i="25"/>
  <c r="BD36" i="25"/>
  <c r="BD31" i="25"/>
  <c r="BD44" i="25"/>
  <c r="BD25" i="25"/>
  <c r="BD29" i="25"/>
  <c r="BD45" i="25"/>
  <c r="BD12" i="25"/>
  <c r="BG16" i="2"/>
  <c r="BD24" i="25"/>
  <c r="BD40" i="25"/>
  <c r="BD7" i="25"/>
  <c r="BD9" i="25"/>
  <c r="BD43" i="25"/>
  <c r="BG29" i="2"/>
  <c r="BD17" i="25"/>
  <c r="BD47" i="25"/>
  <c r="BD23" i="25"/>
  <c r="BG20" i="2"/>
  <c r="BD10" i="25"/>
  <c r="BD38" i="25"/>
  <c r="BD30" i="25"/>
  <c r="BG27" i="2"/>
  <c r="BG19" i="2"/>
  <c r="E37" i="25"/>
  <c r="AC37" i="2"/>
  <c r="BG37" i="2" s="1"/>
  <c r="E33" i="25"/>
  <c r="AC33" i="2"/>
  <c r="BG33" i="2" s="1"/>
  <c r="BG48" i="2"/>
  <c r="E39" i="25"/>
  <c r="AC39" i="2"/>
  <c r="BG39" i="2" s="1"/>
  <c r="BD16" i="25"/>
  <c r="BD28" i="25"/>
  <c r="BD18" i="25"/>
  <c r="BG25" i="2"/>
  <c r="BG13" i="2"/>
  <c r="E10" i="25"/>
  <c r="AC10" i="2"/>
  <c r="BG10" i="2" s="1"/>
  <c r="E38" i="25"/>
  <c r="AC38" i="2"/>
  <c r="BG38" i="2" s="1"/>
  <c r="BG46" i="2"/>
  <c r="E32" i="25"/>
  <c r="AC32" i="2"/>
  <c r="BG32" i="2" s="1"/>
  <c r="BG40" i="2"/>
  <c r="E31" i="25"/>
  <c r="AC31" i="2"/>
  <c r="BG31" i="2" s="1"/>
  <c r="E21" i="25"/>
  <c r="AC21" i="2"/>
  <c r="BG21" i="2" s="1"/>
  <c r="BG23" i="2"/>
  <c r="BG22" i="2"/>
  <c r="BD42" i="25"/>
  <c r="BG44" i="2"/>
  <c r="BG35" i="2"/>
  <c r="BG41" i="2"/>
  <c r="BG15" i="2"/>
  <c r="E9" i="25"/>
  <c r="AC9" i="2"/>
  <c r="BG9" i="2" s="1"/>
  <c r="E18" i="25"/>
  <c r="AC18" i="2"/>
  <c r="BG18" i="2" s="1"/>
  <c r="AV20" i="2"/>
  <c r="AW20" i="8"/>
  <c r="AS20" i="2"/>
  <c r="AT20" i="2" s="1"/>
  <c r="AT20" i="8"/>
  <c r="BF51" i="9"/>
  <c r="AR8" i="28" s="1"/>
  <c r="AM20" i="2"/>
  <c r="AN20" i="8"/>
  <c r="AJ20" i="2"/>
  <c r="AK20" i="8"/>
  <c r="BH11" i="12"/>
  <c r="BI11" i="12" s="1"/>
  <c r="BF42" i="30"/>
  <c r="BH42" i="30"/>
  <c r="BI42" i="30" s="1"/>
  <c r="BF33" i="30"/>
  <c r="BH33" i="30"/>
  <c r="BI33" i="30" s="1"/>
  <c r="BF47" i="30"/>
  <c r="BH47" i="30"/>
  <c r="BI47" i="30" s="1"/>
  <c r="BF12" i="30"/>
  <c r="BH12" i="30"/>
  <c r="BI12" i="30" s="1"/>
  <c r="BF20" i="30"/>
  <c r="BH20" i="30"/>
  <c r="BI20" i="30" s="1"/>
  <c r="BF20" i="11"/>
  <c r="BH20" i="11"/>
  <c r="BI20" i="11" s="1"/>
  <c r="BF38" i="30"/>
  <c r="BH38" i="30"/>
  <c r="BI38" i="30" s="1"/>
  <c r="BF8" i="30"/>
  <c r="BH8" i="30"/>
  <c r="BI8" i="30" s="1"/>
  <c r="BF21" i="30"/>
  <c r="BH21" i="30"/>
  <c r="BI21" i="30" s="1"/>
  <c r="BH15" i="12"/>
  <c r="BI15" i="12" s="1"/>
  <c r="BF36" i="30"/>
  <c r="BH36" i="30"/>
  <c r="BI36" i="30" s="1"/>
  <c r="BF32" i="30"/>
  <c r="BH32" i="30"/>
  <c r="BI32" i="30" s="1"/>
  <c r="BF41" i="30"/>
  <c r="BH41" i="30"/>
  <c r="BI41" i="30" s="1"/>
  <c r="BF44" i="30"/>
  <c r="BH44" i="30"/>
  <c r="BI44" i="30" s="1"/>
  <c r="BF43" i="30"/>
  <c r="BH43" i="30"/>
  <c r="BI43" i="30" s="1"/>
  <c r="BF14" i="30"/>
  <c r="BH14" i="30"/>
  <c r="BI14" i="30" s="1"/>
  <c r="BF19" i="30"/>
  <c r="BH19" i="30"/>
  <c r="BI19" i="30" s="1"/>
  <c r="BF13" i="30"/>
  <c r="BH13" i="30"/>
  <c r="BI13" i="30" s="1"/>
  <c r="BF27" i="30"/>
  <c r="BH27" i="30"/>
  <c r="BI27" i="30" s="1"/>
  <c r="BH19" i="12"/>
  <c r="BI19" i="12" s="1"/>
  <c r="AG20" i="25"/>
  <c r="AH20" i="25" s="1"/>
  <c r="AH20" i="2"/>
  <c r="BF34" i="30"/>
  <c r="BH34" i="30"/>
  <c r="BI34" i="30" s="1"/>
  <c r="BF18" i="30"/>
  <c r="BH18" i="30"/>
  <c r="BI18" i="30" s="1"/>
  <c r="BF24" i="30"/>
  <c r="BH24" i="30"/>
  <c r="BI24" i="30" s="1"/>
  <c r="BF40" i="30"/>
  <c r="BH40" i="30"/>
  <c r="BI40" i="30" s="1"/>
  <c r="BF37" i="30"/>
  <c r="BH37" i="30"/>
  <c r="BI37" i="30" s="1"/>
  <c r="BF26" i="30"/>
  <c r="BH26" i="30"/>
  <c r="BI26" i="30" s="1"/>
  <c r="BH9" i="12"/>
  <c r="BI9" i="12" s="1"/>
  <c r="BF28" i="30"/>
  <c r="BH28" i="30"/>
  <c r="BI28" i="30" s="1"/>
  <c r="BF30" i="30"/>
  <c r="BH30" i="30"/>
  <c r="BI30" i="30" s="1"/>
  <c r="BF46" i="30"/>
  <c r="BH46" i="30"/>
  <c r="BI46" i="30" s="1"/>
  <c r="BF49" i="30"/>
  <c r="BH49" i="30"/>
  <c r="BI49" i="30" s="1"/>
  <c r="BF16" i="30"/>
  <c r="BH16" i="30"/>
  <c r="BI16" i="30" s="1"/>
  <c r="BF22" i="30"/>
  <c r="BH22" i="30"/>
  <c r="BI22" i="30" s="1"/>
  <c r="BF31" i="30"/>
  <c r="BH31" i="30"/>
  <c r="BI31" i="30" s="1"/>
  <c r="BF35" i="30"/>
  <c r="BH35" i="30"/>
  <c r="BI35" i="30" s="1"/>
  <c r="BF10" i="30"/>
  <c r="BH10" i="30"/>
  <c r="BI10" i="30" s="1"/>
  <c r="BF45" i="30"/>
  <c r="BH45" i="30"/>
  <c r="BI45" i="30" s="1"/>
  <c r="BF48" i="30"/>
  <c r="BH48" i="30"/>
  <c r="BI48" i="30" s="1"/>
  <c r="X20" i="25"/>
  <c r="Y20" i="25" s="1"/>
  <c r="Y20" i="2"/>
  <c r="BH21" i="12"/>
  <c r="BI21" i="12" s="1"/>
  <c r="BH7" i="39"/>
  <c r="BI7" i="39" s="1"/>
  <c r="R20" i="2"/>
  <c r="S20" i="8"/>
  <c r="BH17" i="12"/>
  <c r="BI17" i="12" s="1"/>
  <c r="I20" i="2"/>
  <c r="J20" i="8"/>
  <c r="AD37" i="22"/>
  <c r="G37" i="22"/>
  <c r="AD18" i="22"/>
  <c r="G18" i="22"/>
  <c r="AD24" i="22"/>
  <c r="G24" i="22"/>
  <c r="AD30" i="22"/>
  <c r="G30" i="22"/>
  <c r="AD28" i="22"/>
  <c r="G28" i="22"/>
  <c r="AD40" i="22"/>
  <c r="G40" i="22"/>
  <c r="AD8" i="22"/>
  <c r="G8" i="22"/>
  <c r="AD12" i="22"/>
  <c r="G12" i="22"/>
  <c r="AD31" i="22"/>
  <c r="G31" i="22"/>
  <c r="AD48" i="22"/>
  <c r="G48" i="22"/>
  <c r="AD27" i="22"/>
  <c r="G27" i="22"/>
  <c r="AD41" i="22"/>
  <c r="G41" i="22"/>
  <c r="AD10" i="22"/>
  <c r="G10" i="22"/>
  <c r="AD19" i="22"/>
  <c r="G19" i="22"/>
  <c r="AD34" i="22"/>
  <c r="G34" i="22"/>
  <c r="AD32" i="22"/>
  <c r="G32" i="22"/>
  <c r="AD35" i="22"/>
  <c r="G35" i="22"/>
  <c r="AD42" i="22"/>
  <c r="G42" i="22"/>
  <c r="AD13" i="22"/>
  <c r="G13" i="22"/>
  <c r="AD36" i="22"/>
  <c r="G36" i="22"/>
  <c r="AD21" i="22"/>
  <c r="G21" i="22"/>
  <c r="AD7" i="22"/>
  <c r="G7" i="22"/>
  <c r="BH28" i="12"/>
  <c r="BI28" i="12" s="1"/>
  <c r="AE28" i="12"/>
  <c r="BH44" i="12"/>
  <c r="BI44" i="12" s="1"/>
  <c r="AE44" i="12"/>
  <c r="BH25" i="12"/>
  <c r="BI25" i="12" s="1"/>
  <c r="AE25" i="12"/>
  <c r="BH42" i="12"/>
  <c r="BI42" i="12" s="1"/>
  <c r="AE42" i="12"/>
  <c r="BH46" i="12"/>
  <c r="BI46" i="12" s="1"/>
  <c r="AE46" i="12"/>
  <c r="BH13" i="12"/>
  <c r="BI13" i="12" s="1"/>
  <c r="AE13" i="12"/>
  <c r="BH49" i="12"/>
  <c r="BI49" i="12" s="1"/>
  <c r="AE49" i="12"/>
  <c r="AE27" i="12"/>
  <c r="BH27" i="12"/>
  <c r="BI27" i="12" s="1"/>
  <c r="BH10" i="12"/>
  <c r="BI10" i="12" s="1"/>
  <c r="AE10" i="12"/>
  <c r="BH33" i="12"/>
  <c r="BI33" i="12" s="1"/>
  <c r="AE33" i="12"/>
  <c r="BH22" i="12"/>
  <c r="BI22" i="12" s="1"/>
  <c r="AE22" i="12"/>
  <c r="BH29" i="12"/>
  <c r="BI29" i="12" s="1"/>
  <c r="AE29" i="12"/>
  <c r="BH47" i="12"/>
  <c r="BI47" i="12" s="1"/>
  <c r="AE47" i="12"/>
  <c r="BH38" i="12"/>
  <c r="BI38" i="12" s="1"/>
  <c r="AE38" i="12"/>
  <c r="BH24" i="12"/>
  <c r="BI24" i="12" s="1"/>
  <c r="AE24" i="12"/>
  <c r="BH31" i="12"/>
  <c r="BI31" i="12" s="1"/>
  <c r="AE31" i="12"/>
  <c r="BH18" i="12"/>
  <c r="BI18" i="12" s="1"/>
  <c r="AE18" i="12"/>
  <c r="BH8" i="12"/>
  <c r="BI8" i="12" s="1"/>
  <c r="AE8" i="12"/>
  <c r="AD29" i="22"/>
  <c r="G29" i="22"/>
  <c r="AD14" i="22"/>
  <c r="G14" i="22"/>
  <c r="AD20" i="22"/>
  <c r="G20" i="22"/>
  <c r="AD44" i="22"/>
  <c r="G44" i="22"/>
  <c r="AD25" i="22"/>
  <c r="G25" i="22"/>
  <c r="AD38" i="22"/>
  <c r="G38" i="22"/>
  <c r="AD43" i="22"/>
  <c r="G43" i="22"/>
  <c r="AD9" i="22"/>
  <c r="G9" i="22"/>
  <c r="AD15" i="22"/>
  <c r="G15" i="22"/>
  <c r="AD46" i="22"/>
  <c r="G46" i="22"/>
  <c r="AD23" i="22"/>
  <c r="G23" i="22"/>
  <c r="F51" i="12"/>
  <c r="G51" i="12"/>
  <c r="AD33" i="22"/>
  <c r="G33" i="22"/>
  <c r="AD16" i="22"/>
  <c r="G16" i="22"/>
  <c r="AD22" i="22"/>
  <c r="G22" i="22"/>
  <c r="AD49" i="22"/>
  <c r="G49" i="22"/>
  <c r="AD26" i="22"/>
  <c r="G26" i="22"/>
  <c r="AD39" i="22"/>
  <c r="G39" i="22"/>
  <c r="AD11" i="22"/>
  <c r="G11" i="22"/>
  <c r="AD17" i="22"/>
  <c r="G17" i="22"/>
  <c r="AD47" i="22"/>
  <c r="G47" i="22"/>
  <c r="AD45" i="22"/>
  <c r="G45" i="22"/>
  <c r="F20" i="2"/>
  <c r="G20" i="8"/>
  <c r="BH7" i="12"/>
  <c r="BI7" i="12" s="1"/>
  <c r="AE7" i="12"/>
  <c r="BH26" i="12"/>
  <c r="BI26" i="12" s="1"/>
  <c r="AE26" i="12"/>
  <c r="BH35" i="12"/>
  <c r="BI35" i="12" s="1"/>
  <c r="AE35" i="12"/>
  <c r="BH20" i="12"/>
  <c r="BI20" i="12" s="1"/>
  <c r="AE20" i="12"/>
  <c r="BH34" i="12"/>
  <c r="BI34" i="12" s="1"/>
  <c r="AE34" i="12"/>
  <c r="BH32" i="12"/>
  <c r="BI32" i="12" s="1"/>
  <c r="AE32" i="12"/>
  <c r="BH30" i="12"/>
  <c r="BI30" i="12" s="1"/>
  <c r="AE30" i="12"/>
  <c r="BH37" i="12"/>
  <c r="BI37" i="12" s="1"/>
  <c r="AE37" i="12"/>
  <c r="BH12" i="12"/>
  <c r="BI12" i="12" s="1"/>
  <c r="AE12" i="12"/>
  <c r="BH41" i="12"/>
  <c r="BI41" i="12" s="1"/>
  <c r="AE41" i="12"/>
  <c r="BH43" i="12"/>
  <c r="BI43" i="12" s="1"/>
  <c r="AE43" i="12"/>
  <c r="BH48" i="12"/>
  <c r="BI48" i="12" s="1"/>
  <c r="AE48" i="12"/>
  <c r="BH16" i="12"/>
  <c r="BI16" i="12" s="1"/>
  <c r="AE16" i="12"/>
  <c r="BH40" i="12"/>
  <c r="BI40" i="12" s="1"/>
  <c r="AE40" i="12"/>
  <c r="BH36" i="12"/>
  <c r="BI36" i="12" s="1"/>
  <c r="AE36" i="12"/>
  <c r="BH45" i="12"/>
  <c r="BI45" i="12" s="1"/>
  <c r="AE45" i="12"/>
  <c r="BH23" i="12"/>
  <c r="BI23" i="12" s="1"/>
  <c r="AE23" i="12"/>
  <c r="BH14" i="12"/>
  <c r="BI14" i="12" s="1"/>
  <c r="AE14" i="12"/>
  <c r="BH39" i="12"/>
  <c r="BI39" i="12" s="1"/>
  <c r="AE39" i="12"/>
  <c r="BD27" i="25"/>
  <c r="W51" i="8"/>
  <c r="H51" i="8"/>
  <c r="K51" i="8"/>
  <c r="T51" i="8"/>
  <c r="K53" i="18"/>
  <c r="T53" i="18"/>
  <c r="E51" i="8"/>
  <c r="T51" i="2"/>
  <c r="K17" i="28"/>
  <c r="Q53" i="18"/>
  <c r="E53" i="18"/>
  <c r="Q51" i="8"/>
  <c r="AC51" i="11"/>
  <c r="BE13" i="22"/>
  <c r="BF13" i="22" s="1"/>
  <c r="E17" i="28"/>
  <c r="BD14" i="25"/>
  <c r="BE8" i="22"/>
  <c r="BF8" i="22" s="1"/>
  <c r="BE23" i="22"/>
  <c r="BF23" i="22" s="1"/>
  <c r="BE25" i="22"/>
  <c r="BF25" i="22" s="1"/>
  <c r="BE29" i="22"/>
  <c r="BF29" i="22" s="1"/>
  <c r="BE9" i="22"/>
  <c r="BF9" i="22" s="1"/>
  <c r="BE17" i="22"/>
  <c r="BF17" i="22" s="1"/>
  <c r="BE21" i="22"/>
  <c r="BF21" i="22" s="1"/>
  <c r="BE15" i="22"/>
  <c r="BF15" i="22" s="1"/>
  <c r="AC7" i="2"/>
  <c r="BG7" i="2" s="1"/>
  <c r="BE38" i="22"/>
  <c r="BF38" i="22" s="1"/>
  <c r="BE41" i="22"/>
  <c r="BF41" i="22" s="1"/>
  <c r="N17" i="28"/>
  <c r="BE7" i="22"/>
  <c r="BF7" i="22" s="1"/>
  <c r="AI17" i="28"/>
  <c r="AT51" i="30"/>
  <c r="AS51" i="22"/>
  <c r="BE27" i="22"/>
  <c r="BF27" i="22" s="1"/>
  <c r="BE31" i="22"/>
  <c r="BF31" i="22" s="1"/>
  <c r="BE28" i="22"/>
  <c r="BF28" i="22" s="1"/>
  <c r="BE19" i="22"/>
  <c r="BF19" i="22" s="1"/>
  <c r="BE39" i="22"/>
  <c r="BF39" i="22" s="1"/>
  <c r="AU10" i="18"/>
  <c r="AV10" i="18" s="1"/>
  <c r="BE26" i="22"/>
  <c r="BF26" i="22" s="1"/>
  <c r="BE24" i="22"/>
  <c r="BF24" i="22" s="1"/>
  <c r="BE47" i="22"/>
  <c r="BF47" i="22" s="1"/>
  <c r="BE40" i="22"/>
  <c r="BF40" i="22" s="1"/>
  <c r="AN51" i="22"/>
  <c r="AM51" i="22"/>
  <c r="BE35" i="22"/>
  <c r="BF35" i="22" s="1"/>
  <c r="AN51" i="30"/>
  <c r="BE11" i="22"/>
  <c r="BF11" i="22" s="1"/>
  <c r="BE36" i="22"/>
  <c r="BF36" i="22" s="1"/>
  <c r="BE48" i="22"/>
  <c r="BF48" i="22" s="1"/>
  <c r="BE43" i="22"/>
  <c r="BF43" i="22" s="1"/>
  <c r="AN51" i="12"/>
  <c r="BE14" i="22"/>
  <c r="BF14" i="22" s="1"/>
  <c r="BE33" i="22"/>
  <c r="BF33" i="22" s="1"/>
  <c r="BE42" i="22"/>
  <c r="BF42" i="22" s="1"/>
  <c r="BE18" i="22"/>
  <c r="BF18" i="22" s="1"/>
  <c r="BE46" i="22"/>
  <c r="BF46" i="22" s="1"/>
  <c r="BE30" i="22"/>
  <c r="BF30" i="22" s="1"/>
  <c r="BE22" i="22"/>
  <c r="BF22" i="22" s="1"/>
  <c r="BE37" i="22"/>
  <c r="BF37" i="22" s="1"/>
  <c r="BE10" i="22"/>
  <c r="BF10" i="22" s="1"/>
  <c r="AK51" i="12"/>
  <c r="BD20" i="25"/>
  <c r="AS10" i="18"/>
  <c r="BF51" i="5"/>
  <c r="AR11" i="28" s="1"/>
  <c r="AS51" i="35"/>
  <c r="BG51" i="22"/>
  <c r="N13" i="28"/>
  <c r="BF51" i="10"/>
  <c r="AR10" i="28" s="1"/>
  <c r="AU41" i="18"/>
  <c r="AV41" i="18" s="1"/>
  <c r="AU18" i="18"/>
  <c r="AV18" i="18" s="1"/>
  <c r="Y51" i="12"/>
  <c r="U52" i="18"/>
  <c r="AU45" i="18"/>
  <c r="AV45" i="18" s="1"/>
  <c r="AY51" i="25"/>
  <c r="BD22" i="25"/>
  <c r="BE20" i="8"/>
  <c r="BF20" i="8" s="1"/>
  <c r="AU26" i="18"/>
  <c r="AV26" i="18" s="1"/>
  <c r="AU48" i="18"/>
  <c r="AV48" i="18" s="1"/>
  <c r="AU36" i="18"/>
  <c r="AV36" i="18" s="1"/>
  <c r="R52" i="18"/>
  <c r="U20" i="8"/>
  <c r="AA20" i="8" s="1"/>
  <c r="AB20" i="8" s="1"/>
  <c r="BF51" i="15"/>
  <c r="AR52" i="18"/>
  <c r="BD35" i="25"/>
  <c r="AU24" i="18"/>
  <c r="AV24" i="18" s="1"/>
  <c r="AU33" i="18"/>
  <c r="AV33" i="18" s="1"/>
  <c r="BD48" i="25"/>
  <c r="AS17" i="18"/>
  <c r="BF51" i="45"/>
  <c r="AZ51" i="2"/>
  <c r="Z17" i="28"/>
  <c r="AT51" i="12"/>
  <c r="AF51" i="25"/>
  <c r="BD32" i="25"/>
  <c r="AU22" i="18"/>
  <c r="AV22" i="18" s="1"/>
  <c r="AH51" i="12"/>
  <c r="AW51" i="12"/>
  <c r="AL51" i="25"/>
  <c r="AE51" i="23"/>
  <c r="W15" i="28" s="1"/>
  <c r="M51" i="30"/>
  <c r="M51" i="22"/>
  <c r="L51" i="22"/>
  <c r="AU43" i="18"/>
  <c r="AV43" i="18" s="1"/>
  <c r="AU29" i="18"/>
  <c r="AV29" i="18" s="1"/>
  <c r="AU12" i="18"/>
  <c r="AV12" i="18" s="1"/>
  <c r="AU8" i="18"/>
  <c r="AV8" i="18" s="1"/>
  <c r="AU15" i="18"/>
  <c r="AV15" i="18" s="1"/>
  <c r="AU35" i="18"/>
  <c r="AV35" i="18" s="1"/>
  <c r="AU39" i="18"/>
  <c r="AV39" i="18" s="1"/>
  <c r="AU31" i="18"/>
  <c r="AV31" i="18" s="1"/>
  <c r="AU27" i="18"/>
  <c r="AV27" i="18" s="1"/>
  <c r="M51" i="12"/>
  <c r="AU23" i="18"/>
  <c r="AV23" i="18" s="1"/>
  <c r="AU21" i="18"/>
  <c r="AV21" i="18" s="1"/>
  <c r="H13" i="28"/>
  <c r="AU47" i="18"/>
  <c r="AV47" i="18" s="1"/>
  <c r="AU40" i="18"/>
  <c r="AV40" i="18" s="1"/>
  <c r="AU9" i="18"/>
  <c r="AV9" i="18" s="1"/>
  <c r="AU19" i="18"/>
  <c r="AV19" i="18" s="1"/>
  <c r="AU44" i="18"/>
  <c r="AV44" i="18" s="1"/>
  <c r="AU11" i="18"/>
  <c r="AV11" i="18" s="1"/>
  <c r="AU32" i="18"/>
  <c r="AV32" i="18" s="1"/>
  <c r="AU17" i="18"/>
  <c r="AV17" i="18" s="1"/>
  <c r="AU42" i="18"/>
  <c r="AV42" i="18" s="1"/>
  <c r="AU30" i="18"/>
  <c r="AV30" i="18" s="1"/>
  <c r="AU25" i="18"/>
  <c r="AV25" i="18" s="1"/>
  <c r="AU49" i="18"/>
  <c r="AV49" i="18" s="1"/>
  <c r="AU38" i="18"/>
  <c r="AV38" i="18" s="1"/>
  <c r="AU13" i="18"/>
  <c r="AV13" i="18" s="1"/>
  <c r="L52" i="18"/>
  <c r="BF51" i="31"/>
  <c r="AU28" i="18"/>
  <c r="AV28" i="18" s="1"/>
  <c r="AS28" i="18"/>
  <c r="BE34" i="22"/>
  <c r="BF34" i="22" s="1"/>
  <c r="AU37" i="18"/>
  <c r="AV37" i="18" s="1"/>
  <c r="AS37" i="18"/>
  <c r="AJ52" i="18"/>
  <c r="AI13" i="28" s="1"/>
  <c r="BF51" i="24"/>
  <c r="AR16" i="28" s="1"/>
  <c r="BE51" i="30"/>
  <c r="L20" i="8"/>
  <c r="O20" i="8" s="1"/>
  <c r="P20" i="8" s="1"/>
  <c r="AE51" i="24"/>
  <c r="W16" i="28" s="1"/>
  <c r="BE20" i="22"/>
  <c r="BF20" i="22" s="1"/>
  <c r="BE45" i="22"/>
  <c r="BF45" i="22" s="1"/>
  <c r="BE49" i="22"/>
  <c r="BF49" i="22" s="1"/>
  <c r="BE16" i="22"/>
  <c r="BF16" i="22" s="1"/>
  <c r="BE44" i="22"/>
  <c r="BF44" i="22" s="1"/>
  <c r="BE12" i="22"/>
  <c r="BF12" i="22" s="1"/>
  <c r="BE32" i="22"/>
  <c r="BF32" i="22" s="1"/>
  <c r="BE51" i="12"/>
  <c r="BF51" i="7"/>
  <c r="AR6" i="28" s="1"/>
  <c r="AI51" i="25"/>
  <c r="BD51" i="2"/>
  <c r="BD33" i="25"/>
  <c r="BD15" i="25"/>
  <c r="AR51" i="25"/>
  <c r="BD19" i="25"/>
  <c r="BD13" i="25"/>
  <c r="AX51" i="25"/>
  <c r="BD21" i="25"/>
  <c r="AW51" i="30"/>
  <c r="AV51" i="22"/>
  <c r="AU16" i="18"/>
  <c r="AV16" i="18" s="1"/>
  <c r="AS16" i="18"/>
  <c r="AU34" i="18"/>
  <c r="AV34" i="18" s="1"/>
  <c r="AS34" i="18"/>
  <c r="AS46" i="18"/>
  <c r="AU46" i="18"/>
  <c r="AV46" i="18" s="1"/>
  <c r="AM52" i="18"/>
  <c r="AL13" i="28" s="1"/>
  <c r="BF51" i="34"/>
  <c r="AU51" i="18"/>
  <c r="AV51" i="18" s="1"/>
  <c r="BH51" i="15"/>
  <c r="BH51" i="5"/>
  <c r="AE51" i="15"/>
  <c r="AK51" i="30"/>
  <c r="AV7" i="35"/>
  <c r="BH51" i="36"/>
  <c r="BH51" i="9"/>
  <c r="BH51" i="10"/>
  <c r="BF51" i="37"/>
  <c r="AJ51" i="22"/>
  <c r="BF51" i="23"/>
  <c r="AR15" i="28" s="1"/>
  <c r="AH51" i="30"/>
  <c r="AG51" i="22"/>
  <c r="BH51" i="23"/>
  <c r="BF51" i="36"/>
  <c r="Y51" i="30"/>
  <c r="X51" i="22"/>
  <c r="BH51" i="24"/>
  <c r="BI51" i="24"/>
  <c r="AU16" i="28" s="1"/>
  <c r="U51" i="22"/>
  <c r="V51" i="30"/>
  <c r="V51" i="12"/>
  <c r="R51" i="22"/>
  <c r="S51" i="30"/>
  <c r="S51" i="12"/>
  <c r="AD51" i="30"/>
  <c r="AE51" i="7"/>
  <c r="W6" i="28" s="1"/>
  <c r="AV50" i="35"/>
  <c r="BH51" i="38"/>
  <c r="BI51" i="38"/>
  <c r="AD51" i="39"/>
  <c r="AE51" i="39"/>
  <c r="BI51" i="27"/>
  <c r="AU7" i="28" s="1"/>
  <c r="BH51" i="27"/>
  <c r="AE51" i="27"/>
  <c r="W7" i="28" s="1"/>
  <c r="BH51" i="7"/>
  <c r="BH51" i="37"/>
  <c r="AE51" i="36"/>
  <c r="J51" i="12"/>
  <c r="AE51" i="37"/>
  <c r="W52" i="18"/>
  <c r="W53" i="18" s="1"/>
  <c r="X14" i="18"/>
  <c r="AU14" i="18"/>
  <c r="AV14" i="18" s="1"/>
  <c r="AE51" i="5"/>
  <c r="W11" i="28" s="1"/>
  <c r="AE51" i="31"/>
  <c r="X51" i="35"/>
  <c r="AE51" i="34"/>
  <c r="AE51" i="10"/>
  <c r="W10" i="28" s="1"/>
  <c r="G51" i="30"/>
  <c r="AU50" i="18"/>
  <c r="AV50" i="18" s="1"/>
  <c r="X50" i="18"/>
  <c r="BH51" i="31"/>
  <c r="AV8" i="35"/>
  <c r="AU51" i="35"/>
  <c r="F52" i="18"/>
  <c r="E13" i="28" s="1"/>
  <c r="BH51" i="34"/>
  <c r="X20" i="18"/>
  <c r="AU20" i="18"/>
  <c r="AV20" i="18" s="1"/>
  <c r="F51" i="22"/>
  <c r="AE51" i="9"/>
  <c r="W8" i="28" s="1"/>
  <c r="AC7" i="25"/>
  <c r="BF51" i="12"/>
  <c r="BI51" i="42"/>
  <c r="BI51" i="15"/>
  <c r="BF51" i="39"/>
  <c r="BH51" i="43"/>
  <c r="BI51" i="43"/>
  <c r="AU53" i="44"/>
  <c r="AV7" i="44"/>
  <c r="AV53" i="44" s="1"/>
  <c r="BH51" i="41"/>
  <c r="BI51" i="41"/>
  <c r="Q51" i="2" l="1"/>
  <c r="AP20" i="2"/>
  <c r="AQ20" i="2" s="1"/>
  <c r="BG43" i="25"/>
  <c r="O51" i="22"/>
  <c r="AC15" i="25"/>
  <c r="BG15" i="25" s="1"/>
  <c r="BG49" i="25"/>
  <c r="BG34" i="25"/>
  <c r="AT51" i="22"/>
  <c r="AW51" i="22"/>
  <c r="BG11" i="25"/>
  <c r="AC25" i="25"/>
  <c r="BG25" i="25" s="1"/>
  <c r="BG16" i="25"/>
  <c r="BG17" i="25"/>
  <c r="BG14" i="25"/>
  <c r="AQ51" i="22"/>
  <c r="BB20" i="2"/>
  <c r="BC20" i="2" s="1"/>
  <c r="AA51" i="22"/>
  <c r="AB9" i="22"/>
  <c r="AB51" i="22" s="1"/>
  <c r="P51" i="22"/>
  <c r="BB51" i="22"/>
  <c r="BC8" i="22"/>
  <c r="BC51" i="22" s="1"/>
  <c r="BG41" i="25"/>
  <c r="BG12" i="25"/>
  <c r="AC36" i="25"/>
  <c r="BG36" i="25" s="1"/>
  <c r="BG28" i="25"/>
  <c r="BG13" i="25"/>
  <c r="AP51" i="22"/>
  <c r="BG47" i="25"/>
  <c r="BG24" i="25"/>
  <c r="BG23" i="25"/>
  <c r="BG26" i="25"/>
  <c r="BG19" i="25"/>
  <c r="BG45" i="25"/>
  <c r="AC44" i="25"/>
  <c r="BG44" i="25" s="1"/>
  <c r="AC40" i="25"/>
  <c r="BG40" i="25" s="1"/>
  <c r="BG46" i="25"/>
  <c r="AC21" i="25"/>
  <c r="BG21" i="25" s="1"/>
  <c r="N21" i="25"/>
  <c r="AC38" i="25"/>
  <c r="BG38" i="25" s="1"/>
  <c r="N38" i="25"/>
  <c r="AC37" i="25"/>
  <c r="BG37" i="25" s="1"/>
  <c r="N37" i="25"/>
  <c r="AC27" i="25"/>
  <c r="BG27" i="25" s="1"/>
  <c r="AC20" i="25"/>
  <c r="BG20" i="25" s="1"/>
  <c r="Z51" i="8"/>
  <c r="AC48" i="25"/>
  <c r="BG48" i="25" s="1"/>
  <c r="AC32" i="25"/>
  <c r="BG32" i="25" s="1"/>
  <c r="N32" i="25"/>
  <c r="AC9" i="25"/>
  <c r="BG9" i="25" s="1"/>
  <c r="N9" i="25"/>
  <c r="AC31" i="25"/>
  <c r="BG31" i="25" s="1"/>
  <c r="N31" i="25"/>
  <c r="AC10" i="25"/>
  <c r="BG10" i="25" s="1"/>
  <c r="N10" i="25"/>
  <c r="AC33" i="25"/>
  <c r="BG33" i="25" s="1"/>
  <c r="N33" i="25"/>
  <c r="AC29" i="25"/>
  <c r="BG29" i="25" s="1"/>
  <c r="AC35" i="25"/>
  <c r="BG35" i="25" s="1"/>
  <c r="AC22" i="25"/>
  <c r="BG22" i="25" s="1"/>
  <c r="AC42" i="25"/>
  <c r="BG42" i="25" s="1"/>
  <c r="AC18" i="25"/>
  <c r="BG18" i="25" s="1"/>
  <c r="N18" i="25"/>
  <c r="AC39" i="25"/>
  <c r="BG39" i="25" s="1"/>
  <c r="N39" i="25"/>
  <c r="N51" i="8"/>
  <c r="BA51" i="25"/>
  <c r="AC30" i="25"/>
  <c r="BG30" i="25" s="1"/>
  <c r="N51" i="2"/>
  <c r="AS20" i="25"/>
  <c r="AT20" i="25" s="1"/>
  <c r="AD20" i="8"/>
  <c r="AE20" i="8" s="1"/>
  <c r="BG7" i="25"/>
  <c r="AV20" i="25"/>
  <c r="AW20" i="2"/>
  <c r="AM20" i="25"/>
  <c r="AN20" i="25" s="1"/>
  <c r="AN20" i="2"/>
  <c r="BF51" i="30"/>
  <c r="AJ20" i="25"/>
  <c r="AK20" i="2"/>
  <c r="BH51" i="39"/>
  <c r="U20" i="2"/>
  <c r="AA20" i="2" s="1"/>
  <c r="AB20" i="2" s="1"/>
  <c r="V20" i="8"/>
  <c r="R20" i="25"/>
  <c r="S20" i="2"/>
  <c r="L20" i="2"/>
  <c r="O20" i="2" s="1"/>
  <c r="P20" i="2" s="1"/>
  <c r="M20" i="8"/>
  <c r="I20" i="25"/>
  <c r="J20" i="25" s="1"/>
  <c r="J20" i="2"/>
  <c r="BH45" i="22"/>
  <c r="BI45" i="22" s="1"/>
  <c r="AE45" i="22"/>
  <c r="BH17" i="22"/>
  <c r="BI17" i="22" s="1"/>
  <c r="AE17" i="22"/>
  <c r="BH39" i="22"/>
  <c r="BI39" i="22" s="1"/>
  <c r="AE39" i="22"/>
  <c r="BH49" i="22"/>
  <c r="BI49" i="22" s="1"/>
  <c r="AE49" i="22"/>
  <c r="BH16" i="22"/>
  <c r="BI16" i="22" s="1"/>
  <c r="AE16" i="22"/>
  <c r="AE51" i="12"/>
  <c r="BH46" i="22"/>
  <c r="BI46" i="22" s="1"/>
  <c r="AE46" i="22"/>
  <c r="BH9" i="22"/>
  <c r="BI9" i="22" s="1"/>
  <c r="AE9" i="22"/>
  <c r="BH38" i="22"/>
  <c r="BI38" i="22" s="1"/>
  <c r="AE38" i="22"/>
  <c r="BH44" i="22"/>
  <c r="BI44" i="22" s="1"/>
  <c r="AE44" i="22"/>
  <c r="BH14" i="22"/>
  <c r="BI14" i="22" s="1"/>
  <c r="AE14" i="22"/>
  <c r="BH7" i="22"/>
  <c r="BI7" i="22" s="1"/>
  <c r="AE7" i="22"/>
  <c r="BH36" i="22"/>
  <c r="BI36" i="22" s="1"/>
  <c r="AE36" i="22"/>
  <c r="BH42" i="22"/>
  <c r="BI42" i="22" s="1"/>
  <c r="AE42" i="22"/>
  <c r="BH32" i="22"/>
  <c r="BI32" i="22" s="1"/>
  <c r="AE32" i="22"/>
  <c r="BH19" i="22"/>
  <c r="BI19" i="22" s="1"/>
  <c r="AE19" i="22"/>
  <c r="BH41" i="22"/>
  <c r="BI41" i="22" s="1"/>
  <c r="AE41" i="22"/>
  <c r="BH48" i="22"/>
  <c r="BI48" i="22" s="1"/>
  <c r="AE48" i="22"/>
  <c r="BH12" i="22"/>
  <c r="BI12" i="22" s="1"/>
  <c r="AE12" i="22"/>
  <c r="BH40" i="22"/>
  <c r="BI40" i="22" s="1"/>
  <c r="AE40" i="22"/>
  <c r="BH30" i="22"/>
  <c r="BI30" i="22" s="1"/>
  <c r="AE30" i="22"/>
  <c r="BH18" i="22"/>
  <c r="BI18" i="22" s="1"/>
  <c r="AE18" i="22"/>
  <c r="F20" i="25"/>
  <c r="G20" i="2"/>
  <c r="BH47" i="22"/>
  <c r="BI47" i="22" s="1"/>
  <c r="AE47" i="22"/>
  <c r="BH11" i="22"/>
  <c r="BI11" i="22" s="1"/>
  <c r="AE11" i="22"/>
  <c r="BH26" i="22"/>
  <c r="BI26" i="22" s="1"/>
  <c r="AE26" i="22"/>
  <c r="BH22" i="22"/>
  <c r="BI22" i="22" s="1"/>
  <c r="AE22" i="22"/>
  <c r="BH33" i="22"/>
  <c r="BI33" i="22" s="1"/>
  <c r="AE33" i="22"/>
  <c r="AD51" i="12"/>
  <c r="BH23" i="22"/>
  <c r="BI23" i="22" s="1"/>
  <c r="AE23" i="22"/>
  <c r="BH15" i="22"/>
  <c r="BI15" i="22" s="1"/>
  <c r="AE15" i="22"/>
  <c r="BH43" i="22"/>
  <c r="BI43" i="22" s="1"/>
  <c r="AE43" i="22"/>
  <c r="BH25" i="22"/>
  <c r="BI25" i="22" s="1"/>
  <c r="AE25" i="22"/>
  <c r="BH20" i="22"/>
  <c r="BI20" i="22" s="1"/>
  <c r="AE20" i="22"/>
  <c r="BH29" i="22"/>
  <c r="BI29" i="22" s="1"/>
  <c r="AE29" i="22"/>
  <c r="BH21" i="22"/>
  <c r="BI21" i="22" s="1"/>
  <c r="AE21" i="22"/>
  <c r="BH13" i="22"/>
  <c r="BI13" i="22" s="1"/>
  <c r="AE13" i="22"/>
  <c r="BH35" i="22"/>
  <c r="BI35" i="22" s="1"/>
  <c r="AE35" i="22"/>
  <c r="BH34" i="22"/>
  <c r="BI34" i="22" s="1"/>
  <c r="AE34" i="22"/>
  <c r="BH10" i="22"/>
  <c r="BI10" i="22" s="1"/>
  <c r="AE10" i="22"/>
  <c r="BH27" i="22"/>
  <c r="BI27" i="22" s="1"/>
  <c r="AE27" i="22"/>
  <c r="BH31" i="22"/>
  <c r="BI31" i="22" s="1"/>
  <c r="AE31" i="22"/>
  <c r="BH8" i="22"/>
  <c r="BI8" i="22" s="1"/>
  <c r="AE8" i="22"/>
  <c r="BH28" i="22"/>
  <c r="BI28" i="22" s="1"/>
  <c r="AE28" i="22"/>
  <c r="BH24" i="22"/>
  <c r="BI24" i="22" s="1"/>
  <c r="AE24" i="22"/>
  <c r="BH37" i="22"/>
  <c r="BI37" i="22" s="1"/>
  <c r="AE37" i="22"/>
  <c r="W51" i="2"/>
  <c r="AC51" i="8"/>
  <c r="E51" i="2"/>
  <c r="H51" i="2"/>
  <c r="W51" i="25"/>
  <c r="K51" i="2"/>
  <c r="BG51" i="11"/>
  <c r="BE20" i="2"/>
  <c r="BF20" i="2" s="1"/>
  <c r="U53" i="18"/>
  <c r="T13" i="28"/>
  <c r="Q13" i="28"/>
  <c r="R53" i="18"/>
  <c r="W17" i="28"/>
  <c r="AR17" i="28"/>
  <c r="AE51" i="30"/>
  <c r="L53" i="18"/>
  <c r="K13" i="28"/>
  <c r="BI51" i="7"/>
  <c r="AU6" i="28" s="1"/>
  <c r="AS52" i="18"/>
  <c r="AR13" i="28" s="1"/>
  <c r="BH51" i="30"/>
  <c r="BE51" i="22"/>
  <c r="AZ51" i="25"/>
  <c r="BD51" i="25"/>
  <c r="AH51" i="22"/>
  <c r="BI51" i="36"/>
  <c r="AV51" i="35"/>
  <c r="AU52" i="18"/>
  <c r="BI51" i="9"/>
  <c r="AU8" i="28" s="1"/>
  <c r="BI51" i="37"/>
  <c r="BI51" i="45"/>
  <c r="BI51" i="5"/>
  <c r="AU11" i="28" s="1"/>
  <c r="AK51" i="22"/>
  <c r="BI51" i="23"/>
  <c r="AU15" i="28" s="1"/>
  <c r="AU17" i="28" s="1"/>
  <c r="Y51" i="22"/>
  <c r="V51" i="22"/>
  <c r="S51" i="22"/>
  <c r="AD51" i="22"/>
  <c r="BI51" i="10"/>
  <c r="AU10" i="28" s="1"/>
  <c r="AV52" i="18"/>
  <c r="AU13" i="28" s="1"/>
  <c r="G51" i="22"/>
  <c r="BI51" i="34"/>
  <c r="F53" i="18"/>
  <c r="X52" i="18"/>
  <c r="W13" i="28" s="1"/>
  <c r="BI51" i="31"/>
  <c r="BI51" i="39"/>
  <c r="S20" i="25" l="1"/>
  <c r="AW20" i="25"/>
  <c r="BB20" i="25"/>
  <c r="BC20" i="25" s="1"/>
  <c r="AK20" i="25"/>
  <c r="AP20" i="25"/>
  <c r="AQ20" i="25" s="1"/>
  <c r="Z51" i="25"/>
  <c r="Z51" i="2"/>
  <c r="AD20" i="2"/>
  <c r="BH20" i="2" s="1"/>
  <c r="BI20" i="2" s="1"/>
  <c r="BH20" i="8"/>
  <c r="BI20" i="8" s="1"/>
  <c r="U20" i="25"/>
  <c r="V20" i="25" s="1"/>
  <c r="V20" i="2"/>
  <c r="L20" i="25"/>
  <c r="M20" i="25" s="1"/>
  <c r="M20" i="2"/>
  <c r="G20" i="25"/>
  <c r="Q51" i="25"/>
  <c r="E51" i="25"/>
  <c r="BH51" i="12"/>
  <c r="H51" i="25"/>
  <c r="BG51" i="8"/>
  <c r="AC51" i="2"/>
  <c r="T51" i="25"/>
  <c r="K51" i="25"/>
  <c r="BE20" i="25"/>
  <c r="BF20" i="25" s="1"/>
  <c r="BF51" i="22"/>
  <c r="AE51" i="22"/>
  <c r="BH51" i="22"/>
  <c r="BI51" i="12"/>
  <c r="X53" i="18"/>
  <c r="BI51" i="30"/>
  <c r="O20" i="25" l="1"/>
  <c r="P20" i="25" s="1"/>
  <c r="AA20" i="25"/>
  <c r="AB20" i="25" s="1"/>
  <c r="N51" i="25"/>
  <c r="AE20" i="2"/>
  <c r="AD20" i="25"/>
  <c r="AE20" i="25" s="1"/>
  <c r="AC51" i="25"/>
  <c r="BG51" i="2"/>
  <c r="BI51" i="22"/>
  <c r="BH20" i="25" l="1"/>
  <c r="BI20" i="25" s="1"/>
  <c r="BG51" i="25"/>
  <c r="J7" i="11" l="1"/>
  <c r="I7" i="8"/>
  <c r="J30" i="11"/>
  <c r="I30" i="8"/>
  <c r="J28" i="11"/>
  <c r="I28" i="8"/>
  <c r="J11" i="11"/>
  <c r="I11" i="8"/>
  <c r="J12" i="11"/>
  <c r="I12" i="8"/>
  <c r="J14" i="11"/>
  <c r="I14" i="8"/>
  <c r="J34" i="11"/>
  <c r="I34" i="8"/>
  <c r="J36" i="11"/>
  <c r="I36" i="8"/>
  <c r="J39" i="11"/>
  <c r="I39" i="8"/>
  <c r="J24" i="11"/>
  <c r="I24" i="8"/>
  <c r="J25" i="11"/>
  <c r="I25" i="8"/>
  <c r="J41" i="11"/>
  <c r="I41" i="8"/>
  <c r="J26" i="11"/>
  <c r="I26" i="8"/>
  <c r="J21" i="11"/>
  <c r="I21" i="8"/>
  <c r="J16" i="11"/>
  <c r="I16" i="8"/>
  <c r="J35" i="11"/>
  <c r="I35" i="8"/>
  <c r="J22" i="11"/>
  <c r="I22" i="8"/>
  <c r="J37" i="11"/>
  <c r="I37" i="8"/>
  <c r="J15" i="11"/>
  <c r="I15" i="8"/>
  <c r="J13" i="11"/>
  <c r="I13" i="8"/>
  <c r="J32" i="11"/>
  <c r="I32" i="8"/>
  <c r="J8" i="11"/>
  <c r="I8" i="8"/>
  <c r="J46" i="11"/>
  <c r="I46" i="8"/>
  <c r="J18" i="11"/>
  <c r="I18" i="8"/>
  <c r="J31" i="11"/>
  <c r="I31" i="8"/>
  <c r="J48" i="11"/>
  <c r="I48" i="8"/>
  <c r="J49" i="11"/>
  <c r="I49" i="8"/>
  <c r="J50" i="11"/>
  <c r="I50" i="8"/>
  <c r="J23" i="11"/>
  <c r="I23" i="8"/>
  <c r="J40" i="11"/>
  <c r="I40" i="8"/>
  <c r="J33" i="11"/>
  <c r="I33" i="8"/>
  <c r="J10" i="11"/>
  <c r="I10" i="8"/>
  <c r="J42" i="11"/>
  <c r="I42" i="8"/>
  <c r="J9" i="11"/>
  <c r="I9" i="8"/>
  <c r="J27" i="11"/>
  <c r="I27" i="8"/>
  <c r="J43" i="11"/>
  <c r="I43" i="8"/>
  <c r="J44" i="11"/>
  <c r="I44" i="8"/>
  <c r="J29" i="11"/>
  <c r="I29" i="8"/>
  <c r="J45" i="11"/>
  <c r="I45" i="8"/>
  <c r="J38" i="11"/>
  <c r="I38" i="8"/>
  <c r="J47" i="11"/>
  <c r="I47" i="8"/>
  <c r="J17" i="11"/>
  <c r="I17" i="8"/>
  <c r="G37" i="11"/>
  <c r="F37" i="8"/>
  <c r="G8" i="11"/>
  <c r="F8" i="8"/>
  <c r="G12" i="11"/>
  <c r="F12" i="8"/>
  <c r="G39" i="11"/>
  <c r="F39" i="8"/>
  <c r="G16" i="11"/>
  <c r="F16" i="8"/>
  <c r="G38" i="11"/>
  <c r="F38" i="8"/>
  <c r="G7" i="11"/>
  <c r="F7" i="8"/>
  <c r="G49" i="11"/>
  <c r="F49" i="8"/>
  <c r="G43" i="11"/>
  <c r="F43" i="8"/>
  <c r="G22" i="11"/>
  <c r="F22" i="8"/>
  <c r="G15" i="11"/>
  <c r="F15" i="8"/>
  <c r="G17" i="11"/>
  <c r="F17" i="8"/>
  <c r="G46" i="11"/>
  <c r="F46" i="8"/>
  <c r="G31" i="11"/>
  <c r="F31" i="8"/>
  <c r="G14" i="11"/>
  <c r="F14" i="8"/>
  <c r="G36" i="11"/>
  <c r="F36" i="8"/>
  <c r="G24" i="11"/>
  <c r="F24" i="8"/>
  <c r="G41" i="11"/>
  <c r="F41" i="8"/>
  <c r="G21" i="11"/>
  <c r="F21" i="8"/>
  <c r="G35" i="11"/>
  <c r="F35" i="8"/>
  <c r="G13" i="11"/>
  <c r="F13" i="8"/>
  <c r="G18" i="11"/>
  <c r="F18" i="8"/>
  <c r="G34" i="11"/>
  <c r="F34" i="8"/>
  <c r="G25" i="11"/>
  <c r="F25" i="8"/>
  <c r="G26" i="11"/>
  <c r="F26" i="8"/>
  <c r="G29" i="11"/>
  <c r="F29" i="8"/>
  <c r="G32" i="11"/>
  <c r="F32" i="8"/>
  <c r="G28" i="11"/>
  <c r="F28" i="8"/>
  <c r="G23" i="11"/>
  <c r="F23" i="8"/>
  <c r="G40" i="11"/>
  <c r="F40" i="8"/>
  <c r="G10" i="11"/>
  <c r="F10" i="8"/>
  <c r="G9" i="11"/>
  <c r="F9" i="8"/>
  <c r="G44" i="11"/>
  <c r="F44" i="8"/>
  <c r="G45" i="11"/>
  <c r="F45" i="8"/>
  <c r="G30" i="11"/>
  <c r="F30" i="8"/>
  <c r="G11" i="11"/>
  <c r="F11" i="8"/>
  <c r="G48" i="11"/>
  <c r="F48" i="8"/>
  <c r="G50" i="11"/>
  <c r="F50" i="8"/>
  <c r="G47" i="11"/>
  <c r="F47" i="8"/>
  <c r="G33" i="11"/>
  <c r="F33" i="8"/>
  <c r="G42" i="11"/>
  <c r="F42" i="8"/>
  <c r="G27" i="11"/>
  <c r="F27" i="8"/>
  <c r="AV12" i="8"/>
  <c r="AV14" i="8"/>
  <c r="AV34" i="8"/>
  <c r="AV36" i="8"/>
  <c r="AV24" i="8"/>
  <c r="AV25" i="8"/>
  <c r="AV41" i="8"/>
  <c r="AV26" i="8"/>
  <c r="AV21" i="8"/>
  <c r="AV11" i="8"/>
  <c r="AV44" i="8"/>
  <c r="AV29" i="8"/>
  <c r="AV45" i="8"/>
  <c r="AV38" i="8"/>
  <c r="AV23" i="8"/>
  <c r="AV47" i="8"/>
  <c r="AV17" i="8"/>
  <c r="AV7" i="8"/>
  <c r="AW7" i="8" s="1"/>
  <c r="AV50" i="8"/>
  <c r="AV31" i="8"/>
  <c r="AW31" i="8" s="1"/>
  <c r="AV30" i="8"/>
  <c r="AV28" i="8"/>
  <c r="AV16" i="8"/>
  <c r="AV35" i="8"/>
  <c r="AV48" i="8"/>
  <c r="AV49" i="8"/>
  <c r="AV40" i="8"/>
  <c r="AV33" i="8"/>
  <c r="AV10" i="8"/>
  <c r="AV42" i="8"/>
  <c r="AV18" i="8"/>
  <c r="AV22" i="8"/>
  <c r="AV37" i="8"/>
  <c r="AV15" i="8"/>
  <c r="AV13" i="8"/>
  <c r="AV39" i="8"/>
  <c r="AV32" i="8"/>
  <c r="AV8" i="8"/>
  <c r="AV46" i="8"/>
  <c r="AV9" i="8"/>
  <c r="AV27" i="8"/>
  <c r="AV43" i="8"/>
  <c r="AS32" i="8"/>
  <c r="AS31" i="8"/>
  <c r="BB31" i="8" s="1"/>
  <c r="BC31" i="8" s="1"/>
  <c r="AS8" i="8"/>
  <c r="AS46" i="8"/>
  <c r="AS9" i="8"/>
  <c r="AS27" i="8"/>
  <c r="AS43" i="8"/>
  <c r="AS12" i="8"/>
  <c r="AS14" i="8"/>
  <c r="AS34" i="8"/>
  <c r="AS36" i="8"/>
  <c r="AS40" i="8"/>
  <c r="AS33" i="8"/>
  <c r="AS10" i="8"/>
  <c r="AS42" i="8"/>
  <c r="AS18" i="8"/>
  <c r="AS22" i="8"/>
  <c r="AS37" i="8"/>
  <c r="AS15" i="8"/>
  <c r="AS13" i="8"/>
  <c r="AS39" i="8"/>
  <c r="AS17" i="8"/>
  <c r="AS7" i="8"/>
  <c r="AS50" i="8"/>
  <c r="AS30" i="8"/>
  <c r="AS28" i="8"/>
  <c r="AS16" i="8"/>
  <c r="AS35" i="8"/>
  <c r="AS48" i="8"/>
  <c r="AS49" i="8"/>
  <c r="AS24" i="8"/>
  <c r="AS25" i="8"/>
  <c r="AS41" i="8"/>
  <c r="AS26" i="8"/>
  <c r="AS21" i="8"/>
  <c r="AS11" i="8"/>
  <c r="AS44" i="8"/>
  <c r="AS29" i="8"/>
  <c r="AS45" i="8"/>
  <c r="AS38" i="8"/>
  <c r="AS23" i="8"/>
  <c r="AS47" i="8"/>
  <c r="AM12" i="8"/>
  <c r="AM14" i="8"/>
  <c r="AM34" i="8"/>
  <c r="AM36" i="8"/>
  <c r="AM24" i="8"/>
  <c r="AM25" i="8"/>
  <c r="AM41" i="8"/>
  <c r="AM26" i="8"/>
  <c r="AM21" i="8"/>
  <c r="AM11" i="8"/>
  <c r="AM44" i="8"/>
  <c r="AM29" i="8"/>
  <c r="AM45" i="8"/>
  <c r="AM38" i="8"/>
  <c r="AM23" i="8"/>
  <c r="AM32" i="8"/>
  <c r="AM50" i="8"/>
  <c r="AM31" i="8"/>
  <c r="AM7" i="8"/>
  <c r="AM8" i="8"/>
  <c r="AM46" i="8"/>
  <c r="AM9" i="8"/>
  <c r="AM27" i="8"/>
  <c r="AM43" i="8"/>
  <c r="AM48" i="8"/>
  <c r="AM49" i="8"/>
  <c r="AM40" i="8"/>
  <c r="AM33" i="8"/>
  <c r="AM10" i="8"/>
  <c r="AM42" i="8"/>
  <c r="AM18" i="8"/>
  <c r="AM22" i="8"/>
  <c r="AM37" i="8"/>
  <c r="AM15" i="8"/>
  <c r="AM13" i="8"/>
  <c r="AM39" i="8"/>
  <c r="AM17" i="8"/>
  <c r="AM30" i="8"/>
  <c r="AM28" i="8"/>
  <c r="AM16" i="8"/>
  <c r="AM35" i="8"/>
  <c r="AM47" i="8"/>
  <c r="AW26" i="8" l="1"/>
  <c r="BB26" i="8"/>
  <c r="BC26" i="8" s="1"/>
  <c r="AW27" i="8"/>
  <c r="BB27" i="8"/>
  <c r="BC27" i="8" s="1"/>
  <c r="AW10" i="8"/>
  <c r="BB10" i="8"/>
  <c r="BC10" i="8" s="1"/>
  <c r="AW30" i="8"/>
  <c r="BB30" i="8"/>
  <c r="BC30" i="8" s="1"/>
  <c r="AW23" i="8"/>
  <c r="BB23" i="8"/>
  <c r="BC23" i="8" s="1"/>
  <c r="AW15" i="8"/>
  <c r="BB15" i="8"/>
  <c r="BC15" i="8" s="1"/>
  <c r="AW29" i="8"/>
  <c r="BB29" i="8"/>
  <c r="BC29" i="8" s="1"/>
  <c r="AW11" i="8"/>
  <c r="BB11" i="8"/>
  <c r="BC11" i="8" s="1"/>
  <c r="AW14" i="8"/>
  <c r="BB14" i="8"/>
  <c r="BC14" i="8" s="1"/>
  <c r="AW8" i="8"/>
  <c r="BB8" i="8"/>
  <c r="BC8" i="8" s="1"/>
  <c r="AW28" i="8"/>
  <c r="BB28" i="8"/>
  <c r="BC28" i="8" s="1"/>
  <c r="AW9" i="8"/>
  <c r="BB9" i="8"/>
  <c r="BC9" i="8" s="1"/>
  <c r="AW22" i="8"/>
  <c r="BB22" i="8"/>
  <c r="BC22" i="8" s="1"/>
  <c r="AW25" i="8"/>
  <c r="BB25" i="8"/>
  <c r="BC25" i="8" s="1"/>
  <c r="AW13" i="8"/>
  <c r="BB13" i="8"/>
  <c r="BC13" i="8" s="1"/>
  <c r="AW18" i="8"/>
  <c r="BB18" i="8"/>
  <c r="BC18" i="8" s="1"/>
  <c r="AW16" i="8"/>
  <c r="BB16" i="8"/>
  <c r="BC16" i="8" s="1"/>
  <c r="AW17" i="8"/>
  <c r="BB17" i="8"/>
  <c r="BC17" i="8" s="1"/>
  <c r="AW21" i="8"/>
  <c r="BB21" i="8"/>
  <c r="BC21" i="8" s="1"/>
  <c r="AW24" i="8"/>
  <c r="BB24" i="8"/>
  <c r="BC24" i="8" s="1"/>
  <c r="AW12" i="8"/>
  <c r="BB12" i="8"/>
  <c r="BC12" i="8" s="1"/>
  <c r="AW43" i="8"/>
  <c r="BB43" i="8"/>
  <c r="BC43" i="8" s="1"/>
  <c r="AW36" i="8"/>
  <c r="BB36" i="8"/>
  <c r="BC36" i="8" s="1"/>
  <c r="AW32" i="8"/>
  <c r="BB32" i="8"/>
  <c r="AW48" i="8"/>
  <c r="BB48" i="8"/>
  <c r="BC48" i="8" s="1"/>
  <c r="AW44" i="8"/>
  <c r="BB44" i="8"/>
  <c r="BC44" i="8" s="1"/>
  <c r="AW34" i="8"/>
  <c r="BB34" i="8"/>
  <c r="BC34" i="8" s="1"/>
  <c r="AW42" i="8"/>
  <c r="BB42" i="8"/>
  <c r="BC42" i="8" s="1"/>
  <c r="AW49" i="8"/>
  <c r="BB49" i="8"/>
  <c r="BC49" i="8" s="1"/>
  <c r="AW47" i="8"/>
  <c r="BB47" i="8"/>
  <c r="BC47" i="8" s="1"/>
  <c r="AW37" i="8"/>
  <c r="BB37" i="8"/>
  <c r="BC37" i="8" s="1"/>
  <c r="AW50" i="8"/>
  <c r="BB50" i="8"/>
  <c r="BC50" i="8" s="1"/>
  <c r="AW41" i="8"/>
  <c r="BB41" i="8"/>
  <c r="BC41" i="8" s="1"/>
  <c r="AW39" i="8"/>
  <c r="BB39" i="8"/>
  <c r="BC39" i="8" s="1"/>
  <c r="AW33" i="8"/>
  <c r="BB33" i="8"/>
  <c r="BC33" i="8" s="1"/>
  <c r="AW35" i="8"/>
  <c r="BB35" i="8"/>
  <c r="BC35" i="8" s="1"/>
  <c r="AW38" i="8"/>
  <c r="BB38" i="8"/>
  <c r="BC38" i="8" s="1"/>
  <c r="AW46" i="8"/>
  <c r="BB46" i="8"/>
  <c r="BC46" i="8" s="1"/>
  <c r="AW40" i="8"/>
  <c r="BB40" i="8"/>
  <c r="BC40" i="8" s="1"/>
  <c r="AW45" i="8"/>
  <c r="BB45" i="8"/>
  <c r="BC45" i="8" s="1"/>
  <c r="I47" i="2"/>
  <c r="J47" i="8"/>
  <c r="I45" i="2"/>
  <c r="J45" i="8"/>
  <c r="I44" i="2"/>
  <c r="J44" i="8"/>
  <c r="I27" i="2"/>
  <c r="J27" i="8"/>
  <c r="I42" i="2"/>
  <c r="J42" i="8"/>
  <c r="I33" i="2"/>
  <c r="J33" i="8"/>
  <c r="I50" i="2"/>
  <c r="J50" i="8"/>
  <c r="I48" i="2"/>
  <c r="J48" i="8"/>
  <c r="I18" i="2"/>
  <c r="J18" i="8"/>
  <c r="I8" i="2"/>
  <c r="J8" i="8"/>
  <c r="I15" i="2"/>
  <c r="J15" i="8"/>
  <c r="I22" i="2"/>
  <c r="J22" i="8"/>
  <c r="I16" i="2"/>
  <c r="J16" i="8"/>
  <c r="I26" i="2"/>
  <c r="J26" i="8"/>
  <c r="I25" i="2"/>
  <c r="J25" i="8"/>
  <c r="I39" i="2"/>
  <c r="J39" i="8"/>
  <c r="I34" i="2"/>
  <c r="J34" i="8"/>
  <c r="I12" i="2"/>
  <c r="J12" i="8"/>
  <c r="I28" i="2"/>
  <c r="J28" i="8"/>
  <c r="I7" i="2"/>
  <c r="J7" i="8"/>
  <c r="I17" i="2"/>
  <c r="J17" i="8"/>
  <c r="I38" i="2"/>
  <c r="J38" i="8"/>
  <c r="I29" i="2"/>
  <c r="J29" i="8"/>
  <c r="I43" i="2"/>
  <c r="J43" i="8"/>
  <c r="I9" i="2"/>
  <c r="J9" i="8"/>
  <c r="I10" i="2"/>
  <c r="J10" i="8"/>
  <c r="I40" i="2"/>
  <c r="J40" i="8"/>
  <c r="I23" i="2"/>
  <c r="J23" i="8"/>
  <c r="I49" i="2"/>
  <c r="J49" i="8"/>
  <c r="I31" i="2"/>
  <c r="J31" i="8"/>
  <c r="I46" i="2"/>
  <c r="J46" i="8"/>
  <c r="I32" i="2"/>
  <c r="J32" i="8"/>
  <c r="I13" i="2"/>
  <c r="J13" i="8"/>
  <c r="I37" i="2"/>
  <c r="J37" i="8"/>
  <c r="I35" i="2"/>
  <c r="J35" i="8"/>
  <c r="I21" i="2"/>
  <c r="J21" i="8"/>
  <c r="I41" i="2"/>
  <c r="J41" i="8"/>
  <c r="I24" i="2"/>
  <c r="J24" i="8"/>
  <c r="I36" i="2"/>
  <c r="J36" i="8"/>
  <c r="I14" i="2"/>
  <c r="J14" i="8"/>
  <c r="I11" i="2"/>
  <c r="J11" i="8"/>
  <c r="I30" i="2"/>
  <c r="J30" i="8"/>
  <c r="F44" i="2"/>
  <c r="G44" i="8"/>
  <c r="F23" i="2"/>
  <c r="G23" i="8"/>
  <c r="F29" i="2"/>
  <c r="G29" i="8"/>
  <c r="F18" i="2"/>
  <c r="G18" i="8"/>
  <c r="F31" i="2"/>
  <c r="G31" i="8"/>
  <c r="F40" i="2"/>
  <c r="G40" i="8"/>
  <c r="F32" i="2"/>
  <c r="G32" i="8"/>
  <c r="F14" i="2"/>
  <c r="G14" i="8"/>
  <c r="F22" i="2"/>
  <c r="G22" i="8"/>
  <c r="F16" i="2"/>
  <c r="G16" i="8"/>
  <c r="F33" i="2"/>
  <c r="G33" i="8"/>
  <c r="F11" i="2"/>
  <c r="G11" i="8"/>
  <c r="F10" i="2"/>
  <c r="G10" i="8"/>
  <c r="F28" i="2"/>
  <c r="G28" i="8"/>
  <c r="F25" i="2"/>
  <c r="G25" i="8"/>
  <c r="F35" i="2"/>
  <c r="G35" i="8"/>
  <c r="F36" i="2"/>
  <c r="G36" i="8"/>
  <c r="F15" i="2"/>
  <c r="G15" i="8"/>
  <c r="F38" i="2"/>
  <c r="G38" i="8"/>
  <c r="F8" i="2"/>
  <c r="G8" i="8"/>
  <c r="F27" i="2"/>
  <c r="G27" i="8"/>
  <c r="F50" i="2"/>
  <c r="G50" i="8"/>
  <c r="F41" i="2"/>
  <c r="G41" i="8"/>
  <c r="F43" i="2"/>
  <c r="G43" i="8"/>
  <c r="F39" i="2"/>
  <c r="G39" i="8"/>
  <c r="F47" i="2"/>
  <c r="G47" i="8"/>
  <c r="F30" i="2"/>
  <c r="G30" i="8"/>
  <c r="F45" i="2"/>
  <c r="G45" i="8"/>
  <c r="F34" i="2"/>
  <c r="G34" i="8"/>
  <c r="F21" i="2"/>
  <c r="G21" i="8"/>
  <c r="G37" i="8"/>
  <c r="F37" i="2"/>
  <c r="G42" i="8"/>
  <c r="F42" i="2"/>
  <c r="F48" i="2"/>
  <c r="G48" i="8"/>
  <c r="F9" i="2"/>
  <c r="G9" i="8"/>
  <c r="F26" i="2"/>
  <c r="G26" i="8"/>
  <c r="F13" i="2"/>
  <c r="G13" i="8"/>
  <c r="F24" i="2"/>
  <c r="G24" i="8"/>
  <c r="F46" i="2"/>
  <c r="G46" i="8"/>
  <c r="F17" i="2"/>
  <c r="G17" i="8"/>
  <c r="F49" i="2"/>
  <c r="G49" i="8"/>
  <c r="F7" i="2"/>
  <c r="G7" i="8"/>
  <c r="F12" i="2"/>
  <c r="G12" i="8"/>
  <c r="AS47" i="2"/>
  <c r="AT47" i="8"/>
  <c r="AS29" i="2"/>
  <c r="AT29" i="8"/>
  <c r="AS26" i="2"/>
  <c r="AT26" i="8"/>
  <c r="AS49" i="2"/>
  <c r="AT49" i="8"/>
  <c r="AS28" i="2"/>
  <c r="AT28" i="8"/>
  <c r="AS17" i="2"/>
  <c r="AT17" i="8"/>
  <c r="AS37" i="2"/>
  <c r="AT37" i="8"/>
  <c r="AS10" i="2"/>
  <c r="AT10" i="8"/>
  <c r="AS34" i="2"/>
  <c r="AT34" i="8"/>
  <c r="AS27" i="2"/>
  <c r="AT27" i="8"/>
  <c r="AS31" i="2"/>
  <c r="AT31" i="8"/>
  <c r="AS23" i="2"/>
  <c r="AT23" i="8"/>
  <c r="AS44" i="2"/>
  <c r="AT44" i="8"/>
  <c r="AS41" i="2"/>
  <c r="AT41" i="8"/>
  <c r="AS48" i="2"/>
  <c r="AT48" i="8"/>
  <c r="AS30" i="2"/>
  <c r="AT30" i="8"/>
  <c r="AS39" i="2"/>
  <c r="AT39" i="8"/>
  <c r="AS22" i="2"/>
  <c r="AT22" i="8"/>
  <c r="AS33" i="2"/>
  <c r="AT33" i="8"/>
  <c r="AS14" i="2"/>
  <c r="AT14" i="8"/>
  <c r="AS9" i="2"/>
  <c r="AT9" i="8"/>
  <c r="AS32" i="2"/>
  <c r="AT32" i="8"/>
  <c r="AS38" i="2"/>
  <c r="AT38" i="8"/>
  <c r="AS11" i="2"/>
  <c r="AT11" i="8"/>
  <c r="AS25" i="2"/>
  <c r="AT25" i="8"/>
  <c r="AS35" i="2"/>
  <c r="AT35" i="8"/>
  <c r="AS50" i="2"/>
  <c r="AT50" i="8"/>
  <c r="AS13" i="2"/>
  <c r="AT13" i="8"/>
  <c r="AS18" i="2"/>
  <c r="AT18" i="8"/>
  <c r="AS40" i="2"/>
  <c r="AT40" i="8"/>
  <c r="AS12" i="2"/>
  <c r="AT12" i="8"/>
  <c r="AS46" i="2"/>
  <c r="AT46" i="8"/>
  <c r="AS45" i="2"/>
  <c r="AT45" i="8"/>
  <c r="AS21" i="2"/>
  <c r="AT21" i="8"/>
  <c r="AS24" i="2"/>
  <c r="AT24" i="8"/>
  <c r="AS16" i="2"/>
  <c r="AT16" i="8"/>
  <c r="AS7" i="2"/>
  <c r="AT7" i="8"/>
  <c r="AS15" i="2"/>
  <c r="AT15" i="8"/>
  <c r="AS42" i="2"/>
  <c r="AT42" i="8"/>
  <c r="AS36" i="2"/>
  <c r="AT36" i="8"/>
  <c r="AS43" i="2"/>
  <c r="AT43" i="8"/>
  <c r="AS8" i="2"/>
  <c r="AT8" i="8"/>
  <c r="AM16" i="2"/>
  <c r="AN16" i="8"/>
  <c r="AM22" i="2"/>
  <c r="AN22" i="8"/>
  <c r="AM43" i="2"/>
  <c r="AN43" i="8"/>
  <c r="AM32" i="2"/>
  <c r="AN32" i="8"/>
  <c r="AM26" i="2"/>
  <c r="AN26" i="8"/>
  <c r="AM13" i="2"/>
  <c r="AN13" i="8"/>
  <c r="AM40" i="2"/>
  <c r="AN40" i="8"/>
  <c r="AM7" i="2"/>
  <c r="AN7" i="8"/>
  <c r="AM44" i="2"/>
  <c r="AN44" i="8"/>
  <c r="AM41" i="2"/>
  <c r="AN41" i="8"/>
  <c r="AM47" i="2"/>
  <c r="AN47" i="8"/>
  <c r="AM30" i="2"/>
  <c r="AN30" i="8"/>
  <c r="AM15" i="2"/>
  <c r="AN15" i="8"/>
  <c r="AM42" i="2"/>
  <c r="AN42" i="8"/>
  <c r="AM49" i="2"/>
  <c r="AN49" i="8"/>
  <c r="AM9" i="2"/>
  <c r="AN9" i="8"/>
  <c r="AM31" i="2"/>
  <c r="AN31" i="8"/>
  <c r="AM38" i="2"/>
  <c r="AN38" i="8"/>
  <c r="AM11" i="2"/>
  <c r="AN11" i="8"/>
  <c r="AM25" i="2"/>
  <c r="AN25" i="8"/>
  <c r="AM14" i="2"/>
  <c r="AN14" i="8"/>
  <c r="AM39" i="2"/>
  <c r="AN39" i="8"/>
  <c r="AM33" i="2"/>
  <c r="AN33" i="8"/>
  <c r="AM8" i="2"/>
  <c r="AN8" i="8"/>
  <c r="AM29" i="2"/>
  <c r="AN29" i="8"/>
  <c r="AM36" i="2"/>
  <c r="AN36" i="8"/>
  <c r="AM28" i="2"/>
  <c r="AN28" i="8"/>
  <c r="AM18" i="2"/>
  <c r="AN18" i="8"/>
  <c r="AM27" i="2"/>
  <c r="AN27" i="8"/>
  <c r="AM23" i="2"/>
  <c r="AN23" i="8"/>
  <c r="AM34" i="2"/>
  <c r="AN34" i="8"/>
  <c r="AM35" i="2"/>
  <c r="AN35" i="8"/>
  <c r="AM17" i="2"/>
  <c r="AN17" i="8"/>
  <c r="AM37" i="2"/>
  <c r="AN37" i="8"/>
  <c r="AM10" i="2"/>
  <c r="AN10" i="8"/>
  <c r="AM48" i="2"/>
  <c r="AN48" i="8"/>
  <c r="AM46" i="2"/>
  <c r="AN46" i="8"/>
  <c r="AM50" i="2"/>
  <c r="AN50" i="8"/>
  <c r="AM45" i="2"/>
  <c r="AN45" i="8"/>
  <c r="AM21" i="2"/>
  <c r="AN21" i="8"/>
  <c r="AM24" i="2"/>
  <c r="AN24" i="8"/>
  <c r="AM12" i="2"/>
  <c r="AN12" i="8"/>
  <c r="AV27" i="2"/>
  <c r="AV33" i="2"/>
  <c r="AV7" i="2"/>
  <c r="AW7" i="2" s="1"/>
  <c r="AV47" i="2"/>
  <c r="AV38" i="2"/>
  <c r="AV29" i="2"/>
  <c r="AV11" i="2"/>
  <c r="AV26" i="2"/>
  <c r="AV25" i="2"/>
  <c r="AV36" i="2"/>
  <c r="AV14" i="2"/>
  <c r="AV46" i="2"/>
  <c r="AV32" i="2"/>
  <c r="AV37" i="2"/>
  <c r="AV10" i="2"/>
  <c r="AV40" i="2"/>
  <c r="AV48" i="2"/>
  <c r="AV16" i="2"/>
  <c r="AV30" i="2"/>
  <c r="AV50" i="2"/>
  <c r="AV43" i="2"/>
  <c r="AV9" i="2"/>
  <c r="AV8" i="2"/>
  <c r="AV13" i="2"/>
  <c r="AV18" i="2"/>
  <c r="AV31" i="2"/>
  <c r="AW31" i="2" s="1"/>
  <c r="AV17" i="2"/>
  <c r="AV23" i="2"/>
  <c r="AV45" i="2"/>
  <c r="AV44" i="2"/>
  <c r="AV21" i="2"/>
  <c r="AV41" i="2"/>
  <c r="AV34" i="2"/>
  <c r="AV12" i="2"/>
  <c r="AV39" i="2"/>
  <c r="AV15" i="2"/>
  <c r="AV22" i="2"/>
  <c r="AV42" i="2"/>
  <c r="AV49" i="2"/>
  <c r="AV35" i="2"/>
  <c r="AV28" i="2"/>
  <c r="AV24" i="2"/>
  <c r="BB31" i="2" l="1"/>
  <c r="BC31" i="2" s="1"/>
  <c r="AW12" i="2"/>
  <c r="BB12" i="2"/>
  <c r="BC12" i="2" s="1"/>
  <c r="AW28" i="2"/>
  <c r="BB28" i="2"/>
  <c r="BC28" i="2" s="1"/>
  <c r="AW15" i="2"/>
  <c r="BB15" i="2"/>
  <c r="BC15" i="2" s="1"/>
  <c r="AW23" i="2"/>
  <c r="BB23" i="2"/>
  <c r="BC23" i="2" s="1"/>
  <c r="AW13" i="2"/>
  <c r="BB13" i="2"/>
  <c r="BC13" i="2" s="1"/>
  <c r="AW26" i="2"/>
  <c r="BB26" i="2"/>
  <c r="BC26" i="2" s="1"/>
  <c r="AW24" i="2"/>
  <c r="BB24" i="2"/>
  <c r="BC24" i="2" s="1"/>
  <c r="AW9" i="2"/>
  <c r="BB9" i="2"/>
  <c r="BC9" i="2" s="1"/>
  <c r="AW16" i="2"/>
  <c r="BB16" i="2"/>
  <c r="BC16" i="2" s="1"/>
  <c r="AW29" i="2"/>
  <c r="BB29" i="2"/>
  <c r="BC29" i="2" s="1"/>
  <c r="AW22" i="2"/>
  <c r="BB22" i="2"/>
  <c r="BC22" i="2" s="1"/>
  <c r="AW18" i="2"/>
  <c r="BB18" i="2"/>
  <c r="BC18" i="2" s="1"/>
  <c r="AW25" i="2"/>
  <c r="BB25" i="2"/>
  <c r="BC25" i="2" s="1"/>
  <c r="AW21" i="2"/>
  <c r="BB21" i="2"/>
  <c r="BC21" i="2" s="1"/>
  <c r="AW17" i="2"/>
  <c r="BB17" i="2"/>
  <c r="BC17" i="2" s="1"/>
  <c r="AW8" i="2"/>
  <c r="BB8" i="2"/>
  <c r="BC8" i="2" s="1"/>
  <c r="AW30" i="2"/>
  <c r="BB30" i="2"/>
  <c r="BC30" i="2" s="1"/>
  <c r="AW10" i="2"/>
  <c r="BB10" i="2"/>
  <c r="BC10" i="2" s="1"/>
  <c r="AW14" i="2"/>
  <c r="BB14" i="2"/>
  <c r="BC14" i="2" s="1"/>
  <c r="AW11" i="2"/>
  <c r="BB11" i="2"/>
  <c r="BC11" i="2" s="1"/>
  <c r="AW27" i="2"/>
  <c r="BB27" i="2"/>
  <c r="BC27" i="2" s="1"/>
  <c r="AW49" i="2"/>
  <c r="BB49" i="2"/>
  <c r="BC49" i="2" s="1"/>
  <c r="BC32" i="8"/>
  <c r="AW42" i="2"/>
  <c r="BB42" i="2"/>
  <c r="BC42" i="2" s="1"/>
  <c r="AW45" i="2"/>
  <c r="BB45" i="2"/>
  <c r="BC45" i="2" s="1"/>
  <c r="AW48" i="2"/>
  <c r="BB48" i="2"/>
  <c r="BC48" i="2" s="1"/>
  <c r="AW38" i="2"/>
  <c r="BB38" i="2"/>
  <c r="BC38" i="2" s="1"/>
  <c r="AW39" i="2"/>
  <c r="BB39" i="2"/>
  <c r="BC39" i="2" s="1"/>
  <c r="AW44" i="2"/>
  <c r="BB44" i="2"/>
  <c r="BC44" i="2" s="1"/>
  <c r="AW37" i="2"/>
  <c r="BB37" i="2"/>
  <c r="BC37" i="2" s="1"/>
  <c r="AW36" i="2"/>
  <c r="BB36" i="2"/>
  <c r="BC36" i="2" s="1"/>
  <c r="AW34" i="2"/>
  <c r="BB34" i="2"/>
  <c r="BC34" i="2" s="1"/>
  <c r="AW43" i="2"/>
  <c r="BB43" i="2"/>
  <c r="BC43" i="2" s="1"/>
  <c r="AW32" i="2"/>
  <c r="BB32" i="2"/>
  <c r="AW35" i="2"/>
  <c r="BB35" i="2"/>
  <c r="BC35" i="2" s="1"/>
  <c r="AW41" i="2"/>
  <c r="BB41" i="2"/>
  <c r="BC41" i="2" s="1"/>
  <c r="AW50" i="2"/>
  <c r="BB50" i="2"/>
  <c r="BC50" i="2" s="1"/>
  <c r="AW40" i="2"/>
  <c r="BB40" i="2"/>
  <c r="BC40" i="2" s="1"/>
  <c r="AW46" i="2"/>
  <c r="BB46" i="2"/>
  <c r="BC46" i="2" s="1"/>
  <c r="AW47" i="2"/>
  <c r="BB47" i="2"/>
  <c r="BC47" i="2" s="1"/>
  <c r="AW33" i="2"/>
  <c r="BB33" i="2"/>
  <c r="BC33" i="2" s="1"/>
  <c r="I46" i="25"/>
  <c r="J46" i="25" s="1"/>
  <c r="J46" i="2"/>
  <c r="I49" i="25"/>
  <c r="J49" i="25" s="1"/>
  <c r="J49" i="2"/>
  <c r="I40" i="25"/>
  <c r="J40" i="25" s="1"/>
  <c r="J40" i="2"/>
  <c r="I9" i="25"/>
  <c r="J9" i="25" s="1"/>
  <c r="J9" i="2"/>
  <c r="I29" i="25"/>
  <c r="J29" i="25" s="1"/>
  <c r="J29" i="2"/>
  <c r="I17" i="25"/>
  <c r="J17" i="25" s="1"/>
  <c r="J17" i="2"/>
  <c r="I11" i="25"/>
  <c r="J11" i="25" s="1"/>
  <c r="J11" i="2"/>
  <c r="I36" i="25"/>
  <c r="J36" i="25" s="1"/>
  <c r="J36" i="2"/>
  <c r="I41" i="25"/>
  <c r="J41" i="25" s="1"/>
  <c r="J41" i="2"/>
  <c r="I35" i="25"/>
  <c r="J35" i="25" s="1"/>
  <c r="J35" i="2"/>
  <c r="I13" i="25"/>
  <c r="J13" i="25" s="1"/>
  <c r="J13" i="2"/>
  <c r="I28" i="25"/>
  <c r="J28" i="25" s="1"/>
  <c r="J28" i="2"/>
  <c r="I34" i="25"/>
  <c r="J34" i="25" s="1"/>
  <c r="J34" i="2"/>
  <c r="I25" i="25"/>
  <c r="J25" i="25" s="1"/>
  <c r="J25" i="2"/>
  <c r="I16" i="25"/>
  <c r="J16" i="25" s="1"/>
  <c r="J16" i="2"/>
  <c r="I15" i="25"/>
  <c r="J15" i="25" s="1"/>
  <c r="J15" i="2"/>
  <c r="I8" i="25"/>
  <c r="J8" i="25" s="1"/>
  <c r="J8" i="2"/>
  <c r="I48" i="25"/>
  <c r="J48" i="25" s="1"/>
  <c r="J48" i="2"/>
  <c r="I33" i="25"/>
  <c r="J33" i="25" s="1"/>
  <c r="J33" i="2"/>
  <c r="I27" i="25"/>
  <c r="J27" i="25" s="1"/>
  <c r="J27" i="2"/>
  <c r="I45" i="25"/>
  <c r="J45" i="25" s="1"/>
  <c r="J45" i="2"/>
  <c r="I31" i="25"/>
  <c r="J31" i="25" s="1"/>
  <c r="J31" i="2"/>
  <c r="I23" i="25"/>
  <c r="J23" i="25" s="1"/>
  <c r="J23" i="2"/>
  <c r="I10" i="25"/>
  <c r="J10" i="25" s="1"/>
  <c r="J10" i="2"/>
  <c r="I43" i="25"/>
  <c r="J43" i="25" s="1"/>
  <c r="J43" i="2"/>
  <c r="I38" i="25"/>
  <c r="J38" i="25" s="1"/>
  <c r="J38" i="2"/>
  <c r="I30" i="25"/>
  <c r="J30" i="25" s="1"/>
  <c r="J30" i="2"/>
  <c r="I14" i="25"/>
  <c r="J14" i="25" s="1"/>
  <c r="J14" i="2"/>
  <c r="I24" i="25"/>
  <c r="J24" i="25" s="1"/>
  <c r="J24" i="2"/>
  <c r="I21" i="25"/>
  <c r="J21" i="25" s="1"/>
  <c r="J21" i="2"/>
  <c r="I37" i="25"/>
  <c r="J37" i="25" s="1"/>
  <c r="J37" i="2"/>
  <c r="I32" i="25"/>
  <c r="J32" i="25" s="1"/>
  <c r="J32" i="2"/>
  <c r="I7" i="25"/>
  <c r="J7" i="2"/>
  <c r="I12" i="25"/>
  <c r="J12" i="25" s="1"/>
  <c r="J12" i="2"/>
  <c r="I39" i="25"/>
  <c r="J39" i="25" s="1"/>
  <c r="J39" i="2"/>
  <c r="I26" i="25"/>
  <c r="J26" i="25" s="1"/>
  <c r="J26" i="2"/>
  <c r="I22" i="25"/>
  <c r="J22" i="25" s="1"/>
  <c r="J22" i="2"/>
  <c r="I18" i="25"/>
  <c r="J18" i="25" s="1"/>
  <c r="J18" i="2"/>
  <c r="I50" i="25"/>
  <c r="J50" i="25" s="1"/>
  <c r="J50" i="2"/>
  <c r="I42" i="25"/>
  <c r="J42" i="25" s="1"/>
  <c r="J42" i="2"/>
  <c r="I44" i="25"/>
  <c r="J44" i="25" s="1"/>
  <c r="J44" i="2"/>
  <c r="I47" i="25"/>
  <c r="J47" i="25" s="1"/>
  <c r="J47" i="2"/>
  <c r="F49" i="25"/>
  <c r="G49" i="2"/>
  <c r="F13" i="25"/>
  <c r="G13" i="2"/>
  <c r="F39" i="25"/>
  <c r="G39" i="2"/>
  <c r="F43" i="25"/>
  <c r="G43" i="2"/>
  <c r="F10" i="25"/>
  <c r="G10" i="2"/>
  <c r="F12" i="25"/>
  <c r="G12" i="2"/>
  <c r="F24" i="25"/>
  <c r="G24" i="2"/>
  <c r="F48" i="25"/>
  <c r="G48" i="2"/>
  <c r="F47" i="25"/>
  <c r="G47" i="2"/>
  <c r="F50" i="25"/>
  <c r="G50" i="2"/>
  <c r="F28" i="25"/>
  <c r="G28" i="2"/>
  <c r="F16" i="25"/>
  <c r="G16" i="2"/>
  <c r="G14" i="2"/>
  <c r="F14" i="25"/>
  <c r="F29" i="25"/>
  <c r="G29" i="2"/>
  <c r="F46" i="25"/>
  <c r="G46" i="2"/>
  <c r="F9" i="25"/>
  <c r="G9" i="2"/>
  <c r="G37" i="2"/>
  <c r="F37" i="25"/>
  <c r="F21" i="25"/>
  <c r="G21" i="2"/>
  <c r="F30" i="25"/>
  <c r="G30" i="2"/>
  <c r="G38" i="2"/>
  <c r="F38" i="25"/>
  <c r="F25" i="25"/>
  <c r="G25" i="2"/>
  <c r="F33" i="25"/>
  <c r="G33" i="2"/>
  <c r="G22" i="2"/>
  <c r="F22" i="25"/>
  <c r="F18" i="25"/>
  <c r="G18" i="2"/>
  <c r="F27" i="25"/>
  <c r="G27" i="2"/>
  <c r="F36" i="25"/>
  <c r="G36" i="2"/>
  <c r="F32" i="25"/>
  <c r="G32" i="2"/>
  <c r="F23" i="25"/>
  <c r="G23" i="2"/>
  <c r="G7" i="2"/>
  <c r="F7" i="25"/>
  <c r="F34" i="25"/>
  <c r="G34" i="2"/>
  <c r="F15" i="25"/>
  <c r="G15" i="2"/>
  <c r="G17" i="2"/>
  <c r="F17" i="25"/>
  <c r="G26" i="2"/>
  <c r="F26" i="25"/>
  <c r="F42" i="25"/>
  <c r="G42" i="2"/>
  <c r="G45" i="2"/>
  <c r="F45" i="25"/>
  <c r="F41" i="25"/>
  <c r="G41" i="2"/>
  <c r="F8" i="25"/>
  <c r="G8" i="2"/>
  <c r="F35" i="25"/>
  <c r="G35" i="2"/>
  <c r="F11" i="25"/>
  <c r="G11" i="2"/>
  <c r="F40" i="25"/>
  <c r="G40" i="2"/>
  <c r="F31" i="25"/>
  <c r="G31" i="2"/>
  <c r="F44" i="25"/>
  <c r="G44" i="2"/>
  <c r="AS42" i="25"/>
  <c r="AT42" i="25" s="1"/>
  <c r="AT42" i="2"/>
  <c r="AS24" i="25"/>
  <c r="AT24" i="25" s="1"/>
  <c r="AT24" i="2"/>
  <c r="AS45" i="25"/>
  <c r="AT45" i="25" s="1"/>
  <c r="AT45" i="2"/>
  <c r="AS18" i="25"/>
  <c r="AT18" i="25" s="1"/>
  <c r="AT18" i="2"/>
  <c r="AS25" i="25"/>
  <c r="AT25" i="25" s="1"/>
  <c r="AT25" i="2"/>
  <c r="AS32" i="25"/>
  <c r="AT32" i="25" s="1"/>
  <c r="AT32" i="2"/>
  <c r="AS22" i="25"/>
  <c r="AT22" i="25" s="1"/>
  <c r="AT22" i="2"/>
  <c r="AS23" i="25"/>
  <c r="AT23" i="25" s="1"/>
  <c r="AT23" i="2"/>
  <c r="AS27" i="25"/>
  <c r="AT27" i="25" s="1"/>
  <c r="AT27" i="2"/>
  <c r="AS29" i="25"/>
  <c r="AT29" i="25" s="1"/>
  <c r="AT29" i="2"/>
  <c r="AS43" i="25"/>
  <c r="AT43" i="25" s="1"/>
  <c r="AT43" i="2"/>
  <c r="AS7" i="25"/>
  <c r="AT7" i="25" s="1"/>
  <c r="AT7" i="2"/>
  <c r="AS12" i="25"/>
  <c r="AT12" i="25" s="1"/>
  <c r="AT12" i="2"/>
  <c r="AS50" i="25"/>
  <c r="AT50" i="25" s="1"/>
  <c r="AT50" i="2"/>
  <c r="AS38" i="25"/>
  <c r="AT38" i="25" s="1"/>
  <c r="AT38" i="2"/>
  <c r="AS14" i="25"/>
  <c r="AT14" i="25" s="1"/>
  <c r="AT14" i="2"/>
  <c r="AS30" i="25"/>
  <c r="AT30" i="25" s="1"/>
  <c r="AT30" i="2"/>
  <c r="AS41" i="25"/>
  <c r="AT41" i="25" s="1"/>
  <c r="AT41" i="2"/>
  <c r="AS10" i="25"/>
  <c r="AT10" i="25" s="1"/>
  <c r="AT10" i="2"/>
  <c r="AS17" i="25"/>
  <c r="AT17" i="25" s="1"/>
  <c r="AT17" i="2"/>
  <c r="AS49" i="25"/>
  <c r="AT49" i="25" s="1"/>
  <c r="AT49" i="2"/>
  <c r="AS8" i="25"/>
  <c r="AT8" i="25" s="1"/>
  <c r="AT8" i="2"/>
  <c r="AS36" i="25"/>
  <c r="AT36" i="25" s="1"/>
  <c r="AT36" i="2"/>
  <c r="AS15" i="25"/>
  <c r="AT15" i="25" s="1"/>
  <c r="AT15" i="2"/>
  <c r="AS16" i="25"/>
  <c r="AT16" i="25" s="1"/>
  <c r="AT16" i="2"/>
  <c r="AS21" i="25"/>
  <c r="AT21" i="25" s="1"/>
  <c r="AT21" i="2"/>
  <c r="AS46" i="25"/>
  <c r="AT46" i="25" s="1"/>
  <c r="AT46" i="2"/>
  <c r="AS40" i="25"/>
  <c r="AT40" i="25" s="1"/>
  <c r="AT40" i="2"/>
  <c r="AS13" i="25"/>
  <c r="AT13" i="25" s="1"/>
  <c r="AT13" i="2"/>
  <c r="AS35" i="25"/>
  <c r="AT35" i="25" s="1"/>
  <c r="AT35" i="2"/>
  <c r="AS11" i="25"/>
  <c r="AT11" i="25" s="1"/>
  <c r="AT11" i="2"/>
  <c r="AS9" i="25"/>
  <c r="AT9" i="25" s="1"/>
  <c r="AT9" i="2"/>
  <c r="AS33" i="25"/>
  <c r="AT33" i="25" s="1"/>
  <c r="AT33" i="2"/>
  <c r="AS39" i="25"/>
  <c r="AT39" i="25" s="1"/>
  <c r="AT39" i="2"/>
  <c r="AS48" i="25"/>
  <c r="AT48" i="25" s="1"/>
  <c r="AT48" i="2"/>
  <c r="AS44" i="25"/>
  <c r="AT44" i="25" s="1"/>
  <c r="AT44" i="2"/>
  <c r="AS31" i="25"/>
  <c r="AT31" i="2"/>
  <c r="AS34" i="25"/>
  <c r="AT34" i="25" s="1"/>
  <c r="AT34" i="2"/>
  <c r="AS37" i="25"/>
  <c r="AT37" i="25" s="1"/>
  <c r="AT37" i="2"/>
  <c r="AS28" i="25"/>
  <c r="AT28" i="25" s="1"/>
  <c r="AT28" i="2"/>
  <c r="AS26" i="25"/>
  <c r="AT26" i="25" s="1"/>
  <c r="AT26" i="2"/>
  <c r="AS47" i="25"/>
  <c r="AT47" i="25" s="1"/>
  <c r="AT47" i="2"/>
  <c r="AM45" i="25"/>
  <c r="AN45" i="25" s="1"/>
  <c r="AN45" i="2"/>
  <c r="AM46" i="25"/>
  <c r="AN46" i="25" s="1"/>
  <c r="AN46" i="2"/>
  <c r="AM10" i="25"/>
  <c r="AN10" i="25" s="1"/>
  <c r="AN10" i="2"/>
  <c r="AM17" i="25"/>
  <c r="AN17" i="25" s="1"/>
  <c r="AN17" i="2"/>
  <c r="AM23" i="25"/>
  <c r="AN23" i="25" s="1"/>
  <c r="AN23" i="2"/>
  <c r="AM36" i="25"/>
  <c r="AN36" i="25" s="1"/>
  <c r="AN36" i="2"/>
  <c r="AM39" i="25"/>
  <c r="AN39" i="25" s="1"/>
  <c r="AN39" i="2"/>
  <c r="AM38" i="25"/>
  <c r="AN38" i="25" s="1"/>
  <c r="AN38" i="2"/>
  <c r="AM42" i="25"/>
  <c r="AN42" i="25" s="1"/>
  <c r="AN42" i="2"/>
  <c r="AM7" i="25"/>
  <c r="AN7" i="25" s="1"/>
  <c r="AN7" i="2"/>
  <c r="AM22" i="25"/>
  <c r="AN22" i="25" s="1"/>
  <c r="AN22" i="2"/>
  <c r="AM24" i="25"/>
  <c r="AN24" i="25" s="1"/>
  <c r="AN24" i="2"/>
  <c r="AM18" i="25"/>
  <c r="AN18" i="25" s="1"/>
  <c r="AN18" i="2"/>
  <c r="AM8" i="25"/>
  <c r="AN8" i="25" s="1"/>
  <c r="AN8" i="2"/>
  <c r="AM25" i="25"/>
  <c r="AN25" i="25" s="1"/>
  <c r="AN25" i="2"/>
  <c r="AM9" i="25"/>
  <c r="AN9" i="25" s="1"/>
  <c r="AN9" i="2"/>
  <c r="AM30" i="25"/>
  <c r="AN30" i="25" s="1"/>
  <c r="AN30" i="2"/>
  <c r="AM41" i="25"/>
  <c r="AN41" i="25" s="1"/>
  <c r="AN41" i="2"/>
  <c r="AM13" i="25"/>
  <c r="AN13" i="25" s="1"/>
  <c r="AN13" i="2"/>
  <c r="AM32" i="25"/>
  <c r="AN32" i="25" s="1"/>
  <c r="AN32" i="2"/>
  <c r="AM12" i="25"/>
  <c r="AN12" i="25" s="1"/>
  <c r="AN12" i="2"/>
  <c r="AM21" i="25"/>
  <c r="AN21" i="25" s="1"/>
  <c r="AN21" i="2"/>
  <c r="AM50" i="25"/>
  <c r="AN50" i="25" s="1"/>
  <c r="AN50" i="2"/>
  <c r="AM48" i="25"/>
  <c r="AN48" i="25" s="1"/>
  <c r="AN48" i="2"/>
  <c r="AM37" i="25"/>
  <c r="AN37" i="25" s="1"/>
  <c r="AN37" i="2"/>
  <c r="AM35" i="25"/>
  <c r="AN35" i="25" s="1"/>
  <c r="AN35" i="2"/>
  <c r="AM34" i="25"/>
  <c r="AN34" i="25" s="1"/>
  <c r="AN34" i="2"/>
  <c r="AM27" i="25"/>
  <c r="AN27" i="25" s="1"/>
  <c r="AN27" i="2"/>
  <c r="AM28" i="25"/>
  <c r="AN28" i="25" s="1"/>
  <c r="AN28" i="2"/>
  <c r="AM29" i="25"/>
  <c r="AN29" i="25" s="1"/>
  <c r="AN29" i="2"/>
  <c r="AM33" i="25"/>
  <c r="AN33" i="25" s="1"/>
  <c r="AN33" i="2"/>
  <c r="AM14" i="25"/>
  <c r="AN14" i="25" s="1"/>
  <c r="AN14" i="2"/>
  <c r="AM11" i="25"/>
  <c r="AN11" i="25" s="1"/>
  <c r="AN11" i="2"/>
  <c r="AM31" i="25"/>
  <c r="AN31" i="25" s="1"/>
  <c r="AN31" i="2"/>
  <c r="AM49" i="25"/>
  <c r="AN49" i="25" s="1"/>
  <c r="AN49" i="2"/>
  <c r="AM15" i="25"/>
  <c r="AN15" i="25" s="1"/>
  <c r="AN15" i="2"/>
  <c r="AM47" i="25"/>
  <c r="AN47" i="25" s="1"/>
  <c r="AN47" i="2"/>
  <c r="AM44" i="25"/>
  <c r="AN44" i="25" s="1"/>
  <c r="AN44" i="2"/>
  <c r="AM40" i="25"/>
  <c r="AN40" i="25" s="1"/>
  <c r="AN40" i="2"/>
  <c r="AM26" i="25"/>
  <c r="AN26" i="25" s="1"/>
  <c r="AN26" i="2"/>
  <c r="AM43" i="25"/>
  <c r="AN43" i="25" s="1"/>
  <c r="AN43" i="2"/>
  <c r="AM16" i="25"/>
  <c r="AN16" i="25" s="1"/>
  <c r="AN16" i="2"/>
  <c r="AV50" i="25"/>
  <c r="AV16" i="25"/>
  <c r="AV40" i="25"/>
  <c r="AV37" i="25"/>
  <c r="AV46" i="25"/>
  <c r="AV36" i="25"/>
  <c r="AV26" i="25"/>
  <c r="AV29" i="25"/>
  <c r="AV47" i="25"/>
  <c r="AV28" i="25"/>
  <c r="AV49" i="25"/>
  <c r="AV22" i="25"/>
  <c r="AV39" i="25"/>
  <c r="AV34" i="25"/>
  <c r="AV21" i="25"/>
  <c r="AV45" i="25"/>
  <c r="AV17" i="25"/>
  <c r="AV18" i="25"/>
  <c r="AV8" i="25"/>
  <c r="AV43" i="25"/>
  <c r="AV33" i="25"/>
  <c r="AV30" i="25"/>
  <c r="AV48" i="25"/>
  <c r="AV10" i="25"/>
  <c r="AV32" i="25"/>
  <c r="AV14" i="25"/>
  <c r="AV25" i="25"/>
  <c r="AV11" i="25"/>
  <c r="AV38" i="25"/>
  <c r="AV24" i="25"/>
  <c r="AV35" i="25"/>
  <c r="AV42" i="25"/>
  <c r="AV15" i="25"/>
  <c r="AV12" i="25"/>
  <c r="AV41" i="25"/>
  <c r="AV44" i="25"/>
  <c r="AV23" i="25"/>
  <c r="AV31" i="25"/>
  <c r="AW31" i="25" s="1"/>
  <c r="AV13" i="25"/>
  <c r="AV9" i="25"/>
  <c r="AV7" i="25"/>
  <c r="AW7" i="25" s="1"/>
  <c r="AV27" i="25"/>
  <c r="AT31" i="25" l="1"/>
  <c r="BB31" i="25"/>
  <c r="BC31" i="25" s="1"/>
  <c r="AW25" i="25"/>
  <c r="BB25" i="25"/>
  <c r="BC25" i="25" s="1"/>
  <c r="AW26" i="25"/>
  <c r="BB26" i="25"/>
  <c r="BC26" i="25" s="1"/>
  <c r="AW27" i="25"/>
  <c r="BB27" i="25"/>
  <c r="BC27" i="25" s="1"/>
  <c r="AW12" i="25"/>
  <c r="BB12" i="25"/>
  <c r="BC12" i="25" s="1"/>
  <c r="AW24" i="25"/>
  <c r="BB24" i="25"/>
  <c r="BC24" i="25" s="1"/>
  <c r="AW14" i="25"/>
  <c r="BB14" i="25"/>
  <c r="BC14" i="25" s="1"/>
  <c r="AW30" i="25"/>
  <c r="BB30" i="25"/>
  <c r="BC30" i="25" s="1"/>
  <c r="AW18" i="25"/>
  <c r="BB18" i="25"/>
  <c r="BC18" i="25" s="1"/>
  <c r="AW28" i="25"/>
  <c r="BB28" i="25"/>
  <c r="BC28" i="25" s="1"/>
  <c r="AW16" i="25"/>
  <c r="BB16" i="25"/>
  <c r="BC16" i="25" s="1"/>
  <c r="AW13" i="25"/>
  <c r="BB13" i="25"/>
  <c r="BC13" i="25" s="1"/>
  <c r="AW8" i="25"/>
  <c r="BB8" i="25"/>
  <c r="BC8" i="25" s="1"/>
  <c r="AW17" i="25"/>
  <c r="BB17" i="25"/>
  <c r="BC17" i="25" s="1"/>
  <c r="AW21" i="25"/>
  <c r="BB21" i="25"/>
  <c r="BC21" i="25" s="1"/>
  <c r="AW23" i="25"/>
  <c r="BB23" i="25"/>
  <c r="BC23" i="25" s="1"/>
  <c r="AW15" i="25"/>
  <c r="BB15" i="25"/>
  <c r="BC15" i="25" s="1"/>
  <c r="AW9" i="25"/>
  <c r="BB9" i="25"/>
  <c r="BC9" i="25" s="1"/>
  <c r="AW11" i="25"/>
  <c r="BB11" i="25"/>
  <c r="BC11" i="25" s="1"/>
  <c r="AW10" i="25"/>
  <c r="BB10" i="25"/>
  <c r="BC10" i="25" s="1"/>
  <c r="AW22" i="25"/>
  <c r="BB22" i="25"/>
  <c r="BC22" i="25" s="1"/>
  <c r="AW29" i="25"/>
  <c r="BB29" i="25"/>
  <c r="BC29" i="25" s="1"/>
  <c r="AW38" i="25"/>
  <c r="BB38" i="25"/>
  <c r="BC38" i="25" s="1"/>
  <c r="AW39" i="25"/>
  <c r="BB39" i="25"/>
  <c r="BC39" i="25" s="1"/>
  <c r="AW50" i="25"/>
  <c r="BB50" i="25"/>
  <c r="BC50" i="25" s="1"/>
  <c r="BC32" i="2"/>
  <c r="AW42" i="25"/>
  <c r="BB42" i="25"/>
  <c r="BC42" i="25" s="1"/>
  <c r="AW45" i="25"/>
  <c r="BB45" i="25"/>
  <c r="BC45" i="25" s="1"/>
  <c r="AW35" i="25"/>
  <c r="BB35" i="25"/>
  <c r="BC35" i="25" s="1"/>
  <c r="AW32" i="25"/>
  <c r="BB32" i="25"/>
  <c r="AW33" i="25"/>
  <c r="BB33" i="25"/>
  <c r="BC33" i="25" s="1"/>
  <c r="AW47" i="25"/>
  <c r="BB47" i="25"/>
  <c r="BC47" i="25" s="1"/>
  <c r="AW46" i="25"/>
  <c r="BB46" i="25"/>
  <c r="BC46" i="25" s="1"/>
  <c r="AW44" i="25"/>
  <c r="BB44" i="25"/>
  <c r="BC44" i="25" s="1"/>
  <c r="AW43" i="25"/>
  <c r="BB43" i="25"/>
  <c r="BC43" i="25" s="1"/>
  <c r="AW37" i="25"/>
  <c r="BB37" i="25"/>
  <c r="BC37" i="25" s="1"/>
  <c r="AW41" i="25"/>
  <c r="BB41" i="25"/>
  <c r="BC41" i="25" s="1"/>
  <c r="AW48" i="25"/>
  <c r="BB48" i="25"/>
  <c r="BC48" i="25" s="1"/>
  <c r="AW49" i="25"/>
  <c r="BB49" i="25"/>
  <c r="BC49" i="25" s="1"/>
  <c r="AW40" i="25"/>
  <c r="BB40" i="25"/>
  <c r="BC40" i="25" s="1"/>
  <c r="AW34" i="25"/>
  <c r="BB34" i="25"/>
  <c r="BC34" i="25" s="1"/>
  <c r="AW36" i="25"/>
  <c r="BB36" i="25"/>
  <c r="BC36" i="25" s="1"/>
  <c r="J7" i="25"/>
  <c r="G42" i="25"/>
  <c r="G34" i="25"/>
  <c r="G27" i="25"/>
  <c r="G47" i="25"/>
  <c r="G40" i="25"/>
  <c r="G11" i="25"/>
  <c r="G17" i="25"/>
  <c r="G36" i="25"/>
  <c r="G22" i="25"/>
  <c r="G37" i="25"/>
  <c r="G9" i="25"/>
  <c r="G29" i="25"/>
  <c r="G12" i="25"/>
  <c r="G31" i="25"/>
  <c r="G41" i="25"/>
  <c r="G26" i="25"/>
  <c r="G32" i="25"/>
  <c r="G38" i="25"/>
  <c r="G28" i="25"/>
  <c r="G24" i="25"/>
  <c r="G39" i="25"/>
  <c r="G49" i="25"/>
  <c r="G35" i="25"/>
  <c r="G45" i="25"/>
  <c r="G25" i="25"/>
  <c r="G30" i="25"/>
  <c r="G46" i="25"/>
  <c r="G10" i="25"/>
  <c r="G15" i="25"/>
  <c r="G33" i="25"/>
  <c r="G50" i="25"/>
  <c r="G44" i="25"/>
  <c r="G8" i="25"/>
  <c r="G7" i="25"/>
  <c r="G23" i="25"/>
  <c r="G18" i="25"/>
  <c r="G21" i="25"/>
  <c r="G14" i="25"/>
  <c r="G16" i="25"/>
  <c r="G48" i="25"/>
  <c r="G43" i="25"/>
  <c r="G13" i="25"/>
  <c r="BC32" i="25" l="1"/>
  <c r="J51" i="4"/>
  <c r="H9" i="28" s="1"/>
  <c r="H14" i="28" s="1"/>
  <c r="H18" i="28" s="1"/>
  <c r="I51" i="4"/>
  <c r="G51" i="4"/>
  <c r="E9" i="28" s="1"/>
  <c r="E14" i="28" s="1"/>
  <c r="E18" i="28" s="1"/>
  <c r="F51" i="4"/>
  <c r="AW51" i="4"/>
  <c r="AL9" i="28" s="1"/>
  <c r="AL14" i="28" s="1"/>
  <c r="AL18" i="28" s="1"/>
  <c r="AV51" i="4"/>
  <c r="AT51" i="4"/>
  <c r="AI9" i="28" s="1"/>
  <c r="AI14" i="28" s="1"/>
  <c r="AI18" i="28" s="1"/>
  <c r="AS51" i="4"/>
  <c r="AN51" i="4"/>
  <c r="AF9" i="28" s="1"/>
  <c r="AF14" i="28" s="1"/>
  <c r="AF18" i="28" s="1"/>
  <c r="AM51" i="4"/>
  <c r="J19" i="11" l="1"/>
  <c r="J51" i="11" s="1"/>
  <c r="I19" i="8"/>
  <c r="I51" i="11"/>
  <c r="G19" i="11"/>
  <c r="G51" i="11" s="1"/>
  <c r="F19" i="8"/>
  <c r="F51" i="11"/>
  <c r="AV19" i="8"/>
  <c r="AS19" i="8"/>
  <c r="AM19" i="8"/>
  <c r="AW19" i="8" l="1"/>
  <c r="AW51" i="8" s="1"/>
  <c r="BB19" i="8"/>
  <c r="I19" i="2"/>
  <c r="J19" i="8"/>
  <c r="J51" i="8" s="1"/>
  <c r="I51" i="8"/>
  <c r="F19" i="2"/>
  <c r="G19" i="8"/>
  <c r="G51" i="8" s="1"/>
  <c r="F51" i="8"/>
  <c r="AS19" i="2"/>
  <c r="AT19" i="8"/>
  <c r="AT51" i="8" s="1"/>
  <c r="AM19" i="2"/>
  <c r="AN19" i="8"/>
  <c r="AN51" i="8" s="1"/>
  <c r="AV19" i="2"/>
  <c r="AV51" i="8"/>
  <c r="AS51" i="8"/>
  <c r="AM51" i="8"/>
  <c r="AW19" i="2" l="1"/>
  <c r="AW51" i="2" s="1"/>
  <c r="BB19" i="2"/>
  <c r="BC19" i="8"/>
  <c r="BC51" i="8" s="1"/>
  <c r="BB51" i="8"/>
  <c r="I19" i="25"/>
  <c r="J19" i="2"/>
  <c r="J51" i="2" s="1"/>
  <c r="I51" i="2"/>
  <c r="F19" i="25"/>
  <c r="G19" i="2"/>
  <c r="G51" i="2" s="1"/>
  <c r="F51" i="2"/>
  <c r="AS19" i="25"/>
  <c r="AT19" i="25" s="1"/>
  <c r="AT19" i="2"/>
  <c r="AT51" i="2" s="1"/>
  <c r="AM19" i="25"/>
  <c r="AN19" i="25" s="1"/>
  <c r="AN19" i="2"/>
  <c r="AN51" i="2" s="1"/>
  <c r="AV19" i="25"/>
  <c r="AV51" i="2"/>
  <c r="AS51" i="2"/>
  <c r="AM51" i="2"/>
  <c r="BC19" i="2" l="1"/>
  <c r="BC51" i="2" s="1"/>
  <c r="BB51" i="2"/>
  <c r="AW19" i="25"/>
  <c r="AW51" i="25" s="1"/>
  <c r="BB19" i="25"/>
  <c r="J19" i="25"/>
  <c r="J51" i="25" s="1"/>
  <c r="I51" i="25"/>
  <c r="I53" i="25" s="1"/>
  <c r="G19" i="25"/>
  <c r="G51" i="25" s="1"/>
  <c r="F51" i="25"/>
  <c r="F53" i="25" s="1"/>
  <c r="AV51" i="25"/>
  <c r="AV53" i="25" s="1"/>
  <c r="AT51" i="25"/>
  <c r="AS51" i="25"/>
  <c r="AN51" i="25"/>
  <c r="AM51" i="25"/>
  <c r="BC19" i="25" l="1"/>
  <c r="BC51" i="25" s="1"/>
  <c r="BB51" i="25"/>
  <c r="AS53" i="25"/>
  <c r="AM53" i="25"/>
  <c r="O40" i="11" l="1"/>
  <c r="P40" i="11" s="1"/>
  <c r="O24" i="11"/>
  <c r="P24" i="11" s="1"/>
  <c r="O38" i="11"/>
  <c r="P38" i="11" s="1"/>
  <c r="O19" i="11"/>
  <c r="P19" i="11" s="1"/>
  <c r="O33" i="11"/>
  <c r="P33" i="11" s="1"/>
  <c r="O25" i="11"/>
  <c r="P25" i="11" s="1"/>
  <c r="O48" i="11"/>
  <c r="P48" i="11" s="1"/>
  <c r="O12" i="11"/>
  <c r="P12" i="11" s="1"/>
  <c r="O39" i="11"/>
  <c r="P39" i="11" s="1"/>
  <c r="O23" i="11"/>
  <c r="P23" i="11" s="1"/>
  <c r="O42" i="11"/>
  <c r="P42" i="11" s="1"/>
  <c r="O26" i="11"/>
  <c r="P26" i="11" s="1"/>
  <c r="O49" i="11"/>
  <c r="P49" i="11" s="1"/>
  <c r="O18" i="11"/>
  <c r="P18" i="11" s="1"/>
  <c r="O32" i="11"/>
  <c r="P32" i="11" s="1"/>
  <c r="O17" i="11"/>
  <c r="P17" i="11" s="1"/>
  <c r="O10" i="11"/>
  <c r="P10" i="11" s="1"/>
  <c r="O41" i="11"/>
  <c r="P41" i="11" s="1"/>
  <c r="O28" i="11"/>
  <c r="P28" i="11" s="1"/>
  <c r="O21" i="11"/>
  <c r="P21" i="11" s="1"/>
  <c r="O47" i="11"/>
  <c r="P47" i="11" s="1"/>
  <c r="O31" i="11"/>
  <c r="P31" i="11" s="1"/>
  <c r="O11" i="11"/>
  <c r="P11" i="11" s="1"/>
  <c r="O50" i="11"/>
  <c r="P50" i="11" s="1"/>
  <c r="O34" i="11"/>
  <c r="P34" i="11" s="1"/>
  <c r="O8" i="11"/>
  <c r="P8" i="11" s="1"/>
  <c r="O44" i="11"/>
  <c r="P44" i="11" s="1"/>
  <c r="O36" i="11"/>
  <c r="P36" i="11" s="1"/>
  <c r="O13" i="11"/>
  <c r="P13" i="11" s="1"/>
  <c r="O43" i="11"/>
  <c r="P43" i="11" s="1"/>
  <c r="O35" i="11"/>
  <c r="P35" i="11" s="1"/>
  <c r="O27" i="11"/>
  <c r="P27" i="11" s="1"/>
  <c r="O16" i="11"/>
  <c r="P16" i="11" s="1"/>
  <c r="O9" i="11"/>
  <c r="O46" i="11"/>
  <c r="P46" i="11" s="1"/>
  <c r="O30" i="11"/>
  <c r="P30" i="11" s="1"/>
  <c r="O15" i="11"/>
  <c r="P15" i="11" s="1"/>
  <c r="O45" i="11"/>
  <c r="P45" i="11" s="1"/>
  <c r="O37" i="11"/>
  <c r="P37" i="11" s="1"/>
  <c r="O29" i="11"/>
  <c r="P29" i="11" s="1"/>
  <c r="O22" i="11"/>
  <c r="P22" i="11" s="1"/>
  <c r="O14" i="11"/>
  <c r="P14" i="11" s="1"/>
  <c r="O51" i="11" l="1"/>
  <c r="P9" i="11"/>
  <c r="P51" i="11" s="1"/>
  <c r="M36" i="11"/>
  <c r="L36" i="8"/>
  <c r="O36" i="8" s="1"/>
  <c r="P36" i="8" s="1"/>
  <c r="M51" i="4"/>
  <c r="K9" i="28" s="1"/>
  <c r="K14" i="28" s="1"/>
  <c r="K18" i="28" s="1"/>
  <c r="L51" i="4"/>
  <c r="M8" i="11"/>
  <c r="L8" i="8"/>
  <c r="O8" i="8" s="1"/>
  <c r="M50" i="11"/>
  <c r="L50" i="8"/>
  <c r="O50" i="8" s="1"/>
  <c r="P50" i="8" s="1"/>
  <c r="M31" i="11"/>
  <c r="L31" i="8"/>
  <c r="O31" i="8" s="1"/>
  <c r="P31" i="8" s="1"/>
  <c r="M47" i="11"/>
  <c r="L47" i="8"/>
  <c r="O47" i="8" s="1"/>
  <c r="P47" i="8" s="1"/>
  <c r="M21" i="11"/>
  <c r="L21" i="8"/>
  <c r="O21" i="8" s="1"/>
  <c r="P21" i="8" s="1"/>
  <c r="M17" i="11"/>
  <c r="L17" i="8"/>
  <c r="O17" i="8" s="1"/>
  <c r="P17" i="8" s="1"/>
  <c r="M32" i="11"/>
  <c r="L32" i="8"/>
  <c r="O32" i="8" s="1"/>
  <c r="P32" i="8" s="1"/>
  <c r="M26" i="11"/>
  <c r="L26" i="8"/>
  <c r="O26" i="8" s="1"/>
  <c r="P26" i="8" s="1"/>
  <c r="M42" i="11"/>
  <c r="L42" i="8"/>
  <c r="O42" i="8" s="1"/>
  <c r="P42" i="8" s="1"/>
  <c r="M38" i="11"/>
  <c r="L38" i="8"/>
  <c r="O38" i="8" s="1"/>
  <c r="P38" i="8" s="1"/>
  <c r="M22" i="11"/>
  <c r="L22" i="8"/>
  <c r="O22" i="8" s="1"/>
  <c r="P22" i="8" s="1"/>
  <c r="M45" i="11"/>
  <c r="L45" i="8"/>
  <c r="O45" i="8" s="1"/>
  <c r="P45" i="8" s="1"/>
  <c r="M46" i="11"/>
  <c r="L46" i="8"/>
  <c r="O46" i="8" s="1"/>
  <c r="P46" i="8" s="1"/>
  <c r="M27" i="11"/>
  <c r="L27" i="8"/>
  <c r="O27" i="8" s="1"/>
  <c r="P27" i="8" s="1"/>
  <c r="M35" i="11"/>
  <c r="L35" i="8"/>
  <c r="O35" i="8" s="1"/>
  <c r="P35" i="8" s="1"/>
  <c r="M13" i="11"/>
  <c r="L13" i="8"/>
  <c r="O13" i="8" s="1"/>
  <c r="P13" i="8" s="1"/>
  <c r="M10" i="11"/>
  <c r="L10" i="8"/>
  <c r="O10" i="8" s="1"/>
  <c r="P10" i="8" s="1"/>
  <c r="M18" i="11"/>
  <c r="L18" i="8"/>
  <c r="O18" i="8" s="1"/>
  <c r="P18" i="8" s="1"/>
  <c r="M49" i="11"/>
  <c r="L49" i="8"/>
  <c r="O49" i="8" s="1"/>
  <c r="P49" i="8" s="1"/>
  <c r="M39" i="11"/>
  <c r="L39" i="8"/>
  <c r="O39" i="8" s="1"/>
  <c r="P39" i="8" s="1"/>
  <c r="M12" i="11"/>
  <c r="L12" i="8"/>
  <c r="O12" i="8" s="1"/>
  <c r="P12" i="8" s="1"/>
  <c r="M48" i="11"/>
  <c r="L48" i="8"/>
  <c r="O48" i="8" s="1"/>
  <c r="P48" i="8" s="1"/>
  <c r="M25" i="11"/>
  <c r="L25" i="8"/>
  <c r="O25" i="8" s="1"/>
  <c r="P25" i="8" s="1"/>
  <c r="M19" i="11"/>
  <c r="L19" i="8"/>
  <c r="O19" i="8" s="1"/>
  <c r="P19" i="8" s="1"/>
  <c r="M40" i="11"/>
  <c r="L40" i="8"/>
  <c r="O40" i="8" s="1"/>
  <c r="P40" i="8" s="1"/>
  <c r="M29" i="11"/>
  <c r="L29" i="8"/>
  <c r="O29" i="8" s="1"/>
  <c r="P29" i="8" s="1"/>
  <c r="M14" i="11"/>
  <c r="L14" i="8"/>
  <c r="O14" i="8" s="1"/>
  <c r="P14" i="8" s="1"/>
  <c r="M44" i="11"/>
  <c r="L44" i="8"/>
  <c r="O44" i="8" s="1"/>
  <c r="P44" i="8" s="1"/>
  <c r="M34" i="11"/>
  <c r="L34" i="8"/>
  <c r="O34" i="8" s="1"/>
  <c r="P34" i="8" s="1"/>
  <c r="M11" i="11"/>
  <c r="L11" i="8"/>
  <c r="O11" i="8" s="1"/>
  <c r="P11" i="8" s="1"/>
  <c r="M37" i="11"/>
  <c r="L37" i="8"/>
  <c r="O37" i="8" s="1"/>
  <c r="P37" i="8" s="1"/>
  <c r="M15" i="11"/>
  <c r="L15" i="8"/>
  <c r="O15" i="8" s="1"/>
  <c r="P15" i="8" s="1"/>
  <c r="M30" i="11"/>
  <c r="L30" i="8"/>
  <c r="O30" i="8" s="1"/>
  <c r="P30" i="8" s="1"/>
  <c r="M9" i="11"/>
  <c r="L9" i="8"/>
  <c r="O9" i="8" s="1"/>
  <c r="P9" i="8" s="1"/>
  <c r="M16" i="11"/>
  <c r="L16" i="8"/>
  <c r="O16" i="8" s="1"/>
  <c r="P16" i="8" s="1"/>
  <c r="M43" i="11"/>
  <c r="L43" i="8"/>
  <c r="O43" i="8" s="1"/>
  <c r="P43" i="8" s="1"/>
  <c r="M28" i="11"/>
  <c r="L28" i="8"/>
  <c r="O28" i="8" s="1"/>
  <c r="P28" i="8" s="1"/>
  <c r="M41" i="11"/>
  <c r="L41" i="8"/>
  <c r="O41" i="8" s="1"/>
  <c r="P41" i="8" s="1"/>
  <c r="M23" i="11"/>
  <c r="L23" i="8"/>
  <c r="O23" i="8" s="1"/>
  <c r="P23" i="8" s="1"/>
  <c r="M33" i="11"/>
  <c r="L33" i="8"/>
  <c r="O33" i="8" s="1"/>
  <c r="P33" i="8" s="1"/>
  <c r="M24" i="11"/>
  <c r="L24" i="8"/>
  <c r="O24" i="8" s="1"/>
  <c r="P24" i="8" s="1"/>
  <c r="P8" i="8" l="1"/>
  <c r="P51" i="8" s="1"/>
  <c r="O51" i="8"/>
  <c r="L24" i="2"/>
  <c r="O24" i="2" s="1"/>
  <c r="P24" i="2" s="1"/>
  <c r="M24" i="8"/>
  <c r="L41" i="2"/>
  <c r="O41" i="2" s="1"/>
  <c r="P41" i="2" s="1"/>
  <c r="M41" i="8"/>
  <c r="L28" i="2"/>
  <c r="O28" i="2" s="1"/>
  <c r="P28" i="2" s="1"/>
  <c r="M28" i="8"/>
  <c r="M37" i="8"/>
  <c r="L37" i="2"/>
  <c r="O37" i="2" s="1"/>
  <c r="P37" i="2" s="1"/>
  <c r="L39" i="2"/>
  <c r="O39" i="2" s="1"/>
  <c r="P39" i="2" s="1"/>
  <c r="M39" i="8"/>
  <c r="L13" i="2"/>
  <c r="O13" i="2" s="1"/>
  <c r="P13" i="2" s="1"/>
  <c r="M13" i="8"/>
  <c r="L35" i="2"/>
  <c r="O35" i="2" s="1"/>
  <c r="P35" i="2" s="1"/>
  <c r="M35" i="8"/>
  <c r="L27" i="2"/>
  <c r="O27" i="2" s="1"/>
  <c r="P27" i="2" s="1"/>
  <c r="M27" i="8"/>
  <c r="M47" i="8"/>
  <c r="L47" i="2"/>
  <c r="O47" i="2" s="1"/>
  <c r="P47" i="2" s="1"/>
  <c r="L23" i="2"/>
  <c r="O23" i="2" s="1"/>
  <c r="P23" i="2" s="1"/>
  <c r="M23" i="8"/>
  <c r="L43" i="2"/>
  <c r="O43" i="2" s="1"/>
  <c r="P43" i="2" s="1"/>
  <c r="M43" i="8"/>
  <c r="L16" i="2"/>
  <c r="O16" i="2" s="1"/>
  <c r="P16" i="2" s="1"/>
  <c r="M16" i="8"/>
  <c r="L15" i="2"/>
  <c r="O15" i="2" s="1"/>
  <c r="P15" i="2" s="1"/>
  <c r="M15" i="8"/>
  <c r="L14" i="2"/>
  <c r="O14" i="2" s="1"/>
  <c r="P14" i="2" s="1"/>
  <c r="M14" i="8"/>
  <c r="L29" i="2"/>
  <c r="O29" i="2" s="1"/>
  <c r="P29" i="2" s="1"/>
  <c r="M29" i="8"/>
  <c r="L40" i="2"/>
  <c r="O40" i="2" s="1"/>
  <c r="P40" i="2" s="1"/>
  <c r="M40" i="8"/>
  <c r="L48" i="2"/>
  <c r="O48" i="2" s="1"/>
  <c r="P48" i="2" s="1"/>
  <c r="M48" i="8"/>
  <c r="M12" i="8"/>
  <c r="L12" i="2"/>
  <c r="O12" i="2" s="1"/>
  <c r="P12" i="2" s="1"/>
  <c r="L46" i="2"/>
  <c r="O46" i="2" s="1"/>
  <c r="P46" i="2" s="1"/>
  <c r="M46" i="8"/>
  <c r="L26" i="2"/>
  <c r="O26" i="2" s="1"/>
  <c r="P26" i="2" s="1"/>
  <c r="M26" i="8"/>
  <c r="L17" i="2"/>
  <c r="O17" i="2" s="1"/>
  <c r="P17" i="2" s="1"/>
  <c r="M17" i="8"/>
  <c r="L8" i="2"/>
  <c r="O8" i="2" s="1"/>
  <c r="M8" i="8"/>
  <c r="M7" i="11"/>
  <c r="M51" i="11" s="1"/>
  <c r="L7" i="8"/>
  <c r="L51" i="11"/>
  <c r="L11" i="2"/>
  <c r="O11" i="2" s="1"/>
  <c r="P11" i="2" s="1"/>
  <c r="M11" i="8"/>
  <c r="L34" i="2"/>
  <c r="O34" i="2" s="1"/>
  <c r="P34" i="2" s="1"/>
  <c r="M34" i="8"/>
  <c r="M44" i="8"/>
  <c r="L44" i="2"/>
  <c r="O44" i="2" s="1"/>
  <c r="P44" i="2" s="1"/>
  <c r="L25" i="2"/>
  <c r="O25" i="2" s="1"/>
  <c r="P25" i="2" s="1"/>
  <c r="M25" i="8"/>
  <c r="L49" i="2"/>
  <c r="O49" i="2" s="1"/>
  <c r="P49" i="2" s="1"/>
  <c r="M49" i="8"/>
  <c r="L10" i="2"/>
  <c r="O10" i="2" s="1"/>
  <c r="P10" i="2" s="1"/>
  <c r="M10" i="8"/>
  <c r="L22" i="2"/>
  <c r="O22" i="2" s="1"/>
  <c r="P22" i="2" s="1"/>
  <c r="M22" i="8"/>
  <c r="L42" i="2"/>
  <c r="O42" i="2" s="1"/>
  <c r="P42" i="2" s="1"/>
  <c r="M42" i="8"/>
  <c r="L32" i="2"/>
  <c r="O32" i="2" s="1"/>
  <c r="P32" i="2" s="1"/>
  <c r="M32" i="8"/>
  <c r="L21" i="2"/>
  <c r="O21" i="2" s="1"/>
  <c r="P21" i="2" s="1"/>
  <c r="M21" i="8"/>
  <c r="L36" i="2"/>
  <c r="O36" i="2" s="1"/>
  <c r="P36" i="2" s="1"/>
  <c r="M36" i="8"/>
  <c r="L33" i="2"/>
  <c r="O33" i="2" s="1"/>
  <c r="P33" i="2" s="1"/>
  <c r="M33" i="8"/>
  <c r="L9" i="2"/>
  <c r="O9" i="2" s="1"/>
  <c r="P9" i="2" s="1"/>
  <c r="M9" i="8"/>
  <c r="L30" i="2"/>
  <c r="O30" i="2" s="1"/>
  <c r="P30" i="2" s="1"/>
  <c r="M30" i="8"/>
  <c r="L19" i="2"/>
  <c r="O19" i="2" s="1"/>
  <c r="P19" i="2" s="1"/>
  <c r="M19" i="8"/>
  <c r="L18" i="2"/>
  <c r="O18" i="2" s="1"/>
  <c r="P18" i="2" s="1"/>
  <c r="M18" i="8"/>
  <c r="L45" i="2"/>
  <c r="O45" i="2" s="1"/>
  <c r="P45" i="2" s="1"/>
  <c r="M45" i="8"/>
  <c r="L38" i="2"/>
  <c r="O38" i="2" s="1"/>
  <c r="P38" i="2" s="1"/>
  <c r="M38" i="8"/>
  <c r="M31" i="8"/>
  <c r="L31" i="2"/>
  <c r="O31" i="2" s="1"/>
  <c r="P31" i="2" s="1"/>
  <c r="L50" i="2"/>
  <c r="O50" i="2" s="1"/>
  <c r="P50" i="2" s="1"/>
  <c r="M50" i="8"/>
  <c r="P8" i="2" l="1"/>
  <c r="P51" i="2" s="1"/>
  <c r="O51" i="2"/>
  <c r="L50" i="25"/>
  <c r="O50" i="25" s="1"/>
  <c r="P50" i="25" s="1"/>
  <c r="M50" i="2"/>
  <c r="L38" i="25"/>
  <c r="O38" i="25" s="1"/>
  <c r="P38" i="25" s="1"/>
  <c r="M38" i="2"/>
  <c r="M36" i="2"/>
  <c r="L36" i="25"/>
  <c r="O36" i="25" s="1"/>
  <c r="P36" i="25" s="1"/>
  <c r="L49" i="25"/>
  <c r="O49" i="25" s="1"/>
  <c r="P49" i="25" s="1"/>
  <c r="M49" i="2"/>
  <c r="M25" i="2"/>
  <c r="L25" i="25"/>
  <c r="O25" i="25" s="1"/>
  <c r="P25" i="25" s="1"/>
  <c r="L47" i="25"/>
  <c r="O47" i="25" s="1"/>
  <c r="P47" i="25" s="1"/>
  <c r="M47" i="2"/>
  <c r="M39" i="2"/>
  <c r="L39" i="25"/>
  <c r="O39" i="25" s="1"/>
  <c r="P39" i="25" s="1"/>
  <c r="L18" i="25"/>
  <c r="O18" i="25" s="1"/>
  <c r="P18" i="25" s="1"/>
  <c r="M18" i="2"/>
  <c r="L21" i="25"/>
  <c r="O21" i="25" s="1"/>
  <c r="P21" i="25" s="1"/>
  <c r="M21" i="2"/>
  <c r="L10" i="25"/>
  <c r="O10" i="25" s="1"/>
  <c r="P10" i="25" s="1"/>
  <c r="M10" i="2"/>
  <c r="L11" i="25"/>
  <c r="O11" i="25" s="1"/>
  <c r="P11" i="25" s="1"/>
  <c r="M11" i="2"/>
  <c r="L26" i="25"/>
  <c r="O26" i="25" s="1"/>
  <c r="P26" i="25" s="1"/>
  <c r="M26" i="2"/>
  <c r="M12" i="2"/>
  <c r="L12" i="25"/>
  <c r="O12" i="25" s="1"/>
  <c r="P12" i="25" s="1"/>
  <c r="L29" i="25"/>
  <c r="O29" i="25" s="1"/>
  <c r="P29" i="25" s="1"/>
  <c r="M29" i="2"/>
  <c r="L14" i="25"/>
  <c r="O14" i="25" s="1"/>
  <c r="P14" i="25" s="1"/>
  <c r="M14" i="2"/>
  <c r="L27" i="25"/>
  <c r="O27" i="25" s="1"/>
  <c r="P27" i="25" s="1"/>
  <c r="M27" i="2"/>
  <c r="M37" i="2"/>
  <c r="L37" i="25"/>
  <c r="O37" i="25" s="1"/>
  <c r="P37" i="25" s="1"/>
  <c r="L41" i="25"/>
  <c r="O41" i="25" s="1"/>
  <c r="P41" i="25" s="1"/>
  <c r="M41" i="2"/>
  <c r="L19" i="25"/>
  <c r="O19" i="25" s="1"/>
  <c r="P19" i="25" s="1"/>
  <c r="M19" i="2"/>
  <c r="L30" i="25"/>
  <c r="O30" i="25" s="1"/>
  <c r="P30" i="25" s="1"/>
  <c r="M30" i="2"/>
  <c r="L9" i="25"/>
  <c r="O9" i="25" s="1"/>
  <c r="P9" i="25" s="1"/>
  <c r="M9" i="2"/>
  <c r="L32" i="25"/>
  <c r="O32" i="25" s="1"/>
  <c r="P32" i="25" s="1"/>
  <c r="M32" i="2"/>
  <c r="M22" i="2"/>
  <c r="L22" i="25"/>
  <c r="O22" i="25" s="1"/>
  <c r="P22" i="25" s="1"/>
  <c r="M44" i="2"/>
  <c r="L44" i="25"/>
  <c r="O44" i="25" s="1"/>
  <c r="P44" i="25" s="1"/>
  <c r="L34" i="25"/>
  <c r="O34" i="25" s="1"/>
  <c r="P34" i="25" s="1"/>
  <c r="M34" i="2"/>
  <c r="L7" i="2"/>
  <c r="M7" i="8"/>
  <c r="M51" i="8" s="1"/>
  <c r="L51" i="8"/>
  <c r="L17" i="25"/>
  <c r="O17" i="25" s="1"/>
  <c r="P17" i="25" s="1"/>
  <c r="M17" i="2"/>
  <c r="M46" i="2"/>
  <c r="L46" i="25"/>
  <c r="O46" i="25" s="1"/>
  <c r="P46" i="25" s="1"/>
  <c r="L48" i="25"/>
  <c r="O48" i="25" s="1"/>
  <c r="P48" i="25" s="1"/>
  <c r="M48" i="2"/>
  <c r="M15" i="2"/>
  <c r="L15" i="25"/>
  <c r="O15" i="25" s="1"/>
  <c r="P15" i="25" s="1"/>
  <c r="M43" i="2"/>
  <c r="L43" i="25"/>
  <c r="O43" i="25" s="1"/>
  <c r="P43" i="25" s="1"/>
  <c r="M31" i="2"/>
  <c r="L31" i="25"/>
  <c r="O31" i="25" s="1"/>
  <c r="P31" i="25" s="1"/>
  <c r="L45" i="25"/>
  <c r="O45" i="25" s="1"/>
  <c r="P45" i="25" s="1"/>
  <c r="M45" i="2"/>
  <c r="M33" i="2"/>
  <c r="L33" i="25"/>
  <c r="O33" i="25" s="1"/>
  <c r="P33" i="25" s="1"/>
  <c r="L42" i="25"/>
  <c r="O42" i="25" s="1"/>
  <c r="P42" i="25" s="1"/>
  <c r="M42" i="2"/>
  <c r="L8" i="25"/>
  <c r="O8" i="25" s="1"/>
  <c r="M8" i="2"/>
  <c r="L40" i="25"/>
  <c r="O40" i="25" s="1"/>
  <c r="P40" i="25" s="1"/>
  <c r="M40" i="2"/>
  <c r="L16" i="25"/>
  <c r="O16" i="25" s="1"/>
  <c r="P16" i="25" s="1"/>
  <c r="M16" i="2"/>
  <c r="L23" i="25"/>
  <c r="O23" i="25" s="1"/>
  <c r="P23" i="25" s="1"/>
  <c r="M23" i="2"/>
  <c r="L35" i="25"/>
  <c r="O35" i="25" s="1"/>
  <c r="P35" i="25" s="1"/>
  <c r="M35" i="2"/>
  <c r="L13" i="25"/>
  <c r="O13" i="25" s="1"/>
  <c r="P13" i="25" s="1"/>
  <c r="M13" i="2"/>
  <c r="L28" i="25"/>
  <c r="O28" i="25" s="1"/>
  <c r="P28" i="25" s="1"/>
  <c r="M28" i="2"/>
  <c r="L24" i="25"/>
  <c r="O24" i="25" s="1"/>
  <c r="P24" i="25" s="1"/>
  <c r="M24" i="2"/>
  <c r="P8" i="25" l="1"/>
  <c r="P51" i="25" s="1"/>
  <c r="O51" i="25"/>
  <c r="M35" i="25"/>
  <c r="M33" i="25"/>
  <c r="M31" i="25"/>
  <c r="M43" i="25"/>
  <c r="M22" i="25"/>
  <c r="M30" i="25"/>
  <c r="M27" i="25"/>
  <c r="M14" i="25"/>
  <c r="M29" i="25"/>
  <c r="M12" i="25"/>
  <c r="M11" i="25"/>
  <c r="M25" i="25"/>
  <c r="M49" i="25"/>
  <c r="M36" i="25"/>
  <c r="M38" i="25"/>
  <c r="M13" i="25"/>
  <c r="M16" i="25"/>
  <c r="M17" i="25"/>
  <c r="M34" i="25"/>
  <c r="M9" i="25"/>
  <c r="M37" i="25"/>
  <c r="M39" i="25"/>
  <c r="M28" i="25"/>
  <c r="M40" i="25"/>
  <c r="M8" i="25"/>
  <c r="M42" i="25"/>
  <c r="M15" i="25"/>
  <c r="M46" i="25"/>
  <c r="M44" i="25"/>
  <c r="M41" i="25"/>
  <c r="M26" i="25"/>
  <c r="M10" i="25"/>
  <c r="M21" i="25"/>
  <c r="M18" i="25"/>
  <c r="M24" i="25"/>
  <c r="M23" i="25"/>
  <c r="M45" i="25"/>
  <c r="M48" i="25"/>
  <c r="M7" i="2"/>
  <c r="M51" i="2" s="1"/>
  <c r="L7" i="25"/>
  <c r="L51" i="2"/>
  <c r="M32" i="25"/>
  <c r="M19" i="25"/>
  <c r="M47" i="25"/>
  <c r="M50" i="25"/>
  <c r="M7" i="25" l="1"/>
  <c r="M51" i="25" s="1"/>
  <c r="L51" i="25"/>
  <c r="L53" i="25" s="1"/>
  <c r="U51" i="4" l="1"/>
  <c r="V51" i="4" l="1"/>
  <c r="Q9" i="28" s="1"/>
  <c r="Q14" i="28" s="1"/>
  <c r="Q18" i="28" s="1"/>
  <c r="V46" i="11"/>
  <c r="U46" i="8"/>
  <c r="V40" i="11"/>
  <c r="U40" i="8"/>
  <c r="V34" i="11"/>
  <c r="U34" i="8"/>
  <c r="V33" i="11"/>
  <c r="U33" i="8"/>
  <c r="V17" i="11"/>
  <c r="U17" i="8"/>
  <c r="V44" i="11"/>
  <c r="U44" i="8"/>
  <c r="U51" i="11"/>
  <c r="V7" i="11"/>
  <c r="U7" i="8"/>
  <c r="V26" i="11"/>
  <c r="U26" i="8"/>
  <c r="V23" i="11"/>
  <c r="U23" i="8"/>
  <c r="V39" i="11"/>
  <c r="U39" i="8"/>
  <c r="V16" i="11"/>
  <c r="U16" i="8"/>
  <c r="V22" i="11"/>
  <c r="U22" i="8"/>
  <c r="V49" i="11"/>
  <c r="U49" i="8"/>
  <c r="V45" i="11"/>
  <c r="U45" i="8"/>
  <c r="V10" i="11"/>
  <c r="U10" i="8"/>
  <c r="V32" i="11"/>
  <c r="U32" i="8"/>
  <c r="V8" i="11"/>
  <c r="U8" i="8"/>
  <c r="V11" i="11"/>
  <c r="U11" i="8"/>
  <c r="V31" i="11"/>
  <c r="U31" i="8"/>
  <c r="V47" i="11"/>
  <c r="U47" i="8"/>
  <c r="V35" i="11"/>
  <c r="U35" i="8"/>
  <c r="V42" i="11"/>
  <c r="U42" i="8"/>
  <c r="V28" i="11"/>
  <c r="U28" i="8"/>
  <c r="V27" i="11"/>
  <c r="U27" i="8"/>
  <c r="V48" i="11"/>
  <c r="U48" i="8"/>
  <c r="V38" i="11"/>
  <c r="U38" i="8"/>
  <c r="V37" i="11"/>
  <c r="U37" i="8"/>
  <c r="V13" i="11"/>
  <c r="U13" i="8"/>
  <c r="V21" i="11"/>
  <c r="U21" i="8"/>
  <c r="V18" i="11"/>
  <c r="U18" i="8"/>
  <c r="V30" i="11"/>
  <c r="U30" i="8"/>
  <c r="V9" i="11"/>
  <c r="U9" i="8"/>
  <c r="V43" i="11"/>
  <c r="U43" i="8"/>
  <c r="V29" i="11"/>
  <c r="U29" i="8"/>
  <c r="V15" i="11"/>
  <c r="U15" i="8"/>
  <c r="V12" i="11"/>
  <c r="U12" i="8"/>
  <c r="V25" i="11"/>
  <c r="U25" i="8"/>
  <c r="V41" i="11"/>
  <c r="U41" i="8"/>
  <c r="V19" i="11"/>
  <c r="U19" i="8"/>
  <c r="V24" i="11"/>
  <c r="U24" i="8"/>
  <c r="V14" i="11"/>
  <c r="U14" i="8"/>
  <c r="V50" i="11"/>
  <c r="U50" i="8"/>
  <c r="V36" i="11"/>
  <c r="U36" i="8"/>
  <c r="S49" i="11"/>
  <c r="R49" i="8"/>
  <c r="R16" i="8"/>
  <c r="S16" i="11"/>
  <c r="S12" i="11"/>
  <c r="R12" i="8"/>
  <c r="S46" i="11"/>
  <c r="R46" i="8"/>
  <c r="R35" i="8"/>
  <c r="S35" i="11"/>
  <c r="R19" i="8"/>
  <c r="S19" i="11"/>
  <c r="S38" i="11"/>
  <c r="R38" i="8"/>
  <c r="S44" i="11"/>
  <c r="R44" i="8"/>
  <c r="R22" i="8"/>
  <c r="S22" i="11"/>
  <c r="R28" i="8"/>
  <c r="S28" i="11"/>
  <c r="S8" i="11"/>
  <c r="R8" i="8"/>
  <c r="R25" i="8"/>
  <c r="S25" i="11"/>
  <c r="S30" i="11"/>
  <c r="R30" i="8"/>
  <c r="S27" i="11"/>
  <c r="R27" i="8"/>
  <c r="R36" i="8"/>
  <c r="S36" i="11"/>
  <c r="S14" i="11"/>
  <c r="R14" i="8"/>
  <c r="S29" i="11"/>
  <c r="R29" i="8"/>
  <c r="S45" i="11"/>
  <c r="R45" i="8"/>
  <c r="S42" i="11"/>
  <c r="R42" i="8"/>
  <c r="S21" i="11"/>
  <c r="R21" i="8"/>
  <c r="S26" i="11"/>
  <c r="R26" i="8"/>
  <c r="R11" i="8"/>
  <c r="S11" i="11"/>
  <c r="S23" i="11"/>
  <c r="R23" i="8"/>
  <c r="R47" i="8"/>
  <c r="S47" i="11"/>
  <c r="S43" i="11"/>
  <c r="R43" i="8"/>
  <c r="S24" i="11"/>
  <c r="R24" i="8"/>
  <c r="R40" i="8"/>
  <c r="S40" i="11"/>
  <c r="S10" i="11"/>
  <c r="R10" i="8"/>
  <c r="S48" i="11"/>
  <c r="R48" i="8"/>
  <c r="R18" i="8"/>
  <c r="S18" i="11"/>
  <c r="R13" i="8"/>
  <c r="S13" i="11"/>
  <c r="S51" i="4"/>
  <c r="N9" i="28" s="1"/>
  <c r="N14" i="28" s="1"/>
  <c r="N18" i="28" s="1"/>
  <c r="R51" i="4"/>
  <c r="S37" i="11"/>
  <c r="R37" i="8"/>
  <c r="R15" i="8"/>
  <c r="S15" i="11"/>
  <c r="S34" i="11"/>
  <c r="R34" i="8"/>
  <c r="S39" i="11"/>
  <c r="R39" i="8"/>
  <c r="S9" i="11"/>
  <c r="R9" i="8"/>
  <c r="R17" i="8"/>
  <c r="S17" i="11"/>
  <c r="R32" i="8"/>
  <c r="S32" i="11"/>
  <c r="S33" i="11"/>
  <c r="R33" i="8"/>
  <c r="S50" i="11"/>
  <c r="R50" i="8"/>
  <c r="S31" i="11"/>
  <c r="R31" i="8"/>
  <c r="S41" i="11"/>
  <c r="R41" i="8"/>
  <c r="U14" i="2" l="1"/>
  <c r="V14" i="8"/>
  <c r="U12" i="2"/>
  <c r="V12" i="8"/>
  <c r="U18" i="2"/>
  <c r="V18" i="8"/>
  <c r="U38" i="2"/>
  <c r="V38" i="8"/>
  <c r="U47" i="2"/>
  <c r="V47" i="8"/>
  <c r="V32" i="8"/>
  <c r="U32" i="2"/>
  <c r="V51" i="11"/>
  <c r="V17" i="8"/>
  <c r="U17" i="2"/>
  <c r="U34" i="2"/>
  <c r="V34" i="8"/>
  <c r="U46" i="2"/>
  <c r="V46" i="8"/>
  <c r="U41" i="2"/>
  <c r="V41" i="8"/>
  <c r="U29" i="2"/>
  <c r="V29" i="8"/>
  <c r="U13" i="2"/>
  <c r="V13" i="8"/>
  <c r="U27" i="2"/>
  <c r="V27" i="8"/>
  <c r="U11" i="2"/>
  <c r="V11" i="8"/>
  <c r="U45" i="2"/>
  <c r="V45" i="8"/>
  <c r="U22" i="2"/>
  <c r="V22" i="8"/>
  <c r="U39" i="2"/>
  <c r="V39" i="8"/>
  <c r="V26" i="8"/>
  <c r="U26" i="2"/>
  <c r="U44" i="2"/>
  <c r="V44" i="8"/>
  <c r="V33" i="8"/>
  <c r="U33" i="2"/>
  <c r="U40" i="2"/>
  <c r="V40" i="8"/>
  <c r="U36" i="2"/>
  <c r="V36" i="8"/>
  <c r="U9" i="2"/>
  <c r="V9" i="8"/>
  <c r="U42" i="2"/>
  <c r="V42" i="8"/>
  <c r="U50" i="2"/>
  <c r="V50" i="8"/>
  <c r="U24" i="2"/>
  <c r="V24" i="8"/>
  <c r="U19" i="2"/>
  <c r="V19" i="8"/>
  <c r="U25" i="2"/>
  <c r="V25" i="8"/>
  <c r="U15" i="2"/>
  <c r="V15" i="8"/>
  <c r="U43" i="2"/>
  <c r="V43" i="8"/>
  <c r="V30" i="8"/>
  <c r="U30" i="2"/>
  <c r="U21" i="2"/>
  <c r="V21" i="8"/>
  <c r="U37" i="2"/>
  <c r="V37" i="8"/>
  <c r="U48" i="2"/>
  <c r="V48" i="8"/>
  <c r="V28" i="8"/>
  <c r="U28" i="2"/>
  <c r="U35" i="2"/>
  <c r="V35" i="8"/>
  <c r="U31" i="2"/>
  <c r="V31" i="8"/>
  <c r="U8" i="2"/>
  <c r="V8" i="8"/>
  <c r="V10" i="8"/>
  <c r="U10" i="2"/>
  <c r="U49" i="2"/>
  <c r="V49" i="8"/>
  <c r="U16" i="2"/>
  <c r="V16" i="8"/>
  <c r="U23" i="2"/>
  <c r="V23" i="8"/>
  <c r="U7" i="2"/>
  <c r="U51" i="8"/>
  <c r="V7" i="8"/>
  <c r="R33" i="2"/>
  <c r="S33" i="8"/>
  <c r="R24" i="2"/>
  <c r="S24" i="8"/>
  <c r="R42" i="2"/>
  <c r="S42" i="8"/>
  <c r="R31" i="2"/>
  <c r="S31" i="8"/>
  <c r="S50" i="8"/>
  <c r="R50" i="2"/>
  <c r="R37" i="2"/>
  <c r="S37" i="8"/>
  <c r="S10" i="8"/>
  <c r="R10" i="2"/>
  <c r="R40" i="2"/>
  <c r="S40" i="8"/>
  <c r="S43" i="8"/>
  <c r="R43" i="2"/>
  <c r="S47" i="8"/>
  <c r="R47" i="2"/>
  <c r="S26" i="8"/>
  <c r="R26" i="2"/>
  <c r="R14" i="2"/>
  <c r="S14" i="8"/>
  <c r="R36" i="2"/>
  <c r="S36" i="8"/>
  <c r="R30" i="2"/>
  <c r="S30" i="8"/>
  <c r="R35" i="2"/>
  <c r="S35" i="8"/>
  <c r="S16" i="8"/>
  <c r="R16" i="2"/>
  <c r="R34" i="2"/>
  <c r="S34" i="8"/>
  <c r="R15" i="2"/>
  <c r="S15" i="8"/>
  <c r="S18" i="8"/>
  <c r="R18" i="2"/>
  <c r="R29" i="2"/>
  <c r="S29" i="8"/>
  <c r="R8" i="2"/>
  <c r="S8" i="8"/>
  <c r="R22" i="2"/>
  <c r="S22" i="8"/>
  <c r="R38" i="2"/>
  <c r="S38" i="8"/>
  <c r="R17" i="2"/>
  <c r="S17" i="8"/>
  <c r="R7" i="8"/>
  <c r="R51" i="11"/>
  <c r="S7" i="11"/>
  <c r="S51" i="11" s="1"/>
  <c r="S21" i="8"/>
  <c r="R21" i="2"/>
  <c r="R45" i="2"/>
  <c r="S45" i="8"/>
  <c r="R27" i="2"/>
  <c r="S27" i="8"/>
  <c r="R19" i="2"/>
  <c r="S19" i="8"/>
  <c r="R46" i="2"/>
  <c r="S46" i="8"/>
  <c r="S12" i="8"/>
  <c r="R12" i="2"/>
  <c r="R49" i="2"/>
  <c r="S49" i="8"/>
  <c r="R41" i="2"/>
  <c r="S41" i="8"/>
  <c r="R32" i="2"/>
  <c r="S32" i="8"/>
  <c r="R9" i="2"/>
  <c r="S9" i="8"/>
  <c r="R39" i="2"/>
  <c r="S39" i="8"/>
  <c r="R13" i="2"/>
  <c r="S13" i="8"/>
  <c r="R48" i="2"/>
  <c r="S48" i="8"/>
  <c r="R23" i="2"/>
  <c r="S23" i="8"/>
  <c r="R11" i="2"/>
  <c r="S11" i="8"/>
  <c r="S25" i="8"/>
  <c r="R25" i="2"/>
  <c r="R28" i="2"/>
  <c r="S28" i="8"/>
  <c r="R44" i="2"/>
  <c r="S44" i="8"/>
  <c r="V12" i="2" l="1"/>
  <c r="U12" i="25"/>
  <c r="V12" i="25" s="1"/>
  <c r="U7" i="25"/>
  <c r="V7" i="2"/>
  <c r="U51" i="2"/>
  <c r="U16" i="25"/>
  <c r="V16" i="25" s="1"/>
  <c r="V16" i="2"/>
  <c r="V31" i="2"/>
  <c r="U31" i="25"/>
  <c r="V31" i="25" s="1"/>
  <c r="U37" i="25"/>
  <c r="V37" i="25" s="1"/>
  <c r="V37" i="2"/>
  <c r="U15" i="25"/>
  <c r="V15" i="25" s="1"/>
  <c r="V15" i="2"/>
  <c r="U19" i="25"/>
  <c r="V19" i="25" s="1"/>
  <c r="V19" i="2"/>
  <c r="U50" i="25"/>
  <c r="V50" i="25" s="1"/>
  <c r="V50" i="2"/>
  <c r="V9" i="2"/>
  <c r="U9" i="25"/>
  <c r="V9" i="25" s="1"/>
  <c r="U40" i="25"/>
  <c r="V40" i="25" s="1"/>
  <c r="V40" i="2"/>
  <c r="U44" i="25"/>
  <c r="V44" i="25" s="1"/>
  <c r="V44" i="2"/>
  <c r="U22" i="25"/>
  <c r="V22" i="25" s="1"/>
  <c r="V22" i="2"/>
  <c r="V11" i="2"/>
  <c r="U11" i="25"/>
  <c r="V11" i="25" s="1"/>
  <c r="V13" i="2"/>
  <c r="U13" i="25"/>
  <c r="V13" i="25" s="1"/>
  <c r="U41" i="25"/>
  <c r="V41" i="25" s="1"/>
  <c r="V41" i="2"/>
  <c r="U34" i="25"/>
  <c r="V34" i="25" s="1"/>
  <c r="V34" i="2"/>
  <c r="U32" i="25"/>
  <c r="V32" i="25" s="1"/>
  <c r="V32" i="2"/>
  <c r="U17" i="25"/>
  <c r="V17" i="25" s="1"/>
  <c r="V17" i="2"/>
  <c r="V51" i="8"/>
  <c r="V23" i="2"/>
  <c r="U23" i="25"/>
  <c r="V23" i="25" s="1"/>
  <c r="U49" i="25"/>
  <c r="V49" i="25" s="1"/>
  <c r="V49" i="2"/>
  <c r="U8" i="25"/>
  <c r="V8" i="25" s="1"/>
  <c r="V8" i="2"/>
  <c r="V35" i="2"/>
  <c r="U35" i="25"/>
  <c r="V35" i="25" s="1"/>
  <c r="U48" i="25"/>
  <c r="V48" i="25" s="1"/>
  <c r="V48" i="2"/>
  <c r="U21" i="25"/>
  <c r="V21" i="25" s="1"/>
  <c r="V21" i="2"/>
  <c r="U43" i="25"/>
  <c r="V43" i="25" s="1"/>
  <c r="V43" i="2"/>
  <c r="U25" i="25"/>
  <c r="V25" i="25" s="1"/>
  <c r="V25" i="2"/>
  <c r="U24" i="25"/>
  <c r="V24" i="25" s="1"/>
  <c r="V24" i="2"/>
  <c r="U42" i="25"/>
  <c r="V42" i="25" s="1"/>
  <c r="V42" i="2"/>
  <c r="V36" i="2"/>
  <c r="U36" i="25"/>
  <c r="V36" i="25" s="1"/>
  <c r="U39" i="25"/>
  <c r="V39" i="25" s="1"/>
  <c r="V39" i="2"/>
  <c r="V45" i="2"/>
  <c r="U45" i="25"/>
  <c r="V45" i="25" s="1"/>
  <c r="U27" i="25"/>
  <c r="V27" i="25" s="1"/>
  <c r="V27" i="2"/>
  <c r="U29" i="25"/>
  <c r="V29" i="25" s="1"/>
  <c r="V29" i="2"/>
  <c r="U46" i="25"/>
  <c r="V46" i="25" s="1"/>
  <c r="V46" i="2"/>
  <c r="U33" i="25"/>
  <c r="V33" i="25" s="1"/>
  <c r="V33" i="2"/>
  <c r="U38" i="25"/>
  <c r="V38" i="25" s="1"/>
  <c r="V38" i="2"/>
  <c r="U10" i="25"/>
  <c r="V10" i="25" s="1"/>
  <c r="V10" i="2"/>
  <c r="V28" i="2"/>
  <c r="U28" i="25"/>
  <c r="V28" i="25" s="1"/>
  <c r="U30" i="25"/>
  <c r="V30" i="25" s="1"/>
  <c r="V30" i="2"/>
  <c r="U26" i="25"/>
  <c r="V26" i="25" s="1"/>
  <c r="V26" i="2"/>
  <c r="U47" i="25"/>
  <c r="V47" i="25" s="1"/>
  <c r="V47" i="2"/>
  <c r="U18" i="25"/>
  <c r="V18" i="25" s="1"/>
  <c r="V18" i="2"/>
  <c r="V14" i="2"/>
  <c r="U14" i="25"/>
  <c r="V14" i="25" s="1"/>
  <c r="S25" i="2"/>
  <c r="R25" i="25"/>
  <c r="R39" i="25"/>
  <c r="S39" i="2"/>
  <c r="R44" i="25"/>
  <c r="S44" i="2"/>
  <c r="R28" i="25"/>
  <c r="S28" i="2"/>
  <c r="R23" i="25"/>
  <c r="S23" i="2"/>
  <c r="R9" i="25"/>
  <c r="S9" i="2"/>
  <c r="R49" i="25"/>
  <c r="S49" i="2"/>
  <c r="S46" i="2"/>
  <c r="R46" i="25"/>
  <c r="R21" i="25"/>
  <c r="S21" i="2"/>
  <c r="R38" i="25"/>
  <c r="S38" i="2"/>
  <c r="R14" i="25"/>
  <c r="S14" i="2"/>
  <c r="R33" i="25"/>
  <c r="S33" i="2"/>
  <c r="S11" i="2"/>
  <c r="R11" i="25"/>
  <c r="R41" i="25"/>
  <c r="S41" i="2"/>
  <c r="R17" i="25"/>
  <c r="S17" i="2"/>
  <c r="S29" i="2"/>
  <c r="R29" i="25"/>
  <c r="R34" i="25"/>
  <c r="S34" i="2"/>
  <c r="S36" i="2"/>
  <c r="R36" i="25"/>
  <c r="R47" i="25"/>
  <c r="S47" i="2"/>
  <c r="R43" i="25"/>
  <c r="S43" i="2"/>
  <c r="S40" i="2"/>
  <c r="R40" i="25"/>
  <c r="R50" i="25"/>
  <c r="S50" i="2"/>
  <c r="R42" i="25"/>
  <c r="S42" i="2"/>
  <c r="R27" i="25"/>
  <c r="S27" i="2"/>
  <c r="R51" i="8"/>
  <c r="R7" i="2"/>
  <c r="S7" i="8"/>
  <c r="S51" i="8" s="1"/>
  <c r="R15" i="25"/>
  <c r="S15" i="2"/>
  <c r="R35" i="25"/>
  <c r="S35" i="2"/>
  <c r="R26" i="25"/>
  <c r="S26" i="2"/>
  <c r="S37" i="2"/>
  <c r="R37" i="25"/>
  <c r="R31" i="25"/>
  <c r="S31" i="2"/>
  <c r="R24" i="25"/>
  <c r="S24" i="2"/>
  <c r="S48" i="2"/>
  <c r="R48" i="25"/>
  <c r="R13" i="25"/>
  <c r="S13" i="2"/>
  <c r="R32" i="25"/>
  <c r="S32" i="2"/>
  <c r="R12" i="25"/>
  <c r="S12" i="2"/>
  <c r="R19" i="25"/>
  <c r="S19" i="2"/>
  <c r="R45" i="25"/>
  <c r="S45" i="2"/>
  <c r="R22" i="25"/>
  <c r="S22" i="2"/>
  <c r="S8" i="2"/>
  <c r="R8" i="25"/>
  <c r="R18" i="25"/>
  <c r="S18" i="2"/>
  <c r="R16" i="25"/>
  <c r="S16" i="2"/>
  <c r="R30" i="25"/>
  <c r="S30" i="2"/>
  <c r="S10" i="2"/>
  <c r="R10" i="25"/>
  <c r="V51" i="2" l="1"/>
  <c r="V7" i="25"/>
  <c r="V51" i="25" s="1"/>
  <c r="U51" i="25"/>
  <c r="U53" i="25" s="1"/>
  <c r="S30" i="25"/>
  <c r="S12" i="25"/>
  <c r="R7" i="25"/>
  <c r="S7" i="2"/>
  <c r="S51" i="2" s="1"/>
  <c r="R51" i="2"/>
  <c r="S8" i="25"/>
  <c r="S22" i="25"/>
  <c r="S45" i="25"/>
  <c r="S48" i="25"/>
  <c r="S31" i="25"/>
  <c r="S36" i="25"/>
  <c r="S29" i="25"/>
  <c r="S21" i="25"/>
  <c r="S46" i="25"/>
  <c r="S28" i="25"/>
  <c r="S32" i="25"/>
  <c r="S26" i="25"/>
  <c r="S15" i="25"/>
  <c r="S42" i="25"/>
  <c r="S50" i="25"/>
  <c r="S40" i="25"/>
  <c r="S43" i="25"/>
  <c r="S47" i="25"/>
  <c r="S34" i="25"/>
  <c r="S11" i="25"/>
  <c r="S14" i="25"/>
  <c r="S23" i="25"/>
  <c r="S24" i="25"/>
  <c r="S37" i="25"/>
  <c r="S27" i="25"/>
  <c r="S41" i="25"/>
  <c r="S38" i="25"/>
  <c r="S39" i="25"/>
  <c r="S10" i="25"/>
  <c r="S16" i="25"/>
  <c r="S18" i="25"/>
  <c r="S19" i="25"/>
  <c r="S13" i="25"/>
  <c r="S35" i="25"/>
  <c r="S17" i="25"/>
  <c r="S33" i="25"/>
  <c r="S49" i="25"/>
  <c r="S9" i="25"/>
  <c r="S44" i="25"/>
  <c r="S25" i="25"/>
  <c r="S7" i="25" l="1"/>
  <c r="S51" i="25" s="1"/>
  <c r="R51" i="25"/>
  <c r="R53" i="25" s="1"/>
  <c r="D6" i="29" l="1"/>
  <c r="BL7" i="52" s="1"/>
  <c r="D7" i="29"/>
  <c r="BL8" i="52" s="1"/>
  <c r="D8" i="29"/>
  <c r="BL9" i="52" s="1"/>
  <c r="D9" i="29"/>
  <c r="D10" i="29"/>
  <c r="D11" i="29"/>
  <c r="BL10" i="52" s="1"/>
  <c r="D13" i="29"/>
  <c r="BL12" i="52" s="1"/>
  <c r="D14" i="29"/>
  <c r="D15" i="29"/>
  <c r="D16" i="29"/>
  <c r="D17" i="29"/>
  <c r="BL13" i="52" s="1"/>
  <c r="D18" i="29"/>
  <c r="BL14" i="52" s="1"/>
  <c r="D19" i="29"/>
  <c r="BL15" i="52" s="1"/>
  <c r="D20" i="29"/>
  <c r="BL16" i="52" s="1"/>
  <c r="D21" i="29"/>
  <c r="BL17" i="52" s="1"/>
  <c r="D22" i="29"/>
  <c r="BL18" i="52" s="1"/>
  <c r="D23" i="29"/>
  <c r="BL19" i="52" s="1"/>
  <c r="D25" i="29"/>
  <c r="BL21" i="52" s="1"/>
  <c r="D26" i="29"/>
  <c r="BL22" i="52" s="1"/>
  <c r="D27" i="29"/>
  <c r="D28" i="29"/>
  <c r="BL23" i="52" s="1"/>
  <c r="D29" i="29"/>
  <c r="BL24" i="52" s="1"/>
  <c r="D30" i="29"/>
  <c r="BL25" i="52" s="1"/>
  <c r="D31" i="29"/>
  <c r="BL26" i="52" s="1"/>
  <c r="D32" i="29"/>
  <c r="BL27" i="52" s="1"/>
  <c r="D33" i="29"/>
  <c r="BL28" i="52" s="1"/>
  <c r="D34" i="29"/>
  <c r="BL29" i="52" s="1"/>
  <c r="D35" i="29"/>
  <c r="BL30" i="52" s="1"/>
  <c r="D36" i="29"/>
  <c r="BL31" i="52" s="1"/>
  <c r="D37" i="29"/>
  <c r="BL32" i="52" s="1"/>
  <c r="D38" i="29"/>
  <c r="BL33" i="52" s="1"/>
  <c r="D39" i="29"/>
  <c r="BL34" i="52" s="1"/>
  <c r="D40" i="29"/>
  <c r="BL35" i="52" s="1"/>
  <c r="D41" i="29"/>
  <c r="BL36" i="52" s="1"/>
  <c r="D42" i="29"/>
  <c r="BL37" i="52" s="1"/>
  <c r="D43" i="29"/>
  <c r="BL38" i="52" s="1"/>
  <c r="D44" i="29"/>
  <c r="BL39" i="52" s="1"/>
  <c r="D45" i="29"/>
  <c r="BL40" i="52" s="1"/>
  <c r="D46" i="29"/>
  <c r="BL41" i="52" s="1"/>
  <c r="D47" i="29"/>
  <c r="BL42" i="52" s="1"/>
  <c r="D48" i="29"/>
  <c r="BL43" i="52" s="1"/>
  <c r="D49" i="29"/>
  <c r="BL44" i="52" s="1"/>
  <c r="D50" i="29"/>
  <c r="BL45" i="52" s="1"/>
  <c r="D51" i="29"/>
  <c r="BL46" i="52" s="1"/>
  <c r="D52" i="29"/>
  <c r="BL47" i="52" s="1"/>
  <c r="D53" i="29"/>
  <c r="BL48" i="52" s="1"/>
  <c r="D54" i="29"/>
  <c r="BL49" i="52" s="1"/>
  <c r="D55" i="29"/>
  <c r="BL50" i="52" s="1"/>
  <c r="D56" i="29"/>
  <c r="D57" i="29"/>
  <c r="D58" i="29"/>
  <c r="BE41" i="52" l="1"/>
  <c r="BE29" i="52"/>
  <c r="BE17" i="52"/>
  <c r="BE9" i="52"/>
  <c r="BE50" i="52"/>
  <c r="BE46" i="52"/>
  <c r="BE42" i="52"/>
  <c r="BE38" i="52"/>
  <c r="BE34" i="52"/>
  <c r="BE30" i="52"/>
  <c r="BE26" i="52"/>
  <c r="BE18" i="52"/>
  <c r="BE14" i="52"/>
  <c r="BE49" i="52"/>
  <c r="BE37" i="52"/>
  <c r="BE25" i="52"/>
  <c r="BE13" i="52"/>
  <c r="BE48" i="52"/>
  <c r="BE44" i="52"/>
  <c r="BE40" i="52"/>
  <c r="BE36" i="52"/>
  <c r="BE32" i="52"/>
  <c r="BE28" i="52"/>
  <c r="BE24" i="52"/>
  <c r="BE21" i="52"/>
  <c r="BE16" i="52"/>
  <c r="BE10" i="52"/>
  <c r="BE8" i="52"/>
  <c r="BE45" i="52"/>
  <c r="BE33" i="52"/>
  <c r="BE22" i="52"/>
  <c r="BE12" i="52"/>
  <c r="BE47" i="52"/>
  <c r="BE43" i="52"/>
  <c r="BE39" i="52"/>
  <c r="BE35" i="52"/>
  <c r="BE31" i="52"/>
  <c r="BE27" i="52"/>
  <c r="BE23" i="52"/>
  <c r="BE19" i="52"/>
  <c r="BE15" i="52"/>
  <c r="BL47" i="4"/>
  <c r="AY47" i="46"/>
  <c r="H47" i="46" s="1"/>
  <c r="BL43" i="4"/>
  <c r="AY43" i="46"/>
  <c r="H43" i="46" s="1"/>
  <c r="BL39" i="4"/>
  <c r="AY39" i="46"/>
  <c r="H39" i="46" s="1"/>
  <c r="BL35" i="4"/>
  <c r="AY35" i="46"/>
  <c r="H35" i="46" s="1"/>
  <c r="AY31" i="46"/>
  <c r="H31" i="46" s="1"/>
  <c r="BL31" i="4"/>
  <c r="BL27" i="4"/>
  <c r="AY27" i="46"/>
  <c r="H27" i="46" s="1"/>
  <c r="AY23" i="46"/>
  <c r="H23" i="46" s="1"/>
  <c r="BL23" i="4"/>
  <c r="BL16" i="4"/>
  <c r="AY16" i="46"/>
  <c r="H16" i="46" s="1"/>
  <c r="BL9" i="4"/>
  <c r="AY9" i="46"/>
  <c r="H9" i="46" s="1"/>
  <c r="AY44" i="46"/>
  <c r="H44" i="46" s="1"/>
  <c r="BL44" i="4"/>
  <c r="AY36" i="46"/>
  <c r="H36" i="46" s="1"/>
  <c r="BL36" i="4"/>
  <c r="BL28" i="4"/>
  <c r="AY28" i="46"/>
  <c r="H28" i="46" s="1"/>
  <c r="AY17" i="46"/>
  <c r="H17" i="46" s="1"/>
  <c r="BL17" i="4"/>
  <c r="BL12" i="4"/>
  <c r="AY12" i="46"/>
  <c r="H12" i="46" s="1"/>
  <c r="AY50" i="46"/>
  <c r="H50" i="46" s="1"/>
  <c r="BL50" i="4"/>
  <c r="BL46" i="4"/>
  <c r="AY46" i="46"/>
  <c r="H46" i="46" s="1"/>
  <c r="BL42" i="4"/>
  <c r="AY42" i="46"/>
  <c r="H42" i="46" s="1"/>
  <c r="AY38" i="46"/>
  <c r="H38" i="46" s="1"/>
  <c r="BL38" i="4"/>
  <c r="AY34" i="46"/>
  <c r="H34" i="46" s="1"/>
  <c r="BL34" i="4"/>
  <c r="BL30" i="4"/>
  <c r="AY30" i="46"/>
  <c r="H30" i="46" s="1"/>
  <c r="BL26" i="4"/>
  <c r="AY26" i="46"/>
  <c r="H26" i="46" s="1"/>
  <c r="AY19" i="46"/>
  <c r="H19" i="46" s="1"/>
  <c r="BL19" i="4"/>
  <c r="BL15" i="4"/>
  <c r="AY15" i="46"/>
  <c r="H15" i="46" s="1"/>
  <c r="AY10" i="46"/>
  <c r="H10" i="46" s="1"/>
  <c r="BL10" i="4"/>
  <c r="AY8" i="46"/>
  <c r="H8" i="46" s="1"/>
  <c r="BL8" i="4"/>
  <c r="BL48" i="4"/>
  <c r="AY48" i="46"/>
  <c r="H48" i="46" s="1"/>
  <c r="AY40" i="46"/>
  <c r="H40" i="46" s="1"/>
  <c r="BL40" i="4"/>
  <c r="AY32" i="46"/>
  <c r="H32" i="46" s="1"/>
  <c r="BL32" i="4"/>
  <c r="AY24" i="46"/>
  <c r="H24" i="46" s="1"/>
  <c r="BL24" i="4"/>
  <c r="BL21" i="4"/>
  <c r="AY21" i="46"/>
  <c r="H21" i="46" s="1"/>
  <c r="AY13" i="46"/>
  <c r="H13" i="46" s="1"/>
  <c r="BL13" i="4"/>
  <c r="BL49" i="4"/>
  <c r="AY49" i="46"/>
  <c r="H49" i="46" s="1"/>
  <c r="AY45" i="46"/>
  <c r="H45" i="46" s="1"/>
  <c r="BL45" i="4"/>
  <c r="AY41" i="46"/>
  <c r="H41" i="46" s="1"/>
  <c r="BL41" i="4"/>
  <c r="AY37" i="46"/>
  <c r="H37" i="46" s="1"/>
  <c r="BL37" i="4"/>
  <c r="AY33" i="46"/>
  <c r="H33" i="46" s="1"/>
  <c r="BL33" i="4"/>
  <c r="BL29" i="4"/>
  <c r="AY29" i="46"/>
  <c r="H29" i="46" s="1"/>
  <c r="AY25" i="46"/>
  <c r="H25" i="46" s="1"/>
  <c r="BL25" i="4"/>
  <c r="AY22" i="46"/>
  <c r="H22" i="46" s="1"/>
  <c r="BL22" i="4"/>
  <c r="BL18" i="4"/>
  <c r="AY18" i="46"/>
  <c r="H18" i="46" s="1"/>
  <c r="BL14" i="4"/>
  <c r="AY14" i="46"/>
  <c r="H14" i="46" s="1"/>
  <c r="BL7" i="4"/>
  <c r="AY7" i="46"/>
  <c r="BH23" i="52" l="1"/>
  <c r="BI23" i="52" s="1"/>
  <c r="BF23" i="52"/>
  <c r="BF10" i="52"/>
  <c r="BH10" i="52"/>
  <c r="BI10" i="52" s="1"/>
  <c r="BH21" i="52"/>
  <c r="BI21" i="52" s="1"/>
  <c r="BF21" i="52"/>
  <c r="BE7" i="52"/>
  <c r="BH27" i="52"/>
  <c r="BI27" i="52" s="1"/>
  <c r="BF27" i="52"/>
  <c r="BH39" i="52"/>
  <c r="BI39" i="52" s="1"/>
  <c r="BF39" i="52"/>
  <c r="BH43" i="52"/>
  <c r="BI43" i="52" s="1"/>
  <c r="BF43" i="52"/>
  <c r="BH12" i="52"/>
  <c r="BI12" i="52" s="1"/>
  <c r="BF12" i="52"/>
  <c r="BH45" i="52"/>
  <c r="BI45" i="52" s="1"/>
  <c r="BF45" i="52"/>
  <c r="BH8" i="52"/>
  <c r="BI8" i="52" s="1"/>
  <c r="BF8" i="52"/>
  <c r="BH24" i="52"/>
  <c r="BI24" i="52" s="1"/>
  <c r="BF24" i="52"/>
  <c r="BH40" i="52"/>
  <c r="BI40" i="52" s="1"/>
  <c r="BF40" i="52"/>
  <c r="BH13" i="52"/>
  <c r="BI13" i="52" s="1"/>
  <c r="BF13" i="52"/>
  <c r="BH49" i="52"/>
  <c r="BI49" i="52" s="1"/>
  <c r="BF49" i="52"/>
  <c r="BH50" i="52"/>
  <c r="BI50" i="52" s="1"/>
  <c r="BF50" i="52"/>
  <c r="BH19" i="52"/>
  <c r="BI19" i="52" s="1"/>
  <c r="BF19" i="52"/>
  <c r="BH33" i="52"/>
  <c r="BI33" i="52" s="1"/>
  <c r="BF33" i="52"/>
  <c r="BH14" i="52"/>
  <c r="BI14" i="52" s="1"/>
  <c r="BF14" i="52"/>
  <c r="BH34" i="52"/>
  <c r="BI34" i="52" s="1"/>
  <c r="BF34" i="52"/>
  <c r="BH46" i="52"/>
  <c r="BI46" i="52" s="1"/>
  <c r="BF46" i="52"/>
  <c r="BF9" i="52"/>
  <c r="BH9" i="52"/>
  <c r="BH17" i="52"/>
  <c r="BI17" i="52" s="1"/>
  <c r="BF17" i="52"/>
  <c r="BH15" i="52"/>
  <c r="BI15" i="52" s="1"/>
  <c r="BF15" i="52"/>
  <c r="BH35" i="52"/>
  <c r="BI35" i="52" s="1"/>
  <c r="BF35" i="52"/>
  <c r="BH22" i="52"/>
  <c r="BI22" i="52" s="1"/>
  <c r="BF22" i="52"/>
  <c r="BH16" i="52"/>
  <c r="BI16" i="52" s="1"/>
  <c r="BF16" i="52"/>
  <c r="BH32" i="52"/>
  <c r="BI32" i="52" s="1"/>
  <c r="BF32" i="52"/>
  <c r="BH48" i="52"/>
  <c r="BI48" i="52" s="1"/>
  <c r="BF48" i="52"/>
  <c r="BH25" i="52"/>
  <c r="BI25" i="52" s="1"/>
  <c r="BF25" i="52"/>
  <c r="BF18" i="52"/>
  <c r="BH18" i="52"/>
  <c r="BI18" i="52" s="1"/>
  <c r="BH30" i="52"/>
  <c r="BI30" i="52" s="1"/>
  <c r="BF30" i="52"/>
  <c r="BH42" i="52"/>
  <c r="BI42" i="52" s="1"/>
  <c r="BF42" i="52"/>
  <c r="BH29" i="52"/>
  <c r="BI29" i="52" s="1"/>
  <c r="BF29" i="52"/>
  <c r="BH41" i="52"/>
  <c r="BI41" i="52" s="1"/>
  <c r="BF41" i="52"/>
  <c r="BH31" i="52"/>
  <c r="BI31" i="52" s="1"/>
  <c r="BF31" i="52"/>
  <c r="BH47" i="52"/>
  <c r="BI47" i="52" s="1"/>
  <c r="BF47" i="52"/>
  <c r="BH28" i="52"/>
  <c r="BI28" i="52" s="1"/>
  <c r="BF28" i="52"/>
  <c r="BH36" i="52"/>
  <c r="BI36" i="52" s="1"/>
  <c r="BF36" i="52"/>
  <c r="BH44" i="52"/>
  <c r="BI44" i="52" s="1"/>
  <c r="BF44" i="52"/>
  <c r="BH37" i="52"/>
  <c r="BI37" i="52" s="1"/>
  <c r="BF37" i="52"/>
  <c r="BH26" i="52"/>
  <c r="BI26" i="52" s="1"/>
  <c r="BF26" i="52"/>
  <c r="BH38" i="52"/>
  <c r="BI38" i="52" s="1"/>
  <c r="BF38" i="52"/>
  <c r="BE7" i="53"/>
  <c r="AK7" i="53"/>
  <c r="BE41" i="4"/>
  <c r="BF41" i="4" s="1"/>
  <c r="BE19" i="4"/>
  <c r="BF19" i="4" s="1"/>
  <c r="BE38" i="4"/>
  <c r="BF38" i="4" s="1"/>
  <c r="BE22" i="4"/>
  <c r="BF22" i="4" s="1"/>
  <c r="BE37" i="4"/>
  <c r="BF37" i="4" s="1"/>
  <c r="BE45" i="4"/>
  <c r="BF45" i="4" s="1"/>
  <c r="BE13" i="4"/>
  <c r="BF13" i="4" s="1"/>
  <c r="BE24" i="4"/>
  <c r="BF24" i="4" s="1"/>
  <c r="BE40" i="4"/>
  <c r="BF40" i="4" s="1"/>
  <c r="BE8" i="4"/>
  <c r="BF8" i="4" s="1"/>
  <c r="BE34" i="4"/>
  <c r="BF34" i="4" s="1"/>
  <c r="BE50" i="4"/>
  <c r="BF50" i="4" s="1"/>
  <c r="BE17" i="4"/>
  <c r="BF17" i="4" s="1"/>
  <c r="BE36" i="4"/>
  <c r="BF36" i="4" s="1"/>
  <c r="BE9" i="4"/>
  <c r="BF9" i="4" s="1"/>
  <c r="BE16" i="4"/>
  <c r="BF16" i="4" s="1"/>
  <c r="BE27" i="4"/>
  <c r="BF27" i="4" s="1"/>
  <c r="BE35" i="4"/>
  <c r="BF35" i="4" s="1"/>
  <c r="BE43" i="4"/>
  <c r="BF43" i="4" s="1"/>
  <c r="BE25" i="4"/>
  <c r="BF25" i="4" s="1"/>
  <c r="BE7" i="4"/>
  <c r="BE14" i="4"/>
  <c r="BF14" i="4" s="1"/>
  <c r="BE29" i="4"/>
  <c r="BF29" i="4" s="1"/>
  <c r="BE15" i="4"/>
  <c r="BF15" i="4" s="1"/>
  <c r="BE26" i="4"/>
  <c r="BF26" i="4" s="1"/>
  <c r="BE42" i="4"/>
  <c r="BF42" i="4" s="1"/>
  <c r="BE23" i="4"/>
  <c r="BF23" i="4" s="1"/>
  <c r="BE31" i="4"/>
  <c r="BF31" i="4" s="1"/>
  <c r="BE33" i="4"/>
  <c r="BF33" i="4" s="1"/>
  <c r="BE32" i="4"/>
  <c r="BF32" i="4" s="1"/>
  <c r="BE10" i="4"/>
  <c r="BF10" i="4" s="1"/>
  <c r="BE44" i="4"/>
  <c r="BF44" i="4" s="1"/>
  <c r="BE39" i="4"/>
  <c r="BF39" i="4" s="1"/>
  <c r="BE47" i="4"/>
  <c r="BF47" i="4" s="1"/>
  <c r="BE18" i="4"/>
  <c r="BF18" i="4" s="1"/>
  <c r="BE49" i="4"/>
  <c r="BF49" i="4" s="1"/>
  <c r="BE21" i="4"/>
  <c r="BF21" i="4" s="1"/>
  <c r="BE48" i="4"/>
  <c r="BF48" i="4" s="1"/>
  <c r="BE30" i="4"/>
  <c r="BF30" i="4" s="1"/>
  <c r="BE46" i="4"/>
  <c r="BF46" i="4" s="1"/>
  <c r="BE12" i="4"/>
  <c r="BF12" i="4" s="1"/>
  <c r="BE28" i="4"/>
  <c r="BF28" i="4" s="1"/>
  <c r="AA18" i="11"/>
  <c r="AB18" i="11" s="1"/>
  <c r="I25" i="46"/>
  <c r="W25" i="46"/>
  <c r="W33" i="46"/>
  <c r="I33" i="46"/>
  <c r="W41" i="46"/>
  <c r="I41" i="46"/>
  <c r="AA49" i="11"/>
  <c r="AB49" i="11" s="1"/>
  <c r="AA21" i="11"/>
  <c r="AB21" i="11" s="1"/>
  <c r="I32" i="46"/>
  <c r="W32" i="46"/>
  <c r="AA48" i="11"/>
  <c r="AB48" i="11" s="1"/>
  <c r="I10" i="46"/>
  <c r="W10" i="46"/>
  <c r="I19" i="46"/>
  <c r="W19" i="46"/>
  <c r="AA30" i="11"/>
  <c r="AB30" i="11" s="1"/>
  <c r="W38" i="46"/>
  <c r="I38" i="46"/>
  <c r="AA46" i="11"/>
  <c r="AB46" i="11" s="1"/>
  <c r="AA12" i="11"/>
  <c r="AB12" i="11" s="1"/>
  <c r="AA28" i="11"/>
  <c r="AB28" i="11" s="1"/>
  <c r="I44" i="46"/>
  <c r="W44" i="46"/>
  <c r="I9" i="46"/>
  <c r="W9" i="46"/>
  <c r="I16" i="46"/>
  <c r="W16" i="46"/>
  <c r="I27" i="46"/>
  <c r="W27" i="46"/>
  <c r="I35" i="46"/>
  <c r="W35" i="46"/>
  <c r="I43" i="46"/>
  <c r="W43" i="46"/>
  <c r="AA25" i="11"/>
  <c r="AB25" i="11" s="1"/>
  <c r="AA41" i="11"/>
  <c r="AB41" i="11" s="1"/>
  <c r="I21" i="46"/>
  <c r="W21" i="46"/>
  <c r="W48" i="46"/>
  <c r="I48" i="46"/>
  <c r="AA19" i="11"/>
  <c r="AB19" i="11" s="1"/>
  <c r="I46" i="46"/>
  <c r="W46" i="46"/>
  <c r="W12" i="46"/>
  <c r="I12" i="46"/>
  <c r="AA44" i="11"/>
  <c r="AB44" i="11" s="1"/>
  <c r="W23" i="46"/>
  <c r="I23" i="46"/>
  <c r="AA39" i="11"/>
  <c r="AB39" i="11" s="1"/>
  <c r="W14" i="46"/>
  <c r="I14" i="46"/>
  <c r="AA22" i="11"/>
  <c r="AB22" i="11" s="1"/>
  <c r="I29" i="46"/>
  <c r="W29" i="46"/>
  <c r="AA37" i="11"/>
  <c r="AB37" i="11" s="1"/>
  <c r="AA45" i="11"/>
  <c r="AB45" i="11" s="1"/>
  <c r="AA13" i="11"/>
  <c r="AB13" i="11" s="1"/>
  <c r="AA24" i="11"/>
  <c r="AB24" i="11" s="1"/>
  <c r="AA40" i="11"/>
  <c r="AB40" i="11" s="1"/>
  <c r="AA8" i="11"/>
  <c r="W15" i="46"/>
  <c r="I15" i="46"/>
  <c r="I26" i="46"/>
  <c r="W26" i="46"/>
  <c r="AA34" i="11"/>
  <c r="AB34" i="11" s="1"/>
  <c r="I42" i="46"/>
  <c r="W42" i="46"/>
  <c r="AA50" i="11"/>
  <c r="AB50" i="11" s="1"/>
  <c r="AA17" i="11"/>
  <c r="AB17" i="11" s="1"/>
  <c r="AA36" i="11"/>
  <c r="AB36" i="11" s="1"/>
  <c r="AA9" i="11"/>
  <c r="AB9" i="11" s="1"/>
  <c r="AA16" i="11"/>
  <c r="AB16" i="11" s="1"/>
  <c r="AA27" i="11"/>
  <c r="AB27" i="11" s="1"/>
  <c r="AA35" i="11"/>
  <c r="AB35" i="11" s="1"/>
  <c r="AA43" i="11"/>
  <c r="AB43" i="11" s="1"/>
  <c r="I18" i="46"/>
  <c r="W18" i="46"/>
  <c r="AA33" i="11"/>
  <c r="AB33" i="11" s="1"/>
  <c r="I49" i="46"/>
  <c r="W49" i="46"/>
  <c r="AA32" i="11"/>
  <c r="AB32" i="11" s="1"/>
  <c r="AA10" i="11"/>
  <c r="AB10" i="11" s="1"/>
  <c r="W30" i="46"/>
  <c r="I30" i="46"/>
  <c r="AA38" i="11"/>
  <c r="AB38" i="11" s="1"/>
  <c r="I28" i="46"/>
  <c r="W28" i="46"/>
  <c r="AA11" i="11"/>
  <c r="AB11" i="11" s="1"/>
  <c r="W31" i="46"/>
  <c r="I31" i="46"/>
  <c r="AA47" i="11"/>
  <c r="AB47" i="11" s="1"/>
  <c r="H7" i="46"/>
  <c r="AA14" i="11"/>
  <c r="AB14" i="11" s="1"/>
  <c r="I22" i="46"/>
  <c r="W22" i="46"/>
  <c r="AA29" i="11"/>
  <c r="AB29" i="11" s="1"/>
  <c r="I37" i="46"/>
  <c r="W37" i="46"/>
  <c r="W45" i="46"/>
  <c r="I45" i="46"/>
  <c r="W13" i="46"/>
  <c r="I13" i="46"/>
  <c r="W24" i="46"/>
  <c r="I24" i="46"/>
  <c r="I40" i="46"/>
  <c r="W40" i="46"/>
  <c r="I8" i="46"/>
  <c r="W8" i="46"/>
  <c r="AA15" i="11"/>
  <c r="AB15" i="11" s="1"/>
  <c r="AA26" i="11"/>
  <c r="AB26" i="11" s="1"/>
  <c r="W34" i="46"/>
  <c r="I34" i="46"/>
  <c r="AA42" i="11"/>
  <c r="AB42" i="11" s="1"/>
  <c r="I50" i="46"/>
  <c r="W50" i="46"/>
  <c r="W17" i="46"/>
  <c r="I17" i="46"/>
  <c r="W36" i="46"/>
  <c r="I36" i="46"/>
  <c r="AA23" i="11"/>
  <c r="AB23" i="11" s="1"/>
  <c r="AA31" i="11"/>
  <c r="AB31" i="11" s="1"/>
  <c r="W39" i="46"/>
  <c r="I39" i="46"/>
  <c r="I47" i="46"/>
  <c r="W47" i="46"/>
  <c r="AP15" i="11" l="1"/>
  <c r="AQ15" i="11" s="1"/>
  <c r="AP47" i="11"/>
  <c r="AQ47" i="11" s="1"/>
  <c r="AP17" i="11"/>
  <c r="AQ17" i="11" s="1"/>
  <c r="AP40" i="11"/>
  <c r="AQ40" i="11" s="1"/>
  <c r="AP37" i="11"/>
  <c r="AQ37" i="11" s="1"/>
  <c r="AP28" i="11"/>
  <c r="AQ28" i="11" s="1"/>
  <c r="AP48" i="11"/>
  <c r="AQ48" i="11" s="1"/>
  <c r="AP27" i="11"/>
  <c r="AQ27" i="11" s="1"/>
  <c r="AP19" i="11"/>
  <c r="AQ19" i="11" s="1"/>
  <c r="AP33" i="11"/>
  <c r="AQ33" i="11" s="1"/>
  <c r="AP24" i="11"/>
  <c r="AQ24" i="11" s="1"/>
  <c r="AP29" i="11"/>
  <c r="AQ29" i="11" s="1"/>
  <c r="AP39" i="11"/>
  <c r="AQ39" i="11" s="1"/>
  <c r="AP50" i="11"/>
  <c r="AQ50" i="11" s="1"/>
  <c r="AP22" i="11"/>
  <c r="AQ22" i="11" s="1"/>
  <c r="AP12" i="11"/>
  <c r="AQ12" i="11" s="1"/>
  <c r="AP21" i="11"/>
  <c r="AQ21" i="11" s="1"/>
  <c r="AP16" i="11"/>
  <c r="AQ16" i="11" s="1"/>
  <c r="AP10" i="11"/>
  <c r="AQ10" i="11" s="1"/>
  <c r="AP25" i="11"/>
  <c r="AQ25" i="11" s="1"/>
  <c r="AP42" i="11"/>
  <c r="AQ42" i="11" s="1"/>
  <c r="AP14" i="11"/>
  <c r="AQ14" i="11" s="1"/>
  <c r="AP9" i="11"/>
  <c r="AQ9" i="11" s="1"/>
  <c r="AP34" i="11"/>
  <c r="AQ34" i="11" s="1"/>
  <c r="AP13" i="11"/>
  <c r="AQ13" i="11" s="1"/>
  <c r="AP31" i="11"/>
  <c r="AQ31" i="11" s="1"/>
  <c r="AP46" i="11"/>
  <c r="AQ46" i="11" s="1"/>
  <c r="AP49" i="11"/>
  <c r="AQ49" i="11" s="1"/>
  <c r="AP43" i="11"/>
  <c r="AQ43" i="11" s="1"/>
  <c r="AP44" i="11"/>
  <c r="AQ44" i="11" s="1"/>
  <c r="AP32" i="11"/>
  <c r="AQ32" i="11" s="1"/>
  <c r="AP26" i="11"/>
  <c r="AQ26" i="11" s="1"/>
  <c r="AP36" i="11"/>
  <c r="AQ36" i="11" s="1"/>
  <c r="AP8" i="11"/>
  <c r="AP45" i="11"/>
  <c r="AQ45" i="11" s="1"/>
  <c r="AP23" i="11"/>
  <c r="AQ23" i="11" s="1"/>
  <c r="AP30" i="11"/>
  <c r="AQ30" i="11" s="1"/>
  <c r="AP18" i="11"/>
  <c r="AQ18" i="11" s="1"/>
  <c r="AP35" i="11"/>
  <c r="AQ35" i="11" s="1"/>
  <c r="AP38" i="11"/>
  <c r="AQ38" i="11" s="1"/>
  <c r="AP41" i="11"/>
  <c r="AQ41" i="11" s="1"/>
  <c r="AA51" i="11"/>
  <c r="AB8" i="11"/>
  <c r="AB51" i="11" s="1"/>
  <c r="AP26" i="53"/>
  <c r="AQ26" i="53" s="1"/>
  <c r="BE26" i="53"/>
  <c r="AK26" i="53"/>
  <c r="BE50" i="53"/>
  <c r="AP50" i="53"/>
  <c r="AQ50" i="53" s="1"/>
  <c r="AK50" i="53"/>
  <c r="AP23" i="53"/>
  <c r="AQ23" i="53" s="1"/>
  <c r="BE23" i="53"/>
  <c r="AK23" i="53"/>
  <c r="AP21" i="53"/>
  <c r="AQ21" i="53" s="1"/>
  <c r="BE21" i="53"/>
  <c r="AK21" i="53"/>
  <c r="AP43" i="53"/>
  <c r="AQ43" i="53" s="1"/>
  <c r="BE43" i="53"/>
  <c r="AK43" i="53"/>
  <c r="BE27" i="53"/>
  <c r="AP27" i="53"/>
  <c r="AQ27" i="53" s="1"/>
  <c r="AK27" i="53"/>
  <c r="AP44" i="53"/>
  <c r="AQ44" i="53" s="1"/>
  <c r="BE44" i="53"/>
  <c r="AK44" i="53"/>
  <c r="BE19" i="53"/>
  <c r="AP19" i="53"/>
  <c r="AQ19" i="53" s="1"/>
  <c r="AK19" i="53"/>
  <c r="BE32" i="53"/>
  <c r="AP32" i="53"/>
  <c r="AQ32" i="53" s="1"/>
  <c r="AK32" i="53"/>
  <c r="BE33" i="53"/>
  <c r="AP33" i="53"/>
  <c r="AQ33" i="53" s="1"/>
  <c r="AK33" i="53"/>
  <c r="AP17" i="53"/>
  <c r="AQ17" i="53" s="1"/>
  <c r="BE17" i="53"/>
  <c r="AK17" i="53"/>
  <c r="AP36" i="53"/>
  <c r="AQ36" i="53" s="1"/>
  <c r="BE36" i="53"/>
  <c r="AK36" i="53"/>
  <c r="BE8" i="53"/>
  <c r="AP8" i="53"/>
  <c r="AK8" i="53"/>
  <c r="AP37" i="53"/>
  <c r="AQ37" i="53" s="1"/>
  <c r="BE37" i="53"/>
  <c r="AK37" i="53"/>
  <c r="AP45" i="53"/>
  <c r="AQ45" i="53" s="1"/>
  <c r="BE45" i="53"/>
  <c r="AK45" i="53"/>
  <c r="AP30" i="53"/>
  <c r="AQ30" i="53" s="1"/>
  <c r="BE30" i="53"/>
  <c r="AK30" i="53"/>
  <c r="AQ8" i="11"/>
  <c r="AP35" i="53"/>
  <c r="AQ35" i="53" s="1"/>
  <c r="BE35" i="53"/>
  <c r="AK35" i="53"/>
  <c r="BE16" i="53"/>
  <c r="AP16" i="53"/>
  <c r="AQ16" i="53" s="1"/>
  <c r="AK16" i="53"/>
  <c r="AP38" i="53"/>
  <c r="AQ38" i="53" s="1"/>
  <c r="BE38" i="53"/>
  <c r="AK38" i="53"/>
  <c r="AP10" i="53"/>
  <c r="AQ10" i="53" s="1"/>
  <c r="BE10" i="53"/>
  <c r="AK10" i="53"/>
  <c r="AP41" i="53"/>
  <c r="AQ41" i="53" s="1"/>
  <c r="BE41" i="53"/>
  <c r="AK41" i="53"/>
  <c r="AP25" i="53"/>
  <c r="AQ25" i="53" s="1"/>
  <c r="BE25" i="53"/>
  <c r="AK25" i="53"/>
  <c r="AP39" i="53"/>
  <c r="AQ39" i="53" s="1"/>
  <c r="BE39" i="53"/>
  <c r="AK39" i="53"/>
  <c r="BE24" i="53"/>
  <c r="AP24" i="53"/>
  <c r="AQ24" i="53" s="1"/>
  <c r="AK24" i="53"/>
  <c r="BH7" i="52"/>
  <c r="BI7" i="52" s="1"/>
  <c r="BF7" i="52"/>
  <c r="BE47" i="53"/>
  <c r="AP47" i="53"/>
  <c r="AQ47" i="53" s="1"/>
  <c r="AK47" i="53"/>
  <c r="AP34" i="53"/>
  <c r="AQ34" i="53" s="1"/>
  <c r="BE34" i="53"/>
  <c r="AK34" i="53"/>
  <c r="AP13" i="53"/>
  <c r="AQ13" i="53" s="1"/>
  <c r="BE13" i="53"/>
  <c r="AK13" i="53"/>
  <c r="AP22" i="53"/>
  <c r="AQ22" i="53" s="1"/>
  <c r="BE22" i="53"/>
  <c r="AK22" i="53"/>
  <c r="AP29" i="53"/>
  <c r="AQ29" i="53" s="1"/>
  <c r="BE29" i="53"/>
  <c r="AK29" i="53"/>
  <c r="AP12" i="53"/>
  <c r="AQ12" i="53" s="1"/>
  <c r="BE12" i="53"/>
  <c r="AK12" i="53"/>
  <c r="BE18" i="53"/>
  <c r="AP18" i="53"/>
  <c r="AQ18" i="53" s="1"/>
  <c r="AK18" i="53"/>
  <c r="AP42" i="53"/>
  <c r="AQ42" i="53" s="1"/>
  <c r="BE42" i="53"/>
  <c r="AK42" i="53"/>
  <c r="AP15" i="53"/>
  <c r="AQ15" i="53" s="1"/>
  <c r="BE15" i="53"/>
  <c r="AK15" i="53"/>
  <c r="AP14" i="53"/>
  <c r="AQ14" i="53" s="1"/>
  <c r="BE14" i="53"/>
  <c r="AK14" i="53"/>
  <c r="BI9" i="52"/>
  <c r="BE9" i="53"/>
  <c r="AP9" i="53"/>
  <c r="AQ9" i="53" s="1"/>
  <c r="AK9" i="53"/>
  <c r="BE40" i="53"/>
  <c r="AP40" i="53"/>
  <c r="AQ40" i="53" s="1"/>
  <c r="AK40" i="53"/>
  <c r="AP31" i="53"/>
  <c r="AQ31" i="53" s="1"/>
  <c r="BE31" i="53"/>
  <c r="AK31" i="53"/>
  <c r="AP28" i="53"/>
  <c r="AQ28" i="53" s="1"/>
  <c r="BE28" i="53"/>
  <c r="AK28" i="53"/>
  <c r="AP46" i="53"/>
  <c r="AQ46" i="53" s="1"/>
  <c r="BE46" i="53"/>
  <c r="AK46" i="53"/>
  <c r="AP48" i="53"/>
  <c r="AQ48" i="53" s="1"/>
  <c r="BE48" i="53"/>
  <c r="AK48" i="53"/>
  <c r="BE49" i="53"/>
  <c r="AP49" i="53"/>
  <c r="AQ49" i="53" s="1"/>
  <c r="AK49" i="53"/>
  <c r="BH7" i="53"/>
  <c r="BF7" i="53"/>
  <c r="AK7" i="11"/>
  <c r="AJ7" i="8"/>
  <c r="AK43" i="11"/>
  <c r="AJ43" i="8"/>
  <c r="AK27" i="11"/>
  <c r="AJ27" i="8"/>
  <c r="AK44" i="11"/>
  <c r="AJ44" i="8"/>
  <c r="AK19" i="11"/>
  <c r="AJ19" i="8"/>
  <c r="AK32" i="11"/>
  <c r="AJ32" i="8"/>
  <c r="AK33" i="11"/>
  <c r="AJ33" i="8"/>
  <c r="AK26" i="11"/>
  <c r="AJ26" i="8"/>
  <c r="AK29" i="11"/>
  <c r="AJ29" i="8"/>
  <c r="AK39" i="11"/>
  <c r="AJ39" i="8"/>
  <c r="AK36" i="11"/>
  <c r="AJ36" i="8"/>
  <c r="AK50" i="11"/>
  <c r="AJ50" i="8"/>
  <c r="AK8" i="11"/>
  <c r="AJ8" i="8"/>
  <c r="AK24" i="11"/>
  <c r="AJ24" i="8"/>
  <c r="AK45" i="11"/>
  <c r="AJ45" i="8"/>
  <c r="AK22" i="11"/>
  <c r="AJ22" i="8"/>
  <c r="AK23" i="11"/>
  <c r="AJ23" i="8"/>
  <c r="AK12" i="11"/>
  <c r="AJ12" i="8"/>
  <c r="AK30" i="11"/>
  <c r="AJ30" i="8"/>
  <c r="AK21" i="11"/>
  <c r="AJ21" i="8"/>
  <c r="AK18" i="11"/>
  <c r="AJ18" i="8"/>
  <c r="AK35" i="11"/>
  <c r="AJ35" i="8"/>
  <c r="AK16" i="11"/>
  <c r="AJ16" i="8"/>
  <c r="AK38" i="11"/>
  <c r="AJ38" i="8"/>
  <c r="AK10" i="11"/>
  <c r="AJ10" i="8"/>
  <c r="AK41" i="11"/>
  <c r="AJ41" i="8"/>
  <c r="AK25" i="11"/>
  <c r="AJ25" i="8"/>
  <c r="AK42" i="11"/>
  <c r="AJ42" i="8"/>
  <c r="AK15" i="11"/>
  <c r="AJ15" i="8"/>
  <c r="AK14" i="11"/>
  <c r="AJ14" i="8"/>
  <c r="AK47" i="11"/>
  <c r="AJ47" i="8"/>
  <c r="AK9" i="11"/>
  <c r="AJ9" i="8"/>
  <c r="AK17" i="11"/>
  <c r="AJ17" i="8"/>
  <c r="AK34" i="11"/>
  <c r="AJ34" i="8"/>
  <c r="AK40" i="11"/>
  <c r="AJ40" i="8"/>
  <c r="AK13" i="11"/>
  <c r="AJ13" i="8"/>
  <c r="AK37" i="11"/>
  <c r="AJ37" i="8"/>
  <c r="AK31" i="11"/>
  <c r="AJ31" i="8"/>
  <c r="AK28" i="11"/>
  <c r="AJ28" i="8"/>
  <c r="AK46" i="11"/>
  <c r="AJ46" i="8"/>
  <c r="AK48" i="11"/>
  <c r="AJ48" i="8"/>
  <c r="AK49" i="11"/>
  <c r="AJ49" i="8"/>
  <c r="AH12" i="11"/>
  <c r="AG12" i="8"/>
  <c r="CC12" i="11"/>
  <c r="CD12" i="11" s="1"/>
  <c r="BE12" i="11"/>
  <c r="BF12" i="11" s="1"/>
  <c r="AH21" i="11"/>
  <c r="CC21" i="11"/>
  <c r="CD21" i="11" s="1"/>
  <c r="AG21" i="8"/>
  <c r="BE21" i="11"/>
  <c r="BF21" i="11" s="1"/>
  <c r="AH30" i="11"/>
  <c r="AG30" i="8"/>
  <c r="CC30" i="11"/>
  <c r="CD30" i="11" s="1"/>
  <c r="BE30" i="11"/>
  <c r="BF30" i="11" s="1"/>
  <c r="AH18" i="11"/>
  <c r="AG18" i="8"/>
  <c r="CC18" i="11"/>
  <c r="CD18" i="11" s="1"/>
  <c r="BE18" i="11"/>
  <c r="BF18" i="11" s="1"/>
  <c r="AH10" i="11"/>
  <c r="AG10" i="8"/>
  <c r="CC10" i="11"/>
  <c r="CD10" i="11" s="1"/>
  <c r="BE10" i="11"/>
  <c r="BF10" i="11" s="1"/>
  <c r="AH23" i="11"/>
  <c r="CC23" i="11"/>
  <c r="CD23" i="11" s="1"/>
  <c r="AG23" i="8"/>
  <c r="BE23" i="11"/>
  <c r="BF23" i="11" s="1"/>
  <c r="AH29" i="11"/>
  <c r="AG29" i="8"/>
  <c r="CC29" i="11"/>
  <c r="CD29" i="11" s="1"/>
  <c r="BE29" i="11"/>
  <c r="BF29" i="11" s="1"/>
  <c r="AH35" i="11"/>
  <c r="AG35" i="8"/>
  <c r="CC35" i="11"/>
  <c r="CD35" i="11" s="1"/>
  <c r="BE35" i="11"/>
  <c r="BF35" i="11" s="1"/>
  <c r="AH36" i="11"/>
  <c r="AG36" i="8"/>
  <c r="CC36" i="11"/>
  <c r="CD36" i="11" s="1"/>
  <c r="BE36" i="11"/>
  <c r="BF36" i="11" s="1"/>
  <c r="AH8" i="11"/>
  <c r="CC8" i="11"/>
  <c r="CD8" i="11" s="1"/>
  <c r="AG8" i="8"/>
  <c r="BE8" i="11"/>
  <c r="BF8" i="11" s="1"/>
  <c r="AH45" i="11"/>
  <c r="CC45" i="11"/>
  <c r="CD45" i="11" s="1"/>
  <c r="AG45" i="8"/>
  <c r="BE45" i="11"/>
  <c r="BF45" i="11" s="1"/>
  <c r="AH38" i="11"/>
  <c r="AG38" i="8"/>
  <c r="CC38" i="11"/>
  <c r="CD38" i="11" s="1"/>
  <c r="BE38" i="11"/>
  <c r="BF38" i="11" s="1"/>
  <c r="AH46" i="11"/>
  <c r="AG46" i="8"/>
  <c r="CC46" i="11"/>
  <c r="CD46" i="11" s="1"/>
  <c r="BE46" i="11"/>
  <c r="BF46" i="11" s="1"/>
  <c r="AH49" i="11"/>
  <c r="AG49" i="8"/>
  <c r="CC49" i="11"/>
  <c r="CD49" i="11" s="1"/>
  <c r="BE49" i="11"/>
  <c r="BF49" i="11" s="1"/>
  <c r="AH44" i="11"/>
  <c r="CC44" i="11"/>
  <c r="CD44" i="11" s="1"/>
  <c r="AG44" i="8"/>
  <c r="BE44" i="11"/>
  <c r="BF44" i="11" s="1"/>
  <c r="AH31" i="11"/>
  <c r="AG31" i="8"/>
  <c r="CC31" i="11"/>
  <c r="CD31" i="11" s="1"/>
  <c r="BE31" i="11"/>
  <c r="BF31" i="11" s="1"/>
  <c r="AH15" i="11"/>
  <c r="AG15" i="8"/>
  <c r="CC15" i="11"/>
  <c r="CD15" i="11" s="1"/>
  <c r="BE15" i="11"/>
  <c r="BF15" i="11" s="1"/>
  <c r="BF7" i="4"/>
  <c r="AH43" i="11"/>
  <c r="CC43" i="11"/>
  <c r="CD43" i="11" s="1"/>
  <c r="AG43" i="8"/>
  <c r="BE43" i="11"/>
  <c r="BF43" i="11" s="1"/>
  <c r="AH9" i="11"/>
  <c r="AG9" i="8"/>
  <c r="CC9" i="11"/>
  <c r="CD9" i="11" s="1"/>
  <c r="BE9" i="11"/>
  <c r="BF9" i="11" s="1"/>
  <c r="AH34" i="11"/>
  <c r="CC34" i="11"/>
  <c r="CD34" i="11" s="1"/>
  <c r="AG34" i="8"/>
  <c r="BE34" i="11"/>
  <c r="BF34" i="11" s="1"/>
  <c r="AH13" i="11"/>
  <c r="AG13" i="8"/>
  <c r="CC13" i="11"/>
  <c r="CD13" i="11" s="1"/>
  <c r="BE13" i="11"/>
  <c r="BF13" i="11" s="1"/>
  <c r="AH39" i="11"/>
  <c r="AG39" i="8"/>
  <c r="CC39" i="11"/>
  <c r="CD39" i="11" s="1"/>
  <c r="BE39" i="11"/>
  <c r="BF39" i="11" s="1"/>
  <c r="AH33" i="11"/>
  <c r="AG33" i="8"/>
  <c r="CC33" i="11"/>
  <c r="CD33" i="11" s="1"/>
  <c r="BE33" i="11"/>
  <c r="BF33" i="11" s="1"/>
  <c r="AH26" i="11"/>
  <c r="CC26" i="11"/>
  <c r="CD26" i="11" s="1"/>
  <c r="AG26" i="8"/>
  <c r="BE26" i="11"/>
  <c r="BF26" i="11" s="1"/>
  <c r="AH25" i="11"/>
  <c r="AG25" i="8"/>
  <c r="CC25" i="11"/>
  <c r="CD25" i="11" s="1"/>
  <c r="BE25" i="11"/>
  <c r="BF25" i="11" s="1"/>
  <c r="AH16" i="11"/>
  <c r="AG16" i="8"/>
  <c r="CC16" i="11"/>
  <c r="CD16" i="11" s="1"/>
  <c r="BE16" i="11"/>
  <c r="BF16" i="11" s="1"/>
  <c r="AH50" i="11"/>
  <c r="AG50" i="8"/>
  <c r="BE50" i="11"/>
  <c r="BF50" i="11" s="1"/>
  <c r="AH24" i="11"/>
  <c r="AG24" i="8"/>
  <c r="CC24" i="11"/>
  <c r="CD24" i="11" s="1"/>
  <c r="BE24" i="11"/>
  <c r="BF24" i="11" s="1"/>
  <c r="AH22" i="11"/>
  <c r="AG22" i="8"/>
  <c r="CC22" i="11"/>
  <c r="CD22" i="11" s="1"/>
  <c r="BE22" i="11"/>
  <c r="BF22" i="11" s="1"/>
  <c r="AH41" i="11"/>
  <c r="AG41" i="8"/>
  <c r="CC41" i="11"/>
  <c r="CD41" i="11" s="1"/>
  <c r="BE41" i="11"/>
  <c r="BF41" i="11" s="1"/>
  <c r="AH28" i="11"/>
  <c r="CC28" i="11"/>
  <c r="CD28" i="11" s="1"/>
  <c r="AG28" i="8"/>
  <c r="BE28" i="11"/>
  <c r="BF28" i="11" s="1"/>
  <c r="AH48" i="11"/>
  <c r="CC48" i="11"/>
  <c r="CD48" i="11" s="1"/>
  <c r="AG48" i="8"/>
  <c r="BE48" i="11"/>
  <c r="BF48" i="11" s="1"/>
  <c r="AH47" i="11"/>
  <c r="AG47" i="8"/>
  <c r="CC47" i="11"/>
  <c r="CD47" i="11" s="1"/>
  <c r="BE47" i="11"/>
  <c r="BF47" i="11" s="1"/>
  <c r="AH32" i="11"/>
  <c r="CC32" i="11"/>
  <c r="CD32" i="11" s="1"/>
  <c r="AG32" i="8"/>
  <c r="BE32" i="11"/>
  <c r="BF32" i="11" s="1"/>
  <c r="AH42" i="11"/>
  <c r="CC42" i="11"/>
  <c r="CD42" i="11" s="1"/>
  <c r="AG42" i="8"/>
  <c r="BE42" i="11"/>
  <c r="BF42" i="11" s="1"/>
  <c r="AH14" i="11"/>
  <c r="AG14" i="8"/>
  <c r="CC14" i="11"/>
  <c r="CD14" i="11" s="1"/>
  <c r="BE14" i="11"/>
  <c r="BF14" i="11" s="1"/>
  <c r="AH7" i="11"/>
  <c r="AG7" i="8"/>
  <c r="AH27" i="11"/>
  <c r="AG27" i="8"/>
  <c r="CC27" i="11"/>
  <c r="CD27" i="11" s="1"/>
  <c r="BE27" i="11"/>
  <c r="BF27" i="11" s="1"/>
  <c r="AH17" i="11"/>
  <c r="CC17" i="11"/>
  <c r="CD17" i="11" s="1"/>
  <c r="AG17" i="8"/>
  <c r="BE17" i="11"/>
  <c r="BF17" i="11" s="1"/>
  <c r="AH40" i="11"/>
  <c r="CC40" i="11"/>
  <c r="CD40" i="11" s="1"/>
  <c r="AG40" i="8"/>
  <c r="BE40" i="11"/>
  <c r="BF40" i="11" s="1"/>
  <c r="AH37" i="11"/>
  <c r="AG37" i="8"/>
  <c r="CC37" i="11"/>
  <c r="CD37" i="11" s="1"/>
  <c r="BE37" i="11"/>
  <c r="BF37" i="11" s="1"/>
  <c r="AH19" i="11"/>
  <c r="AG19" i="8"/>
  <c r="CC19" i="11"/>
  <c r="CD19" i="11" s="1"/>
  <c r="BE19" i="11"/>
  <c r="BF19" i="11" s="1"/>
  <c r="Y23" i="11"/>
  <c r="AD23" i="11"/>
  <c r="X23" i="8"/>
  <c r="AA23" i="8" s="1"/>
  <c r="AB23" i="8" s="1"/>
  <c r="Y29" i="11"/>
  <c r="X29" i="8"/>
  <c r="AA29" i="8" s="1"/>
  <c r="AB29" i="8" s="1"/>
  <c r="AD29" i="11"/>
  <c r="BH47" i="4"/>
  <c r="BI47" i="4" s="1"/>
  <c r="X28" i="46"/>
  <c r="AU28" i="46"/>
  <c r="AV28" i="46" s="1"/>
  <c r="BH17" i="4"/>
  <c r="BI17" i="4" s="1"/>
  <c r="X45" i="8"/>
  <c r="AA45" i="8" s="1"/>
  <c r="AB45" i="8" s="1"/>
  <c r="Y45" i="11"/>
  <c r="AD45" i="11"/>
  <c r="X47" i="46"/>
  <c r="AU47" i="46"/>
  <c r="AV47" i="46" s="1"/>
  <c r="BH31" i="4"/>
  <c r="BI31" i="4" s="1"/>
  <c r="BH23" i="4"/>
  <c r="BI23" i="4" s="1"/>
  <c r="AU50" i="46"/>
  <c r="AV50" i="46" s="1"/>
  <c r="X50" i="46"/>
  <c r="X42" i="8"/>
  <c r="AA42" i="8" s="1"/>
  <c r="AB42" i="8" s="1"/>
  <c r="Y42" i="11"/>
  <c r="AD42" i="11"/>
  <c r="BH26" i="4"/>
  <c r="BI26" i="4" s="1"/>
  <c r="BH15" i="4"/>
  <c r="BI15" i="4" s="1"/>
  <c r="AU13" i="46"/>
  <c r="AV13" i="46" s="1"/>
  <c r="X13" i="46"/>
  <c r="X22" i="46"/>
  <c r="AU22" i="46"/>
  <c r="AV22" i="46" s="1"/>
  <c r="Y14" i="11"/>
  <c r="AD14" i="11"/>
  <c r="X14" i="8"/>
  <c r="AA14" i="8" s="1"/>
  <c r="AB14" i="8" s="1"/>
  <c r="BH38" i="4"/>
  <c r="BI38" i="4" s="1"/>
  <c r="X10" i="8"/>
  <c r="AA10" i="8" s="1"/>
  <c r="AB10" i="8" s="1"/>
  <c r="AD10" i="11"/>
  <c r="Y10" i="11"/>
  <c r="Y33" i="11"/>
  <c r="X33" i="8"/>
  <c r="AA33" i="8" s="1"/>
  <c r="AB33" i="8" s="1"/>
  <c r="AD33" i="11"/>
  <c r="BH43" i="4"/>
  <c r="BI43" i="4" s="1"/>
  <c r="BH16" i="4"/>
  <c r="BI16" i="4" s="1"/>
  <c r="Y9" i="11"/>
  <c r="X9" i="8"/>
  <c r="AA9" i="8" s="1"/>
  <c r="AB9" i="8" s="1"/>
  <c r="AD9" i="11"/>
  <c r="BH50" i="4"/>
  <c r="BI50" i="4" s="1"/>
  <c r="Y34" i="11"/>
  <c r="X34" i="8"/>
  <c r="AA34" i="8" s="1"/>
  <c r="AB34" i="8" s="1"/>
  <c r="AD34" i="11"/>
  <c r="Y8" i="11"/>
  <c r="X8" i="8"/>
  <c r="AA8" i="8" s="1"/>
  <c r="AD8" i="11"/>
  <c r="BH13" i="4"/>
  <c r="BI13" i="4" s="1"/>
  <c r="BH45" i="4"/>
  <c r="BI45" i="4" s="1"/>
  <c r="Y37" i="11"/>
  <c r="X37" i="8"/>
  <c r="AA37" i="8" s="1"/>
  <c r="AB37" i="8" s="1"/>
  <c r="AD37" i="11"/>
  <c r="X22" i="8"/>
  <c r="AA22" i="8" s="1"/>
  <c r="AB22" i="8" s="1"/>
  <c r="AD22" i="11"/>
  <c r="Y22" i="11"/>
  <c r="BH39" i="4"/>
  <c r="BI39" i="4" s="1"/>
  <c r="AU23" i="46"/>
  <c r="AV23" i="46" s="1"/>
  <c r="X23" i="46"/>
  <c r="BH44" i="4"/>
  <c r="BI44" i="4" s="1"/>
  <c r="AU46" i="46"/>
  <c r="AV46" i="46" s="1"/>
  <c r="X46" i="46"/>
  <c r="X19" i="8"/>
  <c r="AA19" i="8" s="1"/>
  <c r="AB19" i="8" s="1"/>
  <c r="Y19" i="11"/>
  <c r="AD19" i="11"/>
  <c r="X35" i="46"/>
  <c r="AU35" i="46"/>
  <c r="AV35" i="46" s="1"/>
  <c r="X16" i="46"/>
  <c r="AU16" i="46"/>
  <c r="AV16" i="46" s="1"/>
  <c r="AU44" i="46"/>
  <c r="AV44" i="46" s="1"/>
  <c r="X44" i="46"/>
  <c r="Y28" i="11"/>
  <c r="AD28" i="11"/>
  <c r="X28" i="8"/>
  <c r="AA28" i="8" s="1"/>
  <c r="AB28" i="8" s="1"/>
  <c r="X46" i="8"/>
  <c r="AA46" i="8" s="1"/>
  <c r="AB46" i="8" s="1"/>
  <c r="AD46" i="11"/>
  <c r="Y46" i="11"/>
  <c r="AU38" i="46"/>
  <c r="AV38" i="46" s="1"/>
  <c r="X38" i="46"/>
  <c r="X19" i="46"/>
  <c r="AU19" i="46"/>
  <c r="AV19" i="46" s="1"/>
  <c r="X48" i="8"/>
  <c r="AA48" i="8" s="1"/>
  <c r="AB48" i="8" s="1"/>
  <c r="AD48" i="11"/>
  <c r="Y48" i="11"/>
  <c r="BH49" i="4"/>
  <c r="BI49" i="4" s="1"/>
  <c r="AU41" i="46"/>
  <c r="AV41" i="46" s="1"/>
  <c r="X41" i="46"/>
  <c r="X36" i="46"/>
  <c r="AU36" i="46"/>
  <c r="AV36" i="46" s="1"/>
  <c r="AU31" i="46"/>
  <c r="AV31" i="46" s="1"/>
  <c r="X31" i="46"/>
  <c r="BH34" i="4"/>
  <c r="BI34" i="4" s="1"/>
  <c r="BH24" i="4"/>
  <c r="BI24" i="4" s="1"/>
  <c r="BH41" i="4"/>
  <c r="BI41" i="4" s="1"/>
  <c r="BH46" i="4"/>
  <c r="BI46" i="4" s="1"/>
  <c r="BH21" i="4"/>
  <c r="BI21" i="4" s="1"/>
  <c r="X34" i="46"/>
  <c r="AU34" i="46"/>
  <c r="AV34" i="46" s="1"/>
  <c r="AU24" i="46"/>
  <c r="AV24" i="46" s="1"/>
  <c r="X24" i="46"/>
  <c r="AU45" i="46"/>
  <c r="AV45" i="46" s="1"/>
  <c r="X45" i="46"/>
  <c r="X51" i="4"/>
  <c r="Y51" i="4"/>
  <c r="T9" i="28" s="1"/>
  <c r="T14" i="28" s="1"/>
  <c r="T18" i="28" s="1"/>
  <c r="X47" i="8"/>
  <c r="AA47" i="8" s="1"/>
  <c r="AB47" i="8" s="1"/>
  <c r="Y47" i="11"/>
  <c r="AD47" i="11"/>
  <c r="AD11" i="11"/>
  <c r="X11" i="8"/>
  <c r="AA11" i="8" s="1"/>
  <c r="AB11" i="8" s="1"/>
  <c r="Y11" i="11"/>
  <c r="BH10" i="4"/>
  <c r="BI10" i="4" s="1"/>
  <c r="X49" i="46"/>
  <c r="AU49" i="46"/>
  <c r="AV49" i="46" s="1"/>
  <c r="BH33" i="4"/>
  <c r="BI33" i="4" s="1"/>
  <c r="BH35" i="4"/>
  <c r="BI35" i="4" s="1"/>
  <c r="X27" i="8"/>
  <c r="AA27" i="8" s="1"/>
  <c r="AB27" i="8" s="1"/>
  <c r="Y27" i="11"/>
  <c r="AD27" i="11"/>
  <c r="AD16" i="11"/>
  <c r="X16" i="8"/>
  <c r="AA16" i="8" s="1"/>
  <c r="AB16" i="8" s="1"/>
  <c r="Y16" i="11"/>
  <c r="BH36" i="4"/>
  <c r="BI36" i="4" s="1"/>
  <c r="Y17" i="11"/>
  <c r="X17" i="8"/>
  <c r="AA17" i="8" s="1"/>
  <c r="AB17" i="8" s="1"/>
  <c r="AD17" i="11"/>
  <c r="X42" i="46"/>
  <c r="AU42" i="46"/>
  <c r="AV42" i="46" s="1"/>
  <c r="X15" i="46"/>
  <c r="AU15" i="46"/>
  <c r="AV15" i="46" s="1"/>
  <c r="AD40" i="11"/>
  <c r="Y40" i="11"/>
  <c r="X40" i="8"/>
  <c r="AA40" i="8" s="1"/>
  <c r="AB40" i="8" s="1"/>
  <c r="X24" i="8"/>
  <c r="AA24" i="8" s="1"/>
  <c r="AB24" i="8" s="1"/>
  <c r="Y24" i="11"/>
  <c r="AD24" i="11"/>
  <c r="X39" i="8"/>
  <c r="AA39" i="8" s="1"/>
  <c r="AB39" i="8" s="1"/>
  <c r="Y39" i="11"/>
  <c r="AD39" i="11"/>
  <c r="BH19" i="4"/>
  <c r="BI19" i="4" s="1"/>
  <c r="AU48" i="46"/>
  <c r="AV48" i="46" s="1"/>
  <c r="X48" i="46"/>
  <c r="AD25" i="11"/>
  <c r="Y25" i="11"/>
  <c r="X25" i="8"/>
  <c r="AA25" i="8" s="1"/>
  <c r="AB25" i="8" s="1"/>
  <c r="AU43" i="46"/>
  <c r="AV43" i="46" s="1"/>
  <c r="X43" i="46"/>
  <c r="AU27" i="46"/>
  <c r="AV27" i="46" s="1"/>
  <c r="X27" i="46"/>
  <c r="X9" i="46"/>
  <c r="AU9" i="46"/>
  <c r="AV9" i="46" s="1"/>
  <c r="BH12" i="4"/>
  <c r="BI12" i="4" s="1"/>
  <c r="BH30" i="4"/>
  <c r="BI30" i="4" s="1"/>
  <c r="AU10" i="46"/>
  <c r="AV10" i="46" s="1"/>
  <c r="X10" i="46"/>
  <c r="BH48" i="4"/>
  <c r="BI48" i="4" s="1"/>
  <c r="X21" i="8"/>
  <c r="AA21" i="8" s="1"/>
  <c r="AB21" i="8" s="1"/>
  <c r="AD21" i="11"/>
  <c r="Y21" i="11"/>
  <c r="Y49" i="11"/>
  <c r="X49" i="8"/>
  <c r="AA49" i="8" s="1"/>
  <c r="AB49" i="8" s="1"/>
  <c r="AD49" i="11"/>
  <c r="X33" i="46"/>
  <c r="AU33" i="46"/>
  <c r="AV33" i="46" s="1"/>
  <c r="BH18" i="4"/>
  <c r="BI18" i="4" s="1"/>
  <c r="Y31" i="11"/>
  <c r="X31" i="8"/>
  <c r="AA31" i="8" s="1"/>
  <c r="AB31" i="8" s="1"/>
  <c r="AD31" i="11"/>
  <c r="X26" i="8"/>
  <c r="AA26" i="8" s="1"/>
  <c r="AB26" i="8" s="1"/>
  <c r="AD26" i="11"/>
  <c r="Y26" i="11"/>
  <c r="X8" i="46"/>
  <c r="AU8" i="46"/>
  <c r="AV8" i="46" s="1"/>
  <c r="Y32" i="11"/>
  <c r="AD32" i="11"/>
  <c r="X32" i="8"/>
  <c r="AA32" i="8" s="1"/>
  <c r="AB32" i="8" s="1"/>
  <c r="X13" i="8"/>
  <c r="AA13" i="8" s="1"/>
  <c r="AB13" i="8" s="1"/>
  <c r="AD13" i="11"/>
  <c r="Y13" i="11"/>
  <c r="X29" i="46"/>
  <c r="AU29" i="46"/>
  <c r="AV29" i="46" s="1"/>
  <c r="BH25" i="4"/>
  <c r="BI25" i="4" s="1"/>
  <c r="AD18" i="11"/>
  <c r="Y18" i="11"/>
  <c r="X18" i="8"/>
  <c r="AA18" i="8" s="1"/>
  <c r="AB18" i="8" s="1"/>
  <c r="X15" i="8"/>
  <c r="AA15" i="8" s="1"/>
  <c r="AB15" i="8" s="1"/>
  <c r="Y15" i="11"/>
  <c r="AD15" i="11"/>
  <c r="AU39" i="46"/>
  <c r="AV39" i="46" s="1"/>
  <c r="X39" i="46"/>
  <c r="AU17" i="46"/>
  <c r="AV17" i="46" s="1"/>
  <c r="X17" i="46"/>
  <c r="BH42" i="4"/>
  <c r="BI42" i="4" s="1"/>
  <c r="AU40" i="46"/>
  <c r="AV40" i="46" s="1"/>
  <c r="X40" i="46"/>
  <c r="AU37" i="46"/>
  <c r="AV37" i="46" s="1"/>
  <c r="X37" i="46"/>
  <c r="BH29" i="4"/>
  <c r="BI29" i="4" s="1"/>
  <c r="BH14" i="4"/>
  <c r="BI14" i="4" s="1"/>
  <c r="W7" i="46"/>
  <c r="I7" i="46"/>
  <c r="AD38" i="11"/>
  <c r="Y38" i="11"/>
  <c r="X38" i="8"/>
  <c r="AA38" i="8" s="1"/>
  <c r="AB38" i="8" s="1"/>
  <c r="X30" i="46"/>
  <c r="AU30" i="46"/>
  <c r="AV30" i="46" s="1"/>
  <c r="BH32" i="4"/>
  <c r="BI32" i="4" s="1"/>
  <c r="X18" i="46"/>
  <c r="AU18" i="46"/>
  <c r="AV18" i="46" s="1"/>
  <c r="Y43" i="11"/>
  <c r="X43" i="8"/>
  <c r="AA43" i="8" s="1"/>
  <c r="AB43" i="8" s="1"/>
  <c r="AD43" i="11"/>
  <c r="Y35" i="11"/>
  <c r="AD35" i="11"/>
  <c r="X35" i="8"/>
  <c r="AA35" i="8" s="1"/>
  <c r="AB35" i="8" s="1"/>
  <c r="BH27" i="4"/>
  <c r="BI27" i="4" s="1"/>
  <c r="BH9" i="4"/>
  <c r="BI9" i="4" s="1"/>
  <c r="AD36" i="11"/>
  <c r="Y36" i="11"/>
  <c r="X36" i="8"/>
  <c r="AA36" i="8" s="1"/>
  <c r="AB36" i="8" s="1"/>
  <c r="AD50" i="11"/>
  <c r="Y50" i="11"/>
  <c r="X50" i="8"/>
  <c r="AA50" i="8" s="1"/>
  <c r="AB50" i="8" s="1"/>
  <c r="AU26" i="46"/>
  <c r="AV26" i="46" s="1"/>
  <c r="X26" i="46"/>
  <c r="BH8" i="4"/>
  <c r="BI8" i="4" s="1"/>
  <c r="BH40" i="4"/>
  <c r="BI40" i="4" s="1"/>
  <c r="BH37" i="4"/>
  <c r="BI37" i="4" s="1"/>
  <c r="BH22" i="4"/>
  <c r="BI22" i="4" s="1"/>
  <c r="AU14" i="46"/>
  <c r="AV14" i="46" s="1"/>
  <c r="X14" i="46"/>
  <c r="Y44" i="11"/>
  <c r="AD44" i="11"/>
  <c r="X44" i="8"/>
  <c r="AA44" i="8" s="1"/>
  <c r="AB44" i="8" s="1"/>
  <c r="AU12" i="46"/>
  <c r="AV12" i="46" s="1"/>
  <c r="X12" i="46"/>
  <c r="X21" i="46"/>
  <c r="AU21" i="46"/>
  <c r="AV21" i="46" s="1"/>
  <c r="Y41" i="11"/>
  <c r="X41" i="8"/>
  <c r="AA41" i="8" s="1"/>
  <c r="AB41" i="8" s="1"/>
  <c r="AD41" i="11"/>
  <c r="BH28" i="4"/>
  <c r="BI28" i="4" s="1"/>
  <c r="Y12" i="11"/>
  <c r="X12" i="8"/>
  <c r="AA12" i="8" s="1"/>
  <c r="AB12" i="8" s="1"/>
  <c r="AD12" i="11"/>
  <c r="Y30" i="11"/>
  <c r="AD30" i="11"/>
  <c r="X30" i="8"/>
  <c r="AA30" i="8" s="1"/>
  <c r="AB30" i="8" s="1"/>
  <c r="X32" i="46"/>
  <c r="AU32" i="46"/>
  <c r="AV32" i="46" s="1"/>
  <c r="AU25" i="46"/>
  <c r="AV25" i="46" s="1"/>
  <c r="X25" i="46"/>
  <c r="AP21" i="8" l="1"/>
  <c r="AQ21" i="8" s="1"/>
  <c r="AA51" i="8"/>
  <c r="AB8" i="8"/>
  <c r="AB51" i="8" s="1"/>
  <c r="AP48" i="8"/>
  <c r="AQ48" i="8" s="1"/>
  <c r="AP37" i="8"/>
  <c r="AQ37" i="8" s="1"/>
  <c r="AP17" i="8"/>
  <c r="AQ17" i="8" s="1"/>
  <c r="AP15" i="8"/>
  <c r="AQ15" i="8" s="1"/>
  <c r="AP10" i="8"/>
  <c r="AQ10" i="8" s="1"/>
  <c r="AP12" i="8"/>
  <c r="AQ12" i="8" s="1"/>
  <c r="AP24" i="8"/>
  <c r="AQ24" i="8" s="1"/>
  <c r="AP39" i="8"/>
  <c r="AQ39" i="8" s="1"/>
  <c r="AP33" i="8"/>
  <c r="AQ33" i="8" s="1"/>
  <c r="AP27" i="8"/>
  <c r="AQ27" i="8" s="1"/>
  <c r="AP46" i="8"/>
  <c r="AQ46" i="8" s="1"/>
  <c r="AP13" i="8"/>
  <c r="AQ13" i="8" s="1"/>
  <c r="AP9" i="8"/>
  <c r="AQ9" i="8" s="1"/>
  <c r="AP42" i="8"/>
  <c r="AQ42" i="8" s="1"/>
  <c r="AP38" i="8"/>
  <c r="AQ38" i="8" s="1"/>
  <c r="AP18" i="8"/>
  <c r="AQ18" i="8" s="1"/>
  <c r="AP23" i="8"/>
  <c r="AQ23" i="8" s="1"/>
  <c r="AP8" i="8"/>
  <c r="AQ8" i="8" s="1"/>
  <c r="AP32" i="8"/>
  <c r="AQ32" i="8" s="1"/>
  <c r="AP43" i="8"/>
  <c r="AQ43" i="8" s="1"/>
  <c r="AP28" i="8"/>
  <c r="AQ28" i="8" s="1"/>
  <c r="AP40" i="8"/>
  <c r="AQ40" i="8" s="1"/>
  <c r="AP47" i="8"/>
  <c r="AQ47" i="8" s="1"/>
  <c r="AP25" i="8"/>
  <c r="AQ25" i="8" s="1"/>
  <c r="AP16" i="8"/>
  <c r="AQ16" i="8" s="1"/>
  <c r="AP22" i="8"/>
  <c r="AQ22" i="8" s="1"/>
  <c r="AP50" i="8"/>
  <c r="AQ50" i="8" s="1"/>
  <c r="AP29" i="8"/>
  <c r="AQ29" i="8" s="1"/>
  <c r="AP19" i="8"/>
  <c r="AQ19" i="8" s="1"/>
  <c r="AP49" i="8"/>
  <c r="AQ49" i="8" s="1"/>
  <c r="AP31" i="8"/>
  <c r="AQ31" i="8" s="1"/>
  <c r="AP34" i="8"/>
  <c r="AQ34" i="8" s="1"/>
  <c r="AP14" i="8"/>
  <c r="AQ14" i="8" s="1"/>
  <c r="AP41" i="8"/>
  <c r="AQ41" i="8" s="1"/>
  <c r="AP35" i="8"/>
  <c r="AQ35" i="8" s="1"/>
  <c r="AP30" i="8"/>
  <c r="AQ30" i="8" s="1"/>
  <c r="AP45" i="8"/>
  <c r="AQ45" i="8" s="1"/>
  <c r="AP36" i="8"/>
  <c r="AQ36" i="8" s="1"/>
  <c r="AP26" i="8"/>
  <c r="AQ26" i="8" s="1"/>
  <c r="AP44" i="8"/>
  <c r="AQ44" i="8" s="1"/>
  <c r="BH31" i="53"/>
  <c r="BI31" i="53" s="1"/>
  <c r="BF31" i="53"/>
  <c r="BH40" i="53"/>
  <c r="BI40" i="53" s="1"/>
  <c r="BF40" i="53"/>
  <c r="BH18" i="53"/>
  <c r="BI18" i="53" s="1"/>
  <c r="BF18" i="53"/>
  <c r="BH13" i="53"/>
  <c r="BI13" i="53" s="1"/>
  <c r="BF13" i="53"/>
  <c r="BH25" i="53"/>
  <c r="BI25" i="53" s="1"/>
  <c r="BF25" i="53"/>
  <c r="BH37" i="53"/>
  <c r="BI37" i="53" s="1"/>
  <c r="BF37" i="53"/>
  <c r="BH8" i="53"/>
  <c r="BI8" i="53" s="1"/>
  <c r="BF8" i="53"/>
  <c r="BH32" i="53"/>
  <c r="BI32" i="53" s="1"/>
  <c r="BF32" i="53"/>
  <c r="BH50" i="53"/>
  <c r="BI50" i="53" s="1"/>
  <c r="BF50" i="53"/>
  <c r="BH49" i="53"/>
  <c r="BI49" i="53" s="1"/>
  <c r="BF49" i="53"/>
  <c r="BH28" i="53"/>
  <c r="BI28" i="53" s="1"/>
  <c r="BF28" i="53"/>
  <c r="BH42" i="53"/>
  <c r="BI42" i="53" s="1"/>
  <c r="BF42" i="53"/>
  <c r="BH29" i="53"/>
  <c r="BI29" i="53" s="1"/>
  <c r="BF29" i="53"/>
  <c r="BH22" i="53"/>
  <c r="BI22" i="53" s="1"/>
  <c r="BF22" i="53"/>
  <c r="BH39" i="53"/>
  <c r="BI39" i="53" s="1"/>
  <c r="BF39" i="53"/>
  <c r="BH38" i="53"/>
  <c r="BI38" i="53" s="1"/>
  <c r="BF38" i="53"/>
  <c r="BH16" i="53"/>
  <c r="BI16" i="53" s="1"/>
  <c r="BF16" i="53"/>
  <c r="BH45" i="53"/>
  <c r="BI45" i="53" s="1"/>
  <c r="BF45" i="53"/>
  <c r="BH33" i="53"/>
  <c r="BI33" i="53" s="1"/>
  <c r="BF33" i="53"/>
  <c r="BH44" i="53"/>
  <c r="BI44" i="53" s="1"/>
  <c r="BF44" i="53"/>
  <c r="BH27" i="53"/>
  <c r="BI27" i="53" s="1"/>
  <c r="BF27" i="53"/>
  <c r="BH46" i="53"/>
  <c r="BI46" i="53" s="1"/>
  <c r="BF46" i="53"/>
  <c r="BH15" i="53"/>
  <c r="BI15" i="53" s="1"/>
  <c r="BF15" i="53"/>
  <c r="BH12" i="53"/>
  <c r="BI12" i="53" s="1"/>
  <c r="BF12" i="53"/>
  <c r="BH10" i="53"/>
  <c r="BI10" i="53" s="1"/>
  <c r="BF10" i="53"/>
  <c r="BH30" i="53"/>
  <c r="BI30" i="53" s="1"/>
  <c r="BF30" i="53"/>
  <c r="BH36" i="53"/>
  <c r="BI36" i="53" s="1"/>
  <c r="BF36" i="53"/>
  <c r="BH17" i="53"/>
  <c r="BI17" i="53" s="1"/>
  <c r="BF17" i="53"/>
  <c r="BH23" i="53"/>
  <c r="BI23" i="53" s="1"/>
  <c r="BF23" i="53"/>
  <c r="BH26" i="53"/>
  <c r="BI26" i="53" s="1"/>
  <c r="BF26" i="53"/>
  <c r="BH48" i="53"/>
  <c r="BI48" i="53" s="1"/>
  <c r="BF48" i="53"/>
  <c r="BH9" i="53"/>
  <c r="BI9" i="53" s="1"/>
  <c r="BF9" i="53"/>
  <c r="BH14" i="53"/>
  <c r="BI14" i="53" s="1"/>
  <c r="BF14" i="53"/>
  <c r="BH34" i="53"/>
  <c r="BI34" i="53" s="1"/>
  <c r="BF34" i="53"/>
  <c r="BH47" i="53"/>
  <c r="BI47" i="53" s="1"/>
  <c r="BF47" i="53"/>
  <c r="BH24" i="53"/>
  <c r="BI24" i="53" s="1"/>
  <c r="BF24" i="53"/>
  <c r="BH41" i="53"/>
  <c r="BI41" i="53" s="1"/>
  <c r="BF41" i="53"/>
  <c r="BH35" i="53"/>
  <c r="BI35" i="53" s="1"/>
  <c r="BF35" i="53"/>
  <c r="AQ8" i="53"/>
  <c r="BH19" i="53"/>
  <c r="BI19" i="53" s="1"/>
  <c r="BF19" i="53"/>
  <c r="BH43" i="53"/>
  <c r="BI43" i="53" s="1"/>
  <c r="BF43" i="53"/>
  <c r="BH21" i="53"/>
  <c r="BI21" i="53" s="1"/>
  <c r="BF21" i="53"/>
  <c r="BI7" i="53"/>
  <c r="AJ48" i="2"/>
  <c r="AK48" i="8"/>
  <c r="AJ28" i="2"/>
  <c r="AK28" i="8"/>
  <c r="AJ37" i="2"/>
  <c r="AK37" i="8"/>
  <c r="AJ40" i="2"/>
  <c r="AK40" i="8"/>
  <c r="AJ17" i="2"/>
  <c r="AK17" i="8"/>
  <c r="AJ47" i="2"/>
  <c r="AK47" i="8"/>
  <c r="AJ15" i="2"/>
  <c r="AK15" i="8"/>
  <c r="AJ25" i="2"/>
  <c r="AK25" i="8"/>
  <c r="AK10" i="8"/>
  <c r="AJ10" i="2"/>
  <c r="AK16" i="8"/>
  <c r="AJ16" i="2"/>
  <c r="AK21" i="8"/>
  <c r="AJ21" i="2"/>
  <c r="AJ12" i="2"/>
  <c r="AK12" i="8"/>
  <c r="AK22" i="8"/>
  <c r="AJ22" i="2"/>
  <c r="AJ24" i="2"/>
  <c r="AK24" i="8"/>
  <c r="AJ50" i="2"/>
  <c r="AK50" i="8"/>
  <c r="AK39" i="8"/>
  <c r="AJ39" i="2"/>
  <c r="AJ29" i="2"/>
  <c r="AK29" i="8"/>
  <c r="AJ33" i="2"/>
  <c r="AK33" i="8"/>
  <c r="AJ19" i="2"/>
  <c r="AK19" i="8"/>
  <c r="AJ27" i="2"/>
  <c r="AK27" i="8"/>
  <c r="AK7" i="8"/>
  <c r="AJ7" i="2"/>
  <c r="AJ49" i="2"/>
  <c r="AK49" i="8"/>
  <c r="AJ46" i="2"/>
  <c r="AK46" i="8"/>
  <c r="AJ31" i="2"/>
  <c r="AK31" i="8"/>
  <c r="AK13" i="8"/>
  <c r="AJ13" i="2"/>
  <c r="AJ34" i="2"/>
  <c r="AK34" i="8"/>
  <c r="AJ9" i="2"/>
  <c r="AK9" i="8"/>
  <c r="AJ14" i="2"/>
  <c r="AK14" i="8"/>
  <c r="AJ42" i="2"/>
  <c r="AK42" i="8"/>
  <c r="AJ41" i="2"/>
  <c r="AK41" i="8"/>
  <c r="AJ38" i="2"/>
  <c r="AK38" i="8"/>
  <c r="AJ35" i="2"/>
  <c r="AK35" i="8"/>
  <c r="AJ18" i="2"/>
  <c r="AK18" i="8"/>
  <c r="AJ30" i="2"/>
  <c r="AK30" i="8"/>
  <c r="AJ23" i="2"/>
  <c r="AK23" i="8"/>
  <c r="AJ45" i="2"/>
  <c r="AK45" i="8"/>
  <c r="AJ8" i="2"/>
  <c r="AK8" i="8"/>
  <c r="AJ36" i="2"/>
  <c r="AK36" i="8"/>
  <c r="AJ26" i="2"/>
  <c r="AK26" i="8"/>
  <c r="AJ32" i="2"/>
  <c r="AK32" i="8"/>
  <c r="AJ44" i="2"/>
  <c r="AK44" i="8"/>
  <c r="AK43" i="8"/>
  <c r="AJ43" i="2"/>
  <c r="AG19" i="2"/>
  <c r="AH19" i="8"/>
  <c r="BE19" i="8"/>
  <c r="AG37" i="2"/>
  <c r="AH37" i="8"/>
  <c r="BE37" i="8"/>
  <c r="AG27" i="2"/>
  <c r="AH27" i="8"/>
  <c r="BE27" i="8"/>
  <c r="AG7" i="2"/>
  <c r="AH7" i="8"/>
  <c r="BE7" i="8"/>
  <c r="AH42" i="8"/>
  <c r="AG42" i="2"/>
  <c r="BE42" i="8"/>
  <c r="AG32" i="2"/>
  <c r="AH32" i="8"/>
  <c r="BE32" i="8"/>
  <c r="AG48" i="2"/>
  <c r="AH48" i="8"/>
  <c r="BE48" i="8"/>
  <c r="AH28" i="8"/>
  <c r="AG28" i="2"/>
  <c r="BE28" i="8"/>
  <c r="AG26" i="2"/>
  <c r="AH26" i="8"/>
  <c r="BE26" i="8"/>
  <c r="AG34" i="2"/>
  <c r="AH34" i="8"/>
  <c r="BE34" i="8"/>
  <c r="AG43" i="2"/>
  <c r="AH43" i="8"/>
  <c r="BE43" i="8"/>
  <c r="AG29" i="2"/>
  <c r="AH29" i="8"/>
  <c r="BE29" i="8"/>
  <c r="AH10" i="8"/>
  <c r="AG10" i="2"/>
  <c r="BE10" i="8"/>
  <c r="AG47" i="2"/>
  <c r="AH47" i="8"/>
  <c r="BE47" i="8"/>
  <c r="AH41" i="8"/>
  <c r="AG41" i="2"/>
  <c r="BE41" i="8"/>
  <c r="AG50" i="2"/>
  <c r="AH50" i="8"/>
  <c r="BE50" i="8"/>
  <c r="AG16" i="2"/>
  <c r="AH16" i="8"/>
  <c r="BE16" i="8"/>
  <c r="AH25" i="8"/>
  <c r="AG25" i="2"/>
  <c r="BE25" i="8"/>
  <c r="AG33" i="2"/>
  <c r="AH33" i="8"/>
  <c r="BE33" i="8"/>
  <c r="AG39" i="2"/>
  <c r="AH39" i="8"/>
  <c r="BE39" i="8"/>
  <c r="AH13" i="8"/>
  <c r="AG13" i="2"/>
  <c r="BE13" i="8"/>
  <c r="AG9" i="2"/>
  <c r="AH9" i="8"/>
  <c r="BE9" i="8"/>
  <c r="AG21" i="2"/>
  <c r="AH21" i="8"/>
  <c r="BE21" i="8"/>
  <c r="AH22" i="8"/>
  <c r="AG22" i="2"/>
  <c r="BE22" i="8"/>
  <c r="AG24" i="2"/>
  <c r="AH24" i="8"/>
  <c r="BE24" i="8"/>
  <c r="AG44" i="2"/>
  <c r="AH44" i="8"/>
  <c r="BE44" i="8"/>
  <c r="AH45" i="8"/>
  <c r="AG45" i="2"/>
  <c r="BE45" i="8"/>
  <c r="AG8" i="2"/>
  <c r="AH8" i="8"/>
  <c r="BE8" i="8"/>
  <c r="AG12" i="2"/>
  <c r="AH12" i="8"/>
  <c r="BE12" i="8"/>
  <c r="AG14" i="2"/>
  <c r="AH14" i="8"/>
  <c r="BE14" i="8"/>
  <c r="AG40" i="2"/>
  <c r="AH40" i="8"/>
  <c r="BE40" i="8"/>
  <c r="AG17" i="2"/>
  <c r="AH17" i="8"/>
  <c r="BE17" i="8"/>
  <c r="AG15" i="2"/>
  <c r="AH15" i="8"/>
  <c r="BE15" i="8"/>
  <c r="AH31" i="8"/>
  <c r="AG31" i="2"/>
  <c r="BE31" i="8"/>
  <c r="AG49" i="2"/>
  <c r="AH49" i="8"/>
  <c r="BE49" i="8"/>
  <c r="AG46" i="2"/>
  <c r="AH46" i="8"/>
  <c r="BE46" i="8"/>
  <c r="AG38" i="2"/>
  <c r="AH38" i="8"/>
  <c r="BE38" i="8"/>
  <c r="AG36" i="2"/>
  <c r="AH36" i="8"/>
  <c r="BE36" i="8"/>
  <c r="AG35" i="2"/>
  <c r="AH35" i="8"/>
  <c r="BE35" i="8"/>
  <c r="AG23" i="2"/>
  <c r="AH23" i="8"/>
  <c r="BE23" i="8"/>
  <c r="AH18" i="8"/>
  <c r="AG18" i="2"/>
  <c r="BE18" i="8"/>
  <c r="AG30" i="2"/>
  <c r="AH30" i="8"/>
  <c r="BE30" i="8"/>
  <c r="Y30" i="8"/>
  <c r="X30" i="2"/>
  <c r="AA30" i="2" s="1"/>
  <c r="AB30" i="2" s="1"/>
  <c r="AD30" i="8"/>
  <c r="Y39" i="8"/>
  <c r="AD39" i="8"/>
  <c r="X39" i="2"/>
  <c r="AA39" i="2" s="1"/>
  <c r="AB39" i="2" s="1"/>
  <c r="AE11" i="11"/>
  <c r="BH10" i="11"/>
  <c r="BI10" i="11" s="1"/>
  <c r="AE10" i="11"/>
  <c r="BH12" i="11"/>
  <c r="BI12" i="11" s="1"/>
  <c r="AE12" i="11"/>
  <c r="AE41" i="11"/>
  <c r="BH41" i="11"/>
  <c r="BI41" i="11" s="1"/>
  <c r="BH44" i="11"/>
  <c r="BI44" i="11" s="1"/>
  <c r="AE44" i="11"/>
  <c r="AE50" i="11"/>
  <c r="BH50" i="11"/>
  <c r="BI50" i="11" s="1"/>
  <c r="AE38" i="11"/>
  <c r="BH38" i="11"/>
  <c r="BI38" i="11" s="1"/>
  <c r="AE15" i="11"/>
  <c r="BH15" i="11"/>
  <c r="BI15" i="11" s="1"/>
  <c r="X13" i="2"/>
  <c r="AA13" i="2" s="1"/>
  <c r="AB13" i="2" s="1"/>
  <c r="AD13" i="8"/>
  <c r="Y13" i="8"/>
  <c r="Y26" i="8"/>
  <c r="AD26" i="8"/>
  <c r="X26" i="2"/>
  <c r="AA26" i="2" s="1"/>
  <c r="AB26" i="2" s="1"/>
  <c r="BH49" i="11"/>
  <c r="BI49" i="11" s="1"/>
  <c r="AE49" i="11"/>
  <c r="BH21" i="11"/>
  <c r="BI21" i="11" s="1"/>
  <c r="AE21" i="11"/>
  <c r="AD25" i="8"/>
  <c r="X25" i="2"/>
  <c r="AA25" i="2" s="1"/>
  <c r="AB25" i="2" s="1"/>
  <c r="Y25" i="8"/>
  <c r="Y24" i="8"/>
  <c r="X24" i="2"/>
  <c r="AA24" i="2" s="1"/>
  <c r="AB24" i="2" s="1"/>
  <c r="AD24" i="8"/>
  <c r="BH17" i="11"/>
  <c r="BI17" i="11" s="1"/>
  <c r="AE17" i="11"/>
  <c r="AE27" i="11"/>
  <c r="BH27" i="11"/>
  <c r="BI27" i="11" s="1"/>
  <c r="Y11" i="8"/>
  <c r="AD11" i="8"/>
  <c r="X11" i="2"/>
  <c r="AA11" i="2" s="1"/>
  <c r="AB11" i="2" s="1"/>
  <c r="X47" i="2"/>
  <c r="AA47" i="2" s="1"/>
  <c r="AB47" i="2" s="1"/>
  <c r="AD47" i="8"/>
  <c r="Y47" i="8"/>
  <c r="BH48" i="11"/>
  <c r="BI48" i="11" s="1"/>
  <c r="AE48" i="11"/>
  <c r="AD46" i="8"/>
  <c r="X46" i="2"/>
  <c r="AA46" i="2" s="1"/>
  <c r="AB46" i="2" s="1"/>
  <c r="Y46" i="8"/>
  <c r="X19" i="2"/>
  <c r="AA19" i="2" s="1"/>
  <c r="AB19" i="2" s="1"/>
  <c r="Y19" i="8"/>
  <c r="AD19" i="8"/>
  <c r="AE37" i="11"/>
  <c r="BH37" i="11"/>
  <c r="BI37" i="11" s="1"/>
  <c r="X8" i="2"/>
  <c r="AA8" i="2" s="1"/>
  <c r="Y8" i="8"/>
  <c r="AD8" i="8"/>
  <c r="AE42" i="11"/>
  <c r="BH42" i="11"/>
  <c r="BI42" i="11" s="1"/>
  <c r="Y12" i="8"/>
  <c r="X12" i="2"/>
  <c r="AA12" i="2" s="1"/>
  <c r="AB12" i="2" s="1"/>
  <c r="AD12" i="8"/>
  <c r="Y36" i="8"/>
  <c r="AD36" i="8"/>
  <c r="X36" i="2"/>
  <c r="AA36" i="2" s="1"/>
  <c r="AB36" i="2" s="1"/>
  <c r="X32" i="2"/>
  <c r="AA32" i="2" s="1"/>
  <c r="AB32" i="2" s="1"/>
  <c r="Y32" i="8"/>
  <c r="AD32" i="8"/>
  <c r="AD49" i="8"/>
  <c r="X49" i="2"/>
  <c r="AA49" i="2" s="1"/>
  <c r="AB49" i="2" s="1"/>
  <c r="Y49" i="8"/>
  <c r="AD17" i="8"/>
  <c r="X17" i="2"/>
  <c r="AA17" i="2" s="1"/>
  <c r="AB17" i="2" s="1"/>
  <c r="Y17" i="8"/>
  <c r="Y48" i="8"/>
  <c r="X48" i="2"/>
  <c r="AA48" i="2" s="1"/>
  <c r="AB48" i="2" s="1"/>
  <c r="AD48" i="8"/>
  <c r="AE33" i="11"/>
  <c r="BH33" i="11"/>
  <c r="BI33" i="11" s="1"/>
  <c r="X14" i="2"/>
  <c r="AA14" i="2" s="1"/>
  <c r="AB14" i="2" s="1"/>
  <c r="AD14" i="8"/>
  <c r="Y14" i="8"/>
  <c r="AE45" i="11"/>
  <c r="BH45" i="11"/>
  <c r="BI45" i="11" s="1"/>
  <c r="AD50" i="8"/>
  <c r="X50" i="2"/>
  <c r="AA50" i="2" s="1"/>
  <c r="AB50" i="2" s="1"/>
  <c r="Y50" i="8"/>
  <c r="AD35" i="8"/>
  <c r="X35" i="2"/>
  <c r="AA35" i="2" s="1"/>
  <c r="AB35" i="2" s="1"/>
  <c r="Y35" i="8"/>
  <c r="Y43" i="8"/>
  <c r="X43" i="2"/>
  <c r="AA43" i="2" s="1"/>
  <c r="AB43" i="2" s="1"/>
  <c r="AD43" i="8"/>
  <c r="Y38" i="8"/>
  <c r="AD38" i="8"/>
  <c r="X38" i="2"/>
  <c r="AA38" i="2" s="1"/>
  <c r="AB38" i="2" s="1"/>
  <c r="X15" i="2"/>
  <c r="AA15" i="2" s="1"/>
  <c r="AB15" i="2" s="1"/>
  <c r="Y15" i="8"/>
  <c r="AD15" i="8"/>
  <c r="AE32" i="11"/>
  <c r="BH32" i="11"/>
  <c r="BI32" i="11" s="1"/>
  <c r="X31" i="2"/>
  <c r="AA31" i="2" s="1"/>
  <c r="AB31" i="2" s="1"/>
  <c r="AD31" i="8"/>
  <c r="Y31" i="8"/>
  <c r="BH25" i="11"/>
  <c r="BI25" i="11" s="1"/>
  <c r="AE25" i="11"/>
  <c r="BH24" i="11"/>
  <c r="BI24" i="11" s="1"/>
  <c r="AE24" i="11"/>
  <c r="X16" i="2"/>
  <c r="AA16" i="2" s="1"/>
  <c r="AB16" i="2" s="1"/>
  <c r="Y16" i="8"/>
  <c r="AD16" i="8"/>
  <c r="AD27" i="8"/>
  <c r="Y27" i="8"/>
  <c r="X27" i="2"/>
  <c r="AA27" i="2" s="1"/>
  <c r="AB27" i="2" s="1"/>
  <c r="AE47" i="11"/>
  <c r="BH47" i="11"/>
  <c r="BI47" i="11" s="1"/>
  <c r="AE28" i="11"/>
  <c r="BH28" i="11"/>
  <c r="BI28" i="11" s="1"/>
  <c r="BH19" i="11"/>
  <c r="BI19" i="11" s="1"/>
  <c r="AE19" i="11"/>
  <c r="AE22" i="11"/>
  <c r="BH22" i="11"/>
  <c r="BI22" i="11" s="1"/>
  <c r="AE34" i="11"/>
  <c r="BH34" i="11"/>
  <c r="BI34" i="11" s="1"/>
  <c r="AE9" i="11"/>
  <c r="BH9" i="11"/>
  <c r="BI9" i="11" s="1"/>
  <c r="X33" i="2"/>
  <c r="AA33" i="2" s="1"/>
  <c r="AB33" i="2" s="1"/>
  <c r="Y33" i="8"/>
  <c r="AD33" i="8"/>
  <c r="X10" i="2"/>
  <c r="AA10" i="2" s="1"/>
  <c r="AB10" i="2" s="1"/>
  <c r="Y10" i="8"/>
  <c r="AD10" i="8"/>
  <c r="AE14" i="11"/>
  <c r="BH14" i="11"/>
  <c r="BI14" i="11" s="1"/>
  <c r="Y42" i="8"/>
  <c r="AD42" i="8"/>
  <c r="X42" i="2"/>
  <c r="AA42" i="2" s="1"/>
  <c r="AB42" i="2" s="1"/>
  <c r="AE29" i="11"/>
  <c r="BH29" i="11"/>
  <c r="BI29" i="11" s="1"/>
  <c r="BH23" i="11"/>
  <c r="BI23" i="11" s="1"/>
  <c r="AE23" i="11"/>
  <c r="Y41" i="8"/>
  <c r="AD41" i="8"/>
  <c r="X41" i="2"/>
  <c r="AA41" i="2" s="1"/>
  <c r="AB41" i="2" s="1"/>
  <c r="AE43" i="11"/>
  <c r="BH43" i="11"/>
  <c r="BI43" i="11" s="1"/>
  <c r="AU7" i="46"/>
  <c r="X7" i="46"/>
  <c r="AE18" i="11"/>
  <c r="BH18" i="11"/>
  <c r="BI18" i="11" s="1"/>
  <c r="AE31" i="11"/>
  <c r="BH31" i="11"/>
  <c r="BI31" i="11" s="1"/>
  <c r="X21" i="2"/>
  <c r="AA21" i="2" s="1"/>
  <c r="AB21" i="2" s="1"/>
  <c r="Y21" i="8"/>
  <c r="AD21" i="8"/>
  <c r="X40" i="2"/>
  <c r="AA40" i="2" s="1"/>
  <c r="AB40" i="2" s="1"/>
  <c r="Y40" i="8"/>
  <c r="AD40" i="8"/>
  <c r="AE51" i="4"/>
  <c r="W9" i="28" s="1"/>
  <c r="W14" i="28" s="1"/>
  <c r="W18" i="28" s="1"/>
  <c r="BH7" i="4"/>
  <c r="AD51" i="4"/>
  <c r="Y28" i="8"/>
  <c r="X28" i="2"/>
  <c r="AA28" i="2" s="1"/>
  <c r="AB28" i="2" s="1"/>
  <c r="AD28" i="8"/>
  <c r="Y37" i="8"/>
  <c r="AD37" i="8"/>
  <c r="X37" i="2"/>
  <c r="AA37" i="2" s="1"/>
  <c r="AB37" i="2" s="1"/>
  <c r="AD23" i="8"/>
  <c r="X23" i="2"/>
  <c r="AA23" i="2" s="1"/>
  <c r="AB23" i="2" s="1"/>
  <c r="Y23" i="8"/>
  <c r="AE30" i="11"/>
  <c r="BH30" i="11"/>
  <c r="BI30" i="11" s="1"/>
  <c r="Y44" i="8"/>
  <c r="X44" i="2"/>
  <c r="AA44" i="2" s="1"/>
  <c r="AB44" i="2" s="1"/>
  <c r="AD44" i="8"/>
  <c r="BH36" i="11"/>
  <c r="BI36" i="11" s="1"/>
  <c r="AE36" i="11"/>
  <c r="BH35" i="11"/>
  <c r="BI35" i="11" s="1"/>
  <c r="AE35" i="11"/>
  <c r="X18" i="2"/>
  <c r="AA18" i="2" s="1"/>
  <c r="AB18" i="2" s="1"/>
  <c r="Y18" i="8"/>
  <c r="AD18" i="8"/>
  <c r="AE13" i="11"/>
  <c r="BH13" i="11"/>
  <c r="BI13" i="11" s="1"/>
  <c r="AE26" i="11"/>
  <c r="BH26" i="11"/>
  <c r="BI26" i="11" s="1"/>
  <c r="AE39" i="11"/>
  <c r="BH39" i="11"/>
  <c r="BI39" i="11" s="1"/>
  <c r="AE40" i="11"/>
  <c r="BH40" i="11"/>
  <c r="BI40" i="11" s="1"/>
  <c r="AE16" i="11"/>
  <c r="BH16" i="11"/>
  <c r="BI16" i="11" s="1"/>
  <c r="X51" i="11"/>
  <c r="Y7" i="11"/>
  <c r="Y51" i="11" s="1"/>
  <c r="X7" i="8"/>
  <c r="AD7" i="11"/>
  <c r="BH7" i="11" s="1"/>
  <c r="BI7" i="11" s="1"/>
  <c r="AE46" i="11"/>
  <c r="BH46" i="11"/>
  <c r="BI46" i="11" s="1"/>
  <c r="X22" i="2"/>
  <c r="AA22" i="2" s="1"/>
  <c r="AB22" i="2" s="1"/>
  <c r="Y22" i="8"/>
  <c r="AD22" i="8"/>
  <c r="BH8" i="11"/>
  <c r="BI8" i="11" s="1"/>
  <c r="AE8" i="11"/>
  <c r="X34" i="2"/>
  <c r="AA34" i="2" s="1"/>
  <c r="AB34" i="2" s="1"/>
  <c r="AD34" i="8"/>
  <c r="Y34" i="8"/>
  <c r="X9" i="2"/>
  <c r="AA9" i="2" s="1"/>
  <c r="AB9" i="2" s="1"/>
  <c r="Y9" i="8"/>
  <c r="AD9" i="8"/>
  <c r="Y45" i="8"/>
  <c r="AD45" i="8"/>
  <c r="X45" i="2"/>
  <c r="AA45" i="2" s="1"/>
  <c r="AB45" i="2" s="1"/>
  <c r="AD29" i="8"/>
  <c r="X29" i="2"/>
  <c r="AA29" i="2" s="1"/>
  <c r="AB29" i="2" s="1"/>
  <c r="Y29" i="8"/>
  <c r="AP32" i="2" l="1"/>
  <c r="AQ32" i="2" s="1"/>
  <c r="AP39" i="2"/>
  <c r="AQ39" i="2" s="1"/>
  <c r="AP16" i="2"/>
  <c r="AQ16" i="2" s="1"/>
  <c r="AP45" i="2"/>
  <c r="AQ45" i="2" s="1"/>
  <c r="AP35" i="2"/>
  <c r="AQ35" i="2" s="1"/>
  <c r="AP14" i="2"/>
  <c r="AQ14" i="2" s="1"/>
  <c r="AP31" i="2"/>
  <c r="AQ31" i="2" s="1"/>
  <c r="AP27" i="2"/>
  <c r="AQ27" i="2" s="1"/>
  <c r="AP12" i="2"/>
  <c r="AQ12" i="2" s="1"/>
  <c r="AP47" i="2"/>
  <c r="AQ47" i="2" s="1"/>
  <c r="AP28" i="2"/>
  <c r="AQ28" i="2" s="1"/>
  <c r="AP21" i="2"/>
  <c r="AQ21" i="2" s="1"/>
  <c r="AP10" i="2"/>
  <c r="AQ10" i="2" s="1"/>
  <c r="AP26" i="2"/>
  <c r="AQ26" i="2" s="1"/>
  <c r="AP23" i="2"/>
  <c r="AQ23" i="2" s="1"/>
  <c r="AP38" i="2"/>
  <c r="AQ38" i="2" s="1"/>
  <c r="AP9" i="2"/>
  <c r="AQ9" i="2" s="1"/>
  <c r="AP46" i="2"/>
  <c r="AQ46" i="2" s="1"/>
  <c r="AP19" i="2"/>
  <c r="AQ19" i="2" s="1"/>
  <c r="AP50" i="2"/>
  <c r="AQ50" i="2" s="1"/>
  <c r="AP17" i="2"/>
  <c r="AQ17" i="2" s="1"/>
  <c r="AP48" i="2"/>
  <c r="AQ48" i="2" s="1"/>
  <c r="AP43" i="2"/>
  <c r="AQ43" i="2" s="1"/>
  <c r="AP36" i="2"/>
  <c r="AQ36" i="2" s="1"/>
  <c r="AP30" i="2"/>
  <c r="AQ30" i="2" s="1"/>
  <c r="AP41" i="2"/>
  <c r="AQ41" i="2" s="1"/>
  <c r="AP34" i="2"/>
  <c r="AQ34" i="2" s="1"/>
  <c r="AP49" i="2"/>
  <c r="AQ49" i="2" s="1"/>
  <c r="AP33" i="2"/>
  <c r="AQ33" i="2" s="1"/>
  <c r="AP24" i="2"/>
  <c r="AQ24" i="2" s="1"/>
  <c r="AP25" i="2"/>
  <c r="AQ25" i="2" s="1"/>
  <c r="AP40" i="2"/>
  <c r="AQ40" i="2" s="1"/>
  <c r="AP13" i="2"/>
  <c r="AQ13" i="2" s="1"/>
  <c r="AP22" i="2"/>
  <c r="AQ22" i="2" s="1"/>
  <c r="AA51" i="2"/>
  <c r="AB8" i="2"/>
  <c r="AB51" i="2" s="1"/>
  <c r="AP44" i="2"/>
  <c r="AQ44" i="2" s="1"/>
  <c r="AP8" i="2"/>
  <c r="AQ8" i="2" s="1"/>
  <c r="AP18" i="2"/>
  <c r="AQ18" i="2" s="1"/>
  <c r="AP42" i="2"/>
  <c r="AQ42" i="2" s="1"/>
  <c r="AP29" i="2"/>
  <c r="AQ29" i="2" s="1"/>
  <c r="AP15" i="2"/>
  <c r="AQ15" i="2" s="1"/>
  <c r="AP37" i="2"/>
  <c r="AQ37" i="2" s="1"/>
  <c r="AJ43" i="25"/>
  <c r="AK43" i="2"/>
  <c r="AJ42" i="25"/>
  <c r="AK42" i="2"/>
  <c r="AK7" i="2"/>
  <c r="AJ7" i="25"/>
  <c r="AK21" i="2"/>
  <c r="AJ21" i="25"/>
  <c r="AJ35" i="25"/>
  <c r="AK35" i="2"/>
  <c r="AJ41" i="25"/>
  <c r="AK41" i="2"/>
  <c r="AK14" i="2"/>
  <c r="AJ14" i="25"/>
  <c r="AK34" i="2"/>
  <c r="AJ34" i="25"/>
  <c r="AJ31" i="25"/>
  <c r="AK31" i="2"/>
  <c r="AK49" i="2"/>
  <c r="AJ49" i="25"/>
  <c r="AJ39" i="25"/>
  <c r="AK39" i="2"/>
  <c r="AK16" i="2"/>
  <c r="AJ16" i="25"/>
  <c r="AJ9" i="25"/>
  <c r="AK9" i="2"/>
  <c r="AJ46" i="25"/>
  <c r="AK46" i="2"/>
  <c r="AJ22" i="25"/>
  <c r="AK22" i="2"/>
  <c r="AK10" i="2"/>
  <c r="AJ10" i="25"/>
  <c r="AK44" i="2"/>
  <c r="AJ44" i="25"/>
  <c r="AK26" i="2"/>
  <c r="AJ26" i="25"/>
  <c r="AJ8" i="25"/>
  <c r="AK8" i="2"/>
  <c r="AK23" i="2"/>
  <c r="AJ23" i="25"/>
  <c r="AJ18" i="25"/>
  <c r="AK18" i="2"/>
  <c r="AJ13" i="25"/>
  <c r="AK13" i="2"/>
  <c r="AJ27" i="25"/>
  <c r="AK27" i="2"/>
  <c r="AK33" i="2"/>
  <c r="AJ33" i="25"/>
  <c r="AJ24" i="25"/>
  <c r="AK24" i="2"/>
  <c r="AK12" i="2"/>
  <c r="AJ12" i="25"/>
  <c r="AJ25" i="25"/>
  <c r="AK25" i="2"/>
  <c r="AK47" i="2"/>
  <c r="AJ47" i="25"/>
  <c r="AJ40" i="25"/>
  <c r="AK40" i="2"/>
  <c r="AJ28" i="25"/>
  <c r="AK28" i="2"/>
  <c r="AK38" i="2"/>
  <c r="AJ38" i="25"/>
  <c r="AJ32" i="25"/>
  <c r="AK32" i="2"/>
  <c r="AJ36" i="25"/>
  <c r="AK36" i="2"/>
  <c r="AK45" i="2"/>
  <c r="AJ45" i="25"/>
  <c r="AJ30" i="25"/>
  <c r="AK30" i="2"/>
  <c r="AJ19" i="25"/>
  <c r="AK19" i="2"/>
  <c r="AK29" i="2"/>
  <c r="AJ29" i="25"/>
  <c r="AK50" i="2"/>
  <c r="AJ50" i="25"/>
  <c r="AJ15" i="25"/>
  <c r="AK15" i="2"/>
  <c r="AK17" i="2"/>
  <c r="AJ17" i="25"/>
  <c r="AJ37" i="25"/>
  <c r="AK37" i="2"/>
  <c r="AJ48" i="25"/>
  <c r="AK48" i="2"/>
  <c r="AG31" i="25"/>
  <c r="AH31" i="2"/>
  <c r="BE12" i="2"/>
  <c r="BF12" i="2" s="1"/>
  <c r="BF12" i="8"/>
  <c r="AG24" i="25"/>
  <c r="AH24" i="2"/>
  <c r="AG47" i="25"/>
  <c r="AH47" i="2"/>
  <c r="BE30" i="2"/>
  <c r="BF30" i="2" s="1"/>
  <c r="BF30" i="8"/>
  <c r="AG18" i="25"/>
  <c r="AH18" i="2"/>
  <c r="AG23" i="25"/>
  <c r="AH23" i="2"/>
  <c r="BF36" i="8"/>
  <c r="BE36" i="2"/>
  <c r="BF36" i="2" s="1"/>
  <c r="AG46" i="25"/>
  <c r="AH46" i="2"/>
  <c r="BF31" i="8"/>
  <c r="BE31" i="2"/>
  <c r="BF31" i="2" s="1"/>
  <c r="BE17" i="2"/>
  <c r="BF17" i="2" s="1"/>
  <c r="BF17" i="8"/>
  <c r="AG14" i="25"/>
  <c r="AH14" i="2"/>
  <c r="AG8" i="25"/>
  <c r="AH8" i="2"/>
  <c r="BF44" i="8"/>
  <c r="BE44" i="2"/>
  <c r="BF44" i="2" s="1"/>
  <c r="BF9" i="8"/>
  <c r="BE9" i="2"/>
  <c r="BF9" i="2" s="1"/>
  <c r="AG13" i="25"/>
  <c r="AH13" i="2"/>
  <c r="BE33" i="2"/>
  <c r="BF33" i="2" s="1"/>
  <c r="BF33" i="8"/>
  <c r="AG25" i="25"/>
  <c r="AH25" i="2"/>
  <c r="AG16" i="25"/>
  <c r="AH16" i="2"/>
  <c r="BE41" i="2"/>
  <c r="BF41" i="2" s="1"/>
  <c r="BF41" i="8"/>
  <c r="BE10" i="2"/>
  <c r="BF10" i="2" s="1"/>
  <c r="BF10" i="8"/>
  <c r="AG43" i="25"/>
  <c r="AH43" i="2"/>
  <c r="BE26" i="2"/>
  <c r="BF26" i="2" s="1"/>
  <c r="BF26" i="8"/>
  <c r="AG28" i="25"/>
  <c r="AH28" i="2"/>
  <c r="AH48" i="2"/>
  <c r="AG48" i="25"/>
  <c r="BF42" i="8"/>
  <c r="BE42" i="2"/>
  <c r="BF42" i="2" s="1"/>
  <c r="AG37" i="25"/>
  <c r="AH37" i="2"/>
  <c r="BF35" i="8"/>
  <c r="BE35" i="2"/>
  <c r="BF35" i="2" s="1"/>
  <c r="BF49" i="8"/>
  <c r="BE49" i="2"/>
  <c r="BF49" i="2" s="1"/>
  <c r="AG40" i="25"/>
  <c r="AH40" i="2"/>
  <c r="AG21" i="25"/>
  <c r="AH21" i="2"/>
  <c r="BF50" i="8"/>
  <c r="BE50" i="2"/>
  <c r="BF50" i="2" s="1"/>
  <c r="AG41" i="25"/>
  <c r="AH41" i="2"/>
  <c r="AG29" i="25"/>
  <c r="AH29" i="2"/>
  <c r="BE34" i="2"/>
  <c r="BF34" i="2" s="1"/>
  <c r="BF34" i="8"/>
  <c r="BE32" i="2"/>
  <c r="BF32" i="2" s="1"/>
  <c r="BF32" i="8"/>
  <c r="AG42" i="25"/>
  <c r="AH42" i="2"/>
  <c r="AG7" i="25"/>
  <c r="AH7" i="2"/>
  <c r="AH27" i="2"/>
  <c r="AG27" i="25"/>
  <c r="BE19" i="2"/>
  <c r="BF19" i="2" s="1"/>
  <c r="BF19" i="8"/>
  <c r="AG30" i="25"/>
  <c r="AH30" i="2"/>
  <c r="BE23" i="2"/>
  <c r="BF23" i="2" s="1"/>
  <c r="BF23" i="8"/>
  <c r="AG36" i="25"/>
  <c r="AH36" i="2"/>
  <c r="BF46" i="8"/>
  <c r="BE46" i="2"/>
  <c r="BF46" i="2" s="1"/>
  <c r="AG17" i="25"/>
  <c r="AH17" i="2"/>
  <c r="BF14" i="8"/>
  <c r="BE14" i="2"/>
  <c r="BF14" i="2" s="1"/>
  <c r="BE8" i="2"/>
  <c r="BF8" i="2" s="1"/>
  <c r="BF8" i="8"/>
  <c r="AG45" i="25"/>
  <c r="AH45" i="2"/>
  <c r="AH44" i="2"/>
  <c r="AG44" i="25"/>
  <c r="BF22" i="8"/>
  <c r="BE22" i="2"/>
  <c r="BF22" i="2" s="1"/>
  <c r="AG9" i="25"/>
  <c r="AH9" i="2"/>
  <c r="AH33" i="2"/>
  <c r="AG33" i="25"/>
  <c r="BF16" i="8"/>
  <c r="BE16" i="2"/>
  <c r="BF16" i="2" s="1"/>
  <c r="BF43" i="8"/>
  <c r="BE43" i="2"/>
  <c r="BF43" i="2" s="1"/>
  <c r="AG26" i="25"/>
  <c r="AH26" i="2"/>
  <c r="BF48" i="8"/>
  <c r="BE48" i="2"/>
  <c r="BF48" i="2" s="1"/>
  <c r="BF37" i="8"/>
  <c r="BE37" i="2"/>
  <c r="BF37" i="2" s="1"/>
  <c r="AG38" i="25"/>
  <c r="AH38" i="2"/>
  <c r="AG15" i="25"/>
  <c r="AH15" i="2"/>
  <c r="BE45" i="2"/>
  <c r="BF45" i="2" s="1"/>
  <c r="BF45" i="8"/>
  <c r="BF39" i="8"/>
  <c r="BE39" i="2"/>
  <c r="BF39" i="2" s="1"/>
  <c r="AG10" i="25"/>
  <c r="AH10" i="2"/>
  <c r="BE18" i="2"/>
  <c r="BF18" i="2" s="1"/>
  <c r="BF18" i="8"/>
  <c r="AG35" i="25"/>
  <c r="AH35" i="2"/>
  <c r="BE38" i="2"/>
  <c r="BF38" i="2" s="1"/>
  <c r="BF38" i="8"/>
  <c r="AH49" i="2"/>
  <c r="AG49" i="25"/>
  <c r="BF15" i="8"/>
  <c r="BE15" i="2"/>
  <c r="BF15" i="2" s="1"/>
  <c r="BE40" i="2"/>
  <c r="BF40" i="2" s="1"/>
  <c r="BF40" i="8"/>
  <c r="AG12" i="25"/>
  <c r="AH12" i="2"/>
  <c r="BE24" i="2"/>
  <c r="BF24" i="2" s="1"/>
  <c r="BF24" i="8"/>
  <c r="AG22" i="25"/>
  <c r="AH22" i="2"/>
  <c r="BF21" i="8"/>
  <c r="BE21" i="2"/>
  <c r="BF21" i="2" s="1"/>
  <c r="BF13" i="8"/>
  <c r="BE13" i="2"/>
  <c r="BF13" i="2" s="1"/>
  <c r="AG39" i="25"/>
  <c r="AH39" i="2"/>
  <c r="BF25" i="8"/>
  <c r="BE25" i="2"/>
  <c r="BF25" i="2" s="1"/>
  <c r="AG50" i="25"/>
  <c r="AH50" i="2"/>
  <c r="BE47" i="2"/>
  <c r="BF47" i="2" s="1"/>
  <c r="BF47" i="8"/>
  <c r="BF29" i="8"/>
  <c r="BE29" i="2"/>
  <c r="BF29" i="2" s="1"/>
  <c r="AG34" i="25"/>
  <c r="AH34" i="2"/>
  <c r="BF28" i="8"/>
  <c r="BE28" i="2"/>
  <c r="BF28" i="2" s="1"/>
  <c r="AG32" i="25"/>
  <c r="AH32" i="2"/>
  <c r="BF7" i="8"/>
  <c r="BE7" i="2"/>
  <c r="BE27" i="2"/>
  <c r="BF27" i="2" s="1"/>
  <c r="BF27" i="8"/>
  <c r="AG19" i="25"/>
  <c r="AH19" i="2"/>
  <c r="AE18" i="8"/>
  <c r="BH18" i="8"/>
  <c r="BI18" i="8" s="1"/>
  <c r="Y10" i="2"/>
  <c r="AD10" i="2"/>
  <c r="X10" i="25"/>
  <c r="AA10" i="25" s="1"/>
  <c r="AB10" i="25" s="1"/>
  <c r="X31" i="25"/>
  <c r="AA31" i="25" s="1"/>
  <c r="AB31" i="25" s="1"/>
  <c r="Y31" i="2"/>
  <c r="AD31" i="2"/>
  <c r="BH17" i="8"/>
  <c r="BI17" i="8" s="1"/>
  <c r="AE17" i="8"/>
  <c r="X46" i="25"/>
  <c r="AA46" i="25" s="1"/>
  <c r="AB46" i="25" s="1"/>
  <c r="AD46" i="2"/>
  <c r="Y46" i="2"/>
  <c r="AE13" i="8"/>
  <c r="BH13" i="8"/>
  <c r="BI13" i="8" s="1"/>
  <c r="BH30" i="8"/>
  <c r="BI30" i="8" s="1"/>
  <c r="AE30" i="8"/>
  <c r="X29" i="25"/>
  <c r="AA29" i="25" s="1"/>
  <c r="AB29" i="25" s="1"/>
  <c r="AD29" i="2"/>
  <c r="Y29" i="2"/>
  <c r="AE29" i="8"/>
  <c r="BH29" i="8"/>
  <c r="BI29" i="8" s="1"/>
  <c r="BH9" i="8"/>
  <c r="BI9" i="8" s="1"/>
  <c r="AE9" i="8"/>
  <c r="AD22" i="2"/>
  <c r="X22" i="25"/>
  <c r="AA22" i="25" s="1"/>
  <c r="AB22" i="25" s="1"/>
  <c r="Y22" i="2"/>
  <c r="X7" i="2"/>
  <c r="X51" i="8"/>
  <c r="Y7" i="8"/>
  <c r="Y51" i="8" s="1"/>
  <c r="AD7" i="8"/>
  <c r="AE44" i="8"/>
  <c r="BH44" i="8"/>
  <c r="BI44" i="8" s="1"/>
  <c r="AE37" i="8"/>
  <c r="BH37" i="8"/>
  <c r="BI37" i="8" s="1"/>
  <c r="AE40" i="8"/>
  <c r="BH40" i="8"/>
  <c r="BI40" i="8" s="1"/>
  <c r="AV7" i="46"/>
  <c r="AE41" i="8"/>
  <c r="BH41" i="8"/>
  <c r="BI41" i="8" s="1"/>
  <c r="Y33" i="2"/>
  <c r="AD33" i="2"/>
  <c r="X33" i="25"/>
  <c r="AA33" i="25" s="1"/>
  <c r="AB33" i="25" s="1"/>
  <c r="BH16" i="8"/>
  <c r="BI16" i="8" s="1"/>
  <c r="AE16" i="8"/>
  <c r="AE31" i="8"/>
  <c r="BH31" i="8"/>
  <c r="BI31" i="8" s="1"/>
  <c r="AE15" i="8"/>
  <c r="BH15" i="8"/>
  <c r="BI15" i="8" s="1"/>
  <c r="AE38" i="8"/>
  <c r="BH38" i="8"/>
  <c r="BI38" i="8" s="1"/>
  <c r="BH14" i="8"/>
  <c r="BI14" i="8" s="1"/>
  <c r="AE14" i="8"/>
  <c r="BH48" i="8"/>
  <c r="BI48" i="8" s="1"/>
  <c r="AE48" i="8"/>
  <c r="X17" i="25"/>
  <c r="AA17" i="25" s="1"/>
  <c r="AB17" i="25" s="1"/>
  <c r="AD17" i="2"/>
  <c r="Y17" i="2"/>
  <c r="BH49" i="8"/>
  <c r="BI49" i="8" s="1"/>
  <c r="AE49" i="8"/>
  <c r="X36" i="25"/>
  <c r="AA36" i="25" s="1"/>
  <c r="AB36" i="25" s="1"/>
  <c r="AD36" i="2"/>
  <c r="Y36" i="2"/>
  <c r="X12" i="25"/>
  <c r="AA12" i="25" s="1"/>
  <c r="AB12" i="25" s="1"/>
  <c r="AD12" i="2"/>
  <c r="Y12" i="2"/>
  <c r="BH8" i="8"/>
  <c r="BI8" i="8" s="1"/>
  <c r="AE8" i="8"/>
  <c r="AD11" i="2"/>
  <c r="Y11" i="2"/>
  <c r="X11" i="25"/>
  <c r="AA11" i="25" s="1"/>
  <c r="AB11" i="25" s="1"/>
  <c r="Y24" i="2"/>
  <c r="X24" i="25"/>
  <c r="AA24" i="25" s="1"/>
  <c r="AB24" i="25" s="1"/>
  <c r="AD24" i="2"/>
  <c r="AE25" i="8"/>
  <c r="BH25" i="8"/>
  <c r="BI25" i="8" s="1"/>
  <c r="X44" i="25"/>
  <c r="AA44" i="25" s="1"/>
  <c r="AB44" i="25" s="1"/>
  <c r="AD44" i="2"/>
  <c r="Y44" i="2"/>
  <c r="X21" i="25"/>
  <c r="AA21" i="25" s="1"/>
  <c r="AB21" i="25" s="1"/>
  <c r="AD21" i="2"/>
  <c r="Y21" i="2"/>
  <c r="Y27" i="2"/>
  <c r="X27" i="25"/>
  <c r="AA27" i="25" s="1"/>
  <c r="AB27" i="25" s="1"/>
  <c r="AD27" i="2"/>
  <c r="AD14" i="2"/>
  <c r="X14" i="25"/>
  <c r="AA14" i="25" s="1"/>
  <c r="AB14" i="25" s="1"/>
  <c r="Y14" i="2"/>
  <c r="BH32" i="8"/>
  <c r="BI32" i="8" s="1"/>
  <c r="AE32" i="8"/>
  <c r="AE11" i="8"/>
  <c r="BH45" i="8"/>
  <c r="BI45" i="8" s="1"/>
  <c r="AE45" i="8"/>
  <c r="X9" i="25"/>
  <c r="AA9" i="25" s="1"/>
  <c r="AD9" i="2"/>
  <c r="Y9" i="2"/>
  <c r="BH34" i="8"/>
  <c r="BI34" i="8" s="1"/>
  <c r="AE34" i="8"/>
  <c r="AE22" i="8"/>
  <c r="BH22" i="8"/>
  <c r="BI22" i="8" s="1"/>
  <c r="BH23" i="8"/>
  <c r="BI23" i="8" s="1"/>
  <c r="AE23" i="8"/>
  <c r="BH28" i="8"/>
  <c r="BI28" i="8" s="1"/>
  <c r="AE28" i="8"/>
  <c r="BI7" i="4"/>
  <c r="X40" i="25"/>
  <c r="AA40" i="25" s="1"/>
  <c r="AB40" i="25" s="1"/>
  <c r="AD40" i="2"/>
  <c r="Y40" i="2"/>
  <c r="AD42" i="2"/>
  <c r="X42" i="25"/>
  <c r="AA42" i="25" s="1"/>
  <c r="AB42" i="25" s="1"/>
  <c r="Y42" i="2"/>
  <c r="BH33" i="8"/>
  <c r="BI33" i="8" s="1"/>
  <c r="AE33" i="8"/>
  <c r="X16" i="25"/>
  <c r="AA16" i="25" s="1"/>
  <c r="AB16" i="25" s="1"/>
  <c r="Y16" i="2"/>
  <c r="AD16" i="2"/>
  <c r="AD15" i="2"/>
  <c r="X15" i="25"/>
  <c r="AA15" i="25" s="1"/>
  <c r="AB15" i="25" s="1"/>
  <c r="Y15" i="2"/>
  <c r="AE43" i="8"/>
  <c r="BH43" i="8"/>
  <c r="BI43" i="8" s="1"/>
  <c r="Y35" i="2"/>
  <c r="AD35" i="2"/>
  <c r="X35" i="25"/>
  <c r="AA35" i="25" s="1"/>
  <c r="AB35" i="25" s="1"/>
  <c r="AE50" i="8"/>
  <c r="BH50" i="8"/>
  <c r="BI50" i="8" s="1"/>
  <c r="Y8" i="2"/>
  <c r="AD8" i="2"/>
  <c r="X8" i="25"/>
  <c r="AA8" i="25" s="1"/>
  <c r="AB8" i="25" s="1"/>
  <c r="AE46" i="8"/>
  <c r="BH46" i="8"/>
  <c r="BI46" i="8" s="1"/>
  <c r="BH47" i="8"/>
  <c r="BI47" i="8" s="1"/>
  <c r="AE47" i="8"/>
  <c r="AE26" i="8"/>
  <c r="BH26" i="8"/>
  <c r="BI26" i="8" s="1"/>
  <c r="X13" i="25"/>
  <c r="AA13" i="25" s="1"/>
  <c r="AB13" i="25" s="1"/>
  <c r="Y13" i="2"/>
  <c r="AD13" i="2"/>
  <c r="X39" i="25"/>
  <c r="AA39" i="25" s="1"/>
  <c r="AB39" i="25" s="1"/>
  <c r="Y39" i="2"/>
  <c r="AD39" i="2"/>
  <c r="Y30" i="2"/>
  <c r="AD30" i="2"/>
  <c r="X30" i="25"/>
  <c r="AA30" i="25" s="1"/>
  <c r="AB30" i="25" s="1"/>
  <c r="X45" i="25"/>
  <c r="AA45" i="25" s="1"/>
  <c r="AB45" i="25" s="1"/>
  <c r="Y45" i="2"/>
  <c r="AD45" i="2"/>
  <c r="AD23" i="2"/>
  <c r="X23" i="25"/>
  <c r="AA23" i="25" s="1"/>
  <c r="AB23" i="25" s="1"/>
  <c r="Y23" i="2"/>
  <c r="Y50" i="2"/>
  <c r="AD50" i="2"/>
  <c r="X50" i="25"/>
  <c r="AA50" i="25" s="1"/>
  <c r="AB50" i="25" s="1"/>
  <c r="Y48" i="2"/>
  <c r="AD48" i="2"/>
  <c r="X48" i="25"/>
  <c r="AA48" i="25" s="1"/>
  <c r="AB48" i="25" s="1"/>
  <c r="AE36" i="8"/>
  <c r="BH36" i="8"/>
  <c r="BI36" i="8" s="1"/>
  <c r="AE19" i="8"/>
  <c r="BH19" i="8"/>
  <c r="BI19" i="8" s="1"/>
  <c r="X26" i="25"/>
  <c r="AA26" i="25" s="1"/>
  <c r="AB26" i="25" s="1"/>
  <c r="AD26" i="2"/>
  <c r="Y26" i="2"/>
  <c r="Y34" i="2"/>
  <c r="AD34" i="2"/>
  <c r="X34" i="25"/>
  <c r="AA34" i="25" s="1"/>
  <c r="AB34" i="25" s="1"/>
  <c r="AE7" i="11"/>
  <c r="AE51" i="11" s="1"/>
  <c r="AD51" i="11"/>
  <c r="X18" i="25"/>
  <c r="AA18" i="25" s="1"/>
  <c r="AB18" i="25" s="1"/>
  <c r="Y18" i="2"/>
  <c r="AD18" i="2"/>
  <c r="Y37" i="2"/>
  <c r="AD37" i="2"/>
  <c r="X37" i="25"/>
  <c r="AA37" i="25" s="1"/>
  <c r="AB37" i="25" s="1"/>
  <c r="X28" i="25"/>
  <c r="AA28" i="25" s="1"/>
  <c r="AB28" i="25" s="1"/>
  <c r="Y28" i="2"/>
  <c r="AD28" i="2"/>
  <c r="BH21" i="8"/>
  <c r="BI21" i="8" s="1"/>
  <c r="AE21" i="8"/>
  <c r="Y41" i="2"/>
  <c r="X41" i="25"/>
  <c r="AA41" i="25" s="1"/>
  <c r="AB41" i="25" s="1"/>
  <c r="AD41" i="2"/>
  <c r="BH42" i="8"/>
  <c r="BI42" i="8" s="1"/>
  <c r="AE42" i="8"/>
  <c r="AE10" i="8"/>
  <c r="BH10" i="8"/>
  <c r="BI10" i="8" s="1"/>
  <c r="AE27" i="8"/>
  <c r="BH27" i="8"/>
  <c r="BI27" i="8" s="1"/>
  <c r="Y38" i="2"/>
  <c r="AD38" i="2"/>
  <c r="X38" i="25"/>
  <c r="AA38" i="25" s="1"/>
  <c r="AB38" i="25" s="1"/>
  <c r="X43" i="25"/>
  <c r="AA43" i="25" s="1"/>
  <c r="AB43" i="25" s="1"/>
  <c r="AD43" i="2"/>
  <c r="Y43" i="2"/>
  <c r="BH35" i="8"/>
  <c r="BI35" i="8" s="1"/>
  <c r="AE35" i="8"/>
  <c r="X49" i="25"/>
  <c r="AA49" i="25" s="1"/>
  <c r="AB49" i="25" s="1"/>
  <c r="Y49" i="2"/>
  <c r="AD49" i="2"/>
  <c r="Y32" i="2"/>
  <c r="AD32" i="2"/>
  <c r="X32" i="25"/>
  <c r="AA32" i="25" s="1"/>
  <c r="AB32" i="25" s="1"/>
  <c r="BH12" i="8"/>
  <c r="BI12" i="8" s="1"/>
  <c r="AE12" i="8"/>
  <c r="X19" i="25"/>
  <c r="AA19" i="25" s="1"/>
  <c r="AB19" i="25" s="1"/>
  <c r="AD19" i="2"/>
  <c r="Y19" i="2"/>
  <c r="Y47" i="2"/>
  <c r="X47" i="25"/>
  <c r="AA47" i="25" s="1"/>
  <c r="AB47" i="25" s="1"/>
  <c r="AD47" i="2"/>
  <c r="AE24" i="8"/>
  <c r="BH24" i="8"/>
  <c r="BI24" i="8" s="1"/>
  <c r="AD25" i="2"/>
  <c r="Y25" i="2"/>
  <c r="X25" i="25"/>
  <c r="AA25" i="25" s="1"/>
  <c r="AB25" i="25" s="1"/>
  <c r="AE39" i="8"/>
  <c r="BH39" i="8"/>
  <c r="BI39" i="8" s="1"/>
  <c r="AA51" i="25" l="1"/>
  <c r="AB9" i="25"/>
  <c r="AB51" i="25" s="1"/>
  <c r="AK37" i="25"/>
  <c r="AP37" i="25"/>
  <c r="AQ37" i="25" s="1"/>
  <c r="AK24" i="25"/>
  <c r="AP24" i="25"/>
  <c r="AQ24" i="25" s="1"/>
  <c r="AK9" i="25"/>
  <c r="AP9" i="25"/>
  <c r="AQ9" i="25" s="1"/>
  <c r="AK31" i="25"/>
  <c r="AP31" i="25"/>
  <c r="AQ31" i="25" s="1"/>
  <c r="AK29" i="25"/>
  <c r="AP29" i="25"/>
  <c r="AQ29" i="25" s="1"/>
  <c r="AK38" i="25"/>
  <c r="AP38" i="25"/>
  <c r="AQ38" i="25" s="1"/>
  <c r="AK44" i="25"/>
  <c r="AP44" i="25"/>
  <c r="AQ44" i="25" s="1"/>
  <c r="AK14" i="25"/>
  <c r="AP14" i="25"/>
  <c r="AQ14" i="25" s="1"/>
  <c r="AK30" i="25"/>
  <c r="AP30" i="25"/>
  <c r="AQ30" i="25" s="1"/>
  <c r="AK25" i="25"/>
  <c r="AP25" i="25"/>
  <c r="AQ25" i="25" s="1"/>
  <c r="AK27" i="25"/>
  <c r="AP27" i="25"/>
  <c r="AQ27" i="25" s="1"/>
  <c r="AK22" i="25"/>
  <c r="AP22" i="25"/>
  <c r="AQ22" i="25" s="1"/>
  <c r="AK39" i="25"/>
  <c r="AP39" i="25"/>
  <c r="AQ39" i="25" s="1"/>
  <c r="AK35" i="25"/>
  <c r="AP35" i="25"/>
  <c r="AQ35" i="25" s="1"/>
  <c r="AK17" i="25"/>
  <c r="AP17" i="25"/>
  <c r="AQ17" i="25" s="1"/>
  <c r="AK45" i="25"/>
  <c r="AP45" i="25"/>
  <c r="AQ45" i="25" s="1"/>
  <c r="AK47" i="25"/>
  <c r="AP47" i="25"/>
  <c r="AQ47" i="25" s="1"/>
  <c r="AK33" i="25"/>
  <c r="AP33" i="25"/>
  <c r="AQ33" i="25" s="1"/>
  <c r="AK26" i="25"/>
  <c r="AP26" i="25"/>
  <c r="AQ26" i="25" s="1"/>
  <c r="AK10" i="25"/>
  <c r="AP10" i="25"/>
  <c r="AQ10" i="25" s="1"/>
  <c r="AK16" i="25"/>
  <c r="AP16" i="25"/>
  <c r="AQ16" i="25" s="1"/>
  <c r="AK49" i="25"/>
  <c r="AP49" i="25"/>
  <c r="AQ49" i="25" s="1"/>
  <c r="AK34" i="25"/>
  <c r="AP34" i="25"/>
  <c r="AQ34" i="25" s="1"/>
  <c r="AK15" i="25"/>
  <c r="AP15" i="25"/>
  <c r="AQ15" i="25" s="1"/>
  <c r="AK40" i="25"/>
  <c r="AP40" i="25"/>
  <c r="AQ40" i="25" s="1"/>
  <c r="AK18" i="25"/>
  <c r="AP18" i="25"/>
  <c r="AQ18" i="25" s="1"/>
  <c r="AK43" i="25"/>
  <c r="AP43" i="25"/>
  <c r="AQ43" i="25" s="1"/>
  <c r="AK48" i="25"/>
  <c r="AP48" i="25"/>
  <c r="AQ48" i="25" s="1"/>
  <c r="AK19" i="25"/>
  <c r="AP19" i="25"/>
  <c r="AQ19" i="25" s="1"/>
  <c r="AK32" i="25"/>
  <c r="AP32" i="25"/>
  <c r="AQ32" i="25" s="1"/>
  <c r="AK28" i="25"/>
  <c r="AP28" i="25"/>
  <c r="AQ28" i="25" s="1"/>
  <c r="AK13" i="25"/>
  <c r="AP13" i="25"/>
  <c r="AQ13" i="25" s="1"/>
  <c r="AK46" i="25"/>
  <c r="AP46" i="25"/>
  <c r="AQ46" i="25" s="1"/>
  <c r="AK41" i="25"/>
  <c r="AP41" i="25"/>
  <c r="AQ41" i="25" s="1"/>
  <c r="AK42" i="25"/>
  <c r="AP42" i="25"/>
  <c r="AQ42" i="25" s="1"/>
  <c r="AK50" i="25"/>
  <c r="AP50" i="25"/>
  <c r="AQ50" i="25" s="1"/>
  <c r="AK12" i="25"/>
  <c r="AP12" i="25"/>
  <c r="AQ12" i="25" s="1"/>
  <c r="AK23" i="25"/>
  <c r="AP23" i="25"/>
  <c r="AQ23" i="25" s="1"/>
  <c r="AK21" i="25"/>
  <c r="AP21" i="25"/>
  <c r="AQ21" i="25" s="1"/>
  <c r="AK36" i="25"/>
  <c r="AP36" i="25"/>
  <c r="AQ36" i="25" s="1"/>
  <c r="AK8" i="25"/>
  <c r="AP8" i="25"/>
  <c r="AK7" i="25"/>
  <c r="AH33" i="25"/>
  <c r="BE33" i="25"/>
  <c r="BF33" i="25" s="1"/>
  <c r="AH44" i="25"/>
  <c r="BE44" i="25"/>
  <c r="BF44" i="25" s="1"/>
  <c r="AH27" i="25"/>
  <c r="BE27" i="25"/>
  <c r="BF27" i="25" s="1"/>
  <c r="AH7" i="25"/>
  <c r="BE7" i="25"/>
  <c r="AH29" i="25"/>
  <c r="BE29" i="25"/>
  <c r="BF29" i="25" s="1"/>
  <c r="AH40" i="25"/>
  <c r="BE40" i="25"/>
  <c r="BF40" i="25" s="1"/>
  <c r="AH32" i="25"/>
  <c r="BE32" i="25"/>
  <c r="BF32" i="25" s="1"/>
  <c r="AH34" i="25"/>
  <c r="BE34" i="25"/>
  <c r="BF34" i="25" s="1"/>
  <c r="AH50" i="25"/>
  <c r="BE50" i="25"/>
  <c r="BF50" i="25" s="1"/>
  <c r="AH39" i="25"/>
  <c r="BE39" i="25"/>
  <c r="BF39" i="25" s="1"/>
  <c r="AH22" i="25"/>
  <c r="BE22" i="25"/>
  <c r="BF22" i="25" s="1"/>
  <c r="AH12" i="25"/>
  <c r="BE12" i="25"/>
  <c r="BF12" i="25" s="1"/>
  <c r="AH10" i="25"/>
  <c r="BE10" i="25"/>
  <c r="BF10" i="25" s="1"/>
  <c r="AH38" i="25"/>
  <c r="BE38" i="25"/>
  <c r="BF38" i="25" s="1"/>
  <c r="AH9" i="25"/>
  <c r="BE9" i="25"/>
  <c r="BF9" i="25" s="1"/>
  <c r="AH17" i="25"/>
  <c r="BE17" i="25"/>
  <c r="BF17" i="25" s="1"/>
  <c r="AH36" i="25"/>
  <c r="BE36" i="25"/>
  <c r="BF36" i="25" s="1"/>
  <c r="AH30" i="25"/>
  <c r="BE30" i="25"/>
  <c r="BF30" i="25" s="1"/>
  <c r="AH28" i="25"/>
  <c r="BE28" i="25"/>
  <c r="BF28" i="25" s="1"/>
  <c r="AH43" i="25"/>
  <c r="BE43" i="25"/>
  <c r="BF43" i="25" s="1"/>
  <c r="AH25" i="25"/>
  <c r="BE25" i="25"/>
  <c r="BF25" i="25" s="1"/>
  <c r="AH13" i="25"/>
  <c r="BE13" i="25"/>
  <c r="BF13" i="25" s="1"/>
  <c r="AH14" i="25"/>
  <c r="BE14" i="25"/>
  <c r="BF14" i="25" s="1"/>
  <c r="AH18" i="25"/>
  <c r="BE18" i="25"/>
  <c r="BF18" i="25" s="1"/>
  <c r="AH47" i="25"/>
  <c r="BE47" i="25"/>
  <c r="BF47" i="25" s="1"/>
  <c r="AH19" i="25"/>
  <c r="BE19" i="25"/>
  <c r="BF19" i="25" s="1"/>
  <c r="BF7" i="2"/>
  <c r="AH49" i="25"/>
  <c r="BE49" i="25"/>
  <c r="BF49" i="25" s="1"/>
  <c r="AH42" i="25"/>
  <c r="BE42" i="25"/>
  <c r="BF42" i="25" s="1"/>
  <c r="AH41" i="25"/>
  <c r="BE41" i="25"/>
  <c r="BF41" i="25" s="1"/>
  <c r="AH21" i="25"/>
  <c r="BE21" i="25"/>
  <c r="BF21" i="25" s="1"/>
  <c r="AH37" i="25"/>
  <c r="BE37" i="25"/>
  <c r="BF37" i="25" s="1"/>
  <c r="AH48" i="25"/>
  <c r="BE48" i="25"/>
  <c r="BF48" i="25" s="1"/>
  <c r="AH35" i="25"/>
  <c r="BE35" i="25"/>
  <c r="BF35" i="25" s="1"/>
  <c r="AH15" i="25"/>
  <c r="BE15" i="25"/>
  <c r="BF15" i="25" s="1"/>
  <c r="AH26" i="25"/>
  <c r="BE26" i="25"/>
  <c r="BF26" i="25" s="1"/>
  <c r="AH45" i="25"/>
  <c r="BE45" i="25"/>
  <c r="BF45" i="25" s="1"/>
  <c r="AH16" i="25"/>
  <c r="BE16" i="25"/>
  <c r="BF16" i="25" s="1"/>
  <c r="AH8" i="25"/>
  <c r="BE8" i="25"/>
  <c r="BF8" i="25" s="1"/>
  <c r="AH46" i="25"/>
  <c r="BE46" i="25"/>
  <c r="BF46" i="25" s="1"/>
  <c r="AH23" i="25"/>
  <c r="BE23" i="25"/>
  <c r="BF23" i="25" s="1"/>
  <c r="AH24" i="25"/>
  <c r="BE24" i="25"/>
  <c r="BF24" i="25" s="1"/>
  <c r="AH31" i="25"/>
  <c r="BE31" i="25"/>
  <c r="BF31" i="25" s="1"/>
  <c r="Y19" i="25"/>
  <c r="AD19" i="25"/>
  <c r="BH43" i="2"/>
  <c r="BI43" i="2" s="1"/>
  <c r="AE43" i="2"/>
  <c r="AE37" i="2"/>
  <c r="BH37" i="2"/>
  <c r="BI37" i="2" s="1"/>
  <c r="BH26" i="2"/>
  <c r="BI26" i="2" s="1"/>
  <c r="AE26" i="2"/>
  <c r="Y15" i="25"/>
  <c r="AD15" i="25"/>
  <c r="Y40" i="25"/>
  <c r="AD40" i="25"/>
  <c r="Y27" i="25"/>
  <c r="AD27" i="25"/>
  <c r="Y17" i="25"/>
  <c r="AD17" i="25"/>
  <c r="AE47" i="2"/>
  <c r="BH47" i="2"/>
  <c r="BI47" i="2" s="1"/>
  <c r="BH19" i="2"/>
  <c r="BI19" i="2" s="1"/>
  <c r="AE19" i="2"/>
  <c r="Y32" i="25"/>
  <c r="AD32" i="25"/>
  <c r="AE38" i="2"/>
  <c r="BH38" i="2"/>
  <c r="BI38" i="2" s="1"/>
  <c r="BH41" i="2"/>
  <c r="BI41" i="2" s="1"/>
  <c r="AE41" i="2"/>
  <c r="Y37" i="25"/>
  <c r="AD37" i="25"/>
  <c r="AE34" i="2"/>
  <c r="BH34" i="2"/>
  <c r="BI34" i="2" s="1"/>
  <c r="BH48" i="2"/>
  <c r="BI48" i="2" s="1"/>
  <c r="AE48" i="2"/>
  <c r="BH45" i="2"/>
  <c r="BI45" i="2" s="1"/>
  <c r="AE45" i="2"/>
  <c r="BH30" i="2"/>
  <c r="BI30" i="2" s="1"/>
  <c r="AE30" i="2"/>
  <c r="Y39" i="25"/>
  <c r="AD39" i="25"/>
  <c r="AE35" i="2"/>
  <c r="BH35" i="2"/>
  <c r="BI35" i="2" s="1"/>
  <c r="AE40" i="2"/>
  <c r="BH40" i="2"/>
  <c r="BI40" i="2" s="1"/>
  <c r="AE27" i="2"/>
  <c r="BH27" i="2"/>
  <c r="BI27" i="2" s="1"/>
  <c r="BH21" i="2"/>
  <c r="BI21" i="2" s="1"/>
  <c r="AE21" i="2"/>
  <c r="Y44" i="25"/>
  <c r="AD44" i="25"/>
  <c r="Y24" i="25"/>
  <c r="AD24" i="25"/>
  <c r="AE11" i="2"/>
  <c r="BH12" i="2"/>
  <c r="BI12" i="2" s="1"/>
  <c r="AE12" i="2"/>
  <c r="Y36" i="25"/>
  <c r="AD36" i="25"/>
  <c r="AE17" i="2"/>
  <c r="BH17" i="2"/>
  <c r="BI17" i="2" s="1"/>
  <c r="Y7" i="2"/>
  <c r="Y51" i="2" s="1"/>
  <c r="X51" i="2"/>
  <c r="X7" i="25"/>
  <c r="AD7" i="2"/>
  <c r="AE46" i="2"/>
  <c r="BH46" i="2"/>
  <c r="BI46" i="2" s="1"/>
  <c r="BH31" i="2"/>
  <c r="BI31" i="2" s="1"/>
  <c r="AE31" i="2"/>
  <c r="AE10" i="2"/>
  <c r="BH10" i="2"/>
  <c r="BI10" i="2" s="1"/>
  <c r="AE25" i="2"/>
  <c r="BH25" i="2"/>
  <c r="BI25" i="2" s="1"/>
  <c r="BH32" i="2"/>
  <c r="BI32" i="2" s="1"/>
  <c r="AE32" i="2"/>
  <c r="Y41" i="25"/>
  <c r="AD41" i="25"/>
  <c r="AE18" i="2"/>
  <c r="BH18" i="2"/>
  <c r="BI18" i="2" s="1"/>
  <c r="AE13" i="2"/>
  <c r="BH13" i="2"/>
  <c r="BI13" i="2" s="1"/>
  <c r="Y16" i="25"/>
  <c r="AD16" i="25"/>
  <c r="AE9" i="2"/>
  <c r="BH9" i="2"/>
  <c r="BI9" i="2" s="1"/>
  <c r="Y12" i="25"/>
  <c r="AD12" i="25"/>
  <c r="BH7" i="8"/>
  <c r="AD51" i="8"/>
  <c r="AE7" i="8"/>
  <c r="AE51" i="8" s="1"/>
  <c r="Y46" i="25"/>
  <c r="AD46" i="25"/>
  <c r="Y43" i="25"/>
  <c r="AD43" i="25"/>
  <c r="Y26" i="25"/>
  <c r="AD26" i="25"/>
  <c r="Y50" i="25"/>
  <c r="AD50" i="25"/>
  <c r="Y23" i="25"/>
  <c r="AD23" i="25"/>
  <c r="Y45" i="25"/>
  <c r="AD45" i="25"/>
  <c r="BH39" i="2"/>
  <c r="BI39" i="2" s="1"/>
  <c r="AE39" i="2"/>
  <c r="Y8" i="25"/>
  <c r="AD8" i="25"/>
  <c r="BH15" i="2"/>
  <c r="BI15" i="2" s="1"/>
  <c r="AE15" i="2"/>
  <c r="BH42" i="2"/>
  <c r="BI42" i="2" s="1"/>
  <c r="AE42" i="2"/>
  <c r="Y9" i="25"/>
  <c r="AD9" i="25"/>
  <c r="Y14" i="25"/>
  <c r="AD14" i="25"/>
  <c r="Y11" i="25"/>
  <c r="AD11" i="25"/>
  <c r="Y33" i="25"/>
  <c r="AD33" i="25"/>
  <c r="Y22" i="25"/>
  <c r="AD22" i="25"/>
  <c r="Y29" i="25"/>
  <c r="AD29" i="25"/>
  <c r="Y31" i="25"/>
  <c r="AD31" i="25"/>
  <c r="Y47" i="25"/>
  <c r="AD47" i="25"/>
  <c r="Y49" i="25"/>
  <c r="AD49" i="25"/>
  <c r="AE28" i="2"/>
  <c r="BH28" i="2"/>
  <c r="BI28" i="2" s="1"/>
  <c r="Y42" i="25"/>
  <c r="AD42" i="25"/>
  <c r="Y21" i="25"/>
  <c r="AD21" i="25"/>
  <c r="AE29" i="2"/>
  <c r="BH29" i="2"/>
  <c r="BI29" i="2" s="1"/>
  <c r="Y25" i="25"/>
  <c r="AD25" i="25"/>
  <c r="BH49" i="2"/>
  <c r="BI49" i="2" s="1"/>
  <c r="AE49" i="2"/>
  <c r="Y38" i="25"/>
  <c r="AD38" i="25"/>
  <c r="Y28" i="25"/>
  <c r="AD28" i="25"/>
  <c r="Y18" i="25"/>
  <c r="AD18" i="25"/>
  <c r="Y34" i="25"/>
  <c r="AD34" i="25"/>
  <c r="Y48" i="25"/>
  <c r="AD48" i="25"/>
  <c r="BH50" i="2"/>
  <c r="BI50" i="2" s="1"/>
  <c r="AE50" i="2"/>
  <c r="AE23" i="2"/>
  <c r="BH23" i="2"/>
  <c r="BI23" i="2" s="1"/>
  <c r="Y30" i="25"/>
  <c r="AD30" i="25"/>
  <c r="Y13" i="25"/>
  <c r="AD13" i="25"/>
  <c r="BH8" i="2"/>
  <c r="BI8" i="2" s="1"/>
  <c r="AE8" i="2"/>
  <c r="Y35" i="25"/>
  <c r="AD35" i="25"/>
  <c r="AE16" i="2"/>
  <c r="BH16" i="2"/>
  <c r="BI16" i="2" s="1"/>
  <c r="BH14" i="2"/>
  <c r="BI14" i="2" s="1"/>
  <c r="AE14" i="2"/>
  <c r="BH44" i="2"/>
  <c r="BI44" i="2" s="1"/>
  <c r="AE44" i="2"/>
  <c r="AE24" i="2"/>
  <c r="BH24" i="2"/>
  <c r="BI24" i="2" s="1"/>
  <c r="AE36" i="2"/>
  <c r="BH36" i="2"/>
  <c r="BI36" i="2" s="1"/>
  <c r="BH33" i="2"/>
  <c r="BI33" i="2" s="1"/>
  <c r="AE33" i="2"/>
  <c r="AE22" i="2"/>
  <c r="BH22" i="2"/>
  <c r="BI22" i="2" s="1"/>
  <c r="Y10" i="25"/>
  <c r="AD10" i="25"/>
  <c r="AQ8" i="25" l="1"/>
  <c r="BF7" i="25"/>
  <c r="AE34" i="25"/>
  <c r="BH34" i="25"/>
  <c r="BI34" i="25" s="1"/>
  <c r="AE25" i="25"/>
  <c r="BH25" i="25"/>
  <c r="BI25" i="25" s="1"/>
  <c r="BH29" i="25"/>
  <c r="BI29" i="25" s="1"/>
  <c r="AE29" i="25"/>
  <c r="AE45" i="25"/>
  <c r="BH45" i="25"/>
  <c r="BI45" i="25" s="1"/>
  <c r="BH46" i="25"/>
  <c r="BI46" i="25" s="1"/>
  <c r="AE46" i="25"/>
  <c r="BH41" i="25"/>
  <c r="BI41" i="25" s="1"/>
  <c r="AE41" i="25"/>
  <c r="BH7" i="2"/>
  <c r="AD51" i="2"/>
  <c r="AE7" i="2"/>
  <c r="AE51" i="2" s="1"/>
  <c r="BH24" i="25"/>
  <c r="BI24" i="25" s="1"/>
  <c r="AE24" i="25"/>
  <c r="BH39" i="25"/>
  <c r="BI39" i="25" s="1"/>
  <c r="AE39" i="25"/>
  <c r="BH32" i="25"/>
  <c r="BI32" i="25" s="1"/>
  <c r="AE32" i="25"/>
  <c r="AE27" i="25"/>
  <c r="BH27" i="25"/>
  <c r="BI27" i="25" s="1"/>
  <c r="AE15" i="25"/>
  <c r="BH15" i="25"/>
  <c r="BI15" i="25" s="1"/>
  <c r="AE19" i="25"/>
  <c r="BH19" i="25"/>
  <c r="BI19" i="25" s="1"/>
  <c r="AE21" i="25"/>
  <c r="BH21" i="25"/>
  <c r="BI21" i="25" s="1"/>
  <c r="BH47" i="25"/>
  <c r="BI47" i="25" s="1"/>
  <c r="AE47" i="25"/>
  <c r="BH14" i="25"/>
  <c r="BI14" i="25" s="1"/>
  <c r="AE14" i="25"/>
  <c r="BH50" i="25"/>
  <c r="BI50" i="25" s="1"/>
  <c r="AE50" i="25"/>
  <c r="Y7" i="25"/>
  <c r="Y51" i="25" s="1"/>
  <c r="X51" i="25"/>
  <c r="X53" i="25" s="1"/>
  <c r="AD7" i="25"/>
  <c r="BH12" i="25"/>
  <c r="BI12" i="25" s="1"/>
  <c r="AE12" i="25"/>
  <c r="BH16" i="25"/>
  <c r="BI16" i="25" s="1"/>
  <c r="AE16" i="25"/>
  <c r="BH36" i="25"/>
  <c r="BI36" i="25" s="1"/>
  <c r="AE36" i="25"/>
  <c r="BH44" i="25"/>
  <c r="BI44" i="25" s="1"/>
  <c r="AE44" i="25"/>
  <c r="AE37" i="25"/>
  <c r="BH37" i="25"/>
  <c r="BI37" i="25" s="1"/>
  <c r="BH17" i="25"/>
  <c r="BI17" i="25" s="1"/>
  <c r="AE17" i="25"/>
  <c r="AE40" i="25"/>
  <c r="BH40" i="25"/>
  <c r="BI40" i="25" s="1"/>
  <c r="AE30" i="25"/>
  <c r="BH30" i="25"/>
  <c r="BI30" i="25" s="1"/>
  <c r="AE38" i="25"/>
  <c r="BH38" i="25"/>
  <c r="BI38" i="25" s="1"/>
  <c r="AE33" i="25"/>
  <c r="BH33" i="25"/>
  <c r="BI33" i="25" s="1"/>
  <c r="AE8" i="25"/>
  <c r="BH8" i="25"/>
  <c r="BI8" i="25" s="1"/>
  <c r="BI7" i="8"/>
  <c r="BH10" i="25"/>
  <c r="BI10" i="25" s="1"/>
  <c r="AE10" i="25"/>
  <c r="BH35" i="25"/>
  <c r="BI35" i="25" s="1"/>
  <c r="AE35" i="25"/>
  <c r="AE13" i="25"/>
  <c r="BH13" i="25"/>
  <c r="BI13" i="25" s="1"/>
  <c r="AE48" i="25"/>
  <c r="BH48" i="25"/>
  <c r="BI48" i="25" s="1"/>
  <c r="AE18" i="25"/>
  <c r="BH18" i="25"/>
  <c r="BI18" i="25" s="1"/>
  <c r="AE28" i="25"/>
  <c r="BH28" i="25"/>
  <c r="BI28" i="25" s="1"/>
  <c r="BH42" i="25"/>
  <c r="BI42" i="25" s="1"/>
  <c r="AE42" i="25"/>
  <c r="AE49" i="25"/>
  <c r="BH49" i="25"/>
  <c r="BI49" i="25" s="1"/>
  <c r="AE31" i="25"/>
  <c r="BH31" i="25"/>
  <c r="BI31" i="25" s="1"/>
  <c r="AE22" i="25"/>
  <c r="BH22" i="25"/>
  <c r="BI22" i="25" s="1"/>
  <c r="AE11" i="25"/>
  <c r="BH9" i="25"/>
  <c r="BI9" i="25" s="1"/>
  <c r="AE9" i="25"/>
  <c r="AE23" i="25"/>
  <c r="BH23" i="25"/>
  <c r="BI23" i="25" s="1"/>
  <c r="AE26" i="25"/>
  <c r="BH26" i="25"/>
  <c r="BI26" i="25" s="1"/>
  <c r="AE43" i="25"/>
  <c r="BH43" i="25"/>
  <c r="BI43" i="25" s="1"/>
  <c r="AE7" i="25" l="1"/>
  <c r="AE51" i="25" s="1"/>
  <c r="BH7" i="25"/>
  <c r="AD51" i="25"/>
  <c r="BI7" i="2"/>
  <c r="BI7" i="25" l="1"/>
  <c r="D12" i="29" l="1"/>
  <c r="BL11" i="52" s="1"/>
  <c r="BL51" i="52" l="1"/>
  <c r="BL11" i="4"/>
  <c r="D60" i="29"/>
  <c r="D64" i="29" s="1"/>
  <c r="AY11" i="46"/>
  <c r="D63" i="29"/>
  <c r="F53" i="52" s="1"/>
  <c r="L66" i="29"/>
  <c r="BE11" i="52" l="1"/>
  <c r="AK51" i="52"/>
  <c r="AJ51" i="52"/>
  <c r="AK51" i="4"/>
  <c r="AC9" i="28" s="1"/>
  <c r="AC14" i="28" s="1"/>
  <c r="AC18" i="28" s="1"/>
  <c r="AJ51" i="4"/>
  <c r="E53" i="46"/>
  <c r="F53" i="4"/>
  <c r="N63" i="29"/>
  <c r="M63" i="29"/>
  <c r="M66" i="29" s="1"/>
  <c r="M67" i="29" s="1"/>
  <c r="H11" i="46"/>
  <c r="AY51" i="46"/>
  <c r="BL51" i="4"/>
  <c r="BH11" i="52" l="1"/>
  <c r="BF11" i="52"/>
  <c r="BF51" i="52" s="1"/>
  <c r="BE51" i="52"/>
  <c r="AQ51" i="52"/>
  <c r="AP51" i="52"/>
  <c r="AP11" i="53"/>
  <c r="BE11" i="53"/>
  <c r="AK11" i="53"/>
  <c r="AK51" i="53" s="1"/>
  <c r="AJ51" i="53"/>
  <c r="AQ51" i="4"/>
  <c r="AP51" i="4"/>
  <c r="AK11" i="11"/>
  <c r="AK51" i="11" s="1"/>
  <c r="AJ11" i="8"/>
  <c r="AJ51" i="11"/>
  <c r="AG51" i="4"/>
  <c r="BE11" i="4"/>
  <c r="AH51" i="4"/>
  <c r="Z9" i="28" s="1"/>
  <c r="Z14" i="28" s="1"/>
  <c r="Z18" i="28" s="1"/>
  <c r="AP11" i="11"/>
  <c r="I11" i="46"/>
  <c r="I51" i="46" s="1"/>
  <c r="W11" i="46"/>
  <c r="H51" i="46"/>
  <c r="AQ11" i="11" l="1"/>
  <c r="AQ51" i="11" s="1"/>
  <c r="AP51" i="11"/>
  <c r="AQ11" i="53"/>
  <c r="AQ51" i="53" s="1"/>
  <c r="AP51" i="53"/>
  <c r="BH11" i="53"/>
  <c r="BF11" i="53"/>
  <c r="BF51" i="53" s="1"/>
  <c r="BE51" i="53"/>
  <c r="BI11" i="52"/>
  <c r="BI51" i="52" s="1"/>
  <c r="BH51" i="52"/>
  <c r="AK11" i="8"/>
  <c r="AK51" i="8" s="1"/>
  <c r="AJ11" i="2"/>
  <c r="AJ51" i="8"/>
  <c r="AU11" i="46"/>
  <c r="X11" i="46"/>
  <c r="X51" i="46" s="1"/>
  <c r="W51" i="46"/>
  <c r="BF11" i="4"/>
  <c r="BF51" i="4" s="1"/>
  <c r="AR9" i="28" s="1"/>
  <c r="AR14" i="28" s="1"/>
  <c r="AR18" i="28" s="1"/>
  <c r="BE51" i="4"/>
  <c r="BH11" i="4"/>
  <c r="BE11" i="11"/>
  <c r="AG51" i="11"/>
  <c r="AG54" i="11" s="1"/>
  <c r="CC11" i="11"/>
  <c r="AH11" i="11"/>
  <c r="AH51" i="11" s="1"/>
  <c r="AG11" i="8"/>
  <c r="AP11" i="8" s="1"/>
  <c r="AQ11" i="8" l="1"/>
  <c r="AQ51" i="8" s="1"/>
  <c r="AP51" i="8"/>
  <c r="BI11" i="53"/>
  <c r="BI51" i="53" s="1"/>
  <c r="BH51" i="53"/>
  <c r="AJ11" i="25"/>
  <c r="AK11" i="2"/>
  <c r="AK51" i="2" s="1"/>
  <c r="AJ51" i="2"/>
  <c r="AG51" i="8"/>
  <c r="BE11" i="8"/>
  <c r="AG11" i="2"/>
  <c r="AP11" i="2" s="1"/>
  <c r="AH11" i="8"/>
  <c r="AH51" i="8" s="1"/>
  <c r="BF11" i="11"/>
  <c r="BF51" i="11" s="1"/>
  <c r="BH11" i="11"/>
  <c r="BE51" i="11"/>
  <c r="BI11" i="4"/>
  <c r="BI51" i="4" s="1"/>
  <c r="AU9" i="28" s="1"/>
  <c r="AU14" i="28" s="1"/>
  <c r="AU18" i="28" s="1"/>
  <c r="BH51" i="4"/>
  <c r="CD11" i="11"/>
  <c r="CD51" i="11" s="1"/>
  <c r="CC51" i="11"/>
  <c r="AV11" i="46"/>
  <c r="AV51" i="46" s="1"/>
  <c r="AU51" i="46"/>
  <c r="AQ11" i="2" l="1"/>
  <c r="AQ51" i="2" s="1"/>
  <c r="AP51" i="2"/>
  <c r="AK11" i="25"/>
  <c r="AK51" i="25" s="1"/>
  <c r="AJ51" i="25"/>
  <c r="AJ53" i="25" s="1"/>
  <c r="AG51" i="2"/>
  <c r="AH11" i="2"/>
  <c r="AH51" i="2" s="1"/>
  <c r="AG11" i="25"/>
  <c r="AP11" i="25" s="1"/>
  <c r="BI11" i="11"/>
  <c r="BI51" i="11" s="1"/>
  <c r="BH51" i="11"/>
  <c r="BF11" i="8"/>
  <c r="BF51" i="8" s="1"/>
  <c r="BH11" i="8"/>
  <c r="BE51" i="8"/>
  <c r="BE11" i="2"/>
  <c r="AQ11" i="25" l="1"/>
  <c r="AQ51" i="25" s="1"/>
  <c r="AP51" i="25"/>
  <c r="BF11" i="2"/>
  <c r="BF51" i="2" s="1"/>
  <c r="BE51" i="2"/>
  <c r="BH11" i="2"/>
  <c r="BI11" i="8"/>
  <c r="BI51" i="8" s="1"/>
  <c r="BH51" i="8"/>
  <c r="AH11" i="25"/>
  <c r="AH51" i="25" s="1"/>
  <c r="BE11" i="25"/>
  <c r="AG51" i="25"/>
  <c r="AG53" i="25" s="1"/>
  <c r="BF11" i="25" l="1"/>
  <c r="BF51" i="25" s="1"/>
  <c r="BE51" i="25"/>
  <c r="BH11" i="25"/>
  <c r="BI11" i="2"/>
  <c r="BI51" i="2" s="1"/>
  <c r="BH51" i="2"/>
  <c r="BI11" i="25" l="1"/>
  <c r="BI51" i="25" s="1"/>
  <c r="AU19" i="28" s="1"/>
  <c r="BH51" i="25"/>
</calcChain>
</file>

<file path=xl/comments1.xml><?xml version="1.0" encoding="utf-8"?>
<comments xmlns="http://schemas.openxmlformats.org/spreadsheetml/2006/main">
  <authors>
    <author>340292 Wanna Namlimhemnatee</author>
  </authors>
  <commentList>
    <comment ref="B24" authorId="0" shapeId="0">
      <text>
        <r>
          <rPr>
            <b/>
            <sz val="9"/>
            <color indexed="81"/>
            <rFont val="Tahoma"/>
            <family val="2"/>
          </rPr>
          <t>340292 Wanna Namlimhemnatee:</t>
        </r>
        <r>
          <rPr>
            <sz val="9"/>
            <color indexed="81"/>
            <rFont val="Tahoma"/>
            <family val="2"/>
          </rPr>
          <t xml:space="preserve">
Not Use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 xml:space="preserve">
สูตรแถวไม่ต่อเนื่อง เริ่มส่วนนี้ต่อ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340292 Wanna Namlimhemnatee:</t>
        </r>
        <r>
          <rPr>
            <sz val="9"/>
            <color indexed="81"/>
            <rFont val="Tahoma"/>
            <family val="2"/>
          </rPr>
          <t xml:space="preserve">
Not Use</t>
        </r>
      </text>
    </comment>
    <comment ref="B98" authorId="0" shapeId="0">
      <text>
        <r>
          <rPr>
            <b/>
            <sz val="9"/>
            <color indexed="81"/>
            <rFont val="Tahoma"/>
            <family val="2"/>
          </rPr>
          <t xml:space="preserve">
สูตรแถวไม่ต่อเนื่อง เริ่มส่วนนี้ต่อ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340292 Wanna Namlimhemnatee:</t>
        </r>
        <r>
          <rPr>
            <sz val="9"/>
            <color indexed="81"/>
            <rFont val="Tahoma"/>
            <family val="2"/>
          </rPr>
          <t xml:space="preserve">
Not Use</t>
        </r>
      </text>
    </comment>
    <comment ref="B165" authorId="0" shapeId="0">
      <text>
        <r>
          <rPr>
            <b/>
            <sz val="9"/>
            <color indexed="81"/>
            <rFont val="Tahoma"/>
            <family val="2"/>
          </rPr>
          <t xml:space="preserve">
สูตรแถวไม่ต่อเนื่อง เริ่มส่วนนี้ต่อ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340292 Wanna Namlimhemnatee:</t>
        </r>
        <r>
          <rPr>
            <sz val="9"/>
            <color indexed="81"/>
            <rFont val="Tahoma"/>
            <family val="2"/>
          </rPr>
          <t xml:space="preserve">
Not Use</t>
        </r>
      </text>
    </comment>
    <comment ref="B231" authorId="0" shapeId="0">
      <text>
        <r>
          <rPr>
            <b/>
            <sz val="9"/>
            <color indexed="81"/>
            <rFont val="Tahoma"/>
            <family val="2"/>
          </rPr>
          <t xml:space="preserve">
สูตรแถวไม่ต่อเนื่อง เริ่มส่วนนี้ต่อ</t>
        </r>
      </text>
    </comment>
    <comment ref="B290" authorId="0" shapeId="0">
      <text>
        <r>
          <rPr>
            <b/>
            <sz val="9"/>
            <color indexed="81"/>
            <rFont val="Tahoma"/>
            <family val="2"/>
          </rPr>
          <t>340292 Wanna Namlimhemnatee:</t>
        </r>
        <r>
          <rPr>
            <sz val="9"/>
            <color indexed="81"/>
            <rFont val="Tahoma"/>
            <family val="2"/>
          </rPr>
          <t xml:space="preserve">
Not Use</t>
        </r>
      </text>
    </comment>
    <comment ref="B297" authorId="0" shapeId="0">
      <text>
        <r>
          <rPr>
            <b/>
            <sz val="9"/>
            <color indexed="81"/>
            <rFont val="Tahoma"/>
            <family val="2"/>
          </rPr>
          <t xml:space="preserve">
สูตรแถวไม่ต่อเนื่อง เริ่มส่วนนี้ต่อ</t>
        </r>
      </text>
    </comment>
  </commentList>
</comments>
</file>

<file path=xl/comments2.xml><?xml version="1.0" encoding="utf-8"?>
<comments xmlns="http://schemas.openxmlformats.org/spreadsheetml/2006/main">
  <authors>
    <author>340292 Wanna Namlimhemnatee</author>
  </authors>
  <commentList>
    <comment ref="B31" authorId="0" shapeId="0">
      <text>
        <r>
          <rPr>
            <b/>
            <sz val="9"/>
            <color indexed="81"/>
            <rFont val="Tahoma"/>
            <family val="2"/>
          </rPr>
          <t>340292 Wanna Namlimhemnatee:</t>
        </r>
        <r>
          <rPr>
            <sz val="9"/>
            <color indexed="81"/>
            <rFont val="Tahoma"/>
            <family val="2"/>
          </rPr>
          <t xml:space="preserve">
Seat Budget ให้ผูกไว้ด้านล่าง</t>
        </r>
      </text>
    </comment>
  </commentList>
</comments>
</file>

<file path=xl/sharedStrings.xml><?xml version="1.0" encoding="utf-8"?>
<sst xmlns="http://schemas.openxmlformats.org/spreadsheetml/2006/main" count="7450" uniqueCount="300">
  <si>
    <t xml:space="preserve"> EMPLOYEE LIFE INSURANCE</t>
  </si>
  <si>
    <t xml:space="preserve"> MEDICAL TREATMENT</t>
  </si>
  <si>
    <t xml:space="preserve"> UNIFORM</t>
  </si>
  <si>
    <t xml:space="preserve"> OTHER WELFARE</t>
  </si>
  <si>
    <t xml:space="preserve"> TECHNICAL ASSISTANT FEE</t>
  </si>
  <si>
    <t xml:space="preserve"> FIRE INSURANCE</t>
  </si>
  <si>
    <t xml:space="preserve"> SUB-CONTRACT WAGE</t>
  </si>
  <si>
    <t xml:space="preserve"> REPAIR</t>
  </si>
  <si>
    <t xml:space="preserve"> ELECTRICITY</t>
  </si>
  <si>
    <t xml:space="preserve"> WATER</t>
  </si>
  <si>
    <t xml:space="preserve"> CONTRACT  MAINTENANCE</t>
  </si>
  <si>
    <t xml:space="preserve"> ROYALTY  FEE</t>
  </si>
  <si>
    <t xml:space="preserve"> SUNDRY  INCOME</t>
  </si>
  <si>
    <t xml:space="preserve"> SUNDRY EXPENSES</t>
  </si>
  <si>
    <t xml:space="preserve"> CAR INSURANCE EXP.</t>
  </si>
  <si>
    <t xml:space="preserve"> CAR GASOLINE</t>
  </si>
  <si>
    <t xml:space="preserve"> CAR MAINTENANCE</t>
  </si>
  <si>
    <t xml:space="preserve"> CAR REGISTRATION</t>
  </si>
  <si>
    <t xml:space="preserve"> CAR RENTAL EXPENSES</t>
  </si>
  <si>
    <t xml:space="preserve"> CAR LEASE FEE</t>
  </si>
  <si>
    <t xml:space="preserve"> CAR DRIVER EXPENSE</t>
  </si>
  <si>
    <t xml:space="preserve"> TRANSPORTATION EXP.</t>
  </si>
  <si>
    <t xml:space="preserve"> BUS CHARGE</t>
  </si>
  <si>
    <t xml:space="preserve"> CAR OTHER EXPENSES</t>
  </si>
  <si>
    <t xml:space="preserve"> ADVERTISING EXPENSES</t>
  </si>
  <si>
    <t xml:space="preserve"> EDUCATION&amp;TRANING FEE</t>
  </si>
  <si>
    <t xml:space="preserve"> NURSING&amp;MEDICAL EXP.</t>
  </si>
  <si>
    <t xml:space="preserve"> TRAVELLING EXP. DOMESTIC</t>
  </si>
  <si>
    <t xml:space="preserve"> TRAVELLING EXP. FOREIGN</t>
  </si>
  <si>
    <t xml:space="preserve"> RENTAL FEE</t>
  </si>
  <si>
    <t xml:space="preserve"> LEASE FEE EQUIPMENT</t>
  </si>
  <si>
    <t xml:space="preserve"> MEMBER SHIP FEE</t>
  </si>
  <si>
    <t xml:space="preserve"> TELEPHONE &amp; POSTAGE</t>
  </si>
  <si>
    <t xml:space="preserve"> STATIONERY</t>
  </si>
  <si>
    <t xml:space="preserve"> SPORT EQUIPMENT</t>
  </si>
  <si>
    <t xml:space="preserve"> DONATION</t>
  </si>
  <si>
    <t xml:space="preserve"> TAX &amp; FEE</t>
  </si>
  <si>
    <t>ชื่อบัญชี</t>
  </si>
  <si>
    <t>Account Code</t>
  </si>
  <si>
    <t>เลขที่บัญชี</t>
  </si>
  <si>
    <t>Account Name</t>
  </si>
  <si>
    <t xml:space="preserve"> WAREHOUSE CHARGE</t>
  </si>
  <si>
    <t xml:space="preserve"> ENTERTAINMENT</t>
  </si>
  <si>
    <t>Row</t>
  </si>
  <si>
    <t>Jan</t>
  </si>
  <si>
    <t>Feb</t>
  </si>
  <si>
    <t>Mar</t>
  </si>
  <si>
    <t>Apr</t>
  </si>
  <si>
    <t>May</t>
  </si>
  <si>
    <t>Jun</t>
  </si>
  <si>
    <t>Jul</t>
  </si>
  <si>
    <t>Total</t>
  </si>
  <si>
    <t>Aug</t>
  </si>
  <si>
    <t>Sep</t>
  </si>
  <si>
    <t>Oct</t>
  </si>
  <si>
    <t>Nov</t>
  </si>
  <si>
    <t>Dec</t>
  </si>
  <si>
    <t>NHK SPRING(THAILAND) CO.,LTD.</t>
  </si>
  <si>
    <t xml:space="preserve">BUDGET MANUFACTURING EXPENSES …. SEAT DIVISION   </t>
  </si>
  <si>
    <t xml:space="preserve"> SOFTWARE AMORTIZATION</t>
  </si>
  <si>
    <t>Budget</t>
  </si>
  <si>
    <t xml:space="preserve"> BOOK &amp; NEWSPAPER</t>
  </si>
  <si>
    <t xml:space="preserve"> TRIAL&amp;TEST EXPENSES</t>
  </si>
  <si>
    <t>Jan - Jun</t>
  </si>
  <si>
    <t>Grand Total</t>
  </si>
  <si>
    <t xml:space="preserve">     </t>
  </si>
  <si>
    <t>SECTION   :  TOTAL SEAT DIVISION</t>
  </si>
  <si>
    <t>SECTION   :   SEAT OFFICE (BANGPOO FACTORY)</t>
  </si>
  <si>
    <t>SECTION   :  TOTAL BANGPOO FACTORY</t>
  </si>
  <si>
    <t>SECTION   :  TOTAL SEAT (BANGPOO FACTORY)</t>
  </si>
  <si>
    <t>SECTION   :  TRIM  OTHER  (BANGPOO FACTORY)</t>
  </si>
  <si>
    <t>SECTION   :  TOTAL TRIM  (BANGPOO FACTORY)</t>
  </si>
  <si>
    <t>SECTION   :  SEAT  IMV  (BANGPOO FACTORY)</t>
  </si>
  <si>
    <t>SECTION   :  SEAT  OTHER  (BANGPOO FACTORY)</t>
  </si>
  <si>
    <t>SECTION   :  TRIM  IMV  (BANGPOO FACTORY)</t>
  </si>
  <si>
    <t>SECTION   :   VACUUM  (BANGPOO FACTORY)</t>
  </si>
  <si>
    <t xml:space="preserve">BUDGET MANUFACTURING EXPENSES …. SEAT  DIVISION   </t>
  </si>
  <si>
    <t>SECTION   :   TOTAL FOAM FACTORY  (ISUZU, IMV)</t>
  </si>
  <si>
    <t>SECTION   :   FOAM OFFICE  (ISUZU, IMV)</t>
  </si>
  <si>
    <t>SECTION   :  TOTAL  FACTORY (BANGPOO)</t>
  </si>
  <si>
    <t xml:space="preserve">Grand Total  </t>
  </si>
  <si>
    <t xml:space="preserve">Jul - Dec </t>
  </si>
  <si>
    <t>Jul - Dec</t>
  </si>
  <si>
    <t xml:space="preserve"> QS&amp;OTHER CERTIFICATE + SoC</t>
  </si>
  <si>
    <t>SECTION   :   TOTAL PROJECT N.  (NISSAN)</t>
  </si>
  <si>
    <t>SECTION   :   PROJECT N OFFICE (NISSAN)</t>
  </si>
  <si>
    <t>SECTION   :  PROJECT N. FACTORY (NISSAN)</t>
  </si>
  <si>
    <t>(X 1,000฿)</t>
  </si>
  <si>
    <t>RATIO / SALES AMOUNT</t>
  </si>
  <si>
    <t xml:space="preserve"> SECURITY SERVICE CHARGE</t>
  </si>
  <si>
    <t>JUL</t>
  </si>
  <si>
    <t>BUDGET 4 YEARS</t>
  </si>
  <si>
    <t>BUDGET  EXPENSES YEAR  2007</t>
  </si>
  <si>
    <t>Jan - Dec 2007</t>
  </si>
  <si>
    <t>BUDGET SALES AMOUNT YEAR 2007-2011</t>
  </si>
  <si>
    <t>/1,000</t>
  </si>
  <si>
    <t>SECTION   :   OFFICE  SERVICE CENTER  (Cost Control, IFC, Engineer, Design, Purchase)</t>
  </si>
  <si>
    <t>EXPENSES  2007 - 2011</t>
  </si>
  <si>
    <t>SEAT  DIVISION</t>
  </si>
  <si>
    <t>EXPENSES</t>
  </si>
  <si>
    <t>Jan-Jun</t>
  </si>
  <si>
    <t>Jul-Dec</t>
  </si>
  <si>
    <t>Jan-Dec</t>
  </si>
  <si>
    <t>Seat Off.</t>
  </si>
  <si>
    <t>Service</t>
  </si>
  <si>
    <t>BANGPOO</t>
  </si>
  <si>
    <t>Seat IMV.</t>
  </si>
  <si>
    <t>Seat Other</t>
  </si>
  <si>
    <t>Trim IMV</t>
  </si>
  <si>
    <t>Trim Other</t>
  </si>
  <si>
    <t>Vacuum</t>
  </si>
  <si>
    <t>Foam</t>
  </si>
  <si>
    <t>Total Bangpoo</t>
  </si>
  <si>
    <t>BPH</t>
  </si>
  <si>
    <t>Office</t>
  </si>
  <si>
    <t>Factory</t>
  </si>
  <si>
    <t>Total Banpho</t>
  </si>
  <si>
    <t>Actual</t>
  </si>
  <si>
    <t>Diff</t>
  </si>
  <si>
    <t>SEAT - IMV.</t>
  </si>
  <si>
    <t>SEAT - OTHER</t>
  </si>
  <si>
    <t>TRIM - IMV</t>
  </si>
  <si>
    <t>TRIM - OTHER</t>
  </si>
  <si>
    <t>Proj. Foam Factory</t>
  </si>
  <si>
    <t>SEAT OFFICE</t>
  </si>
  <si>
    <t xml:space="preserve">TOTAL </t>
  </si>
  <si>
    <t>worker</t>
  </si>
  <si>
    <t>SEAT DIVISION</t>
  </si>
  <si>
    <t>SUB TOTAL</t>
  </si>
  <si>
    <t>====================</t>
  </si>
  <si>
    <t>SEAT - IMV</t>
  </si>
  <si>
    <t>Worker</t>
  </si>
  <si>
    <t>OFFICE</t>
  </si>
  <si>
    <t>PROJECT T.</t>
  </si>
  <si>
    <t>SECTION   :   SEAT OFFICE (BANPHO FACTORY)</t>
  </si>
  <si>
    <t>SECTION   :   BANPHO  OFFICE (IMV EXPORT)</t>
  </si>
  <si>
    <t>SECTION   :   TOTAL BANPHO  (IMV EXPORT)</t>
  </si>
  <si>
    <t>SECTION   :   SEAT OFFICE  OFFICE SERVICE CENTER</t>
  </si>
  <si>
    <t>SEAT SERVICE CENTER</t>
  </si>
  <si>
    <t>Allocate BP.off</t>
  </si>
  <si>
    <t>Allocate BANPHO off.</t>
  </si>
  <si>
    <t>EMPLOYEE LIFE INSURANCE</t>
  </si>
  <si>
    <t>MEDICAL TREATMENT</t>
  </si>
  <si>
    <t>UNIFORM</t>
  </si>
  <si>
    <t>CELEBRATION</t>
  </si>
  <si>
    <t>RECREATION CONTRIBUTION</t>
  </si>
  <si>
    <t>OTHER WELFARE</t>
  </si>
  <si>
    <t>TECHNICAL ASST. FEE</t>
  </si>
  <si>
    <t>FIRE INSURANCE</t>
  </si>
  <si>
    <t>MACHINERY INSURANCE</t>
  </si>
  <si>
    <t>RENTAL EXPENSES</t>
  </si>
  <si>
    <t>LEASE FEE</t>
  </si>
  <si>
    <t>SUB-CONTRACT</t>
  </si>
  <si>
    <t>REPAIR</t>
  </si>
  <si>
    <t>ELECTRICITY</t>
  </si>
  <si>
    <t>WATER</t>
  </si>
  <si>
    <t>CONTRACT MAINTENANCE</t>
  </si>
  <si>
    <t>WAREHOUSE CHARGE</t>
  </si>
  <si>
    <t>TRIAL &amp; TEST EXPENSES</t>
  </si>
  <si>
    <t>ROYALTY FEE</t>
  </si>
  <si>
    <t>SUNDRY INCOME</t>
  </si>
  <si>
    <t>SOFTWARE AMORTIZATION</t>
  </si>
  <si>
    <t>PACKING EXPENSES</t>
  </si>
  <si>
    <t>SUNDRY EXPENSES</t>
  </si>
  <si>
    <t>CAR INSURANCE</t>
  </si>
  <si>
    <t>CAR GASOLINE</t>
  </si>
  <si>
    <t>CAR MAINTENANCE</t>
  </si>
  <si>
    <t>CAR REGISTRATION</t>
  </si>
  <si>
    <t>CAR RENTAL EXPENSES</t>
  </si>
  <si>
    <t>CAR-LEASE FEE</t>
  </si>
  <si>
    <t>CAR-DRIVER EXPENSES</t>
  </si>
  <si>
    <t>TRANSPORTATION EXP.</t>
  </si>
  <si>
    <t>BUS CHARGE</t>
  </si>
  <si>
    <t>OTHER EXPENSES</t>
  </si>
  <si>
    <t>ADVERTISING EXPENSES</t>
  </si>
  <si>
    <t>EDUCATION &amp; TRAINING FEE</t>
  </si>
  <si>
    <t>NURSING &amp; MEDICAL EXP.</t>
  </si>
  <si>
    <t>TRAVELLING EXP. - DOMESTIC</t>
  </si>
  <si>
    <t>TRAVELLING EXP. - FOREIGN</t>
  </si>
  <si>
    <t>RENTAL FEE</t>
  </si>
  <si>
    <t>LEASE FEE - FACTORY</t>
  </si>
  <si>
    <t>MEMBERSHIP FEE</t>
  </si>
  <si>
    <t>SECURITY SERVICE CHARGE</t>
  </si>
  <si>
    <t>TELEPHONE &amp; POSTAGE</t>
  </si>
  <si>
    <t>STATIONERY</t>
  </si>
  <si>
    <t>SPORT EQUIPMENT</t>
  </si>
  <si>
    <t>BOOKS &amp; NEWSPAPER</t>
  </si>
  <si>
    <t>ENTERTAINMENT</t>
  </si>
  <si>
    <t>QS AND OTHER CERTIFICATE</t>
  </si>
  <si>
    <t>DONATION</t>
  </si>
  <si>
    <t>TAX &amp; FEE</t>
  </si>
  <si>
    <t>Allocate office service center</t>
  </si>
  <si>
    <t>สูตร</t>
  </si>
  <si>
    <t>Unit : KBAHT</t>
  </si>
  <si>
    <t>Jan - Dec 2008</t>
  </si>
  <si>
    <t>SECTION   :  BANPHO SEAT-IMV (IMV EXPORT)</t>
  </si>
  <si>
    <t>SECTION   :  TOTAL  FACTORY BANPHO</t>
  </si>
  <si>
    <t xml:space="preserve">SECTION   :  BANPHO SEAT-OTHER </t>
  </si>
  <si>
    <t>SECTION   :  BANPHO TRIM-IMV (IMV EXPORT)</t>
  </si>
  <si>
    <t xml:space="preserve">SECTION   :  FOAM  BANPHO </t>
  </si>
  <si>
    <t xml:space="preserve">SECTION   :  BANPHO TIME-OTHER </t>
  </si>
  <si>
    <t>Unit : Kbaht</t>
  </si>
  <si>
    <t>MANUFACTURING  EXPENSES - SEAT  DIVISION</t>
  </si>
  <si>
    <t>Diff B-A</t>
  </si>
  <si>
    <t>FOAM</t>
  </si>
  <si>
    <t>Jan - Dec</t>
  </si>
  <si>
    <t xml:space="preserve">SECTION   :  PROJECT HEADLINNING Antolin (A-Plat,B-Car,T6) </t>
  </si>
  <si>
    <t xml:space="preserve">SECTION   :  PROJECT HEADLINNING SANWA (933N, J200, J97MU, X11C, I510) </t>
  </si>
  <si>
    <t>HL Antolin</t>
  </si>
  <si>
    <t>HL Sanwa</t>
  </si>
  <si>
    <t xml:space="preserve"> </t>
  </si>
  <si>
    <t>Design Project</t>
  </si>
  <si>
    <t xml:space="preserve">SECTION   :   HEMARAJ  OFFICE </t>
  </si>
  <si>
    <t>SECTION   :   HEMARAJ OFFICE (HEMARAJ FACTORY)</t>
  </si>
  <si>
    <t>HEMARAJ</t>
  </si>
  <si>
    <t>GM</t>
  </si>
  <si>
    <t>MMTH</t>
  </si>
  <si>
    <t>SUZUKI</t>
  </si>
  <si>
    <t>ALLOCATE OFFICE SERVICE CENTE</t>
  </si>
  <si>
    <t>SECTION   :  TOTAL HEMARAJ</t>
  </si>
  <si>
    <t>SECTION   :  TOTAL FACTORY HEMARAJ</t>
  </si>
  <si>
    <t>SECTION   :  HEMARAJ SEAT-GM</t>
  </si>
  <si>
    <t>SECTION   :  HEMARAJ SEAT-SUZUKI</t>
  </si>
  <si>
    <t>SECTION   :  HEMARAJ SEAT-MITSU</t>
  </si>
  <si>
    <t>H/L ANTOLIN</t>
  </si>
  <si>
    <t>BUDGET AND ACTUAL MANUFACTURING EXPENSES …. SEAT DIVISION    (2013)</t>
  </si>
  <si>
    <t>EXPENSE TO ADMIN</t>
  </si>
  <si>
    <t>BUDGET AND ACTUAL MANUFACTURING EXPENSES …. SEAT DIVISION    (2014)</t>
  </si>
  <si>
    <t>BUDGET AND ACTUAL MANUFACTURING EXPENSES …. SEAT DIVISION    (2015)</t>
  </si>
  <si>
    <t>DEAD STOCK EXPENSES</t>
  </si>
  <si>
    <t>LOSS ON DEVALUATION INVENTORY</t>
  </si>
  <si>
    <t xml:space="preserve"> DEAD STOCK EXPENSSES</t>
  </si>
  <si>
    <t xml:space="preserve"> LOSS ON DEVALUATION INV.</t>
  </si>
  <si>
    <t>BUDGET AND ACTUAL MANUFACTURING EXPENSES …. SEAT DIVISION    (2016)</t>
  </si>
  <si>
    <t>SECTION   :  SAIC</t>
  </si>
  <si>
    <t xml:space="preserve">Check </t>
  </si>
  <si>
    <t>SECTION   :  BANPHO SEAT - NISSAN</t>
  </si>
  <si>
    <t>SECTION   :  BANPHO SEAT - SUBARU</t>
  </si>
  <si>
    <t>SEAT - NISSAN</t>
  </si>
  <si>
    <t>SEAT - SUBARU</t>
  </si>
  <si>
    <t xml:space="preserve"> = Total Bp Fac.</t>
  </si>
  <si>
    <t>SECTION   :  SEAT  ISUZU  (BANGPOO FACTORY)</t>
  </si>
  <si>
    <t xml:space="preserve"> LEASE FEE SOFTWARE</t>
  </si>
  <si>
    <t>SECTION   :  BANPHO SEAT - ISUZU</t>
  </si>
  <si>
    <t>SEAT - ISUZU</t>
  </si>
  <si>
    <t>BANPHO</t>
  </si>
  <si>
    <t>COMMON USE</t>
  </si>
  <si>
    <t>GRAND TTL</t>
  </si>
  <si>
    <t>QUARTER 1</t>
  </si>
  <si>
    <t>QUARTER 2</t>
  </si>
  <si>
    <t>QUARTER 3</t>
  </si>
  <si>
    <t>QUARTER 4</t>
  </si>
  <si>
    <t>ค่าเบี้ยประกันชีวิตพนักงาน</t>
  </si>
  <si>
    <t>ค่ารักษาพยาบาล</t>
  </si>
  <si>
    <t>ค่าชุดแบบฟอร์ม</t>
  </si>
  <si>
    <t>ค่าสวัสดิการ</t>
  </si>
  <si>
    <t>ค่าความช่วยเหลือทางเทคนิค</t>
  </si>
  <si>
    <t>ค่าเบี้ยประกันอัคคีภัย</t>
  </si>
  <si>
    <t>ค่ารับจ้างทำของ</t>
  </si>
  <si>
    <t>ค่าซ่อมแซม</t>
  </si>
  <si>
    <t>ค่าไฟฟ้า</t>
  </si>
  <si>
    <t>ค่าน้ำ</t>
  </si>
  <si>
    <t>ค่าบำรุงรักษาอุปกรณ์ ตามสัญญา</t>
  </si>
  <si>
    <t>ค่าเช่าโกดังเก็บสินค้า</t>
  </si>
  <si>
    <t>ค่าใช้จ่ายในการทดสอบผลิตภัณฑ์</t>
  </si>
  <si>
    <t>ค่าสิทธิ</t>
  </si>
  <si>
    <t>รายได้เบิดเตล็ด</t>
  </si>
  <si>
    <t>ค่าโปรแกรมคอมพิวเตอร์</t>
  </si>
  <si>
    <t>ค่าใช้จ่ายเบ็ดเตล็ด</t>
  </si>
  <si>
    <t>ค่าเบี้ยประกันภัยยานพาหนะ</t>
  </si>
  <si>
    <t>ค่าน้ำมันยานพาหนะ</t>
  </si>
  <si>
    <t>ค่าซ่อมแซมยานพาหนะ</t>
  </si>
  <si>
    <t>ค่าจดทะเบียนยานพาหนะ</t>
  </si>
  <si>
    <t>ค่าเช่ายานพาหนะ</t>
  </si>
  <si>
    <t>ค่าเช่าซื้อยานพาหนะ</t>
  </si>
  <si>
    <t>ค่าใช้จ่ายเกี่ยวกับผู้ขับขี่ยานพาหนะ</t>
  </si>
  <si>
    <t>ค่าขนส่ง</t>
  </si>
  <si>
    <t>ค่ารถรับ-ส่งพนักงาน</t>
  </si>
  <si>
    <t>ค่าใช้จ่ายอื่น ๆ เกี่ยวกับยานพาหนะ</t>
  </si>
  <si>
    <t>ค่าโฆษณา</t>
  </si>
  <si>
    <t>ค่าฝึกอบรมและสัมนา</t>
  </si>
  <si>
    <t>ค่ายาและค่าจ้างพยาบาล</t>
  </si>
  <si>
    <t>ค่าใช้จ่ายในการเดินทาง ในประเทศ</t>
  </si>
  <si>
    <t>ค่าใช้จ่ายในการเดินทาง ไปต่างประเทศ</t>
  </si>
  <si>
    <t>ค่าเช่า</t>
  </si>
  <si>
    <t>ค่าเช่าซื้อเครื่องมือและอุปกรณ์</t>
  </si>
  <si>
    <t>ค่าสมาชิก</t>
  </si>
  <si>
    <t>ค่าใช้จ่ายในการรักษาความปลอดภัย</t>
  </si>
  <si>
    <t>ค่าไปรษณีย์โทรเลข/โทรศัพท์</t>
  </si>
  <si>
    <t>ค่าอุปกรณ์เครื่องเขียน</t>
  </si>
  <si>
    <t>ค่าอุปกรณ์กีฬา</t>
  </si>
  <si>
    <t>ค่าหนังสือ/หนังสือพิมพ์</t>
  </si>
  <si>
    <t>ค่าปฏิคม</t>
  </si>
  <si>
    <t>ค่าใช้จ่ายเกียวกับ QS และ อื่น ๆ</t>
  </si>
  <si>
    <t>เงินบริจาค</t>
  </si>
  <si>
    <t>BUDGET AND ACTUAL MANUFACTURING EXPENSES …. SEAT DIVISION    (2020)</t>
  </si>
  <si>
    <t>SECTION   :  TOTAL SEAT OTHER+SYNCHORNIZE  (BANGPOO FACTORY)</t>
  </si>
  <si>
    <t>SECTION   :  SYNCHORNIZE (BANGPOO FACTORY)</t>
  </si>
  <si>
    <t>SECTION   :  FOAM  (BANGPOO FACTORY)</t>
  </si>
  <si>
    <t>SECTION   :  SEAT  DRAWING DESIGN  (BANGPOO FACTORY)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</si>
</sst>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_(* #,##0.00_);_(* \(#,##0.00\);_(* &quot;-&quot;??_);_(@_)"/>
    <numFmt numFmtId="165" formatCode="_(* #,##0.0_);_(* \(#,##0.0\);_(* &quot;-&quot;??_);_(@_)"/>
    <numFmt numFmtId="166" formatCode="_(* #,##0_);_(* \(#,##0\);_(* &quot;-&quot;??_);_(@_)"/>
    <numFmt numFmtId="167" formatCode="_-* #,##0.0_-;\-* #,##0.0_-;_-* &quot;-&quot;??_-;_-@_-"/>
    <numFmt numFmtId="168" formatCode="_-* #,##0_-;\-* #,##0_-;_-* &quot;-&quot;??_-;_-@_-"/>
    <numFmt numFmtId="169" formatCode="_-* #,##0.000_-;\-* #,##0.000_-;_-* &quot;-&quot;??_-;_-@_-"/>
    <numFmt numFmtId="170" formatCode="_(* #,##0.0_);_(* \(#,##0.0\);_(* &quot;-&quot;?_);_(@_)"/>
    <numFmt numFmtId="171" formatCode="#,##0.0"/>
    <numFmt numFmtId="172" formatCode="0.0"/>
    <numFmt numFmtId="173" formatCode="#,##0.000000000000"/>
  </numFmts>
  <fonts count="71">
    <font>
      <sz val="14"/>
      <name val="Cordia New"/>
      <charset val="222"/>
    </font>
    <font>
      <sz val="14"/>
      <name val="Cordia New"/>
      <family val="2"/>
    </font>
    <font>
      <sz val="8"/>
      <name val="Cordia New"/>
      <family val="2"/>
    </font>
    <font>
      <b/>
      <sz val="10"/>
      <name val="Trebuchet MS"/>
      <family val="2"/>
    </font>
    <font>
      <u/>
      <sz val="10"/>
      <name val="Trebuchet MS"/>
      <family val="2"/>
    </font>
    <font>
      <sz val="10"/>
      <name val="Trebuchet MS"/>
      <family val="2"/>
    </font>
    <font>
      <sz val="10"/>
      <color indexed="10"/>
      <name val="Trebuchet MS"/>
      <family val="2"/>
    </font>
    <font>
      <b/>
      <sz val="10"/>
      <color indexed="10"/>
      <name val="Trebuchet MS"/>
      <family val="2"/>
    </font>
    <font>
      <b/>
      <sz val="12"/>
      <name val="Trebuchet MS"/>
      <family val="2"/>
    </font>
    <font>
      <u/>
      <sz val="12"/>
      <name val="Trebuchet MS"/>
      <family val="2"/>
    </font>
    <font>
      <sz val="12"/>
      <name val="Trebuchet MS"/>
      <family val="2"/>
    </font>
    <font>
      <b/>
      <sz val="16"/>
      <name val="Trebuchet MS"/>
      <family val="2"/>
    </font>
    <font>
      <sz val="16"/>
      <name val="Trebuchet MS"/>
      <family val="2"/>
    </font>
    <font>
      <sz val="11"/>
      <name val="Trebuchet MS"/>
      <family val="2"/>
    </font>
    <font>
      <b/>
      <sz val="10"/>
      <color indexed="14"/>
      <name val="Trebuchet MS"/>
      <family val="2"/>
    </font>
    <font>
      <b/>
      <sz val="8"/>
      <color indexed="10"/>
      <name val="Trebuchet MS"/>
      <family val="2"/>
    </font>
    <font>
      <b/>
      <sz val="10"/>
      <name val="Arial"/>
      <family val="2"/>
    </font>
    <font>
      <sz val="10"/>
      <name val="Arial"/>
      <family val="2"/>
    </font>
    <font>
      <b/>
      <sz val="16"/>
      <name val="Arial"/>
      <family val="2"/>
    </font>
    <font>
      <b/>
      <sz val="8"/>
      <color indexed="10"/>
      <name val="Arial"/>
      <family val="2"/>
    </font>
    <font>
      <sz val="16"/>
      <name val="Arial"/>
      <family val="2"/>
    </font>
    <font>
      <b/>
      <u/>
      <sz val="16"/>
      <name val="Arial"/>
      <family val="2"/>
    </font>
    <font>
      <u/>
      <sz val="16"/>
      <name val="Arial"/>
      <family val="2"/>
    </font>
    <font>
      <b/>
      <sz val="12"/>
      <color indexed="12"/>
      <name val="Arial Narrow"/>
      <family val="2"/>
    </font>
    <font>
      <sz val="12"/>
      <color indexed="12"/>
      <name val="Arial Narrow"/>
      <family val="2"/>
    </font>
    <font>
      <b/>
      <sz val="8"/>
      <name val="Arial Narrow"/>
      <family val="2"/>
    </font>
    <font>
      <u/>
      <sz val="8"/>
      <name val="Arial Narrow"/>
      <family val="2"/>
    </font>
    <font>
      <sz val="8"/>
      <name val="Arial Narrow"/>
      <family val="2"/>
    </font>
    <font>
      <b/>
      <sz val="9"/>
      <name val="Arial Narrow"/>
      <family val="2"/>
    </font>
    <font>
      <b/>
      <sz val="10"/>
      <color indexed="10"/>
      <name val="Arial Narrow"/>
      <family val="2"/>
    </font>
    <font>
      <b/>
      <sz val="8"/>
      <color indexed="10"/>
      <name val="Arial Narrow"/>
      <family val="2"/>
    </font>
    <font>
      <sz val="14"/>
      <name val="Arial Narrow"/>
      <family val="2"/>
    </font>
    <font>
      <b/>
      <sz val="14"/>
      <color indexed="10"/>
      <name val="Arial Narrow"/>
      <family val="2"/>
    </font>
    <font>
      <sz val="12"/>
      <name val="Arial Narrow"/>
      <family val="2"/>
    </font>
    <font>
      <b/>
      <sz val="16"/>
      <color indexed="10"/>
      <name val="Arial Narrow"/>
      <family val="2"/>
    </font>
    <font>
      <b/>
      <sz val="16"/>
      <color indexed="12"/>
      <name val="Arial Narrow"/>
      <family val="2"/>
    </font>
    <font>
      <sz val="16"/>
      <name val="Arial Narrow"/>
      <family val="2"/>
    </font>
    <font>
      <b/>
      <sz val="12"/>
      <color indexed="10"/>
      <name val="Arial Narrow"/>
      <family val="2"/>
    </font>
    <font>
      <b/>
      <sz val="8"/>
      <color indexed="9"/>
      <name val="Arial Narrow"/>
      <family val="2"/>
    </font>
    <font>
      <sz val="14"/>
      <color indexed="10"/>
      <name val="Arial Narrow"/>
      <family val="2"/>
    </font>
    <font>
      <sz val="8"/>
      <name val="Arial Unicode MS"/>
      <family val="2"/>
    </font>
    <font>
      <sz val="8"/>
      <name val="Arial"/>
      <family val="2"/>
    </font>
    <font>
      <b/>
      <sz val="18"/>
      <name val="Arial"/>
      <family val="2"/>
    </font>
    <font>
      <b/>
      <u/>
      <sz val="18"/>
      <name val="Arial"/>
      <family val="2"/>
    </font>
    <font>
      <b/>
      <u/>
      <sz val="18"/>
      <color indexed="10"/>
      <name val="Arial"/>
      <family val="2"/>
    </font>
    <font>
      <b/>
      <sz val="18"/>
      <color indexed="10"/>
      <name val="Arial"/>
      <family val="2"/>
    </font>
    <font>
      <u/>
      <sz val="18"/>
      <name val="Arial"/>
      <family val="2"/>
    </font>
    <font>
      <sz val="18"/>
      <name val="Arial"/>
      <family val="2"/>
    </font>
    <font>
      <sz val="8"/>
      <color indexed="10"/>
      <name val="Arial Narrow"/>
      <family val="2"/>
    </font>
    <font>
      <sz val="8"/>
      <color indexed="9"/>
      <name val="Arial Narrow"/>
      <family val="2"/>
    </font>
    <font>
      <sz val="14"/>
      <name val="Arial"/>
      <family val="2"/>
    </font>
    <font>
      <u/>
      <sz val="14"/>
      <name val="Arial"/>
      <family val="2"/>
    </font>
    <font>
      <sz val="14"/>
      <color indexed="10"/>
      <name val="Arial"/>
      <family val="2"/>
    </font>
    <font>
      <u/>
      <sz val="14"/>
      <color indexed="10"/>
      <name val="Arial"/>
      <family val="2"/>
    </font>
    <font>
      <b/>
      <sz val="15"/>
      <name val="Arial"/>
      <family val="2"/>
    </font>
    <font>
      <b/>
      <sz val="15"/>
      <color indexed="10"/>
      <name val="Arial"/>
      <family val="2"/>
    </font>
    <font>
      <sz val="16"/>
      <color indexed="10"/>
      <name val="Arial"/>
      <family val="2"/>
    </font>
    <font>
      <sz val="9"/>
      <name val="Arial"/>
      <family val="2"/>
    </font>
    <font>
      <b/>
      <sz val="9"/>
      <color indexed="10"/>
      <name val="Arial"/>
      <family val="2"/>
    </font>
    <font>
      <b/>
      <sz val="22"/>
      <name val="Arial"/>
      <family val="2"/>
    </font>
    <font>
      <sz val="24"/>
      <name val="Arial"/>
      <family val="2"/>
    </font>
    <font>
      <sz val="20"/>
      <color indexed="10"/>
      <name val="Arial"/>
      <family val="2"/>
    </font>
    <font>
      <sz val="8"/>
      <color indexed="10"/>
      <name val="Arial"/>
      <family val="2"/>
    </font>
    <font>
      <b/>
      <sz val="20"/>
      <name val="Arial"/>
      <family val="2"/>
    </font>
    <font>
      <sz val="15"/>
      <name val="Arial"/>
      <family val="2"/>
    </font>
    <font>
      <sz val="2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4"/>
      <name val="Cordia New"/>
      <family val="2"/>
      <charset val="222"/>
    </font>
    <font>
      <sz val="10"/>
      <name val="Arial Narrow"/>
      <family val="2"/>
    </font>
    <font>
      <b/>
      <sz val="14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</fills>
  <borders count="1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68" fillId="0" borderId="0"/>
    <xf numFmtId="0" fontId="1" fillId="0" borderId="0"/>
  </cellStyleXfs>
  <cellXfs count="902">
    <xf numFmtId="0" fontId="0" fillId="0" borderId="0" xfId="0"/>
    <xf numFmtId="0" fontId="3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Fill="1" applyBorder="1"/>
    <xf numFmtId="0" fontId="5" fillId="0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167" fontId="5" fillId="0" borderId="0" xfId="1" applyNumberFormat="1" applyFont="1" applyFill="1" applyBorder="1" applyAlignment="1">
      <alignment vertical="center"/>
    </xf>
    <xf numFmtId="165" fontId="5" fillId="0" borderId="1" xfId="1" applyNumberFormat="1" applyFont="1" applyFill="1" applyBorder="1" applyAlignment="1">
      <alignment vertical="center"/>
    </xf>
    <xf numFmtId="167" fontId="5" fillId="0" borderId="0" xfId="0" applyNumberFormat="1" applyFont="1" applyFill="1" applyBorder="1"/>
    <xf numFmtId="0" fontId="5" fillId="0" borderId="3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165" fontId="5" fillId="0" borderId="5" xfId="1" applyNumberFormat="1" applyFont="1" applyFill="1" applyBorder="1" applyAlignment="1">
      <alignment vertical="center"/>
    </xf>
    <xf numFmtId="165" fontId="5" fillId="0" borderId="0" xfId="0" applyNumberFormat="1" applyFont="1" applyFill="1" applyBorder="1"/>
    <xf numFmtId="0" fontId="4" fillId="0" borderId="5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167" fontId="5" fillId="0" borderId="0" xfId="1" applyNumberFormat="1" applyFont="1" applyFill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0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/>
    </xf>
    <xf numFmtId="0" fontId="8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/>
    <xf numFmtId="15" fontId="8" fillId="0" borderId="0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vertical="center"/>
    </xf>
    <xf numFmtId="0" fontId="10" fillId="0" borderId="0" xfId="0" quotePrefix="1" applyFont="1" applyFill="1" applyBorder="1" applyAlignment="1">
      <alignment vertical="center"/>
    </xf>
    <xf numFmtId="15" fontId="8" fillId="0" borderId="0" xfId="0" applyNumberFormat="1" applyFont="1" applyFill="1" applyBorder="1" applyAlignment="1">
      <alignment vertical="center"/>
    </xf>
    <xf numFmtId="0" fontId="10" fillId="0" borderId="0" xfId="0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0" xfId="0" applyFont="1" applyFill="1" applyBorder="1"/>
    <xf numFmtId="0" fontId="10" fillId="0" borderId="0" xfId="0" applyFont="1" applyFill="1" applyBorder="1" applyAlignment="1">
      <alignment horizontal="center" vertical="center"/>
    </xf>
    <xf numFmtId="167" fontId="10" fillId="0" borderId="0" xfId="1" applyNumberFormat="1" applyFont="1" applyFill="1" applyBorder="1"/>
    <xf numFmtId="167" fontId="8" fillId="0" borderId="0" xfId="1" applyNumberFormat="1" applyFont="1" applyFill="1" applyBorder="1" applyAlignment="1">
      <alignment horizontal="center" vertical="center"/>
    </xf>
    <xf numFmtId="167" fontId="8" fillId="0" borderId="0" xfId="1" applyNumberFormat="1" applyFont="1" applyFill="1" applyBorder="1" applyAlignment="1">
      <alignment vertical="center"/>
    </xf>
    <xf numFmtId="167" fontId="10" fillId="0" borderId="0" xfId="1" applyNumberFormat="1" applyFont="1" applyFill="1" applyBorder="1" applyAlignment="1">
      <alignment horizontal="center"/>
    </xf>
    <xf numFmtId="0" fontId="10" fillId="0" borderId="0" xfId="0" quotePrefix="1" applyFont="1" applyFill="1" applyBorder="1" applyAlignment="1">
      <alignment horizontal="left" vertical="center"/>
    </xf>
    <xf numFmtId="0" fontId="10" fillId="0" borderId="0" xfId="0" quotePrefix="1" applyFont="1" applyFill="1" applyBorder="1" applyAlignment="1">
      <alignment horizontal="center" vertical="center"/>
    </xf>
    <xf numFmtId="167" fontId="10" fillId="0" borderId="0" xfId="1" quotePrefix="1" applyNumberFormat="1" applyFont="1" applyFill="1" applyBorder="1" applyAlignment="1">
      <alignment horizontal="center" vertical="center"/>
    </xf>
    <xf numFmtId="167" fontId="10" fillId="0" borderId="0" xfId="1" applyNumberFormat="1" applyFont="1" applyFill="1" applyBorder="1" applyAlignment="1">
      <alignment horizontal="left" vertical="center"/>
    </xf>
    <xf numFmtId="167" fontId="3" fillId="0" borderId="0" xfId="0" applyNumberFormat="1" applyFont="1" applyFill="1" applyBorder="1" applyAlignment="1">
      <alignment vertical="center"/>
    </xf>
    <xf numFmtId="165" fontId="5" fillId="0" borderId="13" xfId="1" applyNumberFormat="1" applyFont="1" applyFill="1" applyBorder="1" applyAlignment="1">
      <alignment vertical="center"/>
    </xf>
    <xf numFmtId="165" fontId="5" fillId="0" borderId="1" xfId="1" applyNumberFormat="1" applyFont="1" applyFill="1" applyBorder="1"/>
    <xf numFmtId="165" fontId="5" fillId="0" borderId="5" xfId="1" applyNumberFormat="1" applyFont="1" applyFill="1" applyBorder="1"/>
    <xf numFmtId="165" fontId="5" fillId="0" borderId="13" xfId="1" applyNumberFormat="1" applyFont="1" applyFill="1" applyBorder="1"/>
    <xf numFmtId="165" fontId="5" fillId="0" borderId="2" xfId="1" applyNumberFormat="1" applyFont="1" applyFill="1" applyBorder="1" applyAlignment="1">
      <alignment vertical="center"/>
    </xf>
    <xf numFmtId="165" fontId="5" fillId="0" borderId="14" xfId="1" applyNumberFormat="1" applyFont="1" applyFill="1" applyBorder="1" applyAlignment="1">
      <alignment vertical="center"/>
    </xf>
    <xf numFmtId="165" fontId="3" fillId="0" borderId="15" xfId="1" applyNumberFormat="1" applyFont="1" applyFill="1" applyBorder="1" applyAlignment="1">
      <alignment vertical="center"/>
    </xf>
    <xf numFmtId="165" fontId="3" fillId="0" borderId="16" xfId="1" applyNumberFormat="1" applyFont="1" applyFill="1" applyBorder="1" applyAlignment="1">
      <alignment vertical="center"/>
    </xf>
    <xf numFmtId="165" fontId="3" fillId="0" borderId="17" xfId="1" applyNumberFormat="1" applyFont="1" applyFill="1" applyBorder="1" applyAlignment="1">
      <alignment vertical="center"/>
    </xf>
    <xf numFmtId="165" fontId="5" fillId="0" borderId="1" xfId="1" quotePrefix="1" applyNumberFormat="1" applyFont="1" applyFill="1" applyBorder="1" applyAlignment="1">
      <alignment vertical="center"/>
    </xf>
    <xf numFmtId="165" fontId="5" fillId="0" borderId="6" xfId="1" applyNumberFormat="1" applyFont="1" applyFill="1" applyBorder="1" applyAlignment="1">
      <alignment vertical="center"/>
    </xf>
    <xf numFmtId="0" fontId="5" fillId="0" borderId="18" xfId="0" applyFont="1" applyFill="1" applyBorder="1" applyAlignment="1">
      <alignment horizontal="center"/>
    </xf>
    <xf numFmtId="165" fontId="5" fillId="0" borderId="19" xfId="1" applyNumberFormat="1" applyFont="1" applyFill="1" applyBorder="1" applyAlignment="1">
      <alignment vertical="center"/>
    </xf>
    <xf numFmtId="165" fontId="5" fillId="0" borderId="20" xfId="1" applyNumberFormat="1" applyFont="1" applyFill="1" applyBorder="1" applyAlignment="1">
      <alignment vertical="center"/>
    </xf>
    <xf numFmtId="167" fontId="5" fillId="0" borderId="20" xfId="1" applyNumberFormat="1" applyFont="1" applyFill="1" applyBorder="1" applyAlignment="1">
      <alignment vertical="center"/>
    </xf>
    <xf numFmtId="165" fontId="5" fillId="0" borderId="21" xfId="1" applyNumberFormat="1" applyFont="1" applyFill="1" applyBorder="1" applyAlignment="1">
      <alignment vertical="center"/>
    </xf>
    <xf numFmtId="167" fontId="5" fillId="0" borderId="21" xfId="1" applyNumberFormat="1" applyFont="1" applyFill="1" applyBorder="1" applyAlignment="1">
      <alignment vertical="center"/>
    </xf>
    <xf numFmtId="167" fontId="3" fillId="0" borderId="22" xfId="1" applyNumberFormat="1" applyFont="1" applyFill="1" applyBorder="1" applyAlignment="1">
      <alignment vertical="center"/>
    </xf>
    <xf numFmtId="165" fontId="3" fillId="0" borderId="22" xfId="1" applyNumberFormat="1" applyFont="1" applyFill="1" applyBorder="1" applyAlignment="1">
      <alignment vertical="center"/>
    </xf>
    <xf numFmtId="0" fontId="5" fillId="0" borderId="23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165" fontId="5" fillId="0" borderId="24" xfId="1" applyNumberFormat="1" applyFont="1" applyFill="1" applyBorder="1" applyAlignment="1">
      <alignment vertical="center"/>
    </xf>
    <xf numFmtId="167" fontId="5" fillId="0" borderId="24" xfId="1" applyNumberFormat="1" applyFont="1" applyFill="1" applyBorder="1" applyAlignment="1">
      <alignment vertical="center"/>
    </xf>
    <xf numFmtId="0" fontId="5" fillId="0" borderId="7" xfId="0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/>
    </xf>
    <xf numFmtId="0" fontId="5" fillId="0" borderId="1" xfId="0" applyFont="1" applyFill="1" applyBorder="1" applyAlignment="1">
      <alignment vertical="center"/>
    </xf>
    <xf numFmtId="0" fontId="5" fillId="0" borderId="2" xfId="0" applyFont="1" applyFill="1" applyBorder="1" applyAlignment="1">
      <alignment vertical="center"/>
    </xf>
    <xf numFmtId="0" fontId="5" fillId="0" borderId="25" xfId="0" applyFont="1" applyFill="1" applyBorder="1" applyAlignment="1">
      <alignment vertical="center"/>
    </xf>
    <xf numFmtId="0" fontId="5" fillId="0" borderId="26" xfId="0" applyFont="1" applyFill="1" applyBorder="1" applyAlignment="1">
      <alignment horizontal="center"/>
    </xf>
    <xf numFmtId="165" fontId="5" fillId="0" borderId="3" xfId="1" applyNumberFormat="1" applyFont="1" applyFill="1" applyBorder="1" applyAlignment="1">
      <alignment vertical="center"/>
    </xf>
    <xf numFmtId="165" fontId="5" fillId="0" borderId="27" xfId="1" applyNumberFormat="1" applyFont="1" applyFill="1" applyBorder="1" applyAlignment="1">
      <alignment vertical="center"/>
    </xf>
    <xf numFmtId="165" fontId="3" fillId="0" borderId="28" xfId="1" applyNumberFormat="1" applyFont="1" applyFill="1" applyBorder="1" applyAlignment="1">
      <alignment vertical="center"/>
    </xf>
    <xf numFmtId="0" fontId="5" fillId="0" borderId="29" xfId="0" applyFont="1" applyFill="1" applyBorder="1" applyAlignment="1">
      <alignment horizontal="center" vertical="center"/>
    </xf>
    <xf numFmtId="165" fontId="5" fillId="0" borderId="25" xfId="1" applyNumberFormat="1" applyFont="1" applyFill="1" applyBorder="1" applyAlignment="1">
      <alignment vertical="center"/>
    </xf>
    <xf numFmtId="165" fontId="6" fillId="0" borderId="0" xfId="1" applyNumberFormat="1" applyFont="1" applyFill="1" applyBorder="1" applyAlignment="1">
      <alignment vertical="center"/>
    </xf>
    <xf numFmtId="165" fontId="5" fillId="0" borderId="20" xfId="1" quotePrefix="1" applyNumberFormat="1" applyFont="1" applyFill="1" applyBorder="1" applyAlignment="1">
      <alignment vertical="center"/>
    </xf>
    <xf numFmtId="165" fontId="5" fillId="0" borderId="30" xfId="1" applyNumberFormat="1" applyFont="1" applyFill="1" applyBorder="1" applyAlignment="1">
      <alignment vertical="center"/>
    </xf>
    <xf numFmtId="165" fontId="5" fillId="0" borderId="20" xfId="1" applyNumberFormat="1" applyFont="1" applyFill="1" applyBorder="1"/>
    <xf numFmtId="165" fontId="5" fillId="0" borderId="31" xfId="1" applyNumberFormat="1" applyFont="1" applyFill="1" applyBorder="1" applyAlignment="1">
      <alignment vertical="center"/>
    </xf>
    <xf numFmtId="165" fontId="5" fillId="0" borderId="31" xfId="1" applyNumberFormat="1" applyFont="1" applyFill="1" applyBorder="1"/>
    <xf numFmtId="165" fontId="5" fillId="0" borderId="32" xfId="1" applyNumberFormat="1" applyFont="1" applyFill="1" applyBorder="1" applyAlignment="1">
      <alignment vertical="center"/>
    </xf>
    <xf numFmtId="165" fontId="3" fillId="0" borderId="33" xfId="1" applyNumberFormat="1" applyFont="1" applyFill="1" applyBorder="1" applyAlignment="1">
      <alignment vertical="center"/>
    </xf>
    <xf numFmtId="165" fontId="5" fillId="0" borderId="3" xfId="1" quotePrefix="1" applyNumberFormat="1" applyFont="1" applyFill="1" applyBorder="1" applyAlignment="1">
      <alignment vertical="center"/>
    </xf>
    <xf numFmtId="165" fontId="5" fillId="0" borderId="3" xfId="1" applyNumberFormat="1" applyFont="1" applyFill="1" applyBorder="1"/>
    <xf numFmtId="165" fontId="5" fillId="0" borderId="34" xfId="1" applyNumberFormat="1" applyFont="1" applyFill="1" applyBorder="1" applyAlignment="1">
      <alignment vertical="center"/>
    </xf>
    <xf numFmtId="0" fontId="5" fillId="0" borderId="35" xfId="0" applyFont="1" applyFill="1" applyBorder="1" applyAlignment="1">
      <alignment horizontal="center"/>
    </xf>
    <xf numFmtId="165" fontId="5" fillId="0" borderId="36" xfId="1" applyNumberFormat="1" applyFont="1" applyFill="1" applyBorder="1" applyAlignment="1">
      <alignment vertical="center"/>
    </xf>
    <xf numFmtId="165" fontId="5" fillId="0" borderId="37" xfId="1" applyNumberFormat="1" applyFont="1" applyFill="1" applyBorder="1" applyAlignment="1">
      <alignment vertical="center"/>
    </xf>
    <xf numFmtId="0" fontId="5" fillId="0" borderId="38" xfId="0" applyFont="1" applyFill="1" applyBorder="1" applyAlignment="1">
      <alignment horizontal="center"/>
    </xf>
    <xf numFmtId="165" fontId="3" fillId="0" borderId="39" xfId="1" applyNumberFormat="1" applyFont="1" applyFill="1" applyBorder="1" applyAlignment="1">
      <alignment vertical="center"/>
    </xf>
    <xf numFmtId="165" fontId="5" fillId="0" borderId="40" xfId="1" applyNumberFormat="1" applyFont="1" applyFill="1" applyBorder="1" applyAlignment="1">
      <alignment vertical="center"/>
    </xf>
    <xf numFmtId="168" fontId="15" fillId="0" borderId="15" xfId="1" applyNumberFormat="1" applyFont="1" applyFill="1" applyBorder="1" applyAlignment="1">
      <alignment vertical="center"/>
    </xf>
    <xf numFmtId="168" fontId="15" fillId="0" borderId="22" xfId="1" applyNumberFormat="1" applyFont="1" applyFill="1" applyBorder="1" applyAlignment="1">
      <alignment vertical="center"/>
    </xf>
    <xf numFmtId="168" fontId="7" fillId="0" borderId="22" xfId="1" applyNumberFormat="1" applyFont="1" applyFill="1" applyBorder="1" applyAlignment="1">
      <alignment vertical="center"/>
    </xf>
    <xf numFmtId="167" fontId="15" fillId="0" borderId="15" xfId="1" applyNumberFormat="1" applyFont="1" applyFill="1" applyBorder="1"/>
    <xf numFmtId="167" fontId="15" fillId="0" borderId="39" xfId="1" applyNumberFormat="1" applyFont="1" applyFill="1" applyBorder="1"/>
    <xf numFmtId="167" fontId="15" fillId="0" borderId="28" xfId="1" applyNumberFormat="1" applyFont="1" applyFill="1" applyBorder="1"/>
    <xf numFmtId="165" fontId="15" fillId="0" borderId="22" xfId="1" applyNumberFormat="1" applyFont="1" applyFill="1" applyBorder="1" applyAlignment="1">
      <alignment vertical="center"/>
    </xf>
    <xf numFmtId="167" fontId="15" fillId="0" borderId="22" xfId="1" applyNumberFormat="1" applyFont="1" applyFill="1" applyBorder="1"/>
    <xf numFmtId="168" fontId="15" fillId="0" borderId="22" xfId="1" applyNumberFormat="1" applyFont="1" applyFill="1" applyBorder="1"/>
    <xf numFmtId="165" fontId="7" fillId="0" borderId="22" xfId="1" applyNumberFormat="1" applyFont="1" applyFill="1" applyBorder="1" applyAlignment="1">
      <alignment vertical="center"/>
    </xf>
    <xf numFmtId="168" fontId="15" fillId="0" borderId="15" xfId="1" applyNumberFormat="1" applyFont="1" applyFill="1" applyBorder="1"/>
    <xf numFmtId="168" fontId="15" fillId="0" borderId="39" xfId="1" applyNumberFormat="1" applyFont="1" applyFill="1" applyBorder="1"/>
    <xf numFmtId="168" fontId="15" fillId="0" borderId="28" xfId="1" applyNumberFormat="1" applyFont="1" applyFill="1" applyBorder="1"/>
    <xf numFmtId="166" fontId="15" fillId="0" borderId="22" xfId="1" applyNumberFormat="1" applyFont="1" applyFill="1" applyBorder="1" applyAlignment="1">
      <alignment vertical="center"/>
    </xf>
    <xf numFmtId="168" fontId="15" fillId="0" borderId="28" xfId="1" applyNumberFormat="1" applyFont="1" applyFill="1" applyBorder="1" applyAlignment="1">
      <alignment vertical="center"/>
    </xf>
    <xf numFmtId="164" fontId="14" fillId="0" borderId="15" xfId="0" applyNumberFormat="1" applyFont="1" applyFill="1" applyBorder="1"/>
    <xf numFmtId="164" fontId="14" fillId="0" borderId="39" xfId="0" applyNumberFormat="1" applyFont="1" applyFill="1" applyBorder="1"/>
    <xf numFmtId="164" fontId="14" fillId="0" borderId="28" xfId="0" applyNumberFormat="1" applyFont="1" applyFill="1" applyBorder="1"/>
    <xf numFmtId="164" fontId="14" fillId="0" borderId="16" xfId="0" applyNumberFormat="1" applyFont="1" applyFill="1" applyBorder="1"/>
    <xf numFmtId="164" fontId="14" fillId="0" borderId="22" xfId="0" applyNumberFormat="1" applyFont="1" applyFill="1" applyBorder="1"/>
    <xf numFmtId="164" fontId="14" fillId="0" borderId="15" xfId="1" applyFont="1" applyFill="1" applyBorder="1"/>
    <xf numFmtId="164" fontId="14" fillId="0" borderId="39" xfId="1" applyFont="1" applyFill="1" applyBorder="1"/>
    <xf numFmtId="164" fontId="14" fillId="0" borderId="22" xfId="1" applyFont="1" applyFill="1" applyBorder="1"/>
    <xf numFmtId="0" fontId="14" fillId="0" borderId="22" xfId="0" applyNumberFormat="1" applyFont="1" applyFill="1" applyBorder="1"/>
    <xf numFmtId="0" fontId="16" fillId="0" borderId="0" xfId="0" applyFont="1"/>
    <xf numFmtId="0" fontId="16" fillId="0" borderId="0" xfId="0" applyFont="1" applyFill="1"/>
    <xf numFmtId="0" fontId="17" fillId="0" borderId="0" xfId="0" applyFont="1"/>
    <xf numFmtId="0" fontId="17" fillId="0" borderId="0" xfId="0" applyFont="1" applyFill="1"/>
    <xf numFmtId="0" fontId="16" fillId="2" borderId="41" xfId="0" applyFont="1" applyFill="1" applyBorder="1" applyAlignment="1">
      <alignment horizontal="center"/>
    </xf>
    <xf numFmtId="0" fontId="16" fillId="0" borderId="42" xfId="0" applyFont="1" applyBorder="1"/>
    <xf numFmtId="0" fontId="16" fillId="0" borderId="43" xfId="0" applyFont="1" applyBorder="1"/>
    <xf numFmtId="0" fontId="16" fillId="3" borderId="44" xfId="0" applyFont="1" applyFill="1" applyBorder="1" applyAlignment="1">
      <alignment horizontal="center"/>
    </xf>
    <xf numFmtId="0" fontId="16" fillId="0" borderId="45" xfId="0" applyFont="1" applyBorder="1"/>
    <xf numFmtId="0" fontId="16" fillId="3" borderId="42" xfId="0" applyFont="1" applyFill="1" applyBorder="1" applyAlignment="1">
      <alignment horizontal="center"/>
    </xf>
    <xf numFmtId="0" fontId="16" fillId="3" borderId="42" xfId="0" applyFont="1" applyFill="1" applyBorder="1"/>
    <xf numFmtId="0" fontId="16" fillId="2" borderId="42" xfId="0" applyFont="1" applyFill="1" applyBorder="1" applyAlignment="1">
      <alignment horizontal="center"/>
    </xf>
    <xf numFmtId="38" fontId="16" fillId="2" borderId="42" xfId="1" applyNumberFormat="1" applyFont="1" applyFill="1" applyBorder="1" applyAlignment="1">
      <alignment horizontal="center"/>
    </xf>
    <xf numFmtId="38" fontId="16" fillId="0" borderId="0" xfId="1" applyNumberFormat="1" applyFont="1"/>
    <xf numFmtId="38" fontId="16" fillId="2" borderId="41" xfId="1" applyNumberFormat="1" applyFont="1" applyFill="1" applyBorder="1" applyAlignment="1">
      <alignment horizontal="center"/>
    </xf>
    <xf numFmtId="0" fontId="16" fillId="0" borderId="46" xfId="0" applyFont="1" applyBorder="1" applyAlignment="1">
      <alignment horizontal="center"/>
    </xf>
    <xf numFmtId="0" fontId="16" fillId="0" borderId="47" xfId="0" applyFont="1" applyBorder="1" applyAlignment="1">
      <alignment horizontal="center"/>
    </xf>
    <xf numFmtId="0" fontId="16" fillId="3" borderId="48" xfId="0" applyFont="1" applyFill="1" applyBorder="1" applyAlignment="1">
      <alignment horizontal="center"/>
    </xf>
    <xf numFmtId="0" fontId="16" fillId="3" borderId="49" xfId="0" applyFont="1" applyFill="1" applyBorder="1" applyAlignment="1">
      <alignment horizontal="center"/>
    </xf>
    <xf numFmtId="0" fontId="16" fillId="0" borderId="49" xfId="0" applyFont="1" applyBorder="1" applyAlignment="1">
      <alignment horizontal="center"/>
    </xf>
    <xf numFmtId="0" fontId="16" fillId="2" borderId="49" xfId="0" applyFont="1" applyFill="1" applyBorder="1" applyAlignment="1">
      <alignment horizontal="center"/>
    </xf>
    <xf numFmtId="38" fontId="16" fillId="2" borderId="49" xfId="1" applyNumberFormat="1" applyFont="1" applyFill="1" applyBorder="1" applyAlignment="1">
      <alignment horizontal="center"/>
    </xf>
    <xf numFmtId="0" fontId="17" fillId="4" borderId="50" xfId="0" applyFont="1" applyFill="1" applyBorder="1"/>
    <xf numFmtId="0" fontId="17" fillId="4" borderId="0" xfId="0" applyFont="1" applyFill="1" applyBorder="1"/>
    <xf numFmtId="0" fontId="17" fillId="5" borderId="42" xfId="0" applyFont="1" applyFill="1" applyBorder="1"/>
    <xf numFmtId="38" fontId="17" fillId="0" borderId="0" xfId="1" applyNumberFormat="1" applyFont="1"/>
    <xf numFmtId="3" fontId="17" fillId="5" borderId="42" xfId="1" applyNumberFormat="1" applyFont="1" applyFill="1" applyBorder="1"/>
    <xf numFmtId="3" fontId="17" fillId="0" borderId="51" xfId="1" applyNumberFormat="1" applyFont="1" applyBorder="1"/>
    <xf numFmtId="3" fontId="17" fillId="3" borderId="42" xfId="1" applyNumberFormat="1" applyFont="1" applyFill="1" applyBorder="1"/>
    <xf numFmtId="3" fontId="17" fillId="5" borderId="42" xfId="0" applyNumberFormat="1" applyFont="1" applyFill="1" applyBorder="1"/>
    <xf numFmtId="3" fontId="17" fillId="0" borderId="51" xfId="0" applyNumberFormat="1" applyFont="1" applyBorder="1"/>
    <xf numFmtId="3" fontId="17" fillId="0" borderId="0" xfId="0" applyNumberFormat="1" applyFont="1"/>
    <xf numFmtId="0" fontId="17" fillId="5" borderId="48" xfId="0" applyFont="1" applyFill="1" applyBorder="1"/>
    <xf numFmtId="38" fontId="17" fillId="0" borderId="52" xfId="1" applyNumberFormat="1" applyFont="1" applyBorder="1"/>
    <xf numFmtId="3" fontId="17" fillId="5" borderId="48" xfId="1" applyNumberFormat="1" applyFont="1" applyFill="1" applyBorder="1"/>
    <xf numFmtId="3" fontId="17" fillId="0" borderId="52" xfId="1" applyNumberFormat="1" applyFont="1" applyBorder="1"/>
    <xf numFmtId="3" fontId="17" fillId="3" borderId="48" xfId="1" applyNumberFormat="1" applyFont="1" applyFill="1" applyBorder="1"/>
    <xf numFmtId="3" fontId="17" fillId="5" borderId="48" xfId="0" applyNumberFormat="1" applyFont="1" applyFill="1" applyBorder="1"/>
    <xf numFmtId="3" fontId="17" fillId="0" borderId="52" xfId="0" applyNumberFormat="1" applyFont="1" applyBorder="1"/>
    <xf numFmtId="0" fontId="17" fillId="0" borderId="53" xfId="0" applyFont="1" applyBorder="1"/>
    <xf numFmtId="38" fontId="17" fillId="0" borderId="54" xfId="1" applyNumberFormat="1" applyFont="1" applyBorder="1"/>
    <xf numFmtId="3" fontId="17" fillId="0" borderId="55" xfId="1" applyNumberFormat="1" applyFont="1" applyBorder="1"/>
    <xf numFmtId="3" fontId="17" fillId="0" borderId="0" xfId="1" applyNumberFormat="1" applyFont="1" applyBorder="1"/>
    <xf numFmtId="3" fontId="17" fillId="3" borderId="55" xfId="1" applyNumberFormat="1" applyFont="1" applyFill="1" applyBorder="1"/>
    <xf numFmtId="3" fontId="17" fillId="0" borderId="54" xfId="1" applyNumberFormat="1" applyFont="1" applyBorder="1"/>
    <xf numFmtId="0" fontId="17" fillId="0" borderId="13" xfId="0" applyFont="1" applyBorder="1"/>
    <xf numFmtId="38" fontId="17" fillId="0" borderId="56" xfId="1" applyNumberFormat="1" applyFont="1" applyBorder="1"/>
    <xf numFmtId="3" fontId="17" fillId="0" borderId="1" xfId="1" applyNumberFormat="1" applyFont="1" applyBorder="1"/>
    <xf numFmtId="3" fontId="17" fillId="3" borderId="1" xfId="1" applyNumberFormat="1" applyFont="1" applyFill="1" applyBorder="1"/>
    <xf numFmtId="3" fontId="17" fillId="0" borderId="56" xfId="1" applyNumberFormat="1" applyFont="1" applyBorder="1"/>
    <xf numFmtId="3" fontId="17" fillId="0" borderId="8" xfId="0" applyNumberFormat="1" applyFont="1" applyBorder="1"/>
    <xf numFmtId="3" fontId="17" fillId="3" borderId="1" xfId="0" applyNumberFormat="1" applyFont="1" applyFill="1" applyBorder="1"/>
    <xf numFmtId="3" fontId="17" fillId="0" borderId="1" xfId="0" applyNumberFormat="1" applyFont="1" applyBorder="1"/>
    <xf numFmtId="0" fontId="17" fillId="0" borderId="47" xfId="0" applyFont="1" applyBorder="1"/>
    <xf numFmtId="38" fontId="17" fillId="0" borderId="0" xfId="1" applyNumberFormat="1" applyFont="1" applyBorder="1"/>
    <xf numFmtId="3" fontId="17" fillId="0" borderId="8" xfId="1" applyNumberFormat="1" applyFont="1" applyBorder="1"/>
    <xf numFmtId="3" fontId="17" fillId="3" borderId="2" xfId="0" applyNumberFormat="1" applyFont="1" applyFill="1" applyBorder="1"/>
    <xf numFmtId="3" fontId="17" fillId="0" borderId="2" xfId="0" applyNumberFormat="1" applyFont="1" applyBorder="1"/>
    <xf numFmtId="38" fontId="17" fillId="0" borderId="57" xfId="1" applyNumberFormat="1" applyFont="1" applyBorder="1"/>
    <xf numFmtId="3" fontId="17" fillId="6" borderId="41" xfId="1" applyNumberFormat="1" applyFont="1" applyFill="1" applyBorder="1"/>
    <xf numFmtId="3" fontId="17" fillId="6" borderId="41" xfId="0" applyNumberFormat="1" applyFont="1" applyFill="1" applyBorder="1"/>
    <xf numFmtId="3" fontId="17" fillId="0" borderId="41" xfId="0" applyNumberFormat="1" applyFont="1" applyBorder="1"/>
    <xf numFmtId="3" fontId="17" fillId="3" borderId="41" xfId="0" applyNumberFormat="1" applyFont="1" applyFill="1" applyBorder="1"/>
    <xf numFmtId="38" fontId="17" fillId="4" borderId="58" xfId="1" applyNumberFormat="1" applyFont="1" applyFill="1" applyBorder="1"/>
    <xf numFmtId="3" fontId="17" fillId="4" borderId="59" xfId="1" applyNumberFormat="1" applyFont="1" applyFill="1" applyBorder="1"/>
    <xf numFmtId="3" fontId="17" fillId="4" borderId="59" xfId="0" applyNumberFormat="1" applyFont="1" applyFill="1" applyBorder="1"/>
    <xf numFmtId="3" fontId="17" fillId="0" borderId="0" xfId="1" applyNumberFormat="1" applyFont="1"/>
    <xf numFmtId="171" fontId="17" fillId="4" borderId="59" xfId="1" applyNumberFormat="1" applyFont="1" applyFill="1" applyBorder="1"/>
    <xf numFmtId="0" fontId="5" fillId="0" borderId="60" xfId="0" applyFont="1" applyFill="1" applyBorder="1" applyAlignment="1">
      <alignment horizontal="center"/>
    </xf>
    <xf numFmtId="0" fontId="4" fillId="0" borderId="25" xfId="0" applyFont="1" applyFill="1" applyBorder="1" applyAlignment="1">
      <alignment horizontal="center" vertical="center"/>
    </xf>
    <xf numFmtId="165" fontId="5" fillId="0" borderId="61" xfId="1" applyNumberFormat="1" applyFont="1" applyFill="1" applyBorder="1" applyAlignment="1">
      <alignment vertical="center"/>
    </xf>
    <xf numFmtId="0" fontId="4" fillId="0" borderId="62" xfId="0" applyFont="1" applyFill="1" applyBorder="1" applyAlignment="1">
      <alignment horizontal="center" vertical="center"/>
    </xf>
    <xf numFmtId="167" fontId="15" fillId="0" borderId="28" xfId="1" applyNumberFormat="1" applyFont="1" applyFill="1" applyBorder="1" applyAlignment="1">
      <alignment vertical="center"/>
    </xf>
    <xf numFmtId="165" fontId="15" fillId="0" borderId="15" xfId="1" applyNumberFormat="1" applyFont="1" applyFill="1" applyBorder="1" applyAlignment="1">
      <alignment vertical="center"/>
    </xf>
    <xf numFmtId="0" fontId="14" fillId="0" borderId="28" xfId="0" applyFont="1" applyFill="1" applyBorder="1"/>
    <xf numFmtId="0" fontId="14" fillId="0" borderId="15" xfId="0" applyFont="1" applyFill="1" applyBorder="1"/>
    <xf numFmtId="165" fontId="15" fillId="0" borderId="28" xfId="1" applyNumberFormat="1" applyFont="1" applyFill="1" applyBorder="1" applyAlignment="1">
      <alignment vertical="center"/>
    </xf>
    <xf numFmtId="0" fontId="14" fillId="0" borderId="15" xfId="0" applyNumberFormat="1" applyFont="1" applyFill="1" applyBorder="1"/>
    <xf numFmtId="0" fontId="18" fillId="0" borderId="0" xfId="0" applyFont="1" applyFill="1" applyBorder="1" applyAlignment="1">
      <alignment horizontal="center"/>
    </xf>
    <xf numFmtId="0" fontId="18" fillId="0" borderId="0" xfId="0" applyFont="1" applyFill="1" applyBorder="1"/>
    <xf numFmtId="0" fontId="22" fillId="0" borderId="0" xfId="0" applyFont="1" applyFill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20" fillId="0" borderId="0" xfId="0" applyFont="1" applyFill="1" applyBorder="1"/>
    <xf numFmtId="0" fontId="21" fillId="0" borderId="7" xfId="0" applyFont="1" applyFill="1" applyBorder="1" applyAlignment="1">
      <alignment horizontal="center"/>
    </xf>
    <xf numFmtId="0" fontId="18" fillId="0" borderId="7" xfId="0" applyFont="1" applyFill="1" applyBorder="1" applyAlignment="1">
      <alignment horizontal="center"/>
    </xf>
    <xf numFmtId="0" fontId="21" fillId="0" borderId="8" xfId="0" applyFont="1" applyFill="1" applyBorder="1" applyAlignment="1">
      <alignment horizontal="center"/>
    </xf>
    <xf numFmtId="0" fontId="18" fillId="0" borderId="8" xfId="0" applyFont="1" applyFill="1" applyBorder="1" applyAlignment="1">
      <alignment horizontal="center"/>
    </xf>
    <xf numFmtId="0" fontId="18" fillId="0" borderId="9" xfId="0" applyFont="1" applyFill="1" applyBorder="1" applyAlignment="1">
      <alignment horizontal="center"/>
    </xf>
    <xf numFmtId="0" fontId="18" fillId="4" borderId="9" xfId="0" applyFont="1" applyFill="1" applyBorder="1" applyAlignment="1">
      <alignment horizontal="center"/>
    </xf>
    <xf numFmtId="0" fontId="18" fillId="0" borderId="10" xfId="0" applyFont="1" applyFill="1" applyBorder="1" applyAlignment="1">
      <alignment horizontal="center"/>
    </xf>
    <xf numFmtId="0" fontId="18" fillId="0" borderId="63" xfId="0" applyFont="1" applyFill="1" applyBorder="1" applyAlignment="1">
      <alignment horizontal="center"/>
    </xf>
    <xf numFmtId="0" fontId="18" fillId="4" borderId="38" xfId="0" applyFont="1" applyFill="1" applyBorder="1" applyAlignment="1">
      <alignment horizontal="center"/>
    </xf>
    <xf numFmtId="0" fontId="21" fillId="0" borderId="11" xfId="0" applyFont="1" applyFill="1" applyBorder="1" applyAlignment="1">
      <alignment horizontal="center"/>
    </xf>
    <xf numFmtId="0" fontId="21" fillId="0" borderId="12" xfId="0" applyFont="1" applyFill="1" applyBorder="1" applyAlignment="1">
      <alignment horizontal="center"/>
    </xf>
    <xf numFmtId="167" fontId="18" fillId="0" borderId="0" xfId="1" applyNumberFormat="1" applyFont="1" applyFill="1" applyBorder="1" applyAlignment="1">
      <alignment horizontal="center"/>
    </xf>
    <xf numFmtId="10" fontId="18" fillId="0" borderId="0" xfId="1" applyNumberFormat="1" applyFont="1" applyFill="1" applyBorder="1" applyAlignment="1">
      <alignment vertical="center"/>
    </xf>
    <xf numFmtId="164" fontId="18" fillId="0" borderId="0" xfId="1" applyNumberFormat="1" applyFont="1" applyFill="1" applyBorder="1" applyAlignment="1">
      <alignment vertical="center"/>
    </xf>
    <xf numFmtId="10" fontId="18" fillId="0" borderId="0" xfId="1" applyNumberFormat="1" applyFont="1" applyFill="1" applyBorder="1" applyAlignment="1">
      <alignment horizontal="center"/>
    </xf>
    <xf numFmtId="164" fontId="18" fillId="0" borderId="0" xfId="1" applyNumberFormat="1" applyFont="1" applyFill="1" applyBorder="1" applyAlignment="1">
      <alignment horizontal="center"/>
    </xf>
    <xf numFmtId="164" fontId="18" fillId="0" borderId="0" xfId="0" applyNumberFormat="1" applyFont="1" applyFill="1" applyBorder="1" applyAlignment="1">
      <alignment horizontal="center"/>
    </xf>
    <xf numFmtId="10" fontId="18" fillId="0" borderId="0" xfId="0" applyNumberFormat="1" applyFont="1" applyFill="1" applyBorder="1" applyAlignment="1">
      <alignment horizontal="center"/>
    </xf>
    <xf numFmtId="168" fontId="18" fillId="0" borderId="0" xfId="1" applyNumberFormat="1" applyFont="1" applyFill="1" applyBorder="1" applyAlignment="1">
      <alignment horizontal="center"/>
    </xf>
    <xf numFmtId="10" fontId="18" fillId="0" borderId="0" xfId="1" applyNumberFormat="1" applyFont="1" applyFill="1" applyBorder="1" applyAlignment="1">
      <alignment horizontal="center" vertical="center"/>
    </xf>
    <xf numFmtId="0" fontId="18" fillId="7" borderId="9" xfId="0" applyFont="1" applyFill="1" applyBorder="1" applyAlignment="1">
      <alignment horizontal="center"/>
    </xf>
    <xf numFmtId="0" fontId="18" fillId="7" borderId="10" xfId="0" applyFont="1" applyFill="1" applyBorder="1" applyAlignment="1">
      <alignment horizontal="center"/>
    </xf>
    <xf numFmtId="0" fontId="21" fillId="0" borderId="49" xfId="0" applyFont="1" applyFill="1" applyBorder="1" applyAlignment="1">
      <alignment horizontal="center"/>
    </xf>
    <xf numFmtId="0" fontId="18" fillId="0" borderId="49" xfId="0" applyFont="1" applyFill="1" applyBorder="1" applyAlignment="1">
      <alignment horizontal="center"/>
    </xf>
    <xf numFmtId="0" fontId="18" fillId="4" borderId="49" xfId="0" applyFont="1" applyFill="1" applyBorder="1" applyAlignment="1">
      <alignment horizontal="center"/>
    </xf>
    <xf numFmtId="0" fontId="18" fillId="0" borderId="46" xfId="0" applyFont="1" applyFill="1" applyBorder="1" applyAlignment="1">
      <alignment horizontal="center"/>
    </xf>
    <xf numFmtId="0" fontId="21" fillId="0" borderId="46" xfId="0" applyFont="1" applyFill="1" applyBorder="1" applyAlignment="1">
      <alignment horizontal="center"/>
    </xf>
    <xf numFmtId="22" fontId="24" fillId="0" borderId="0" xfId="0" applyNumberFormat="1" applyFont="1"/>
    <xf numFmtId="0" fontId="24" fillId="0" borderId="0" xfId="0" applyFont="1"/>
    <xf numFmtId="0" fontId="26" fillId="0" borderId="0" xfId="0" applyFont="1" applyFill="1" applyBorder="1" applyAlignment="1">
      <alignment horizontal="center"/>
    </xf>
    <xf numFmtId="0" fontId="27" fillId="0" borderId="0" xfId="0" applyFont="1"/>
    <xf numFmtId="0" fontId="25" fillId="0" borderId="64" xfId="0" applyFont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7" xfId="0" applyFont="1" applyFill="1" applyBorder="1" applyAlignment="1">
      <alignment horizontal="center"/>
    </xf>
    <xf numFmtId="0" fontId="25" fillId="0" borderId="65" xfId="0" applyFont="1" applyBorder="1" applyAlignment="1">
      <alignment horizontal="center"/>
    </xf>
    <xf numFmtId="0" fontId="25" fillId="0" borderId="8" xfId="0" applyFont="1" applyBorder="1" applyAlignment="1">
      <alignment horizontal="center"/>
    </xf>
    <xf numFmtId="0" fontId="31" fillId="0" borderId="0" xfId="0" applyFont="1"/>
    <xf numFmtId="0" fontId="31" fillId="0" borderId="0" xfId="0" applyFont="1" applyFill="1" applyBorder="1"/>
    <xf numFmtId="0" fontId="32" fillId="0" borderId="66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3" borderId="9" xfId="0" applyFont="1" applyFill="1" applyBorder="1" applyAlignment="1">
      <alignment horizontal="center"/>
    </xf>
    <xf numFmtId="0" fontId="27" fillId="0" borderId="65" xfId="0" applyFont="1" applyBorder="1" applyAlignment="1">
      <alignment horizontal="center"/>
    </xf>
    <xf numFmtId="0" fontId="27" fillId="0" borderId="8" xfId="0" applyFont="1" applyBorder="1"/>
    <xf numFmtId="0" fontId="27" fillId="0" borderId="31" xfId="0" applyFont="1" applyBorder="1" applyAlignment="1">
      <alignment horizontal="center"/>
    </xf>
    <xf numFmtId="0" fontId="27" fillId="0" borderId="1" xfId="0" applyFont="1" applyBorder="1"/>
    <xf numFmtId="0" fontId="30" fillId="0" borderId="0" xfId="0" applyFont="1"/>
    <xf numFmtId="0" fontId="27" fillId="0" borderId="0" xfId="0" applyFont="1" applyFill="1"/>
    <xf numFmtId="0" fontId="27" fillId="6" borderId="0" xfId="0" applyFont="1" applyFill="1" applyAlignment="1">
      <alignment horizontal="center"/>
    </xf>
    <xf numFmtId="0" fontId="27" fillId="6" borderId="0" xfId="0" applyFont="1" applyFill="1"/>
    <xf numFmtId="0" fontId="33" fillId="0" borderId="0" xfId="0" applyFont="1" applyAlignment="1"/>
    <xf numFmtId="0" fontId="33" fillId="0" borderId="0" xfId="0" applyFont="1" applyAlignment="1">
      <alignment horizontal="center"/>
    </xf>
    <xf numFmtId="4" fontId="33" fillId="0" borderId="0" xfId="0" applyNumberFormat="1" applyFont="1" applyAlignment="1">
      <alignment horizontal="center"/>
    </xf>
    <xf numFmtId="0" fontId="33" fillId="0" borderId="0" xfId="0" applyFont="1"/>
    <xf numFmtId="0" fontId="27" fillId="0" borderId="0" xfId="0" applyFont="1" applyAlignment="1">
      <alignment horizontal="center"/>
    </xf>
    <xf numFmtId="0" fontId="34" fillId="0" borderId="0" xfId="0" applyFont="1" applyFill="1" applyAlignment="1">
      <alignment horizontal="center"/>
    </xf>
    <xf numFmtId="0" fontId="35" fillId="4" borderId="67" xfId="0" applyFont="1" applyFill="1" applyBorder="1" applyAlignment="1">
      <alignment horizontal="center"/>
    </xf>
    <xf numFmtId="0" fontId="36" fillId="0" borderId="0" xfId="0" applyFont="1"/>
    <xf numFmtId="0" fontId="25" fillId="0" borderId="68" xfId="0" applyFont="1" applyBorder="1" applyAlignment="1">
      <alignment horizontal="center"/>
    </xf>
    <xf numFmtId="0" fontId="27" fillId="0" borderId="0" xfId="0" applyFont="1" applyBorder="1"/>
    <xf numFmtId="0" fontId="25" fillId="0" borderId="69" xfId="0" applyFont="1" applyBorder="1" applyAlignment="1">
      <alignment horizontal="center"/>
    </xf>
    <xf numFmtId="0" fontId="30" fillId="4" borderId="42" xfId="0" applyFont="1" applyFill="1" applyBorder="1" applyAlignment="1">
      <alignment horizontal="center"/>
    </xf>
    <xf numFmtId="0" fontId="27" fillId="0" borderId="0" xfId="0" applyFont="1" applyFill="1" applyBorder="1"/>
    <xf numFmtId="0" fontId="30" fillId="4" borderId="8" xfId="0" applyFont="1" applyFill="1" applyBorder="1" applyAlignment="1">
      <alignment horizontal="center"/>
    </xf>
    <xf numFmtId="0" fontId="25" fillId="0" borderId="8" xfId="0" applyFont="1" applyBorder="1"/>
    <xf numFmtId="0" fontId="38" fillId="9" borderId="8" xfId="0" applyFont="1" applyFill="1" applyBorder="1" applyAlignment="1">
      <alignment horizontal="center"/>
    </xf>
    <xf numFmtId="0" fontId="38" fillId="9" borderId="70" xfId="0" applyFont="1" applyFill="1" applyBorder="1" applyAlignment="1">
      <alignment horizontal="center"/>
    </xf>
    <xf numFmtId="0" fontId="32" fillId="0" borderId="63" xfId="0" applyFont="1" applyBorder="1" applyAlignment="1">
      <alignment horizontal="center"/>
    </xf>
    <xf numFmtId="0" fontId="32" fillId="4" borderId="9" xfId="0" applyFont="1" applyFill="1" applyBorder="1" applyAlignment="1">
      <alignment horizontal="center"/>
    </xf>
    <xf numFmtId="0" fontId="32" fillId="4" borderId="8" xfId="0" applyFont="1" applyFill="1" applyBorder="1" applyAlignment="1">
      <alignment horizontal="center"/>
    </xf>
    <xf numFmtId="0" fontId="32" fillId="5" borderId="70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40" fillId="6" borderId="0" xfId="0" applyFont="1" applyFill="1" applyAlignment="1">
      <alignment horizontal="center"/>
    </xf>
    <xf numFmtId="0" fontId="40" fillId="6" borderId="0" xfId="0" applyFont="1" applyFill="1"/>
    <xf numFmtId="0" fontId="40" fillId="0" borderId="0" xfId="0" applyFont="1"/>
    <xf numFmtId="0" fontId="40" fillId="0" borderId="0" xfId="0" applyFont="1" applyAlignment="1">
      <alignment horizontal="center"/>
    </xf>
    <xf numFmtId="0" fontId="29" fillId="4" borderId="70" xfId="0" applyFont="1" applyFill="1" applyBorder="1" applyAlignment="1">
      <alignment horizontal="center"/>
    </xf>
    <xf numFmtId="0" fontId="30" fillId="4" borderId="70" xfId="0" applyFont="1" applyFill="1" applyBorder="1" applyAlignment="1">
      <alignment horizontal="center"/>
    </xf>
    <xf numFmtId="0" fontId="32" fillId="4" borderId="35" xfId="0" applyFont="1" applyFill="1" applyBorder="1" applyAlignment="1">
      <alignment horizontal="center"/>
    </xf>
    <xf numFmtId="164" fontId="41" fillId="0" borderId="0" xfId="1" applyFont="1" applyBorder="1"/>
    <xf numFmtId="164" fontId="41" fillId="0" borderId="7" xfId="1" applyFont="1" applyBorder="1"/>
    <xf numFmtId="164" fontId="41" fillId="4" borderId="71" xfId="1" applyFont="1" applyFill="1" applyBorder="1"/>
    <xf numFmtId="164" fontId="41" fillId="0" borderId="56" xfId="1" applyFont="1" applyBorder="1"/>
    <xf numFmtId="164" fontId="41" fillId="0" borderId="1" xfId="1" applyFont="1" applyBorder="1"/>
    <xf numFmtId="164" fontId="41" fillId="4" borderId="34" xfId="1" applyFont="1" applyFill="1" applyBorder="1"/>
    <xf numFmtId="164" fontId="41" fillId="0" borderId="72" xfId="1" applyFont="1" applyBorder="1"/>
    <xf numFmtId="164" fontId="41" fillId="0" borderId="2" xfId="1" applyFont="1" applyBorder="1"/>
    <xf numFmtId="164" fontId="41" fillId="4" borderId="73" xfId="1" applyFont="1" applyFill="1" applyBorder="1"/>
    <xf numFmtId="164" fontId="19" fillId="8" borderId="1" xfId="1" applyFont="1" applyFill="1" applyBorder="1"/>
    <xf numFmtId="164" fontId="41" fillId="0" borderId="54" xfId="1" applyFont="1" applyFill="1" applyBorder="1"/>
    <xf numFmtId="164" fontId="41" fillId="0" borderId="55" xfId="1" applyFont="1" applyFill="1" applyBorder="1"/>
    <xf numFmtId="164" fontId="41" fillId="4" borderId="74" xfId="1" applyFont="1" applyFill="1" applyBorder="1"/>
    <xf numFmtId="164" fontId="41" fillId="0" borderId="75" xfId="1" applyFont="1" applyBorder="1"/>
    <xf numFmtId="164" fontId="41" fillId="0" borderId="13" xfId="1" applyFont="1" applyBorder="1"/>
    <xf numFmtId="164" fontId="41" fillId="0" borderId="14" xfId="1" applyFont="1" applyBorder="1"/>
    <xf numFmtId="164" fontId="41" fillId="0" borderId="53" xfId="1" applyFont="1" applyFill="1" applyBorder="1"/>
    <xf numFmtId="0" fontId="18" fillId="0" borderId="76" xfId="0" applyFont="1" applyFill="1" applyBorder="1" applyAlignment="1">
      <alignment horizontal="center"/>
    </xf>
    <xf numFmtId="0" fontId="18" fillId="0" borderId="41" xfId="0" applyFont="1" applyFill="1" applyBorder="1" applyAlignment="1">
      <alignment horizontal="center"/>
    </xf>
    <xf numFmtId="0" fontId="18" fillId="4" borderId="47" xfId="0" applyFont="1" applyFill="1" applyBorder="1" applyAlignment="1">
      <alignment horizontal="center"/>
    </xf>
    <xf numFmtId="0" fontId="18" fillId="4" borderId="41" xfId="0" applyFont="1" applyFill="1" applyBorder="1" applyAlignment="1">
      <alignment horizontal="center"/>
    </xf>
    <xf numFmtId="0" fontId="42" fillId="0" borderId="0" xfId="0" applyFont="1" applyFill="1" applyBorder="1" applyAlignment="1">
      <alignment vertical="center"/>
    </xf>
    <xf numFmtId="0" fontId="43" fillId="0" borderId="0" xfId="0" applyFont="1" applyFill="1" applyBorder="1" applyAlignment="1">
      <alignment horizontal="center"/>
    </xf>
    <xf numFmtId="0" fontId="42" fillId="0" borderId="0" xfId="0" applyFont="1" applyFill="1" applyBorder="1" applyAlignment="1">
      <alignment horizontal="center"/>
    </xf>
    <xf numFmtId="0" fontId="42" fillId="0" borderId="0" xfId="0" applyFont="1" applyFill="1" applyBorder="1"/>
    <xf numFmtId="0" fontId="44" fillId="0" borderId="0" xfId="0" applyFont="1" applyFill="1" applyBorder="1"/>
    <xf numFmtId="0" fontId="45" fillId="0" borderId="0" xfId="0" applyFont="1" applyFill="1" applyBorder="1" applyAlignment="1">
      <alignment vertical="center"/>
    </xf>
    <xf numFmtId="15" fontId="42" fillId="0" borderId="0" xfId="0" applyNumberFormat="1" applyFont="1" applyFill="1" applyBorder="1" applyAlignment="1">
      <alignment horizontal="center" vertical="center"/>
    </xf>
    <xf numFmtId="0" fontId="45" fillId="0" borderId="0" xfId="0" applyFont="1" applyFill="1" applyBorder="1"/>
    <xf numFmtId="0" fontId="42" fillId="0" borderId="0" xfId="0" quotePrefix="1" applyFont="1" applyFill="1" applyBorder="1" applyAlignment="1">
      <alignment vertical="center"/>
    </xf>
    <xf numFmtId="15" fontId="45" fillId="0" borderId="0" xfId="0" applyNumberFormat="1" applyFont="1" applyFill="1" applyBorder="1" applyAlignment="1">
      <alignment horizontal="left" vertical="center"/>
    </xf>
    <xf numFmtId="168" fontId="42" fillId="0" borderId="0" xfId="1" applyNumberFormat="1" applyFont="1" applyFill="1" applyBorder="1"/>
    <xf numFmtId="0" fontId="42" fillId="0" borderId="0" xfId="0" applyFont="1" applyFill="1" applyBorder="1" applyAlignment="1">
      <alignment horizontal="center" vertical="center"/>
    </xf>
    <xf numFmtId="168" fontId="42" fillId="0" borderId="0" xfId="1" applyNumberFormat="1" applyFont="1" applyFill="1" applyBorder="1" applyAlignment="1">
      <alignment vertical="center"/>
    </xf>
    <xf numFmtId="15" fontId="42" fillId="0" borderId="0" xfId="0" applyNumberFormat="1" applyFont="1" applyFill="1" applyBorder="1" applyAlignment="1">
      <alignment vertical="center"/>
    </xf>
    <xf numFmtId="0" fontId="46" fillId="0" borderId="0" xfId="0" applyFont="1" applyFill="1" applyBorder="1" applyAlignment="1">
      <alignment horizontal="center"/>
    </xf>
    <xf numFmtId="0" fontId="47" fillId="0" borderId="0" xfId="0" applyFont="1" applyFill="1" applyBorder="1" applyAlignment="1">
      <alignment horizontal="center"/>
    </xf>
    <xf numFmtId="0" fontId="47" fillId="0" borderId="0" xfId="0" applyFont="1" applyFill="1" applyBorder="1"/>
    <xf numFmtId="0" fontId="47" fillId="0" borderId="0" xfId="0" applyFont="1" applyFill="1" applyBorder="1" applyAlignment="1">
      <alignment vertical="center"/>
    </xf>
    <xf numFmtId="0" fontId="47" fillId="0" borderId="0" xfId="0" quotePrefix="1" applyFont="1" applyFill="1" applyBorder="1" applyAlignment="1">
      <alignment vertical="center"/>
    </xf>
    <xf numFmtId="0" fontId="47" fillId="0" borderId="0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left" vertical="center"/>
    </xf>
    <xf numFmtId="0" fontId="47" fillId="0" borderId="0" xfId="0" applyFont="1" applyFill="1" applyBorder="1" applyAlignment="1">
      <alignment horizontal="left" vertical="center"/>
    </xf>
    <xf numFmtId="167" fontId="47" fillId="0" borderId="0" xfId="1" applyNumberFormat="1" applyFont="1" applyFill="1" applyBorder="1" applyAlignment="1">
      <alignment horizontal="center"/>
    </xf>
    <xf numFmtId="0" fontId="47" fillId="0" borderId="0" xfId="0" quotePrefix="1" applyFont="1" applyFill="1" applyBorder="1" applyAlignment="1">
      <alignment horizontal="center" vertical="center"/>
    </xf>
    <xf numFmtId="167" fontId="42" fillId="0" borderId="0" xfId="1" applyNumberFormat="1" applyFont="1" applyFill="1" applyBorder="1" applyAlignment="1">
      <alignment horizontal="center" vertical="center"/>
    </xf>
    <xf numFmtId="167" fontId="47" fillId="0" borderId="0" xfId="1" applyNumberFormat="1" applyFont="1" applyFill="1" applyBorder="1"/>
    <xf numFmtId="167" fontId="47" fillId="0" borderId="0" xfId="1" quotePrefix="1" applyNumberFormat="1" applyFont="1" applyFill="1" applyBorder="1" applyAlignment="1">
      <alignment horizontal="center" vertical="center"/>
    </xf>
    <xf numFmtId="167" fontId="42" fillId="0" borderId="0" xfId="1" applyNumberFormat="1" applyFont="1" applyFill="1" applyBorder="1" applyAlignment="1">
      <alignment vertical="center"/>
    </xf>
    <xf numFmtId="167" fontId="47" fillId="0" borderId="0" xfId="1" applyNumberFormat="1" applyFont="1" applyFill="1" applyBorder="1" applyAlignment="1">
      <alignment horizontal="left" vertical="center"/>
    </xf>
    <xf numFmtId="0" fontId="47" fillId="0" borderId="77" xfId="0" applyFont="1" applyFill="1" applyBorder="1"/>
    <xf numFmtId="15" fontId="47" fillId="0" borderId="0" xfId="0" quotePrefix="1" applyNumberFormat="1" applyFont="1" applyFill="1" applyBorder="1" applyAlignment="1">
      <alignment vertical="center"/>
    </xf>
    <xf numFmtId="167" fontId="47" fillId="0" borderId="0" xfId="1" applyNumberFormat="1" applyFont="1" applyFill="1" applyBorder="1" applyAlignment="1">
      <alignment vertical="center"/>
    </xf>
    <xf numFmtId="167" fontId="47" fillId="0" borderId="0" xfId="1" quotePrefix="1" applyNumberFormat="1" applyFont="1" applyFill="1" applyBorder="1" applyAlignment="1">
      <alignment vertical="center"/>
    </xf>
    <xf numFmtId="0" fontId="42" fillId="0" borderId="0" xfId="0" quotePrefix="1" applyFont="1" applyFill="1" applyBorder="1" applyAlignment="1">
      <alignment horizontal="left" vertical="center"/>
    </xf>
    <xf numFmtId="168" fontId="20" fillId="0" borderId="0" xfId="1" applyNumberFormat="1" applyFont="1" applyFill="1" applyBorder="1"/>
    <xf numFmtId="0" fontId="32" fillId="7" borderId="9" xfId="0" applyFont="1" applyFill="1" applyBorder="1" applyAlignment="1">
      <alignment horizontal="center"/>
    </xf>
    <xf numFmtId="0" fontId="32" fillId="7" borderId="8" xfId="0" applyFont="1" applyFill="1" applyBorder="1" applyAlignment="1">
      <alignment horizontal="center"/>
    </xf>
    <xf numFmtId="0" fontId="32" fillId="7" borderId="70" xfId="0" applyFont="1" applyFill="1" applyBorder="1" applyAlignment="1">
      <alignment horizontal="center"/>
    </xf>
    <xf numFmtId="10" fontId="49" fillId="9" borderId="8" xfId="0" applyNumberFormat="1" applyFont="1" applyFill="1" applyBorder="1" applyAlignment="1">
      <alignment horizontal="center"/>
    </xf>
    <xf numFmtId="0" fontId="48" fillId="7" borderId="42" xfId="0" applyFont="1" applyFill="1" applyBorder="1" applyAlignment="1">
      <alignment horizontal="center" vertical="center"/>
    </xf>
    <xf numFmtId="0" fontId="48" fillId="7" borderId="8" xfId="0" applyFont="1" applyFill="1" applyBorder="1" applyAlignment="1">
      <alignment horizontal="center" vertical="center"/>
    </xf>
    <xf numFmtId="10" fontId="48" fillId="7" borderId="8" xfId="0" applyNumberFormat="1" applyFont="1" applyFill="1" applyBorder="1" applyAlignment="1">
      <alignment horizontal="center" vertical="center"/>
    </xf>
    <xf numFmtId="164" fontId="50" fillId="0" borderId="0" xfId="0" applyNumberFormat="1" applyFont="1" applyFill="1" applyBorder="1"/>
    <xf numFmtId="0" fontId="50" fillId="0" borderId="0" xfId="0" applyFont="1" applyFill="1" applyBorder="1"/>
    <xf numFmtId="0" fontId="51" fillId="0" borderId="0" xfId="0" applyFont="1" applyFill="1" applyBorder="1" applyAlignment="1">
      <alignment horizontal="center"/>
    </xf>
    <xf numFmtId="0" fontId="50" fillId="0" borderId="0" xfId="0" applyFont="1" applyFill="1" applyBorder="1" applyAlignment="1">
      <alignment horizontal="center"/>
    </xf>
    <xf numFmtId="168" fontId="50" fillId="0" borderId="0" xfId="1" applyNumberFormat="1" applyFont="1" applyFill="1" applyBorder="1"/>
    <xf numFmtId="165" fontId="50" fillId="0" borderId="0" xfId="0" applyNumberFormat="1" applyFont="1" applyFill="1" applyBorder="1"/>
    <xf numFmtId="167" fontId="52" fillId="0" borderId="0" xfId="1" applyNumberFormat="1" applyFont="1" applyFill="1" applyBorder="1"/>
    <xf numFmtId="167" fontId="50" fillId="0" borderId="0" xfId="1" applyNumberFormat="1" applyFont="1" applyFill="1" applyBorder="1"/>
    <xf numFmtId="167" fontId="50" fillId="0" borderId="0" xfId="0" applyNumberFormat="1" applyFont="1" applyFill="1" applyBorder="1"/>
    <xf numFmtId="168" fontId="50" fillId="0" borderId="0" xfId="0" applyNumberFormat="1" applyFont="1" applyFill="1" applyBorder="1"/>
    <xf numFmtId="167" fontId="51" fillId="0" borderId="0" xfId="1" applyNumberFormat="1" applyFont="1" applyFill="1" applyBorder="1" applyAlignment="1">
      <alignment horizontal="center"/>
    </xf>
    <xf numFmtId="167" fontId="50" fillId="0" borderId="0" xfId="1" applyNumberFormat="1" applyFont="1" applyFill="1" applyBorder="1" applyAlignment="1">
      <alignment horizontal="center"/>
    </xf>
    <xf numFmtId="168" fontId="52" fillId="0" borderId="0" xfId="0" applyNumberFormat="1" applyFont="1" applyFill="1" applyBorder="1"/>
    <xf numFmtId="164" fontId="50" fillId="0" borderId="0" xfId="1" applyNumberFormat="1" applyFont="1" applyFill="1" applyBorder="1"/>
    <xf numFmtId="167" fontId="54" fillId="0" borderId="0" xfId="1" applyNumberFormat="1" applyFont="1" applyFill="1" applyBorder="1" applyAlignment="1">
      <alignment vertical="center"/>
    </xf>
    <xf numFmtId="165" fontId="54" fillId="0" borderId="0" xfId="0" applyNumberFormat="1" applyFont="1" applyFill="1" applyBorder="1" applyAlignment="1">
      <alignment vertical="center"/>
    </xf>
    <xf numFmtId="164" fontId="54" fillId="0" borderId="0" xfId="0" applyNumberFormat="1" applyFont="1" applyFill="1" applyBorder="1" applyAlignment="1">
      <alignment vertical="center"/>
    </xf>
    <xf numFmtId="0" fontId="54" fillId="0" borderId="0" xfId="0" applyFont="1" applyFill="1" applyBorder="1" applyAlignment="1">
      <alignment vertical="center"/>
    </xf>
    <xf numFmtId="167" fontId="54" fillId="0" borderId="0" xfId="0" applyNumberFormat="1" applyFont="1" applyFill="1" applyBorder="1" applyAlignment="1">
      <alignment vertical="center"/>
    </xf>
    <xf numFmtId="167" fontId="55" fillId="0" borderId="0" xfId="1" applyNumberFormat="1" applyFont="1" applyFill="1" applyBorder="1" applyAlignment="1">
      <alignment vertical="center"/>
    </xf>
    <xf numFmtId="0" fontId="22" fillId="0" borderId="55" xfId="0" applyFont="1" applyFill="1" applyBorder="1" applyAlignment="1">
      <alignment horizontal="center" vertical="center"/>
    </xf>
    <xf numFmtId="0" fontId="20" fillId="0" borderId="55" xfId="0" applyFont="1" applyFill="1" applyBorder="1" applyAlignment="1">
      <alignment vertical="center"/>
    </xf>
    <xf numFmtId="165" fontId="20" fillId="0" borderId="55" xfId="1" applyNumberFormat="1" applyFont="1" applyFill="1" applyBorder="1" applyAlignment="1">
      <alignment vertical="center"/>
    </xf>
    <xf numFmtId="165" fontId="20" fillId="4" borderId="53" xfId="1" applyNumberFormat="1" applyFont="1" applyFill="1" applyBorder="1" applyAlignment="1">
      <alignment vertical="center"/>
    </xf>
    <xf numFmtId="165" fontId="20" fillId="4" borderId="55" xfId="1" applyNumberFormat="1" applyFont="1" applyFill="1" applyBorder="1" applyAlignment="1">
      <alignment vertical="center"/>
    </xf>
    <xf numFmtId="165" fontId="20" fillId="0" borderId="31" xfId="1" applyNumberFormat="1" applyFont="1" applyFill="1" applyBorder="1" applyAlignment="1">
      <alignment vertical="center"/>
    </xf>
    <xf numFmtId="165" fontId="20" fillId="7" borderId="1" xfId="1" applyNumberFormat="1" applyFont="1" applyFill="1" applyBorder="1" applyAlignment="1">
      <alignment vertical="center"/>
    </xf>
    <xf numFmtId="165" fontId="20" fillId="4" borderId="34" xfId="1" applyNumberFormat="1" applyFont="1" applyFill="1" applyBorder="1" applyAlignment="1">
      <alignment vertical="center"/>
    </xf>
    <xf numFmtId="165" fontId="20" fillId="0" borderId="1" xfId="1" applyNumberFormat="1" applyFont="1" applyFill="1" applyBorder="1" applyAlignment="1">
      <alignment vertical="center"/>
    </xf>
    <xf numFmtId="165" fontId="20" fillId="4" borderId="1" xfId="1" applyNumberFormat="1" applyFont="1" applyFill="1" applyBorder="1" applyAlignment="1">
      <alignment vertical="center"/>
    </xf>
    <xf numFmtId="165" fontId="20" fillId="7" borderId="19" xfId="1" applyNumberFormat="1" applyFont="1" applyFill="1" applyBorder="1" applyAlignment="1">
      <alignment vertical="center"/>
    </xf>
    <xf numFmtId="165" fontId="20" fillId="4" borderId="37" xfId="1" applyNumberFormat="1" applyFont="1" applyFill="1" applyBorder="1" applyAlignment="1">
      <alignment vertical="center"/>
    </xf>
    <xf numFmtId="167" fontId="20" fillId="0" borderId="0" xfId="1" applyNumberFormat="1" applyFont="1" applyFill="1" applyBorder="1" applyAlignment="1">
      <alignment vertical="center"/>
    </xf>
    <xf numFmtId="165" fontId="20" fillId="0" borderId="0" xfId="0" applyNumberFormat="1" applyFont="1" applyFill="1" applyBorder="1" applyAlignment="1">
      <alignment vertical="center"/>
    </xf>
    <xf numFmtId="164" fontId="20" fillId="0" borderId="0" xfId="0" applyNumberFormat="1" applyFont="1" applyFill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22" fillId="0" borderId="1" xfId="0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vertical="center"/>
    </xf>
    <xf numFmtId="165" fontId="20" fillId="4" borderId="13" xfId="1" applyNumberFormat="1" applyFont="1" applyFill="1" applyBorder="1" applyAlignment="1">
      <alignment vertical="center"/>
    </xf>
    <xf numFmtId="165" fontId="20" fillId="0" borderId="3" xfId="1" applyNumberFormat="1" applyFont="1" applyFill="1" applyBorder="1" applyAlignment="1">
      <alignment vertical="center"/>
    </xf>
    <xf numFmtId="0" fontId="20" fillId="0" borderId="3" xfId="0" applyFont="1" applyFill="1" applyBorder="1" applyAlignment="1">
      <alignment horizontal="center" vertical="center"/>
    </xf>
    <xf numFmtId="0" fontId="22" fillId="0" borderId="2" xfId="0" applyFont="1" applyFill="1" applyBorder="1" applyAlignment="1">
      <alignment horizontal="center" vertical="center"/>
    </xf>
    <xf numFmtId="0" fontId="20" fillId="0" borderId="2" xfId="0" applyFont="1" applyFill="1" applyBorder="1" applyAlignment="1">
      <alignment vertical="center"/>
    </xf>
    <xf numFmtId="164" fontId="20" fillId="0" borderId="0" xfId="0" applyNumberFormat="1" applyFont="1" applyFill="1" applyBorder="1" applyAlignment="1">
      <alignment vertical="center"/>
    </xf>
    <xf numFmtId="0" fontId="20" fillId="0" borderId="29" xfId="0" applyFont="1" applyFill="1" applyBorder="1" applyAlignment="1">
      <alignment horizontal="center" vertical="center"/>
    </xf>
    <xf numFmtId="0" fontId="22" fillId="0" borderId="25" xfId="0" applyFont="1" applyFill="1" applyBorder="1" applyAlignment="1">
      <alignment horizontal="center" vertical="center"/>
    </xf>
    <xf numFmtId="0" fontId="20" fillId="0" borderId="25" xfId="0" applyFont="1" applyFill="1" applyBorder="1" applyAlignment="1">
      <alignment vertical="center"/>
    </xf>
    <xf numFmtId="165" fontId="20" fillId="0" borderId="61" xfId="1" applyNumberFormat="1" applyFont="1" applyFill="1" applyBorder="1" applyAlignment="1">
      <alignment vertical="center"/>
    </xf>
    <xf numFmtId="165" fontId="20" fillId="7" borderId="25" xfId="1" applyNumberFormat="1" applyFont="1" applyFill="1" applyBorder="1" applyAlignment="1">
      <alignment vertical="center"/>
    </xf>
    <xf numFmtId="165" fontId="20" fillId="4" borderId="40" xfId="1" applyNumberFormat="1" applyFont="1" applyFill="1" applyBorder="1" applyAlignment="1">
      <alignment vertical="center"/>
    </xf>
    <xf numFmtId="165" fontId="20" fillId="0" borderId="32" xfId="1" applyNumberFormat="1" applyFont="1" applyFill="1" applyBorder="1" applyAlignment="1">
      <alignment vertical="center"/>
    </xf>
    <xf numFmtId="0" fontId="22" fillId="0" borderId="5" xfId="0" applyFont="1" applyFill="1" applyBorder="1" applyAlignment="1">
      <alignment horizontal="center" vertical="center"/>
    </xf>
    <xf numFmtId="165" fontId="20" fillId="0" borderId="5" xfId="1" applyNumberFormat="1" applyFont="1" applyFill="1" applyBorder="1" applyAlignment="1">
      <alignment vertical="center"/>
    </xf>
    <xf numFmtId="165" fontId="20" fillId="0" borderId="1" xfId="1" quotePrefix="1" applyNumberFormat="1" applyFont="1" applyFill="1" applyBorder="1" applyAlignment="1">
      <alignment vertical="center"/>
    </xf>
    <xf numFmtId="0" fontId="22" fillId="0" borderId="6" xfId="0" applyFont="1" applyFill="1" applyBorder="1" applyAlignment="1">
      <alignment horizontal="center" vertical="center"/>
    </xf>
    <xf numFmtId="0" fontId="22" fillId="0" borderId="62" xfId="0" applyFont="1" applyFill="1" applyBorder="1" applyAlignment="1">
      <alignment horizontal="center" vertical="center"/>
    </xf>
    <xf numFmtId="165" fontId="20" fillId="0" borderId="2" xfId="1" applyNumberFormat="1" applyFont="1" applyFill="1" applyBorder="1" applyAlignment="1">
      <alignment vertical="center"/>
    </xf>
    <xf numFmtId="165" fontId="20" fillId="0" borderId="1" xfId="1" applyNumberFormat="1" applyFont="1" applyFill="1" applyBorder="1"/>
    <xf numFmtId="165" fontId="20" fillId="0" borderId="78" xfId="1" applyNumberFormat="1" applyFont="1" applyFill="1" applyBorder="1" applyAlignment="1">
      <alignment vertical="center"/>
    </xf>
    <xf numFmtId="165" fontId="20" fillId="0" borderId="13" xfId="1" applyNumberFormat="1" applyFont="1" applyFill="1" applyBorder="1" applyAlignment="1">
      <alignment vertical="center"/>
    </xf>
    <xf numFmtId="165" fontId="20" fillId="0" borderId="5" xfId="1" applyNumberFormat="1" applyFont="1" applyFill="1" applyBorder="1"/>
    <xf numFmtId="165" fontId="20" fillId="0" borderId="13" xfId="1" applyNumberFormat="1" applyFont="1" applyFill="1" applyBorder="1"/>
    <xf numFmtId="165" fontId="20" fillId="0" borderId="6" xfId="1" applyNumberFormat="1" applyFont="1" applyFill="1" applyBorder="1" applyAlignment="1">
      <alignment vertical="center"/>
    </xf>
    <xf numFmtId="165" fontId="20" fillId="0" borderId="14" xfId="1" applyNumberFormat="1" applyFont="1" applyFill="1" applyBorder="1" applyAlignment="1">
      <alignment vertical="center"/>
    </xf>
    <xf numFmtId="165" fontId="20" fillId="4" borderId="50" xfId="1" applyNumberFormat="1" applyFont="1" applyFill="1" applyBorder="1" applyAlignment="1">
      <alignment vertical="center"/>
    </xf>
    <xf numFmtId="165" fontId="20" fillId="0" borderId="12" xfId="1" applyNumberFormat="1" applyFont="1" applyFill="1" applyBorder="1" applyAlignment="1">
      <alignment vertical="center"/>
    </xf>
    <xf numFmtId="165" fontId="20" fillId="0" borderId="8" xfId="1" applyNumberFormat="1" applyFont="1" applyFill="1" applyBorder="1" applyAlignment="1">
      <alignment vertical="center"/>
    </xf>
    <xf numFmtId="167" fontId="56" fillId="0" borderId="0" xfId="1" applyNumberFormat="1" applyFont="1" applyFill="1" applyBorder="1" applyAlignment="1">
      <alignment vertical="center"/>
    </xf>
    <xf numFmtId="165" fontId="20" fillId="0" borderId="19" xfId="1" applyNumberFormat="1" applyFont="1" applyFill="1" applyBorder="1" applyAlignment="1">
      <alignment vertical="center"/>
    </xf>
    <xf numFmtId="164" fontId="20" fillId="0" borderId="0" xfId="1" applyNumberFormat="1" applyFont="1" applyFill="1" applyBorder="1" applyAlignment="1">
      <alignment vertical="center"/>
    </xf>
    <xf numFmtId="165" fontId="20" fillId="0" borderId="25" xfId="1" applyNumberFormat="1" applyFont="1" applyFill="1" applyBorder="1" applyAlignment="1">
      <alignment vertical="center"/>
    </xf>
    <xf numFmtId="0" fontId="35" fillId="0" borderId="0" xfId="0" applyFont="1" applyFill="1" applyBorder="1" applyAlignment="1">
      <alignment horizontal="center"/>
    </xf>
    <xf numFmtId="4" fontId="34" fillId="0" borderId="0" xfId="0" applyNumberFormat="1" applyFont="1" applyFill="1"/>
    <xf numFmtId="0" fontId="36" fillId="0" borderId="0" xfId="0" applyFont="1" applyFill="1"/>
    <xf numFmtId="0" fontId="41" fillId="0" borderId="1" xfId="0" applyFont="1" applyBorder="1"/>
    <xf numFmtId="0" fontId="57" fillId="0" borderId="65" xfId="0" applyFont="1" applyBorder="1" applyAlignment="1">
      <alignment horizontal="center"/>
    </xf>
    <xf numFmtId="0" fontId="57" fillId="0" borderId="8" xfId="0" applyFont="1" applyBorder="1"/>
    <xf numFmtId="0" fontId="57" fillId="0" borderId="31" xfId="0" applyFont="1" applyBorder="1" applyAlignment="1">
      <alignment horizontal="center"/>
    </xf>
    <xf numFmtId="0" fontId="57" fillId="0" borderId="1" xfId="0" applyFont="1" applyBorder="1"/>
    <xf numFmtId="0" fontId="57" fillId="0" borderId="31" xfId="0" applyFont="1" applyFill="1" applyBorder="1" applyAlignment="1">
      <alignment horizontal="center"/>
    </xf>
    <xf numFmtId="0" fontId="57" fillId="0" borderId="1" xfId="0" applyFont="1" applyFill="1" applyBorder="1"/>
    <xf numFmtId="164" fontId="57" fillId="0" borderId="7" xfId="1" applyFont="1" applyBorder="1"/>
    <xf numFmtId="164" fontId="57" fillId="0" borderId="75" xfId="1" applyFont="1" applyBorder="1"/>
    <xf numFmtId="164" fontId="57" fillId="5" borderId="71" xfId="1" applyFont="1" applyFill="1" applyBorder="1"/>
    <xf numFmtId="164" fontId="57" fillId="0" borderId="1" xfId="1" applyFont="1" applyBorder="1"/>
    <xf numFmtId="164" fontId="57" fillId="0" borderId="13" xfId="1" applyFont="1" applyBorder="1"/>
    <xf numFmtId="164" fontId="57" fillId="5" borderId="34" xfId="1" applyFont="1" applyFill="1" applyBorder="1"/>
    <xf numFmtId="164" fontId="57" fillId="0" borderId="2" xfId="1" applyFont="1" applyBorder="1"/>
    <xf numFmtId="164" fontId="57" fillId="0" borderId="14" xfId="1" applyFont="1" applyBorder="1"/>
    <xf numFmtId="164" fontId="57" fillId="5" borderId="73" xfId="1" applyFont="1" applyFill="1" applyBorder="1"/>
    <xf numFmtId="164" fontId="58" fillId="8" borderId="1" xfId="1" applyFont="1" applyFill="1" applyBorder="1"/>
    <xf numFmtId="164" fontId="58" fillId="8" borderId="34" xfId="1" applyFont="1" applyFill="1" applyBorder="1"/>
    <xf numFmtId="164" fontId="57" fillId="0" borderId="55" xfId="1" applyFont="1" applyFill="1" applyBorder="1"/>
    <xf numFmtId="164" fontId="57" fillId="0" borderId="53" xfId="1" applyFont="1" applyFill="1" applyBorder="1"/>
    <xf numFmtId="164" fontId="57" fillId="5" borderId="74" xfId="1" applyFont="1" applyFill="1" applyBorder="1"/>
    <xf numFmtId="0" fontId="57" fillId="0" borderId="0" xfId="0" applyFont="1"/>
    <xf numFmtId="0" fontId="58" fillId="0" borderId="0" xfId="0" applyFont="1"/>
    <xf numFmtId="0" fontId="57" fillId="0" borderId="0" xfId="0" applyFont="1" applyFill="1"/>
    <xf numFmtId="165" fontId="20" fillId="0" borderId="0" xfId="1" applyNumberFormat="1" applyFont="1" applyFill="1" applyBorder="1" applyAlignment="1">
      <alignment vertical="center"/>
    </xf>
    <xf numFmtId="0" fontId="18" fillId="0" borderId="0" xfId="0" applyFont="1" applyFill="1" applyBorder="1" applyAlignment="1">
      <alignment horizontal="center" vertical="center"/>
    </xf>
    <xf numFmtId="0" fontId="50" fillId="0" borderId="55" xfId="0" applyFont="1" applyFill="1" applyBorder="1" applyAlignment="1">
      <alignment vertical="center"/>
    </xf>
    <xf numFmtId="0" fontId="20" fillId="0" borderId="79" xfId="0" applyFont="1" applyFill="1" applyBorder="1" applyAlignment="1">
      <alignment horizontal="center" vertical="center"/>
    </xf>
    <xf numFmtId="165" fontId="20" fillId="0" borderId="5" xfId="1" quotePrefix="1" applyNumberFormat="1" applyFont="1" applyFill="1" applyBorder="1" applyAlignment="1">
      <alignment vertical="center"/>
    </xf>
    <xf numFmtId="165" fontId="20" fillId="0" borderId="62" xfId="1" applyNumberFormat="1" applyFont="1" applyFill="1" applyBorder="1" applyAlignment="1">
      <alignment vertical="center"/>
    </xf>
    <xf numFmtId="165" fontId="20" fillId="0" borderId="56" xfId="1" applyNumberFormat="1" applyFont="1" applyFill="1" applyBorder="1" applyAlignment="1">
      <alignment vertical="center"/>
    </xf>
    <xf numFmtId="165" fontId="20" fillId="4" borderId="25" xfId="1" applyNumberFormat="1" applyFont="1" applyFill="1" applyBorder="1" applyAlignment="1">
      <alignment vertical="center"/>
    </xf>
    <xf numFmtId="165" fontId="20" fillId="4" borderId="8" xfId="1" applyNumberFormat="1" applyFont="1" applyFill="1" applyBorder="1" applyAlignment="1">
      <alignment vertical="center"/>
    </xf>
    <xf numFmtId="165" fontId="20" fillId="0" borderId="9" xfId="1" applyNumberFormat="1" applyFont="1" applyFill="1" applyBorder="1" applyAlignment="1">
      <alignment vertical="center"/>
    </xf>
    <xf numFmtId="165" fontId="20" fillId="4" borderId="9" xfId="1" applyNumberFormat="1" applyFont="1" applyFill="1" applyBorder="1" applyAlignment="1">
      <alignment vertical="center"/>
    </xf>
    <xf numFmtId="165" fontId="60" fillId="0" borderId="0" xfId="0" applyNumberFormat="1" applyFont="1" applyFill="1" applyBorder="1"/>
    <xf numFmtId="170" fontId="50" fillId="0" borderId="0" xfId="0" applyNumberFormat="1" applyFont="1" applyFill="1" applyBorder="1"/>
    <xf numFmtId="0" fontId="18" fillId="0" borderId="65" xfId="0" applyFont="1" applyFill="1" applyBorder="1" applyAlignment="1">
      <alignment horizontal="center" vertical="center"/>
    </xf>
    <xf numFmtId="0" fontId="18" fillId="0" borderId="44" xfId="0" applyFont="1" applyFill="1" applyBorder="1" applyAlignment="1">
      <alignment horizontal="center" vertical="center"/>
    </xf>
    <xf numFmtId="0" fontId="18" fillId="4" borderId="80" xfId="0" applyFont="1" applyFill="1" applyBorder="1" applyAlignment="1">
      <alignment horizontal="center" vertical="center"/>
    </xf>
    <xf numFmtId="0" fontId="18" fillId="4" borderId="44" xfId="0" applyFont="1" applyFill="1" applyBorder="1" applyAlignment="1">
      <alignment horizontal="center" vertical="center"/>
    </xf>
    <xf numFmtId="0" fontId="18" fillId="0" borderId="12" xfId="0" applyFont="1" applyFill="1" applyBorder="1" applyAlignment="1">
      <alignment horizontal="center" vertical="center"/>
    </xf>
    <xf numFmtId="0" fontId="18" fillId="0" borderId="8" xfId="0" applyFont="1" applyFill="1" applyBorder="1" applyAlignment="1">
      <alignment horizontal="center" vertical="center"/>
    </xf>
    <xf numFmtId="0" fontId="18" fillId="4" borderId="50" xfId="0" applyFont="1" applyFill="1" applyBorder="1" applyAlignment="1">
      <alignment horizontal="center" vertical="center"/>
    </xf>
    <xf numFmtId="0" fontId="18" fillId="7" borderId="8" xfId="0" applyFont="1" applyFill="1" applyBorder="1" applyAlignment="1">
      <alignment horizontal="center" vertical="center"/>
    </xf>
    <xf numFmtId="0" fontId="18" fillId="4" borderId="70" xfId="0" applyFont="1" applyFill="1" applyBorder="1" applyAlignment="1">
      <alignment horizontal="center" vertical="center"/>
    </xf>
    <xf numFmtId="0" fontId="18" fillId="0" borderId="50" xfId="0" applyFont="1" applyFill="1" applyBorder="1" applyAlignment="1">
      <alignment horizontal="center" vertical="center"/>
    </xf>
    <xf numFmtId="164" fontId="18" fillId="0" borderId="0" xfId="1" applyNumberFormat="1" applyFont="1" applyFill="1" applyBorder="1" applyAlignment="1">
      <alignment horizontal="center" vertical="center"/>
    </xf>
    <xf numFmtId="164" fontId="18" fillId="0" borderId="0" xfId="0" applyNumberFormat="1" applyFont="1" applyFill="1" applyBorder="1" applyAlignment="1">
      <alignment horizontal="center" vertical="center"/>
    </xf>
    <xf numFmtId="10" fontId="18" fillId="0" borderId="0" xfId="0" applyNumberFormat="1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50" fillId="0" borderId="0" xfId="0" applyFont="1" applyFill="1" applyBorder="1" applyAlignment="1">
      <alignment vertical="center"/>
    </xf>
    <xf numFmtId="0" fontId="61" fillId="0" borderId="0" xfId="0" applyFont="1" applyFill="1" applyBorder="1" applyAlignment="1">
      <alignment horizontal="center"/>
    </xf>
    <xf numFmtId="0" fontId="53" fillId="0" borderId="0" xfId="0" applyFont="1" applyFill="1" applyBorder="1" applyAlignment="1">
      <alignment horizontal="center"/>
    </xf>
    <xf numFmtId="0" fontId="18" fillId="4" borderId="35" xfId="0" applyFont="1" applyFill="1" applyBorder="1" applyAlignment="1">
      <alignment horizontal="center"/>
    </xf>
    <xf numFmtId="165" fontId="54" fillId="0" borderId="33" xfId="1" applyNumberFormat="1" applyFont="1" applyFill="1" applyBorder="1" applyAlignment="1">
      <alignment vertical="center"/>
    </xf>
    <xf numFmtId="165" fontId="54" fillId="0" borderId="15" xfId="1" applyNumberFormat="1" applyFont="1" applyFill="1" applyBorder="1" applyAlignment="1">
      <alignment vertical="center"/>
    </xf>
    <xf numFmtId="165" fontId="54" fillId="4" borderId="15" xfId="1" applyNumberFormat="1" applyFont="1" applyFill="1" applyBorder="1" applyAlignment="1">
      <alignment vertical="center"/>
    </xf>
    <xf numFmtId="165" fontId="54" fillId="0" borderId="16" xfId="1" applyNumberFormat="1" applyFont="1" applyFill="1" applyBorder="1" applyAlignment="1">
      <alignment vertical="center"/>
    </xf>
    <xf numFmtId="165" fontId="54" fillId="4" borderId="39" xfId="1" applyNumberFormat="1" applyFont="1" applyFill="1" applyBorder="1" applyAlignment="1">
      <alignment vertical="center"/>
    </xf>
    <xf numFmtId="165" fontId="54" fillId="0" borderId="28" xfId="1" applyNumberFormat="1" applyFont="1" applyFill="1" applyBorder="1" applyAlignment="1">
      <alignment vertical="center"/>
    </xf>
    <xf numFmtId="165" fontId="54" fillId="4" borderId="17" xfId="1" applyNumberFormat="1" applyFont="1" applyFill="1" applyBorder="1" applyAlignment="1">
      <alignment vertical="center"/>
    </xf>
    <xf numFmtId="0" fontId="20" fillId="0" borderId="4" xfId="0" applyFont="1" applyFill="1" applyBorder="1" applyAlignment="1">
      <alignment horizontal="center" vertical="center"/>
    </xf>
    <xf numFmtId="0" fontId="18" fillId="0" borderId="55" xfId="0" applyFont="1" applyFill="1" applyBorder="1" applyAlignment="1">
      <alignment horizontal="center" vertical="center"/>
    </xf>
    <xf numFmtId="0" fontId="18" fillId="4" borderId="53" xfId="0" applyFont="1" applyFill="1" applyBorder="1" applyAlignment="1">
      <alignment horizontal="center" vertical="center"/>
    </xf>
    <xf numFmtId="166" fontId="52" fillId="0" borderId="0" xfId="0" applyNumberFormat="1" applyFont="1" applyFill="1" applyBorder="1"/>
    <xf numFmtId="166" fontId="53" fillId="0" borderId="0" xfId="0" applyNumberFormat="1" applyFont="1" applyFill="1" applyBorder="1" applyAlignment="1">
      <alignment horizontal="center"/>
    </xf>
    <xf numFmtId="166" fontId="52" fillId="0" borderId="0" xfId="0" applyNumberFormat="1" applyFont="1" applyFill="1" applyBorder="1" applyAlignment="1">
      <alignment horizontal="center"/>
    </xf>
    <xf numFmtId="164" fontId="56" fillId="0" borderId="0" xfId="0" applyNumberFormat="1" applyFont="1" applyFill="1" applyBorder="1"/>
    <xf numFmtId="169" fontId="52" fillId="0" borderId="0" xfId="0" applyNumberFormat="1" applyFont="1" applyFill="1" applyBorder="1"/>
    <xf numFmtId="169" fontId="53" fillId="0" borderId="0" xfId="0" applyNumberFormat="1" applyFont="1" applyFill="1" applyBorder="1" applyAlignment="1">
      <alignment horizontal="center"/>
    </xf>
    <xf numFmtId="169" fontId="52" fillId="0" borderId="0" xfId="0" applyNumberFormat="1" applyFont="1" applyFill="1" applyBorder="1" applyAlignment="1">
      <alignment horizontal="center"/>
    </xf>
    <xf numFmtId="165" fontId="54" fillId="7" borderId="28" xfId="1" applyNumberFormat="1" applyFont="1" applyFill="1" applyBorder="1" applyAlignment="1">
      <alignment vertical="center"/>
    </xf>
    <xf numFmtId="165" fontId="54" fillId="7" borderId="15" xfId="1" applyNumberFormat="1" applyFont="1" applyFill="1" applyBorder="1" applyAlignment="1">
      <alignment vertical="center"/>
    </xf>
    <xf numFmtId="165" fontId="54" fillId="7" borderId="39" xfId="1" applyNumberFormat="1" applyFont="1" applyFill="1" applyBorder="1" applyAlignment="1">
      <alignment vertical="center"/>
    </xf>
    <xf numFmtId="0" fontId="48" fillId="0" borderId="31" xfId="0" applyFont="1" applyBorder="1" applyAlignment="1">
      <alignment horizontal="center"/>
    </xf>
    <xf numFmtId="0" fontId="48" fillId="0" borderId="1" xfId="0" applyFont="1" applyBorder="1"/>
    <xf numFmtId="164" fontId="62" fillId="0" borderId="13" xfId="1" applyFont="1" applyBorder="1"/>
    <xf numFmtId="0" fontId="48" fillId="0" borderId="0" xfId="0" applyFont="1"/>
    <xf numFmtId="0" fontId="18" fillId="7" borderId="18" xfId="0" applyFont="1" applyFill="1" applyBorder="1" applyAlignment="1">
      <alignment horizontal="center"/>
    </xf>
    <xf numFmtId="165" fontId="20" fillId="7" borderId="55" xfId="1" applyNumberFormat="1" applyFont="1" applyFill="1" applyBorder="1" applyAlignment="1">
      <alignment vertical="center"/>
    </xf>
    <xf numFmtId="0" fontId="18" fillId="4" borderId="84" xfId="0" applyFont="1" applyFill="1" applyBorder="1" applyAlignment="1">
      <alignment horizontal="center"/>
    </xf>
    <xf numFmtId="165" fontId="20" fillId="4" borderId="85" xfId="1" applyNumberFormat="1" applyFont="1" applyFill="1" applyBorder="1" applyAlignment="1">
      <alignment vertical="center"/>
    </xf>
    <xf numFmtId="165" fontId="20" fillId="4" borderId="86" xfId="1" applyNumberFormat="1" applyFont="1" applyFill="1" applyBorder="1" applyAlignment="1">
      <alignment vertical="center"/>
    </xf>
    <xf numFmtId="165" fontId="54" fillId="0" borderId="17" xfId="1" applyNumberFormat="1" applyFont="1" applyFill="1" applyBorder="1" applyAlignment="1">
      <alignment vertical="center"/>
    </xf>
    <xf numFmtId="165" fontId="20" fillId="0" borderId="56" xfId="1" applyNumberFormat="1" applyFont="1" applyFill="1" applyBorder="1"/>
    <xf numFmtId="165" fontId="20" fillId="0" borderId="72" xfId="1" applyNumberFormat="1" applyFont="1" applyFill="1" applyBorder="1" applyAlignment="1">
      <alignment vertical="center"/>
    </xf>
    <xf numFmtId="0" fontId="18" fillId="4" borderId="86" xfId="0" applyFont="1" applyFill="1" applyBorder="1" applyAlignment="1">
      <alignment horizontal="center"/>
    </xf>
    <xf numFmtId="0" fontId="18" fillId="0" borderId="86" xfId="0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165" fontId="54" fillId="0" borderId="83" xfId="1" applyNumberFormat="1" applyFont="1" applyFill="1" applyBorder="1" applyAlignment="1">
      <alignment vertical="center"/>
    </xf>
    <xf numFmtId="0" fontId="18" fillId="4" borderId="8" xfId="0" applyFont="1" applyFill="1" applyBorder="1" applyAlignment="1">
      <alignment horizontal="center" vertical="center"/>
    </xf>
    <xf numFmtId="0" fontId="18" fillId="0" borderId="87" xfId="0" applyFont="1" applyFill="1" applyBorder="1" applyAlignment="1">
      <alignment horizontal="centerContinuous" vertical="center"/>
    </xf>
    <xf numFmtId="0" fontId="18" fillId="0" borderId="88" xfId="0" applyFont="1" applyFill="1" applyBorder="1" applyAlignment="1">
      <alignment horizontal="centerContinuous" vertical="center"/>
    </xf>
    <xf numFmtId="0" fontId="18" fillId="0" borderId="89" xfId="0" applyFont="1" applyFill="1" applyBorder="1" applyAlignment="1">
      <alignment horizontal="centerContinuous" vertical="center"/>
    </xf>
    <xf numFmtId="167" fontId="54" fillId="0" borderId="49" xfId="1" applyNumberFormat="1" applyFont="1" applyFill="1" applyBorder="1" applyAlignment="1">
      <alignment vertical="center"/>
    </xf>
    <xf numFmtId="165" fontId="54" fillId="7" borderId="16" xfId="1" applyNumberFormat="1" applyFont="1" applyFill="1" applyBorder="1" applyAlignment="1">
      <alignment vertical="center"/>
    </xf>
    <xf numFmtId="0" fontId="25" fillId="0" borderId="87" xfId="0" applyFont="1" applyBorder="1" applyAlignment="1">
      <alignment horizontal="centerContinuous"/>
    </xf>
    <xf numFmtId="0" fontId="25" fillId="0" borderId="88" xfId="0" applyFont="1" applyBorder="1" applyAlignment="1">
      <alignment horizontal="centerContinuous"/>
    </xf>
    <xf numFmtId="0" fontId="25" fillId="0" borderId="89" xfId="0" applyFont="1" applyBorder="1" applyAlignment="1">
      <alignment horizontal="centerContinuous"/>
    </xf>
    <xf numFmtId="164" fontId="50" fillId="0" borderId="0" xfId="1" applyFont="1" applyFill="1" applyBorder="1"/>
    <xf numFmtId="0" fontId="18" fillId="0" borderId="91" xfId="0" applyFont="1" applyFill="1" applyBorder="1" applyAlignment="1">
      <alignment horizontal="center"/>
    </xf>
    <xf numFmtId="0" fontId="18" fillId="0" borderId="92" xfId="0" applyFont="1" applyFill="1" applyBorder="1" applyAlignment="1">
      <alignment horizontal="center"/>
    </xf>
    <xf numFmtId="165" fontId="20" fillId="0" borderId="27" xfId="1" applyNumberFormat="1" applyFont="1" applyFill="1" applyBorder="1" applyAlignment="1">
      <alignment vertical="center"/>
    </xf>
    <xf numFmtId="165" fontId="20" fillId="0" borderId="85" xfId="1" applyNumberFormat="1" applyFont="1" applyFill="1" applyBorder="1" applyAlignment="1">
      <alignment vertical="center"/>
    </xf>
    <xf numFmtId="164" fontId="58" fillId="8" borderId="13" xfId="1" applyFont="1" applyFill="1" applyBorder="1"/>
    <xf numFmtId="0" fontId="18" fillId="0" borderId="75" xfId="0" applyFont="1" applyFill="1" applyBorder="1" applyAlignment="1">
      <alignment horizontal="center"/>
    </xf>
    <xf numFmtId="0" fontId="18" fillId="0" borderId="50" xfId="0" applyFont="1" applyFill="1" applyBorder="1" applyAlignment="1">
      <alignment horizontal="center"/>
    </xf>
    <xf numFmtId="0" fontId="18" fillId="0" borderId="47" xfId="0" applyFont="1" applyFill="1" applyBorder="1" applyAlignment="1">
      <alignment horizontal="center"/>
    </xf>
    <xf numFmtId="0" fontId="18" fillId="0" borderId="93" xfId="0" applyFont="1" applyFill="1" applyBorder="1" applyAlignment="1">
      <alignment horizontal="centerContinuous" vertical="center"/>
    </xf>
    <xf numFmtId="165" fontId="20" fillId="0" borderId="3" xfId="1" quotePrefix="1" applyNumberFormat="1" applyFont="1" applyFill="1" applyBorder="1" applyAlignment="1">
      <alignment vertical="center"/>
    </xf>
    <xf numFmtId="0" fontId="64" fillId="0" borderId="13" xfId="0" applyFont="1" applyFill="1" applyBorder="1" applyAlignment="1">
      <alignment vertical="center"/>
    </xf>
    <xf numFmtId="0" fontId="64" fillId="0" borderId="14" xfId="0" applyFont="1" applyFill="1" applyBorder="1" applyAlignment="1">
      <alignment vertical="center"/>
    </xf>
    <xf numFmtId="0" fontId="64" fillId="0" borderId="85" xfId="0" applyFont="1" applyFill="1" applyBorder="1" applyAlignment="1">
      <alignment vertical="center"/>
    </xf>
    <xf numFmtId="0" fontId="64" fillId="0" borderId="1" xfId="0" applyFont="1" applyFill="1" applyBorder="1" applyAlignment="1">
      <alignment vertical="center"/>
    </xf>
    <xf numFmtId="0" fontId="64" fillId="0" borderId="2" xfId="0" applyFont="1" applyFill="1" applyBorder="1" applyAlignment="1">
      <alignment vertical="center"/>
    </xf>
    <xf numFmtId="0" fontId="64" fillId="0" borderId="25" xfId="0" applyFont="1" applyFill="1" applyBorder="1" applyAlignment="1">
      <alignment vertical="center"/>
    </xf>
    <xf numFmtId="0" fontId="18" fillId="0" borderId="65" xfId="0" applyFont="1" applyFill="1" applyBorder="1"/>
    <xf numFmtId="0" fontId="18" fillId="0" borderId="65" xfId="0" applyFont="1" applyFill="1" applyBorder="1" applyAlignment="1">
      <alignment horizontal="center"/>
    </xf>
    <xf numFmtId="167" fontId="20" fillId="0" borderId="65" xfId="1" applyNumberFormat="1" applyFont="1" applyFill="1" applyBorder="1" applyAlignment="1">
      <alignment vertical="center"/>
    </xf>
    <xf numFmtId="167" fontId="54" fillId="0" borderId="65" xfId="1" applyNumberFormat="1" applyFont="1" applyFill="1" applyBorder="1" applyAlignment="1">
      <alignment vertical="center"/>
    </xf>
    <xf numFmtId="167" fontId="18" fillId="0" borderId="65" xfId="1" applyNumberFormat="1" applyFont="1" applyFill="1" applyBorder="1" applyAlignment="1">
      <alignment horizontal="center"/>
    </xf>
    <xf numFmtId="168" fontId="18" fillId="0" borderId="65" xfId="1" applyNumberFormat="1" applyFont="1" applyFill="1" applyBorder="1" applyAlignment="1">
      <alignment horizontal="center"/>
    </xf>
    <xf numFmtId="0" fontId="18" fillId="0" borderId="94" xfId="0" applyFont="1" applyFill="1" applyBorder="1" applyAlignment="1">
      <alignment horizontal="center"/>
    </xf>
    <xf numFmtId="0" fontId="18" fillId="10" borderId="41" xfId="0" applyFont="1" applyFill="1" applyBorder="1" applyAlignment="1">
      <alignment horizontal="center"/>
    </xf>
    <xf numFmtId="165" fontId="20" fillId="10" borderId="13" xfId="1" applyNumberFormat="1" applyFont="1" applyFill="1" applyBorder="1" applyAlignment="1">
      <alignment vertical="center"/>
    </xf>
    <xf numFmtId="165" fontId="20" fillId="10" borderId="85" xfId="1" applyNumberFormat="1" applyFont="1" applyFill="1" applyBorder="1" applyAlignment="1">
      <alignment vertical="center"/>
    </xf>
    <xf numFmtId="165" fontId="54" fillId="10" borderId="17" xfId="1" applyNumberFormat="1" applyFont="1" applyFill="1" applyBorder="1" applyAlignment="1">
      <alignment vertical="center"/>
    </xf>
    <xf numFmtId="0" fontId="18" fillId="10" borderId="84" xfId="0" applyFont="1" applyFill="1" applyBorder="1" applyAlignment="1">
      <alignment horizontal="center"/>
    </xf>
    <xf numFmtId="0" fontId="18" fillId="10" borderId="47" xfId="0" applyFont="1" applyFill="1" applyBorder="1" applyAlignment="1">
      <alignment horizontal="center"/>
    </xf>
    <xf numFmtId="165" fontId="20" fillId="10" borderId="1" xfId="1" applyNumberFormat="1" applyFont="1" applyFill="1" applyBorder="1" applyAlignment="1">
      <alignment vertical="center"/>
    </xf>
    <xf numFmtId="165" fontId="20" fillId="10" borderId="25" xfId="1" applyNumberFormat="1" applyFont="1" applyFill="1" applyBorder="1" applyAlignment="1">
      <alignment vertical="center"/>
    </xf>
    <xf numFmtId="165" fontId="54" fillId="10" borderId="39" xfId="1" applyNumberFormat="1" applyFont="1" applyFill="1" applyBorder="1" applyAlignment="1">
      <alignment vertical="center"/>
    </xf>
    <xf numFmtId="0" fontId="18" fillId="10" borderId="86" xfId="0" applyFont="1" applyFill="1" applyBorder="1" applyAlignment="1">
      <alignment horizontal="center"/>
    </xf>
    <xf numFmtId="0" fontId="18" fillId="10" borderId="90" xfId="0" applyFont="1" applyFill="1" applyBorder="1" applyAlignment="1">
      <alignment horizontal="center"/>
    </xf>
    <xf numFmtId="165" fontId="20" fillId="10" borderId="34" xfId="1" applyNumberFormat="1" applyFont="1" applyFill="1" applyBorder="1" applyAlignment="1">
      <alignment vertical="center"/>
    </xf>
    <xf numFmtId="165" fontId="20" fillId="10" borderId="40" xfId="1" applyNumberFormat="1" applyFont="1" applyFill="1" applyBorder="1" applyAlignment="1">
      <alignment vertical="center"/>
    </xf>
    <xf numFmtId="165" fontId="54" fillId="10" borderId="15" xfId="1" applyNumberFormat="1" applyFont="1" applyFill="1" applyBorder="1" applyAlignment="1">
      <alignment vertical="center"/>
    </xf>
    <xf numFmtId="0" fontId="18" fillId="10" borderId="95" xfId="0" applyFont="1" applyFill="1" applyBorder="1" applyAlignment="1">
      <alignment horizontal="center"/>
    </xf>
    <xf numFmtId="165" fontId="20" fillId="10" borderId="56" xfId="1" applyNumberFormat="1" applyFont="1" applyFill="1" applyBorder="1" applyAlignment="1">
      <alignment vertical="center"/>
    </xf>
    <xf numFmtId="164" fontId="41" fillId="0" borderId="71" xfId="1" applyFont="1" applyFill="1" applyBorder="1"/>
    <xf numFmtId="164" fontId="41" fillId="0" borderId="34" xfId="1" applyFont="1" applyFill="1" applyBorder="1"/>
    <xf numFmtId="164" fontId="41" fillId="0" borderId="73" xfId="1" applyFont="1" applyFill="1" applyBorder="1"/>
    <xf numFmtId="164" fontId="41" fillId="0" borderId="74" xfId="1" applyFont="1" applyFill="1" applyBorder="1"/>
    <xf numFmtId="164" fontId="62" fillId="0" borderId="34" xfId="1" applyFont="1" applyFill="1" applyBorder="1"/>
    <xf numFmtId="164" fontId="19" fillId="11" borderId="34" xfId="1" applyFont="1" applyFill="1" applyBorder="1"/>
    <xf numFmtId="0" fontId="18" fillId="7" borderId="76" xfId="0" applyFont="1" applyFill="1" applyBorder="1" applyAlignment="1">
      <alignment horizontal="center"/>
    </xf>
    <xf numFmtId="0" fontId="18" fillId="7" borderId="49" xfId="0" applyFont="1" applyFill="1" applyBorder="1" applyAlignment="1">
      <alignment horizontal="center"/>
    </xf>
    <xf numFmtId="0" fontId="30" fillId="12" borderId="42" xfId="0" applyFont="1" applyFill="1" applyBorder="1" applyAlignment="1">
      <alignment horizontal="center"/>
    </xf>
    <xf numFmtId="0" fontId="30" fillId="12" borderId="8" xfId="0" applyFont="1" applyFill="1" applyBorder="1" applyAlignment="1">
      <alignment horizontal="center"/>
    </xf>
    <xf numFmtId="0" fontId="32" fillId="12" borderId="9" xfId="0" applyFont="1" applyFill="1" applyBorder="1" applyAlignment="1">
      <alignment horizontal="center"/>
    </xf>
    <xf numFmtId="0" fontId="32" fillId="12" borderId="8" xfId="0" applyFont="1" applyFill="1" applyBorder="1" applyAlignment="1">
      <alignment horizontal="center"/>
    </xf>
    <xf numFmtId="0" fontId="38" fillId="13" borderId="8" xfId="0" applyFont="1" applyFill="1" applyBorder="1" applyAlignment="1">
      <alignment horizontal="center"/>
    </xf>
    <xf numFmtId="0" fontId="38" fillId="13" borderId="70" xfId="0" applyFont="1" applyFill="1" applyBorder="1" applyAlignment="1">
      <alignment horizontal="center"/>
    </xf>
    <xf numFmtId="0" fontId="32" fillId="13" borderId="70" xfId="0" applyFont="1" applyFill="1" applyBorder="1" applyAlignment="1">
      <alignment horizontal="center"/>
    </xf>
    <xf numFmtId="164" fontId="57" fillId="13" borderId="71" xfId="1" applyFont="1" applyFill="1" applyBorder="1"/>
    <xf numFmtId="164" fontId="57" fillId="13" borderId="34" xfId="1" applyFont="1" applyFill="1" applyBorder="1"/>
    <xf numFmtId="164" fontId="57" fillId="13" borderId="73" xfId="1" applyFont="1" applyFill="1" applyBorder="1"/>
    <xf numFmtId="164" fontId="57" fillId="13" borderId="74" xfId="1" applyFont="1" applyFill="1" applyBorder="1"/>
    <xf numFmtId="165" fontId="20" fillId="0" borderId="29" xfId="1" applyNumberFormat="1" applyFont="1" applyFill="1" applyBorder="1" applyAlignment="1">
      <alignment vertical="center"/>
    </xf>
    <xf numFmtId="165" fontId="20" fillId="0" borderId="44" xfId="1" applyNumberFormat="1" applyFont="1" applyFill="1" applyBorder="1" applyAlignment="1">
      <alignment vertical="center"/>
    </xf>
    <xf numFmtId="165" fontId="20" fillId="0" borderId="81" xfId="1" applyNumberFormat="1" applyFont="1" applyFill="1" applyBorder="1" applyAlignment="1">
      <alignment vertical="center"/>
    </xf>
    <xf numFmtId="171" fontId="34" fillId="4" borderId="0" xfId="0" applyNumberFormat="1" applyFont="1" applyFill="1"/>
    <xf numFmtId="164" fontId="41" fillId="14" borderId="7" xfId="1" applyFont="1" applyFill="1" applyBorder="1"/>
    <xf numFmtId="164" fontId="41" fillId="14" borderId="1" xfId="1" applyFont="1" applyFill="1" applyBorder="1"/>
    <xf numFmtId="164" fontId="41" fillId="14" borderId="2" xfId="1" applyFont="1" applyFill="1" applyBorder="1"/>
    <xf numFmtId="164" fontId="41" fillId="14" borderId="55" xfId="1" applyFont="1" applyFill="1" applyBorder="1"/>
    <xf numFmtId="164" fontId="62" fillId="14" borderId="1" xfId="1" applyFont="1" applyFill="1" applyBorder="1"/>
    <xf numFmtId="164" fontId="19" fillId="11" borderId="1" xfId="1" applyFont="1" applyFill="1" applyBorder="1"/>
    <xf numFmtId="164" fontId="41" fillId="15" borderId="7" xfId="1" applyFont="1" applyFill="1" applyBorder="1"/>
    <xf numFmtId="164" fontId="41" fillId="15" borderId="1" xfId="1" applyFont="1" applyFill="1" applyBorder="1"/>
    <xf numFmtId="164" fontId="41" fillId="15" borderId="2" xfId="1" applyFont="1" applyFill="1" applyBorder="1"/>
    <xf numFmtId="164" fontId="41" fillId="15" borderId="55" xfId="1" applyFont="1" applyFill="1" applyBorder="1"/>
    <xf numFmtId="0" fontId="18" fillId="0" borderId="41" xfId="0" applyFont="1" applyFill="1" applyBorder="1" applyAlignment="1">
      <alignment horizontal="center"/>
    </xf>
    <xf numFmtId="0" fontId="18" fillId="0" borderId="76" xfId="0" applyFont="1" applyFill="1" applyBorder="1" applyAlignment="1">
      <alignment horizontal="center"/>
    </xf>
    <xf numFmtId="165" fontId="20" fillId="0" borderId="79" xfId="1" applyNumberFormat="1" applyFont="1" applyFill="1" applyBorder="1" applyAlignment="1">
      <alignment vertical="center"/>
    </xf>
    <xf numFmtId="164" fontId="57" fillId="0" borderId="0" xfId="0" applyNumberFormat="1" applyFont="1"/>
    <xf numFmtId="172" fontId="50" fillId="0" borderId="0" xfId="0" applyNumberFormat="1" applyFont="1" applyFill="1" applyBorder="1"/>
    <xf numFmtId="171" fontId="33" fillId="0" borderId="0" xfId="0" applyNumberFormat="1" applyFont="1" applyAlignment="1">
      <alignment horizontal="center"/>
    </xf>
    <xf numFmtId="0" fontId="18" fillId="0" borderId="41" xfId="0" applyFont="1" applyFill="1" applyBorder="1" applyAlignment="1">
      <alignment horizontal="center"/>
    </xf>
    <xf numFmtId="0" fontId="18" fillId="0" borderId="76" xfId="0" applyFont="1" applyFill="1" applyBorder="1" applyAlignment="1">
      <alignment horizontal="center"/>
    </xf>
    <xf numFmtId="10" fontId="18" fillId="0" borderId="0" xfId="1" applyNumberFormat="1" applyFont="1" applyFill="1" applyBorder="1" applyAlignment="1">
      <alignment horizontal="center"/>
    </xf>
    <xf numFmtId="0" fontId="65" fillId="0" borderId="0" xfId="0" applyFont="1" applyFill="1" applyBorder="1" applyAlignment="1">
      <alignment horizontal="center"/>
    </xf>
    <xf numFmtId="164" fontId="50" fillId="11" borderId="0" xfId="1" applyNumberFormat="1" applyFont="1" applyFill="1" applyBorder="1"/>
    <xf numFmtId="165" fontId="50" fillId="11" borderId="0" xfId="0" applyNumberFormat="1" applyFont="1" applyFill="1" applyBorder="1"/>
    <xf numFmtId="172" fontId="27" fillId="0" borderId="0" xfId="0" applyNumberFormat="1" applyFont="1"/>
    <xf numFmtId="168" fontId="20" fillId="0" borderId="0" xfId="1" applyNumberFormat="1" applyFont="1" applyFill="1" applyBorder="1" applyAlignment="1">
      <alignment vertical="center"/>
    </xf>
    <xf numFmtId="168" fontId="54" fillId="0" borderId="0" xfId="1" applyNumberFormat="1" applyFont="1" applyFill="1" applyBorder="1" applyAlignment="1">
      <alignment vertical="center"/>
    </xf>
    <xf numFmtId="164" fontId="52" fillId="0" borderId="0" xfId="1" applyFont="1" applyFill="1" applyBorder="1"/>
    <xf numFmtId="165" fontId="20" fillId="7" borderId="2" xfId="1" applyNumberFormat="1" applyFont="1" applyFill="1" applyBorder="1" applyAlignment="1">
      <alignment vertical="center"/>
    </xf>
    <xf numFmtId="2" fontId="27" fillId="0" borderId="0" xfId="0" applyNumberFormat="1" applyFont="1"/>
    <xf numFmtId="1" fontId="27" fillId="0" borderId="0" xfId="0" applyNumberFormat="1" applyFont="1"/>
    <xf numFmtId="0" fontId="22" fillId="16" borderId="5" xfId="0" applyFont="1" applyFill="1" applyBorder="1" applyAlignment="1">
      <alignment horizontal="center" vertical="center"/>
    </xf>
    <xf numFmtId="0" fontId="64" fillId="16" borderId="1" xfId="0" applyFont="1" applyFill="1" applyBorder="1" applyAlignment="1">
      <alignment vertical="center"/>
    </xf>
    <xf numFmtId="0" fontId="64" fillId="16" borderId="13" xfId="0" applyFont="1" applyFill="1" applyBorder="1" applyAlignment="1">
      <alignment vertical="center"/>
    </xf>
    <xf numFmtId="0" fontId="22" fillId="16" borderId="1" xfId="0" applyFont="1" applyFill="1" applyBorder="1" applyAlignment="1">
      <alignment horizontal="center" vertical="center"/>
    </xf>
    <xf numFmtId="0" fontId="22" fillId="17" borderId="5" xfId="0" applyFont="1" applyFill="1" applyBorder="1" applyAlignment="1">
      <alignment horizontal="center" vertical="center"/>
    </xf>
    <xf numFmtId="0" fontId="19" fillId="8" borderId="1" xfId="2" applyFont="1" applyFill="1" applyBorder="1" applyAlignment="1">
      <alignment horizontal="center"/>
    </xf>
    <xf numFmtId="0" fontId="30" fillId="8" borderId="1" xfId="0" applyFont="1" applyFill="1" applyBorder="1"/>
    <xf numFmtId="0" fontId="27" fillId="18" borderId="31" xfId="0" applyFont="1" applyFill="1" applyBorder="1" applyAlignment="1">
      <alignment horizontal="center"/>
    </xf>
    <xf numFmtId="0" fontId="27" fillId="18" borderId="1" xfId="0" applyFont="1" applyFill="1" applyBorder="1" applyAlignment="1"/>
    <xf numFmtId="164" fontId="41" fillId="18" borderId="1" xfId="1" applyFont="1" applyFill="1" applyBorder="1"/>
    <xf numFmtId="164" fontId="27" fillId="17" borderId="0" xfId="1" applyFont="1" applyFill="1"/>
    <xf numFmtId="0" fontId="69" fillId="17" borderId="0" xfId="0" applyFont="1" applyFill="1" applyAlignment="1">
      <alignment horizontal="right"/>
    </xf>
    <xf numFmtId="0" fontId="69" fillId="0" borderId="0" xfId="0" applyFont="1" applyFill="1" applyAlignment="1">
      <alignment horizontal="right"/>
    </xf>
    <xf numFmtId="164" fontId="41" fillId="18" borderId="56" xfId="1" applyFont="1" applyFill="1" applyBorder="1"/>
    <xf numFmtId="171" fontId="31" fillId="19" borderId="0" xfId="0" applyNumberFormat="1" applyFont="1" applyFill="1"/>
    <xf numFmtId="171" fontId="36" fillId="0" borderId="0" xfId="0" applyNumberFormat="1" applyFont="1"/>
    <xf numFmtId="171" fontId="36" fillId="11" borderId="0" xfId="0" applyNumberFormat="1" applyFont="1" applyFill="1"/>
    <xf numFmtId="164" fontId="36" fillId="0" borderId="0" xfId="0" applyNumberFormat="1" applyFont="1" applyFill="1"/>
    <xf numFmtId="173" fontId="27" fillId="0" borderId="0" xfId="0" applyNumberFormat="1" applyFont="1"/>
    <xf numFmtId="0" fontId="22" fillId="11" borderId="5" xfId="0" applyFont="1" applyFill="1" applyBorder="1" applyAlignment="1">
      <alignment horizontal="center" vertical="center"/>
    </xf>
    <xf numFmtId="0" fontId="64" fillId="11" borderId="1" xfId="0" applyFont="1" applyFill="1" applyBorder="1" applyAlignment="1">
      <alignment vertical="center"/>
    </xf>
    <xf numFmtId="0" fontId="28" fillId="3" borderId="8" xfId="0" applyFont="1" applyFill="1" applyBorder="1" applyAlignment="1">
      <alignment horizontal="center"/>
    </xf>
    <xf numFmtId="0" fontId="23" fillId="4" borderId="33" xfId="0" applyFont="1" applyFill="1" applyBorder="1" applyAlignment="1">
      <alignment horizontal="centerContinuous"/>
    </xf>
    <xf numFmtId="0" fontId="23" fillId="4" borderId="83" xfId="0" applyFont="1" applyFill="1" applyBorder="1" applyAlignment="1">
      <alignment horizontal="centerContinuous"/>
    </xf>
    <xf numFmtId="0" fontId="23" fillId="4" borderId="82" xfId="0" applyFont="1" applyFill="1" applyBorder="1" applyAlignment="1">
      <alignment horizontal="centerContinuous"/>
    </xf>
    <xf numFmtId="0" fontId="25" fillId="0" borderId="83" xfId="0" applyFont="1" applyBorder="1" applyAlignment="1">
      <alignment horizontal="centerContinuous"/>
    </xf>
    <xf numFmtId="164" fontId="41" fillId="0" borderId="1" xfId="1" applyFont="1" applyFill="1" applyBorder="1"/>
    <xf numFmtId="164" fontId="41" fillId="18" borderId="13" xfId="1" applyFont="1" applyFill="1" applyBorder="1"/>
    <xf numFmtId="164" fontId="57" fillId="18" borderId="1" xfId="1" applyFont="1" applyFill="1" applyBorder="1"/>
    <xf numFmtId="164" fontId="57" fillId="18" borderId="13" xfId="1" applyFont="1" applyFill="1" applyBorder="1"/>
    <xf numFmtId="0" fontId="42" fillId="0" borderId="0" xfId="0" applyFont="1" applyFill="1" applyBorder="1" applyAlignment="1">
      <alignment horizontal="center"/>
    </xf>
    <xf numFmtId="0" fontId="54" fillId="2" borderId="109" xfId="0" applyFont="1" applyFill="1" applyBorder="1" applyAlignment="1">
      <alignment horizontal="centerContinuous" vertical="center"/>
    </xf>
    <xf numFmtId="0" fontId="54" fillId="20" borderId="109" xfId="0" applyFont="1" applyFill="1" applyBorder="1" applyAlignment="1">
      <alignment horizontal="centerContinuous" vertical="center"/>
    </xf>
    <xf numFmtId="0" fontId="54" fillId="20" borderId="88" xfId="0" applyFont="1" applyFill="1" applyBorder="1" applyAlignment="1">
      <alignment horizontal="centerContinuous" vertical="center"/>
    </xf>
    <xf numFmtId="0" fontId="54" fillId="0" borderId="98" xfId="0" applyFont="1" applyFill="1" applyBorder="1" applyAlignment="1">
      <alignment horizontal="centerContinuous" vertical="center"/>
    </xf>
    <xf numFmtId="0" fontId="54" fillId="0" borderId="76" xfId="0" applyFont="1" applyFill="1" applyBorder="1" applyAlignment="1">
      <alignment horizontal="centerContinuous" vertical="center"/>
    </xf>
    <xf numFmtId="0" fontId="54" fillId="0" borderId="84" xfId="0" applyFont="1" applyFill="1" applyBorder="1" applyAlignment="1">
      <alignment horizontal="centerContinuous" vertical="center"/>
    </xf>
    <xf numFmtId="0" fontId="54" fillId="0" borderId="99" xfId="0" applyFont="1" applyFill="1" applyBorder="1" applyAlignment="1">
      <alignment horizontal="centerContinuous" vertical="center"/>
    </xf>
    <xf numFmtId="0" fontId="54" fillId="2" borderId="106" xfId="0" applyFont="1" applyFill="1" applyBorder="1" applyAlignment="1">
      <alignment horizontal="centerContinuous" vertical="center"/>
    </xf>
    <xf numFmtId="0" fontId="54" fillId="20" borderId="106" xfId="0" applyFont="1" applyFill="1" applyBorder="1" applyAlignment="1">
      <alignment horizontal="centerContinuous" vertical="center"/>
    </xf>
    <xf numFmtId="0" fontId="54" fillId="20" borderId="98" xfId="0" applyFont="1" applyFill="1" applyBorder="1" applyAlignment="1">
      <alignment horizontal="centerContinuous" vertical="center"/>
    </xf>
    <xf numFmtId="0" fontId="70" fillId="0" borderId="49" xfId="0" applyFont="1" applyFill="1" applyBorder="1" applyAlignment="1">
      <alignment horizontal="center" vertical="center"/>
    </xf>
    <xf numFmtId="0" fontId="70" fillId="0" borderId="95" xfId="0" applyFont="1" applyFill="1" applyBorder="1" applyAlignment="1">
      <alignment horizontal="center" vertical="center"/>
    </xf>
    <xf numFmtId="0" fontId="70" fillId="2" borderId="91" xfId="0" applyFont="1" applyFill="1" applyBorder="1" applyAlignment="1">
      <alignment horizontal="center" vertical="center"/>
    </xf>
    <xf numFmtId="0" fontId="70" fillId="2" borderId="46" xfId="0" applyFont="1" applyFill="1" applyBorder="1" applyAlignment="1">
      <alignment horizontal="center" vertical="center"/>
    </xf>
    <xf numFmtId="0" fontId="70" fillId="2" borderId="95" xfId="0" applyFont="1" applyFill="1" applyBorder="1" applyAlignment="1">
      <alignment horizontal="center" vertical="center"/>
    </xf>
    <xf numFmtId="0" fontId="70" fillId="0" borderId="46" xfId="0" applyFont="1" applyFill="1" applyBorder="1" applyAlignment="1">
      <alignment horizontal="center" vertical="center"/>
    </xf>
    <xf numFmtId="0" fontId="70" fillId="2" borderId="41" xfId="0" applyFont="1" applyFill="1" applyBorder="1" applyAlignment="1">
      <alignment horizontal="center" vertical="center"/>
    </xf>
    <xf numFmtId="0" fontId="70" fillId="2" borderId="90" xfId="0" applyFont="1" applyFill="1" applyBorder="1" applyAlignment="1">
      <alignment horizontal="center" vertical="center"/>
    </xf>
    <xf numFmtId="0" fontId="70" fillId="20" borderId="79" xfId="0" applyFont="1" applyFill="1" applyBorder="1" applyAlignment="1">
      <alignment horizontal="center" vertical="center"/>
    </xf>
    <xf numFmtId="0" fontId="70" fillId="20" borderId="78" xfId="0" applyFont="1" applyFill="1" applyBorder="1" applyAlignment="1">
      <alignment horizontal="center" vertical="center"/>
    </xf>
    <xf numFmtId="0" fontId="70" fillId="20" borderId="80" xfId="0" applyFont="1" applyFill="1" applyBorder="1" applyAlignment="1">
      <alignment horizontal="center" vertical="center"/>
    </xf>
    <xf numFmtId="0" fontId="70" fillId="0" borderId="92" xfId="0" applyFont="1" applyFill="1" applyBorder="1" applyAlignment="1">
      <alignment horizontal="center" vertical="center"/>
    </xf>
    <xf numFmtId="0" fontId="70" fillId="2" borderId="92" xfId="0" applyFont="1" applyFill="1" applyBorder="1" applyAlignment="1">
      <alignment horizontal="center" vertical="center"/>
    </xf>
    <xf numFmtId="0" fontId="70" fillId="0" borderId="41" xfId="0" applyFont="1" applyFill="1" applyBorder="1" applyAlignment="1">
      <alignment horizontal="center" vertical="center"/>
    </xf>
    <xf numFmtId="0" fontId="70" fillId="4" borderId="41" xfId="0" applyFont="1" applyFill="1" applyBorder="1" applyAlignment="1">
      <alignment horizontal="center" vertical="center"/>
    </xf>
    <xf numFmtId="0" fontId="70" fillId="20" borderId="91" xfId="0" applyFont="1" applyFill="1" applyBorder="1" applyAlignment="1">
      <alignment horizontal="center" vertical="center"/>
    </xf>
    <xf numFmtId="0" fontId="70" fillId="20" borderId="41" xfId="0" applyFont="1" applyFill="1" applyBorder="1" applyAlignment="1">
      <alignment horizontal="center" vertical="center"/>
    </xf>
    <xf numFmtId="165" fontId="50" fillId="0" borderId="5" xfId="1" applyNumberFormat="1" applyFont="1" applyFill="1" applyBorder="1" applyAlignment="1">
      <alignment vertical="center"/>
    </xf>
    <xf numFmtId="165" fontId="50" fillId="0" borderId="1" xfId="1" applyNumberFormat="1" applyFont="1" applyFill="1" applyBorder="1" applyAlignment="1">
      <alignment vertical="center"/>
    </xf>
    <xf numFmtId="165" fontId="50" fillId="10" borderId="1" xfId="1" applyNumberFormat="1" applyFont="1" applyFill="1" applyBorder="1" applyAlignment="1">
      <alignment vertical="center"/>
    </xf>
    <xf numFmtId="165" fontId="50" fillId="10" borderId="13" xfId="1" applyNumberFormat="1" applyFont="1" applyFill="1" applyBorder="1" applyAlignment="1">
      <alignment vertical="center"/>
    </xf>
    <xf numFmtId="165" fontId="50" fillId="0" borderId="3" xfId="1" applyNumberFormat="1" applyFont="1" applyFill="1" applyBorder="1" applyAlignment="1">
      <alignment vertical="center"/>
    </xf>
    <xf numFmtId="165" fontId="50" fillId="4" borderId="13" xfId="1" applyNumberFormat="1" applyFont="1" applyFill="1" applyBorder="1" applyAlignment="1">
      <alignment vertical="center"/>
    </xf>
    <xf numFmtId="165" fontId="50" fillId="4" borderId="34" xfId="1" applyNumberFormat="1" applyFont="1" applyFill="1" applyBorder="1" applyAlignment="1">
      <alignment vertical="center"/>
    </xf>
    <xf numFmtId="165" fontId="50" fillId="0" borderId="79" xfId="1" applyNumberFormat="1" applyFont="1" applyFill="1" applyBorder="1" applyAlignment="1">
      <alignment vertical="center"/>
    </xf>
    <xf numFmtId="165" fontId="50" fillId="0" borderId="5" xfId="1" quotePrefix="1" applyNumberFormat="1" applyFont="1" applyFill="1" applyBorder="1" applyAlignment="1">
      <alignment vertical="center"/>
    </xf>
    <xf numFmtId="165" fontId="50" fillId="0" borderId="1" xfId="1" quotePrefix="1" applyNumberFormat="1" applyFont="1" applyFill="1" applyBorder="1" applyAlignment="1">
      <alignment vertical="center"/>
    </xf>
    <xf numFmtId="165" fontId="50" fillId="0" borderId="1" xfId="1" applyNumberFormat="1" applyFont="1" applyFill="1" applyBorder="1"/>
    <xf numFmtId="165" fontId="70" fillId="0" borderId="15" xfId="1" applyNumberFormat="1" applyFont="1" applyFill="1" applyBorder="1" applyAlignment="1">
      <alignment vertical="center"/>
    </xf>
    <xf numFmtId="165" fontId="70" fillId="4" borderId="17" xfId="1" applyNumberFormat="1" applyFont="1" applyFill="1" applyBorder="1" applyAlignment="1">
      <alignment vertical="center"/>
    </xf>
    <xf numFmtId="168" fontId="50" fillId="2" borderId="4" xfId="1" applyNumberFormat="1" applyFont="1" applyFill="1" applyBorder="1" applyAlignment="1">
      <alignment vertical="center"/>
    </xf>
    <xf numFmtId="168" fontId="50" fillId="2" borderId="78" xfId="1" applyNumberFormat="1" applyFont="1" applyFill="1" applyBorder="1" applyAlignment="1">
      <alignment vertical="center"/>
    </xf>
    <xf numFmtId="166" fontId="50" fillId="2" borderId="74" xfId="1" applyNumberFormat="1" applyFont="1" applyFill="1" applyBorder="1" applyAlignment="1">
      <alignment vertical="center"/>
    </xf>
    <xf numFmtId="166" fontId="50" fillId="2" borderId="3" xfId="1" applyNumberFormat="1" applyFont="1" applyFill="1" applyBorder="1" applyAlignment="1">
      <alignment vertical="center"/>
    </xf>
    <xf numFmtId="166" fontId="50" fillId="2" borderId="5" xfId="1" applyNumberFormat="1" applyFont="1" applyFill="1" applyBorder="1" applyAlignment="1">
      <alignment vertical="center"/>
    </xf>
    <xf numFmtId="166" fontId="50" fillId="2" borderId="34" xfId="1" applyNumberFormat="1" applyFont="1" applyFill="1" applyBorder="1" applyAlignment="1">
      <alignment vertical="center"/>
    </xf>
    <xf numFmtId="166" fontId="70" fillId="2" borderId="28" xfId="1" applyNumberFormat="1" applyFont="1" applyFill="1" applyBorder="1" applyAlignment="1">
      <alignment vertical="center" shrinkToFit="1"/>
    </xf>
    <xf numFmtId="166" fontId="70" fillId="2" borderId="16" xfId="1" applyNumberFormat="1" applyFont="1" applyFill="1" applyBorder="1" applyAlignment="1">
      <alignment vertical="center" shrinkToFit="1"/>
    </xf>
    <xf numFmtId="166" fontId="70" fillId="2" borderId="39" xfId="1" applyNumberFormat="1" applyFont="1" applyFill="1" applyBorder="1" applyAlignment="1">
      <alignment vertical="center" shrinkToFit="1"/>
    </xf>
    <xf numFmtId="0" fontId="54" fillId="0" borderId="11" xfId="0" applyFont="1" applyFill="1" applyBorder="1" applyAlignment="1">
      <alignment horizontal="center" vertical="center"/>
    </xf>
    <xf numFmtId="0" fontId="54" fillId="0" borderId="12" xfId="0" applyFont="1" applyFill="1" applyBorder="1" applyAlignment="1">
      <alignment horizontal="center" vertical="center"/>
    </xf>
    <xf numFmtId="0" fontId="20" fillId="0" borderId="78" xfId="0" applyFont="1" applyFill="1" applyBorder="1" applyAlignment="1">
      <alignment vertical="center"/>
    </xf>
    <xf numFmtId="0" fontId="20" fillId="0" borderId="5" xfId="0" applyFont="1" applyFill="1" applyBorder="1" applyAlignment="1">
      <alignment vertical="center"/>
    </xf>
    <xf numFmtId="0" fontId="20" fillId="0" borderId="5" xfId="0" applyFont="1" applyFill="1" applyBorder="1" applyAlignment="1">
      <alignment horizontal="left" vertical="center"/>
    </xf>
    <xf numFmtId="0" fontId="18" fillId="0" borderId="16" xfId="0" applyFont="1" applyFill="1" applyBorder="1" applyAlignment="1">
      <alignment vertical="center"/>
    </xf>
    <xf numFmtId="168" fontId="50" fillId="2" borderId="55" xfId="1" applyNumberFormat="1" applyFont="1" applyFill="1" applyBorder="1" applyAlignment="1">
      <alignment vertical="center"/>
    </xf>
    <xf numFmtId="166" fontId="50" fillId="2" borderId="1" xfId="1" applyNumberFormat="1" applyFont="1" applyFill="1" applyBorder="1" applyAlignment="1">
      <alignment vertical="center"/>
    </xf>
    <xf numFmtId="166" fontId="70" fillId="2" borderId="15" xfId="1" applyNumberFormat="1" applyFont="1" applyFill="1" applyBorder="1" applyAlignment="1">
      <alignment vertical="center" shrinkToFit="1"/>
    </xf>
    <xf numFmtId="168" fontId="50" fillId="2" borderId="53" xfId="1" applyNumberFormat="1" applyFont="1" applyFill="1" applyBorder="1" applyAlignment="1">
      <alignment vertical="center"/>
    </xf>
    <xf numFmtId="168" fontId="50" fillId="2" borderId="74" xfId="1" applyNumberFormat="1" applyFont="1" applyFill="1" applyBorder="1" applyAlignment="1">
      <alignment vertical="center"/>
    </xf>
    <xf numFmtId="166" fontId="70" fillId="2" borderId="39" xfId="1" applyNumberFormat="1" applyFont="1" applyFill="1" applyBorder="1" applyAlignment="1">
      <alignment vertical="center"/>
    </xf>
    <xf numFmtId="166" fontId="50" fillId="2" borderId="13" xfId="1" applyNumberFormat="1" applyFont="1" applyFill="1" applyBorder="1" applyAlignment="1">
      <alignment vertical="center"/>
    </xf>
    <xf numFmtId="166" fontId="70" fillId="2" borderId="17" xfId="1" applyNumberFormat="1" applyFont="1" applyFill="1" applyBorder="1" applyAlignment="1">
      <alignment vertical="center"/>
    </xf>
    <xf numFmtId="166" fontId="70" fillId="10" borderId="15" xfId="1" applyNumberFormat="1" applyFont="1" applyFill="1" applyBorder="1" applyAlignment="1">
      <alignment vertical="center"/>
    </xf>
    <xf numFmtId="166" fontId="50" fillId="10" borderId="1" xfId="1" applyNumberFormat="1" applyFont="1" applyFill="1" applyBorder="1" applyAlignment="1">
      <alignment vertical="center"/>
    </xf>
    <xf numFmtId="166" fontId="50" fillId="10" borderId="13" xfId="1" applyNumberFormat="1" applyFont="1" applyFill="1" applyBorder="1" applyAlignment="1">
      <alignment vertical="center"/>
    </xf>
    <xf numFmtId="166" fontId="50" fillId="0" borderId="31" xfId="1" applyNumberFormat="1" applyFont="1" applyFill="1" applyBorder="1" applyAlignment="1">
      <alignment vertical="center"/>
    </xf>
    <xf numFmtId="166" fontId="50" fillId="0" borderId="1" xfId="1" applyNumberFormat="1" applyFont="1" applyFill="1" applyBorder="1" applyAlignment="1">
      <alignment vertical="center"/>
    </xf>
    <xf numFmtId="166" fontId="50" fillId="0" borderId="5" xfId="1" applyNumberFormat="1" applyFont="1" applyFill="1" applyBorder="1" applyAlignment="1">
      <alignment vertical="center"/>
    </xf>
    <xf numFmtId="166" fontId="50" fillId="10" borderId="34" xfId="1" applyNumberFormat="1" applyFont="1" applyFill="1" applyBorder="1" applyAlignment="1">
      <alignment vertical="center"/>
    </xf>
    <xf numFmtId="166" fontId="50" fillId="0" borderId="13" xfId="1" applyNumberFormat="1" applyFont="1" applyFill="1" applyBorder="1" applyAlignment="1">
      <alignment vertical="center"/>
    </xf>
    <xf numFmtId="166" fontId="50" fillId="4" borderId="13" xfId="1" applyNumberFormat="1" applyFont="1" applyFill="1" applyBorder="1" applyAlignment="1">
      <alignment vertical="center"/>
    </xf>
    <xf numFmtId="166" fontId="50" fillId="0" borderId="3" xfId="1" applyNumberFormat="1" applyFont="1" applyFill="1" applyBorder="1" applyAlignment="1">
      <alignment vertical="center"/>
    </xf>
    <xf numFmtId="166" fontId="70" fillId="0" borderId="15" xfId="1" applyNumberFormat="1" applyFont="1" applyFill="1" applyBorder="1" applyAlignment="1">
      <alignment vertical="center"/>
    </xf>
    <xf numFmtId="166" fontId="70" fillId="0" borderId="16" xfId="1" applyNumberFormat="1" applyFont="1" applyFill="1" applyBorder="1" applyAlignment="1">
      <alignment vertical="center"/>
    </xf>
    <xf numFmtId="166" fontId="70" fillId="10" borderId="17" xfId="1" applyNumberFormat="1" applyFont="1" applyFill="1" applyBorder="1" applyAlignment="1">
      <alignment vertical="center"/>
    </xf>
    <xf numFmtId="166" fontId="70" fillId="10" borderId="39" xfId="1" applyNumberFormat="1" applyFont="1" applyFill="1" applyBorder="1" applyAlignment="1">
      <alignment vertical="center"/>
    </xf>
    <xf numFmtId="166" fontId="70" fillId="0" borderId="33" xfId="1" applyNumberFormat="1" applyFont="1" applyFill="1" applyBorder="1" applyAlignment="1">
      <alignment vertical="center"/>
    </xf>
    <xf numFmtId="166" fontId="70" fillId="4" borderId="17" xfId="1" applyNumberFormat="1" applyFont="1" applyFill="1" applyBorder="1" applyAlignment="1">
      <alignment vertical="center"/>
    </xf>
    <xf numFmtId="166" fontId="70" fillId="0" borderId="28" xfId="1" applyNumberFormat="1" applyFont="1" applyFill="1" applyBorder="1" applyAlignment="1">
      <alignment vertical="center"/>
    </xf>
    <xf numFmtId="166" fontId="50" fillId="2" borderId="4" xfId="1" applyNumberFormat="1" applyFont="1" applyFill="1" applyBorder="1" applyAlignment="1">
      <alignment vertical="center"/>
    </xf>
    <xf numFmtId="166" fontId="50" fillId="2" borderId="78" xfId="1" applyNumberFormat="1" applyFont="1" applyFill="1" applyBorder="1" applyAlignment="1">
      <alignment vertical="center"/>
    </xf>
    <xf numFmtId="166" fontId="50" fillId="2" borderId="55" xfId="1" applyNumberFormat="1" applyFont="1" applyFill="1" applyBorder="1" applyAlignment="1">
      <alignment vertical="center"/>
    </xf>
    <xf numFmtId="166" fontId="50" fillId="2" borderId="53" xfId="1" applyNumberFormat="1" applyFont="1" applyFill="1" applyBorder="1" applyAlignment="1">
      <alignment vertical="center"/>
    </xf>
    <xf numFmtId="166" fontId="50" fillId="4" borderId="34" xfId="1" applyNumberFormat="1" applyFont="1" applyFill="1" applyBorder="1" applyAlignment="1">
      <alignment vertical="center"/>
    </xf>
    <xf numFmtId="168" fontId="50" fillId="11" borderId="0" xfId="1" applyNumberFormat="1" applyFont="1" applyFill="1" applyBorder="1"/>
    <xf numFmtId="168" fontId="50" fillId="0" borderId="31" xfId="1" applyNumberFormat="1" applyFont="1" applyFill="1" applyBorder="1" applyAlignment="1">
      <alignment vertical="center"/>
    </xf>
    <xf numFmtId="168" fontId="50" fillId="0" borderId="13" xfId="1" applyNumberFormat="1" applyFont="1" applyFill="1" applyBorder="1" applyAlignment="1">
      <alignment vertical="center"/>
    </xf>
    <xf numFmtId="168" fontId="50" fillId="4" borderId="13" xfId="1" applyNumberFormat="1" applyFont="1" applyFill="1" applyBorder="1" applyAlignment="1">
      <alignment vertical="center"/>
    </xf>
    <xf numFmtId="168" fontId="50" fillId="0" borderId="3" xfId="1" applyNumberFormat="1" applyFont="1" applyFill="1" applyBorder="1" applyAlignment="1">
      <alignment vertical="center"/>
    </xf>
    <xf numFmtId="168" fontId="50" fillId="2" borderId="3" xfId="1" applyNumberFormat="1" applyFont="1" applyFill="1" applyBorder="1" applyAlignment="1">
      <alignment vertical="center"/>
    </xf>
    <xf numFmtId="168" fontId="50" fillId="2" borderId="1" xfId="1" applyNumberFormat="1" applyFont="1" applyFill="1" applyBorder="1" applyAlignment="1">
      <alignment vertical="center"/>
    </xf>
    <xf numFmtId="168" fontId="50" fillId="2" borderId="13" xfId="1" applyNumberFormat="1" applyFont="1" applyFill="1" applyBorder="1" applyAlignment="1">
      <alignment vertical="center"/>
    </xf>
    <xf numFmtId="168" fontId="70" fillId="0" borderId="16" xfId="1" applyNumberFormat="1" applyFont="1" applyFill="1" applyBorder="1" applyAlignment="1">
      <alignment vertical="center"/>
    </xf>
    <xf numFmtId="168" fontId="70" fillId="0" borderId="15" xfId="1" applyNumberFormat="1" applyFont="1" applyFill="1" applyBorder="1" applyAlignment="1">
      <alignment vertical="center"/>
    </xf>
    <xf numFmtId="168" fontId="70" fillId="10" borderId="15" xfId="1" applyNumberFormat="1" applyFont="1" applyFill="1" applyBorder="1" applyAlignment="1">
      <alignment vertical="center"/>
    </xf>
    <xf numFmtId="168" fontId="70" fillId="10" borderId="39" xfId="1" applyNumberFormat="1" applyFont="1" applyFill="1" applyBorder="1" applyAlignment="1">
      <alignment vertical="center"/>
    </xf>
    <xf numFmtId="168" fontId="70" fillId="2" borderId="28" xfId="1" applyNumberFormat="1" applyFont="1" applyFill="1" applyBorder="1" applyAlignment="1">
      <alignment vertical="center" shrinkToFit="1"/>
    </xf>
    <xf numFmtId="168" fontId="70" fillId="2" borderId="16" xfId="1" applyNumberFormat="1" applyFont="1" applyFill="1" applyBorder="1" applyAlignment="1">
      <alignment vertical="center" shrinkToFit="1"/>
    </xf>
    <xf numFmtId="168" fontId="70" fillId="2" borderId="39" xfId="1" applyNumberFormat="1" applyFont="1" applyFill="1" applyBorder="1" applyAlignment="1">
      <alignment vertical="center" shrinkToFit="1"/>
    </xf>
    <xf numFmtId="168" fontId="70" fillId="10" borderId="17" xfId="1" applyNumberFormat="1" applyFont="1" applyFill="1" applyBorder="1" applyAlignment="1">
      <alignment vertical="center"/>
    </xf>
    <xf numFmtId="168" fontId="70" fillId="2" borderId="15" xfId="1" applyNumberFormat="1" applyFont="1" applyFill="1" applyBorder="1" applyAlignment="1">
      <alignment vertical="center" shrinkToFit="1"/>
    </xf>
    <xf numFmtId="168" fontId="70" fillId="2" borderId="39" xfId="1" applyNumberFormat="1" applyFont="1" applyFill="1" applyBorder="1" applyAlignment="1">
      <alignment vertical="center"/>
    </xf>
    <xf numFmtId="168" fontId="70" fillId="2" borderId="17" xfId="1" applyNumberFormat="1" applyFont="1" applyFill="1" applyBorder="1" applyAlignment="1">
      <alignment vertical="center"/>
    </xf>
    <xf numFmtId="168" fontId="70" fillId="0" borderId="33" xfId="1" applyNumberFormat="1" applyFont="1" applyFill="1" applyBorder="1" applyAlignment="1">
      <alignment vertical="center"/>
    </xf>
    <xf numFmtId="168" fontId="70" fillId="4" borderId="17" xfId="1" applyNumberFormat="1" applyFont="1" applyFill="1" applyBorder="1" applyAlignment="1">
      <alignment vertical="center"/>
    </xf>
    <xf numFmtId="168" fontId="70" fillId="0" borderId="28" xfId="1" applyNumberFormat="1" applyFont="1" applyFill="1" applyBorder="1" applyAlignment="1">
      <alignment vertical="center"/>
    </xf>
    <xf numFmtId="166" fontId="50" fillId="11" borderId="1" xfId="1" applyNumberFormat="1" applyFont="1" applyFill="1" applyBorder="1" applyAlignment="1">
      <alignment vertical="center"/>
    </xf>
    <xf numFmtId="166" fontId="70" fillId="0" borderId="17" xfId="1" applyNumberFormat="1" applyFont="1" applyFill="1" applyBorder="1" applyAlignment="1">
      <alignment vertical="center"/>
    </xf>
    <xf numFmtId="166" fontId="50" fillId="0" borderId="44" xfId="1" applyNumberFormat="1" applyFont="1" applyFill="1" applyBorder="1" applyAlignment="1">
      <alignment vertical="center"/>
    </xf>
    <xf numFmtId="166" fontId="70" fillId="10" borderId="82" xfId="1" applyNumberFormat="1" applyFont="1" applyFill="1" applyBorder="1" applyAlignment="1">
      <alignment vertical="center"/>
    </xf>
    <xf numFmtId="1" fontId="50" fillId="11" borderId="0" xfId="1" applyNumberFormat="1" applyFont="1" applyFill="1" applyBorder="1"/>
    <xf numFmtId="166" fontId="70" fillId="7" borderId="16" xfId="1" applyNumberFormat="1" applyFont="1" applyFill="1" applyBorder="1" applyAlignment="1">
      <alignment vertical="center"/>
    </xf>
    <xf numFmtId="166" fontId="70" fillId="7" borderId="15" xfId="1" applyNumberFormat="1" applyFont="1" applyFill="1" applyBorder="1" applyAlignment="1">
      <alignment vertical="center"/>
    </xf>
    <xf numFmtId="166" fontId="50" fillId="11" borderId="0" xfId="0" applyNumberFormat="1" applyFont="1" applyFill="1" applyBorder="1"/>
    <xf numFmtId="166" fontId="50" fillId="10" borderId="44" xfId="1" applyNumberFormat="1" applyFont="1" applyFill="1" applyBorder="1" applyAlignment="1">
      <alignment vertical="center"/>
    </xf>
    <xf numFmtId="166" fontId="50" fillId="10" borderId="108" xfId="1" applyNumberFormat="1" applyFont="1" applyFill="1" applyBorder="1" applyAlignment="1">
      <alignment vertical="center"/>
    </xf>
    <xf numFmtId="166" fontId="70" fillId="10" borderId="16" xfId="1" applyNumberFormat="1" applyFont="1" applyFill="1" applyBorder="1" applyAlignment="1">
      <alignment vertical="center"/>
    </xf>
    <xf numFmtId="166" fontId="70" fillId="10" borderId="83" xfId="1" applyNumberFormat="1" applyFont="1" applyFill="1" applyBorder="1" applyAlignment="1">
      <alignment vertical="center"/>
    </xf>
    <xf numFmtId="166" fontId="70" fillId="4" borderId="83" xfId="1" applyNumberFormat="1" applyFont="1" applyFill="1" applyBorder="1" applyAlignment="1">
      <alignment vertical="center"/>
    </xf>
    <xf numFmtId="166" fontId="50" fillId="0" borderId="0" xfId="0" applyNumberFormat="1" applyFont="1" applyFill="1" applyBorder="1"/>
    <xf numFmtId="166" fontId="50" fillId="0" borderId="78" xfId="1" applyNumberFormat="1" applyFont="1" applyFill="1" applyBorder="1" applyAlignment="1">
      <alignment vertical="center"/>
    </xf>
    <xf numFmtId="166" fontId="50" fillId="0" borderId="55" xfId="1" applyNumberFormat="1" applyFont="1" applyFill="1" applyBorder="1" applyAlignment="1">
      <alignment vertical="center"/>
    </xf>
    <xf numFmtId="166" fontId="70" fillId="0" borderId="83" xfId="1" applyNumberFormat="1" applyFont="1" applyFill="1" applyBorder="1" applyAlignment="1">
      <alignment vertical="center"/>
    </xf>
    <xf numFmtId="166" fontId="50" fillId="0" borderId="5" xfId="1" applyNumberFormat="1" applyFont="1" applyFill="1" applyBorder="1"/>
    <xf numFmtId="166" fontId="50" fillId="0" borderId="1" xfId="1" applyNumberFormat="1" applyFont="1" applyFill="1" applyBorder="1"/>
    <xf numFmtId="166" fontId="50" fillId="0" borderId="56" xfId="1" applyNumberFormat="1" applyFont="1" applyFill="1" applyBorder="1" applyAlignment="1">
      <alignment vertical="center"/>
    </xf>
    <xf numFmtId="165" fontId="50" fillId="0" borderId="81" xfId="1" applyNumberFormat="1" applyFont="1" applyFill="1" applyBorder="1" applyAlignment="1">
      <alignment vertical="center"/>
    </xf>
    <xf numFmtId="165" fontId="50" fillId="10" borderId="34" xfId="1" applyNumberFormat="1" applyFont="1" applyFill="1" applyBorder="1" applyAlignment="1">
      <alignment vertical="center"/>
    </xf>
    <xf numFmtId="165" fontId="50" fillId="0" borderId="44" xfId="1" applyNumberFormat="1" applyFont="1" applyFill="1" applyBorder="1" applyAlignment="1">
      <alignment vertical="center"/>
    </xf>
    <xf numFmtId="165" fontId="50" fillId="21" borderId="3" xfId="1" applyNumberFormat="1" applyFont="1" applyFill="1" applyBorder="1" applyAlignment="1">
      <alignment vertical="center"/>
    </xf>
    <xf numFmtId="165" fontId="50" fillId="21" borderId="1" xfId="1" applyNumberFormat="1" applyFont="1" applyFill="1" applyBorder="1" applyAlignment="1">
      <alignment vertical="center"/>
    </xf>
    <xf numFmtId="165" fontId="50" fillId="21" borderId="34" xfId="1" applyNumberFormat="1" applyFont="1" applyFill="1" applyBorder="1" applyAlignment="1">
      <alignment vertical="center"/>
    </xf>
    <xf numFmtId="165" fontId="50" fillId="11" borderId="1" xfId="1" applyNumberFormat="1" applyFont="1" applyFill="1" applyBorder="1" applyAlignment="1">
      <alignment vertical="center"/>
    </xf>
    <xf numFmtId="165" fontId="50" fillId="21" borderId="5" xfId="1" applyNumberFormat="1" applyFont="1" applyFill="1" applyBorder="1" applyAlignment="1">
      <alignment vertical="center"/>
    </xf>
    <xf numFmtId="165" fontId="50" fillId="16" borderId="5" xfId="1" applyNumberFormat="1" applyFont="1" applyFill="1" applyBorder="1" applyAlignment="1">
      <alignment vertical="center"/>
    </xf>
    <xf numFmtId="165" fontId="50" fillId="10" borderId="44" xfId="1" applyNumberFormat="1" applyFont="1" applyFill="1" applyBorder="1" applyAlignment="1">
      <alignment vertical="center"/>
    </xf>
    <xf numFmtId="165" fontId="50" fillId="10" borderId="56" xfId="1" applyNumberFormat="1" applyFont="1" applyFill="1" applyBorder="1" applyAlignment="1">
      <alignment vertical="center"/>
    </xf>
    <xf numFmtId="165" fontId="50" fillId="0" borderId="78" xfId="1" applyNumberFormat="1" applyFont="1" applyFill="1" applyBorder="1" applyAlignment="1">
      <alignment vertical="center"/>
    </xf>
    <xf numFmtId="165" fontId="50" fillId="0" borderId="55" xfId="1" applyNumberFormat="1" applyFont="1" applyFill="1" applyBorder="1" applyAlignment="1">
      <alignment vertical="center"/>
    </xf>
    <xf numFmtId="0" fontId="42" fillId="0" borderId="0" xfId="3" applyFont="1" applyFill="1" applyBorder="1"/>
    <xf numFmtId="165" fontId="50" fillId="0" borderId="5" xfId="1" applyNumberFormat="1" applyFont="1" applyFill="1" applyBorder="1"/>
    <xf numFmtId="0" fontId="16" fillId="4" borderId="43" xfId="0" applyFont="1" applyFill="1" applyBorder="1" applyAlignment="1">
      <alignment horizontal="center" vertical="center"/>
    </xf>
    <xf numFmtId="0" fontId="16" fillId="4" borderId="51" xfId="0" applyFont="1" applyFill="1" applyBorder="1" applyAlignment="1">
      <alignment horizontal="center" vertical="center"/>
    </xf>
    <xf numFmtId="0" fontId="16" fillId="4" borderId="50" xfId="0" applyFont="1" applyFill="1" applyBorder="1" applyAlignment="1">
      <alignment horizontal="center" vertical="center"/>
    </xf>
    <xf numFmtId="0" fontId="16" fillId="4" borderId="0" xfId="0" applyFont="1" applyFill="1" applyBorder="1" applyAlignment="1">
      <alignment horizontal="center" vertical="center"/>
    </xf>
    <xf numFmtId="0" fontId="16" fillId="2" borderId="41" xfId="0" applyFont="1" applyFill="1" applyBorder="1" applyAlignment="1">
      <alignment horizontal="center"/>
    </xf>
    <xf numFmtId="0" fontId="16" fillId="4" borderId="50" xfId="0" applyFont="1" applyFill="1" applyBorder="1" applyAlignment="1">
      <alignment horizontal="center" vertical="center" textRotation="90"/>
    </xf>
    <xf numFmtId="0" fontId="16" fillId="4" borderId="96" xfId="0" applyFont="1" applyFill="1" applyBorder="1" applyAlignment="1">
      <alignment horizontal="center" vertical="center" textRotation="90"/>
    </xf>
    <xf numFmtId="0" fontId="17" fillId="6" borderId="43" xfId="0" applyFont="1" applyFill="1" applyBorder="1" applyAlignment="1">
      <alignment horizontal="center" vertical="center" textRotation="90"/>
    </xf>
    <xf numFmtId="0" fontId="17" fillId="6" borderId="50" xfId="0" applyFont="1" applyFill="1" applyBorder="1" applyAlignment="1">
      <alignment horizontal="center" vertical="center" textRotation="90"/>
    </xf>
    <xf numFmtId="0" fontId="17" fillId="6" borderId="47" xfId="0" applyFont="1" applyFill="1" applyBorder="1" applyAlignment="1">
      <alignment horizontal="center"/>
    </xf>
    <xf numFmtId="0" fontId="17" fillId="6" borderId="57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5" fillId="8" borderId="87" xfId="0" applyFont="1" applyFill="1" applyBorder="1" applyAlignment="1">
      <alignment horizontal="center"/>
    </xf>
    <xf numFmtId="0" fontId="0" fillId="0" borderId="88" xfId="0" applyBorder="1"/>
    <xf numFmtId="0" fontId="0" fillId="0" borderId="89" xfId="0" applyBorder="1"/>
    <xf numFmtId="0" fontId="37" fillId="5" borderId="97" xfId="0" applyFont="1" applyFill="1" applyBorder="1" applyAlignment="1">
      <alignment horizontal="center"/>
    </xf>
    <xf numFmtId="0" fontId="37" fillId="5" borderId="70" xfId="0" applyFont="1" applyFill="1" applyBorder="1" applyAlignment="1">
      <alignment horizontal="center"/>
    </xf>
    <xf numFmtId="0" fontId="37" fillId="13" borderId="97" xfId="0" applyFont="1" applyFill="1" applyBorder="1" applyAlignment="1">
      <alignment horizontal="center"/>
    </xf>
    <xf numFmtId="0" fontId="37" fillId="13" borderId="70" xfId="0" applyFont="1" applyFill="1" applyBorder="1" applyAlignment="1">
      <alignment horizontal="center"/>
    </xf>
    <xf numFmtId="0" fontId="54" fillId="20" borderId="100" xfId="0" applyFont="1" applyFill="1" applyBorder="1" applyAlignment="1">
      <alignment horizontal="center" vertical="center"/>
    </xf>
    <xf numFmtId="0" fontId="54" fillId="20" borderId="98" xfId="0" applyFont="1" applyFill="1" applyBorder="1" applyAlignment="1">
      <alignment horizontal="center" vertical="center"/>
    </xf>
    <xf numFmtId="0" fontId="54" fillId="2" borderId="100" xfId="0" applyFont="1" applyFill="1" applyBorder="1" applyAlignment="1">
      <alignment horizontal="center" vertical="center"/>
    </xf>
    <xf numFmtId="0" fontId="54" fillId="2" borderId="98" xfId="0" applyFont="1" applyFill="1" applyBorder="1" applyAlignment="1">
      <alignment horizontal="center" vertical="center"/>
    </xf>
    <xf numFmtId="0" fontId="54" fillId="2" borderId="99" xfId="0" applyFont="1" applyFill="1" applyBorder="1" applyAlignment="1">
      <alignment horizontal="center" vertical="center"/>
    </xf>
    <xf numFmtId="0" fontId="54" fillId="2" borderId="101" xfId="0" applyFont="1" applyFill="1" applyBorder="1" applyAlignment="1">
      <alignment horizontal="center" vertical="center"/>
    </xf>
    <xf numFmtId="0" fontId="54" fillId="2" borderId="57" xfId="0" applyFont="1" applyFill="1" applyBorder="1" applyAlignment="1">
      <alignment horizontal="center" vertical="center"/>
    </xf>
    <xf numFmtId="0" fontId="54" fillId="2" borderId="110" xfId="0" applyFont="1" applyFill="1" applyBorder="1" applyAlignment="1">
      <alignment horizontal="center" vertical="center"/>
    </xf>
    <xf numFmtId="0" fontId="59" fillId="0" borderId="28" xfId="0" applyFont="1" applyFill="1" applyBorder="1" applyAlignment="1">
      <alignment horizontal="center" vertical="center"/>
    </xf>
    <xf numFmtId="0" fontId="59" fillId="0" borderId="15" xfId="0" applyFont="1" applyFill="1" applyBorder="1" applyAlignment="1">
      <alignment horizontal="center" vertical="center"/>
    </xf>
    <xf numFmtId="0" fontId="54" fillId="0" borderId="76" xfId="0" applyFont="1" applyFill="1" applyBorder="1" applyAlignment="1">
      <alignment horizontal="center" vertical="center"/>
    </xf>
    <xf numFmtId="0" fontId="54" fillId="0" borderId="41" xfId="0" applyFont="1" applyFill="1" applyBorder="1" applyAlignment="1">
      <alignment horizontal="center" vertical="center"/>
    </xf>
    <xf numFmtId="0" fontId="18" fillId="0" borderId="68" xfId="0" applyFont="1" applyFill="1" applyBorder="1" applyAlignment="1">
      <alignment horizontal="center" vertical="center"/>
    </xf>
    <xf numFmtId="0" fontId="18" fillId="0" borderId="69" xfId="0" applyFont="1" applyFill="1" applyBorder="1" applyAlignment="1">
      <alignment horizontal="center" vertical="center"/>
    </xf>
    <xf numFmtId="0" fontId="18" fillId="0" borderId="92" xfId="0" applyFont="1" applyFill="1" applyBorder="1" applyAlignment="1">
      <alignment horizontal="center" vertical="center"/>
    </xf>
    <xf numFmtId="0" fontId="54" fillId="0" borderId="90" xfId="0" applyFont="1" applyFill="1" applyBorder="1" applyAlignment="1">
      <alignment horizontal="center" vertical="center"/>
    </xf>
    <xf numFmtId="0" fontId="54" fillId="0" borderId="88" xfId="0" applyFont="1" applyFill="1" applyBorder="1" applyAlignment="1">
      <alignment horizontal="center" vertical="center"/>
    </xf>
    <xf numFmtId="0" fontId="54" fillId="0" borderId="89" xfId="0" applyFont="1" applyFill="1" applyBorder="1" applyAlignment="1">
      <alignment horizontal="center" vertical="center"/>
    </xf>
    <xf numFmtId="0" fontId="54" fillId="2" borderId="93" xfId="0" applyFont="1" applyFill="1" applyBorder="1" applyAlignment="1">
      <alignment horizontal="center" vertical="center"/>
    </xf>
    <xf numFmtId="0" fontId="54" fillId="2" borderId="88" xfId="0" applyFont="1" applyFill="1" applyBorder="1" applyAlignment="1">
      <alignment horizontal="center" vertical="center"/>
    </xf>
    <xf numFmtId="0" fontId="54" fillId="2" borderId="89" xfId="0" applyFont="1" applyFill="1" applyBorder="1" applyAlignment="1">
      <alignment horizontal="center" vertical="center"/>
    </xf>
    <xf numFmtId="0" fontId="54" fillId="21" borderId="93" xfId="0" applyFont="1" applyFill="1" applyBorder="1" applyAlignment="1">
      <alignment horizontal="center" vertical="center"/>
    </xf>
    <xf numFmtId="0" fontId="54" fillId="21" borderId="88" xfId="0" applyFont="1" applyFill="1" applyBorder="1" applyAlignment="1">
      <alignment horizontal="center" vertical="center"/>
    </xf>
    <xf numFmtId="0" fontId="54" fillId="21" borderId="89" xfId="0" applyFont="1" applyFill="1" applyBorder="1" applyAlignment="1">
      <alignment horizontal="center" vertical="center"/>
    </xf>
    <xf numFmtId="0" fontId="54" fillId="0" borderId="84" xfId="0" applyFont="1" applyFill="1" applyBorder="1" applyAlignment="1">
      <alignment horizontal="center" vertical="center"/>
    </xf>
    <xf numFmtId="0" fontId="54" fillId="0" borderId="98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center"/>
    </xf>
    <xf numFmtId="0" fontId="54" fillId="0" borderId="100" xfId="0" applyFont="1" applyFill="1" applyBorder="1" applyAlignment="1">
      <alignment horizontal="center" vertical="center"/>
    </xf>
    <xf numFmtId="0" fontId="54" fillId="0" borderId="99" xfId="0" applyFont="1" applyFill="1" applyBorder="1" applyAlignment="1">
      <alignment horizontal="center" vertical="center"/>
    </xf>
    <xf numFmtId="0" fontId="54" fillId="0" borderId="93" xfId="0" applyFont="1" applyFill="1" applyBorder="1" applyAlignment="1">
      <alignment horizontal="center" vertical="center"/>
    </xf>
    <xf numFmtId="0" fontId="59" fillId="0" borderId="33" xfId="0" applyFont="1" applyFill="1" applyBorder="1" applyAlignment="1">
      <alignment horizontal="center" vertical="center"/>
    </xf>
    <xf numFmtId="0" fontId="59" fillId="0" borderId="83" xfId="0" applyFont="1" applyFill="1" applyBorder="1" applyAlignment="1">
      <alignment horizontal="center" vertical="center"/>
    </xf>
    <xf numFmtId="0" fontId="59" fillId="0" borderId="16" xfId="0" applyFont="1" applyFill="1" applyBorder="1" applyAlignment="1">
      <alignment horizontal="center" vertical="center"/>
    </xf>
    <xf numFmtId="0" fontId="18" fillId="7" borderId="41" xfId="0" applyFont="1" applyFill="1" applyBorder="1" applyAlignment="1">
      <alignment horizontal="center"/>
    </xf>
    <xf numFmtId="0" fontId="18" fillId="0" borderId="41" xfId="0" applyFont="1" applyFill="1" applyBorder="1" applyAlignment="1">
      <alignment horizontal="center"/>
    </xf>
    <xf numFmtId="0" fontId="18" fillId="0" borderId="84" xfId="0" applyFont="1" applyFill="1" applyBorder="1" applyAlignment="1">
      <alignment horizontal="center"/>
    </xf>
    <xf numFmtId="0" fontId="18" fillId="0" borderId="98" xfId="0" applyFont="1" applyFill="1" applyBorder="1" applyAlignment="1">
      <alignment horizontal="center"/>
    </xf>
    <xf numFmtId="0" fontId="18" fillId="0" borderId="93" xfId="0" applyFont="1" applyFill="1" applyBorder="1" applyAlignment="1">
      <alignment horizontal="center"/>
    </xf>
    <xf numFmtId="0" fontId="18" fillId="0" borderId="88" xfId="0" applyFont="1" applyFill="1" applyBorder="1" applyAlignment="1">
      <alignment horizontal="center"/>
    </xf>
    <xf numFmtId="0" fontId="18" fillId="0" borderId="89" xfId="0" applyFont="1" applyFill="1" applyBorder="1" applyAlignment="1">
      <alignment horizontal="center"/>
    </xf>
    <xf numFmtId="0" fontId="18" fillId="0" borderId="100" xfId="0" applyFont="1" applyFill="1" applyBorder="1" applyAlignment="1">
      <alignment horizontal="center"/>
    </xf>
    <xf numFmtId="0" fontId="18" fillId="0" borderId="99" xfId="0" applyFont="1" applyFill="1" applyBorder="1" applyAlignment="1">
      <alignment horizontal="center"/>
    </xf>
    <xf numFmtId="0" fontId="18" fillId="0" borderId="76" xfId="0" applyFont="1" applyFill="1" applyBorder="1" applyAlignment="1">
      <alignment horizontal="center"/>
    </xf>
    <xf numFmtId="0" fontId="0" fillId="0" borderId="88" xfId="0" applyBorder="1" applyAlignment="1">
      <alignment horizontal="center"/>
    </xf>
    <xf numFmtId="0" fontId="18" fillId="0" borderId="90" xfId="0" applyFont="1" applyFill="1" applyBorder="1" applyAlignment="1">
      <alignment horizontal="center"/>
    </xf>
    <xf numFmtId="0" fontId="18" fillId="0" borderId="101" xfId="0" applyFont="1" applyFill="1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98" xfId="0" applyFill="1" applyBorder="1"/>
    <xf numFmtId="0" fontId="0" fillId="0" borderId="76" xfId="0" applyFill="1" applyBorder="1"/>
    <xf numFmtId="0" fontId="18" fillId="0" borderId="64" xfId="0" applyFont="1" applyFill="1" applyBorder="1" applyAlignment="1">
      <alignment horizontal="center" vertical="center"/>
    </xf>
    <xf numFmtId="0" fontId="18" fillId="0" borderId="65" xfId="0" applyFont="1" applyFill="1" applyBorder="1" applyAlignment="1">
      <alignment horizontal="center" vertical="center"/>
    </xf>
    <xf numFmtId="0" fontId="18" fillId="0" borderId="101" xfId="0" applyFont="1" applyFill="1" applyBorder="1" applyAlignment="1">
      <alignment horizontal="center" vertical="center"/>
    </xf>
    <xf numFmtId="0" fontId="5" fillId="0" borderId="64" xfId="0" applyFont="1" applyFill="1" applyBorder="1" applyAlignment="1">
      <alignment horizontal="center"/>
    </xf>
    <xf numFmtId="0" fontId="5" fillId="0" borderId="102" xfId="0" applyFont="1" applyFill="1" applyBorder="1" applyAlignment="1">
      <alignment horizontal="center"/>
    </xf>
    <xf numFmtId="0" fontId="5" fillId="0" borderId="103" xfId="0" applyFont="1" applyFill="1" applyBorder="1" applyAlignment="1">
      <alignment horizontal="center"/>
    </xf>
    <xf numFmtId="0" fontId="5" fillId="0" borderId="100" xfId="0" applyFont="1" applyFill="1" applyBorder="1" applyAlignment="1">
      <alignment horizontal="center"/>
    </xf>
    <xf numFmtId="0" fontId="5" fillId="0" borderId="98" xfId="0" applyFont="1" applyFill="1" applyBorder="1" applyAlignment="1">
      <alignment horizontal="center"/>
    </xf>
    <xf numFmtId="0" fontId="5" fillId="0" borderId="99" xfId="0" applyFont="1" applyFill="1" applyBorder="1" applyAlignment="1">
      <alignment horizontal="center"/>
    </xf>
    <xf numFmtId="0" fontId="5" fillId="0" borderId="93" xfId="0" applyFont="1" applyFill="1" applyBorder="1" applyAlignment="1">
      <alignment horizontal="center"/>
    </xf>
    <xf numFmtId="0" fontId="5" fillId="0" borderId="88" xfId="0" applyFont="1" applyFill="1" applyBorder="1" applyAlignment="1">
      <alignment horizontal="center"/>
    </xf>
    <xf numFmtId="0" fontId="5" fillId="0" borderId="89" xfId="0" applyFont="1" applyFill="1" applyBorder="1" applyAlignment="1">
      <alignment horizontal="center"/>
    </xf>
    <xf numFmtId="0" fontId="13" fillId="0" borderId="93" xfId="0" applyFont="1" applyFill="1" applyBorder="1" applyAlignment="1">
      <alignment horizontal="center"/>
    </xf>
    <xf numFmtId="0" fontId="13" fillId="0" borderId="88" xfId="0" applyFont="1" applyFill="1" applyBorder="1" applyAlignment="1">
      <alignment horizontal="center"/>
    </xf>
    <xf numFmtId="0" fontId="13" fillId="0" borderId="89" xfId="0" applyFont="1" applyFill="1" applyBorder="1" applyAlignment="1">
      <alignment horizontal="center"/>
    </xf>
    <xf numFmtId="0" fontId="5" fillId="0" borderId="76" xfId="0" applyFont="1" applyFill="1" applyBorder="1" applyAlignment="1">
      <alignment horizontal="center"/>
    </xf>
    <xf numFmtId="0" fontId="5" fillId="0" borderId="84" xfId="0" applyFont="1" applyFill="1" applyBorder="1" applyAlignment="1">
      <alignment horizontal="center"/>
    </xf>
    <xf numFmtId="0" fontId="10" fillId="0" borderId="104" xfId="0" applyFont="1" applyFill="1" applyBorder="1" applyAlignment="1">
      <alignment horizontal="center" vertical="center"/>
    </xf>
    <xf numFmtId="0" fontId="10" fillId="0" borderId="105" xfId="0" applyFont="1" applyFill="1" applyBorder="1" applyAlignment="1">
      <alignment horizontal="center" vertical="center"/>
    </xf>
    <xf numFmtId="0" fontId="10" fillId="0" borderId="106" xfId="0" applyFont="1" applyFill="1" applyBorder="1" applyAlignment="1">
      <alignment horizontal="center" vertical="center"/>
    </xf>
    <xf numFmtId="0" fontId="10" fillId="0" borderId="107" xfId="0" applyFont="1" applyFill="1" applyBorder="1" applyAlignment="1">
      <alignment horizontal="center" vertical="center"/>
    </xf>
    <xf numFmtId="0" fontId="5" fillId="0" borderId="51" xfId="0" applyFont="1" applyFill="1" applyBorder="1" applyAlignment="1">
      <alignment horizontal="center"/>
    </xf>
    <xf numFmtId="0" fontId="14" fillId="0" borderId="33" xfId="0" applyFont="1" applyFill="1" applyBorder="1" applyAlignment="1">
      <alignment horizontal="center" vertical="center"/>
    </xf>
    <xf numFmtId="0" fontId="14" fillId="0" borderId="83" xfId="0" applyFont="1" applyFill="1" applyBorder="1" applyAlignment="1">
      <alignment horizontal="center" vertical="center"/>
    </xf>
    <xf numFmtId="0" fontId="14" fillId="0" borderId="16" xfId="0" applyFont="1" applyFill="1" applyBorder="1" applyAlignment="1">
      <alignment horizontal="center" vertical="center"/>
    </xf>
    <xf numFmtId="0" fontId="7" fillId="0" borderId="33" xfId="0" applyFont="1" applyFill="1" applyBorder="1" applyAlignment="1">
      <alignment horizontal="center" vertical="center"/>
    </xf>
    <xf numFmtId="0" fontId="7" fillId="0" borderId="83" xfId="0" applyFont="1" applyFill="1" applyBorder="1" applyAlignment="1">
      <alignment horizontal="center" vertical="center"/>
    </xf>
    <xf numFmtId="0" fontId="7" fillId="0" borderId="16" xfId="0" applyFont="1" applyFill="1" applyBorder="1" applyAlignment="1">
      <alignment horizontal="center" vertical="center"/>
    </xf>
    <xf numFmtId="0" fontId="3" fillId="0" borderId="28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5" fillId="0" borderId="68" xfId="0" applyFont="1" applyFill="1" applyBorder="1" applyAlignment="1">
      <alignment horizontal="center" vertical="center"/>
    </xf>
    <xf numFmtId="0" fontId="5" fillId="0" borderId="69" xfId="0" applyFont="1" applyFill="1" applyBorder="1" applyAlignment="1">
      <alignment horizontal="center" vertical="center"/>
    </xf>
    <xf numFmtId="0" fontId="5" fillId="0" borderId="63" xfId="0" applyFont="1" applyFill="1" applyBorder="1" applyAlignment="1">
      <alignment horizontal="center" vertical="center"/>
    </xf>
    <xf numFmtId="0" fontId="13" fillId="0" borderId="87" xfId="0" applyFont="1" applyFill="1" applyBorder="1" applyAlignment="1">
      <alignment horizontal="center"/>
    </xf>
    <xf numFmtId="0" fontId="14" fillId="0" borderId="28" xfId="0" applyFont="1" applyFill="1" applyBorder="1" applyAlignment="1">
      <alignment horizontal="center" vertical="center"/>
    </xf>
    <xf numFmtId="0" fontId="14" fillId="0" borderId="15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83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0" fontId="5" fillId="0" borderId="41" xfId="0" applyFont="1" applyFill="1" applyBorder="1" applyAlignment="1">
      <alignment horizontal="center"/>
    </xf>
    <xf numFmtId="0" fontId="5" fillId="0" borderId="42" xfId="0" applyFont="1" applyFill="1" applyBorder="1" applyAlignment="1">
      <alignment horizontal="center"/>
    </xf>
    <xf numFmtId="0" fontId="5" fillId="0" borderId="91" xfId="0" applyFont="1" applyFill="1" applyBorder="1" applyAlignment="1">
      <alignment horizontal="center"/>
    </xf>
    <xf numFmtId="0" fontId="5" fillId="0" borderId="90" xfId="0" applyFont="1" applyFill="1" applyBorder="1" applyAlignment="1">
      <alignment horizontal="center"/>
    </xf>
    <xf numFmtId="0" fontId="18" fillId="7" borderId="76" xfId="0" applyFont="1" applyFill="1" applyBorder="1" applyAlignment="1">
      <alignment horizontal="center"/>
    </xf>
    <xf numFmtId="0" fontId="18" fillId="7" borderId="84" xfId="0" applyFont="1" applyFill="1" applyBorder="1" applyAlignment="1">
      <alignment horizontal="center"/>
    </xf>
    <xf numFmtId="0" fontId="0" fillId="0" borderId="98" xfId="0" applyBorder="1"/>
    <xf numFmtId="0" fontId="0" fillId="0" borderId="76" xfId="0" applyBorder="1"/>
  </cellXfs>
  <cellStyles count="4">
    <cellStyle name="Comma" xfId="1" builtinId="3"/>
    <cellStyle name="Normal" xfId="0" builtinId="0"/>
    <cellStyle name="Normal 2" xfId="3"/>
    <cellStyle name="ปกติ_2008  DDS  Expense" xfId="2"/>
  </cellStyles>
  <dxfs count="0"/>
  <tableStyles count="0" defaultTableStyle="TableStyleMedium9" defaultPivotStyle="PivotStyleLight16"/>
  <colors>
    <mruColors>
      <color rgb="FFFFFF99"/>
      <color rgb="FFFFFF66"/>
      <color rgb="FF00FF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2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ittipong.kit/Documents/UiPath/RPA_Accounting/Data/Accounting/Expense%20Data%20Maste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Account\Wanna\Expense\2020%20Expense\Budget%20Link\2020%20Budget%20Expnese%20Sea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"/>
      <sheetName val="WA"/>
      <sheetName val="ST"/>
      <sheetName val="CO"/>
      <sheetName val="SU"/>
      <sheetName val="BP1"/>
      <sheetName val="BP2"/>
      <sheetName val="BP"/>
      <sheetName val="SC"/>
      <sheetName val="SP"/>
      <sheetName val="SP2"/>
      <sheetName val="HP"/>
      <sheetName val="S1"/>
      <sheetName val="S2"/>
      <sheetName val="H1"/>
      <sheetName val="H2"/>
      <sheetName val="WG"/>
      <sheetName val="D1"/>
      <sheetName val="D2"/>
      <sheetName val="Sheet1"/>
    </sheetNames>
    <sheetDataSet>
      <sheetData sheetId="0">
        <row r="32">
          <cell r="C32">
            <v>31910.32</v>
          </cell>
        </row>
      </sheetData>
      <sheetData sheetId="1">
        <row r="36">
          <cell r="C36">
            <v>3000</v>
          </cell>
        </row>
      </sheetData>
      <sheetData sheetId="2">
        <row r="36">
          <cell r="C36">
            <v>8000</v>
          </cell>
        </row>
      </sheetData>
      <sheetData sheetId="3">
        <row r="36">
          <cell r="C36">
            <v>5200</v>
          </cell>
        </row>
      </sheetData>
      <sheetData sheetId="4">
        <row r="36">
          <cell r="C36">
            <v>5300</v>
          </cell>
        </row>
      </sheetData>
      <sheetData sheetId="5">
        <row r="36">
          <cell r="C36">
            <v>15400</v>
          </cell>
          <cell r="E36">
            <v>0</v>
          </cell>
          <cell r="F36">
            <v>1800</v>
          </cell>
          <cell r="J36">
            <v>31400</v>
          </cell>
        </row>
        <row r="37">
          <cell r="C37">
            <v>646124.16</v>
          </cell>
          <cell r="E37">
            <v>0</v>
          </cell>
          <cell r="F37">
            <v>27635.9</v>
          </cell>
          <cell r="J37">
            <v>815170.9</v>
          </cell>
        </row>
        <row r="38">
          <cell r="C38">
            <v>29055</v>
          </cell>
          <cell r="E38">
            <v>0</v>
          </cell>
          <cell r="F38">
            <v>0</v>
          </cell>
          <cell r="J38">
            <v>55906.1</v>
          </cell>
        </row>
        <row r="39">
          <cell r="C39">
            <v>0</v>
          </cell>
          <cell r="E39">
            <v>0</v>
          </cell>
          <cell r="F39">
            <v>0</v>
          </cell>
          <cell r="J39">
            <v>0</v>
          </cell>
        </row>
        <row r="40">
          <cell r="C40">
            <v>0</v>
          </cell>
          <cell r="E40">
            <v>0</v>
          </cell>
          <cell r="F40">
            <v>0</v>
          </cell>
          <cell r="J40">
            <v>0</v>
          </cell>
        </row>
        <row r="41">
          <cell r="C41">
            <v>30687.279999999999</v>
          </cell>
          <cell r="E41">
            <v>0</v>
          </cell>
          <cell r="F41">
            <v>4684.1400000000003</v>
          </cell>
          <cell r="J41">
            <v>63598.73</v>
          </cell>
        </row>
        <row r="42">
          <cell r="C42">
            <v>0</v>
          </cell>
          <cell r="E42">
            <v>0</v>
          </cell>
          <cell r="F42">
            <v>0</v>
          </cell>
          <cell r="J42">
            <v>4493296.51</v>
          </cell>
        </row>
        <row r="43">
          <cell r="C43">
            <v>13270</v>
          </cell>
          <cell r="E43">
            <v>0</v>
          </cell>
          <cell r="F43">
            <v>8812</v>
          </cell>
          <cell r="J43">
            <v>68457</v>
          </cell>
        </row>
        <row r="44">
          <cell r="C44">
            <v>0</v>
          </cell>
          <cell r="E44">
            <v>0</v>
          </cell>
          <cell r="F44">
            <v>0</v>
          </cell>
          <cell r="J44">
            <v>0</v>
          </cell>
        </row>
        <row r="45">
          <cell r="C45">
            <v>0</v>
          </cell>
          <cell r="E45">
            <v>0</v>
          </cell>
          <cell r="F45">
            <v>0</v>
          </cell>
          <cell r="J45">
            <v>0</v>
          </cell>
        </row>
        <row r="46">
          <cell r="C46">
            <v>0</v>
          </cell>
          <cell r="E46">
            <v>0</v>
          </cell>
          <cell r="F46">
            <v>0</v>
          </cell>
          <cell r="J46">
            <v>0</v>
          </cell>
        </row>
        <row r="47">
          <cell r="C47">
            <v>0</v>
          </cell>
          <cell r="E47">
            <v>0</v>
          </cell>
          <cell r="F47">
            <v>0</v>
          </cell>
          <cell r="J47">
            <v>0</v>
          </cell>
        </row>
        <row r="48">
          <cell r="C48">
            <v>1358214.93</v>
          </cell>
          <cell r="E48">
            <v>0</v>
          </cell>
          <cell r="F48">
            <v>449037.2</v>
          </cell>
          <cell r="J48">
            <v>1828063.41</v>
          </cell>
        </row>
        <row r="49">
          <cell r="C49">
            <v>698525</v>
          </cell>
          <cell r="E49">
            <v>0</v>
          </cell>
          <cell r="F49">
            <v>349263</v>
          </cell>
          <cell r="J49">
            <v>1011492</v>
          </cell>
        </row>
        <row r="50">
          <cell r="C50">
            <v>0</v>
          </cell>
          <cell r="E50">
            <v>0</v>
          </cell>
          <cell r="F50">
            <v>0</v>
          </cell>
          <cell r="J50">
            <v>0</v>
          </cell>
        </row>
        <row r="51">
          <cell r="C51">
            <v>0</v>
          </cell>
          <cell r="E51">
            <v>0</v>
          </cell>
          <cell r="F51">
            <v>0</v>
          </cell>
          <cell r="J51">
            <v>0</v>
          </cell>
        </row>
        <row r="52">
          <cell r="C52">
            <v>0</v>
          </cell>
          <cell r="E52">
            <v>0</v>
          </cell>
          <cell r="F52">
            <v>0</v>
          </cell>
          <cell r="J52">
            <v>187200</v>
          </cell>
        </row>
        <row r="53">
          <cell r="C53">
            <v>0</v>
          </cell>
          <cell r="E53">
            <v>0</v>
          </cell>
          <cell r="F53">
            <v>0</v>
          </cell>
          <cell r="J53">
            <v>806045.55</v>
          </cell>
        </row>
        <row r="54">
          <cell r="C54">
            <v>5837427.2199999997</v>
          </cell>
          <cell r="E54">
            <v>0</v>
          </cell>
          <cell r="F54">
            <v>0</v>
          </cell>
          <cell r="J54">
            <v>14982884.01</v>
          </cell>
        </row>
        <row r="55">
          <cell r="C55">
            <v>0</v>
          </cell>
          <cell r="E55">
            <v>0</v>
          </cell>
          <cell r="F55">
            <v>0</v>
          </cell>
          <cell r="J55">
            <v>0</v>
          </cell>
        </row>
        <row r="56">
          <cell r="C56">
            <v>0</v>
          </cell>
          <cell r="E56">
            <v>0</v>
          </cell>
          <cell r="F56">
            <v>0</v>
          </cell>
          <cell r="J56">
            <v>0</v>
          </cell>
        </row>
        <row r="57">
          <cell r="C57">
            <v>0</v>
          </cell>
          <cell r="E57">
            <v>0</v>
          </cell>
          <cell r="F57">
            <v>0</v>
          </cell>
          <cell r="J57">
            <v>0</v>
          </cell>
        </row>
        <row r="58">
          <cell r="C58">
            <v>527902.16</v>
          </cell>
          <cell r="E58">
            <v>0</v>
          </cell>
          <cell r="F58">
            <v>12880</v>
          </cell>
          <cell r="J58">
            <v>1708315.1500000001</v>
          </cell>
        </row>
        <row r="59">
          <cell r="C59">
            <v>0</v>
          </cell>
          <cell r="E59">
            <v>0</v>
          </cell>
          <cell r="F59">
            <v>0</v>
          </cell>
          <cell r="J59">
            <v>0</v>
          </cell>
        </row>
        <row r="60">
          <cell r="C60">
            <v>0</v>
          </cell>
          <cell r="E60">
            <v>0</v>
          </cell>
          <cell r="F60">
            <v>0</v>
          </cell>
          <cell r="J60">
            <v>0</v>
          </cell>
        </row>
        <row r="68">
          <cell r="C68">
            <v>0</v>
          </cell>
          <cell r="E68">
            <v>0</v>
          </cell>
          <cell r="F68">
            <v>0</v>
          </cell>
          <cell r="J68">
            <v>0</v>
          </cell>
        </row>
        <row r="69">
          <cell r="C69">
            <v>0</v>
          </cell>
          <cell r="E69">
            <v>0</v>
          </cell>
          <cell r="F69">
            <v>0</v>
          </cell>
          <cell r="J69">
            <v>0</v>
          </cell>
        </row>
        <row r="70">
          <cell r="C70">
            <v>38960.32</v>
          </cell>
          <cell r="E70">
            <v>0</v>
          </cell>
          <cell r="F70">
            <v>0</v>
          </cell>
          <cell r="J70">
            <v>139534.07</v>
          </cell>
        </row>
        <row r="71">
          <cell r="C71">
            <v>0</v>
          </cell>
          <cell r="E71">
            <v>0</v>
          </cell>
          <cell r="F71">
            <v>0</v>
          </cell>
          <cell r="J71">
            <v>0</v>
          </cell>
        </row>
        <row r="72">
          <cell r="C72">
            <v>0</v>
          </cell>
          <cell r="E72">
            <v>0</v>
          </cell>
          <cell r="F72">
            <v>0</v>
          </cell>
          <cell r="J72">
            <v>0</v>
          </cell>
        </row>
        <row r="73">
          <cell r="C73">
            <v>1526724</v>
          </cell>
          <cell r="E73">
            <v>0</v>
          </cell>
          <cell r="F73">
            <v>0</v>
          </cell>
          <cell r="J73">
            <v>1559280</v>
          </cell>
        </row>
        <row r="74">
          <cell r="C74">
            <v>238682.88</v>
          </cell>
          <cell r="E74">
            <v>0</v>
          </cell>
          <cell r="F74">
            <v>17763.46</v>
          </cell>
          <cell r="J74">
            <v>534524.84000000008</v>
          </cell>
        </row>
        <row r="75">
          <cell r="C75">
            <v>0</v>
          </cell>
          <cell r="E75">
            <v>0</v>
          </cell>
          <cell r="F75">
            <v>0</v>
          </cell>
          <cell r="J75">
            <v>0</v>
          </cell>
        </row>
        <row r="76">
          <cell r="C76">
            <v>0</v>
          </cell>
          <cell r="E76">
            <v>0</v>
          </cell>
          <cell r="F76">
            <v>0</v>
          </cell>
          <cell r="J76">
            <v>0</v>
          </cell>
        </row>
        <row r="77">
          <cell r="C77">
            <v>0</v>
          </cell>
          <cell r="E77">
            <v>0</v>
          </cell>
          <cell r="F77">
            <v>0</v>
          </cell>
          <cell r="J77">
            <v>0</v>
          </cell>
        </row>
        <row r="78">
          <cell r="C78">
            <v>0</v>
          </cell>
          <cell r="E78">
            <v>0</v>
          </cell>
          <cell r="F78">
            <v>0</v>
          </cell>
          <cell r="J78">
            <v>0</v>
          </cell>
        </row>
        <row r="79">
          <cell r="C79">
            <v>0</v>
          </cell>
          <cell r="E79">
            <v>0</v>
          </cell>
          <cell r="F79">
            <v>0</v>
          </cell>
          <cell r="J79">
            <v>0</v>
          </cell>
        </row>
        <row r="80">
          <cell r="C80">
            <v>0</v>
          </cell>
          <cell r="E80">
            <v>0</v>
          </cell>
          <cell r="F80">
            <v>0</v>
          </cell>
          <cell r="J80">
            <v>0</v>
          </cell>
        </row>
        <row r="81">
          <cell r="C81">
            <v>0</v>
          </cell>
          <cell r="E81">
            <v>0</v>
          </cell>
          <cell r="F81">
            <v>0</v>
          </cell>
          <cell r="J81">
            <v>1500</v>
          </cell>
        </row>
        <row r="82">
          <cell r="C82">
            <v>0</v>
          </cell>
          <cell r="E82">
            <v>0</v>
          </cell>
          <cell r="F82">
            <v>0</v>
          </cell>
          <cell r="J82">
            <v>0</v>
          </cell>
        </row>
        <row r="83">
          <cell r="C83">
            <v>0</v>
          </cell>
          <cell r="E83">
            <v>0</v>
          </cell>
          <cell r="F83">
            <v>0</v>
          </cell>
          <cell r="J83">
            <v>0</v>
          </cell>
        </row>
        <row r="84">
          <cell r="C84">
            <v>0</v>
          </cell>
          <cell r="E84">
            <v>0</v>
          </cell>
          <cell r="F84">
            <v>0</v>
          </cell>
          <cell r="J84">
            <v>0</v>
          </cell>
        </row>
        <row r="85">
          <cell r="C85">
            <v>0</v>
          </cell>
          <cell r="E85">
            <v>0</v>
          </cell>
          <cell r="F85">
            <v>0</v>
          </cell>
          <cell r="J85">
            <v>0</v>
          </cell>
        </row>
        <row r="86">
          <cell r="C86">
            <v>86712.91</v>
          </cell>
          <cell r="E86">
            <v>0</v>
          </cell>
          <cell r="F86">
            <v>496.66</v>
          </cell>
          <cell r="J86">
            <v>146002.60999999999</v>
          </cell>
        </row>
        <row r="87">
          <cell r="C87">
            <v>0</v>
          </cell>
          <cell r="E87">
            <v>0</v>
          </cell>
          <cell r="F87">
            <v>0</v>
          </cell>
          <cell r="J87">
            <v>0</v>
          </cell>
        </row>
        <row r="88">
          <cell r="C88">
            <v>0</v>
          </cell>
          <cell r="E88">
            <v>0</v>
          </cell>
          <cell r="F88">
            <v>0</v>
          </cell>
          <cell r="J88">
            <v>0</v>
          </cell>
        </row>
        <row r="89">
          <cell r="C89">
            <v>0</v>
          </cell>
          <cell r="E89">
            <v>0</v>
          </cell>
          <cell r="F89">
            <v>0</v>
          </cell>
          <cell r="J89">
            <v>0</v>
          </cell>
        </row>
        <row r="90">
          <cell r="C90">
            <v>3696.78</v>
          </cell>
          <cell r="E90">
            <v>0</v>
          </cell>
          <cell r="F90">
            <v>0</v>
          </cell>
          <cell r="J90">
            <v>10535.65</v>
          </cell>
        </row>
        <row r="91">
          <cell r="C91">
            <v>0</v>
          </cell>
          <cell r="E91">
            <v>0</v>
          </cell>
          <cell r="F91">
            <v>0</v>
          </cell>
          <cell r="J91">
            <v>0</v>
          </cell>
        </row>
        <row r="92">
          <cell r="C92">
            <v>0</v>
          </cell>
          <cell r="E92">
            <v>0</v>
          </cell>
          <cell r="F92">
            <v>0</v>
          </cell>
          <cell r="J92">
            <v>57302.400000000001</v>
          </cell>
        </row>
        <row r="93">
          <cell r="C93">
            <v>0</v>
          </cell>
          <cell r="E93">
            <v>0</v>
          </cell>
          <cell r="F93">
            <v>0</v>
          </cell>
          <cell r="J93">
            <v>0</v>
          </cell>
        </row>
        <row r="94">
          <cell r="C94">
            <v>0</v>
          </cell>
          <cell r="E94">
            <v>0</v>
          </cell>
          <cell r="F94">
            <v>0</v>
          </cell>
          <cell r="J94">
            <v>0</v>
          </cell>
        </row>
        <row r="95">
          <cell r="C95" t="str">
            <v>R                  0.00</v>
          </cell>
          <cell r="E95">
            <v>0</v>
          </cell>
          <cell r="F95">
            <v>0</v>
          </cell>
          <cell r="J95">
            <v>0</v>
          </cell>
        </row>
        <row r="98">
          <cell r="C98">
            <v>11051382.640000001</v>
          </cell>
          <cell r="E98">
            <v>0</v>
          </cell>
          <cell r="F98">
            <v>872372.36</v>
          </cell>
          <cell r="J98">
            <v>28500508.93</v>
          </cell>
        </row>
      </sheetData>
      <sheetData sheetId="6">
        <row r="36">
          <cell r="C36">
            <v>2800</v>
          </cell>
          <cell r="D36">
            <v>0</v>
          </cell>
          <cell r="E36">
            <v>0</v>
          </cell>
          <cell r="F36">
            <v>0</v>
          </cell>
        </row>
        <row r="37">
          <cell r="C37">
            <v>80984.11</v>
          </cell>
          <cell r="D37">
            <v>0</v>
          </cell>
          <cell r="E37">
            <v>0</v>
          </cell>
          <cell r="F37">
            <v>0</v>
          </cell>
        </row>
        <row r="38">
          <cell r="C38">
            <v>4093.9</v>
          </cell>
          <cell r="D38">
            <v>0</v>
          </cell>
          <cell r="E38">
            <v>0</v>
          </cell>
          <cell r="F38">
            <v>0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7971.23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11162</v>
          </cell>
          <cell r="D43">
            <v>2014</v>
          </cell>
          <cell r="E43">
            <v>0</v>
          </cell>
          <cell r="F43">
            <v>3997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273033.56</v>
          </cell>
          <cell r="D48">
            <v>-7045</v>
          </cell>
          <cell r="E48">
            <v>0</v>
          </cell>
          <cell r="F48">
            <v>0</v>
          </cell>
        </row>
        <row r="49">
          <cell r="C49">
            <v>361952</v>
          </cell>
          <cell r="D49">
            <v>0</v>
          </cell>
          <cell r="E49">
            <v>0</v>
          </cell>
          <cell r="F49">
            <v>0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0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458573.88</v>
          </cell>
          <cell r="D54">
            <v>431.2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14965.91</v>
          </cell>
          <cell r="D58">
            <v>55800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54396.45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414405</v>
          </cell>
          <cell r="D73">
            <v>0</v>
          </cell>
          <cell r="E73">
            <v>0</v>
          </cell>
          <cell r="F73">
            <v>0</v>
          </cell>
        </row>
        <row r="74">
          <cell r="C74">
            <v>31808.92</v>
          </cell>
          <cell r="D74">
            <v>0</v>
          </cell>
          <cell r="E74">
            <v>0</v>
          </cell>
          <cell r="F74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</row>
        <row r="86">
          <cell r="C86">
            <v>5949.19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</row>
        <row r="90">
          <cell r="C90">
            <v>307.57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</row>
        <row r="95">
          <cell r="C95" t="str">
            <v>R                  0.00</v>
          </cell>
          <cell r="D95">
            <v>0</v>
          </cell>
          <cell r="E95">
            <v>0</v>
          </cell>
          <cell r="F95">
            <v>0</v>
          </cell>
        </row>
        <row r="98">
          <cell r="C98">
            <v>1722403.72</v>
          </cell>
          <cell r="D98">
            <v>51200.2</v>
          </cell>
          <cell r="E98">
            <v>0</v>
          </cell>
          <cell r="F98">
            <v>3997</v>
          </cell>
        </row>
      </sheetData>
      <sheetData sheetId="7">
        <row r="36">
          <cell r="E36">
            <v>24732</v>
          </cell>
          <cell r="F36">
            <v>2000</v>
          </cell>
        </row>
        <row r="37">
          <cell r="E37">
            <v>552929.13</v>
          </cell>
          <cell r="F37">
            <v>68384.45</v>
          </cell>
        </row>
        <row r="38">
          <cell r="E38">
            <v>0</v>
          </cell>
          <cell r="F38">
            <v>0</v>
          </cell>
        </row>
        <row r="39">
          <cell r="E39">
            <v>0</v>
          </cell>
          <cell r="F39">
            <v>0</v>
          </cell>
        </row>
        <row r="40">
          <cell r="E40">
            <v>0</v>
          </cell>
          <cell r="F40">
            <v>0</v>
          </cell>
        </row>
        <row r="41">
          <cell r="E41">
            <v>579834.62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>
            <v>12085</v>
          </cell>
          <cell r="F43">
            <v>0</v>
          </cell>
        </row>
        <row r="44">
          <cell r="E44">
            <v>0</v>
          </cell>
          <cell r="F44">
            <v>0</v>
          </cell>
        </row>
        <row r="45">
          <cell r="E45">
            <v>0</v>
          </cell>
          <cell r="F45">
            <v>0</v>
          </cell>
        </row>
        <row r="46">
          <cell r="E46">
            <v>0</v>
          </cell>
          <cell r="F46">
            <v>0</v>
          </cell>
        </row>
        <row r="47">
          <cell r="E47">
            <v>0</v>
          </cell>
          <cell r="F47">
            <v>0</v>
          </cell>
        </row>
        <row r="48">
          <cell r="E48">
            <v>159247.07</v>
          </cell>
          <cell r="F48">
            <v>0</v>
          </cell>
        </row>
        <row r="49">
          <cell r="E49">
            <v>188065</v>
          </cell>
          <cell r="F49">
            <v>0</v>
          </cell>
        </row>
        <row r="50">
          <cell r="E50">
            <v>166929.24</v>
          </cell>
          <cell r="F50">
            <v>0</v>
          </cell>
        </row>
        <row r="51">
          <cell r="E51">
            <v>975489.48</v>
          </cell>
          <cell r="F51">
            <v>99505.51</v>
          </cell>
        </row>
        <row r="52">
          <cell r="E52">
            <v>0</v>
          </cell>
          <cell r="F52">
            <v>0</v>
          </cell>
        </row>
        <row r="53">
          <cell r="E53">
            <v>0</v>
          </cell>
          <cell r="F53">
            <v>0</v>
          </cell>
        </row>
        <row r="54">
          <cell r="E54">
            <v>0</v>
          </cell>
          <cell r="F54">
            <v>0</v>
          </cell>
        </row>
        <row r="55">
          <cell r="E55">
            <v>0</v>
          </cell>
          <cell r="F55">
            <v>0</v>
          </cell>
        </row>
        <row r="56">
          <cell r="E56">
            <v>512153.5</v>
          </cell>
          <cell r="F56">
            <v>0</v>
          </cell>
        </row>
        <row r="57">
          <cell r="E57">
            <v>0</v>
          </cell>
          <cell r="F57">
            <v>0</v>
          </cell>
        </row>
        <row r="58">
          <cell r="E58">
            <v>377970.03</v>
          </cell>
          <cell r="F58">
            <v>0</v>
          </cell>
        </row>
        <row r="59">
          <cell r="E59">
            <v>33794.83</v>
          </cell>
          <cell r="F59">
            <v>0</v>
          </cell>
        </row>
        <row r="60">
          <cell r="E60">
            <v>242704.26</v>
          </cell>
          <cell r="F60">
            <v>12210.3</v>
          </cell>
        </row>
        <row r="68">
          <cell r="E68">
            <v>150156.98000000001</v>
          </cell>
          <cell r="F68">
            <v>0</v>
          </cell>
        </row>
        <row r="69">
          <cell r="E69">
            <v>0</v>
          </cell>
          <cell r="F69">
            <v>0</v>
          </cell>
        </row>
        <row r="70">
          <cell r="E70">
            <v>282177</v>
          </cell>
          <cell r="F70">
            <v>0</v>
          </cell>
        </row>
        <row r="71">
          <cell r="E71">
            <v>0</v>
          </cell>
          <cell r="F71">
            <v>0</v>
          </cell>
        </row>
        <row r="72">
          <cell r="E72">
            <v>0</v>
          </cell>
          <cell r="F72">
            <v>0</v>
          </cell>
        </row>
        <row r="73">
          <cell r="E73">
            <v>0</v>
          </cell>
          <cell r="F73">
            <v>0</v>
          </cell>
        </row>
        <row r="74">
          <cell r="E74">
            <v>210696.37</v>
          </cell>
          <cell r="F74">
            <v>17328.439999999999</v>
          </cell>
        </row>
        <row r="75">
          <cell r="E75">
            <v>784</v>
          </cell>
          <cell r="F75">
            <v>0</v>
          </cell>
        </row>
        <row r="76">
          <cell r="E76">
            <v>0</v>
          </cell>
          <cell r="F76">
            <v>0</v>
          </cell>
        </row>
        <row r="77">
          <cell r="E77">
            <v>0</v>
          </cell>
          <cell r="F77">
            <v>0</v>
          </cell>
        </row>
        <row r="78">
          <cell r="E78">
            <v>88942.15</v>
          </cell>
          <cell r="F78">
            <v>0</v>
          </cell>
        </row>
        <row r="79">
          <cell r="E79">
            <v>187885</v>
          </cell>
          <cell r="F79">
            <v>0</v>
          </cell>
        </row>
        <row r="80">
          <cell r="E80">
            <v>220469.5</v>
          </cell>
          <cell r="F80">
            <v>0</v>
          </cell>
        </row>
        <row r="81">
          <cell r="E81">
            <v>220310.09</v>
          </cell>
          <cell r="F81">
            <v>0</v>
          </cell>
        </row>
        <row r="82">
          <cell r="E82">
            <v>47602.84</v>
          </cell>
          <cell r="F82">
            <v>766.67</v>
          </cell>
        </row>
        <row r="83">
          <cell r="E83">
            <v>0</v>
          </cell>
          <cell r="F83">
            <v>0</v>
          </cell>
        </row>
        <row r="84">
          <cell r="E84">
            <v>236667.34</v>
          </cell>
          <cell r="F84">
            <v>0</v>
          </cell>
        </row>
        <row r="85">
          <cell r="E85">
            <v>287271.83</v>
          </cell>
          <cell r="F85">
            <v>0</v>
          </cell>
        </row>
        <row r="86">
          <cell r="E86">
            <v>180504.71</v>
          </cell>
          <cell r="F86">
            <v>0</v>
          </cell>
        </row>
        <row r="87">
          <cell r="E87">
            <v>13020</v>
          </cell>
          <cell r="F87">
            <v>0</v>
          </cell>
        </row>
        <row r="88">
          <cell r="E88">
            <v>4285</v>
          </cell>
          <cell r="F88">
            <v>0</v>
          </cell>
        </row>
        <row r="89">
          <cell r="E89">
            <v>121506.74</v>
          </cell>
          <cell r="F89">
            <v>0</v>
          </cell>
        </row>
        <row r="90">
          <cell r="E90">
            <v>-131000</v>
          </cell>
          <cell r="F90">
            <v>0</v>
          </cell>
        </row>
        <row r="91">
          <cell r="E91">
            <v>0</v>
          </cell>
          <cell r="F91">
            <v>0</v>
          </cell>
        </row>
        <row r="92">
          <cell r="E92">
            <v>8600</v>
          </cell>
          <cell r="F92">
            <v>0</v>
          </cell>
        </row>
        <row r="93">
          <cell r="E93">
            <v>0</v>
          </cell>
          <cell r="F93">
            <v>0</v>
          </cell>
        </row>
        <row r="94">
          <cell r="E94">
            <v>0</v>
          </cell>
          <cell r="F94">
            <v>0</v>
          </cell>
        </row>
        <row r="95">
          <cell r="E95">
            <v>682391.64</v>
          </cell>
          <cell r="F95">
            <v>0</v>
          </cell>
        </row>
        <row r="98">
          <cell r="E98">
            <v>6638205.3499999996</v>
          </cell>
          <cell r="F98">
            <v>200195.37</v>
          </cell>
        </row>
      </sheetData>
      <sheetData sheetId="8">
        <row r="36">
          <cell r="C36">
            <v>16614</v>
          </cell>
        </row>
        <row r="37">
          <cell r="C37">
            <v>356145.98</v>
          </cell>
        </row>
        <row r="38">
          <cell r="C38">
            <v>1100</v>
          </cell>
        </row>
        <row r="39">
          <cell r="C39">
            <v>0</v>
          </cell>
        </row>
        <row r="40">
          <cell r="C40">
            <v>0</v>
          </cell>
        </row>
        <row r="41">
          <cell r="C41">
            <v>0</v>
          </cell>
        </row>
        <row r="42">
          <cell r="C42">
            <v>0</v>
          </cell>
        </row>
        <row r="43">
          <cell r="C43">
            <v>0</v>
          </cell>
        </row>
        <row r="44">
          <cell r="C44">
            <v>0</v>
          </cell>
        </row>
        <row r="45">
          <cell r="C45">
            <v>0</v>
          </cell>
        </row>
        <row r="46">
          <cell r="C46">
            <v>0</v>
          </cell>
        </row>
        <row r="47">
          <cell r="C47">
            <v>0</v>
          </cell>
        </row>
        <row r="48">
          <cell r="C48">
            <v>109465</v>
          </cell>
        </row>
        <row r="49">
          <cell r="C49">
            <v>151320.59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71259.31</v>
          </cell>
        </row>
        <row r="59">
          <cell r="C59">
            <v>0</v>
          </cell>
        </row>
        <row r="60">
          <cell r="C60">
            <v>0</v>
          </cell>
        </row>
        <row r="68">
          <cell r="C68">
            <v>0</v>
          </cell>
        </row>
        <row r="69">
          <cell r="C69">
            <v>0</v>
          </cell>
        </row>
        <row r="70">
          <cell r="C70">
            <v>8045</v>
          </cell>
        </row>
        <row r="71">
          <cell r="C71">
            <v>0</v>
          </cell>
        </row>
        <row r="72">
          <cell r="C72">
            <v>0</v>
          </cell>
        </row>
        <row r="73">
          <cell r="C73">
            <v>0</v>
          </cell>
        </row>
        <row r="74">
          <cell r="C74">
            <v>112816.09</v>
          </cell>
        </row>
        <row r="75">
          <cell r="C75">
            <v>0</v>
          </cell>
        </row>
        <row r="76">
          <cell r="C76">
            <v>0</v>
          </cell>
        </row>
        <row r="77">
          <cell r="C77">
            <v>0</v>
          </cell>
        </row>
        <row r="78">
          <cell r="C78">
            <v>0</v>
          </cell>
        </row>
        <row r="79">
          <cell r="C79">
            <v>8030</v>
          </cell>
        </row>
        <row r="80">
          <cell r="C80">
            <v>48673.5</v>
          </cell>
        </row>
        <row r="81">
          <cell r="C81">
            <v>0</v>
          </cell>
        </row>
        <row r="82">
          <cell r="C82">
            <v>0</v>
          </cell>
        </row>
        <row r="83">
          <cell r="C83">
            <v>0</v>
          </cell>
        </row>
        <row r="84">
          <cell r="C84">
            <v>0</v>
          </cell>
        </row>
        <row r="85">
          <cell r="C85">
            <v>76170.759999999995</v>
          </cell>
        </row>
        <row r="86">
          <cell r="C86">
            <v>97941.17</v>
          </cell>
        </row>
        <row r="87">
          <cell r="C87">
            <v>0</v>
          </cell>
        </row>
        <row r="88">
          <cell r="C88">
            <v>3063</v>
          </cell>
        </row>
        <row r="89">
          <cell r="C89">
            <v>6927</v>
          </cell>
        </row>
        <row r="90">
          <cell r="C90">
            <v>0</v>
          </cell>
        </row>
        <row r="91">
          <cell r="C91">
            <v>0</v>
          </cell>
        </row>
        <row r="92">
          <cell r="C92">
            <v>0</v>
          </cell>
        </row>
        <row r="93">
          <cell r="C93">
            <v>0</v>
          </cell>
        </row>
        <row r="94">
          <cell r="C94">
            <v>0</v>
          </cell>
        </row>
        <row r="95">
          <cell r="C95" t="str">
            <v>R           -1,067,571.40</v>
          </cell>
        </row>
      </sheetData>
      <sheetData sheetId="9">
        <row r="36">
          <cell r="C36">
            <v>10700</v>
          </cell>
          <cell r="D36">
            <v>2400</v>
          </cell>
          <cell r="E36">
            <v>1700</v>
          </cell>
          <cell r="F36">
            <v>600</v>
          </cell>
          <cell r="G36">
            <v>1000</v>
          </cell>
          <cell r="H36">
            <v>700</v>
          </cell>
          <cell r="I36">
            <v>17100</v>
          </cell>
        </row>
        <row r="37">
          <cell r="C37">
            <v>657667.30000000005</v>
          </cell>
          <cell r="D37">
            <v>80222.38</v>
          </cell>
          <cell r="E37">
            <v>26988.3</v>
          </cell>
          <cell r="F37">
            <v>21258</v>
          </cell>
          <cell r="G37">
            <v>13892.56</v>
          </cell>
          <cell r="H37">
            <v>8347.6</v>
          </cell>
          <cell r="I37">
            <v>808376.14</v>
          </cell>
        </row>
        <row r="38">
          <cell r="C38">
            <v>105242.43</v>
          </cell>
          <cell r="D38">
            <v>19629.84</v>
          </cell>
          <cell r="E38">
            <v>18772.52</v>
          </cell>
          <cell r="F38">
            <v>0</v>
          </cell>
          <cell r="G38">
            <v>8900.36</v>
          </cell>
          <cell r="H38">
            <v>0</v>
          </cell>
          <cell r="I38">
            <v>152545.15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</row>
        <row r="41">
          <cell r="C41">
            <v>37771.19</v>
          </cell>
          <cell r="D41">
            <v>33283.21</v>
          </cell>
          <cell r="E41">
            <v>5997.62</v>
          </cell>
          <cell r="F41">
            <v>0</v>
          </cell>
          <cell r="G41">
            <v>0</v>
          </cell>
          <cell r="H41">
            <v>0</v>
          </cell>
          <cell r="I41">
            <v>77052.02</v>
          </cell>
        </row>
        <row r="42">
          <cell r="C42">
            <v>0</v>
          </cell>
          <cell r="D42">
            <v>427687.1</v>
          </cell>
          <cell r="E42">
            <v>0</v>
          </cell>
          <cell r="F42">
            <v>1795015.36</v>
          </cell>
          <cell r="G42">
            <v>0</v>
          </cell>
          <cell r="H42">
            <v>0</v>
          </cell>
          <cell r="I42">
            <v>2222702.46</v>
          </cell>
        </row>
        <row r="43">
          <cell r="C43">
            <v>16016</v>
          </cell>
          <cell r="D43">
            <v>9238</v>
          </cell>
          <cell r="E43">
            <v>9751</v>
          </cell>
          <cell r="F43">
            <v>0</v>
          </cell>
          <cell r="G43">
            <v>1440</v>
          </cell>
          <cell r="H43">
            <v>0</v>
          </cell>
          <cell r="I43">
            <v>36445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</row>
        <row r="48">
          <cell r="C48">
            <v>248318.01</v>
          </cell>
          <cell r="D48">
            <v>61166.95</v>
          </cell>
          <cell r="E48">
            <v>98258.7</v>
          </cell>
          <cell r="F48">
            <v>0</v>
          </cell>
          <cell r="G48">
            <v>21503</v>
          </cell>
          <cell r="H48">
            <v>0</v>
          </cell>
          <cell r="I48">
            <v>429246.66</v>
          </cell>
        </row>
        <row r="49">
          <cell r="C49">
            <v>287489.74</v>
          </cell>
          <cell r="D49">
            <v>100794.18</v>
          </cell>
          <cell r="E49">
            <v>493725.86</v>
          </cell>
          <cell r="F49">
            <v>1918.77</v>
          </cell>
          <cell r="G49">
            <v>4286.76</v>
          </cell>
          <cell r="H49">
            <v>0</v>
          </cell>
          <cell r="I49">
            <v>888215.31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871570.63</v>
          </cell>
          <cell r="G53">
            <v>0</v>
          </cell>
          <cell r="H53">
            <v>771766.13</v>
          </cell>
          <cell r="I53">
            <v>1643336.76</v>
          </cell>
        </row>
        <row r="54">
          <cell r="C54">
            <v>4426300.13</v>
          </cell>
          <cell r="D54">
            <v>906776.58</v>
          </cell>
          <cell r="E54">
            <v>0</v>
          </cell>
          <cell r="F54">
            <v>9707.84</v>
          </cell>
          <cell r="G54">
            <v>792259.35</v>
          </cell>
          <cell r="H54">
            <v>0</v>
          </cell>
          <cell r="I54">
            <v>6135043.9000000004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</row>
        <row r="58">
          <cell r="C58">
            <v>538405.79</v>
          </cell>
          <cell r="D58">
            <v>50171.86</v>
          </cell>
          <cell r="E58">
            <v>64688.800000000003</v>
          </cell>
          <cell r="F58">
            <v>30745.79</v>
          </cell>
          <cell r="G58">
            <v>10370.790000000001</v>
          </cell>
          <cell r="H58">
            <v>0</v>
          </cell>
          <cell r="I58">
            <v>694383.03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</row>
        <row r="70">
          <cell r="C70">
            <v>50000</v>
          </cell>
          <cell r="D70">
            <v>50000</v>
          </cell>
          <cell r="E70">
            <v>12500</v>
          </cell>
          <cell r="F70">
            <v>0</v>
          </cell>
          <cell r="G70">
            <v>25000</v>
          </cell>
          <cell r="H70">
            <v>0</v>
          </cell>
          <cell r="I70">
            <v>137500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C73">
            <v>527484</v>
          </cell>
          <cell r="D73">
            <v>101545</v>
          </cell>
          <cell r="E73">
            <v>253780</v>
          </cell>
          <cell r="F73">
            <v>0</v>
          </cell>
          <cell r="G73">
            <v>180255</v>
          </cell>
          <cell r="H73">
            <v>0</v>
          </cell>
          <cell r="I73">
            <v>1063064</v>
          </cell>
        </row>
        <row r="74">
          <cell r="C74">
            <v>713428.05</v>
          </cell>
          <cell r="D74">
            <v>130443.63</v>
          </cell>
          <cell r="E74">
            <v>116596.88</v>
          </cell>
          <cell r="F74">
            <v>0</v>
          </cell>
          <cell r="G74">
            <v>49767.07</v>
          </cell>
          <cell r="H74">
            <v>0</v>
          </cell>
          <cell r="I74">
            <v>1010235.63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1">
          <cell r="C81">
            <v>2000</v>
          </cell>
          <cell r="D81">
            <v>800</v>
          </cell>
          <cell r="E81">
            <v>400</v>
          </cell>
          <cell r="F81">
            <v>0</v>
          </cell>
          <cell r="G81">
            <v>400</v>
          </cell>
          <cell r="H81">
            <v>0</v>
          </cell>
          <cell r="I81">
            <v>3600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</row>
        <row r="86">
          <cell r="C86">
            <v>180800.44</v>
          </cell>
          <cell r="D86">
            <v>15621.64</v>
          </cell>
          <cell r="E86">
            <v>10005.44</v>
          </cell>
          <cell r="F86">
            <v>0</v>
          </cell>
          <cell r="G86">
            <v>12435.48</v>
          </cell>
          <cell r="H86">
            <v>0</v>
          </cell>
          <cell r="I86">
            <v>218863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</row>
        <row r="90">
          <cell r="C90">
            <v>9349.4699999999993</v>
          </cell>
          <cell r="D90">
            <v>1860.85</v>
          </cell>
          <cell r="E90">
            <v>1191.8499999999999</v>
          </cell>
          <cell r="F90">
            <v>0</v>
          </cell>
          <cell r="G90">
            <v>1481.32</v>
          </cell>
          <cell r="H90">
            <v>0</v>
          </cell>
          <cell r="I90">
            <v>13883.49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C95" t="str">
            <v>R                  0.00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8">
          <cell r="C98">
            <v>7810972.5499999998</v>
          </cell>
          <cell r="D98">
            <v>1991641.22</v>
          </cell>
          <cell r="E98">
            <v>1114356.97</v>
          </cell>
          <cell r="F98">
            <v>2730816.39</v>
          </cell>
          <cell r="G98">
            <v>1122991.69</v>
          </cell>
          <cell r="H98">
            <v>780813.73</v>
          </cell>
          <cell r="I98">
            <v>15551592.550000001</v>
          </cell>
        </row>
      </sheetData>
      <sheetData sheetId="10">
        <row r="36">
          <cell r="C36">
            <v>1300</v>
          </cell>
          <cell r="D36">
            <v>7500</v>
          </cell>
          <cell r="E36">
            <v>0</v>
          </cell>
          <cell r="F36">
            <v>8800</v>
          </cell>
        </row>
        <row r="37">
          <cell r="C37">
            <v>25748.38</v>
          </cell>
          <cell r="D37">
            <v>138171.94</v>
          </cell>
          <cell r="E37">
            <v>0</v>
          </cell>
          <cell r="F37">
            <v>163920.32000000001</v>
          </cell>
        </row>
        <row r="38">
          <cell r="C38">
            <v>14376.8</v>
          </cell>
          <cell r="D38">
            <v>17728.05</v>
          </cell>
          <cell r="E38">
            <v>0</v>
          </cell>
          <cell r="F38">
            <v>32104.85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4855.1899999999996</v>
          </cell>
          <cell r="D41">
            <v>233403.83</v>
          </cell>
          <cell r="E41">
            <v>0</v>
          </cell>
          <cell r="F41">
            <v>238259.02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3110</v>
          </cell>
          <cell r="D43">
            <v>9805</v>
          </cell>
          <cell r="E43">
            <v>0</v>
          </cell>
          <cell r="F43">
            <v>12915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5398.09</v>
          </cell>
          <cell r="D48">
            <v>59030.07</v>
          </cell>
          <cell r="E48">
            <v>0</v>
          </cell>
          <cell r="F48">
            <v>64428.160000000003</v>
          </cell>
        </row>
        <row r="49">
          <cell r="C49">
            <v>68580.95</v>
          </cell>
          <cell r="D49">
            <v>192966.85</v>
          </cell>
          <cell r="E49">
            <v>0</v>
          </cell>
          <cell r="F49">
            <v>261547.8</v>
          </cell>
        </row>
        <row r="50">
          <cell r="C50">
            <v>0</v>
          </cell>
          <cell r="D50">
            <v>46745.48</v>
          </cell>
          <cell r="E50">
            <v>0</v>
          </cell>
          <cell r="F50">
            <v>46745.48</v>
          </cell>
        </row>
        <row r="51">
          <cell r="C51">
            <v>0</v>
          </cell>
          <cell r="D51">
            <v>312714.17</v>
          </cell>
          <cell r="E51">
            <v>0</v>
          </cell>
          <cell r="F51">
            <v>312714.17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500306.42</v>
          </cell>
          <cell r="D54">
            <v>0</v>
          </cell>
          <cell r="E54">
            <v>0</v>
          </cell>
          <cell r="F54">
            <v>500306.42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59285.34</v>
          </cell>
          <cell r="E56">
            <v>0</v>
          </cell>
          <cell r="F56">
            <v>59285.34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15165.78</v>
          </cell>
          <cell r="D58">
            <v>253607.57</v>
          </cell>
          <cell r="E58">
            <v>0</v>
          </cell>
          <cell r="F58">
            <v>268773.34999999998</v>
          </cell>
        </row>
        <row r="59">
          <cell r="C59">
            <v>0</v>
          </cell>
          <cell r="D59">
            <v>6335.17</v>
          </cell>
          <cell r="E59">
            <v>0</v>
          </cell>
          <cell r="F59">
            <v>6335.17</v>
          </cell>
        </row>
        <row r="60">
          <cell r="C60">
            <v>0</v>
          </cell>
          <cell r="D60">
            <v>18565.43</v>
          </cell>
          <cell r="E60">
            <v>0</v>
          </cell>
          <cell r="F60">
            <v>18565.43</v>
          </cell>
        </row>
        <row r="68">
          <cell r="C68">
            <v>0</v>
          </cell>
          <cell r="D68">
            <v>22091.95</v>
          </cell>
          <cell r="E68">
            <v>0</v>
          </cell>
          <cell r="F68">
            <v>22091.95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12500</v>
          </cell>
          <cell r="D70">
            <v>27207.5</v>
          </cell>
          <cell r="E70">
            <v>0</v>
          </cell>
          <cell r="F70">
            <v>39707.5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164008</v>
          </cell>
          <cell r="D73">
            <v>0</v>
          </cell>
          <cell r="E73">
            <v>0</v>
          </cell>
          <cell r="F73">
            <v>164008</v>
          </cell>
        </row>
        <row r="74">
          <cell r="C74">
            <v>94387.95</v>
          </cell>
          <cell r="D74">
            <v>221593.01</v>
          </cell>
          <cell r="E74">
            <v>0</v>
          </cell>
          <cell r="F74">
            <v>315980.96000000002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</row>
        <row r="78">
          <cell r="C78">
            <v>0</v>
          </cell>
          <cell r="D78">
            <v>57458.559999999998</v>
          </cell>
          <cell r="E78">
            <v>0</v>
          </cell>
          <cell r="F78">
            <v>57458.559999999998</v>
          </cell>
        </row>
        <row r="79">
          <cell r="C79">
            <v>0</v>
          </cell>
          <cell r="D79">
            <v>3163</v>
          </cell>
          <cell r="E79">
            <v>0</v>
          </cell>
          <cell r="F79">
            <v>3163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400</v>
          </cell>
          <cell r="D81">
            <v>58718</v>
          </cell>
          <cell r="E81">
            <v>0</v>
          </cell>
          <cell r="F81">
            <v>59118</v>
          </cell>
        </row>
        <row r="82">
          <cell r="C82">
            <v>0</v>
          </cell>
          <cell r="D82">
            <v>13327.18</v>
          </cell>
          <cell r="E82">
            <v>0</v>
          </cell>
          <cell r="F82">
            <v>13327.18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81000</v>
          </cell>
          <cell r="E84">
            <v>0</v>
          </cell>
          <cell r="F84">
            <v>81000</v>
          </cell>
        </row>
        <row r="85">
          <cell r="C85">
            <v>0</v>
          </cell>
          <cell r="D85">
            <v>122835.93</v>
          </cell>
          <cell r="E85">
            <v>0</v>
          </cell>
          <cell r="F85">
            <v>122835.93</v>
          </cell>
        </row>
        <row r="86">
          <cell r="C86">
            <v>9037.25</v>
          </cell>
          <cell r="D86">
            <v>48313.2</v>
          </cell>
          <cell r="E86">
            <v>0</v>
          </cell>
          <cell r="F86">
            <v>57350.45</v>
          </cell>
        </row>
        <row r="87">
          <cell r="C87">
            <v>0</v>
          </cell>
          <cell r="D87">
            <v>460</v>
          </cell>
          <cell r="E87">
            <v>0</v>
          </cell>
          <cell r="F87">
            <v>460</v>
          </cell>
        </row>
        <row r="88">
          <cell r="C88">
            <v>0</v>
          </cell>
          <cell r="D88">
            <v>1645</v>
          </cell>
          <cell r="E88">
            <v>0</v>
          </cell>
          <cell r="F88">
            <v>1645</v>
          </cell>
        </row>
        <row r="89">
          <cell r="C89">
            <v>0</v>
          </cell>
          <cell r="D89">
            <v>48295</v>
          </cell>
          <cell r="E89">
            <v>0</v>
          </cell>
          <cell r="F89">
            <v>48295</v>
          </cell>
        </row>
        <row r="90">
          <cell r="C90">
            <v>1076.51</v>
          </cell>
          <cell r="D90">
            <v>230600</v>
          </cell>
          <cell r="E90">
            <v>0</v>
          </cell>
          <cell r="F90">
            <v>231676.51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452.2</v>
          </cell>
          <cell r="E92">
            <v>0</v>
          </cell>
          <cell r="F92">
            <v>452.2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</row>
        <row r="95">
          <cell r="C95" t="str">
            <v>R                  0.00</v>
          </cell>
          <cell r="D95">
            <v>212980.49</v>
          </cell>
          <cell r="E95">
            <v>0</v>
          </cell>
          <cell r="F95">
            <v>212980.49</v>
          </cell>
        </row>
        <row r="98">
          <cell r="C98">
            <v>920251.32</v>
          </cell>
          <cell r="D98">
            <v>2505999.92</v>
          </cell>
          <cell r="E98">
            <v>0</v>
          </cell>
          <cell r="F98">
            <v>3426251.24</v>
          </cell>
        </row>
      </sheetData>
      <sheetData sheetId="11">
        <row r="36">
          <cell r="C36">
            <v>3900</v>
          </cell>
          <cell r="D36">
            <v>4600</v>
          </cell>
          <cell r="E36">
            <v>200</v>
          </cell>
          <cell r="F36">
            <v>0</v>
          </cell>
          <cell r="G36">
            <v>6500</v>
          </cell>
          <cell r="I36">
            <v>15200</v>
          </cell>
        </row>
        <row r="37">
          <cell r="C37">
            <v>106373.85</v>
          </cell>
          <cell r="D37">
            <v>172649.29</v>
          </cell>
          <cell r="E37">
            <v>1472.45</v>
          </cell>
          <cell r="F37">
            <v>0</v>
          </cell>
          <cell r="G37">
            <v>188318.95</v>
          </cell>
          <cell r="I37">
            <v>468814.54</v>
          </cell>
        </row>
        <row r="38">
          <cell r="C38">
            <v>19282.68</v>
          </cell>
          <cell r="D38">
            <v>23313.72</v>
          </cell>
          <cell r="E38">
            <v>785.68</v>
          </cell>
          <cell r="F38">
            <v>0</v>
          </cell>
          <cell r="G38">
            <v>7285.68</v>
          </cell>
          <cell r="I38">
            <v>50667.76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>
            <v>0</v>
          </cell>
        </row>
        <row r="41">
          <cell r="C41">
            <v>55248.62</v>
          </cell>
          <cell r="D41">
            <v>33048.5</v>
          </cell>
          <cell r="E41">
            <v>1059.96</v>
          </cell>
          <cell r="F41">
            <v>0</v>
          </cell>
          <cell r="G41">
            <v>135262.62</v>
          </cell>
          <cell r="I41">
            <v>224619.7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I42">
            <v>0</v>
          </cell>
        </row>
        <row r="43">
          <cell r="C43">
            <v>6463</v>
          </cell>
          <cell r="D43">
            <v>6850</v>
          </cell>
          <cell r="E43">
            <v>9445</v>
          </cell>
          <cell r="F43">
            <v>0</v>
          </cell>
          <cell r="G43">
            <v>3014</v>
          </cell>
          <cell r="I43">
            <v>25772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>
            <v>0</v>
          </cell>
        </row>
        <row r="48">
          <cell r="C48">
            <v>58624.97</v>
          </cell>
          <cell r="D48">
            <v>65259.68</v>
          </cell>
          <cell r="E48">
            <v>672.58</v>
          </cell>
          <cell r="F48">
            <v>0</v>
          </cell>
          <cell r="G48">
            <v>190770.99</v>
          </cell>
          <cell r="I48">
            <v>315328.21999999997</v>
          </cell>
        </row>
        <row r="49">
          <cell r="C49">
            <v>89380.12</v>
          </cell>
          <cell r="D49">
            <v>103918.99</v>
          </cell>
          <cell r="E49">
            <v>3300.37</v>
          </cell>
          <cell r="F49">
            <v>0</v>
          </cell>
          <cell r="G49">
            <v>127273.03</v>
          </cell>
          <cell r="I49">
            <v>323872.51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28158.29</v>
          </cell>
          <cell r="I50">
            <v>28158.29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321104.34000000003</v>
          </cell>
          <cell r="I51">
            <v>321104.34000000003</v>
          </cell>
        </row>
        <row r="52">
          <cell r="C52">
            <v>43680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>
            <v>43680</v>
          </cell>
        </row>
        <row r="53">
          <cell r="C53">
            <v>7330.45</v>
          </cell>
          <cell r="D53">
            <v>195859.1</v>
          </cell>
          <cell r="E53">
            <v>0</v>
          </cell>
          <cell r="F53">
            <v>0</v>
          </cell>
          <cell r="G53">
            <v>0</v>
          </cell>
          <cell r="I53">
            <v>203189.55</v>
          </cell>
        </row>
        <row r="54">
          <cell r="C54">
            <v>2355331.66</v>
          </cell>
          <cell r="D54">
            <v>3104986.51</v>
          </cell>
          <cell r="E54">
            <v>224.44</v>
          </cell>
          <cell r="F54">
            <v>0</v>
          </cell>
          <cell r="G54">
            <v>0</v>
          </cell>
          <cell r="I54">
            <v>5460542.6100000003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84658.12</v>
          </cell>
          <cell r="I56">
            <v>84658.12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I57">
            <v>0</v>
          </cell>
        </row>
        <row r="58">
          <cell r="C58">
            <v>82170.63</v>
          </cell>
          <cell r="D58">
            <v>163552.76999999999</v>
          </cell>
          <cell r="E58">
            <v>1776.03</v>
          </cell>
          <cell r="F58">
            <v>0</v>
          </cell>
          <cell r="G58">
            <v>133763.5</v>
          </cell>
          <cell r="I58">
            <v>381262.93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8494.7099999999991</v>
          </cell>
          <cell r="I59">
            <v>8494.7099999999991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13909.9</v>
          </cell>
          <cell r="I60">
            <v>13909.9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9974.5400000000009</v>
          </cell>
          <cell r="I68">
            <v>9974.5400000000009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I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132728.88</v>
          </cell>
          <cell r="I70">
            <v>132728.88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>
            <v>0</v>
          </cell>
        </row>
        <row r="72">
          <cell r="C72">
            <v>1356.8</v>
          </cell>
          <cell r="D72">
            <v>1484</v>
          </cell>
          <cell r="E72">
            <v>42.4</v>
          </cell>
          <cell r="F72">
            <v>0</v>
          </cell>
          <cell r="G72">
            <v>1356.8</v>
          </cell>
          <cell r="I72">
            <v>4240</v>
          </cell>
        </row>
        <row r="73">
          <cell r="C73">
            <v>1734808</v>
          </cell>
          <cell r="D73">
            <v>1312344</v>
          </cell>
          <cell r="E73">
            <v>0</v>
          </cell>
          <cell r="F73">
            <v>0</v>
          </cell>
          <cell r="G73">
            <v>0</v>
          </cell>
          <cell r="I73">
            <v>3047152</v>
          </cell>
        </row>
        <row r="74">
          <cell r="C74">
            <v>151354.21</v>
          </cell>
          <cell r="D74">
            <v>165543.67000000001</v>
          </cell>
          <cell r="E74">
            <v>4729.8100000000004</v>
          </cell>
          <cell r="F74">
            <v>0</v>
          </cell>
          <cell r="G74">
            <v>151354.21</v>
          </cell>
          <cell r="I74">
            <v>472981.9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520</v>
          </cell>
          <cell r="I75">
            <v>520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>
            <v>0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74880</v>
          </cell>
          <cell r="I78">
            <v>74880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4130</v>
          </cell>
          <cell r="I79">
            <v>4130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13450</v>
          </cell>
          <cell r="I81">
            <v>13450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8810.8700000000008</v>
          </cell>
          <cell r="I82">
            <v>8810.8700000000008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I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126952</v>
          </cell>
          <cell r="I84">
            <v>126952</v>
          </cell>
        </row>
        <row r="85">
          <cell r="C85">
            <v>14200</v>
          </cell>
          <cell r="D85">
            <v>0</v>
          </cell>
          <cell r="E85">
            <v>0</v>
          </cell>
          <cell r="F85">
            <v>0</v>
          </cell>
          <cell r="G85">
            <v>63072.94</v>
          </cell>
          <cell r="I85">
            <v>77272.94</v>
          </cell>
        </row>
        <row r="86">
          <cell r="C86">
            <v>13847.16</v>
          </cell>
          <cell r="D86">
            <v>16099.64</v>
          </cell>
          <cell r="E86">
            <v>560.16999999999996</v>
          </cell>
          <cell r="F86">
            <v>0</v>
          </cell>
          <cell r="G86">
            <v>22701.38</v>
          </cell>
          <cell r="I86">
            <v>53208.35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1900</v>
          </cell>
          <cell r="I87">
            <v>1900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931</v>
          </cell>
          <cell r="I88">
            <v>931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54411</v>
          </cell>
          <cell r="I89">
            <v>54411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68000</v>
          </cell>
          <cell r="I90">
            <v>68000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>
            <v>0</v>
          </cell>
        </row>
        <row r="92">
          <cell r="C92">
            <v>1805</v>
          </cell>
          <cell r="D92">
            <v>1806</v>
          </cell>
          <cell r="E92">
            <v>1806</v>
          </cell>
          <cell r="F92">
            <v>0</v>
          </cell>
          <cell r="G92">
            <v>400</v>
          </cell>
          <cell r="I92">
            <v>5817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I94">
            <v>0</v>
          </cell>
        </row>
        <row r="95"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172199.27</v>
          </cell>
          <cell r="I95">
            <v>172199.27</v>
          </cell>
        </row>
        <row r="96"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>
            <v>0</v>
          </cell>
        </row>
        <row r="98">
          <cell r="C98">
            <v>4745157.1500000004</v>
          </cell>
          <cell r="D98">
            <v>5371315.8700000001</v>
          </cell>
          <cell r="E98">
            <v>26074.89</v>
          </cell>
          <cell r="F98">
            <v>0</v>
          </cell>
          <cell r="G98">
            <v>2156287.02</v>
          </cell>
          <cell r="I98">
            <v>12298834.93</v>
          </cell>
        </row>
      </sheetData>
      <sheetData sheetId="12">
        <row r="36">
          <cell r="C36">
            <v>2000</v>
          </cell>
        </row>
      </sheetData>
      <sheetData sheetId="13">
        <row r="36">
          <cell r="C36">
            <v>1926.54</v>
          </cell>
        </row>
      </sheetData>
      <sheetData sheetId="14">
        <row r="36">
          <cell r="C36">
            <v>0</v>
          </cell>
        </row>
      </sheetData>
      <sheetData sheetId="15">
        <row r="36">
          <cell r="C36">
            <v>0</v>
          </cell>
        </row>
      </sheetData>
      <sheetData sheetId="16">
        <row r="36">
          <cell r="C36">
            <v>25800</v>
          </cell>
        </row>
      </sheetData>
      <sheetData sheetId="17">
        <row r="36">
          <cell r="C36">
            <v>4000</v>
          </cell>
        </row>
      </sheetData>
      <sheetData sheetId="18">
        <row r="36">
          <cell r="C36">
            <v>8200</v>
          </cell>
        </row>
      </sheetData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ount"/>
      <sheetName val="Total Div."/>
      <sheetName val="Off.Service Center"/>
      <sheetName val="Total Bangpoo "/>
      <sheetName val="Total Seat Off."/>
      <sheetName val="Seat Off."/>
      <sheetName val="Draw.design"/>
      <sheetName val="Total fac. BP"/>
      <sheetName val="TT.Seat"/>
      <sheetName val="Seat-IMV"/>
      <sheetName val="Seat-O"/>
      <sheetName val="Synchornize Proj."/>
      <sheetName val="Seat-Isuzu"/>
      <sheetName val="foam fac."/>
      <sheetName val="TT.Trim"/>
      <sheetName val="Trim-IMV"/>
      <sheetName val="Trim-O"/>
      <sheetName val="Trim-H-Antolin"/>
      <sheetName val="Trim-H-Sanwa"/>
      <sheetName val="Total Banpho"/>
      <sheetName val="Total Fac. banpho"/>
      <sheetName val="Banpho off"/>
      <sheetName val="Banpho seat-imv"/>
      <sheetName val="Banpho seat-other"/>
      <sheetName val="Banpho seat-nissan"/>
      <sheetName val="Banpho seat-subaru"/>
      <sheetName val="Banpho seat-isuzu"/>
      <sheetName val="Foam banpho"/>
      <sheetName val="Banpho trim-imv"/>
      <sheetName val="Total Hemaraj"/>
      <sheetName val="Total fac.Hes"/>
      <sheetName val="Hes office"/>
      <sheetName val="Hes seat-GM"/>
      <sheetName val="Hes seat-Mitsu."/>
      <sheetName val="Hes H-L Antolin"/>
      <sheetName val="Hes seat-Suzuki"/>
      <sheetName val="Hes seat-MG"/>
      <sheetName val="TT.Seat-Office"/>
      <sheetName val="TT.Seat-Factory"/>
      <sheetName val="TT.bp fac+sc"/>
    </sheetNames>
    <sheetDataSet>
      <sheetData sheetId="0"/>
      <sheetData sheetId="1"/>
      <sheetData sheetId="2">
        <row r="7">
          <cell r="D7">
            <v>15500</v>
          </cell>
          <cell r="G7">
            <v>15500</v>
          </cell>
          <cell r="J7">
            <v>15500</v>
          </cell>
          <cell r="M7">
            <v>15500</v>
          </cell>
          <cell r="P7">
            <v>15500</v>
          </cell>
          <cell r="S7">
            <v>15500</v>
          </cell>
          <cell r="Y7">
            <v>15500</v>
          </cell>
          <cell r="AB7">
            <v>15500</v>
          </cell>
          <cell r="AE7">
            <v>15500</v>
          </cell>
          <cell r="AH7">
            <v>15500</v>
          </cell>
          <cell r="AK7">
            <v>15500</v>
          </cell>
          <cell r="AN7">
            <v>15500</v>
          </cell>
        </row>
        <row r="8">
          <cell r="D8">
            <v>200000</v>
          </cell>
          <cell r="G8">
            <v>240000</v>
          </cell>
          <cell r="J8">
            <v>207000</v>
          </cell>
          <cell r="M8">
            <v>290000</v>
          </cell>
          <cell r="P8">
            <v>250000</v>
          </cell>
          <cell r="S8">
            <v>290000</v>
          </cell>
          <cell r="Y8">
            <v>250000</v>
          </cell>
          <cell r="AB8">
            <v>290000</v>
          </cell>
          <cell r="AE8">
            <v>250000</v>
          </cell>
          <cell r="AH8">
            <v>300000</v>
          </cell>
          <cell r="AK8">
            <v>250000</v>
          </cell>
          <cell r="AN8">
            <v>300000</v>
          </cell>
        </row>
        <row r="9">
          <cell r="D9">
            <v>478600</v>
          </cell>
          <cell r="G9">
            <v>25500</v>
          </cell>
          <cell r="J9">
            <v>0</v>
          </cell>
          <cell r="M9">
            <v>0</v>
          </cell>
          <cell r="P9">
            <v>500</v>
          </cell>
          <cell r="S9">
            <v>4600</v>
          </cell>
          <cell r="Y9">
            <v>0</v>
          </cell>
          <cell r="AB9">
            <v>500</v>
          </cell>
          <cell r="AE9">
            <v>0</v>
          </cell>
          <cell r="AH9">
            <v>0</v>
          </cell>
          <cell r="AK9">
            <v>0</v>
          </cell>
          <cell r="AN9">
            <v>0</v>
          </cell>
        </row>
        <row r="10">
          <cell r="D10">
            <v>0</v>
          </cell>
          <cell r="G10">
            <v>91000</v>
          </cell>
          <cell r="J10">
            <v>46800</v>
          </cell>
          <cell r="M10">
            <v>36400</v>
          </cell>
          <cell r="P10">
            <v>0</v>
          </cell>
          <cell r="S10">
            <v>82500</v>
          </cell>
          <cell r="Y10">
            <v>82500</v>
          </cell>
          <cell r="AB10">
            <v>0</v>
          </cell>
          <cell r="AE10">
            <v>25800</v>
          </cell>
          <cell r="AH10">
            <v>89100</v>
          </cell>
          <cell r="AK10">
            <v>89100</v>
          </cell>
          <cell r="AN10">
            <v>58700</v>
          </cell>
        </row>
        <row r="11">
          <cell r="D11">
            <v>0</v>
          </cell>
          <cell r="G11">
            <v>0</v>
          </cell>
          <cell r="J11">
            <v>0</v>
          </cell>
          <cell r="M11">
            <v>0</v>
          </cell>
          <cell r="P11">
            <v>0</v>
          </cell>
          <cell r="S11">
            <v>0</v>
          </cell>
          <cell r="Y11">
            <v>0</v>
          </cell>
          <cell r="AB11">
            <v>0</v>
          </cell>
          <cell r="AE11">
            <v>0</v>
          </cell>
          <cell r="AH11">
            <v>0</v>
          </cell>
          <cell r="AK11">
            <v>0</v>
          </cell>
          <cell r="AN11">
            <v>0</v>
          </cell>
        </row>
        <row r="12">
          <cell r="D12">
            <v>0</v>
          </cell>
          <cell r="G12">
            <v>0</v>
          </cell>
          <cell r="J12">
            <v>0</v>
          </cell>
          <cell r="M12">
            <v>0</v>
          </cell>
          <cell r="P12">
            <v>0</v>
          </cell>
          <cell r="S12">
            <v>0</v>
          </cell>
          <cell r="Y12">
            <v>0</v>
          </cell>
          <cell r="AB12">
            <v>0</v>
          </cell>
          <cell r="AE12">
            <v>0</v>
          </cell>
          <cell r="AH12">
            <v>0</v>
          </cell>
          <cell r="AK12">
            <v>0</v>
          </cell>
          <cell r="AN12">
            <v>0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3000</v>
          </cell>
          <cell r="G14">
            <v>4000</v>
          </cell>
          <cell r="J14">
            <v>14000</v>
          </cell>
          <cell r="M14">
            <v>11250</v>
          </cell>
          <cell r="P14">
            <v>28200</v>
          </cell>
          <cell r="S14">
            <v>53250</v>
          </cell>
          <cell r="Y14">
            <v>4000</v>
          </cell>
          <cell r="AB14">
            <v>9450</v>
          </cell>
          <cell r="AE14">
            <v>13250</v>
          </cell>
          <cell r="AH14">
            <v>3750</v>
          </cell>
          <cell r="AK14">
            <v>3950</v>
          </cell>
          <cell r="AN14">
            <v>2500</v>
          </cell>
        </row>
        <row r="15">
          <cell r="D15">
            <v>124440.27139418962</v>
          </cell>
          <cell r="G15">
            <v>122115.84739885449</v>
          </cell>
          <cell r="J15">
            <v>129154.54683289208</v>
          </cell>
          <cell r="M15">
            <v>114863.54422831634</v>
          </cell>
          <cell r="P15">
            <v>130356.22728521105</v>
          </cell>
          <cell r="S15">
            <v>150447.91731433023</v>
          </cell>
          <cell r="Y15">
            <v>139184.87945019547</v>
          </cell>
          <cell r="AB15">
            <v>130814.86495134272</v>
          </cell>
          <cell r="AE15">
            <v>150940.78530862345</v>
          </cell>
          <cell r="AH15">
            <v>168672.74754928594</v>
          </cell>
          <cell r="AK15">
            <v>149957.10183018405</v>
          </cell>
          <cell r="AN15">
            <v>137393.07062947465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  <cell r="Y16">
            <v>0</v>
          </cell>
          <cell r="AB16">
            <v>0</v>
          </cell>
          <cell r="AE16">
            <v>0</v>
          </cell>
          <cell r="AH16">
            <v>0</v>
          </cell>
          <cell r="AK16">
            <v>0</v>
          </cell>
          <cell r="AN16">
            <v>0</v>
          </cell>
        </row>
        <row r="17">
          <cell r="D17">
            <v>0</v>
          </cell>
          <cell r="G17">
            <v>0</v>
          </cell>
          <cell r="J17">
            <v>0</v>
          </cell>
          <cell r="M17">
            <v>0</v>
          </cell>
          <cell r="P17">
            <v>0</v>
          </cell>
          <cell r="S17">
            <v>0</v>
          </cell>
          <cell r="Y17">
            <v>0</v>
          </cell>
          <cell r="AB17">
            <v>0</v>
          </cell>
          <cell r="AE17">
            <v>0</v>
          </cell>
          <cell r="AH17">
            <v>0</v>
          </cell>
          <cell r="AK17">
            <v>0</v>
          </cell>
          <cell r="AN17">
            <v>0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  <cell r="AN18">
            <v>0</v>
          </cell>
        </row>
        <row r="19">
          <cell r="D19">
            <v>0</v>
          </cell>
          <cell r="G19">
            <v>0</v>
          </cell>
          <cell r="J19">
            <v>0</v>
          </cell>
          <cell r="M19">
            <v>0</v>
          </cell>
          <cell r="P19">
            <v>0</v>
          </cell>
          <cell r="S19">
            <v>0</v>
          </cell>
          <cell r="Y19">
            <v>0</v>
          </cell>
          <cell r="AB19">
            <v>0</v>
          </cell>
          <cell r="AE19">
            <v>0</v>
          </cell>
          <cell r="AH19">
            <v>0</v>
          </cell>
          <cell r="AK19">
            <v>0</v>
          </cell>
          <cell r="AN19">
            <v>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0</v>
          </cell>
          <cell r="G22">
            <v>0</v>
          </cell>
          <cell r="J22">
            <v>0</v>
          </cell>
          <cell r="M22">
            <v>0</v>
          </cell>
          <cell r="P22">
            <v>0</v>
          </cell>
          <cell r="S22">
            <v>0</v>
          </cell>
          <cell r="Y22">
            <v>0</v>
          </cell>
          <cell r="AB22">
            <v>0</v>
          </cell>
          <cell r="AE22">
            <v>0</v>
          </cell>
          <cell r="AH22">
            <v>0</v>
          </cell>
          <cell r="AK22">
            <v>0</v>
          </cell>
          <cell r="AN22">
            <v>0</v>
          </cell>
        </row>
        <row r="23">
          <cell r="D23">
            <v>6214</v>
          </cell>
          <cell r="G23">
            <v>8625</v>
          </cell>
          <cell r="J23">
            <v>9975</v>
          </cell>
          <cell r="M23">
            <v>55425</v>
          </cell>
          <cell r="P23">
            <v>54455</v>
          </cell>
          <cell r="S23">
            <v>9975</v>
          </cell>
          <cell r="Y23">
            <v>8125</v>
          </cell>
          <cell r="AB23">
            <v>11625</v>
          </cell>
          <cell r="AE23">
            <v>18275</v>
          </cell>
          <cell r="AH23">
            <v>8125</v>
          </cell>
          <cell r="AK23">
            <v>6125</v>
          </cell>
          <cell r="AN23">
            <v>6575</v>
          </cell>
        </row>
        <row r="24">
          <cell r="D24">
            <v>0</v>
          </cell>
          <cell r="G24">
            <v>0</v>
          </cell>
          <cell r="J24">
            <v>0</v>
          </cell>
          <cell r="M24">
            <v>0</v>
          </cell>
          <cell r="P24">
            <v>0</v>
          </cell>
          <cell r="S24">
            <v>0</v>
          </cell>
          <cell r="Y24">
            <v>0</v>
          </cell>
          <cell r="AB24">
            <v>0</v>
          </cell>
          <cell r="AE24">
            <v>0</v>
          </cell>
          <cell r="AH24">
            <v>0</v>
          </cell>
          <cell r="AK24">
            <v>0</v>
          </cell>
          <cell r="AN24">
            <v>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  <cell r="AN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  <cell r="AN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  <cell r="Y27">
            <v>0</v>
          </cell>
          <cell r="AB27">
            <v>0</v>
          </cell>
          <cell r="AE27">
            <v>0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3000</v>
          </cell>
          <cell r="G28">
            <v>9900</v>
          </cell>
          <cell r="J28">
            <v>10400</v>
          </cell>
          <cell r="M28">
            <v>7600</v>
          </cell>
          <cell r="P28">
            <v>3000</v>
          </cell>
          <cell r="S28">
            <v>9900</v>
          </cell>
          <cell r="Y28">
            <v>5300</v>
          </cell>
          <cell r="AB28">
            <v>10400</v>
          </cell>
          <cell r="AE28">
            <v>7600</v>
          </cell>
          <cell r="AH28">
            <v>7600</v>
          </cell>
          <cell r="AK28">
            <v>5300</v>
          </cell>
          <cell r="AN28">
            <v>3000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  <cell r="AN30">
            <v>0</v>
          </cell>
        </row>
        <row r="31">
          <cell r="D31">
            <v>0</v>
          </cell>
          <cell r="G31">
            <v>0</v>
          </cell>
          <cell r="J31">
            <v>0</v>
          </cell>
          <cell r="M31">
            <v>0</v>
          </cell>
          <cell r="P31">
            <v>0</v>
          </cell>
          <cell r="S31">
            <v>0</v>
          </cell>
          <cell r="Y31">
            <v>0</v>
          </cell>
          <cell r="AB31">
            <v>0</v>
          </cell>
          <cell r="AE31">
            <v>0</v>
          </cell>
          <cell r="AH31">
            <v>0</v>
          </cell>
          <cell r="AK31">
            <v>0</v>
          </cell>
          <cell r="AN31">
            <v>0</v>
          </cell>
        </row>
        <row r="32">
          <cell r="D32">
            <v>75777</v>
          </cell>
          <cell r="G32">
            <v>92365</v>
          </cell>
          <cell r="J32">
            <v>104806</v>
          </cell>
          <cell r="M32">
            <v>82563</v>
          </cell>
          <cell r="P32">
            <v>79924</v>
          </cell>
          <cell r="S32">
            <v>104806</v>
          </cell>
          <cell r="Y32">
            <v>80678</v>
          </cell>
          <cell r="AB32">
            <v>80678</v>
          </cell>
          <cell r="AE32">
            <v>91988</v>
          </cell>
          <cell r="AH32">
            <v>76908</v>
          </cell>
          <cell r="AK32">
            <v>91988</v>
          </cell>
          <cell r="AN32">
            <v>91988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  <cell r="Y33">
            <v>0</v>
          </cell>
          <cell r="AB33">
            <v>0</v>
          </cell>
          <cell r="AE33">
            <v>0</v>
          </cell>
          <cell r="AH33">
            <v>0</v>
          </cell>
          <cell r="AK33">
            <v>0</v>
          </cell>
          <cell r="AN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20000</v>
          </cell>
          <cell r="P35">
            <v>150000</v>
          </cell>
          <cell r="S35">
            <v>0</v>
          </cell>
          <cell r="Y35">
            <v>0</v>
          </cell>
          <cell r="AB35">
            <v>0</v>
          </cell>
          <cell r="AE35">
            <v>20000</v>
          </cell>
          <cell r="AH35">
            <v>0</v>
          </cell>
          <cell r="AK35">
            <v>0</v>
          </cell>
          <cell r="AN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  <cell r="Y36">
            <v>0</v>
          </cell>
          <cell r="AB36">
            <v>0</v>
          </cell>
          <cell r="AE36">
            <v>0</v>
          </cell>
          <cell r="AH36">
            <v>0</v>
          </cell>
          <cell r="AK36">
            <v>0</v>
          </cell>
          <cell r="AN36">
            <v>0</v>
          </cell>
        </row>
        <row r="37">
          <cell r="D37">
            <v>3700</v>
          </cell>
          <cell r="G37">
            <v>3700</v>
          </cell>
          <cell r="J37">
            <v>3700</v>
          </cell>
          <cell r="M37">
            <v>9700</v>
          </cell>
          <cell r="P37">
            <v>9700</v>
          </cell>
          <cell r="S37">
            <v>7700</v>
          </cell>
          <cell r="Y37">
            <v>3700</v>
          </cell>
          <cell r="AB37">
            <v>3700</v>
          </cell>
          <cell r="AE37">
            <v>3700</v>
          </cell>
          <cell r="AH37">
            <v>3700</v>
          </cell>
          <cell r="AK37">
            <v>3700</v>
          </cell>
          <cell r="AN37">
            <v>3700</v>
          </cell>
        </row>
        <row r="38">
          <cell r="D38">
            <v>6500</v>
          </cell>
          <cell r="G38">
            <v>51500</v>
          </cell>
          <cell r="J38">
            <v>56500</v>
          </cell>
          <cell r="M38">
            <v>7500</v>
          </cell>
          <cell r="P38">
            <v>6500</v>
          </cell>
          <cell r="S38">
            <v>6500</v>
          </cell>
          <cell r="Y38">
            <v>7500</v>
          </cell>
          <cell r="AB38">
            <v>8500</v>
          </cell>
          <cell r="AE38">
            <v>7500</v>
          </cell>
          <cell r="AH38">
            <v>7500</v>
          </cell>
          <cell r="AK38">
            <v>7500</v>
          </cell>
          <cell r="AN38">
            <v>7500</v>
          </cell>
        </row>
        <row r="39">
          <cell r="D39">
            <v>0</v>
          </cell>
          <cell r="G39">
            <v>0</v>
          </cell>
          <cell r="J39">
            <v>0</v>
          </cell>
          <cell r="M39">
            <v>0</v>
          </cell>
          <cell r="P39">
            <v>0</v>
          </cell>
          <cell r="S39">
            <v>0</v>
          </cell>
          <cell r="Y39">
            <v>0</v>
          </cell>
          <cell r="AB39">
            <v>0</v>
          </cell>
          <cell r="AE39">
            <v>0</v>
          </cell>
          <cell r="AH39">
            <v>0</v>
          </cell>
          <cell r="AK39">
            <v>0</v>
          </cell>
          <cell r="AN39">
            <v>0</v>
          </cell>
        </row>
        <row r="40">
          <cell r="D40">
            <v>0</v>
          </cell>
          <cell r="G40">
            <v>0</v>
          </cell>
          <cell r="J40">
            <v>0</v>
          </cell>
          <cell r="M40">
            <v>0</v>
          </cell>
          <cell r="P40">
            <v>0</v>
          </cell>
          <cell r="S40">
            <v>0</v>
          </cell>
          <cell r="Y40">
            <v>0</v>
          </cell>
          <cell r="AB40">
            <v>0</v>
          </cell>
          <cell r="AE40">
            <v>0</v>
          </cell>
          <cell r="AH40">
            <v>0</v>
          </cell>
          <cell r="AK40">
            <v>0</v>
          </cell>
          <cell r="AN40">
            <v>0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  <cell r="AN41">
            <v>0</v>
          </cell>
        </row>
        <row r="42">
          <cell r="D42">
            <v>0</v>
          </cell>
          <cell r="G42">
            <v>0</v>
          </cell>
          <cell r="J42">
            <v>0</v>
          </cell>
          <cell r="M42">
            <v>0</v>
          </cell>
          <cell r="P42">
            <v>0</v>
          </cell>
          <cell r="S42">
            <v>0</v>
          </cell>
          <cell r="Y42">
            <v>0</v>
          </cell>
          <cell r="AB42">
            <v>0</v>
          </cell>
          <cell r="AE42">
            <v>0</v>
          </cell>
          <cell r="AH42">
            <v>0</v>
          </cell>
          <cell r="AK42">
            <v>0</v>
          </cell>
          <cell r="AN42">
            <v>0</v>
          </cell>
        </row>
        <row r="43">
          <cell r="D43">
            <v>28000</v>
          </cell>
          <cell r="G43">
            <v>28000</v>
          </cell>
          <cell r="J43">
            <v>28000</v>
          </cell>
          <cell r="M43">
            <v>28000</v>
          </cell>
          <cell r="P43">
            <v>28000</v>
          </cell>
          <cell r="S43">
            <v>28000</v>
          </cell>
          <cell r="Y43">
            <v>28000</v>
          </cell>
          <cell r="AB43">
            <v>28000</v>
          </cell>
          <cell r="AE43">
            <v>28000</v>
          </cell>
          <cell r="AH43">
            <v>28000</v>
          </cell>
          <cell r="AK43">
            <v>29000</v>
          </cell>
          <cell r="AN43">
            <v>29000</v>
          </cell>
        </row>
        <row r="44">
          <cell r="D44">
            <v>82708.443238000007</v>
          </cell>
          <cell r="G44">
            <v>30857.622026000005</v>
          </cell>
          <cell r="J44">
            <v>39560.206187999996</v>
          </cell>
          <cell r="M44">
            <v>40469.387312999999</v>
          </cell>
          <cell r="P44">
            <v>46592.504217999995</v>
          </cell>
          <cell r="S44">
            <v>30316.292869999997</v>
          </cell>
          <cell r="Y44">
            <v>81620.732194999975</v>
          </cell>
          <cell r="AB44">
            <v>33135.141838000003</v>
          </cell>
          <cell r="AE44">
            <v>43389.617975999987</v>
          </cell>
          <cell r="AH44">
            <v>56049.777638</v>
          </cell>
          <cell r="AK44">
            <v>27397.375617999998</v>
          </cell>
          <cell r="AN44">
            <v>47981.927122999994</v>
          </cell>
        </row>
        <row r="45">
          <cell r="D45">
            <v>0</v>
          </cell>
          <cell r="G45">
            <v>0</v>
          </cell>
          <cell r="J45">
            <v>0</v>
          </cell>
          <cell r="M45">
            <v>0</v>
          </cell>
          <cell r="P45">
            <v>0</v>
          </cell>
          <cell r="S45">
            <v>0</v>
          </cell>
          <cell r="Y45">
            <v>0</v>
          </cell>
          <cell r="AB45">
            <v>0</v>
          </cell>
          <cell r="AE45">
            <v>0</v>
          </cell>
          <cell r="AH45">
            <v>0</v>
          </cell>
          <cell r="AK45">
            <v>0</v>
          </cell>
          <cell r="AN45">
            <v>0</v>
          </cell>
        </row>
        <row r="46">
          <cell r="D46">
            <v>1540</v>
          </cell>
          <cell r="G46">
            <v>2540</v>
          </cell>
          <cell r="J46">
            <v>2040</v>
          </cell>
          <cell r="M46">
            <v>1540</v>
          </cell>
          <cell r="P46">
            <v>2040</v>
          </cell>
          <cell r="S46">
            <v>2540</v>
          </cell>
          <cell r="Y46">
            <v>2040</v>
          </cell>
          <cell r="AB46">
            <v>2040</v>
          </cell>
          <cell r="AE46">
            <v>3040</v>
          </cell>
          <cell r="AH46">
            <v>2540</v>
          </cell>
          <cell r="AK46">
            <v>2540</v>
          </cell>
          <cell r="AN46">
            <v>2540</v>
          </cell>
        </row>
        <row r="47">
          <cell r="D47">
            <v>23000</v>
          </cell>
          <cell r="G47">
            <v>26000</v>
          </cell>
          <cell r="J47">
            <v>23000</v>
          </cell>
          <cell r="M47">
            <v>13000</v>
          </cell>
          <cell r="P47">
            <v>13000</v>
          </cell>
          <cell r="S47">
            <v>13000</v>
          </cell>
          <cell r="Y47">
            <v>16000</v>
          </cell>
          <cell r="AB47">
            <v>13000</v>
          </cell>
          <cell r="AE47">
            <v>13000</v>
          </cell>
          <cell r="AH47">
            <v>16000</v>
          </cell>
          <cell r="AK47">
            <v>13000</v>
          </cell>
          <cell r="AN47">
            <v>13000</v>
          </cell>
        </row>
        <row r="48">
          <cell r="D48">
            <v>0</v>
          </cell>
          <cell r="G48">
            <v>0</v>
          </cell>
          <cell r="J48">
            <v>0</v>
          </cell>
          <cell r="M48">
            <v>0</v>
          </cell>
          <cell r="P48">
            <v>0</v>
          </cell>
          <cell r="S48">
            <v>0</v>
          </cell>
          <cell r="Y48">
            <v>0</v>
          </cell>
          <cell r="AB48">
            <v>0</v>
          </cell>
          <cell r="AE48">
            <v>0</v>
          </cell>
          <cell r="AH48">
            <v>0</v>
          </cell>
          <cell r="AK48">
            <v>0</v>
          </cell>
          <cell r="AN48">
            <v>0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  <cell r="Y49">
            <v>0</v>
          </cell>
          <cell r="AB49">
            <v>0</v>
          </cell>
          <cell r="AE49">
            <v>0</v>
          </cell>
          <cell r="AH49">
            <v>0</v>
          </cell>
          <cell r="AK49">
            <v>0</v>
          </cell>
          <cell r="AN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  <cell r="Y50">
            <v>0</v>
          </cell>
          <cell r="AB50">
            <v>0</v>
          </cell>
          <cell r="AE50">
            <v>0</v>
          </cell>
          <cell r="AH50">
            <v>0</v>
          </cell>
          <cell r="AK50">
            <v>0</v>
          </cell>
          <cell r="AN50">
            <v>0</v>
          </cell>
        </row>
      </sheetData>
      <sheetData sheetId="3"/>
      <sheetData sheetId="4"/>
      <sheetData sheetId="5">
        <row r="7">
          <cell r="D7">
            <v>18800</v>
          </cell>
          <cell r="G7">
            <v>18800</v>
          </cell>
          <cell r="J7">
            <v>18800</v>
          </cell>
          <cell r="M7">
            <v>18800</v>
          </cell>
          <cell r="P7">
            <v>18800</v>
          </cell>
          <cell r="S7">
            <v>18800</v>
          </cell>
          <cell r="Y7">
            <v>18800</v>
          </cell>
          <cell r="AB7">
            <v>18800</v>
          </cell>
          <cell r="AE7">
            <v>18800</v>
          </cell>
          <cell r="AH7">
            <v>18800</v>
          </cell>
          <cell r="AK7">
            <v>18800</v>
          </cell>
          <cell r="AN7">
            <v>18800</v>
          </cell>
        </row>
        <row r="8">
          <cell r="D8">
            <v>380000</v>
          </cell>
          <cell r="G8">
            <v>456000</v>
          </cell>
          <cell r="J8">
            <v>393300</v>
          </cell>
          <cell r="M8">
            <v>551000</v>
          </cell>
          <cell r="P8">
            <v>475000</v>
          </cell>
          <cell r="S8">
            <v>551000</v>
          </cell>
          <cell r="Y8">
            <v>475000</v>
          </cell>
          <cell r="AB8">
            <v>551000</v>
          </cell>
          <cell r="AE8">
            <v>475000</v>
          </cell>
          <cell r="AH8">
            <v>570000</v>
          </cell>
          <cell r="AK8">
            <v>475000</v>
          </cell>
          <cell r="AN8">
            <v>570000</v>
          </cell>
        </row>
        <row r="9">
          <cell r="D9">
            <v>665450</v>
          </cell>
          <cell r="G9">
            <v>26000</v>
          </cell>
          <cell r="J9">
            <v>0</v>
          </cell>
          <cell r="M9">
            <v>0</v>
          </cell>
          <cell r="P9">
            <v>1000</v>
          </cell>
          <cell r="S9">
            <v>8700</v>
          </cell>
          <cell r="Y9">
            <v>0</v>
          </cell>
          <cell r="AB9">
            <v>1000</v>
          </cell>
          <cell r="AE9">
            <v>0</v>
          </cell>
          <cell r="AH9">
            <v>0</v>
          </cell>
          <cell r="AK9">
            <v>0</v>
          </cell>
          <cell r="AN9">
            <v>0</v>
          </cell>
        </row>
        <row r="10">
          <cell r="D10">
            <v>231700</v>
          </cell>
          <cell r="G10">
            <v>626940</v>
          </cell>
          <cell r="J10">
            <v>915884</v>
          </cell>
          <cell r="M10">
            <v>298360</v>
          </cell>
          <cell r="P10">
            <v>431700</v>
          </cell>
          <cell r="S10">
            <v>314200</v>
          </cell>
          <cell r="Y10">
            <v>909464</v>
          </cell>
          <cell r="AB10">
            <v>229200</v>
          </cell>
          <cell r="AE10">
            <v>289000</v>
          </cell>
          <cell r="AH10">
            <v>393050</v>
          </cell>
          <cell r="AK10">
            <v>395050</v>
          </cell>
          <cell r="AN10">
            <v>347230</v>
          </cell>
        </row>
        <row r="11">
          <cell r="D11">
            <v>0</v>
          </cell>
          <cell r="G11">
            <v>0</v>
          </cell>
          <cell r="J11">
            <v>0</v>
          </cell>
          <cell r="M11">
            <v>0</v>
          </cell>
          <cell r="P11">
            <v>0</v>
          </cell>
          <cell r="S11">
            <v>0</v>
          </cell>
          <cell r="Y11">
            <v>0</v>
          </cell>
          <cell r="AB11">
            <v>0</v>
          </cell>
          <cell r="AE11">
            <v>0</v>
          </cell>
          <cell r="AH11">
            <v>0</v>
          </cell>
          <cell r="AK11">
            <v>0</v>
          </cell>
          <cell r="AN11">
            <v>0</v>
          </cell>
        </row>
        <row r="12">
          <cell r="D12">
            <v>10917</v>
          </cell>
          <cell r="G12">
            <v>10213.790000000001</v>
          </cell>
          <cell r="J12">
            <v>10917</v>
          </cell>
          <cell r="M12">
            <v>10683</v>
          </cell>
          <cell r="P12">
            <v>11037.8</v>
          </cell>
          <cell r="S12">
            <v>10683</v>
          </cell>
          <cell r="Y12">
            <v>11039</v>
          </cell>
          <cell r="AB12">
            <v>11039</v>
          </cell>
          <cell r="AE12">
            <v>10681.93</v>
          </cell>
          <cell r="AH12">
            <v>11038</v>
          </cell>
          <cell r="AK12">
            <v>10683.36</v>
          </cell>
          <cell r="AN12">
            <v>11038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131950</v>
          </cell>
          <cell r="G14">
            <v>187150</v>
          </cell>
          <cell r="J14">
            <v>157250</v>
          </cell>
          <cell r="M14">
            <v>158500</v>
          </cell>
          <cell r="P14">
            <v>140350</v>
          </cell>
          <cell r="S14">
            <v>172050</v>
          </cell>
          <cell r="Y14">
            <v>168150</v>
          </cell>
          <cell r="AB14">
            <v>192050</v>
          </cell>
          <cell r="AE14">
            <v>136750</v>
          </cell>
          <cell r="AH14">
            <v>209650</v>
          </cell>
          <cell r="AK14">
            <v>148600</v>
          </cell>
          <cell r="AN14">
            <v>132550</v>
          </cell>
        </row>
        <row r="15">
          <cell r="D15">
            <v>155600</v>
          </cell>
          <cell r="G15">
            <v>163380</v>
          </cell>
          <cell r="J15">
            <v>178940</v>
          </cell>
          <cell r="M15">
            <v>140040</v>
          </cell>
          <cell r="P15">
            <v>147820</v>
          </cell>
          <cell r="S15">
            <v>171160</v>
          </cell>
          <cell r="Y15">
            <v>163380</v>
          </cell>
          <cell r="AB15">
            <v>155600</v>
          </cell>
          <cell r="AE15">
            <v>171160</v>
          </cell>
          <cell r="AH15">
            <v>163380</v>
          </cell>
          <cell r="AK15">
            <v>163380</v>
          </cell>
          <cell r="AN15">
            <v>171160</v>
          </cell>
        </row>
        <row r="16">
          <cell r="D16">
            <v>176500</v>
          </cell>
          <cell r="G16">
            <v>174000</v>
          </cell>
          <cell r="J16">
            <v>173000</v>
          </cell>
          <cell r="M16">
            <v>167000</v>
          </cell>
          <cell r="P16">
            <v>173000</v>
          </cell>
          <cell r="S16">
            <v>173000</v>
          </cell>
          <cell r="Y16">
            <v>173000</v>
          </cell>
          <cell r="AB16">
            <v>173000</v>
          </cell>
          <cell r="AE16">
            <v>173000</v>
          </cell>
          <cell r="AH16">
            <v>173000</v>
          </cell>
          <cell r="AK16">
            <v>173000</v>
          </cell>
          <cell r="AN16">
            <v>175500</v>
          </cell>
        </row>
        <row r="17">
          <cell r="D17">
            <v>1000335.49</v>
          </cell>
          <cell r="G17">
            <v>853413.62999999989</v>
          </cell>
          <cell r="J17">
            <v>845456.99</v>
          </cell>
          <cell r="M17">
            <v>922741.92999999993</v>
          </cell>
          <cell r="P17">
            <v>699579.73</v>
          </cell>
          <cell r="S17">
            <v>752722.53</v>
          </cell>
          <cell r="Y17">
            <v>661074.86</v>
          </cell>
          <cell r="AB17">
            <v>751997.57000000007</v>
          </cell>
          <cell r="AE17">
            <v>622456.36399999994</v>
          </cell>
          <cell r="AH17">
            <v>611069.61999999988</v>
          </cell>
          <cell r="AK17">
            <v>610641.03999999992</v>
          </cell>
          <cell r="AN17">
            <v>669268.0199999999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  <cell r="AN18">
            <v>0</v>
          </cell>
        </row>
        <row r="19">
          <cell r="D19">
            <v>0</v>
          </cell>
          <cell r="G19">
            <v>0</v>
          </cell>
          <cell r="J19">
            <v>0</v>
          </cell>
          <cell r="M19">
            <v>0</v>
          </cell>
          <cell r="P19">
            <v>0</v>
          </cell>
          <cell r="S19">
            <v>0</v>
          </cell>
          <cell r="Y19">
            <v>0</v>
          </cell>
          <cell r="AB19">
            <v>0</v>
          </cell>
          <cell r="AE19">
            <v>0</v>
          </cell>
          <cell r="AH19">
            <v>0</v>
          </cell>
          <cell r="AK19">
            <v>0</v>
          </cell>
          <cell r="AN19">
            <v>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459624.88999999996</v>
          </cell>
          <cell r="G22">
            <v>459530.51999999996</v>
          </cell>
          <cell r="J22">
            <v>458518.34333333327</v>
          </cell>
          <cell r="M22">
            <v>541447.25333333318</v>
          </cell>
          <cell r="P22">
            <v>544074.07333333325</v>
          </cell>
          <cell r="S22">
            <v>514403.18333333347</v>
          </cell>
          <cell r="Y22">
            <v>484100.29333333333</v>
          </cell>
          <cell r="AB22">
            <v>479730.67333333346</v>
          </cell>
          <cell r="AE22">
            <v>473109.83333333337</v>
          </cell>
          <cell r="AH22">
            <v>471638.28333333333</v>
          </cell>
          <cell r="AK22">
            <v>470291.53333333333</v>
          </cell>
          <cell r="AN22">
            <v>512699.68333333329</v>
          </cell>
        </row>
        <row r="23">
          <cell r="D23">
            <v>390240</v>
          </cell>
          <cell r="G23">
            <v>413820</v>
          </cell>
          <cell r="J23">
            <v>441550</v>
          </cell>
          <cell r="M23">
            <v>441220</v>
          </cell>
          <cell r="P23">
            <v>395250</v>
          </cell>
          <cell r="S23">
            <v>434771</v>
          </cell>
          <cell r="Y23">
            <v>424350.25</v>
          </cell>
          <cell r="AB23">
            <v>433660</v>
          </cell>
          <cell r="AE23">
            <v>434600</v>
          </cell>
          <cell r="AH23">
            <v>446900</v>
          </cell>
          <cell r="AK23">
            <v>406340</v>
          </cell>
          <cell r="AN23">
            <v>477790</v>
          </cell>
        </row>
        <row r="24">
          <cell r="D24">
            <v>29146</v>
          </cell>
          <cell r="G24">
            <v>29146</v>
          </cell>
          <cell r="J24">
            <v>29146</v>
          </cell>
          <cell r="M24">
            <v>30813</v>
          </cell>
          <cell r="P24">
            <v>32480</v>
          </cell>
          <cell r="S24">
            <v>34147</v>
          </cell>
          <cell r="Y24">
            <v>34147</v>
          </cell>
          <cell r="AB24">
            <v>34147</v>
          </cell>
          <cell r="AE24">
            <v>34147</v>
          </cell>
          <cell r="AH24">
            <v>34147</v>
          </cell>
          <cell r="AK24">
            <v>34147</v>
          </cell>
          <cell r="AN24">
            <v>34153</v>
          </cell>
        </row>
        <row r="25">
          <cell r="D25">
            <v>230000</v>
          </cell>
          <cell r="G25">
            <v>230000</v>
          </cell>
          <cell r="J25">
            <v>230000</v>
          </cell>
          <cell r="M25">
            <v>230000</v>
          </cell>
          <cell r="P25">
            <v>230000</v>
          </cell>
          <cell r="S25">
            <v>230000</v>
          </cell>
          <cell r="Y25">
            <v>230000</v>
          </cell>
          <cell r="AB25">
            <v>230000</v>
          </cell>
          <cell r="AE25">
            <v>230000</v>
          </cell>
          <cell r="AH25">
            <v>230000</v>
          </cell>
          <cell r="AK25">
            <v>230000</v>
          </cell>
          <cell r="AN25">
            <v>230000</v>
          </cell>
        </row>
        <row r="26">
          <cell r="D26">
            <v>70500</v>
          </cell>
          <cell r="G26">
            <v>90500</v>
          </cell>
          <cell r="J26">
            <v>80000</v>
          </cell>
          <cell r="M26">
            <v>71000</v>
          </cell>
          <cell r="P26">
            <v>80500</v>
          </cell>
          <cell r="S26">
            <v>70000</v>
          </cell>
          <cell r="Y26">
            <v>80500</v>
          </cell>
          <cell r="AB26">
            <v>70500</v>
          </cell>
          <cell r="AE26">
            <v>90000</v>
          </cell>
          <cell r="AH26">
            <v>70500</v>
          </cell>
          <cell r="AK26">
            <v>91000</v>
          </cell>
          <cell r="AN26">
            <v>70000</v>
          </cell>
        </row>
        <row r="27">
          <cell r="D27">
            <v>64430</v>
          </cell>
          <cell r="G27">
            <v>0</v>
          </cell>
          <cell r="J27">
            <v>12423</v>
          </cell>
          <cell r="M27">
            <v>20990</v>
          </cell>
          <cell r="P27">
            <v>7000</v>
          </cell>
          <cell r="S27">
            <v>13150</v>
          </cell>
          <cell r="Y27">
            <v>0</v>
          </cell>
          <cell r="AB27">
            <v>1050</v>
          </cell>
          <cell r="AE27">
            <v>8944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213550</v>
          </cell>
          <cell r="G28">
            <v>205300</v>
          </cell>
          <cell r="J28">
            <v>203100</v>
          </cell>
          <cell r="M28">
            <v>209300</v>
          </cell>
          <cell r="P28">
            <v>193100</v>
          </cell>
          <cell r="S28">
            <v>155000</v>
          </cell>
          <cell r="Y28">
            <v>156550</v>
          </cell>
          <cell r="AB28">
            <v>161050</v>
          </cell>
          <cell r="AE28">
            <v>154250</v>
          </cell>
          <cell r="AH28">
            <v>176850</v>
          </cell>
          <cell r="AK28">
            <v>240250</v>
          </cell>
          <cell r="AN28">
            <v>166250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  <cell r="AN30">
            <v>0</v>
          </cell>
        </row>
        <row r="31">
          <cell r="D31">
            <v>0</v>
          </cell>
          <cell r="G31">
            <v>0</v>
          </cell>
          <cell r="J31">
            <v>0</v>
          </cell>
          <cell r="M31">
            <v>0</v>
          </cell>
          <cell r="P31">
            <v>0</v>
          </cell>
          <cell r="S31">
            <v>0</v>
          </cell>
          <cell r="Y31">
            <v>0</v>
          </cell>
          <cell r="AB31">
            <v>0</v>
          </cell>
          <cell r="AE31">
            <v>0</v>
          </cell>
          <cell r="AH31">
            <v>0</v>
          </cell>
          <cell r="AK31">
            <v>0</v>
          </cell>
          <cell r="AN31">
            <v>0</v>
          </cell>
        </row>
        <row r="32">
          <cell r="D32">
            <v>143976.29999999999</v>
          </cell>
          <cell r="G32">
            <v>215493.5</v>
          </cell>
          <cell r="J32">
            <v>199131.4</v>
          </cell>
          <cell r="M32">
            <v>156869.70000000001</v>
          </cell>
          <cell r="P32">
            <v>151855.6</v>
          </cell>
          <cell r="S32">
            <v>199131.4</v>
          </cell>
          <cell r="Y32">
            <v>153288.20000000001</v>
          </cell>
          <cell r="AB32">
            <v>153288.20000000001</v>
          </cell>
          <cell r="AE32">
            <v>174777.2</v>
          </cell>
          <cell r="AH32">
            <v>196125.2</v>
          </cell>
          <cell r="AK32">
            <v>174777.2</v>
          </cell>
          <cell r="AN32">
            <v>194777.2</v>
          </cell>
        </row>
        <row r="33">
          <cell r="D33">
            <v>1650</v>
          </cell>
          <cell r="G33">
            <v>1850</v>
          </cell>
          <cell r="J33">
            <v>1650</v>
          </cell>
          <cell r="M33">
            <v>1850</v>
          </cell>
          <cell r="P33">
            <v>1650</v>
          </cell>
          <cell r="S33">
            <v>2850</v>
          </cell>
          <cell r="Y33">
            <v>1650</v>
          </cell>
          <cell r="AB33">
            <v>1850</v>
          </cell>
          <cell r="AE33">
            <v>1650</v>
          </cell>
          <cell r="AH33">
            <v>2350</v>
          </cell>
          <cell r="AK33">
            <v>1750</v>
          </cell>
          <cell r="AN33">
            <v>1750</v>
          </cell>
        </row>
        <row r="34">
          <cell r="D34">
            <v>0</v>
          </cell>
          <cell r="G34">
            <v>0</v>
          </cell>
          <cell r="J34">
            <v>2000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2000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8000</v>
          </cell>
          <cell r="J35">
            <v>9000</v>
          </cell>
          <cell r="M35">
            <v>5000</v>
          </cell>
          <cell r="P35">
            <v>5000</v>
          </cell>
          <cell r="S35">
            <v>7000</v>
          </cell>
          <cell r="Y35">
            <v>5500</v>
          </cell>
          <cell r="AB35">
            <v>7500</v>
          </cell>
          <cell r="AE35">
            <v>12500</v>
          </cell>
          <cell r="AH35">
            <v>21400</v>
          </cell>
          <cell r="AK35">
            <v>0</v>
          </cell>
          <cell r="AN35">
            <v>4300</v>
          </cell>
        </row>
        <row r="36">
          <cell r="D36">
            <v>87000</v>
          </cell>
          <cell r="G36">
            <v>87000</v>
          </cell>
          <cell r="J36">
            <v>87000</v>
          </cell>
          <cell r="M36">
            <v>87000</v>
          </cell>
          <cell r="P36">
            <v>87000</v>
          </cell>
          <cell r="S36">
            <v>87000</v>
          </cell>
          <cell r="Y36">
            <v>87000</v>
          </cell>
          <cell r="AB36">
            <v>87000</v>
          </cell>
          <cell r="AE36">
            <v>87000</v>
          </cell>
          <cell r="AH36">
            <v>87000</v>
          </cell>
          <cell r="AK36">
            <v>87000</v>
          </cell>
          <cell r="AN36">
            <v>87000</v>
          </cell>
        </row>
        <row r="37">
          <cell r="D37">
            <v>22300</v>
          </cell>
          <cell r="G37">
            <v>21900</v>
          </cell>
          <cell r="J37">
            <v>45300</v>
          </cell>
          <cell r="M37">
            <v>22850</v>
          </cell>
          <cell r="P37">
            <v>20550</v>
          </cell>
          <cell r="S37">
            <v>21550</v>
          </cell>
          <cell r="Y37">
            <v>20550</v>
          </cell>
          <cell r="AB37">
            <v>20550</v>
          </cell>
          <cell r="AE37">
            <v>25950</v>
          </cell>
          <cell r="AH37">
            <v>21950</v>
          </cell>
          <cell r="AK37">
            <v>20950</v>
          </cell>
          <cell r="AN37">
            <v>22450</v>
          </cell>
        </row>
        <row r="38">
          <cell r="D38">
            <v>58500</v>
          </cell>
          <cell r="G38">
            <v>137500</v>
          </cell>
          <cell r="J38">
            <v>58500</v>
          </cell>
          <cell r="M38">
            <v>127500</v>
          </cell>
          <cell r="P38">
            <v>58500</v>
          </cell>
          <cell r="S38">
            <v>128500</v>
          </cell>
          <cell r="Y38">
            <v>67500</v>
          </cell>
          <cell r="AB38">
            <v>137500</v>
          </cell>
          <cell r="AE38">
            <v>67500</v>
          </cell>
          <cell r="AH38">
            <v>133000</v>
          </cell>
          <cell r="AK38">
            <v>67500</v>
          </cell>
          <cell r="AN38">
            <v>67500</v>
          </cell>
        </row>
        <row r="39">
          <cell r="D39">
            <v>57800</v>
          </cell>
          <cell r="G39">
            <v>57800</v>
          </cell>
          <cell r="J39">
            <v>57800</v>
          </cell>
          <cell r="M39">
            <v>57800</v>
          </cell>
          <cell r="P39">
            <v>57800</v>
          </cell>
          <cell r="S39">
            <v>57800</v>
          </cell>
          <cell r="Y39">
            <v>57800</v>
          </cell>
          <cell r="AB39">
            <v>57800</v>
          </cell>
          <cell r="AE39">
            <v>57800</v>
          </cell>
          <cell r="AH39">
            <v>57800</v>
          </cell>
          <cell r="AK39">
            <v>57800</v>
          </cell>
          <cell r="AN39">
            <v>57800</v>
          </cell>
        </row>
        <row r="40">
          <cell r="D40">
            <v>271864.92</v>
          </cell>
          <cell r="G40">
            <v>339260.85</v>
          </cell>
          <cell r="J40">
            <v>340870.85</v>
          </cell>
          <cell r="M40">
            <v>470986.09</v>
          </cell>
          <cell r="P40">
            <v>523002.74</v>
          </cell>
          <cell r="S40">
            <v>538885.76</v>
          </cell>
          <cell r="Y40">
            <v>549119.1100000001</v>
          </cell>
          <cell r="AB40">
            <v>617785.78</v>
          </cell>
          <cell r="AE40">
            <v>617785.78</v>
          </cell>
          <cell r="AH40">
            <v>623269.10999999987</v>
          </cell>
          <cell r="AK40">
            <v>623269.12999999989</v>
          </cell>
          <cell r="AN40">
            <v>613973.18999999983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1000</v>
          </cell>
          <cell r="AK41">
            <v>0</v>
          </cell>
          <cell r="AN41">
            <v>0</v>
          </cell>
        </row>
        <row r="42">
          <cell r="D42">
            <v>250500</v>
          </cell>
          <cell r="G42">
            <v>250500</v>
          </cell>
          <cell r="J42">
            <v>250500</v>
          </cell>
          <cell r="M42">
            <v>250500</v>
          </cell>
          <cell r="P42">
            <v>250500</v>
          </cell>
          <cell r="S42">
            <v>250500</v>
          </cell>
          <cell r="Y42">
            <v>250500</v>
          </cell>
          <cell r="AB42">
            <v>250500</v>
          </cell>
          <cell r="AE42">
            <v>250500</v>
          </cell>
          <cell r="AH42">
            <v>250500</v>
          </cell>
          <cell r="AK42">
            <v>250500</v>
          </cell>
          <cell r="AN42">
            <v>250500</v>
          </cell>
        </row>
        <row r="43">
          <cell r="D43">
            <v>272500</v>
          </cell>
          <cell r="G43">
            <v>273500</v>
          </cell>
          <cell r="J43">
            <v>272500</v>
          </cell>
          <cell r="M43">
            <v>273500</v>
          </cell>
          <cell r="P43">
            <v>272500</v>
          </cell>
          <cell r="S43">
            <v>272500</v>
          </cell>
          <cell r="Y43">
            <v>272500</v>
          </cell>
          <cell r="AB43">
            <v>272500</v>
          </cell>
          <cell r="AE43">
            <v>272500</v>
          </cell>
          <cell r="AH43">
            <v>272500</v>
          </cell>
          <cell r="AK43">
            <v>276500</v>
          </cell>
          <cell r="AN43">
            <v>276500</v>
          </cell>
        </row>
        <row r="44">
          <cell r="D44">
            <v>98091.336317999972</v>
          </cell>
          <cell r="G44">
            <v>133877.99803999998</v>
          </cell>
          <cell r="J44">
            <v>98131.699489999985</v>
          </cell>
          <cell r="M44">
            <v>122406.966965</v>
          </cell>
          <cell r="P44">
            <v>119829.21444</v>
          </cell>
          <cell r="S44">
            <v>111566.90172000001</v>
          </cell>
          <cell r="Y44">
            <v>118342.52755500001</v>
          </cell>
          <cell r="AB44">
            <v>134803.10947</v>
          </cell>
          <cell r="AE44">
            <v>76333.020929999999</v>
          </cell>
          <cell r="AH44">
            <v>133863.95551999999</v>
          </cell>
          <cell r="AK44">
            <v>119830.41956999997</v>
          </cell>
          <cell r="AN44">
            <v>99822.232295000009</v>
          </cell>
        </row>
        <row r="45">
          <cell r="D45">
            <v>9000</v>
          </cell>
          <cell r="G45">
            <v>9000</v>
          </cell>
          <cell r="J45">
            <v>9000</v>
          </cell>
          <cell r="M45">
            <v>9000</v>
          </cell>
          <cell r="P45">
            <v>9000</v>
          </cell>
          <cell r="S45">
            <v>9000</v>
          </cell>
          <cell r="Y45">
            <v>9000</v>
          </cell>
          <cell r="AB45">
            <v>9000</v>
          </cell>
          <cell r="AE45">
            <v>9000</v>
          </cell>
          <cell r="AH45">
            <v>11900</v>
          </cell>
          <cell r="AK45">
            <v>9000</v>
          </cell>
          <cell r="AN45">
            <v>9000</v>
          </cell>
        </row>
        <row r="46">
          <cell r="D46">
            <v>4500</v>
          </cell>
          <cell r="G46">
            <v>7400</v>
          </cell>
          <cell r="J46">
            <v>32800</v>
          </cell>
          <cell r="M46">
            <v>6500</v>
          </cell>
          <cell r="P46">
            <v>5000</v>
          </cell>
          <cell r="S46">
            <v>32900</v>
          </cell>
          <cell r="Y46">
            <v>5300</v>
          </cell>
          <cell r="AB46">
            <v>5000</v>
          </cell>
          <cell r="AE46">
            <v>33400</v>
          </cell>
          <cell r="AH46">
            <v>7300</v>
          </cell>
          <cell r="AK46">
            <v>5800</v>
          </cell>
          <cell r="AN46">
            <v>5800</v>
          </cell>
        </row>
        <row r="47">
          <cell r="D47">
            <v>126500</v>
          </cell>
          <cell r="G47">
            <v>117500</v>
          </cell>
          <cell r="J47">
            <v>118000</v>
          </cell>
          <cell r="M47">
            <v>68250</v>
          </cell>
          <cell r="P47">
            <v>68750</v>
          </cell>
          <cell r="S47">
            <v>68250</v>
          </cell>
          <cell r="Y47">
            <v>67250</v>
          </cell>
          <cell r="AB47">
            <v>67250</v>
          </cell>
          <cell r="AE47">
            <v>67250</v>
          </cell>
          <cell r="AH47">
            <v>68250</v>
          </cell>
          <cell r="AK47">
            <v>77250</v>
          </cell>
          <cell r="AN47">
            <v>472601</v>
          </cell>
        </row>
        <row r="48">
          <cell r="D48">
            <v>0</v>
          </cell>
          <cell r="G48">
            <v>93500</v>
          </cell>
          <cell r="J48">
            <v>56250</v>
          </cell>
          <cell r="M48">
            <v>0</v>
          </cell>
          <cell r="P48">
            <v>226200</v>
          </cell>
          <cell r="S48">
            <v>25500</v>
          </cell>
          <cell r="Y48">
            <v>0</v>
          </cell>
          <cell r="AB48">
            <v>0</v>
          </cell>
          <cell r="AE48">
            <v>61700</v>
          </cell>
          <cell r="AH48">
            <v>0</v>
          </cell>
          <cell r="AK48">
            <v>138000</v>
          </cell>
          <cell r="AN48">
            <v>0</v>
          </cell>
        </row>
        <row r="49">
          <cell r="D49">
            <v>0</v>
          </cell>
          <cell r="G49">
            <v>14000</v>
          </cell>
          <cell r="J49">
            <v>0</v>
          </cell>
          <cell r="M49">
            <v>5000</v>
          </cell>
          <cell r="P49">
            <v>0</v>
          </cell>
          <cell r="S49">
            <v>0</v>
          </cell>
          <cell r="Y49">
            <v>0</v>
          </cell>
          <cell r="AB49">
            <v>14000</v>
          </cell>
          <cell r="AE49">
            <v>0</v>
          </cell>
          <cell r="AH49">
            <v>5000</v>
          </cell>
          <cell r="AK49">
            <v>0</v>
          </cell>
          <cell r="AN49">
            <v>0</v>
          </cell>
        </row>
        <row r="50">
          <cell r="D50">
            <v>18200</v>
          </cell>
          <cell r="G50">
            <v>18200</v>
          </cell>
          <cell r="J50">
            <v>27200</v>
          </cell>
          <cell r="M50">
            <v>18200</v>
          </cell>
          <cell r="P50">
            <v>956640</v>
          </cell>
          <cell r="S50">
            <v>59024</v>
          </cell>
          <cell r="Y50">
            <v>18200</v>
          </cell>
          <cell r="AB50">
            <v>18200</v>
          </cell>
          <cell r="AE50">
            <v>18200</v>
          </cell>
          <cell r="AH50">
            <v>23200</v>
          </cell>
          <cell r="AK50">
            <v>18200</v>
          </cell>
          <cell r="AN50">
            <v>28200</v>
          </cell>
        </row>
      </sheetData>
      <sheetData sheetId="6">
        <row r="7">
          <cell r="D7">
            <v>1700</v>
          </cell>
          <cell r="G7">
            <v>1700</v>
          </cell>
          <cell r="J7">
            <v>1700</v>
          </cell>
          <cell r="M7">
            <v>1700</v>
          </cell>
          <cell r="P7">
            <v>1700</v>
          </cell>
          <cell r="S7">
            <v>1700</v>
          </cell>
          <cell r="Y7">
            <v>1700</v>
          </cell>
          <cell r="AB7">
            <v>1700</v>
          </cell>
          <cell r="AE7">
            <v>1700</v>
          </cell>
          <cell r="AH7">
            <v>1700</v>
          </cell>
          <cell r="AK7">
            <v>1700</v>
          </cell>
          <cell r="AN7">
            <v>1700</v>
          </cell>
        </row>
        <row r="8">
          <cell r="D8">
            <v>20000</v>
          </cell>
          <cell r="G8">
            <v>24000</v>
          </cell>
          <cell r="J8">
            <v>20700</v>
          </cell>
          <cell r="M8">
            <v>29000</v>
          </cell>
          <cell r="P8">
            <v>25000</v>
          </cell>
          <cell r="S8">
            <v>29000</v>
          </cell>
          <cell r="Y8">
            <v>25000</v>
          </cell>
          <cell r="AB8">
            <v>29000</v>
          </cell>
          <cell r="AE8">
            <v>25000</v>
          </cell>
          <cell r="AH8">
            <v>30000</v>
          </cell>
          <cell r="AK8">
            <v>25000</v>
          </cell>
          <cell r="AN8">
            <v>30000</v>
          </cell>
        </row>
        <row r="9">
          <cell r="D9">
            <v>0</v>
          </cell>
          <cell r="G9">
            <v>0</v>
          </cell>
          <cell r="J9">
            <v>0</v>
          </cell>
          <cell r="M9">
            <v>0</v>
          </cell>
          <cell r="P9">
            <v>0</v>
          </cell>
          <cell r="S9">
            <v>0</v>
          </cell>
          <cell r="Y9">
            <v>0</v>
          </cell>
          <cell r="AB9">
            <v>0</v>
          </cell>
          <cell r="AE9">
            <v>0</v>
          </cell>
          <cell r="AH9">
            <v>0</v>
          </cell>
          <cell r="AK9">
            <v>0</v>
          </cell>
          <cell r="AN9">
            <v>0</v>
          </cell>
        </row>
        <row r="10">
          <cell r="D10">
            <v>0</v>
          </cell>
          <cell r="G10">
            <v>9100</v>
          </cell>
          <cell r="J10">
            <v>4680</v>
          </cell>
          <cell r="M10">
            <v>3640</v>
          </cell>
          <cell r="P10">
            <v>0</v>
          </cell>
          <cell r="S10">
            <v>0</v>
          </cell>
          <cell r="Y10">
            <v>0</v>
          </cell>
          <cell r="AB10">
            <v>0</v>
          </cell>
          <cell r="AE10">
            <v>0</v>
          </cell>
          <cell r="AH10">
            <v>0</v>
          </cell>
          <cell r="AK10">
            <v>0</v>
          </cell>
          <cell r="AN10">
            <v>5870</v>
          </cell>
        </row>
        <row r="11">
          <cell r="D11">
            <v>0</v>
          </cell>
          <cell r="G11">
            <v>0</v>
          </cell>
          <cell r="J11">
            <v>0</v>
          </cell>
          <cell r="M11">
            <v>0</v>
          </cell>
          <cell r="P11">
            <v>0</v>
          </cell>
          <cell r="S11">
            <v>0</v>
          </cell>
          <cell r="Y11">
            <v>0</v>
          </cell>
          <cell r="AB11">
            <v>0</v>
          </cell>
          <cell r="AE11">
            <v>0</v>
          </cell>
          <cell r="AH11">
            <v>0</v>
          </cell>
          <cell r="AK11">
            <v>0</v>
          </cell>
          <cell r="AN11">
            <v>0</v>
          </cell>
        </row>
        <row r="12">
          <cell r="D12">
            <v>0</v>
          </cell>
          <cell r="G12">
            <v>0</v>
          </cell>
          <cell r="J12">
            <v>0</v>
          </cell>
          <cell r="M12">
            <v>0</v>
          </cell>
          <cell r="P12">
            <v>0</v>
          </cell>
          <cell r="S12">
            <v>0</v>
          </cell>
          <cell r="Y12">
            <v>0</v>
          </cell>
          <cell r="AB12">
            <v>0</v>
          </cell>
          <cell r="AE12">
            <v>0</v>
          </cell>
          <cell r="AH12">
            <v>0</v>
          </cell>
          <cell r="AK12">
            <v>0</v>
          </cell>
          <cell r="AN12">
            <v>0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0</v>
          </cell>
          <cell r="G14">
            <v>0</v>
          </cell>
          <cell r="J14">
            <v>0</v>
          </cell>
          <cell r="M14">
            <v>0</v>
          </cell>
          <cell r="P14">
            <v>0</v>
          </cell>
          <cell r="S14">
            <v>0</v>
          </cell>
          <cell r="Y14">
            <v>0</v>
          </cell>
          <cell r="AB14">
            <v>0</v>
          </cell>
          <cell r="AE14">
            <v>0</v>
          </cell>
          <cell r="AH14">
            <v>0</v>
          </cell>
          <cell r="AK14">
            <v>0</v>
          </cell>
          <cell r="AN14">
            <v>0</v>
          </cell>
        </row>
        <row r="15">
          <cell r="D15">
            <v>0</v>
          </cell>
          <cell r="G15">
            <v>0</v>
          </cell>
          <cell r="J15">
            <v>0</v>
          </cell>
          <cell r="M15">
            <v>0</v>
          </cell>
          <cell r="P15">
            <v>0</v>
          </cell>
          <cell r="S15">
            <v>0</v>
          </cell>
          <cell r="Y15">
            <v>0</v>
          </cell>
          <cell r="AB15">
            <v>0</v>
          </cell>
          <cell r="AE15">
            <v>0</v>
          </cell>
          <cell r="AH15">
            <v>0</v>
          </cell>
          <cell r="AK15">
            <v>0</v>
          </cell>
          <cell r="AN15">
            <v>0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  <cell r="Y16">
            <v>0</v>
          </cell>
          <cell r="AB16">
            <v>0</v>
          </cell>
          <cell r="AE16">
            <v>0</v>
          </cell>
          <cell r="AH16">
            <v>0</v>
          </cell>
          <cell r="AK16">
            <v>0</v>
          </cell>
          <cell r="AN16">
            <v>0</v>
          </cell>
        </row>
        <row r="17">
          <cell r="D17">
            <v>85836.65</v>
          </cell>
          <cell r="G17">
            <v>76980.61</v>
          </cell>
          <cell r="J17">
            <v>72535.33</v>
          </cell>
          <cell r="M17">
            <v>71399.77</v>
          </cell>
          <cell r="P17">
            <v>38929.160000000003</v>
          </cell>
          <cell r="S17">
            <v>39662.470000000008</v>
          </cell>
          <cell r="Y17">
            <v>26574.690000000002</v>
          </cell>
          <cell r="AB17">
            <v>24292.460000000006</v>
          </cell>
          <cell r="AE17">
            <v>12806.66</v>
          </cell>
          <cell r="AH17">
            <v>12499.99</v>
          </cell>
          <cell r="AK17">
            <v>12499.99</v>
          </cell>
          <cell r="AN17">
            <v>12500.05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  <cell r="AN18">
            <v>0</v>
          </cell>
        </row>
        <row r="19">
          <cell r="D19">
            <v>0</v>
          </cell>
          <cell r="G19">
            <v>0</v>
          </cell>
          <cell r="J19">
            <v>0</v>
          </cell>
          <cell r="M19">
            <v>0</v>
          </cell>
          <cell r="P19">
            <v>0</v>
          </cell>
          <cell r="S19">
            <v>0</v>
          </cell>
          <cell r="Y19">
            <v>0</v>
          </cell>
          <cell r="AB19">
            <v>0</v>
          </cell>
          <cell r="AE19">
            <v>0</v>
          </cell>
          <cell r="AH19">
            <v>0</v>
          </cell>
          <cell r="AK19">
            <v>0</v>
          </cell>
          <cell r="AN19">
            <v>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69170.83</v>
          </cell>
          <cell r="G22">
            <v>71620.83</v>
          </cell>
          <cell r="J22">
            <v>71620.83</v>
          </cell>
          <cell r="M22">
            <v>71620.83</v>
          </cell>
          <cell r="P22">
            <v>71620.83</v>
          </cell>
          <cell r="S22">
            <v>70654.73000000001</v>
          </cell>
          <cell r="Y22">
            <v>69887.5</v>
          </cell>
          <cell r="AB22">
            <v>69887.5</v>
          </cell>
          <cell r="AE22">
            <v>69887.5</v>
          </cell>
          <cell r="AH22">
            <v>69887.5</v>
          </cell>
          <cell r="AK22">
            <v>69887.5</v>
          </cell>
          <cell r="AN22">
            <v>69887.5</v>
          </cell>
        </row>
        <row r="23">
          <cell r="D23">
            <v>0</v>
          </cell>
          <cell r="G23">
            <v>0</v>
          </cell>
          <cell r="J23">
            <v>0</v>
          </cell>
          <cell r="M23">
            <v>0</v>
          </cell>
          <cell r="P23">
            <v>0</v>
          </cell>
          <cell r="S23">
            <v>0</v>
          </cell>
          <cell r="Y23">
            <v>0</v>
          </cell>
          <cell r="AB23">
            <v>0</v>
          </cell>
          <cell r="AE23">
            <v>0</v>
          </cell>
          <cell r="AH23">
            <v>0</v>
          </cell>
          <cell r="AK23">
            <v>0</v>
          </cell>
          <cell r="AN23">
            <v>0</v>
          </cell>
        </row>
        <row r="24">
          <cell r="D24">
            <v>0</v>
          </cell>
          <cell r="G24">
            <v>0</v>
          </cell>
          <cell r="J24">
            <v>0</v>
          </cell>
          <cell r="M24">
            <v>0</v>
          </cell>
          <cell r="P24">
            <v>0</v>
          </cell>
          <cell r="S24">
            <v>0</v>
          </cell>
          <cell r="Y24">
            <v>0</v>
          </cell>
          <cell r="AB24">
            <v>0</v>
          </cell>
          <cell r="AE24">
            <v>0</v>
          </cell>
          <cell r="AH24">
            <v>0</v>
          </cell>
          <cell r="AK24">
            <v>0</v>
          </cell>
          <cell r="AN24">
            <v>0</v>
          </cell>
        </row>
        <row r="25">
          <cell r="D25">
            <v>10000</v>
          </cell>
          <cell r="G25">
            <v>10000</v>
          </cell>
          <cell r="J25">
            <v>10000</v>
          </cell>
          <cell r="M25">
            <v>10000</v>
          </cell>
          <cell r="P25">
            <v>10000</v>
          </cell>
          <cell r="S25">
            <v>10000</v>
          </cell>
          <cell r="Y25">
            <v>10000</v>
          </cell>
          <cell r="AB25">
            <v>10000</v>
          </cell>
          <cell r="AE25">
            <v>10000</v>
          </cell>
          <cell r="AH25">
            <v>10000</v>
          </cell>
          <cell r="AK25">
            <v>10000</v>
          </cell>
          <cell r="AN25">
            <v>10000</v>
          </cell>
        </row>
        <row r="26">
          <cell r="D26">
            <v>0</v>
          </cell>
          <cell r="G26">
            <v>0</v>
          </cell>
          <cell r="J26">
            <v>10000</v>
          </cell>
          <cell r="M26">
            <v>0</v>
          </cell>
          <cell r="P26">
            <v>0</v>
          </cell>
          <cell r="S26">
            <v>10000</v>
          </cell>
          <cell r="Y26">
            <v>0</v>
          </cell>
          <cell r="AB26">
            <v>0</v>
          </cell>
          <cell r="AE26">
            <v>10000</v>
          </cell>
          <cell r="AH26">
            <v>0</v>
          </cell>
          <cell r="AK26">
            <v>0</v>
          </cell>
          <cell r="AN26">
            <v>10000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  <cell r="Y27">
            <v>0</v>
          </cell>
          <cell r="AB27">
            <v>0</v>
          </cell>
          <cell r="AE27">
            <v>0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0</v>
          </cell>
          <cell r="G28">
            <v>0</v>
          </cell>
          <cell r="J28">
            <v>0</v>
          </cell>
          <cell r="M28">
            <v>0</v>
          </cell>
          <cell r="P28">
            <v>0</v>
          </cell>
          <cell r="S28">
            <v>0</v>
          </cell>
          <cell r="Y28">
            <v>0</v>
          </cell>
          <cell r="AB28">
            <v>0</v>
          </cell>
          <cell r="AE28">
            <v>0</v>
          </cell>
          <cell r="AH28">
            <v>0</v>
          </cell>
          <cell r="AK28">
            <v>0</v>
          </cell>
          <cell r="AN28">
            <v>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  <cell r="AN30">
            <v>0</v>
          </cell>
        </row>
        <row r="31">
          <cell r="D31">
            <v>0</v>
          </cell>
          <cell r="G31">
            <v>0</v>
          </cell>
          <cell r="J31">
            <v>0</v>
          </cell>
          <cell r="M31">
            <v>0</v>
          </cell>
          <cell r="P31">
            <v>0</v>
          </cell>
          <cell r="S31">
            <v>0</v>
          </cell>
          <cell r="Y31">
            <v>0</v>
          </cell>
          <cell r="AB31">
            <v>0</v>
          </cell>
          <cell r="AE31">
            <v>0</v>
          </cell>
          <cell r="AH31">
            <v>0</v>
          </cell>
          <cell r="AK31">
            <v>0</v>
          </cell>
          <cell r="AN31">
            <v>0</v>
          </cell>
        </row>
        <row r="32">
          <cell r="D32">
            <v>7577.7</v>
          </cell>
          <cell r="G32">
            <v>9236.5</v>
          </cell>
          <cell r="J32">
            <v>10480.6</v>
          </cell>
          <cell r="M32">
            <v>8256.2999999999993</v>
          </cell>
          <cell r="P32">
            <v>7992.4000000000005</v>
          </cell>
          <cell r="S32">
            <v>10480.6</v>
          </cell>
          <cell r="Y32">
            <v>8067.8</v>
          </cell>
          <cell r="AB32">
            <v>8067.8</v>
          </cell>
          <cell r="AE32">
            <v>9198.8000000000011</v>
          </cell>
          <cell r="AH32">
            <v>7690.8</v>
          </cell>
          <cell r="AK32">
            <v>9198.8000000000011</v>
          </cell>
          <cell r="AN32">
            <v>9198.8000000000011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  <cell r="Y33">
            <v>0</v>
          </cell>
          <cell r="AB33">
            <v>0</v>
          </cell>
          <cell r="AE33">
            <v>0</v>
          </cell>
          <cell r="AH33">
            <v>0</v>
          </cell>
          <cell r="AK33">
            <v>0</v>
          </cell>
          <cell r="AN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  <cell r="Y35">
            <v>0</v>
          </cell>
          <cell r="AB35">
            <v>0</v>
          </cell>
          <cell r="AE35">
            <v>0</v>
          </cell>
          <cell r="AH35">
            <v>0</v>
          </cell>
          <cell r="AK35">
            <v>0</v>
          </cell>
          <cell r="AN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  <cell r="Y36">
            <v>0</v>
          </cell>
          <cell r="AB36">
            <v>0</v>
          </cell>
          <cell r="AE36">
            <v>0</v>
          </cell>
          <cell r="AH36">
            <v>0</v>
          </cell>
          <cell r="AK36">
            <v>0</v>
          </cell>
          <cell r="AN36">
            <v>0</v>
          </cell>
        </row>
        <row r="37">
          <cell r="D37">
            <v>0</v>
          </cell>
          <cell r="G37">
            <v>0</v>
          </cell>
          <cell r="J37">
            <v>0</v>
          </cell>
          <cell r="M37">
            <v>0</v>
          </cell>
          <cell r="P37">
            <v>0</v>
          </cell>
          <cell r="S37">
            <v>0</v>
          </cell>
          <cell r="Y37">
            <v>0</v>
          </cell>
          <cell r="AB37">
            <v>0</v>
          </cell>
          <cell r="AE37">
            <v>0</v>
          </cell>
          <cell r="AH37">
            <v>0</v>
          </cell>
          <cell r="AK37">
            <v>0</v>
          </cell>
          <cell r="AN37">
            <v>0</v>
          </cell>
        </row>
        <row r="38">
          <cell r="D38">
            <v>0</v>
          </cell>
          <cell r="G38">
            <v>0</v>
          </cell>
          <cell r="J38">
            <v>0</v>
          </cell>
          <cell r="M38">
            <v>0</v>
          </cell>
          <cell r="P38">
            <v>0</v>
          </cell>
          <cell r="S38">
            <v>0</v>
          </cell>
          <cell r="Y38">
            <v>0</v>
          </cell>
          <cell r="AB38">
            <v>0</v>
          </cell>
          <cell r="AE38">
            <v>0</v>
          </cell>
          <cell r="AH38">
            <v>0</v>
          </cell>
          <cell r="AK38">
            <v>0</v>
          </cell>
          <cell r="AN38">
            <v>0</v>
          </cell>
        </row>
        <row r="39">
          <cell r="D39">
            <v>0</v>
          </cell>
          <cell r="G39">
            <v>0</v>
          </cell>
          <cell r="J39">
            <v>0</v>
          </cell>
          <cell r="M39">
            <v>0</v>
          </cell>
          <cell r="P39">
            <v>0</v>
          </cell>
          <cell r="S39">
            <v>0</v>
          </cell>
          <cell r="Y39">
            <v>0</v>
          </cell>
          <cell r="AB39">
            <v>0</v>
          </cell>
          <cell r="AE39">
            <v>0</v>
          </cell>
          <cell r="AH39">
            <v>0</v>
          </cell>
          <cell r="AK39">
            <v>0</v>
          </cell>
          <cell r="AN39">
            <v>0</v>
          </cell>
        </row>
        <row r="40">
          <cell r="D40">
            <v>39185.32</v>
          </cell>
          <cell r="G40">
            <v>55846.8</v>
          </cell>
          <cell r="J40">
            <v>55846.750000000007</v>
          </cell>
          <cell r="M40">
            <v>98698.410000000018</v>
          </cell>
          <cell r="P40">
            <v>107190.30000000002</v>
          </cell>
          <cell r="S40">
            <v>107190.30000000002</v>
          </cell>
          <cell r="Y40">
            <v>109623.63</v>
          </cell>
          <cell r="AB40">
            <v>121790.3</v>
          </cell>
          <cell r="AE40">
            <v>121790.3</v>
          </cell>
          <cell r="AH40">
            <v>121790.3</v>
          </cell>
          <cell r="AK40">
            <v>121790.28000000001</v>
          </cell>
          <cell r="AN40">
            <v>119372.63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  <cell r="AN41">
            <v>0</v>
          </cell>
        </row>
        <row r="42">
          <cell r="D42">
            <v>0</v>
          </cell>
          <cell r="G42">
            <v>0</v>
          </cell>
          <cell r="J42">
            <v>0</v>
          </cell>
          <cell r="M42">
            <v>0</v>
          </cell>
          <cell r="P42">
            <v>0</v>
          </cell>
          <cell r="S42">
            <v>0</v>
          </cell>
          <cell r="Y42">
            <v>0</v>
          </cell>
          <cell r="AB42">
            <v>0</v>
          </cell>
          <cell r="AE42">
            <v>0</v>
          </cell>
          <cell r="AH42">
            <v>0</v>
          </cell>
          <cell r="AK42">
            <v>0</v>
          </cell>
          <cell r="AN42">
            <v>0</v>
          </cell>
        </row>
        <row r="43">
          <cell r="D43">
            <v>0</v>
          </cell>
          <cell r="G43">
            <v>0</v>
          </cell>
          <cell r="J43">
            <v>0</v>
          </cell>
          <cell r="M43">
            <v>0</v>
          </cell>
          <cell r="P43">
            <v>0</v>
          </cell>
          <cell r="S43">
            <v>0</v>
          </cell>
          <cell r="Y43">
            <v>0</v>
          </cell>
          <cell r="AB43">
            <v>0</v>
          </cell>
          <cell r="AE43">
            <v>0</v>
          </cell>
          <cell r="AH43">
            <v>0</v>
          </cell>
          <cell r="AK43">
            <v>0</v>
          </cell>
          <cell r="AN43">
            <v>0</v>
          </cell>
        </row>
        <row r="44">
          <cell r="D44">
            <v>0</v>
          </cell>
          <cell r="G44">
            <v>0</v>
          </cell>
          <cell r="J44">
            <v>0</v>
          </cell>
          <cell r="M44">
            <v>0</v>
          </cell>
          <cell r="P44">
            <v>0</v>
          </cell>
          <cell r="S44">
            <v>0</v>
          </cell>
          <cell r="Y44">
            <v>0</v>
          </cell>
          <cell r="AB44">
            <v>0</v>
          </cell>
          <cell r="AE44">
            <v>0</v>
          </cell>
          <cell r="AH44">
            <v>0</v>
          </cell>
          <cell r="AK44">
            <v>0</v>
          </cell>
          <cell r="AN44">
            <v>0</v>
          </cell>
        </row>
        <row r="45">
          <cell r="D45">
            <v>0</v>
          </cell>
          <cell r="G45">
            <v>0</v>
          </cell>
          <cell r="J45">
            <v>0</v>
          </cell>
          <cell r="M45">
            <v>0</v>
          </cell>
          <cell r="P45">
            <v>0</v>
          </cell>
          <cell r="S45">
            <v>0</v>
          </cell>
          <cell r="Y45">
            <v>0</v>
          </cell>
          <cell r="AB45">
            <v>0</v>
          </cell>
          <cell r="AE45">
            <v>0</v>
          </cell>
          <cell r="AH45">
            <v>0</v>
          </cell>
          <cell r="AK45">
            <v>0</v>
          </cell>
          <cell r="AN45">
            <v>0</v>
          </cell>
        </row>
        <row r="46">
          <cell r="D46">
            <v>0</v>
          </cell>
          <cell r="G46">
            <v>0</v>
          </cell>
          <cell r="J46">
            <v>0</v>
          </cell>
          <cell r="M46">
            <v>0</v>
          </cell>
          <cell r="P46">
            <v>0</v>
          </cell>
          <cell r="S46">
            <v>0</v>
          </cell>
          <cell r="Y46">
            <v>0</v>
          </cell>
          <cell r="AB46">
            <v>0</v>
          </cell>
          <cell r="AE46">
            <v>0</v>
          </cell>
          <cell r="AH46">
            <v>0</v>
          </cell>
          <cell r="AK46">
            <v>0</v>
          </cell>
          <cell r="AN46">
            <v>0</v>
          </cell>
        </row>
        <row r="47">
          <cell r="D47">
            <v>0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  <cell r="AN47">
            <v>0</v>
          </cell>
        </row>
        <row r="48">
          <cell r="D48">
            <v>0</v>
          </cell>
          <cell r="G48">
            <v>0</v>
          </cell>
          <cell r="J48">
            <v>0</v>
          </cell>
          <cell r="M48">
            <v>0</v>
          </cell>
          <cell r="P48">
            <v>0</v>
          </cell>
          <cell r="S48">
            <v>0</v>
          </cell>
          <cell r="Y48">
            <v>0</v>
          </cell>
          <cell r="AB48">
            <v>0</v>
          </cell>
          <cell r="AE48">
            <v>0</v>
          </cell>
          <cell r="AH48">
            <v>0</v>
          </cell>
          <cell r="AK48">
            <v>0</v>
          </cell>
          <cell r="AN48">
            <v>0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  <cell r="Y49">
            <v>0</v>
          </cell>
          <cell r="AB49">
            <v>0</v>
          </cell>
          <cell r="AE49">
            <v>0</v>
          </cell>
          <cell r="AH49">
            <v>0</v>
          </cell>
          <cell r="AK49">
            <v>0</v>
          </cell>
          <cell r="AN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  <cell r="Y50">
            <v>0</v>
          </cell>
          <cell r="AB50">
            <v>0</v>
          </cell>
          <cell r="AE50">
            <v>0</v>
          </cell>
          <cell r="AH50">
            <v>0</v>
          </cell>
          <cell r="AK50">
            <v>0</v>
          </cell>
          <cell r="AN50">
            <v>0</v>
          </cell>
        </row>
      </sheetData>
      <sheetData sheetId="7"/>
      <sheetData sheetId="8"/>
      <sheetData sheetId="9">
        <row r="7">
          <cell r="D7">
            <v>12900</v>
          </cell>
          <cell r="G7">
            <v>12700</v>
          </cell>
          <cell r="J7">
            <v>12700</v>
          </cell>
          <cell r="M7">
            <v>13200</v>
          </cell>
          <cell r="P7">
            <v>13000</v>
          </cell>
          <cell r="S7">
            <v>12900</v>
          </cell>
          <cell r="Y7">
            <v>12800</v>
          </cell>
          <cell r="AB7">
            <v>12900</v>
          </cell>
          <cell r="AE7">
            <v>12900</v>
          </cell>
          <cell r="AH7">
            <v>13000</v>
          </cell>
          <cell r="AK7">
            <v>13100</v>
          </cell>
          <cell r="AN7">
            <v>13000</v>
          </cell>
        </row>
        <row r="8">
          <cell r="D8">
            <v>460000</v>
          </cell>
          <cell r="G8">
            <v>552000</v>
          </cell>
          <cell r="J8">
            <v>476100</v>
          </cell>
          <cell r="M8">
            <v>667000</v>
          </cell>
          <cell r="P8">
            <v>575000</v>
          </cell>
          <cell r="S8">
            <v>667000</v>
          </cell>
          <cell r="Y8">
            <v>575000</v>
          </cell>
          <cell r="AB8">
            <v>667000</v>
          </cell>
          <cell r="AE8">
            <v>575000</v>
          </cell>
          <cell r="AH8">
            <v>690000</v>
          </cell>
          <cell r="AK8">
            <v>575000</v>
          </cell>
          <cell r="AN8">
            <v>690000</v>
          </cell>
        </row>
        <row r="9">
          <cell r="D9">
            <v>323190</v>
          </cell>
          <cell r="G9">
            <v>16289.999999999998</v>
          </cell>
          <cell r="J9">
            <v>21290</v>
          </cell>
          <cell r="M9">
            <v>14789.999999999998</v>
          </cell>
          <cell r="P9">
            <v>21490</v>
          </cell>
          <cell r="S9">
            <v>17190</v>
          </cell>
          <cell r="Y9">
            <v>15369.999999999998</v>
          </cell>
          <cell r="AB9">
            <v>16870</v>
          </cell>
          <cell r="AE9">
            <v>21870</v>
          </cell>
          <cell r="AH9">
            <v>15369.999999999998</v>
          </cell>
          <cell r="AK9">
            <v>18185</v>
          </cell>
          <cell r="AN9">
            <v>14789.999999999998</v>
          </cell>
        </row>
        <row r="10">
          <cell r="D10">
            <v>25600</v>
          </cell>
          <cell r="G10">
            <v>234900</v>
          </cell>
          <cell r="J10">
            <v>133240</v>
          </cell>
          <cell r="M10">
            <v>109320</v>
          </cell>
          <cell r="P10">
            <v>25600</v>
          </cell>
          <cell r="S10">
            <v>25600</v>
          </cell>
          <cell r="Y10">
            <v>25600</v>
          </cell>
          <cell r="AB10">
            <v>25600</v>
          </cell>
          <cell r="AE10">
            <v>70750</v>
          </cell>
          <cell r="AH10">
            <v>181525</v>
          </cell>
          <cell r="AK10">
            <v>181525</v>
          </cell>
          <cell r="AN10">
            <v>160610</v>
          </cell>
        </row>
        <row r="12">
          <cell r="D12">
            <v>12349</v>
          </cell>
          <cell r="G12">
            <v>11551.86</v>
          </cell>
          <cell r="J12">
            <v>12349</v>
          </cell>
          <cell r="M12">
            <v>12083</v>
          </cell>
          <cell r="P12">
            <v>12486.550000000003</v>
          </cell>
          <cell r="S12">
            <v>12083</v>
          </cell>
          <cell r="Y12">
            <v>12486</v>
          </cell>
          <cell r="AB12">
            <v>12486</v>
          </cell>
          <cell r="AE12">
            <v>12083.370000000003</v>
          </cell>
          <cell r="AH12">
            <v>12486</v>
          </cell>
          <cell r="AK12">
            <v>12082.730000000003</v>
          </cell>
          <cell r="AN12">
            <v>12486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240682.69500000001</v>
          </cell>
          <cell r="G14">
            <v>411262.3</v>
          </cell>
          <cell r="J14">
            <v>617096.9</v>
          </cell>
          <cell r="M14">
            <v>542072.1</v>
          </cell>
          <cell r="P14">
            <v>747941.44</v>
          </cell>
          <cell r="S14">
            <v>470382.00599999999</v>
          </cell>
          <cell r="Y14">
            <v>720215.98399999994</v>
          </cell>
          <cell r="AB14">
            <v>665431.90800000005</v>
          </cell>
          <cell r="AE14">
            <v>699821.16599999997</v>
          </cell>
          <cell r="AH14">
            <v>454392.74400000001</v>
          </cell>
          <cell r="AK14">
            <v>532958</v>
          </cell>
          <cell r="AN14">
            <v>545792.80000000005</v>
          </cell>
        </row>
        <row r="15">
          <cell r="D15">
            <v>551000</v>
          </cell>
          <cell r="G15">
            <v>578550</v>
          </cell>
          <cell r="J15">
            <v>633650</v>
          </cell>
          <cell r="M15">
            <v>495900</v>
          </cell>
          <cell r="P15">
            <v>523450</v>
          </cell>
          <cell r="S15">
            <v>606100</v>
          </cell>
          <cell r="Y15">
            <v>578550</v>
          </cell>
          <cell r="AB15">
            <v>551000</v>
          </cell>
          <cell r="AE15">
            <v>606100</v>
          </cell>
          <cell r="AH15">
            <v>579950</v>
          </cell>
          <cell r="AK15">
            <v>579950</v>
          </cell>
          <cell r="AN15">
            <v>607500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  <cell r="Y16">
            <v>0</v>
          </cell>
          <cell r="AB16">
            <v>0</v>
          </cell>
          <cell r="AE16">
            <v>0</v>
          </cell>
          <cell r="AH16">
            <v>0</v>
          </cell>
          <cell r="AK16">
            <v>0</v>
          </cell>
          <cell r="AN16">
            <v>0</v>
          </cell>
        </row>
        <row r="17">
          <cell r="D17">
            <v>0</v>
          </cell>
          <cell r="G17">
            <v>0</v>
          </cell>
          <cell r="J17">
            <v>0</v>
          </cell>
          <cell r="M17">
            <v>0</v>
          </cell>
          <cell r="P17">
            <v>0</v>
          </cell>
          <cell r="S17">
            <v>0</v>
          </cell>
          <cell r="Y17">
            <v>0</v>
          </cell>
          <cell r="AB17">
            <v>0</v>
          </cell>
          <cell r="AE17">
            <v>0</v>
          </cell>
          <cell r="AH17">
            <v>0</v>
          </cell>
          <cell r="AK17">
            <v>0</v>
          </cell>
          <cell r="AN17">
            <v>0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  <cell r="AN18">
            <v>0</v>
          </cell>
        </row>
        <row r="19">
          <cell r="D19">
            <v>10800</v>
          </cell>
          <cell r="G19">
            <v>34800</v>
          </cell>
          <cell r="J19">
            <v>36300</v>
          </cell>
          <cell r="M19">
            <v>212300</v>
          </cell>
          <cell r="P19">
            <v>15800</v>
          </cell>
          <cell r="S19">
            <v>16800</v>
          </cell>
          <cell r="Y19">
            <v>15800</v>
          </cell>
          <cell r="AB19">
            <v>28800</v>
          </cell>
          <cell r="AE19">
            <v>26800</v>
          </cell>
          <cell r="AH19">
            <v>20800</v>
          </cell>
          <cell r="AK19">
            <v>28800</v>
          </cell>
          <cell r="AN19">
            <v>302800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0</v>
          </cell>
          <cell r="G22">
            <v>0</v>
          </cell>
          <cell r="J22">
            <v>0</v>
          </cell>
          <cell r="M22">
            <v>0</v>
          </cell>
          <cell r="P22">
            <v>0</v>
          </cell>
          <cell r="S22">
            <v>0</v>
          </cell>
          <cell r="Y22">
            <v>0</v>
          </cell>
          <cell r="AB22">
            <v>0</v>
          </cell>
          <cell r="AE22">
            <v>0</v>
          </cell>
          <cell r="AH22">
            <v>0</v>
          </cell>
          <cell r="AK22">
            <v>0</v>
          </cell>
          <cell r="AN22">
            <v>0</v>
          </cell>
        </row>
        <row r="23">
          <cell r="D23">
            <v>584186.80000000005</v>
          </cell>
          <cell r="G23">
            <v>647028.44999999995</v>
          </cell>
          <cell r="J23">
            <v>601762.80000000005</v>
          </cell>
          <cell r="M23">
            <v>529831.64</v>
          </cell>
          <cell r="P23">
            <v>581232.65</v>
          </cell>
          <cell r="S23">
            <v>590179.30000000005</v>
          </cell>
          <cell r="Y23">
            <v>530093.5</v>
          </cell>
          <cell r="AB23">
            <v>537353.05000000005</v>
          </cell>
          <cell r="AE23">
            <v>564253.55000000005</v>
          </cell>
          <cell r="AH23">
            <v>669893.30000000005</v>
          </cell>
          <cell r="AK23">
            <v>668446.65</v>
          </cell>
          <cell r="AN23">
            <v>575268.69999999995</v>
          </cell>
        </row>
        <row r="24">
          <cell r="D24">
            <v>0</v>
          </cell>
          <cell r="G24">
            <v>0</v>
          </cell>
          <cell r="J24">
            <v>0</v>
          </cell>
          <cell r="M24">
            <v>0</v>
          </cell>
          <cell r="P24">
            <v>0</v>
          </cell>
          <cell r="S24">
            <v>0</v>
          </cell>
          <cell r="Y24">
            <v>0</v>
          </cell>
          <cell r="AB24">
            <v>0</v>
          </cell>
          <cell r="AE24">
            <v>0</v>
          </cell>
          <cell r="AH24">
            <v>0</v>
          </cell>
          <cell r="AK24">
            <v>0</v>
          </cell>
          <cell r="AN24">
            <v>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  <cell r="AN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  <cell r="AN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  <cell r="Y27">
            <v>0</v>
          </cell>
          <cell r="AB27">
            <v>0</v>
          </cell>
          <cell r="AE27">
            <v>0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41500</v>
          </cell>
          <cell r="G28">
            <v>39000</v>
          </cell>
          <cell r="J28">
            <v>39000</v>
          </cell>
          <cell r="M28">
            <v>39000</v>
          </cell>
          <cell r="P28">
            <v>39000</v>
          </cell>
          <cell r="S28">
            <v>39000</v>
          </cell>
          <cell r="Y28">
            <v>39500</v>
          </cell>
          <cell r="AB28">
            <v>39500</v>
          </cell>
          <cell r="AE28">
            <v>39500</v>
          </cell>
          <cell r="AH28">
            <v>41500</v>
          </cell>
          <cell r="AK28">
            <v>41500</v>
          </cell>
          <cell r="AN28">
            <v>41500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  <cell r="AN30">
            <v>0</v>
          </cell>
        </row>
        <row r="32">
          <cell r="D32">
            <v>174287.1</v>
          </cell>
          <cell r="G32">
            <v>212439.5</v>
          </cell>
          <cell r="J32">
            <v>241053.80000000002</v>
          </cell>
          <cell r="M32">
            <v>189894.9</v>
          </cell>
          <cell r="P32">
            <v>183825.2</v>
          </cell>
          <cell r="S32">
            <v>241053.80000000002</v>
          </cell>
          <cell r="Y32">
            <v>185559.4</v>
          </cell>
          <cell r="AB32">
            <v>185559.4</v>
          </cell>
          <cell r="AE32">
            <v>211572.40000000002</v>
          </cell>
          <cell r="AH32">
            <v>176888.4</v>
          </cell>
          <cell r="AK32">
            <v>211572.40000000002</v>
          </cell>
          <cell r="AN32">
            <v>211572.40000000002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  <cell r="Y33">
            <v>0</v>
          </cell>
          <cell r="AB33">
            <v>0</v>
          </cell>
          <cell r="AE33">
            <v>0</v>
          </cell>
          <cell r="AH33">
            <v>0</v>
          </cell>
          <cell r="AK33">
            <v>0</v>
          </cell>
          <cell r="AN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  <cell r="Y35">
            <v>0</v>
          </cell>
          <cell r="AB35">
            <v>0</v>
          </cell>
          <cell r="AE35">
            <v>0</v>
          </cell>
          <cell r="AH35">
            <v>0</v>
          </cell>
          <cell r="AK35">
            <v>0</v>
          </cell>
          <cell r="AN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  <cell r="Y36">
            <v>0</v>
          </cell>
          <cell r="AB36">
            <v>0</v>
          </cell>
          <cell r="AE36">
            <v>0</v>
          </cell>
          <cell r="AH36">
            <v>0</v>
          </cell>
          <cell r="AK36">
            <v>0</v>
          </cell>
          <cell r="AN36">
            <v>0</v>
          </cell>
        </row>
        <row r="37">
          <cell r="D37">
            <v>0</v>
          </cell>
          <cell r="G37">
            <v>0</v>
          </cell>
          <cell r="J37">
            <v>0</v>
          </cell>
          <cell r="M37">
            <v>0</v>
          </cell>
          <cell r="P37">
            <v>0</v>
          </cell>
          <cell r="S37">
            <v>0</v>
          </cell>
          <cell r="Y37">
            <v>0</v>
          </cell>
          <cell r="AB37">
            <v>0</v>
          </cell>
          <cell r="AE37">
            <v>0</v>
          </cell>
          <cell r="AH37">
            <v>0</v>
          </cell>
          <cell r="AK37">
            <v>0</v>
          </cell>
          <cell r="AN37">
            <v>0</v>
          </cell>
        </row>
        <row r="38">
          <cell r="D38">
            <v>0</v>
          </cell>
          <cell r="G38">
            <v>0</v>
          </cell>
          <cell r="J38">
            <v>0</v>
          </cell>
          <cell r="M38">
            <v>0</v>
          </cell>
          <cell r="P38">
            <v>0</v>
          </cell>
          <cell r="S38">
            <v>0</v>
          </cell>
          <cell r="Y38">
            <v>0</v>
          </cell>
          <cell r="AB38">
            <v>0</v>
          </cell>
          <cell r="AE38">
            <v>0</v>
          </cell>
          <cell r="AH38">
            <v>0</v>
          </cell>
          <cell r="AK38">
            <v>0</v>
          </cell>
          <cell r="AN38">
            <v>0</v>
          </cell>
        </row>
        <row r="39">
          <cell r="D39">
            <v>0</v>
          </cell>
          <cell r="G39">
            <v>0</v>
          </cell>
          <cell r="J39">
            <v>0</v>
          </cell>
          <cell r="M39">
            <v>0</v>
          </cell>
          <cell r="P39">
            <v>0</v>
          </cell>
          <cell r="S39">
            <v>0</v>
          </cell>
          <cell r="Y39">
            <v>0</v>
          </cell>
          <cell r="AB39">
            <v>0</v>
          </cell>
          <cell r="AE39">
            <v>0</v>
          </cell>
          <cell r="AH39">
            <v>0</v>
          </cell>
          <cell r="AK39">
            <v>0</v>
          </cell>
          <cell r="AN39">
            <v>0</v>
          </cell>
        </row>
        <row r="40">
          <cell r="D40">
            <v>0</v>
          </cell>
          <cell r="G40">
            <v>0</v>
          </cell>
          <cell r="J40">
            <v>0</v>
          </cell>
          <cell r="M40">
            <v>0</v>
          </cell>
          <cell r="P40">
            <v>0</v>
          </cell>
          <cell r="S40">
            <v>0</v>
          </cell>
          <cell r="Y40">
            <v>0</v>
          </cell>
          <cell r="AB40">
            <v>0</v>
          </cell>
          <cell r="AE40">
            <v>0</v>
          </cell>
          <cell r="AH40">
            <v>0</v>
          </cell>
          <cell r="AK40">
            <v>0</v>
          </cell>
          <cell r="AN40">
            <v>0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  <cell r="AN41">
            <v>0</v>
          </cell>
        </row>
        <row r="42">
          <cell r="D42">
            <v>0</v>
          </cell>
          <cell r="G42">
            <v>0</v>
          </cell>
          <cell r="J42">
            <v>0</v>
          </cell>
          <cell r="M42">
            <v>0</v>
          </cell>
          <cell r="P42">
            <v>0</v>
          </cell>
          <cell r="S42">
            <v>0</v>
          </cell>
          <cell r="Y42">
            <v>0</v>
          </cell>
          <cell r="AB42">
            <v>0</v>
          </cell>
          <cell r="AE42">
            <v>0</v>
          </cell>
          <cell r="AH42">
            <v>0</v>
          </cell>
          <cell r="AK42">
            <v>0</v>
          </cell>
          <cell r="AN42">
            <v>0</v>
          </cell>
        </row>
        <row r="43">
          <cell r="D43">
            <v>0</v>
          </cell>
          <cell r="G43">
            <v>0</v>
          </cell>
          <cell r="J43">
            <v>0</v>
          </cell>
          <cell r="M43">
            <v>0</v>
          </cell>
          <cell r="P43">
            <v>0</v>
          </cell>
          <cell r="S43">
            <v>0</v>
          </cell>
          <cell r="Y43">
            <v>0</v>
          </cell>
          <cell r="AB43">
            <v>0</v>
          </cell>
          <cell r="AE43">
            <v>0</v>
          </cell>
          <cell r="AH43">
            <v>0</v>
          </cell>
          <cell r="AK43">
            <v>0</v>
          </cell>
          <cell r="AN43">
            <v>0</v>
          </cell>
        </row>
        <row r="44">
          <cell r="D44">
            <v>77868.524052000008</v>
          </cell>
          <cell r="G44">
            <v>98959.254665999993</v>
          </cell>
          <cell r="J44">
            <v>72066.357367999997</v>
          </cell>
          <cell r="M44">
            <v>68839.092042999997</v>
          </cell>
          <cell r="P44">
            <v>95509.833197999993</v>
          </cell>
          <cell r="S44">
            <v>63665.472930000004</v>
          </cell>
          <cell r="Y44">
            <v>80703.533284999998</v>
          </cell>
          <cell r="AB44">
            <v>83220.807857999971</v>
          </cell>
          <cell r="AE44">
            <v>65801.623535999999</v>
          </cell>
          <cell r="AH44">
            <v>68841.910257999989</v>
          </cell>
          <cell r="AK44">
            <v>95973.095538000009</v>
          </cell>
          <cell r="AN44">
            <v>57394.618093000012</v>
          </cell>
        </row>
        <row r="45">
          <cell r="D45">
            <v>0</v>
          </cell>
          <cell r="G45">
            <v>0</v>
          </cell>
          <cell r="J45">
            <v>0</v>
          </cell>
          <cell r="M45">
            <v>0</v>
          </cell>
          <cell r="P45">
            <v>0</v>
          </cell>
          <cell r="S45">
            <v>0</v>
          </cell>
          <cell r="Y45">
            <v>0</v>
          </cell>
          <cell r="AB45">
            <v>0</v>
          </cell>
          <cell r="AE45">
            <v>0</v>
          </cell>
          <cell r="AH45">
            <v>0</v>
          </cell>
          <cell r="AK45">
            <v>0</v>
          </cell>
          <cell r="AN45">
            <v>0</v>
          </cell>
        </row>
        <row r="46">
          <cell r="D46">
            <v>0</v>
          </cell>
          <cell r="G46">
            <v>0</v>
          </cell>
          <cell r="J46">
            <v>0</v>
          </cell>
          <cell r="M46">
            <v>0</v>
          </cell>
          <cell r="P46">
            <v>0</v>
          </cell>
          <cell r="S46">
            <v>0</v>
          </cell>
          <cell r="Y46">
            <v>0</v>
          </cell>
          <cell r="AB46">
            <v>0</v>
          </cell>
          <cell r="AE46">
            <v>0</v>
          </cell>
          <cell r="AH46">
            <v>0</v>
          </cell>
          <cell r="AK46">
            <v>0</v>
          </cell>
          <cell r="AN46">
            <v>0</v>
          </cell>
        </row>
        <row r="47">
          <cell r="D47">
            <v>0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  <cell r="AN47">
            <v>0</v>
          </cell>
        </row>
        <row r="48">
          <cell r="D48">
            <v>15000</v>
          </cell>
          <cell r="G48">
            <v>32500</v>
          </cell>
          <cell r="J48">
            <v>32500</v>
          </cell>
          <cell r="M48">
            <v>15000</v>
          </cell>
          <cell r="P48">
            <v>15000</v>
          </cell>
          <cell r="S48">
            <v>15000</v>
          </cell>
          <cell r="Y48">
            <v>15000</v>
          </cell>
          <cell r="AB48">
            <v>15000</v>
          </cell>
          <cell r="AE48">
            <v>15000</v>
          </cell>
          <cell r="AH48">
            <v>16575</v>
          </cell>
          <cell r="AK48">
            <v>30337.5</v>
          </cell>
          <cell r="AN48">
            <v>15000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  <cell r="Y49">
            <v>0</v>
          </cell>
          <cell r="AB49">
            <v>0</v>
          </cell>
          <cell r="AE49">
            <v>0</v>
          </cell>
          <cell r="AH49">
            <v>0</v>
          </cell>
          <cell r="AK49">
            <v>0</v>
          </cell>
          <cell r="AN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  <cell r="Y50">
            <v>0</v>
          </cell>
          <cell r="AB50">
            <v>0</v>
          </cell>
          <cell r="AE50">
            <v>0</v>
          </cell>
          <cell r="AH50">
            <v>0</v>
          </cell>
          <cell r="AK50">
            <v>0</v>
          </cell>
          <cell r="AN50">
            <v>0</v>
          </cell>
        </row>
        <row r="54">
          <cell r="D54">
            <v>976192</v>
          </cell>
          <cell r="G54">
            <v>894650.5</v>
          </cell>
          <cell r="J54">
            <v>1016510</v>
          </cell>
          <cell r="M54">
            <v>884624.5</v>
          </cell>
          <cell r="P54">
            <v>1215996</v>
          </cell>
          <cell r="S54">
            <v>1414075.5</v>
          </cell>
          <cell r="Y54">
            <v>1184882</v>
          </cell>
          <cell r="AB54">
            <v>1196303.5</v>
          </cell>
          <cell r="AE54">
            <v>1279361</v>
          </cell>
          <cell r="AH54">
            <v>1208605.5</v>
          </cell>
          <cell r="AK54">
            <v>1270267</v>
          </cell>
          <cell r="AN54">
            <v>1030575.5</v>
          </cell>
        </row>
      </sheetData>
      <sheetData sheetId="10">
        <row r="7">
          <cell r="D7">
            <v>15300</v>
          </cell>
          <cell r="G7">
            <v>15500</v>
          </cell>
          <cell r="J7">
            <v>15500</v>
          </cell>
          <cell r="M7">
            <v>15000</v>
          </cell>
          <cell r="P7">
            <v>15300</v>
          </cell>
          <cell r="S7">
            <v>15400</v>
          </cell>
          <cell r="Y7">
            <v>15400</v>
          </cell>
          <cell r="AB7">
            <v>15300</v>
          </cell>
          <cell r="AE7">
            <v>15300</v>
          </cell>
          <cell r="AH7">
            <v>15300</v>
          </cell>
          <cell r="AK7">
            <v>14300</v>
          </cell>
          <cell r="AN7">
            <v>14300</v>
          </cell>
        </row>
        <row r="8">
          <cell r="D8">
            <v>480000</v>
          </cell>
          <cell r="G8">
            <v>576000</v>
          </cell>
          <cell r="J8">
            <v>496800</v>
          </cell>
          <cell r="M8">
            <v>696000</v>
          </cell>
          <cell r="P8">
            <v>600000</v>
          </cell>
          <cell r="S8">
            <v>696000</v>
          </cell>
          <cell r="Y8">
            <v>600000</v>
          </cell>
          <cell r="AB8">
            <v>696000</v>
          </cell>
          <cell r="AE8">
            <v>600000</v>
          </cell>
          <cell r="AH8">
            <v>720000</v>
          </cell>
          <cell r="AK8">
            <v>600000</v>
          </cell>
          <cell r="AN8">
            <v>720000</v>
          </cell>
        </row>
        <row r="9">
          <cell r="D9">
            <v>498450</v>
          </cell>
          <cell r="G9">
            <v>35150</v>
          </cell>
          <cell r="J9">
            <v>36050</v>
          </cell>
          <cell r="M9">
            <v>33150</v>
          </cell>
          <cell r="P9">
            <v>37470</v>
          </cell>
          <cell r="S9">
            <v>36950</v>
          </cell>
          <cell r="Y9">
            <v>34450</v>
          </cell>
          <cell r="AB9">
            <v>36450</v>
          </cell>
          <cell r="AE9">
            <v>37350</v>
          </cell>
          <cell r="AH9">
            <v>34450</v>
          </cell>
          <cell r="AK9">
            <v>34925</v>
          </cell>
          <cell r="AN9">
            <v>33150</v>
          </cell>
        </row>
        <row r="10">
          <cell r="D10">
            <v>49900</v>
          </cell>
          <cell r="G10">
            <v>268300</v>
          </cell>
          <cell r="J10">
            <v>162220</v>
          </cell>
          <cell r="M10">
            <v>137260</v>
          </cell>
          <cell r="P10">
            <v>49900</v>
          </cell>
          <cell r="S10">
            <v>52400</v>
          </cell>
          <cell r="Y10">
            <v>49900</v>
          </cell>
          <cell r="AB10">
            <v>49900</v>
          </cell>
          <cell r="AE10">
            <v>95050</v>
          </cell>
          <cell r="AH10">
            <v>205825</v>
          </cell>
          <cell r="AK10">
            <v>205825</v>
          </cell>
          <cell r="AN10">
            <v>195780</v>
          </cell>
        </row>
        <row r="11">
          <cell r="D11">
            <v>4408941.3900000006</v>
          </cell>
          <cell r="G11">
            <v>4408941.3900000006</v>
          </cell>
          <cell r="J11">
            <v>4408941.3900000006</v>
          </cell>
          <cell r="M11">
            <v>4408941.3900000006</v>
          </cell>
          <cell r="P11">
            <v>4408941.3900000006</v>
          </cell>
          <cell r="S11">
            <v>4408941.3900000006</v>
          </cell>
          <cell r="Y11">
            <v>4682641.3900000006</v>
          </cell>
          <cell r="AB11">
            <v>4682641.3900000006</v>
          </cell>
          <cell r="AE11">
            <v>4682641.3900000006</v>
          </cell>
          <cell r="AH11">
            <v>4682641.3900000006</v>
          </cell>
          <cell r="AK11">
            <v>4682641.3900000006</v>
          </cell>
          <cell r="AN11">
            <v>4682641.3900000006</v>
          </cell>
        </row>
        <row r="12">
          <cell r="D12">
            <v>48451</v>
          </cell>
          <cell r="G12">
            <v>45325.860000000015</v>
          </cell>
          <cell r="J12">
            <v>48451</v>
          </cell>
          <cell r="M12">
            <v>47409</v>
          </cell>
          <cell r="P12">
            <v>48989.609999999986</v>
          </cell>
          <cell r="S12">
            <v>47409</v>
          </cell>
          <cell r="Y12">
            <v>48989</v>
          </cell>
          <cell r="AB12">
            <v>48989</v>
          </cell>
          <cell r="AE12">
            <v>47409.869999999995</v>
          </cell>
          <cell r="AH12">
            <v>48990</v>
          </cell>
          <cell r="AK12">
            <v>47409.010000000009</v>
          </cell>
          <cell r="AN12">
            <v>48990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461996.59499999997</v>
          </cell>
          <cell r="G14">
            <v>707308.3</v>
          </cell>
          <cell r="J14">
            <v>753633.2</v>
          </cell>
          <cell r="M14">
            <v>642584.6</v>
          </cell>
          <cell r="P14">
            <v>643720.93999999994</v>
          </cell>
          <cell r="S14">
            <v>577263.80599999998</v>
          </cell>
          <cell r="Y14">
            <v>724206.98399999994</v>
          </cell>
          <cell r="AB14">
            <v>785398.90800000005</v>
          </cell>
          <cell r="AE14">
            <v>1023512.966</v>
          </cell>
          <cell r="AH14">
            <v>583727.34400000004</v>
          </cell>
          <cell r="AK14">
            <v>1314456</v>
          </cell>
          <cell r="AN14">
            <v>575839.6</v>
          </cell>
        </row>
        <row r="15">
          <cell r="D15">
            <v>431520</v>
          </cell>
          <cell r="G15">
            <v>453096</v>
          </cell>
          <cell r="J15">
            <v>496248</v>
          </cell>
          <cell r="M15">
            <v>388368</v>
          </cell>
          <cell r="P15">
            <v>409944</v>
          </cell>
          <cell r="S15">
            <v>474672</v>
          </cell>
          <cell r="Y15">
            <v>453096</v>
          </cell>
          <cell r="AB15">
            <v>431520</v>
          </cell>
          <cell r="AE15">
            <v>474672</v>
          </cell>
          <cell r="AH15">
            <v>454146</v>
          </cell>
          <cell r="AK15">
            <v>454146</v>
          </cell>
          <cell r="AN15">
            <v>475722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  <cell r="Y16">
            <v>0</v>
          </cell>
          <cell r="AB16">
            <v>0</v>
          </cell>
          <cell r="AE16">
            <v>0</v>
          </cell>
          <cell r="AH16">
            <v>0</v>
          </cell>
          <cell r="AK16">
            <v>0</v>
          </cell>
          <cell r="AN16">
            <v>0</v>
          </cell>
        </row>
        <row r="17">
          <cell r="D17">
            <v>0</v>
          </cell>
          <cell r="G17">
            <v>0</v>
          </cell>
          <cell r="J17">
            <v>0</v>
          </cell>
          <cell r="M17">
            <v>0</v>
          </cell>
          <cell r="P17">
            <v>0</v>
          </cell>
          <cell r="S17">
            <v>0</v>
          </cell>
          <cell r="Y17">
            <v>0</v>
          </cell>
          <cell r="AB17">
            <v>0</v>
          </cell>
          <cell r="AE17">
            <v>0</v>
          </cell>
          <cell r="AH17">
            <v>0</v>
          </cell>
          <cell r="AK17">
            <v>0</v>
          </cell>
          <cell r="AN17">
            <v>0</v>
          </cell>
        </row>
        <row r="18">
          <cell r="D18">
            <v>178200</v>
          </cell>
          <cell r="G18">
            <v>178200</v>
          </cell>
          <cell r="J18">
            <v>178200</v>
          </cell>
          <cell r="M18">
            <v>178200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700000</v>
          </cell>
          <cell r="AK18">
            <v>700000</v>
          </cell>
          <cell r="AN18">
            <v>700000</v>
          </cell>
        </row>
        <row r="19">
          <cell r="D19">
            <v>684380</v>
          </cell>
          <cell r="G19">
            <v>309580</v>
          </cell>
          <cell r="J19">
            <v>180850</v>
          </cell>
          <cell r="M19">
            <v>129520</v>
          </cell>
          <cell r="P19">
            <v>160320</v>
          </cell>
          <cell r="S19">
            <v>82200</v>
          </cell>
          <cell r="Y19">
            <v>131120</v>
          </cell>
          <cell r="AB19">
            <v>78000</v>
          </cell>
          <cell r="AE19">
            <v>148850</v>
          </cell>
          <cell r="AH19">
            <v>76000</v>
          </cell>
          <cell r="AK19">
            <v>149850</v>
          </cell>
          <cell r="AN19">
            <v>30400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0</v>
          </cell>
          <cell r="G22">
            <v>0</v>
          </cell>
          <cell r="J22">
            <v>0</v>
          </cell>
          <cell r="M22">
            <v>0</v>
          </cell>
          <cell r="P22">
            <v>0</v>
          </cell>
          <cell r="S22">
            <v>0</v>
          </cell>
          <cell r="Y22">
            <v>0</v>
          </cell>
          <cell r="AB22">
            <v>0</v>
          </cell>
          <cell r="AE22">
            <v>0</v>
          </cell>
          <cell r="AH22">
            <v>0</v>
          </cell>
          <cell r="AK22">
            <v>0</v>
          </cell>
          <cell r="AN22">
            <v>0</v>
          </cell>
        </row>
        <row r="23">
          <cell r="D23">
            <v>1308212.8999999999</v>
          </cell>
          <cell r="G23">
            <v>1309030.5</v>
          </cell>
          <cell r="J23">
            <v>1366911.7</v>
          </cell>
          <cell r="M23">
            <v>560515.56000000006</v>
          </cell>
          <cell r="P23">
            <v>591824.4</v>
          </cell>
          <cell r="S23">
            <v>578704.4</v>
          </cell>
          <cell r="Y23">
            <v>542429.5</v>
          </cell>
          <cell r="AB23">
            <v>570957</v>
          </cell>
          <cell r="AE23">
            <v>577738.55000000005</v>
          </cell>
          <cell r="AH23">
            <v>588859.4</v>
          </cell>
          <cell r="AK23">
            <v>667063.30000000005</v>
          </cell>
          <cell r="AN23">
            <v>562824</v>
          </cell>
        </row>
        <row r="24">
          <cell r="D24">
            <v>0</v>
          </cell>
          <cell r="G24">
            <v>0</v>
          </cell>
          <cell r="J24">
            <v>0</v>
          </cell>
          <cell r="M24">
            <v>0</v>
          </cell>
          <cell r="P24">
            <v>0</v>
          </cell>
          <cell r="S24">
            <v>0</v>
          </cell>
          <cell r="Y24">
            <v>0</v>
          </cell>
          <cell r="AB24">
            <v>0</v>
          </cell>
          <cell r="AE24">
            <v>0</v>
          </cell>
          <cell r="AH24">
            <v>0</v>
          </cell>
          <cell r="AK24">
            <v>0</v>
          </cell>
          <cell r="AN24">
            <v>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  <cell r="AN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  <cell r="AN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  <cell r="Y27">
            <v>0</v>
          </cell>
          <cell r="AB27">
            <v>0</v>
          </cell>
          <cell r="AE27">
            <v>0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79700</v>
          </cell>
          <cell r="G28">
            <v>75200</v>
          </cell>
          <cell r="J28">
            <v>75200</v>
          </cell>
          <cell r="M28">
            <v>75200</v>
          </cell>
          <cell r="P28">
            <v>75200</v>
          </cell>
          <cell r="S28">
            <v>76200</v>
          </cell>
          <cell r="Y28">
            <v>76100</v>
          </cell>
          <cell r="AB28">
            <v>76100</v>
          </cell>
          <cell r="AE28">
            <v>76100</v>
          </cell>
          <cell r="AH28">
            <v>79700</v>
          </cell>
          <cell r="AK28">
            <v>79700</v>
          </cell>
          <cell r="AN28">
            <v>80700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  <cell r="AN30">
            <v>0</v>
          </cell>
        </row>
        <row r="32">
          <cell r="D32">
            <v>204358.8</v>
          </cell>
          <cell r="G32">
            <v>245148</v>
          </cell>
          <cell r="J32">
            <v>275006.40000000002</v>
          </cell>
          <cell r="M32">
            <v>218689.19999999998</v>
          </cell>
          <cell r="P32">
            <v>214311.6</v>
          </cell>
          <cell r="S32">
            <v>277940.40000000002</v>
          </cell>
          <cell r="Y32">
            <v>217099.19999999998</v>
          </cell>
          <cell r="AB32">
            <v>215143.19999999998</v>
          </cell>
          <cell r="AE32">
            <v>247177.19999999998</v>
          </cell>
          <cell r="AH32">
            <v>208051.19999999998</v>
          </cell>
          <cell r="AK32">
            <v>246199.19999999998</v>
          </cell>
          <cell r="AN32">
            <v>244243.19999999998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  <cell r="Y33">
            <v>0</v>
          </cell>
          <cell r="AB33">
            <v>0</v>
          </cell>
          <cell r="AE33">
            <v>0</v>
          </cell>
          <cell r="AH33">
            <v>0</v>
          </cell>
          <cell r="AK33">
            <v>0</v>
          </cell>
          <cell r="AN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  <cell r="Y35">
            <v>0</v>
          </cell>
          <cell r="AB35">
            <v>0</v>
          </cell>
          <cell r="AE35">
            <v>0</v>
          </cell>
          <cell r="AH35">
            <v>0</v>
          </cell>
          <cell r="AK35">
            <v>0</v>
          </cell>
          <cell r="AN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  <cell r="Y36">
            <v>0</v>
          </cell>
          <cell r="AB36">
            <v>0</v>
          </cell>
          <cell r="AE36">
            <v>0</v>
          </cell>
          <cell r="AH36">
            <v>0</v>
          </cell>
          <cell r="AK36">
            <v>0</v>
          </cell>
          <cell r="AN36">
            <v>0</v>
          </cell>
        </row>
        <row r="37">
          <cell r="D37">
            <v>0</v>
          </cell>
          <cell r="G37">
            <v>0</v>
          </cell>
          <cell r="J37">
            <v>0</v>
          </cell>
          <cell r="M37">
            <v>0</v>
          </cell>
          <cell r="P37">
            <v>0</v>
          </cell>
          <cell r="S37">
            <v>0</v>
          </cell>
          <cell r="Y37">
            <v>0</v>
          </cell>
          <cell r="AB37">
            <v>0</v>
          </cell>
          <cell r="AE37">
            <v>0</v>
          </cell>
          <cell r="AH37">
            <v>0</v>
          </cell>
          <cell r="AK37">
            <v>0</v>
          </cell>
          <cell r="AN37">
            <v>0</v>
          </cell>
        </row>
        <row r="38">
          <cell r="D38">
            <v>0</v>
          </cell>
          <cell r="G38">
            <v>0</v>
          </cell>
          <cell r="J38">
            <v>0</v>
          </cell>
          <cell r="M38">
            <v>0</v>
          </cell>
          <cell r="P38">
            <v>0</v>
          </cell>
          <cell r="S38">
            <v>0</v>
          </cell>
          <cell r="Y38">
            <v>0</v>
          </cell>
          <cell r="AB38">
            <v>0</v>
          </cell>
          <cell r="AE38">
            <v>0</v>
          </cell>
          <cell r="AH38">
            <v>0</v>
          </cell>
          <cell r="AK38">
            <v>0</v>
          </cell>
          <cell r="AN38">
            <v>0</v>
          </cell>
        </row>
        <row r="39">
          <cell r="D39">
            <v>1500</v>
          </cell>
          <cell r="G39">
            <v>1500</v>
          </cell>
          <cell r="J39">
            <v>1500</v>
          </cell>
          <cell r="M39">
            <v>1500</v>
          </cell>
          <cell r="P39">
            <v>1500</v>
          </cell>
          <cell r="S39">
            <v>1500</v>
          </cell>
          <cell r="Y39">
            <v>1500</v>
          </cell>
          <cell r="AB39">
            <v>1500</v>
          </cell>
          <cell r="AE39">
            <v>1500</v>
          </cell>
          <cell r="AH39">
            <v>1500</v>
          </cell>
          <cell r="AK39">
            <v>1500</v>
          </cell>
          <cell r="AN39">
            <v>1500</v>
          </cell>
        </row>
        <row r="40">
          <cell r="D40">
            <v>0</v>
          </cell>
          <cell r="G40">
            <v>0</v>
          </cell>
          <cell r="J40">
            <v>0</v>
          </cell>
          <cell r="M40">
            <v>0</v>
          </cell>
          <cell r="P40">
            <v>0</v>
          </cell>
          <cell r="S40">
            <v>0</v>
          </cell>
          <cell r="Y40">
            <v>0</v>
          </cell>
          <cell r="AB40">
            <v>0</v>
          </cell>
          <cell r="AE40">
            <v>0</v>
          </cell>
          <cell r="AH40">
            <v>0</v>
          </cell>
          <cell r="AK40">
            <v>0</v>
          </cell>
          <cell r="AN40">
            <v>0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  <cell r="AN41">
            <v>0</v>
          </cell>
        </row>
        <row r="42">
          <cell r="D42">
            <v>0</v>
          </cell>
          <cell r="G42">
            <v>0</v>
          </cell>
          <cell r="J42">
            <v>0</v>
          </cell>
          <cell r="M42">
            <v>0</v>
          </cell>
          <cell r="P42">
            <v>0</v>
          </cell>
          <cell r="S42">
            <v>0</v>
          </cell>
          <cell r="Y42">
            <v>0</v>
          </cell>
          <cell r="AB42">
            <v>0</v>
          </cell>
          <cell r="AE42">
            <v>0</v>
          </cell>
          <cell r="AH42">
            <v>0</v>
          </cell>
          <cell r="AK42">
            <v>0</v>
          </cell>
          <cell r="AN42">
            <v>0</v>
          </cell>
        </row>
        <row r="43">
          <cell r="D43">
            <v>0</v>
          </cell>
          <cell r="G43">
            <v>0</v>
          </cell>
          <cell r="J43">
            <v>0</v>
          </cell>
          <cell r="M43">
            <v>0</v>
          </cell>
          <cell r="P43">
            <v>0</v>
          </cell>
          <cell r="S43">
            <v>0</v>
          </cell>
          <cell r="Y43">
            <v>0</v>
          </cell>
          <cell r="AB43">
            <v>0</v>
          </cell>
          <cell r="AE43">
            <v>0</v>
          </cell>
          <cell r="AH43">
            <v>0</v>
          </cell>
          <cell r="AK43">
            <v>0</v>
          </cell>
          <cell r="AN43">
            <v>0</v>
          </cell>
        </row>
        <row r="44">
          <cell r="D44">
            <v>119679.20845799999</v>
          </cell>
          <cell r="G44">
            <v>143596.01253400001</v>
          </cell>
          <cell r="J44">
            <v>111913.37238199999</v>
          </cell>
          <cell r="M44">
            <v>107026.989182</v>
          </cell>
          <cell r="P44">
            <v>148627.31130200002</v>
          </cell>
          <cell r="S44">
            <v>89490.063870000013</v>
          </cell>
          <cell r="Y44">
            <v>128604.30369000002</v>
          </cell>
          <cell r="AB44">
            <v>121043.10249200001</v>
          </cell>
          <cell r="AE44">
            <v>99890.458814000012</v>
          </cell>
          <cell r="AH44">
            <v>103373.136042</v>
          </cell>
          <cell r="AK44">
            <v>142562.004312</v>
          </cell>
          <cell r="AN44">
            <v>80108.614082000015</v>
          </cell>
        </row>
        <row r="45">
          <cell r="D45">
            <v>0</v>
          </cell>
          <cell r="G45">
            <v>0</v>
          </cell>
          <cell r="J45">
            <v>0</v>
          </cell>
          <cell r="M45">
            <v>0</v>
          </cell>
          <cell r="P45">
            <v>0</v>
          </cell>
          <cell r="S45">
            <v>0</v>
          </cell>
          <cell r="Y45">
            <v>0</v>
          </cell>
          <cell r="AB45">
            <v>0</v>
          </cell>
          <cell r="AE45">
            <v>0</v>
          </cell>
          <cell r="AH45">
            <v>0</v>
          </cell>
          <cell r="AK45">
            <v>0</v>
          </cell>
          <cell r="AN45">
            <v>0</v>
          </cell>
        </row>
        <row r="46">
          <cell r="D46">
            <v>0</v>
          </cell>
          <cell r="G46">
            <v>0</v>
          </cell>
          <cell r="J46">
            <v>0</v>
          </cell>
          <cell r="M46">
            <v>0</v>
          </cell>
          <cell r="P46">
            <v>0</v>
          </cell>
          <cell r="S46">
            <v>0</v>
          </cell>
          <cell r="Y46">
            <v>0</v>
          </cell>
          <cell r="AB46">
            <v>0</v>
          </cell>
          <cell r="AE46">
            <v>0</v>
          </cell>
          <cell r="AH46">
            <v>0</v>
          </cell>
          <cell r="AK46">
            <v>0</v>
          </cell>
          <cell r="AN46">
            <v>0</v>
          </cell>
        </row>
        <row r="47">
          <cell r="D47">
            <v>0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  <cell r="AN47">
            <v>0</v>
          </cell>
        </row>
        <row r="48">
          <cell r="D48">
            <v>10000</v>
          </cell>
          <cell r="G48">
            <v>24000</v>
          </cell>
          <cell r="J48">
            <v>24000</v>
          </cell>
          <cell r="M48">
            <v>12000</v>
          </cell>
          <cell r="P48">
            <v>10000</v>
          </cell>
          <cell r="S48">
            <v>10000</v>
          </cell>
          <cell r="Y48">
            <v>10000</v>
          </cell>
          <cell r="AB48">
            <v>12000</v>
          </cell>
          <cell r="AE48">
            <v>10000</v>
          </cell>
          <cell r="AH48">
            <v>11260</v>
          </cell>
          <cell r="AK48">
            <v>22270</v>
          </cell>
          <cell r="AN48">
            <v>10000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  <cell r="Y49">
            <v>0</v>
          </cell>
          <cell r="AB49">
            <v>0</v>
          </cell>
          <cell r="AE49">
            <v>0</v>
          </cell>
          <cell r="AH49">
            <v>0</v>
          </cell>
          <cell r="AK49">
            <v>0</v>
          </cell>
          <cell r="AN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  <cell r="Y50">
            <v>0</v>
          </cell>
          <cell r="AB50">
            <v>0</v>
          </cell>
          <cell r="AE50">
            <v>0</v>
          </cell>
          <cell r="AH50">
            <v>0</v>
          </cell>
          <cell r="AK50">
            <v>0</v>
          </cell>
          <cell r="AN50">
            <v>0</v>
          </cell>
        </row>
        <row r="54">
          <cell r="D54">
            <v>1229699</v>
          </cell>
          <cell r="G54">
            <v>1252046.5</v>
          </cell>
          <cell r="J54">
            <v>1248458</v>
          </cell>
          <cell r="M54">
            <v>1049919.5</v>
          </cell>
          <cell r="P54">
            <v>1217112</v>
          </cell>
          <cell r="S54">
            <v>1271279.5</v>
          </cell>
          <cell r="Y54">
            <v>1386651</v>
          </cell>
          <cell r="AB54">
            <v>986656.5</v>
          </cell>
          <cell r="AE54">
            <v>1398582</v>
          </cell>
          <cell r="AH54">
            <v>1509642.5</v>
          </cell>
          <cell r="AK54">
            <v>1505351</v>
          </cell>
          <cell r="AN54">
            <v>1383036.5</v>
          </cell>
        </row>
      </sheetData>
      <sheetData sheetId="11">
        <row r="7">
          <cell r="D7">
            <v>0</v>
          </cell>
          <cell r="G7">
            <v>0</v>
          </cell>
          <cell r="J7">
            <v>0</v>
          </cell>
          <cell r="M7">
            <v>0</v>
          </cell>
          <cell r="P7">
            <v>0</v>
          </cell>
          <cell r="S7">
            <v>0</v>
          </cell>
          <cell r="Y7">
            <v>0</v>
          </cell>
          <cell r="AB7">
            <v>0</v>
          </cell>
          <cell r="AE7">
            <v>0</v>
          </cell>
          <cell r="AH7">
            <v>0</v>
          </cell>
          <cell r="AK7">
            <v>0</v>
          </cell>
          <cell r="AN7">
            <v>0</v>
          </cell>
        </row>
        <row r="8">
          <cell r="D8">
            <v>0</v>
          </cell>
          <cell r="G8">
            <v>0</v>
          </cell>
          <cell r="J8">
            <v>0</v>
          </cell>
          <cell r="M8">
            <v>0</v>
          </cell>
          <cell r="P8">
            <v>0</v>
          </cell>
          <cell r="S8">
            <v>0</v>
          </cell>
          <cell r="Y8">
            <v>0</v>
          </cell>
          <cell r="AB8">
            <v>0</v>
          </cell>
          <cell r="AE8">
            <v>0</v>
          </cell>
          <cell r="AH8">
            <v>0</v>
          </cell>
          <cell r="AK8">
            <v>0</v>
          </cell>
          <cell r="AN8">
            <v>0</v>
          </cell>
        </row>
        <row r="9">
          <cell r="D9">
            <v>0</v>
          </cell>
          <cell r="G9">
            <v>0</v>
          </cell>
          <cell r="J9">
            <v>0</v>
          </cell>
          <cell r="M9">
            <v>0</v>
          </cell>
          <cell r="P9">
            <v>0</v>
          </cell>
          <cell r="S9">
            <v>0</v>
          </cell>
          <cell r="Y9">
            <v>0</v>
          </cell>
          <cell r="AB9">
            <v>0</v>
          </cell>
          <cell r="AE9">
            <v>0</v>
          </cell>
          <cell r="AH9">
            <v>0</v>
          </cell>
          <cell r="AK9">
            <v>0</v>
          </cell>
          <cell r="AN9">
            <v>0</v>
          </cell>
        </row>
        <row r="10">
          <cell r="D10">
            <v>0</v>
          </cell>
          <cell r="G10">
            <v>0</v>
          </cell>
          <cell r="J10">
            <v>0</v>
          </cell>
          <cell r="M10">
            <v>0</v>
          </cell>
          <cell r="P10">
            <v>0</v>
          </cell>
          <cell r="S10">
            <v>0</v>
          </cell>
          <cell r="Y10">
            <v>0</v>
          </cell>
          <cell r="AB10">
            <v>0</v>
          </cell>
          <cell r="AE10">
            <v>0</v>
          </cell>
          <cell r="AH10">
            <v>0</v>
          </cell>
          <cell r="AK10">
            <v>0</v>
          </cell>
          <cell r="AN10">
            <v>0</v>
          </cell>
        </row>
        <row r="11">
          <cell r="D11">
            <v>0</v>
          </cell>
          <cell r="G11">
            <v>0</v>
          </cell>
          <cell r="J11">
            <v>0</v>
          </cell>
          <cell r="M11">
            <v>0</v>
          </cell>
          <cell r="P11">
            <v>0</v>
          </cell>
          <cell r="S11">
            <v>0</v>
          </cell>
          <cell r="Y11">
            <v>0</v>
          </cell>
          <cell r="AB11">
            <v>0</v>
          </cell>
          <cell r="AE11">
            <v>0</v>
          </cell>
          <cell r="AH11">
            <v>0</v>
          </cell>
          <cell r="AK11">
            <v>0</v>
          </cell>
          <cell r="AN11">
            <v>0</v>
          </cell>
        </row>
        <row r="12">
          <cell r="D12">
            <v>0</v>
          </cell>
          <cell r="G12">
            <v>0</v>
          </cell>
          <cell r="J12">
            <v>0</v>
          </cell>
          <cell r="M12">
            <v>0</v>
          </cell>
          <cell r="P12">
            <v>0</v>
          </cell>
          <cell r="S12">
            <v>0</v>
          </cell>
          <cell r="Y12">
            <v>0</v>
          </cell>
          <cell r="AB12">
            <v>0</v>
          </cell>
          <cell r="AE12">
            <v>0</v>
          </cell>
          <cell r="AH12">
            <v>0</v>
          </cell>
          <cell r="AK12">
            <v>0</v>
          </cell>
          <cell r="AN12">
            <v>0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0</v>
          </cell>
          <cell r="G14">
            <v>0</v>
          </cell>
          <cell r="J14">
            <v>0</v>
          </cell>
          <cell r="M14">
            <v>0</v>
          </cell>
          <cell r="P14">
            <v>0</v>
          </cell>
          <cell r="S14">
            <v>0</v>
          </cell>
          <cell r="Y14">
            <v>0</v>
          </cell>
          <cell r="AB14">
            <v>0</v>
          </cell>
          <cell r="AE14">
            <v>0</v>
          </cell>
          <cell r="AH14">
            <v>0</v>
          </cell>
          <cell r="AK14">
            <v>0</v>
          </cell>
          <cell r="AN14">
            <v>0</v>
          </cell>
        </row>
        <row r="15">
          <cell r="D15">
            <v>0</v>
          </cell>
          <cell r="G15">
            <v>0</v>
          </cell>
          <cell r="J15">
            <v>0</v>
          </cell>
          <cell r="M15">
            <v>0</v>
          </cell>
          <cell r="P15">
            <v>0</v>
          </cell>
          <cell r="S15">
            <v>0</v>
          </cell>
          <cell r="Y15">
            <v>0</v>
          </cell>
          <cell r="AB15">
            <v>0</v>
          </cell>
          <cell r="AE15">
            <v>0</v>
          </cell>
          <cell r="AH15">
            <v>0</v>
          </cell>
          <cell r="AK15">
            <v>0</v>
          </cell>
          <cell r="AN15">
            <v>0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  <cell r="Y16">
            <v>0</v>
          </cell>
          <cell r="AB16">
            <v>0</v>
          </cell>
          <cell r="AE16">
            <v>0</v>
          </cell>
          <cell r="AH16">
            <v>0</v>
          </cell>
          <cell r="AK16">
            <v>0</v>
          </cell>
          <cell r="AN16">
            <v>0</v>
          </cell>
        </row>
        <row r="17">
          <cell r="D17">
            <v>0</v>
          </cell>
          <cell r="G17">
            <v>0</v>
          </cell>
          <cell r="J17">
            <v>0</v>
          </cell>
          <cell r="M17">
            <v>0</v>
          </cell>
          <cell r="P17">
            <v>0</v>
          </cell>
          <cell r="S17">
            <v>0</v>
          </cell>
          <cell r="Y17">
            <v>0</v>
          </cell>
          <cell r="AB17">
            <v>0</v>
          </cell>
          <cell r="AE17">
            <v>0</v>
          </cell>
          <cell r="AH17">
            <v>0</v>
          </cell>
          <cell r="AK17">
            <v>0</v>
          </cell>
          <cell r="AN17">
            <v>0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  <cell r="AN18">
            <v>0</v>
          </cell>
        </row>
        <row r="19">
          <cell r="D19">
            <v>0</v>
          </cell>
          <cell r="G19">
            <v>0</v>
          </cell>
          <cell r="J19">
            <v>0</v>
          </cell>
          <cell r="M19">
            <v>0</v>
          </cell>
          <cell r="P19">
            <v>0</v>
          </cell>
          <cell r="S19">
            <v>0</v>
          </cell>
          <cell r="Y19">
            <v>0</v>
          </cell>
          <cell r="AB19">
            <v>0</v>
          </cell>
          <cell r="AE19">
            <v>0</v>
          </cell>
          <cell r="AH19">
            <v>0</v>
          </cell>
          <cell r="AK19">
            <v>0</v>
          </cell>
          <cell r="AN19">
            <v>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0</v>
          </cell>
          <cell r="G22">
            <v>0</v>
          </cell>
          <cell r="J22">
            <v>0</v>
          </cell>
          <cell r="M22">
            <v>0</v>
          </cell>
          <cell r="P22">
            <v>0</v>
          </cell>
          <cell r="S22">
            <v>0</v>
          </cell>
          <cell r="Y22">
            <v>0</v>
          </cell>
          <cell r="AB22">
            <v>0</v>
          </cell>
          <cell r="AE22">
            <v>0</v>
          </cell>
          <cell r="AH22">
            <v>0</v>
          </cell>
          <cell r="AK22">
            <v>0</v>
          </cell>
          <cell r="AN22">
            <v>0</v>
          </cell>
        </row>
        <row r="23">
          <cell r="D23">
            <v>0</v>
          </cell>
          <cell r="G23">
            <v>0</v>
          </cell>
          <cell r="J23">
            <v>0</v>
          </cell>
          <cell r="M23">
            <v>0</v>
          </cell>
          <cell r="P23">
            <v>0</v>
          </cell>
          <cell r="S23">
            <v>0</v>
          </cell>
          <cell r="Y23">
            <v>0</v>
          </cell>
          <cell r="AB23">
            <v>0</v>
          </cell>
          <cell r="AE23">
            <v>0</v>
          </cell>
          <cell r="AH23">
            <v>0</v>
          </cell>
          <cell r="AK23">
            <v>0</v>
          </cell>
          <cell r="AN23">
            <v>0</v>
          </cell>
        </row>
        <row r="24">
          <cell r="D24">
            <v>0</v>
          </cell>
          <cell r="G24">
            <v>0</v>
          </cell>
          <cell r="J24">
            <v>0</v>
          </cell>
          <cell r="M24">
            <v>0</v>
          </cell>
          <cell r="P24">
            <v>0</v>
          </cell>
          <cell r="S24">
            <v>0</v>
          </cell>
          <cell r="Y24">
            <v>0</v>
          </cell>
          <cell r="AB24">
            <v>0</v>
          </cell>
          <cell r="AE24">
            <v>0</v>
          </cell>
          <cell r="AH24">
            <v>0</v>
          </cell>
          <cell r="AK24">
            <v>0</v>
          </cell>
          <cell r="AN24">
            <v>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  <cell r="AN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  <cell r="AN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  <cell r="Y27">
            <v>0</v>
          </cell>
          <cell r="AB27">
            <v>0</v>
          </cell>
          <cell r="AE27">
            <v>0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37350</v>
          </cell>
          <cell r="G28">
            <v>35100</v>
          </cell>
          <cell r="J28">
            <v>35100</v>
          </cell>
          <cell r="M28">
            <v>35100</v>
          </cell>
          <cell r="P28">
            <v>35100</v>
          </cell>
          <cell r="S28">
            <v>35100</v>
          </cell>
          <cell r="Y28">
            <v>35550</v>
          </cell>
          <cell r="AB28">
            <v>35550</v>
          </cell>
          <cell r="AE28">
            <v>35550</v>
          </cell>
          <cell r="AH28">
            <v>37350</v>
          </cell>
          <cell r="AK28">
            <v>37350</v>
          </cell>
          <cell r="AN28">
            <v>37350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  <cell r="AN30">
            <v>0</v>
          </cell>
        </row>
        <row r="32">
          <cell r="D32">
            <v>89976</v>
          </cell>
          <cell r="G32">
            <v>93888</v>
          </cell>
          <cell r="J32">
            <v>93888</v>
          </cell>
          <cell r="M32">
            <v>82152</v>
          </cell>
          <cell r="P32">
            <v>89976</v>
          </cell>
          <cell r="S32">
            <v>105624</v>
          </cell>
          <cell r="Y32">
            <v>93888</v>
          </cell>
          <cell r="AB32">
            <v>86064</v>
          </cell>
          <cell r="AE32">
            <v>105624</v>
          </cell>
          <cell r="AH32">
            <v>93888</v>
          </cell>
          <cell r="AK32">
            <v>101712</v>
          </cell>
          <cell r="AN32">
            <v>93888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  <cell r="Y33">
            <v>0</v>
          </cell>
          <cell r="AB33">
            <v>0</v>
          </cell>
          <cell r="AE33">
            <v>0</v>
          </cell>
          <cell r="AH33">
            <v>0</v>
          </cell>
          <cell r="AK33">
            <v>0</v>
          </cell>
          <cell r="AN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  <cell r="Y35">
            <v>0</v>
          </cell>
          <cell r="AB35">
            <v>0</v>
          </cell>
          <cell r="AE35">
            <v>0</v>
          </cell>
          <cell r="AH35">
            <v>0</v>
          </cell>
          <cell r="AK35">
            <v>0</v>
          </cell>
          <cell r="AN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  <cell r="Y36">
            <v>0</v>
          </cell>
          <cell r="AB36">
            <v>0</v>
          </cell>
          <cell r="AE36">
            <v>0</v>
          </cell>
          <cell r="AH36">
            <v>0</v>
          </cell>
          <cell r="AK36">
            <v>0</v>
          </cell>
          <cell r="AN36">
            <v>0</v>
          </cell>
        </row>
        <row r="37">
          <cell r="D37">
            <v>0</v>
          </cell>
          <cell r="G37">
            <v>0</v>
          </cell>
          <cell r="J37">
            <v>0</v>
          </cell>
          <cell r="M37">
            <v>0</v>
          </cell>
          <cell r="P37">
            <v>0</v>
          </cell>
          <cell r="S37">
            <v>0</v>
          </cell>
          <cell r="Y37">
            <v>0</v>
          </cell>
          <cell r="AB37">
            <v>0</v>
          </cell>
          <cell r="AE37">
            <v>0</v>
          </cell>
          <cell r="AH37">
            <v>0</v>
          </cell>
          <cell r="AK37">
            <v>0</v>
          </cell>
          <cell r="AN37">
            <v>0</v>
          </cell>
        </row>
        <row r="38">
          <cell r="D38">
            <v>0</v>
          </cell>
          <cell r="G38">
            <v>0</v>
          </cell>
          <cell r="J38">
            <v>0</v>
          </cell>
          <cell r="M38">
            <v>0</v>
          </cell>
          <cell r="P38">
            <v>0</v>
          </cell>
          <cell r="S38">
            <v>0</v>
          </cell>
          <cell r="Y38">
            <v>0</v>
          </cell>
          <cell r="AB38">
            <v>0</v>
          </cell>
          <cell r="AE38">
            <v>0</v>
          </cell>
          <cell r="AH38">
            <v>0</v>
          </cell>
          <cell r="AK38">
            <v>0</v>
          </cell>
          <cell r="AN38">
            <v>0</v>
          </cell>
        </row>
        <row r="39">
          <cell r="D39">
            <v>0</v>
          </cell>
          <cell r="G39">
            <v>0</v>
          </cell>
          <cell r="J39">
            <v>0</v>
          </cell>
          <cell r="M39">
            <v>0</v>
          </cell>
          <cell r="P39">
            <v>0</v>
          </cell>
          <cell r="S39">
            <v>0</v>
          </cell>
          <cell r="Y39">
            <v>0</v>
          </cell>
          <cell r="AB39">
            <v>0</v>
          </cell>
          <cell r="AE39">
            <v>0</v>
          </cell>
          <cell r="AH39">
            <v>0</v>
          </cell>
          <cell r="AK39">
            <v>0</v>
          </cell>
          <cell r="AN39">
            <v>0</v>
          </cell>
        </row>
        <row r="40">
          <cell r="D40">
            <v>0</v>
          </cell>
          <cell r="G40">
            <v>0</v>
          </cell>
          <cell r="J40">
            <v>0</v>
          </cell>
          <cell r="M40">
            <v>0</v>
          </cell>
          <cell r="P40">
            <v>0</v>
          </cell>
          <cell r="S40">
            <v>0</v>
          </cell>
          <cell r="Y40">
            <v>0</v>
          </cell>
          <cell r="AB40">
            <v>0</v>
          </cell>
          <cell r="AE40">
            <v>0</v>
          </cell>
          <cell r="AH40">
            <v>0</v>
          </cell>
          <cell r="AK40">
            <v>0</v>
          </cell>
          <cell r="AN40">
            <v>0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  <cell r="AN41">
            <v>0</v>
          </cell>
        </row>
        <row r="42">
          <cell r="D42">
            <v>0</v>
          </cell>
          <cell r="G42">
            <v>0</v>
          </cell>
          <cell r="J42">
            <v>0</v>
          </cell>
          <cell r="M42">
            <v>0</v>
          </cell>
          <cell r="P42">
            <v>0</v>
          </cell>
          <cell r="S42">
            <v>0</v>
          </cell>
          <cell r="Y42">
            <v>0</v>
          </cell>
          <cell r="AB42">
            <v>0</v>
          </cell>
          <cell r="AE42">
            <v>0</v>
          </cell>
          <cell r="AH42">
            <v>0</v>
          </cell>
          <cell r="AK42">
            <v>0</v>
          </cell>
          <cell r="AN42">
            <v>0</v>
          </cell>
        </row>
        <row r="43">
          <cell r="D43">
            <v>0</v>
          </cell>
          <cell r="G43">
            <v>0</v>
          </cell>
          <cell r="J43">
            <v>0</v>
          </cell>
          <cell r="M43">
            <v>0</v>
          </cell>
          <cell r="P43">
            <v>0</v>
          </cell>
          <cell r="S43">
            <v>0</v>
          </cell>
          <cell r="Y43">
            <v>0</v>
          </cell>
          <cell r="AB43">
            <v>0</v>
          </cell>
          <cell r="AE43">
            <v>0</v>
          </cell>
          <cell r="AH43">
            <v>0</v>
          </cell>
          <cell r="AK43">
            <v>0</v>
          </cell>
          <cell r="AN43">
            <v>0</v>
          </cell>
        </row>
        <row r="44">
          <cell r="D44">
            <v>1289.4875</v>
          </cell>
          <cell r="G44">
            <v>2392.5300000000002</v>
          </cell>
          <cell r="J44">
            <v>989.11749999999995</v>
          </cell>
          <cell r="M44">
            <v>725.74249999999995</v>
          </cell>
          <cell r="P44">
            <v>2603.9299999999998</v>
          </cell>
          <cell r="S44">
            <v>723.99249999999995</v>
          </cell>
          <cell r="Y44">
            <v>1545.4425000000001</v>
          </cell>
          <cell r="AB44">
            <v>2106.4924999999998</v>
          </cell>
          <cell r="AE44">
            <v>843.86749999999995</v>
          </cell>
          <cell r="AH44">
            <v>1088.43</v>
          </cell>
          <cell r="AK44">
            <v>2669.9924999999998</v>
          </cell>
          <cell r="AN44">
            <v>280.36750000000001</v>
          </cell>
        </row>
        <row r="45">
          <cell r="D45">
            <v>0</v>
          </cell>
          <cell r="G45">
            <v>0</v>
          </cell>
          <cell r="J45">
            <v>0</v>
          </cell>
          <cell r="M45">
            <v>0</v>
          </cell>
          <cell r="P45">
            <v>0</v>
          </cell>
          <cell r="S45">
            <v>0</v>
          </cell>
          <cell r="Y45">
            <v>0</v>
          </cell>
          <cell r="AB45">
            <v>0</v>
          </cell>
          <cell r="AE45">
            <v>0</v>
          </cell>
          <cell r="AH45">
            <v>0</v>
          </cell>
          <cell r="AK45">
            <v>0</v>
          </cell>
          <cell r="AN45">
            <v>0</v>
          </cell>
        </row>
        <row r="46">
          <cell r="D46">
            <v>0</v>
          </cell>
          <cell r="G46">
            <v>0</v>
          </cell>
          <cell r="J46">
            <v>0</v>
          </cell>
          <cell r="M46">
            <v>0</v>
          </cell>
          <cell r="P46">
            <v>0</v>
          </cell>
          <cell r="S46">
            <v>0</v>
          </cell>
          <cell r="Y46">
            <v>0</v>
          </cell>
          <cell r="AB46">
            <v>0</v>
          </cell>
          <cell r="AE46">
            <v>0</v>
          </cell>
          <cell r="AH46">
            <v>0</v>
          </cell>
          <cell r="AK46">
            <v>0</v>
          </cell>
          <cell r="AN46">
            <v>0</v>
          </cell>
        </row>
        <row r="47">
          <cell r="D47">
            <v>0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  <cell r="AN47">
            <v>0</v>
          </cell>
        </row>
        <row r="48">
          <cell r="D48">
            <v>0</v>
          </cell>
          <cell r="G48">
            <v>0</v>
          </cell>
          <cell r="J48">
            <v>0</v>
          </cell>
          <cell r="M48">
            <v>0</v>
          </cell>
          <cell r="P48">
            <v>0</v>
          </cell>
          <cell r="S48">
            <v>0</v>
          </cell>
          <cell r="Y48">
            <v>0</v>
          </cell>
          <cell r="AB48">
            <v>0</v>
          </cell>
          <cell r="AE48">
            <v>0</v>
          </cell>
          <cell r="AH48">
            <v>0</v>
          </cell>
          <cell r="AK48">
            <v>0</v>
          </cell>
          <cell r="AN48">
            <v>0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  <cell r="Y49">
            <v>0</v>
          </cell>
          <cell r="AB49">
            <v>0</v>
          </cell>
          <cell r="AE49">
            <v>0</v>
          </cell>
          <cell r="AH49">
            <v>0</v>
          </cell>
          <cell r="AK49">
            <v>0</v>
          </cell>
          <cell r="AN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  <cell r="Y50">
            <v>0</v>
          </cell>
          <cell r="AB50">
            <v>0</v>
          </cell>
          <cell r="AE50">
            <v>0</v>
          </cell>
          <cell r="AH50">
            <v>0</v>
          </cell>
          <cell r="AK50">
            <v>0</v>
          </cell>
          <cell r="AN50">
            <v>0</v>
          </cell>
        </row>
      </sheetData>
      <sheetData sheetId="12">
        <row r="7">
          <cell r="D7">
            <v>8100</v>
          </cell>
          <cell r="G7">
            <v>8100</v>
          </cell>
          <cell r="J7">
            <v>8100</v>
          </cell>
          <cell r="M7">
            <v>8100</v>
          </cell>
          <cell r="P7">
            <v>8100</v>
          </cell>
          <cell r="S7">
            <v>8100</v>
          </cell>
          <cell r="Y7">
            <v>8100</v>
          </cell>
          <cell r="AB7">
            <v>8100</v>
          </cell>
          <cell r="AE7">
            <v>8100</v>
          </cell>
          <cell r="AH7">
            <v>8100</v>
          </cell>
          <cell r="AK7">
            <v>8900</v>
          </cell>
          <cell r="AN7">
            <v>9000</v>
          </cell>
        </row>
        <row r="8">
          <cell r="D8">
            <v>360000</v>
          </cell>
          <cell r="G8">
            <v>432000</v>
          </cell>
          <cell r="J8">
            <v>372600</v>
          </cell>
          <cell r="M8">
            <v>522000</v>
          </cell>
          <cell r="P8">
            <v>450000</v>
          </cell>
          <cell r="S8">
            <v>522000</v>
          </cell>
          <cell r="Y8">
            <v>450000</v>
          </cell>
          <cell r="AB8">
            <v>522000</v>
          </cell>
          <cell r="AE8">
            <v>450000</v>
          </cell>
          <cell r="AH8">
            <v>540000</v>
          </cell>
          <cell r="AK8">
            <v>450000</v>
          </cell>
          <cell r="AN8">
            <v>540000</v>
          </cell>
        </row>
        <row r="9">
          <cell r="D9">
            <v>23000</v>
          </cell>
          <cell r="G9">
            <v>0</v>
          </cell>
          <cell r="J9">
            <v>0</v>
          </cell>
          <cell r="M9">
            <v>0</v>
          </cell>
          <cell r="P9">
            <v>0</v>
          </cell>
          <cell r="S9">
            <v>0</v>
          </cell>
          <cell r="Y9">
            <v>0</v>
          </cell>
          <cell r="AB9">
            <v>0</v>
          </cell>
          <cell r="AE9">
            <v>0</v>
          </cell>
          <cell r="AH9">
            <v>0</v>
          </cell>
          <cell r="AK9">
            <v>0</v>
          </cell>
          <cell r="AN9">
            <v>0</v>
          </cell>
        </row>
        <row r="10">
          <cell r="D10">
            <v>16000</v>
          </cell>
          <cell r="G10">
            <v>179800</v>
          </cell>
          <cell r="J10">
            <v>100240</v>
          </cell>
          <cell r="M10">
            <v>81520</v>
          </cell>
          <cell r="P10">
            <v>16000</v>
          </cell>
          <cell r="S10">
            <v>16000</v>
          </cell>
          <cell r="Y10">
            <v>16000</v>
          </cell>
          <cell r="AB10">
            <v>16000</v>
          </cell>
          <cell r="AE10">
            <v>59000</v>
          </cell>
          <cell r="AH10">
            <v>164500</v>
          </cell>
          <cell r="AK10">
            <v>164500</v>
          </cell>
          <cell r="AN10">
            <v>121660</v>
          </cell>
        </row>
        <row r="11">
          <cell r="D11">
            <v>749664.17</v>
          </cell>
          <cell r="G11">
            <v>749664.17</v>
          </cell>
          <cell r="J11">
            <v>749664.17</v>
          </cell>
          <cell r="M11">
            <v>749664.17</v>
          </cell>
          <cell r="P11">
            <v>749664.17</v>
          </cell>
          <cell r="S11">
            <v>749664.17</v>
          </cell>
          <cell r="Y11">
            <v>749664.17</v>
          </cell>
          <cell r="AB11">
            <v>749664.17</v>
          </cell>
          <cell r="AE11">
            <v>749664.17</v>
          </cell>
          <cell r="AH11">
            <v>749664.17</v>
          </cell>
          <cell r="AK11">
            <v>1728396.29</v>
          </cell>
          <cell r="AN11">
            <v>1728396.29</v>
          </cell>
        </row>
        <row r="12">
          <cell r="D12">
            <v>2586</v>
          </cell>
          <cell r="G12">
            <v>2419.7399999999998</v>
          </cell>
          <cell r="J12">
            <v>2586</v>
          </cell>
          <cell r="M12">
            <v>2531</v>
          </cell>
          <cell r="P12">
            <v>2614.08</v>
          </cell>
          <cell r="S12">
            <v>2531</v>
          </cell>
          <cell r="Y12">
            <v>2615</v>
          </cell>
          <cell r="AB12">
            <v>2615</v>
          </cell>
          <cell r="AE12">
            <v>2530.4399999999996</v>
          </cell>
          <cell r="AH12">
            <v>2615</v>
          </cell>
          <cell r="AK12">
            <v>2530.3000000000002</v>
          </cell>
          <cell r="AN12">
            <v>2615</v>
          </cell>
        </row>
        <row r="14">
          <cell r="D14">
            <v>310386.59499999997</v>
          </cell>
          <cell r="G14">
            <v>347260.3</v>
          </cell>
          <cell r="J14">
            <v>498553.2</v>
          </cell>
          <cell r="M14">
            <v>471129.59999999998</v>
          </cell>
          <cell r="P14">
            <v>358690.94</v>
          </cell>
          <cell r="S14">
            <v>293428.80599999998</v>
          </cell>
          <cell r="Y14">
            <v>323506.984</v>
          </cell>
          <cell r="AB14">
            <v>487113.908</v>
          </cell>
          <cell r="AE14">
            <v>500477.96600000001</v>
          </cell>
          <cell r="AH14">
            <v>409337.34399999998</v>
          </cell>
          <cell r="AK14">
            <v>408771</v>
          </cell>
          <cell r="AN14">
            <v>194009.60000000001</v>
          </cell>
        </row>
        <row r="15">
          <cell r="D15">
            <v>310320.73478971887</v>
          </cell>
          <cell r="G15">
            <v>300215.32468385564</v>
          </cell>
          <cell r="J15">
            <v>295436.33213819552</v>
          </cell>
          <cell r="M15">
            <v>312555.34569032455</v>
          </cell>
          <cell r="P15">
            <v>364953.0755041918</v>
          </cell>
          <cell r="S15">
            <v>533777.00761080196</v>
          </cell>
          <cell r="Y15">
            <v>468990.26870659518</v>
          </cell>
          <cell r="AB15">
            <v>518404.07543323113</v>
          </cell>
          <cell r="AE15">
            <v>548478.30465544329</v>
          </cell>
          <cell r="AH15">
            <v>621006.25338808785</v>
          </cell>
          <cell r="AK15">
            <v>570505.46396946232</v>
          </cell>
          <cell r="AN15">
            <v>471050.37143824756</v>
          </cell>
        </row>
        <row r="19">
          <cell r="D19">
            <v>765529</v>
          </cell>
          <cell r="G19">
            <v>422056</v>
          </cell>
          <cell r="J19">
            <v>671880</v>
          </cell>
          <cell r="M19">
            <v>807380</v>
          </cell>
          <cell r="P19">
            <v>1498380</v>
          </cell>
          <cell r="S19">
            <v>209235</v>
          </cell>
          <cell r="Y19">
            <v>374665</v>
          </cell>
          <cell r="AB19">
            <v>80800</v>
          </cell>
          <cell r="AE19">
            <v>457800</v>
          </cell>
          <cell r="AH19">
            <v>25800</v>
          </cell>
          <cell r="AK19">
            <v>15800</v>
          </cell>
          <cell r="AN19">
            <v>10800</v>
          </cell>
        </row>
        <row r="23">
          <cell r="D23">
            <v>431682.8</v>
          </cell>
          <cell r="G23">
            <v>451346.95</v>
          </cell>
          <cell r="J23">
            <v>467785.1</v>
          </cell>
          <cell r="M23">
            <v>412207.88</v>
          </cell>
          <cell r="P23">
            <v>467425.15</v>
          </cell>
          <cell r="S23">
            <v>454831.9</v>
          </cell>
          <cell r="Y23">
            <v>423399.5</v>
          </cell>
          <cell r="AB23">
            <v>416671.15</v>
          </cell>
          <cell r="AE23">
            <v>439744.55</v>
          </cell>
          <cell r="AH23">
            <v>423593.4</v>
          </cell>
          <cell r="AK23">
            <v>461640.75</v>
          </cell>
          <cell r="AN23">
            <v>405218.7</v>
          </cell>
        </row>
        <row r="28">
          <cell r="D28">
            <v>78850</v>
          </cell>
          <cell r="G28">
            <v>74100</v>
          </cell>
          <cell r="J28">
            <v>74100</v>
          </cell>
          <cell r="M28">
            <v>74100</v>
          </cell>
          <cell r="P28">
            <v>74100</v>
          </cell>
          <cell r="S28">
            <v>74100</v>
          </cell>
          <cell r="Y28">
            <v>75050</v>
          </cell>
          <cell r="AB28">
            <v>75050</v>
          </cell>
          <cell r="AE28">
            <v>75050</v>
          </cell>
          <cell r="AH28">
            <v>78850</v>
          </cell>
          <cell r="AK28">
            <v>78850</v>
          </cell>
          <cell r="AN28">
            <v>78850</v>
          </cell>
        </row>
        <row r="32">
          <cell r="D32">
            <v>136398.6</v>
          </cell>
          <cell r="G32">
            <v>166257</v>
          </cell>
          <cell r="J32">
            <v>188650.8</v>
          </cell>
          <cell r="M32">
            <v>148613.4</v>
          </cell>
          <cell r="P32">
            <v>143863.19999999998</v>
          </cell>
          <cell r="S32">
            <v>188650.8</v>
          </cell>
          <cell r="Y32">
            <v>145220.4</v>
          </cell>
          <cell r="AB32">
            <v>145220.4</v>
          </cell>
          <cell r="AE32">
            <v>165578.4</v>
          </cell>
          <cell r="AH32">
            <v>138434.4</v>
          </cell>
          <cell r="AK32">
            <v>165578.4</v>
          </cell>
          <cell r="AN32">
            <v>165578.4</v>
          </cell>
        </row>
        <row r="44">
          <cell r="D44">
            <v>3788.4270000000001</v>
          </cell>
          <cell r="G44">
            <v>5081.8290000000006</v>
          </cell>
          <cell r="J44">
            <v>3639.5045000000005</v>
          </cell>
          <cell r="M44">
            <v>3983.5732500000004</v>
          </cell>
          <cell r="P44">
            <v>3693.6270000000009</v>
          </cell>
          <cell r="S44">
            <v>4177.45</v>
          </cell>
          <cell r="Y44">
            <v>3456.0587500000001</v>
          </cell>
          <cell r="AB44">
            <v>4318.5445</v>
          </cell>
          <cell r="AE44">
            <v>3541.4965000000002</v>
          </cell>
          <cell r="AH44">
            <v>3641.5970000000002</v>
          </cell>
          <cell r="AK44">
            <v>4237.8244999999997</v>
          </cell>
          <cell r="AN44">
            <v>3815.9357500000001</v>
          </cell>
        </row>
        <row r="48">
          <cell r="D48">
            <v>15000</v>
          </cell>
          <cell r="G48">
            <v>32500</v>
          </cell>
          <cell r="J48">
            <v>32500</v>
          </cell>
          <cell r="M48">
            <v>15000</v>
          </cell>
          <cell r="P48">
            <v>15000</v>
          </cell>
          <cell r="S48">
            <v>15000</v>
          </cell>
          <cell r="Y48">
            <v>15000</v>
          </cell>
          <cell r="AB48">
            <v>15000</v>
          </cell>
          <cell r="AE48">
            <v>15000</v>
          </cell>
          <cell r="AH48">
            <v>16575</v>
          </cell>
          <cell r="AK48">
            <v>30337.5</v>
          </cell>
          <cell r="AN48">
            <v>15000</v>
          </cell>
        </row>
        <row r="54">
          <cell r="D54">
            <v>43373</v>
          </cell>
          <cell r="G54">
            <v>47178</v>
          </cell>
          <cell r="J54">
            <v>43754</v>
          </cell>
          <cell r="M54">
            <v>34052</v>
          </cell>
          <cell r="P54">
            <v>38237</v>
          </cell>
          <cell r="S54">
            <v>44134</v>
          </cell>
          <cell r="Y54">
            <v>40520</v>
          </cell>
          <cell r="AB54">
            <v>42613</v>
          </cell>
          <cell r="AE54">
            <v>46607</v>
          </cell>
          <cell r="AH54">
            <v>42803</v>
          </cell>
          <cell r="AK54">
            <v>47368</v>
          </cell>
          <cell r="AN54">
            <v>40900</v>
          </cell>
        </row>
      </sheetData>
      <sheetData sheetId="13">
        <row r="7">
          <cell r="D7">
            <v>1000</v>
          </cell>
          <cell r="G7">
            <v>1000</v>
          </cell>
          <cell r="J7">
            <v>1000</v>
          </cell>
          <cell r="M7">
            <v>1000</v>
          </cell>
          <cell r="P7">
            <v>1000</v>
          </cell>
          <cell r="S7">
            <v>1000</v>
          </cell>
          <cell r="Y7">
            <v>1000</v>
          </cell>
          <cell r="AB7">
            <v>1000</v>
          </cell>
          <cell r="AE7">
            <v>1000</v>
          </cell>
          <cell r="AH7">
            <v>1000</v>
          </cell>
          <cell r="AK7">
            <v>1000</v>
          </cell>
          <cell r="AN7">
            <v>1000</v>
          </cell>
        </row>
        <row r="8">
          <cell r="D8">
            <v>40000</v>
          </cell>
          <cell r="G8">
            <v>48000</v>
          </cell>
          <cell r="J8">
            <v>41400</v>
          </cell>
          <cell r="M8">
            <v>58000</v>
          </cell>
          <cell r="P8">
            <v>50000</v>
          </cell>
          <cell r="S8">
            <v>58000</v>
          </cell>
          <cell r="Y8">
            <v>50000</v>
          </cell>
          <cell r="AB8">
            <v>58000</v>
          </cell>
          <cell r="AE8">
            <v>50000</v>
          </cell>
          <cell r="AH8">
            <v>60000</v>
          </cell>
          <cell r="AK8">
            <v>50000</v>
          </cell>
          <cell r="AN8">
            <v>60000</v>
          </cell>
        </row>
        <row r="9">
          <cell r="D9">
            <v>25700</v>
          </cell>
          <cell r="G9">
            <v>0</v>
          </cell>
          <cell r="J9">
            <v>0</v>
          </cell>
          <cell r="M9">
            <v>0</v>
          </cell>
          <cell r="P9">
            <v>0</v>
          </cell>
          <cell r="S9">
            <v>200</v>
          </cell>
          <cell r="Y9">
            <v>0</v>
          </cell>
          <cell r="AB9">
            <v>0</v>
          </cell>
          <cell r="AE9">
            <v>0</v>
          </cell>
          <cell r="AH9">
            <v>0</v>
          </cell>
          <cell r="AK9">
            <v>0</v>
          </cell>
          <cell r="AN9">
            <v>0</v>
          </cell>
        </row>
        <row r="10">
          <cell r="D10">
            <v>4000</v>
          </cell>
          <cell r="G10">
            <v>22200</v>
          </cell>
          <cell r="J10">
            <v>13360</v>
          </cell>
          <cell r="M10">
            <v>11280</v>
          </cell>
          <cell r="P10">
            <v>4000</v>
          </cell>
          <cell r="S10">
            <v>4000</v>
          </cell>
          <cell r="Y10">
            <v>4000</v>
          </cell>
          <cell r="AB10">
            <v>4000</v>
          </cell>
          <cell r="AE10">
            <v>8300</v>
          </cell>
          <cell r="AH10">
            <v>18850</v>
          </cell>
          <cell r="AK10">
            <v>18850</v>
          </cell>
          <cell r="AN10">
            <v>15740</v>
          </cell>
        </row>
        <row r="11">
          <cell r="D11">
            <v>0</v>
          </cell>
          <cell r="G11">
            <v>0</v>
          </cell>
          <cell r="J11">
            <v>0</v>
          </cell>
          <cell r="M11">
            <v>0</v>
          </cell>
          <cell r="P11">
            <v>0</v>
          </cell>
          <cell r="S11">
            <v>0</v>
          </cell>
          <cell r="Y11">
            <v>0</v>
          </cell>
          <cell r="AB11">
            <v>0</v>
          </cell>
          <cell r="AE11">
            <v>0</v>
          </cell>
          <cell r="AH11">
            <v>0</v>
          </cell>
          <cell r="AK11">
            <v>0</v>
          </cell>
          <cell r="AN11">
            <v>0</v>
          </cell>
        </row>
        <row r="12">
          <cell r="D12">
            <v>8474</v>
          </cell>
          <cell r="G12">
            <v>7928.25</v>
          </cell>
          <cell r="J12">
            <v>8474</v>
          </cell>
          <cell r="M12">
            <v>8292</v>
          </cell>
          <cell r="P12">
            <v>8568.5999999999985</v>
          </cell>
          <cell r="S12">
            <v>8292</v>
          </cell>
          <cell r="Y12">
            <v>8568</v>
          </cell>
          <cell r="AB12">
            <v>8568</v>
          </cell>
          <cell r="AE12">
            <v>8293.0299999999988</v>
          </cell>
          <cell r="AH12">
            <v>8568</v>
          </cell>
          <cell r="AK12">
            <v>8292.59</v>
          </cell>
          <cell r="AN12">
            <v>8568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160600.76500000001</v>
          </cell>
          <cell r="G14">
            <v>198003.1</v>
          </cell>
          <cell r="J14">
            <v>209208.7</v>
          </cell>
          <cell r="M14">
            <v>348085.7</v>
          </cell>
          <cell r="P14">
            <v>163876.48000000001</v>
          </cell>
          <cell r="S14">
            <v>258591.402</v>
          </cell>
          <cell r="Y14">
            <v>181500.32800000001</v>
          </cell>
          <cell r="AB14">
            <v>296691.636</v>
          </cell>
          <cell r="AE14">
            <v>190875.372</v>
          </cell>
          <cell r="AH14">
            <v>145827.04800000001</v>
          </cell>
          <cell r="AK14">
            <v>277380</v>
          </cell>
          <cell r="AN14">
            <v>199350</v>
          </cell>
        </row>
        <row r="15">
          <cell r="D15">
            <v>372528.61183771171</v>
          </cell>
          <cell r="G15">
            <v>391155.04242959729</v>
          </cell>
          <cell r="J15">
            <v>428407.90361336846</v>
          </cell>
          <cell r="M15">
            <v>335275.75065394054</v>
          </cell>
          <cell r="P15">
            <v>353902.18124582613</v>
          </cell>
          <cell r="S15">
            <v>409781.47302148287</v>
          </cell>
          <cell r="Y15">
            <v>391155.04242959729</v>
          </cell>
          <cell r="AB15">
            <v>372528.61183771171</v>
          </cell>
          <cell r="AE15">
            <v>409781.47302148287</v>
          </cell>
          <cell r="AH15">
            <v>391155.04242959729</v>
          </cell>
          <cell r="AK15">
            <v>391155.04242959729</v>
          </cell>
          <cell r="AN15">
            <v>409781.47302148287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  <cell r="Y16">
            <v>0</v>
          </cell>
          <cell r="AB16">
            <v>0</v>
          </cell>
          <cell r="AE16">
            <v>0</v>
          </cell>
          <cell r="AH16">
            <v>0</v>
          </cell>
          <cell r="AK16">
            <v>0</v>
          </cell>
          <cell r="AN16">
            <v>0</v>
          </cell>
        </row>
        <row r="17">
          <cell r="D17">
            <v>0</v>
          </cell>
          <cell r="G17">
            <v>0</v>
          </cell>
          <cell r="J17">
            <v>0</v>
          </cell>
          <cell r="M17">
            <v>0</v>
          </cell>
          <cell r="P17">
            <v>0</v>
          </cell>
          <cell r="S17">
            <v>0</v>
          </cell>
          <cell r="Y17">
            <v>0</v>
          </cell>
          <cell r="AB17">
            <v>0</v>
          </cell>
          <cell r="AE17">
            <v>0</v>
          </cell>
          <cell r="AH17">
            <v>0</v>
          </cell>
          <cell r="AK17">
            <v>0</v>
          </cell>
          <cell r="AN17">
            <v>0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  <cell r="AN18">
            <v>0</v>
          </cell>
        </row>
        <row r="19">
          <cell r="D19">
            <v>50000</v>
          </cell>
          <cell r="G19">
            <v>0</v>
          </cell>
          <cell r="J19">
            <v>0</v>
          </cell>
          <cell r="M19">
            <v>50000</v>
          </cell>
          <cell r="P19">
            <v>0</v>
          </cell>
          <cell r="S19">
            <v>50000</v>
          </cell>
          <cell r="Y19">
            <v>0</v>
          </cell>
          <cell r="AB19">
            <v>50000</v>
          </cell>
          <cell r="AE19">
            <v>0</v>
          </cell>
          <cell r="AH19">
            <v>0</v>
          </cell>
          <cell r="AK19">
            <v>0</v>
          </cell>
          <cell r="AN19">
            <v>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0</v>
          </cell>
          <cell r="G22">
            <v>0</v>
          </cell>
          <cell r="J22">
            <v>0</v>
          </cell>
          <cell r="M22">
            <v>0</v>
          </cell>
          <cell r="P22">
            <v>0</v>
          </cell>
          <cell r="S22">
            <v>0</v>
          </cell>
          <cell r="Y22">
            <v>0</v>
          </cell>
          <cell r="AB22">
            <v>0</v>
          </cell>
          <cell r="AE22">
            <v>0</v>
          </cell>
          <cell r="AH22">
            <v>0</v>
          </cell>
          <cell r="AK22">
            <v>0</v>
          </cell>
          <cell r="AN22">
            <v>0</v>
          </cell>
        </row>
        <row r="23">
          <cell r="D23">
            <v>10154</v>
          </cell>
          <cell r="G23">
            <v>15548</v>
          </cell>
          <cell r="J23">
            <v>7691</v>
          </cell>
          <cell r="M23">
            <v>18893</v>
          </cell>
          <cell r="P23">
            <v>7980.8</v>
          </cell>
          <cell r="S23">
            <v>8701</v>
          </cell>
          <cell r="Y23">
            <v>8954</v>
          </cell>
          <cell r="AB23">
            <v>6599</v>
          </cell>
          <cell r="AE23">
            <v>13359.85</v>
          </cell>
          <cell r="AH23">
            <v>7175</v>
          </cell>
          <cell r="AK23">
            <v>23736</v>
          </cell>
          <cell r="AN23">
            <v>7904</v>
          </cell>
        </row>
        <row r="24">
          <cell r="D24">
            <v>0</v>
          </cell>
          <cell r="G24">
            <v>0</v>
          </cell>
          <cell r="J24">
            <v>0</v>
          </cell>
          <cell r="M24">
            <v>0</v>
          </cell>
          <cell r="P24">
            <v>0</v>
          </cell>
          <cell r="S24">
            <v>0</v>
          </cell>
          <cell r="Y24">
            <v>0</v>
          </cell>
          <cell r="AB24">
            <v>0</v>
          </cell>
          <cell r="AE24">
            <v>0</v>
          </cell>
          <cell r="AH24">
            <v>0</v>
          </cell>
          <cell r="AK24">
            <v>0</v>
          </cell>
          <cell r="AN24">
            <v>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  <cell r="AN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  <cell r="AN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  <cell r="Y27">
            <v>0</v>
          </cell>
          <cell r="AB27">
            <v>0</v>
          </cell>
          <cell r="AE27">
            <v>0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0</v>
          </cell>
          <cell r="G28">
            <v>0</v>
          </cell>
          <cell r="J28">
            <v>0</v>
          </cell>
          <cell r="M28">
            <v>0</v>
          </cell>
          <cell r="P28">
            <v>0</v>
          </cell>
          <cell r="S28">
            <v>0</v>
          </cell>
          <cell r="Y28">
            <v>0</v>
          </cell>
          <cell r="AB28">
            <v>0</v>
          </cell>
          <cell r="AE28">
            <v>0</v>
          </cell>
          <cell r="AH28">
            <v>0</v>
          </cell>
          <cell r="AK28">
            <v>0</v>
          </cell>
          <cell r="AN28">
            <v>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  <cell r="AN30">
            <v>0</v>
          </cell>
        </row>
        <row r="32">
          <cell r="D32">
            <v>15155.4</v>
          </cell>
          <cell r="G32">
            <v>18473</v>
          </cell>
          <cell r="J32">
            <v>20961.2</v>
          </cell>
          <cell r="M32">
            <v>16512.599999999999</v>
          </cell>
          <cell r="P32">
            <v>15984.800000000001</v>
          </cell>
          <cell r="S32">
            <v>20961.2</v>
          </cell>
          <cell r="Y32">
            <v>16135.6</v>
          </cell>
          <cell r="AB32">
            <v>16135.6</v>
          </cell>
          <cell r="AE32">
            <v>18397.600000000002</v>
          </cell>
          <cell r="AH32">
            <v>15381.6</v>
          </cell>
          <cell r="AK32">
            <v>18397.600000000002</v>
          </cell>
          <cell r="AN32">
            <v>18397.600000000002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  <cell r="Y33">
            <v>0</v>
          </cell>
          <cell r="AB33">
            <v>0</v>
          </cell>
          <cell r="AE33">
            <v>0</v>
          </cell>
          <cell r="AH33">
            <v>0</v>
          </cell>
          <cell r="AK33">
            <v>0</v>
          </cell>
          <cell r="AN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  <cell r="Y35">
            <v>0</v>
          </cell>
          <cell r="AB35">
            <v>0</v>
          </cell>
          <cell r="AE35">
            <v>0</v>
          </cell>
          <cell r="AH35">
            <v>0</v>
          </cell>
          <cell r="AK35">
            <v>0</v>
          </cell>
          <cell r="AN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  <cell r="Y36">
            <v>0</v>
          </cell>
          <cell r="AB36">
            <v>0</v>
          </cell>
          <cell r="AE36">
            <v>0</v>
          </cell>
          <cell r="AH36">
            <v>0</v>
          </cell>
          <cell r="AK36">
            <v>0</v>
          </cell>
          <cell r="AN36">
            <v>0</v>
          </cell>
        </row>
        <row r="37">
          <cell r="D37">
            <v>0</v>
          </cell>
          <cell r="G37">
            <v>0</v>
          </cell>
          <cell r="J37">
            <v>0</v>
          </cell>
          <cell r="M37">
            <v>0</v>
          </cell>
          <cell r="P37">
            <v>0</v>
          </cell>
          <cell r="S37">
            <v>0</v>
          </cell>
          <cell r="Y37">
            <v>0</v>
          </cell>
          <cell r="AB37">
            <v>0</v>
          </cell>
          <cell r="AE37">
            <v>0</v>
          </cell>
          <cell r="AH37">
            <v>0</v>
          </cell>
          <cell r="AK37">
            <v>0</v>
          </cell>
          <cell r="AN37">
            <v>0</v>
          </cell>
        </row>
        <row r="38">
          <cell r="D38">
            <v>0</v>
          </cell>
          <cell r="G38">
            <v>0</v>
          </cell>
          <cell r="J38">
            <v>0</v>
          </cell>
          <cell r="M38">
            <v>0</v>
          </cell>
          <cell r="P38">
            <v>0</v>
          </cell>
          <cell r="S38">
            <v>0</v>
          </cell>
          <cell r="Y38">
            <v>0</v>
          </cell>
          <cell r="AB38">
            <v>0</v>
          </cell>
          <cell r="AE38">
            <v>0</v>
          </cell>
          <cell r="AH38">
            <v>0</v>
          </cell>
          <cell r="AK38">
            <v>0</v>
          </cell>
          <cell r="AN38">
            <v>0</v>
          </cell>
        </row>
        <row r="39">
          <cell r="D39">
            <v>0</v>
          </cell>
          <cell r="G39">
            <v>0</v>
          </cell>
          <cell r="J39">
            <v>0</v>
          </cell>
          <cell r="M39">
            <v>0</v>
          </cell>
          <cell r="P39">
            <v>0</v>
          </cell>
          <cell r="S39">
            <v>0</v>
          </cell>
          <cell r="Y39">
            <v>0</v>
          </cell>
          <cell r="AB39">
            <v>0</v>
          </cell>
          <cell r="AE39">
            <v>0</v>
          </cell>
          <cell r="AH39">
            <v>0</v>
          </cell>
          <cell r="AK39">
            <v>0</v>
          </cell>
          <cell r="AN39">
            <v>0</v>
          </cell>
        </row>
        <row r="40">
          <cell r="D40">
            <v>0</v>
          </cell>
          <cell r="G40">
            <v>0</v>
          </cell>
          <cell r="J40">
            <v>0</v>
          </cell>
          <cell r="M40">
            <v>0</v>
          </cell>
          <cell r="P40">
            <v>0</v>
          </cell>
          <cell r="S40">
            <v>0</v>
          </cell>
          <cell r="Y40">
            <v>0</v>
          </cell>
          <cell r="AB40">
            <v>0</v>
          </cell>
          <cell r="AE40">
            <v>0</v>
          </cell>
          <cell r="AH40">
            <v>0</v>
          </cell>
          <cell r="AK40">
            <v>0</v>
          </cell>
          <cell r="AN40">
            <v>0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  <cell r="AN41">
            <v>0</v>
          </cell>
        </row>
        <row r="42">
          <cell r="D42">
            <v>0</v>
          </cell>
          <cell r="G42">
            <v>0</v>
          </cell>
          <cell r="J42">
            <v>0</v>
          </cell>
          <cell r="M42">
            <v>0</v>
          </cell>
          <cell r="P42">
            <v>0</v>
          </cell>
          <cell r="S42">
            <v>0</v>
          </cell>
          <cell r="Y42">
            <v>0</v>
          </cell>
          <cell r="AB42">
            <v>0</v>
          </cell>
          <cell r="AE42">
            <v>0</v>
          </cell>
          <cell r="AH42">
            <v>0</v>
          </cell>
          <cell r="AK42">
            <v>0</v>
          </cell>
          <cell r="AN42">
            <v>0</v>
          </cell>
        </row>
        <row r="43">
          <cell r="D43">
            <v>0</v>
          </cell>
          <cell r="G43">
            <v>0</v>
          </cell>
          <cell r="J43">
            <v>0</v>
          </cell>
          <cell r="M43">
            <v>0</v>
          </cell>
          <cell r="P43">
            <v>0</v>
          </cell>
          <cell r="S43">
            <v>0</v>
          </cell>
          <cell r="Y43">
            <v>0</v>
          </cell>
          <cell r="AB43">
            <v>0</v>
          </cell>
          <cell r="AE43">
            <v>0</v>
          </cell>
          <cell r="AH43">
            <v>0</v>
          </cell>
          <cell r="AK43">
            <v>0</v>
          </cell>
          <cell r="AN43">
            <v>0</v>
          </cell>
        </row>
        <row r="44">
          <cell r="D44">
            <v>1914.354828</v>
          </cell>
          <cell r="G44">
            <v>2561.6549840000002</v>
          </cell>
          <cell r="J44">
            <v>1791.5588720000001</v>
          </cell>
          <cell r="M44">
            <v>2124.7370220000003</v>
          </cell>
          <cell r="P44">
            <v>1875.4932919999999</v>
          </cell>
          <cell r="S44">
            <v>2103.6589600000002</v>
          </cell>
          <cell r="Y44">
            <v>1683.0834500000001</v>
          </cell>
          <cell r="AB44">
            <v>2163.260792</v>
          </cell>
          <cell r="AE44">
            <v>1860.3802439999997</v>
          </cell>
          <cell r="AH44">
            <v>1801.518092</v>
          </cell>
          <cell r="AK44">
            <v>2018.9202119999995</v>
          </cell>
          <cell r="AN44">
            <v>1807.2743820000003</v>
          </cell>
        </row>
        <row r="45">
          <cell r="D45">
            <v>0</v>
          </cell>
          <cell r="G45">
            <v>0</v>
          </cell>
          <cell r="J45">
            <v>0</v>
          </cell>
          <cell r="M45">
            <v>0</v>
          </cell>
          <cell r="P45">
            <v>0</v>
          </cell>
          <cell r="S45">
            <v>0</v>
          </cell>
          <cell r="Y45">
            <v>0</v>
          </cell>
          <cell r="AB45">
            <v>0</v>
          </cell>
          <cell r="AE45">
            <v>0</v>
          </cell>
          <cell r="AH45">
            <v>0</v>
          </cell>
          <cell r="AK45">
            <v>0</v>
          </cell>
          <cell r="AN45">
            <v>0</v>
          </cell>
        </row>
        <row r="46">
          <cell r="D46">
            <v>0</v>
          </cell>
          <cell r="G46">
            <v>0</v>
          </cell>
          <cell r="J46">
            <v>0</v>
          </cell>
          <cell r="M46">
            <v>0</v>
          </cell>
          <cell r="P46">
            <v>0</v>
          </cell>
          <cell r="S46">
            <v>0</v>
          </cell>
          <cell r="Y46">
            <v>0</v>
          </cell>
          <cell r="AB46">
            <v>0</v>
          </cell>
          <cell r="AE46">
            <v>0</v>
          </cell>
          <cell r="AH46">
            <v>0</v>
          </cell>
          <cell r="AK46">
            <v>0</v>
          </cell>
          <cell r="AN46">
            <v>0</v>
          </cell>
        </row>
        <row r="47">
          <cell r="D47">
            <v>0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  <cell r="AN47">
            <v>0</v>
          </cell>
        </row>
        <row r="48">
          <cell r="D48">
            <v>5000</v>
          </cell>
          <cell r="G48">
            <v>12000</v>
          </cell>
          <cell r="J48">
            <v>12000</v>
          </cell>
          <cell r="M48">
            <v>5000</v>
          </cell>
          <cell r="P48">
            <v>5000</v>
          </cell>
          <cell r="S48">
            <v>5000</v>
          </cell>
          <cell r="Y48">
            <v>5000</v>
          </cell>
          <cell r="AB48">
            <v>5000</v>
          </cell>
          <cell r="AE48">
            <v>5000</v>
          </cell>
          <cell r="AH48">
            <v>5630</v>
          </cell>
          <cell r="AK48">
            <v>11135</v>
          </cell>
          <cell r="AN48">
            <v>5000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  <cell r="Y49">
            <v>0</v>
          </cell>
          <cell r="AB49">
            <v>0</v>
          </cell>
          <cell r="AE49">
            <v>0</v>
          </cell>
          <cell r="AH49">
            <v>0</v>
          </cell>
          <cell r="AK49">
            <v>0</v>
          </cell>
          <cell r="AN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  <cell r="Y50">
            <v>0</v>
          </cell>
          <cell r="AB50">
            <v>0</v>
          </cell>
          <cell r="AE50">
            <v>0</v>
          </cell>
          <cell r="AH50">
            <v>0</v>
          </cell>
          <cell r="AK50">
            <v>0</v>
          </cell>
          <cell r="AN50">
            <v>0</v>
          </cell>
        </row>
        <row r="54">
          <cell r="D54">
            <v>161489.14000000001</v>
          </cell>
          <cell r="G54">
            <v>175654.86</v>
          </cell>
          <cell r="J54">
            <v>162905.71</v>
          </cell>
          <cell r="M54">
            <v>126783.14</v>
          </cell>
          <cell r="P54">
            <v>142365.43</v>
          </cell>
          <cell r="S54">
            <v>164322</v>
          </cell>
          <cell r="Y54">
            <v>150864.85999999999</v>
          </cell>
          <cell r="AB54">
            <v>158656</v>
          </cell>
          <cell r="AE54">
            <v>173530</v>
          </cell>
          <cell r="AH54">
            <v>159364.29</v>
          </cell>
          <cell r="AK54">
            <v>176363.14</v>
          </cell>
          <cell r="AN54">
            <v>152281.43</v>
          </cell>
        </row>
      </sheetData>
      <sheetData sheetId="14"/>
      <sheetData sheetId="15">
        <row r="7">
          <cell r="D7">
            <v>1700</v>
          </cell>
          <cell r="G7">
            <v>1700</v>
          </cell>
          <cell r="J7">
            <v>1700</v>
          </cell>
          <cell r="M7">
            <v>1700</v>
          </cell>
          <cell r="P7">
            <v>1700</v>
          </cell>
          <cell r="S7">
            <v>1700</v>
          </cell>
          <cell r="Y7">
            <v>1700</v>
          </cell>
          <cell r="AB7">
            <v>1700</v>
          </cell>
          <cell r="AE7">
            <v>1700</v>
          </cell>
          <cell r="AH7">
            <v>1700</v>
          </cell>
          <cell r="AK7">
            <v>1700</v>
          </cell>
          <cell r="AN7">
            <v>1700</v>
          </cell>
        </row>
        <row r="8">
          <cell r="D8">
            <v>60000</v>
          </cell>
          <cell r="G8">
            <v>72000</v>
          </cell>
          <cell r="J8">
            <v>62100</v>
          </cell>
          <cell r="M8">
            <v>87000</v>
          </cell>
          <cell r="P8">
            <v>75000</v>
          </cell>
          <cell r="S8">
            <v>87000</v>
          </cell>
          <cell r="Y8">
            <v>75000</v>
          </cell>
          <cell r="AB8">
            <v>87000</v>
          </cell>
          <cell r="AE8">
            <v>75000</v>
          </cell>
          <cell r="AH8">
            <v>90000</v>
          </cell>
          <cell r="AK8">
            <v>75000</v>
          </cell>
          <cell r="AN8">
            <v>90000</v>
          </cell>
        </row>
        <row r="9">
          <cell r="D9">
            <v>41610</v>
          </cell>
          <cell r="G9">
            <v>3060</v>
          </cell>
          <cell r="J9">
            <v>3660</v>
          </cell>
          <cell r="M9">
            <v>3060</v>
          </cell>
          <cell r="P9">
            <v>3540</v>
          </cell>
          <cell r="S9">
            <v>3360</v>
          </cell>
          <cell r="Y9">
            <v>3180</v>
          </cell>
          <cell r="AB9">
            <v>3180</v>
          </cell>
          <cell r="AE9">
            <v>3780</v>
          </cell>
          <cell r="AH9">
            <v>3180</v>
          </cell>
          <cell r="AK9">
            <v>3390</v>
          </cell>
          <cell r="AN9">
            <v>3060</v>
          </cell>
        </row>
        <row r="10">
          <cell r="D10">
            <v>8800</v>
          </cell>
          <cell r="G10">
            <v>36100</v>
          </cell>
          <cell r="J10">
            <v>22840</v>
          </cell>
          <cell r="M10">
            <v>19720</v>
          </cell>
          <cell r="P10">
            <v>8800</v>
          </cell>
          <cell r="S10">
            <v>8800</v>
          </cell>
          <cell r="Y10">
            <v>8800</v>
          </cell>
          <cell r="AB10">
            <v>8800</v>
          </cell>
          <cell r="AE10">
            <v>13100</v>
          </cell>
          <cell r="AH10">
            <v>23650</v>
          </cell>
          <cell r="AK10">
            <v>23650</v>
          </cell>
          <cell r="AN10">
            <v>26410</v>
          </cell>
        </row>
        <row r="11">
          <cell r="D11">
            <v>0</v>
          </cell>
          <cell r="G11">
            <v>0</v>
          </cell>
          <cell r="J11">
            <v>0</v>
          </cell>
          <cell r="M11">
            <v>0</v>
          </cell>
          <cell r="P11">
            <v>0</v>
          </cell>
          <cell r="S11">
            <v>0</v>
          </cell>
          <cell r="Y11">
            <v>0</v>
          </cell>
          <cell r="AB11">
            <v>0</v>
          </cell>
          <cell r="AE11">
            <v>0</v>
          </cell>
          <cell r="AH11">
            <v>0</v>
          </cell>
          <cell r="AK11">
            <v>0</v>
          </cell>
          <cell r="AN11">
            <v>0</v>
          </cell>
        </row>
        <row r="12">
          <cell r="D12">
            <v>9839</v>
          </cell>
          <cell r="G12">
            <v>9204.23</v>
          </cell>
          <cell r="J12">
            <v>9839</v>
          </cell>
          <cell r="M12">
            <v>9627</v>
          </cell>
          <cell r="P12">
            <v>9949.0800000000017</v>
          </cell>
          <cell r="S12">
            <v>9627</v>
          </cell>
          <cell r="Y12">
            <v>9948</v>
          </cell>
          <cell r="AB12">
            <v>9948</v>
          </cell>
          <cell r="AE12">
            <v>9628.0299999999988</v>
          </cell>
          <cell r="AH12">
            <v>9948</v>
          </cell>
          <cell r="AK12">
            <v>9627.5099999999984</v>
          </cell>
          <cell r="AN12">
            <v>9948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43992</v>
          </cell>
          <cell r="G14">
            <v>225895</v>
          </cell>
          <cell r="J14">
            <v>151012</v>
          </cell>
          <cell r="M14">
            <v>318810</v>
          </cell>
          <cell r="P14">
            <v>200670</v>
          </cell>
          <cell r="S14">
            <v>733422.99</v>
          </cell>
          <cell r="Y14">
            <v>219045</v>
          </cell>
          <cell r="AB14">
            <v>443958</v>
          </cell>
          <cell r="AE14">
            <v>338978.25</v>
          </cell>
          <cell r="AH14">
            <v>254300</v>
          </cell>
          <cell r="AK14">
            <v>160505</v>
          </cell>
          <cell r="AN14">
            <v>48690</v>
          </cell>
        </row>
        <row r="15">
          <cell r="D15">
            <v>291864.07355401962</v>
          </cell>
          <cell r="G15">
            <v>274818.64841932856</v>
          </cell>
          <cell r="J15">
            <v>283994.71163094725</v>
          </cell>
          <cell r="M15">
            <v>273292.31573725498</v>
          </cell>
          <cell r="P15">
            <v>322205.23081694188</v>
          </cell>
          <cell r="S15">
            <v>371262.54841591389</v>
          </cell>
          <cell r="Y15">
            <v>338007.6397562566</v>
          </cell>
          <cell r="AB15">
            <v>315462.60777949961</v>
          </cell>
          <cell r="AE15">
            <v>373087.12940726528</v>
          </cell>
          <cell r="AH15">
            <v>447170.75083680073</v>
          </cell>
          <cell r="AK15">
            <v>377886.05023677845</v>
          </cell>
          <cell r="AN15">
            <v>322933.93835806032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  <cell r="Y16">
            <v>0</v>
          </cell>
          <cell r="AB16">
            <v>0</v>
          </cell>
          <cell r="AE16">
            <v>0</v>
          </cell>
          <cell r="AH16">
            <v>0</v>
          </cell>
          <cell r="AK16">
            <v>0</v>
          </cell>
          <cell r="AN16">
            <v>0</v>
          </cell>
        </row>
        <row r="17">
          <cell r="D17">
            <v>0</v>
          </cell>
          <cell r="G17">
            <v>0</v>
          </cell>
          <cell r="J17">
            <v>0</v>
          </cell>
          <cell r="M17">
            <v>0</v>
          </cell>
          <cell r="P17">
            <v>0</v>
          </cell>
          <cell r="S17">
            <v>0</v>
          </cell>
          <cell r="Y17">
            <v>0</v>
          </cell>
          <cell r="AB17">
            <v>0</v>
          </cell>
          <cell r="AE17">
            <v>0</v>
          </cell>
          <cell r="AH17">
            <v>0</v>
          </cell>
          <cell r="AK17">
            <v>0</v>
          </cell>
          <cell r="AN17">
            <v>0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  <cell r="AN18">
            <v>0</v>
          </cell>
        </row>
        <row r="19">
          <cell r="D19">
            <v>0</v>
          </cell>
          <cell r="G19">
            <v>0</v>
          </cell>
          <cell r="J19">
            <v>0</v>
          </cell>
          <cell r="M19">
            <v>0</v>
          </cell>
          <cell r="P19">
            <v>0</v>
          </cell>
          <cell r="S19">
            <v>0</v>
          </cell>
          <cell r="Y19">
            <v>0</v>
          </cell>
          <cell r="AB19">
            <v>0</v>
          </cell>
          <cell r="AE19">
            <v>0</v>
          </cell>
          <cell r="AH19">
            <v>0</v>
          </cell>
          <cell r="AK19">
            <v>0</v>
          </cell>
          <cell r="AN19">
            <v>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0</v>
          </cell>
          <cell r="G22">
            <v>0</v>
          </cell>
          <cell r="J22">
            <v>0</v>
          </cell>
          <cell r="M22">
            <v>0</v>
          </cell>
          <cell r="P22">
            <v>0</v>
          </cell>
          <cell r="S22">
            <v>0</v>
          </cell>
          <cell r="Y22">
            <v>0</v>
          </cell>
          <cell r="AB22">
            <v>0</v>
          </cell>
          <cell r="AE22">
            <v>0</v>
          </cell>
          <cell r="AH22">
            <v>0</v>
          </cell>
          <cell r="AK22">
            <v>0</v>
          </cell>
          <cell r="AN22">
            <v>0</v>
          </cell>
        </row>
        <row r="23">
          <cell r="D23">
            <v>76335.5</v>
          </cell>
          <cell r="G23">
            <v>77867.899999999994</v>
          </cell>
          <cell r="J23">
            <v>98700.15</v>
          </cell>
          <cell r="M23">
            <v>67976.92</v>
          </cell>
          <cell r="P23">
            <v>122929</v>
          </cell>
          <cell r="S23">
            <v>87453.2</v>
          </cell>
          <cell r="Y23">
            <v>62612.5</v>
          </cell>
          <cell r="AB23">
            <v>84119.6</v>
          </cell>
          <cell r="AE23">
            <v>71403</v>
          </cell>
          <cell r="AH23">
            <v>112496.7</v>
          </cell>
          <cell r="AK23">
            <v>114843.3</v>
          </cell>
          <cell r="AN23">
            <v>137627.4</v>
          </cell>
        </row>
        <row r="24">
          <cell r="D24">
            <v>0</v>
          </cell>
          <cell r="G24">
            <v>0</v>
          </cell>
          <cell r="J24">
            <v>0</v>
          </cell>
          <cell r="M24">
            <v>0</v>
          </cell>
          <cell r="P24">
            <v>0</v>
          </cell>
          <cell r="S24">
            <v>0</v>
          </cell>
          <cell r="Y24">
            <v>0</v>
          </cell>
          <cell r="AB24">
            <v>0</v>
          </cell>
          <cell r="AE24">
            <v>0</v>
          </cell>
          <cell r="AH24">
            <v>0</v>
          </cell>
          <cell r="AK24">
            <v>0</v>
          </cell>
          <cell r="AN24">
            <v>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  <cell r="AN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  <cell r="AN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  <cell r="Y27">
            <v>0</v>
          </cell>
          <cell r="AB27">
            <v>0</v>
          </cell>
          <cell r="AE27">
            <v>0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37350</v>
          </cell>
          <cell r="G28">
            <v>35100</v>
          </cell>
          <cell r="J28">
            <v>35100</v>
          </cell>
          <cell r="M28">
            <v>35100</v>
          </cell>
          <cell r="P28">
            <v>35100</v>
          </cell>
          <cell r="S28">
            <v>35100</v>
          </cell>
          <cell r="Y28">
            <v>35550</v>
          </cell>
          <cell r="AB28">
            <v>35550</v>
          </cell>
          <cell r="AE28">
            <v>35550</v>
          </cell>
          <cell r="AH28">
            <v>37350</v>
          </cell>
          <cell r="AK28">
            <v>37350</v>
          </cell>
          <cell r="AN28">
            <v>37350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  <cell r="AN30">
            <v>0</v>
          </cell>
        </row>
        <row r="32">
          <cell r="D32">
            <v>22733.1</v>
          </cell>
          <cell r="G32">
            <v>27709.5</v>
          </cell>
          <cell r="J32">
            <v>31441.8</v>
          </cell>
          <cell r="M32">
            <v>24768.899999999998</v>
          </cell>
          <cell r="P32">
            <v>23977.200000000001</v>
          </cell>
          <cell r="S32">
            <v>31441.8</v>
          </cell>
          <cell r="Y32">
            <v>24203.399999999998</v>
          </cell>
          <cell r="AB32">
            <v>24203.399999999998</v>
          </cell>
          <cell r="AE32">
            <v>27596.399999999998</v>
          </cell>
          <cell r="AH32">
            <v>23072.399999999998</v>
          </cell>
          <cell r="AK32">
            <v>27596.399999999998</v>
          </cell>
          <cell r="AN32">
            <v>27596.399999999998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  <cell r="Y33">
            <v>0</v>
          </cell>
          <cell r="AB33">
            <v>0</v>
          </cell>
          <cell r="AE33">
            <v>0</v>
          </cell>
          <cell r="AH33">
            <v>0</v>
          </cell>
          <cell r="AK33">
            <v>0</v>
          </cell>
          <cell r="AN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  <cell r="Y35">
            <v>0</v>
          </cell>
          <cell r="AB35">
            <v>0</v>
          </cell>
          <cell r="AE35">
            <v>0</v>
          </cell>
          <cell r="AH35">
            <v>0</v>
          </cell>
          <cell r="AK35">
            <v>0</v>
          </cell>
          <cell r="AN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  <cell r="Y36">
            <v>0</v>
          </cell>
          <cell r="AB36">
            <v>0</v>
          </cell>
          <cell r="AE36">
            <v>0</v>
          </cell>
          <cell r="AH36">
            <v>0</v>
          </cell>
          <cell r="AK36">
            <v>0</v>
          </cell>
          <cell r="AN36">
            <v>0</v>
          </cell>
        </row>
        <row r="37">
          <cell r="D37">
            <v>0</v>
          </cell>
          <cell r="G37">
            <v>0</v>
          </cell>
          <cell r="J37">
            <v>0</v>
          </cell>
          <cell r="M37">
            <v>0</v>
          </cell>
          <cell r="P37">
            <v>0</v>
          </cell>
          <cell r="S37">
            <v>0</v>
          </cell>
          <cell r="Y37">
            <v>0</v>
          </cell>
          <cell r="AB37">
            <v>0</v>
          </cell>
          <cell r="AE37">
            <v>0</v>
          </cell>
          <cell r="AH37">
            <v>0</v>
          </cell>
          <cell r="AK37">
            <v>0</v>
          </cell>
          <cell r="AN37">
            <v>0</v>
          </cell>
        </row>
        <row r="38">
          <cell r="D38">
            <v>0</v>
          </cell>
          <cell r="G38">
            <v>0</v>
          </cell>
          <cell r="J38">
            <v>0</v>
          </cell>
          <cell r="M38">
            <v>0</v>
          </cell>
          <cell r="P38">
            <v>0</v>
          </cell>
          <cell r="S38">
            <v>0</v>
          </cell>
          <cell r="Y38">
            <v>0</v>
          </cell>
          <cell r="AB38">
            <v>0</v>
          </cell>
          <cell r="AE38">
            <v>0</v>
          </cell>
          <cell r="AH38">
            <v>0</v>
          </cell>
          <cell r="AK38">
            <v>0</v>
          </cell>
          <cell r="AN38">
            <v>0</v>
          </cell>
        </row>
        <row r="39">
          <cell r="D39">
            <v>0</v>
          </cell>
          <cell r="G39">
            <v>0</v>
          </cell>
          <cell r="J39">
            <v>0</v>
          </cell>
          <cell r="M39">
            <v>0</v>
          </cell>
          <cell r="P39">
            <v>0</v>
          </cell>
          <cell r="S39">
            <v>0</v>
          </cell>
          <cell r="Y39">
            <v>0</v>
          </cell>
          <cell r="AB39">
            <v>0</v>
          </cell>
          <cell r="AE39">
            <v>0</v>
          </cell>
          <cell r="AH39">
            <v>0</v>
          </cell>
          <cell r="AK39">
            <v>0</v>
          </cell>
          <cell r="AN39">
            <v>0</v>
          </cell>
        </row>
        <row r="40">
          <cell r="D40">
            <v>0</v>
          </cell>
          <cell r="G40">
            <v>0</v>
          </cell>
          <cell r="J40">
            <v>0</v>
          </cell>
          <cell r="M40">
            <v>0</v>
          </cell>
          <cell r="P40">
            <v>0</v>
          </cell>
          <cell r="S40">
            <v>0</v>
          </cell>
          <cell r="Y40">
            <v>0</v>
          </cell>
          <cell r="AB40">
            <v>0</v>
          </cell>
          <cell r="AE40">
            <v>0</v>
          </cell>
          <cell r="AH40">
            <v>0</v>
          </cell>
          <cell r="AK40">
            <v>0</v>
          </cell>
          <cell r="AN40">
            <v>0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  <cell r="AN41">
            <v>0</v>
          </cell>
        </row>
        <row r="42">
          <cell r="D42">
            <v>0</v>
          </cell>
          <cell r="G42">
            <v>0</v>
          </cell>
          <cell r="J42">
            <v>0</v>
          </cell>
          <cell r="M42">
            <v>0</v>
          </cell>
          <cell r="P42">
            <v>0</v>
          </cell>
          <cell r="S42">
            <v>0</v>
          </cell>
          <cell r="Y42">
            <v>0</v>
          </cell>
          <cell r="AB42">
            <v>0</v>
          </cell>
          <cell r="AE42">
            <v>0</v>
          </cell>
          <cell r="AH42">
            <v>0</v>
          </cell>
          <cell r="AK42">
            <v>0</v>
          </cell>
          <cell r="AN42">
            <v>0</v>
          </cell>
        </row>
        <row r="43">
          <cell r="D43">
            <v>0</v>
          </cell>
          <cell r="G43">
            <v>0</v>
          </cell>
          <cell r="J43">
            <v>0</v>
          </cell>
          <cell r="M43">
            <v>0</v>
          </cell>
          <cell r="P43">
            <v>0</v>
          </cell>
          <cell r="S43">
            <v>0</v>
          </cell>
          <cell r="Y43">
            <v>0</v>
          </cell>
          <cell r="AB43">
            <v>0</v>
          </cell>
          <cell r="AE43">
            <v>0</v>
          </cell>
          <cell r="AH43">
            <v>0</v>
          </cell>
          <cell r="AK43">
            <v>0</v>
          </cell>
          <cell r="AN43">
            <v>0</v>
          </cell>
        </row>
        <row r="44">
          <cell r="D44">
            <v>5349.6786060000004</v>
          </cell>
          <cell r="G44">
            <v>6952.6587500000005</v>
          </cell>
          <cell r="J44">
            <v>4947.1637000000001</v>
          </cell>
          <cell r="M44">
            <v>5149.2417249999999</v>
          </cell>
          <cell r="P44">
            <v>6366.3665499999997</v>
          </cell>
          <cell r="S44">
            <v>4643.5671499999999</v>
          </cell>
          <cell r="Y44">
            <v>5403.0685750000011</v>
          </cell>
          <cell r="AB44">
            <v>5881.8205499999985</v>
          </cell>
          <cell r="AE44">
            <v>4682.9944999999998</v>
          </cell>
          <cell r="AH44">
            <v>4765.9554500000004</v>
          </cell>
          <cell r="AK44">
            <v>6381.4477500000003</v>
          </cell>
          <cell r="AN44">
            <v>3951.6607750000012</v>
          </cell>
        </row>
        <row r="45">
          <cell r="D45">
            <v>0</v>
          </cell>
          <cell r="G45">
            <v>0</v>
          </cell>
          <cell r="J45">
            <v>0</v>
          </cell>
          <cell r="M45">
            <v>0</v>
          </cell>
          <cell r="P45">
            <v>0</v>
          </cell>
          <cell r="S45">
            <v>0</v>
          </cell>
          <cell r="Y45">
            <v>0</v>
          </cell>
          <cell r="AB45">
            <v>0</v>
          </cell>
          <cell r="AE45">
            <v>0</v>
          </cell>
          <cell r="AH45">
            <v>0</v>
          </cell>
          <cell r="AK45">
            <v>0</v>
          </cell>
          <cell r="AN45">
            <v>0</v>
          </cell>
        </row>
        <row r="46">
          <cell r="D46">
            <v>0</v>
          </cell>
          <cell r="G46">
            <v>0</v>
          </cell>
          <cell r="J46">
            <v>0</v>
          </cell>
          <cell r="M46">
            <v>0</v>
          </cell>
          <cell r="P46">
            <v>0</v>
          </cell>
          <cell r="S46">
            <v>0</v>
          </cell>
          <cell r="Y46">
            <v>0</v>
          </cell>
          <cell r="AB46">
            <v>0</v>
          </cell>
          <cell r="AE46">
            <v>0</v>
          </cell>
          <cell r="AH46">
            <v>0</v>
          </cell>
          <cell r="AK46">
            <v>0</v>
          </cell>
          <cell r="AN46">
            <v>0</v>
          </cell>
        </row>
        <row r="47">
          <cell r="D47">
            <v>0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  <cell r="AN47">
            <v>0</v>
          </cell>
        </row>
        <row r="48">
          <cell r="D48">
            <v>5000</v>
          </cell>
          <cell r="G48">
            <v>12000</v>
          </cell>
          <cell r="J48">
            <v>12000</v>
          </cell>
          <cell r="M48">
            <v>5000</v>
          </cell>
          <cell r="P48">
            <v>5000</v>
          </cell>
          <cell r="S48">
            <v>5000</v>
          </cell>
          <cell r="Y48">
            <v>5000</v>
          </cell>
          <cell r="AB48">
            <v>5000</v>
          </cell>
          <cell r="AE48">
            <v>5000</v>
          </cell>
          <cell r="AH48">
            <v>5630</v>
          </cell>
          <cell r="AK48">
            <v>11135</v>
          </cell>
          <cell r="AN48">
            <v>5000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  <cell r="Y49">
            <v>0</v>
          </cell>
          <cell r="AB49">
            <v>0</v>
          </cell>
          <cell r="AE49">
            <v>0</v>
          </cell>
          <cell r="AH49">
            <v>0</v>
          </cell>
          <cell r="AK49">
            <v>0</v>
          </cell>
          <cell r="AN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  <cell r="Y50">
            <v>0</v>
          </cell>
          <cell r="AB50">
            <v>0</v>
          </cell>
          <cell r="AE50">
            <v>0</v>
          </cell>
          <cell r="AH50">
            <v>0</v>
          </cell>
          <cell r="AK50">
            <v>0</v>
          </cell>
          <cell r="AN50">
            <v>0</v>
          </cell>
        </row>
        <row r="54">
          <cell r="D54">
            <v>290294.5</v>
          </cell>
          <cell r="G54">
            <v>263082</v>
          </cell>
          <cell r="J54">
            <v>303885.5</v>
          </cell>
          <cell r="M54">
            <v>262735</v>
          </cell>
          <cell r="P54">
            <v>361015.5</v>
          </cell>
          <cell r="S54">
            <v>415895</v>
          </cell>
          <cell r="Y54">
            <v>352210.5</v>
          </cell>
          <cell r="AB54">
            <v>352938</v>
          </cell>
          <cell r="AE54">
            <v>380495.5</v>
          </cell>
          <cell r="AH54">
            <v>356219</v>
          </cell>
          <cell r="AK54">
            <v>377845.5</v>
          </cell>
          <cell r="AN54">
            <v>304423</v>
          </cell>
        </row>
      </sheetData>
      <sheetData sheetId="16">
        <row r="7">
          <cell r="D7">
            <v>0</v>
          </cell>
          <cell r="G7">
            <v>0</v>
          </cell>
          <cell r="J7">
            <v>0</v>
          </cell>
          <cell r="M7">
            <v>0</v>
          </cell>
          <cell r="P7">
            <v>0</v>
          </cell>
          <cell r="S7">
            <v>0</v>
          </cell>
          <cell r="Y7">
            <v>0</v>
          </cell>
          <cell r="AB7">
            <v>0</v>
          </cell>
          <cell r="AE7">
            <v>0</v>
          </cell>
          <cell r="AH7">
            <v>0</v>
          </cell>
          <cell r="AK7">
            <v>0</v>
          </cell>
          <cell r="AN7">
            <v>0</v>
          </cell>
        </row>
        <row r="8">
          <cell r="D8">
            <v>0</v>
          </cell>
          <cell r="G8">
            <v>0</v>
          </cell>
          <cell r="J8">
            <v>0</v>
          </cell>
          <cell r="M8">
            <v>0</v>
          </cell>
          <cell r="P8">
            <v>0</v>
          </cell>
          <cell r="S8">
            <v>0</v>
          </cell>
          <cell r="Y8">
            <v>0</v>
          </cell>
          <cell r="AB8">
            <v>0</v>
          </cell>
          <cell r="AE8">
            <v>0</v>
          </cell>
          <cell r="AH8">
            <v>0</v>
          </cell>
          <cell r="AK8">
            <v>0</v>
          </cell>
          <cell r="AN8">
            <v>0</v>
          </cell>
        </row>
        <row r="9">
          <cell r="D9">
            <v>0</v>
          </cell>
          <cell r="G9">
            <v>0</v>
          </cell>
          <cell r="J9">
            <v>0</v>
          </cell>
          <cell r="M9">
            <v>0</v>
          </cell>
          <cell r="P9">
            <v>0</v>
          </cell>
          <cell r="S9">
            <v>0</v>
          </cell>
          <cell r="Y9">
            <v>0</v>
          </cell>
          <cell r="AB9">
            <v>0</v>
          </cell>
          <cell r="AE9">
            <v>0</v>
          </cell>
          <cell r="AH9">
            <v>0</v>
          </cell>
          <cell r="AK9">
            <v>0</v>
          </cell>
          <cell r="AN9">
            <v>0</v>
          </cell>
        </row>
        <row r="10">
          <cell r="D10">
            <v>0</v>
          </cell>
          <cell r="G10">
            <v>0</v>
          </cell>
          <cell r="J10">
            <v>0</v>
          </cell>
          <cell r="M10">
            <v>0</v>
          </cell>
          <cell r="P10">
            <v>0</v>
          </cell>
          <cell r="S10">
            <v>0</v>
          </cell>
          <cell r="Y10">
            <v>0</v>
          </cell>
          <cell r="AB10">
            <v>0</v>
          </cell>
          <cell r="AE10">
            <v>0</v>
          </cell>
          <cell r="AH10">
            <v>0</v>
          </cell>
          <cell r="AK10">
            <v>0</v>
          </cell>
          <cell r="AN10">
            <v>0</v>
          </cell>
        </row>
        <row r="11">
          <cell r="D11">
            <v>0</v>
          </cell>
          <cell r="G11">
            <v>0</v>
          </cell>
          <cell r="J11">
            <v>0</v>
          </cell>
          <cell r="M11">
            <v>0</v>
          </cell>
          <cell r="P11">
            <v>0</v>
          </cell>
          <cell r="S11">
            <v>0</v>
          </cell>
          <cell r="Y11">
            <v>0</v>
          </cell>
          <cell r="AB11">
            <v>0</v>
          </cell>
          <cell r="AE11">
            <v>0</v>
          </cell>
          <cell r="AH11">
            <v>0</v>
          </cell>
          <cell r="AK11">
            <v>0</v>
          </cell>
          <cell r="AN11">
            <v>0</v>
          </cell>
        </row>
        <row r="12">
          <cell r="D12">
            <v>1756</v>
          </cell>
          <cell r="G12">
            <v>1642.54</v>
          </cell>
          <cell r="J12">
            <v>1756</v>
          </cell>
          <cell r="M12">
            <v>1718</v>
          </cell>
          <cell r="P12">
            <v>1775.8000000000002</v>
          </cell>
          <cell r="S12">
            <v>1718</v>
          </cell>
          <cell r="Y12">
            <v>1775</v>
          </cell>
          <cell r="AB12">
            <v>1775</v>
          </cell>
          <cell r="AE12">
            <v>1719.08</v>
          </cell>
          <cell r="AH12">
            <v>1775</v>
          </cell>
          <cell r="AK12">
            <v>1718.9899999999998</v>
          </cell>
          <cell r="AN12">
            <v>1775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2000</v>
          </cell>
          <cell r="G14">
            <v>11500</v>
          </cell>
          <cell r="J14">
            <v>14100</v>
          </cell>
          <cell r="M14">
            <v>29300</v>
          </cell>
          <cell r="P14">
            <v>15300</v>
          </cell>
          <cell r="S14">
            <v>14400</v>
          </cell>
          <cell r="Y14">
            <v>13000</v>
          </cell>
          <cell r="AB14">
            <v>27400</v>
          </cell>
          <cell r="AE14">
            <v>16100</v>
          </cell>
          <cell r="AH14">
            <v>12900</v>
          </cell>
          <cell r="AK14">
            <v>15300</v>
          </cell>
          <cell r="AN14">
            <v>3700</v>
          </cell>
        </row>
        <row r="15">
          <cell r="D15">
            <v>0</v>
          </cell>
          <cell r="G15">
            <v>0</v>
          </cell>
          <cell r="J15">
            <v>0</v>
          </cell>
          <cell r="M15">
            <v>0</v>
          </cell>
          <cell r="P15">
            <v>0</v>
          </cell>
          <cell r="S15">
            <v>0</v>
          </cell>
          <cell r="Y15">
            <v>0</v>
          </cell>
          <cell r="AB15">
            <v>0</v>
          </cell>
          <cell r="AE15">
            <v>0</v>
          </cell>
          <cell r="AH15">
            <v>0</v>
          </cell>
          <cell r="AK15">
            <v>0</v>
          </cell>
          <cell r="AN15">
            <v>0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  <cell r="Y16">
            <v>0</v>
          </cell>
          <cell r="AB16">
            <v>0</v>
          </cell>
          <cell r="AE16">
            <v>0</v>
          </cell>
          <cell r="AH16">
            <v>0</v>
          </cell>
          <cell r="AK16">
            <v>0</v>
          </cell>
          <cell r="AN16">
            <v>0</v>
          </cell>
        </row>
        <row r="17">
          <cell r="D17">
            <v>0</v>
          </cell>
          <cell r="G17">
            <v>0</v>
          </cell>
          <cell r="J17">
            <v>0</v>
          </cell>
          <cell r="M17">
            <v>0</v>
          </cell>
          <cell r="P17">
            <v>0</v>
          </cell>
          <cell r="S17">
            <v>0</v>
          </cell>
          <cell r="Y17">
            <v>0</v>
          </cell>
          <cell r="AB17">
            <v>0</v>
          </cell>
          <cell r="AE17">
            <v>0</v>
          </cell>
          <cell r="AH17">
            <v>0</v>
          </cell>
          <cell r="AK17">
            <v>0</v>
          </cell>
          <cell r="AN17">
            <v>0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  <cell r="AN18">
            <v>0</v>
          </cell>
        </row>
        <row r="19">
          <cell r="D19">
            <v>0</v>
          </cell>
          <cell r="G19">
            <v>0</v>
          </cell>
          <cell r="J19">
            <v>0</v>
          </cell>
          <cell r="M19">
            <v>0</v>
          </cell>
          <cell r="P19">
            <v>0</v>
          </cell>
          <cell r="S19">
            <v>0</v>
          </cell>
          <cell r="Y19">
            <v>0</v>
          </cell>
          <cell r="AB19">
            <v>0</v>
          </cell>
          <cell r="AE19">
            <v>0</v>
          </cell>
          <cell r="AH19">
            <v>0</v>
          </cell>
          <cell r="AK19">
            <v>0</v>
          </cell>
          <cell r="AN19">
            <v>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0</v>
          </cell>
          <cell r="G22">
            <v>0</v>
          </cell>
          <cell r="J22">
            <v>0</v>
          </cell>
          <cell r="M22">
            <v>0</v>
          </cell>
          <cell r="P22">
            <v>0</v>
          </cell>
          <cell r="S22">
            <v>0</v>
          </cell>
          <cell r="Y22">
            <v>0</v>
          </cell>
          <cell r="AB22">
            <v>0</v>
          </cell>
          <cell r="AE22">
            <v>0</v>
          </cell>
          <cell r="AH22">
            <v>0</v>
          </cell>
          <cell r="AK22">
            <v>0</v>
          </cell>
          <cell r="AN22">
            <v>0</v>
          </cell>
        </row>
        <row r="23">
          <cell r="D23">
            <v>20</v>
          </cell>
          <cell r="G23">
            <v>305.2</v>
          </cell>
          <cell r="J23">
            <v>850</v>
          </cell>
          <cell r="M23">
            <v>0</v>
          </cell>
          <cell r="P23">
            <v>350</v>
          </cell>
          <cell r="S23">
            <v>1055.2</v>
          </cell>
          <cell r="Y23">
            <v>0</v>
          </cell>
          <cell r="AB23">
            <v>155.19999999999999</v>
          </cell>
          <cell r="AE23">
            <v>470</v>
          </cell>
          <cell r="AH23">
            <v>205.2</v>
          </cell>
          <cell r="AK23">
            <v>0</v>
          </cell>
          <cell r="AN23">
            <v>825.2</v>
          </cell>
        </row>
        <row r="24">
          <cell r="D24">
            <v>0</v>
          </cell>
          <cell r="G24">
            <v>0</v>
          </cell>
          <cell r="J24">
            <v>0</v>
          </cell>
          <cell r="M24">
            <v>0</v>
          </cell>
          <cell r="P24">
            <v>0</v>
          </cell>
          <cell r="S24">
            <v>0</v>
          </cell>
          <cell r="Y24">
            <v>0</v>
          </cell>
          <cell r="AB24">
            <v>0</v>
          </cell>
          <cell r="AE24">
            <v>0</v>
          </cell>
          <cell r="AH24">
            <v>0</v>
          </cell>
          <cell r="AK24">
            <v>0</v>
          </cell>
          <cell r="AN24">
            <v>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  <cell r="AN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  <cell r="AN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  <cell r="Y27">
            <v>0</v>
          </cell>
          <cell r="AB27">
            <v>0</v>
          </cell>
          <cell r="AE27">
            <v>0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0</v>
          </cell>
          <cell r="G28">
            <v>0</v>
          </cell>
          <cell r="J28">
            <v>0</v>
          </cell>
          <cell r="M28">
            <v>0</v>
          </cell>
          <cell r="P28">
            <v>0</v>
          </cell>
          <cell r="S28">
            <v>0</v>
          </cell>
          <cell r="Y28">
            <v>0</v>
          </cell>
          <cell r="AB28">
            <v>0</v>
          </cell>
          <cell r="AE28">
            <v>0</v>
          </cell>
          <cell r="AH28">
            <v>0</v>
          </cell>
          <cell r="AK28">
            <v>0</v>
          </cell>
          <cell r="AN28">
            <v>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  <cell r="AN30">
            <v>0</v>
          </cell>
        </row>
        <row r="32">
          <cell r="D32">
            <v>0</v>
          </cell>
          <cell r="G32">
            <v>0</v>
          </cell>
          <cell r="J32">
            <v>0</v>
          </cell>
          <cell r="M32">
            <v>0</v>
          </cell>
          <cell r="P32">
            <v>0</v>
          </cell>
          <cell r="S32">
            <v>0</v>
          </cell>
          <cell r="Y32">
            <v>0</v>
          </cell>
          <cell r="AB32">
            <v>0</v>
          </cell>
          <cell r="AE32">
            <v>0</v>
          </cell>
          <cell r="AH32">
            <v>0</v>
          </cell>
          <cell r="AK32">
            <v>0</v>
          </cell>
          <cell r="AN32">
            <v>0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  <cell r="Y33">
            <v>0</v>
          </cell>
          <cell r="AB33">
            <v>0</v>
          </cell>
          <cell r="AE33">
            <v>0</v>
          </cell>
          <cell r="AH33">
            <v>0</v>
          </cell>
          <cell r="AK33">
            <v>0</v>
          </cell>
          <cell r="AN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  <cell r="Y35">
            <v>0</v>
          </cell>
          <cell r="AB35">
            <v>0</v>
          </cell>
          <cell r="AE35">
            <v>0</v>
          </cell>
          <cell r="AH35">
            <v>0</v>
          </cell>
          <cell r="AK35">
            <v>0</v>
          </cell>
          <cell r="AN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  <cell r="Y36">
            <v>0</v>
          </cell>
          <cell r="AB36">
            <v>0</v>
          </cell>
          <cell r="AE36">
            <v>0</v>
          </cell>
          <cell r="AH36">
            <v>0</v>
          </cell>
          <cell r="AK36">
            <v>0</v>
          </cell>
          <cell r="AN36">
            <v>0</v>
          </cell>
        </row>
        <row r="37">
          <cell r="D37">
            <v>0</v>
          </cell>
          <cell r="G37">
            <v>0</v>
          </cell>
          <cell r="J37">
            <v>0</v>
          </cell>
          <cell r="M37">
            <v>0</v>
          </cell>
          <cell r="P37">
            <v>0</v>
          </cell>
          <cell r="S37">
            <v>0</v>
          </cell>
          <cell r="Y37">
            <v>0</v>
          </cell>
          <cell r="AB37">
            <v>0</v>
          </cell>
          <cell r="AE37">
            <v>0</v>
          </cell>
          <cell r="AH37">
            <v>0</v>
          </cell>
          <cell r="AK37">
            <v>0</v>
          </cell>
          <cell r="AN37">
            <v>0</v>
          </cell>
        </row>
        <row r="38">
          <cell r="D38">
            <v>0</v>
          </cell>
          <cell r="G38">
            <v>0</v>
          </cell>
          <cell r="J38">
            <v>0</v>
          </cell>
          <cell r="M38">
            <v>0</v>
          </cell>
          <cell r="P38">
            <v>0</v>
          </cell>
          <cell r="S38">
            <v>0</v>
          </cell>
          <cell r="Y38">
            <v>0</v>
          </cell>
          <cell r="AB38">
            <v>0</v>
          </cell>
          <cell r="AE38">
            <v>0</v>
          </cell>
          <cell r="AH38">
            <v>0</v>
          </cell>
          <cell r="AK38">
            <v>0</v>
          </cell>
          <cell r="AN38">
            <v>0</v>
          </cell>
        </row>
        <row r="39">
          <cell r="D39">
            <v>0</v>
          </cell>
          <cell r="G39">
            <v>0</v>
          </cell>
          <cell r="J39">
            <v>0</v>
          </cell>
          <cell r="M39">
            <v>0</v>
          </cell>
          <cell r="P39">
            <v>0</v>
          </cell>
          <cell r="S39">
            <v>0</v>
          </cell>
          <cell r="Y39">
            <v>0</v>
          </cell>
          <cell r="AB39">
            <v>0</v>
          </cell>
          <cell r="AE39">
            <v>0</v>
          </cell>
          <cell r="AH39">
            <v>0</v>
          </cell>
          <cell r="AK39">
            <v>0</v>
          </cell>
          <cell r="AN39">
            <v>0</v>
          </cell>
        </row>
        <row r="40">
          <cell r="D40">
            <v>0</v>
          </cell>
          <cell r="G40">
            <v>0</v>
          </cell>
          <cell r="J40">
            <v>0</v>
          </cell>
          <cell r="M40">
            <v>0</v>
          </cell>
          <cell r="P40">
            <v>0</v>
          </cell>
          <cell r="S40">
            <v>0</v>
          </cell>
          <cell r="Y40">
            <v>0</v>
          </cell>
          <cell r="AB40">
            <v>0</v>
          </cell>
          <cell r="AE40">
            <v>0</v>
          </cell>
          <cell r="AH40">
            <v>0</v>
          </cell>
          <cell r="AK40">
            <v>0</v>
          </cell>
          <cell r="AN40">
            <v>0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  <cell r="AN41">
            <v>0</v>
          </cell>
        </row>
        <row r="42">
          <cell r="D42">
            <v>0</v>
          </cell>
          <cell r="G42">
            <v>0</v>
          </cell>
          <cell r="J42">
            <v>0</v>
          </cell>
          <cell r="M42">
            <v>0</v>
          </cell>
          <cell r="P42">
            <v>0</v>
          </cell>
          <cell r="S42">
            <v>0</v>
          </cell>
          <cell r="Y42">
            <v>0</v>
          </cell>
          <cell r="AB42">
            <v>0</v>
          </cell>
          <cell r="AE42">
            <v>0</v>
          </cell>
          <cell r="AH42">
            <v>0</v>
          </cell>
          <cell r="AK42">
            <v>0</v>
          </cell>
          <cell r="AN42">
            <v>0</v>
          </cell>
        </row>
        <row r="43">
          <cell r="D43">
            <v>0</v>
          </cell>
          <cell r="G43">
            <v>0</v>
          </cell>
          <cell r="J43">
            <v>0</v>
          </cell>
          <cell r="M43">
            <v>0</v>
          </cell>
          <cell r="P43">
            <v>0</v>
          </cell>
          <cell r="S43">
            <v>0</v>
          </cell>
          <cell r="Y43">
            <v>0</v>
          </cell>
          <cell r="AB43">
            <v>0</v>
          </cell>
          <cell r="AE43">
            <v>0</v>
          </cell>
          <cell r="AH43">
            <v>0</v>
          </cell>
          <cell r="AK43">
            <v>0</v>
          </cell>
          <cell r="AN43">
            <v>0</v>
          </cell>
        </row>
        <row r="44">
          <cell r="D44">
            <v>0</v>
          </cell>
          <cell r="G44">
            <v>0</v>
          </cell>
          <cell r="J44">
            <v>0</v>
          </cell>
          <cell r="M44">
            <v>0</v>
          </cell>
          <cell r="P44">
            <v>0</v>
          </cell>
          <cell r="S44">
            <v>0</v>
          </cell>
          <cell r="Y44">
            <v>0</v>
          </cell>
          <cell r="AB44">
            <v>0</v>
          </cell>
          <cell r="AE44">
            <v>0</v>
          </cell>
          <cell r="AH44">
            <v>0</v>
          </cell>
          <cell r="AK44">
            <v>0</v>
          </cell>
          <cell r="AN44">
            <v>0</v>
          </cell>
        </row>
        <row r="45">
          <cell r="D45">
            <v>0</v>
          </cell>
          <cell r="G45">
            <v>0</v>
          </cell>
          <cell r="J45">
            <v>0</v>
          </cell>
          <cell r="M45">
            <v>0</v>
          </cell>
          <cell r="P45">
            <v>0</v>
          </cell>
          <cell r="S45">
            <v>0</v>
          </cell>
          <cell r="Y45">
            <v>0</v>
          </cell>
          <cell r="AB45">
            <v>0</v>
          </cell>
          <cell r="AE45">
            <v>0</v>
          </cell>
          <cell r="AH45">
            <v>0</v>
          </cell>
          <cell r="AK45">
            <v>0</v>
          </cell>
          <cell r="AN45">
            <v>0</v>
          </cell>
        </row>
        <row r="46">
          <cell r="D46">
            <v>0</v>
          </cell>
          <cell r="G46">
            <v>0</v>
          </cell>
          <cell r="J46">
            <v>0</v>
          </cell>
          <cell r="M46">
            <v>0</v>
          </cell>
          <cell r="P46">
            <v>0</v>
          </cell>
          <cell r="S46">
            <v>0</v>
          </cell>
          <cell r="Y46">
            <v>0</v>
          </cell>
          <cell r="AB46">
            <v>0</v>
          </cell>
          <cell r="AE46">
            <v>0</v>
          </cell>
          <cell r="AH46">
            <v>0</v>
          </cell>
          <cell r="AK46">
            <v>0</v>
          </cell>
          <cell r="AN46">
            <v>0</v>
          </cell>
        </row>
        <row r="47">
          <cell r="D47">
            <v>0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  <cell r="AN47">
            <v>0</v>
          </cell>
        </row>
        <row r="48">
          <cell r="D48">
            <v>0</v>
          </cell>
          <cell r="G48">
            <v>7000</v>
          </cell>
          <cell r="J48">
            <v>7000</v>
          </cell>
          <cell r="M48">
            <v>0</v>
          </cell>
          <cell r="P48">
            <v>0</v>
          </cell>
          <cell r="S48">
            <v>0</v>
          </cell>
          <cell r="Y48">
            <v>0</v>
          </cell>
          <cell r="AB48">
            <v>0</v>
          </cell>
          <cell r="AE48">
            <v>0</v>
          </cell>
          <cell r="AH48">
            <v>630</v>
          </cell>
          <cell r="AK48">
            <v>6135</v>
          </cell>
          <cell r="AN48">
            <v>0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  <cell r="Y49">
            <v>0</v>
          </cell>
          <cell r="AB49">
            <v>0</v>
          </cell>
          <cell r="AE49">
            <v>0</v>
          </cell>
          <cell r="AH49">
            <v>0</v>
          </cell>
          <cell r="AK49">
            <v>0</v>
          </cell>
          <cell r="AN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  <cell r="Y50">
            <v>0</v>
          </cell>
          <cell r="AB50">
            <v>0</v>
          </cell>
          <cell r="AE50">
            <v>0</v>
          </cell>
          <cell r="AH50">
            <v>0</v>
          </cell>
          <cell r="AK50">
            <v>0</v>
          </cell>
          <cell r="AN50">
            <v>0</v>
          </cell>
        </row>
        <row r="54">
          <cell r="D54">
            <v>1084.5</v>
          </cell>
          <cell r="G54">
            <v>0</v>
          </cell>
          <cell r="J54">
            <v>1084.5</v>
          </cell>
          <cell r="M54">
            <v>0</v>
          </cell>
          <cell r="P54">
            <v>1084.5</v>
          </cell>
          <cell r="S54">
            <v>0</v>
          </cell>
          <cell r="Y54">
            <v>1084.5</v>
          </cell>
          <cell r="AB54">
            <v>0</v>
          </cell>
          <cell r="AE54">
            <v>1084.5</v>
          </cell>
          <cell r="AH54">
            <v>0</v>
          </cell>
          <cell r="AK54">
            <v>1084.5</v>
          </cell>
          <cell r="AN54">
            <v>0</v>
          </cell>
        </row>
      </sheetData>
      <sheetData sheetId="17"/>
      <sheetData sheetId="18">
        <row r="7">
          <cell r="D7">
            <v>0</v>
          </cell>
          <cell r="G7">
            <v>0</v>
          </cell>
          <cell r="J7">
            <v>0</v>
          </cell>
          <cell r="M7">
            <v>0</v>
          </cell>
          <cell r="P7">
            <v>0</v>
          </cell>
          <cell r="S7">
            <v>0</v>
          </cell>
          <cell r="Y7">
            <v>0</v>
          </cell>
          <cell r="AB7">
            <v>0</v>
          </cell>
          <cell r="AE7">
            <v>0</v>
          </cell>
          <cell r="AH7">
            <v>0</v>
          </cell>
          <cell r="AK7">
            <v>0</v>
          </cell>
          <cell r="AN7">
            <v>0</v>
          </cell>
        </row>
        <row r="8">
          <cell r="D8">
            <v>0</v>
          </cell>
          <cell r="G8">
            <v>0</v>
          </cell>
          <cell r="J8">
            <v>0</v>
          </cell>
          <cell r="M8">
            <v>0</v>
          </cell>
          <cell r="P8">
            <v>0</v>
          </cell>
          <cell r="S8">
            <v>0</v>
          </cell>
          <cell r="Y8">
            <v>0</v>
          </cell>
          <cell r="AB8">
            <v>0</v>
          </cell>
          <cell r="AE8">
            <v>0</v>
          </cell>
          <cell r="AH8">
            <v>0</v>
          </cell>
          <cell r="AK8">
            <v>0</v>
          </cell>
          <cell r="AN8">
            <v>0</v>
          </cell>
        </row>
        <row r="9">
          <cell r="D9">
            <v>0</v>
          </cell>
          <cell r="G9">
            <v>0</v>
          </cell>
          <cell r="J9">
            <v>0</v>
          </cell>
          <cell r="M9">
            <v>0</v>
          </cell>
          <cell r="P9">
            <v>0</v>
          </cell>
          <cell r="S9">
            <v>0</v>
          </cell>
          <cell r="Y9">
            <v>0</v>
          </cell>
          <cell r="AB9">
            <v>0</v>
          </cell>
          <cell r="AE9">
            <v>0</v>
          </cell>
          <cell r="AH9">
            <v>0</v>
          </cell>
          <cell r="AK9">
            <v>0</v>
          </cell>
          <cell r="AN9">
            <v>0</v>
          </cell>
        </row>
        <row r="10">
          <cell r="D10">
            <v>0</v>
          </cell>
          <cell r="G10">
            <v>0</v>
          </cell>
          <cell r="J10">
            <v>0</v>
          </cell>
          <cell r="M10">
            <v>0</v>
          </cell>
          <cell r="P10">
            <v>0</v>
          </cell>
          <cell r="S10">
            <v>0</v>
          </cell>
          <cell r="Y10">
            <v>0</v>
          </cell>
          <cell r="AB10">
            <v>0</v>
          </cell>
          <cell r="AE10">
            <v>0</v>
          </cell>
          <cell r="AH10">
            <v>0</v>
          </cell>
          <cell r="AK10">
            <v>0</v>
          </cell>
          <cell r="AN10">
            <v>0</v>
          </cell>
        </row>
        <row r="11">
          <cell r="D11">
            <v>0</v>
          </cell>
          <cell r="G11">
            <v>0</v>
          </cell>
          <cell r="J11">
            <v>0</v>
          </cell>
          <cell r="M11">
            <v>0</v>
          </cell>
          <cell r="P11">
            <v>0</v>
          </cell>
          <cell r="S11">
            <v>0</v>
          </cell>
          <cell r="Y11">
            <v>0</v>
          </cell>
          <cell r="AB11">
            <v>0</v>
          </cell>
          <cell r="AE11">
            <v>0</v>
          </cell>
          <cell r="AH11">
            <v>0</v>
          </cell>
          <cell r="AK11">
            <v>0</v>
          </cell>
          <cell r="AN11">
            <v>0</v>
          </cell>
        </row>
        <row r="12">
          <cell r="D12">
            <v>3273</v>
          </cell>
          <cell r="G12">
            <v>3062.7299999999996</v>
          </cell>
          <cell r="J12">
            <v>3273</v>
          </cell>
          <cell r="M12">
            <v>3203</v>
          </cell>
          <cell r="P12">
            <v>3309.4799999999996</v>
          </cell>
          <cell r="S12">
            <v>3203</v>
          </cell>
          <cell r="Y12">
            <v>3310</v>
          </cell>
          <cell r="AB12">
            <v>3310</v>
          </cell>
          <cell r="AE12">
            <v>3202.25</v>
          </cell>
          <cell r="AH12">
            <v>3310</v>
          </cell>
          <cell r="AK12">
            <v>3202.08</v>
          </cell>
          <cell r="AN12">
            <v>3310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5000</v>
          </cell>
          <cell r="G14">
            <v>0</v>
          </cell>
          <cell r="J14">
            <v>5000</v>
          </cell>
          <cell r="M14">
            <v>0</v>
          </cell>
          <cell r="P14">
            <v>5000</v>
          </cell>
          <cell r="S14">
            <v>0</v>
          </cell>
          <cell r="Y14">
            <v>5000</v>
          </cell>
          <cell r="AB14">
            <v>0</v>
          </cell>
          <cell r="AE14">
            <v>5000</v>
          </cell>
          <cell r="AH14">
            <v>0</v>
          </cell>
          <cell r="AK14">
            <v>5000</v>
          </cell>
          <cell r="AN14">
            <v>0</v>
          </cell>
        </row>
        <row r="15">
          <cell r="D15">
            <v>0</v>
          </cell>
          <cell r="G15">
            <v>0</v>
          </cell>
          <cell r="J15">
            <v>0</v>
          </cell>
          <cell r="M15">
            <v>0</v>
          </cell>
          <cell r="P15">
            <v>0</v>
          </cell>
          <cell r="S15">
            <v>0</v>
          </cell>
          <cell r="Y15">
            <v>0</v>
          </cell>
          <cell r="AB15">
            <v>0</v>
          </cell>
          <cell r="AE15">
            <v>0</v>
          </cell>
          <cell r="AH15">
            <v>0</v>
          </cell>
          <cell r="AK15">
            <v>0</v>
          </cell>
          <cell r="AN15">
            <v>0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  <cell r="Y16">
            <v>0</v>
          </cell>
          <cell r="AB16">
            <v>0</v>
          </cell>
          <cell r="AE16">
            <v>0</v>
          </cell>
          <cell r="AH16">
            <v>0</v>
          </cell>
          <cell r="AK16">
            <v>0</v>
          </cell>
          <cell r="AN16">
            <v>0</v>
          </cell>
        </row>
        <row r="17">
          <cell r="D17">
            <v>0</v>
          </cell>
          <cell r="G17">
            <v>0</v>
          </cell>
          <cell r="J17">
            <v>0</v>
          </cell>
          <cell r="M17">
            <v>0</v>
          </cell>
          <cell r="P17">
            <v>0</v>
          </cell>
          <cell r="S17">
            <v>0</v>
          </cell>
          <cell r="Y17">
            <v>0</v>
          </cell>
          <cell r="AB17">
            <v>0</v>
          </cell>
          <cell r="AE17">
            <v>0</v>
          </cell>
          <cell r="AH17">
            <v>0</v>
          </cell>
          <cell r="AK17">
            <v>0</v>
          </cell>
          <cell r="AN17">
            <v>0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  <cell r="AN18">
            <v>0</v>
          </cell>
        </row>
        <row r="19">
          <cell r="D19">
            <v>0</v>
          </cell>
          <cell r="G19">
            <v>0</v>
          </cell>
          <cell r="J19">
            <v>0</v>
          </cell>
          <cell r="M19">
            <v>0</v>
          </cell>
          <cell r="P19">
            <v>0</v>
          </cell>
          <cell r="S19">
            <v>0</v>
          </cell>
          <cell r="Y19">
            <v>0</v>
          </cell>
          <cell r="AB19">
            <v>0</v>
          </cell>
          <cell r="AE19">
            <v>0</v>
          </cell>
          <cell r="AH19">
            <v>0</v>
          </cell>
          <cell r="AK19">
            <v>0</v>
          </cell>
          <cell r="AN19">
            <v>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0</v>
          </cell>
          <cell r="G22">
            <v>0</v>
          </cell>
          <cell r="J22">
            <v>0</v>
          </cell>
          <cell r="M22">
            <v>0</v>
          </cell>
          <cell r="P22">
            <v>0</v>
          </cell>
          <cell r="S22">
            <v>0</v>
          </cell>
          <cell r="Y22">
            <v>0</v>
          </cell>
          <cell r="AB22">
            <v>0</v>
          </cell>
          <cell r="AE22">
            <v>0</v>
          </cell>
          <cell r="AH22">
            <v>0</v>
          </cell>
          <cell r="AK22">
            <v>0</v>
          </cell>
          <cell r="AN22">
            <v>0</v>
          </cell>
        </row>
        <row r="23">
          <cell r="D23">
            <v>0</v>
          </cell>
          <cell r="G23">
            <v>0</v>
          </cell>
          <cell r="J23">
            <v>0</v>
          </cell>
          <cell r="M23">
            <v>0</v>
          </cell>
          <cell r="P23">
            <v>32500</v>
          </cell>
          <cell r="S23">
            <v>0</v>
          </cell>
          <cell r="Y23">
            <v>18000</v>
          </cell>
          <cell r="AB23">
            <v>0</v>
          </cell>
          <cell r="AE23">
            <v>0</v>
          </cell>
          <cell r="AH23">
            <v>0</v>
          </cell>
          <cell r="AK23">
            <v>0</v>
          </cell>
          <cell r="AN23">
            <v>0</v>
          </cell>
        </row>
        <row r="24">
          <cell r="D24">
            <v>0</v>
          </cell>
          <cell r="G24">
            <v>0</v>
          </cell>
          <cell r="J24">
            <v>0</v>
          </cell>
          <cell r="M24">
            <v>0</v>
          </cell>
          <cell r="P24">
            <v>0</v>
          </cell>
          <cell r="S24">
            <v>0</v>
          </cell>
          <cell r="Y24">
            <v>0</v>
          </cell>
          <cell r="AB24">
            <v>0</v>
          </cell>
          <cell r="AE24">
            <v>0</v>
          </cell>
          <cell r="AH24">
            <v>0</v>
          </cell>
          <cell r="AK24">
            <v>0</v>
          </cell>
          <cell r="AN24">
            <v>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  <cell r="AN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  <cell r="AN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  <cell r="Y27">
            <v>0</v>
          </cell>
          <cell r="AB27">
            <v>0</v>
          </cell>
          <cell r="AE27">
            <v>0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0</v>
          </cell>
          <cell r="G28">
            <v>0</v>
          </cell>
          <cell r="J28">
            <v>0</v>
          </cell>
          <cell r="M28">
            <v>0</v>
          </cell>
          <cell r="P28">
            <v>0</v>
          </cell>
          <cell r="S28">
            <v>0</v>
          </cell>
          <cell r="Y28">
            <v>0</v>
          </cell>
          <cell r="AB28">
            <v>0</v>
          </cell>
          <cell r="AE28">
            <v>0</v>
          </cell>
          <cell r="AH28">
            <v>0</v>
          </cell>
          <cell r="AK28">
            <v>0</v>
          </cell>
          <cell r="AN28">
            <v>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  <cell r="AN30">
            <v>0</v>
          </cell>
        </row>
        <row r="32">
          <cell r="D32">
            <v>0</v>
          </cell>
          <cell r="G32">
            <v>0</v>
          </cell>
          <cell r="J32">
            <v>0</v>
          </cell>
          <cell r="M32">
            <v>0</v>
          </cell>
          <cell r="P32">
            <v>0</v>
          </cell>
          <cell r="S32">
            <v>0</v>
          </cell>
          <cell r="Y32">
            <v>0</v>
          </cell>
          <cell r="AB32">
            <v>0</v>
          </cell>
          <cell r="AE32">
            <v>0</v>
          </cell>
          <cell r="AH32">
            <v>0</v>
          </cell>
          <cell r="AK32">
            <v>0</v>
          </cell>
          <cell r="AN32">
            <v>0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  <cell r="Y33">
            <v>0</v>
          </cell>
          <cell r="AB33">
            <v>0</v>
          </cell>
          <cell r="AE33">
            <v>0</v>
          </cell>
          <cell r="AH33">
            <v>0</v>
          </cell>
          <cell r="AK33">
            <v>0</v>
          </cell>
          <cell r="AN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  <cell r="Y35">
            <v>0</v>
          </cell>
          <cell r="AB35">
            <v>0</v>
          </cell>
          <cell r="AE35">
            <v>0</v>
          </cell>
          <cell r="AH35">
            <v>0</v>
          </cell>
          <cell r="AK35">
            <v>0</v>
          </cell>
          <cell r="AN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  <cell r="Y36">
            <v>0</v>
          </cell>
          <cell r="AB36">
            <v>0</v>
          </cell>
          <cell r="AE36">
            <v>0</v>
          </cell>
          <cell r="AH36">
            <v>0</v>
          </cell>
          <cell r="AK36">
            <v>0</v>
          </cell>
          <cell r="AN36">
            <v>0</v>
          </cell>
        </row>
        <row r="37">
          <cell r="D37">
            <v>0</v>
          </cell>
          <cell r="G37">
            <v>0</v>
          </cell>
          <cell r="J37">
            <v>0</v>
          </cell>
          <cell r="M37">
            <v>0</v>
          </cell>
          <cell r="P37">
            <v>0</v>
          </cell>
          <cell r="S37">
            <v>0</v>
          </cell>
          <cell r="Y37">
            <v>0</v>
          </cell>
          <cell r="AB37">
            <v>0</v>
          </cell>
          <cell r="AE37">
            <v>0</v>
          </cell>
          <cell r="AH37">
            <v>0</v>
          </cell>
          <cell r="AK37">
            <v>0</v>
          </cell>
          <cell r="AN37">
            <v>0</v>
          </cell>
        </row>
        <row r="38">
          <cell r="D38">
            <v>0</v>
          </cell>
          <cell r="G38">
            <v>0</v>
          </cell>
          <cell r="J38">
            <v>0</v>
          </cell>
          <cell r="M38">
            <v>0</v>
          </cell>
          <cell r="P38">
            <v>0</v>
          </cell>
          <cell r="S38">
            <v>0</v>
          </cell>
          <cell r="Y38">
            <v>0</v>
          </cell>
          <cell r="AB38">
            <v>0</v>
          </cell>
          <cell r="AE38">
            <v>0</v>
          </cell>
          <cell r="AH38">
            <v>0</v>
          </cell>
          <cell r="AK38">
            <v>0</v>
          </cell>
          <cell r="AN38">
            <v>0</v>
          </cell>
        </row>
        <row r="39">
          <cell r="D39">
            <v>0</v>
          </cell>
          <cell r="G39">
            <v>0</v>
          </cell>
          <cell r="J39">
            <v>0</v>
          </cell>
          <cell r="M39">
            <v>0</v>
          </cell>
          <cell r="P39">
            <v>0</v>
          </cell>
          <cell r="S39">
            <v>0</v>
          </cell>
          <cell r="Y39">
            <v>0</v>
          </cell>
          <cell r="AB39">
            <v>0</v>
          </cell>
          <cell r="AE39">
            <v>0</v>
          </cell>
          <cell r="AH39">
            <v>0</v>
          </cell>
          <cell r="AK39">
            <v>0</v>
          </cell>
          <cell r="AN39">
            <v>0</v>
          </cell>
        </row>
        <row r="40">
          <cell r="D40">
            <v>0</v>
          </cell>
          <cell r="G40">
            <v>0</v>
          </cell>
          <cell r="J40">
            <v>0</v>
          </cell>
          <cell r="M40">
            <v>0</v>
          </cell>
          <cell r="P40">
            <v>0</v>
          </cell>
          <cell r="S40">
            <v>0</v>
          </cell>
          <cell r="Y40">
            <v>0</v>
          </cell>
          <cell r="AB40">
            <v>0</v>
          </cell>
          <cell r="AE40">
            <v>0</v>
          </cell>
          <cell r="AH40">
            <v>0</v>
          </cell>
          <cell r="AK40">
            <v>0</v>
          </cell>
          <cell r="AN40">
            <v>0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  <cell r="AN41">
            <v>0</v>
          </cell>
        </row>
        <row r="42">
          <cell r="D42">
            <v>0</v>
          </cell>
          <cell r="G42">
            <v>0</v>
          </cell>
          <cell r="J42">
            <v>0</v>
          </cell>
          <cell r="M42">
            <v>0</v>
          </cell>
          <cell r="P42">
            <v>0</v>
          </cell>
          <cell r="S42">
            <v>0</v>
          </cell>
          <cell r="Y42">
            <v>0</v>
          </cell>
          <cell r="AB42">
            <v>0</v>
          </cell>
          <cell r="AE42">
            <v>0</v>
          </cell>
          <cell r="AH42">
            <v>0</v>
          </cell>
          <cell r="AK42">
            <v>0</v>
          </cell>
          <cell r="AN42">
            <v>0</v>
          </cell>
        </row>
        <row r="43">
          <cell r="D43">
            <v>0</v>
          </cell>
          <cell r="G43">
            <v>0</v>
          </cell>
          <cell r="J43">
            <v>0</v>
          </cell>
          <cell r="M43">
            <v>0</v>
          </cell>
          <cell r="P43">
            <v>0</v>
          </cell>
          <cell r="S43">
            <v>0</v>
          </cell>
          <cell r="Y43">
            <v>0</v>
          </cell>
          <cell r="AB43">
            <v>0</v>
          </cell>
          <cell r="AE43">
            <v>0</v>
          </cell>
          <cell r="AH43">
            <v>0</v>
          </cell>
          <cell r="AK43">
            <v>0</v>
          </cell>
          <cell r="AN43">
            <v>0</v>
          </cell>
        </row>
        <row r="44">
          <cell r="D44">
            <v>0</v>
          </cell>
          <cell r="G44">
            <v>0</v>
          </cell>
          <cell r="J44">
            <v>0</v>
          </cell>
          <cell r="M44">
            <v>0</v>
          </cell>
          <cell r="P44">
            <v>0</v>
          </cell>
          <cell r="S44">
            <v>0</v>
          </cell>
          <cell r="Y44">
            <v>0</v>
          </cell>
          <cell r="AB44">
            <v>0</v>
          </cell>
          <cell r="AE44">
            <v>0</v>
          </cell>
          <cell r="AH44">
            <v>0</v>
          </cell>
          <cell r="AK44">
            <v>0</v>
          </cell>
          <cell r="AN44">
            <v>0</v>
          </cell>
        </row>
        <row r="45">
          <cell r="D45">
            <v>0</v>
          </cell>
          <cell r="G45">
            <v>0</v>
          </cell>
          <cell r="J45">
            <v>0</v>
          </cell>
          <cell r="M45">
            <v>0</v>
          </cell>
          <cell r="P45">
            <v>0</v>
          </cell>
          <cell r="S45">
            <v>0</v>
          </cell>
          <cell r="Y45">
            <v>0</v>
          </cell>
          <cell r="AB45">
            <v>0</v>
          </cell>
          <cell r="AE45">
            <v>0</v>
          </cell>
          <cell r="AH45">
            <v>0</v>
          </cell>
          <cell r="AK45">
            <v>0</v>
          </cell>
          <cell r="AN45">
            <v>0</v>
          </cell>
        </row>
        <row r="46">
          <cell r="D46">
            <v>0</v>
          </cell>
          <cell r="G46">
            <v>0</v>
          </cell>
          <cell r="J46">
            <v>0</v>
          </cell>
          <cell r="M46">
            <v>0</v>
          </cell>
          <cell r="P46">
            <v>0</v>
          </cell>
          <cell r="S46">
            <v>0</v>
          </cell>
          <cell r="Y46">
            <v>0</v>
          </cell>
          <cell r="AB46">
            <v>0</v>
          </cell>
          <cell r="AE46">
            <v>0</v>
          </cell>
          <cell r="AH46">
            <v>0</v>
          </cell>
          <cell r="AK46">
            <v>0</v>
          </cell>
          <cell r="AN46">
            <v>0</v>
          </cell>
        </row>
        <row r="47">
          <cell r="D47">
            <v>0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  <cell r="AN47">
            <v>0</v>
          </cell>
        </row>
        <row r="48">
          <cell r="D48">
            <v>0</v>
          </cell>
          <cell r="G48">
            <v>0</v>
          </cell>
          <cell r="J48">
            <v>0</v>
          </cell>
          <cell r="M48">
            <v>0</v>
          </cell>
          <cell r="P48">
            <v>0</v>
          </cell>
          <cell r="S48">
            <v>0</v>
          </cell>
          <cell r="Y48">
            <v>0</v>
          </cell>
          <cell r="AB48">
            <v>0</v>
          </cell>
          <cell r="AE48">
            <v>0</v>
          </cell>
          <cell r="AH48">
            <v>0</v>
          </cell>
          <cell r="AK48">
            <v>0</v>
          </cell>
          <cell r="AN48">
            <v>0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  <cell r="Y49">
            <v>0</v>
          </cell>
          <cell r="AB49">
            <v>0</v>
          </cell>
          <cell r="AE49">
            <v>0</v>
          </cell>
          <cell r="AH49">
            <v>0</v>
          </cell>
          <cell r="AK49">
            <v>0</v>
          </cell>
          <cell r="AN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  <cell r="Y50">
            <v>0</v>
          </cell>
          <cell r="AB50">
            <v>0</v>
          </cell>
          <cell r="AE50">
            <v>0</v>
          </cell>
          <cell r="AH50">
            <v>0</v>
          </cell>
          <cell r="AK50">
            <v>0</v>
          </cell>
          <cell r="AN50">
            <v>0</v>
          </cell>
        </row>
        <row r="54">
          <cell r="D54">
            <v>0</v>
          </cell>
          <cell r="G54">
            <v>0</v>
          </cell>
          <cell r="J54">
            <v>0</v>
          </cell>
          <cell r="M54">
            <v>0</v>
          </cell>
          <cell r="P54">
            <v>0</v>
          </cell>
          <cell r="S54">
            <v>0</v>
          </cell>
          <cell r="Y54">
            <v>0</v>
          </cell>
          <cell r="AB54">
            <v>0</v>
          </cell>
          <cell r="AE54">
            <v>0</v>
          </cell>
          <cell r="AH54">
            <v>0</v>
          </cell>
          <cell r="AK54">
            <v>0</v>
          </cell>
          <cell r="AN54">
            <v>0</v>
          </cell>
        </row>
      </sheetData>
      <sheetData sheetId="19"/>
      <sheetData sheetId="20"/>
      <sheetData sheetId="21">
        <row r="7">
          <cell r="D7">
            <v>8900</v>
          </cell>
          <cell r="G7">
            <v>8900</v>
          </cell>
          <cell r="J7">
            <v>8900</v>
          </cell>
          <cell r="M7">
            <v>8900</v>
          </cell>
          <cell r="P7">
            <v>8900</v>
          </cell>
          <cell r="S7">
            <v>8900</v>
          </cell>
          <cell r="Y7">
            <v>8900</v>
          </cell>
          <cell r="AB7">
            <v>8900</v>
          </cell>
          <cell r="AE7">
            <v>8900</v>
          </cell>
          <cell r="AH7">
            <v>8900</v>
          </cell>
          <cell r="AK7">
            <v>8900</v>
          </cell>
          <cell r="AN7">
            <v>8900</v>
          </cell>
        </row>
        <row r="8">
          <cell r="D8">
            <v>182100.2</v>
          </cell>
          <cell r="G8">
            <v>182100.2</v>
          </cell>
          <cell r="J8">
            <v>182100.2</v>
          </cell>
          <cell r="M8">
            <v>182100.2</v>
          </cell>
          <cell r="P8">
            <v>182100.2</v>
          </cell>
          <cell r="S8">
            <v>182100.2</v>
          </cell>
          <cell r="Y8">
            <v>182100.2</v>
          </cell>
          <cell r="AB8">
            <v>182100.2</v>
          </cell>
          <cell r="AE8">
            <v>182100.2</v>
          </cell>
          <cell r="AH8">
            <v>182100.2</v>
          </cell>
          <cell r="AK8">
            <v>182100.2</v>
          </cell>
          <cell r="AN8">
            <v>182100.2</v>
          </cell>
        </row>
        <row r="9">
          <cell r="D9">
            <v>172323.08000000002</v>
          </cell>
          <cell r="G9">
            <v>4296</v>
          </cell>
          <cell r="J9">
            <v>23628</v>
          </cell>
          <cell r="M9">
            <v>4296</v>
          </cell>
          <cell r="P9">
            <v>10128</v>
          </cell>
          <cell r="S9">
            <v>4296</v>
          </cell>
          <cell r="Y9">
            <v>10128</v>
          </cell>
          <cell r="AB9">
            <v>4296</v>
          </cell>
          <cell r="AE9">
            <v>10128</v>
          </cell>
          <cell r="AH9">
            <v>4296</v>
          </cell>
          <cell r="AK9">
            <v>10128</v>
          </cell>
          <cell r="AN9">
            <v>4296</v>
          </cell>
        </row>
        <row r="10">
          <cell r="D10">
            <v>81251</v>
          </cell>
          <cell r="G10">
            <v>325771</v>
          </cell>
          <cell r="J10">
            <v>414494.6</v>
          </cell>
          <cell r="M10">
            <v>80492.399999999994</v>
          </cell>
          <cell r="P10">
            <v>106243.6</v>
          </cell>
          <cell r="S10">
            <v>140841.402</v>
          </cell>
          <cell r="Y10">
            <v>344698.4</v>
          </cell>
          <cell r="AB10">
            <v>81237.2</v>
          </cell>
          <cell r="AE10">
            <v>89772.35</v>
          </cell>
          <cell r="AH10">
            <v>96936.5</v>
          </cell>
          <cell r="AK10">
            <v>83564.600000000006</v>
          </cell>
          <cell r="AN10">
            <v>359619.8</v>
          </cell>
        </row>
        <row r="11">
          <cell r="D11">
            <v>0</v>
          </cell>
          <cell r="G11">
            <v>0</v>
          </cell>
          <cell r="J11">
            <v>0</v>
          </cell>
          <cell r="M11">
            <v>0</v>
          </cell>
          <cell r="P11">
            <v>0</v>
          </cell>
          <cell r="S11">
            <v>0</v>
          </cell>
          <cell r="Y11">
            <v>0</v>
          </cell>
          <cell r="AB11">
            <v>0</v>
          </cell>
          <cell r="AE11">
            <v>0</v>
          </cell>
          <cell r="AH11">
            <v>0</v>
          </cell>
          <cell r="AK11">
            <v>0</v>
          </cell>
          <cell r="AN11">
            <v>0</v>
          </cell>
        </row>
        <row r="12">
          <cell r="D12">
            <v>8614</v>
          </cell>
          <cell r="G12">
            <v>8059.3899999999994</v>
          </cell>
          <cell r="J12">
            <v>8614</v>
          </cell>
          <cell r="M12">
            <v>8429</v>
          </cell>
          <cell r="P12">
            <v>8710.5499999999993</v>
          </cell>
          <cell r="S12">
            <v>8429</v>
          </cell>
          <cell r="Y12">
            <v>8710</v>
          </cell>
          <cell r="AB12">
            <v>8710</v>
          </cell>
          <cell r="AE12">
            <v>8429.34</v>
          </cell>
          <cell r="AH12">
            <v>8710</v>
          </cell>
          <cell r="AK12">
            <v>8430.0999999999985</v>
          </cell>
          <cell r="AN12">
            <v>8710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80000</v>
          </cell>
          <cell r="G14">
            <v>94487.5</v>
          </cell>
          <cell r="J14">
            <v>184205</v>
          </cell>
          <cell r="M14">
            <v>137000</v>
          </cell>
          <cell r="P14">
            <v>166700</v>
          </cell>
          <cell r="S14">
            <v>83300</v>
          </cell>
          <cell r="Y14">
            <v>82000</v>
          </cell>
          <cell r="AB14">
            <v>109200</v>
          </cell>
          <cell r="AE14">
            <v>108200</v>
          </cell>
          <cell r="AH14">
            <v>128050</v>
          </cell>
          <cell r="AK14">
            <v>181800</v>
          </cell>
          <cell r="AN14">
            <v>84498.5</v>
          </cell>
        </row>
        <row r="15">
          <cell r="D15">
            <v>190903.92883183336</v>
          </cell>
          <cell r="G15">
            <v>171926.91973673811</v>
          </cell>
          <cell r="J15">
            <v>200392.43337938099</v>
          </cell>
          <cell r="M15">
            <v>162438.41518919048</v>
          </cell>
          <cell r="P15">
            <v>200392.43337938099</v>
          </cell>
          <cell r="S15">
            <v>190903.92883183336</v>
          </cell>
          <cell r="Y15">
            <v>181415.42428428572</v>
          </cell>
          <cell r="AB15">
            <v>209880.9379269286</v>
          </cell>
          <cell r="AE15">
            <v>190903.92883183336</v>
          </cell>
          <cell r="AH15">
            <v>200392.43337938099</v>
          </cell>
          <cell r="AK15">
            <v>200392.43337938099</v>
          </cell>
          <cell r="AN15">
            <v>171926.91973673811</v>
          </cell>
        </row>
        <row r="16">
          <cell r="D16">
            <v>62270</v>
          </cell>
          <cell r="G16">
            <v>62270</v>
          </cell>
          <cell r="J16">
            <v>62270</v>
          </cell>
          <cell r="M16">
            <v>62270</v>
          </cell>
          <cell r="P16">
            <v>62270</v>
          </cell>
          <cell r="S16">
            <v>62270</v>
          </cell>
          <cell r="Y16">
            <v>62270</v>
          </cell>
          <cell r="AB16">
            <v>62270</v>
          </cell>
          <cell r="AE16">
            <v>62270</v>
          </cell>
          <cell r="AH16">
            <v>62270</v>
          </cell>
          <cell r="AK16">
            <v>62270</v>
          </cell>
          <cell r="AN16">
            <v>62270</v>
          </cell>
        </row>
        <row r="17">
          <cell r="D17">
            <v>390224.61</v>
          </cell>
          <cell r="G17">
            <v>410356.32999999996</v>
          </cell>
          <cell r="J17">
            <v>421731.76</v>
          </cell>
          <cell r="M17">
            <v>410069.07000000007</v>
          </cell>
          <cell r="P17">
            <v>411102.35</v>
          </cell>
          <cell r="S17">
            <v>423177.42000000004</v>
          </cell>
          <cell r="Y17">
            <v>412227.35</v>
          </cell>
          <cell r="AB17">
            <v>412227.35</v>
          </cell>
          <cell r="AE17">
            <v>425434.29999999993</v>
          </cell>
          <cell r="AH17">
            <v>414696.73</v>
          </cell>
          <cell r="AK17">
            <v>414353.87</v>
          </cell>
          <cell r="AN17">
            <v>424534.25999999989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  <cell r="AN18">
            <v>0</v>
          </cell>
        </row>
        <row r="19">
          <cell r="D19">
            <v>0</v>
          </cell>
          <cell r="G19">
            <v>0</v>
          </cell>
          <cell r="J19">
            <v>0</v>
          </cell>
          <cell r="M19">
            <v>0</v>
          </cell>
          <cell r="P19">
            <v>0</v>
          </cell>
          <cell r="S19">
            <v>0</v>
          </cell>
          <cell r="Y19">
            <v>0</v>
          </cell>
          <cell r="AB19">
            <v>0</v>
          </cell>
          <cell r="AE19">
            <v>0</v>
          </cell>
          <cell r="AH19">
            <v>0</v>
          </cell>
          <cell r="AK19">
            <v>0</v>
          </cell>
          <cell r="AN19">
            <v>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62075.679999999993</v>
          </cell>
          <cell r="G22">
            <v>58952.30000000001</v>
          </cell>
          <cell r="J22">
            <v>67757.720000000016</v>
          </cell>
          <cell r="M22">
            <v>69133.13</v>
          </cell>
          <cell r="P22">
            <v>70032.859999999986</v>
          </cell>
          <cell r="S22">
            <v>72672.430000000008</v>
          </cell>
          <cell r="Y22">
            <v>79484.25</v>
          </cell>
          <cell r="AB22">
            <v>79777.319999999992</v>
          </cell>
          <cell r="AE22">
            <v>79777.319999999992</v>
          </cell>
          <cell r="AH22">
            <v>81110.649999999994</v>
          </cell>
          <cell r="AK22">
            <v>81033.509999999995</v>
          </cell>
          <cell r="AN22">
            <v>80478.92</v>
          </cell>
        </row>
        <row r="23">
          <cell r="D23">
            <v>334806.47499999998</v>
          </cell>
          <cell r="G23">
            <v>315571.30499999999</v>
          </cell>
          <cell r="J23">
            <v>356633.30499999999</v>
          </cell>
          <cell r="M23">
            <v>515903.30499999999</v>
          </cell>
          <cell r="P23">
            <v>370323.30499999999</v>
          </cell>
          <cell r="S23">
            <v>346283.30499999999</v>
          </cell>
          <cell r="Y23">
            <v>310553.30499999999</v>
          </cell>
          <cell r="AB23">
            <v>366076.30499999999</v>
          </cell>
          <cell r="AE23">
            <v>346429.10499999998</v>
          </cell>
          <cell r="AH23">
            <v>326453.30499999999</v>
          </cell>
          <cell r="AK23">
            <v>353671.30499999999</v>
          </cell>
          <cell r="AN23">
            <v>336633.30499999999</v>
          </cell>
        </row>
        <row r="24">
          <cell r="D24">
            <v>7275</v>
          </cell>
          <cell r="G24">
            <v>7275</v>
          </cell>
          <cell r="J24">
            <v>7275</v>
          </cell>
          <cell r="M24">
            <v>7275</v>
          </cell>
          <cell r="P24">
            <v>8942</v>
          </cell>
          <cell r="S24">
            <v>8942</v>
          </cell>
          <cell r="Y24">
            <v>8942</v>
          </cell>
          <cell r="AB24">
            <v>8942</v>
          </cell>
          <cell r="AE24">
            <v>8942</v>
          </cell>
          <cell r="AH24">
            <v>8942</v>
          </cell>
          <cell r="AK24">
            <v>8942</v>
          </cell>
          <cell r="AN24">
            <v>8942</v>
          </cell>
        </row>
        <row r="25">
          <cell r="D25">
            <v>20000</v>
          </cell>
          <cell r="G25">
            <v>20000</v>
          </cell>
          <cell r="J25">
            <v>20000</v>
          </cell>
          <cell r="M25">
            <v>20000</v>
          </cell>
          <cell r="P25">
            <v>20000</v>
          </cell>
          <cell r="S25">
            <v>20000</v>
          </cell>
          <cell r="Y25">
            <v>20000</v>
          </cell>
          <cell r="AB25">
            <v>20000</v>
          </cell>
          <cell r="AE25">
            <v>20000</v>
          </cell>
          <cell r="AH25">
            <v>20000</v>
          </cell>
          <cell r="AK25">
            <v>20000</v>
          </cell>
          <cell r="AN25">
            <v>20000</v>
          </cell>
        </row>
        <row r="26">
          <cell r="D26">
            <v>0</v>
          </cell>
          <cell r="G26">
            <v>18000</v>
          </cell>
          <cell r="J26">
            <v>0</v>
          </cell>
          <cell r="M26">
            <v>18000</v>
          </cell>
          <cell r="P26">
            <v>0</v>
          </cell>
          <cell r="S26">
            <v>18000</v>
          </cell>
          <cell r="Y26">
            <v>0</v>
          </cell>
          <cell r="AB26">
            <v>18000</v>
          </cell>
          <cell r="AE26">
            <v>0</v>
          </cell>
          <cell r="AH26">
            <v>18000</v>
          </cell>
          <cell r="AK26">
            <v>0</v>
          </cell>
          <cell r="AN26">
            <v>18000</v>
          </cell>
        </row>
        <row r="27">
          <cell r="D27">
            <v>0</v>
          </cell>
          <cell r="G27">
            <v>0</v>
          </cell>
          <cell r="J27">
            <v>1050</v>
          </cell>
          <cell r="M27">
            <v>0</v>
          </cell>
          <cell r="P27">
            <v>10000</v>
          </cell>
          <cell r="S27">
            <v>0</v>
          </cell>
          <cell r="Y27">
            <v>11900</v>
          </cell>
          <cell r="AB27">
            <v>0</v>
          </cell>
          <cell r="AE27">
            <v>11744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27260</v>
          </cell>
          <cell r="G28">
            <v>25000</v>
          </cell>
          <cell r="J28">
            <v>27260</v>
          </cell>
          <cell r="M28">
            <v>25000</v>
          </cell>
          <cell r="P28">
            <v>25000</v>
          </cell>
          <cell r="S28">
            <v>25000</v>
          </cell>
          <cell r="Y28">
            <v>27260</v>
          </cell>
          <cell r="AB28">
            <v>25000</v>
          </cell>
          <cell r="AE28">
            <v>27260</v>
          </cell>
          <cell r="AH28">
            <v>57147.5</v>
          </cell>
          <cell r="AK28">
            <v>30000</v>
          </cell>
          <cell r="AN28">
            <v>27260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  <cell r="AN30">
            <v>0</v>
          </cell>
        </row>
        <row r="31">
          <cell r="D31">
            <v>0</v>
          </cell>
          <cell r="G31">
            <v>0</v>
          </cell>
          <cell r="J31">
            <v>0</v>
          </cell>
          <cell r="M31">
            <v>0</v>
          </cell>
          <cell r="P31">
            <v>0</v>
          </cell>
          <cell r="S31">
            <v>0</v>
          </cell>
          <cell r="Y31">
            <v>0</v>
          </cell>
          <cell r="AB31">
            <v>0</v>
          </cell>
          <cell r="AE31">
            <v>0</v>
          </cell>
          <cell r="AH31">
            <v>0</v>
          </cell>
          <cell r="AK31">
            <v>0</v>
          </cell>
          <cell r="AN31">
            <v>0</v>
          </cell>
        </row>
        <row r="32">
          <cell r="D32">
            <v>168373.75499999998</v>
          </cell>
          <cell r="G32">
            <v>168373.75499999998</v>
          </cell>
          <cell r="J32">
            <v>192508.7175</v>
          </cell>
          <cell r="M32">
            <v>144238.79249999998</v>
          </cell>
          <cell r="P32">
            <v>202283.78</v>
          </cell>
          <cell r="S32">
            <v>192508.7175</v>
          </cell>
          <cell r="Y32">
            <v>184463.72999999998</v>
          </cell>
          <cell r="AB32">
            <v>176418.74249999999</v>
          </cell>
          <cell r="AE32">
            <v>192508.7175</v>
          </cell>
          <cell r="AH32">
            <v>176418.74249999999</v>
          </cell>
          <cell r="AK32">
            <v>192508.7175</v>
          </cell>
          <cell r="AN32">
            <v>160328.76749999999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  <cell r="Y33">
            <v>0</v>
          </cell>
          <cell r="AB33">
            <v>0</v>
          </cell>
          <cell r="AE33">
            <v>0</v>
          </cell>
          <cell r="AH33">
            <v>0</v>
          </cell>
          <cell r="AK33">
            <v>0</v>
          </cell>
          <cell r="AN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  <cell r="Y35">
            <v>0</v>
          </cell>
          <cell r="AB35">
            <v>3825.81</v>
          </cell>
          <cell r="AE35">
            <v>7003.74</v>
          </cell>
          <cell r="AH35">
            <v>0</v>
          </cell>
          <cell r="AK35">
            <v>45000</v>
          </cell>
          <cell r="AN35">
            <v>0</v>
          </cell>
        </row>
        <row r="36">
          <cell r="D36">
            <v>63800</v>
          </cell>
          <cell r="G36">
            <v>63800</v>
          </cell>
          <cell r="J36">
            <v>70400</v>
          </cell>
          <cell r="M36">
            <v>57200</v>
          </cell>
          <cell r="P36">
            <v>59400</v>
          </cell>
          <cell r="S36">
            <v>70400</v>
          </cell>
          <cell r="Y36">
            <v>68200</v>
          </cell>
          <cell r="AB36">
            <v>66000</v>
          </cell>
          <cell r="AE36">
            <v>70400</v>
          </cell>
          <cell r="AH36">
            <v>66000</v>
          </cell>
          <cell r="AK36">
            <v>70400</v>
          </cell>
          <cell r="AN36">
            <v>61600</v>
          </cell>
        </row>
        <row r="37">
          <cell r="D37">
            <v>2200</v>
          </cell>
          <cell r="G37">
            <v>2600</v>
          </cell>
          <cell r="J37">
            <v>2200</v>
          </cell>
          <cell r="M37">
            <v>2200</v>
          </cell>
          <cell r="P37">
            <v>6200</v>
          </cell>
          <cell r="S37">
            <v>2200</v>
          </cell>
          <cell r="Y37">
            <v>2200</v>
          </cell>
          <cell r="AB37">
            <v>2200</v>
          </cell>
          <cell r="AE37">
            <v>2200</v>
          </cell>
          <cell r="AH37">
            <v>2600</v>
          </cell>
          <cell r="AK37">
            <v>6200</v>
          </cell>
          <cell r="AN37">
            <v>2200</v>
          </cell>
        </row>
        <row r="38">
          <cell r="D38">
            <v>0</v>
          </cell>
          <cell r="G38">
            <v>0</v>
          </cell>
          <cell r="J38">
            <v>0</v>
          </cell>
          <cell r="M38">
            <v>0</v>
          </cell>
          <cell r="P38">
            <v>0</v>
          </cell>
          <cell r="S38">
            <v>0</v>
          </cell>
          <cell r="Y38">
            <v>0</v>
          </cell>
          <cell r="AB38">
            <v>0</v>
          </cell>
          <cell r="AE38">
            <v>0</v>
          </cell>
          <cell r="AH38">
            <v>0</v>
          </cell>
          <cell r="AK38">
            <v>0</v>
          </cell>
          <cell r="AN38">
            <v>0</v>
          </cell>
        </row>
        <row r="39">
          <cell r="D39">
            <v>58718</v>
          </cell>
          <cell r="G39">
            <v>58718</v>
          </cell>
          <cell r="J39">
            <v>58718</v>
          </cell>
          <cell r="M39">
            <v>58718</v>
          </cell>
          <cell r="P39">
            <v>58718</v>
          </cell>
          <cell r="S39">
            <v>58718</v>
          </cell>
          <cell r="Y39">
            <v>58718</v>
          </cell>
          <cell r="AB39">
            <v>58718</v>
          </cell>
          <cell r="AE39">
            <v>58718</v>
          </cell>
          <cell r="AH39">
            <v>58718</v>
          </cell>
          <cell r="AK39">
            <v>58718</v>
          </cell>
          <cell r="AN39">
            <v>58718</v>
          </cell>
        </row>
        <row r="40">
          <cell r="D40">
            <v>50069.71</v>
          </cell>
          <cell r="G40">
            <v>50069.71</v>
          </cell>
          <cell r="J40">
            <v>50069.71</v>
          </cell>
          <cell r="M40">
            <v>38405.859999999993</v>
          </cell>
          <cell r="P40">
            <v>40762.619999999995</v>
          </cell>
          <cell r="S40">
            <v>40762.619999999995</v>
          </cell>
          <cell r="Y40">
            <v>40762.619999999995</v>
          </cell>
          <cell r="AB40">
            <v>40762.619999999995</v>
          </cell>
          <cell r="AE40">
            <v>40762.619999999995</v>
          </cell>
          <cell r="AH40">
            <v>40762.619999999995</v>
          </cell>
          <cell r="AK40">
            <v>40762.779999999992</v>
          </cell>
          <cell r="AN40">
            <v>40762.579999999994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  <cell r="AN41">
            <v>0</v>
          </cell>
        </row>
        <row r="42">
          <cell r="D42">
            <v>81000</v>
          </cell>
          <cell r="G42">
            <v>81000</v>
          </cell>
          <cell r="J42">
            <v>81000</v>
          </cell>
          <cell r="M42">
            <v>81000</v>
          </cell>
          <cell r="P42">
            <v>81000</v>
          </cell>
          <cell r="S42">
            <v>81000</v>
          </cell>
          <cell r="Y42">
            <v>81000</v>
          </cell>
          <cell r="AB42">
            <v>81000</v>
          </cell>
          <cell r="AE42">
            <v>81000</v>
          </cell>
          <cell r="AH42">
            <v>81000</v>
          </cell>
          <cell r="AK42">
            <v>81000</v>
          </cell>
          <cell r="AN42">
            <v>81000</v>
          </cell>
        </row>
        <row r="43">
          <cell r="D43">
            <v>118905</v>
          </cell>
          <cell r="G43">
            <v>111705</v>
          </cell>
          <cell r="J43">
            <v>111705</v>
          </cell>
          <cell r="M43">
            <v>111705</v>
          </cell>
          <cell r="P43">
            <v>111705</v>
          </cell>
          <cell r="S43">
            <v>111705</v>
          </cell>
          <cell r="Y43">
            <v>118905</v>
          </cell>
          <cell r="AB43">
            <v>111705</v>
          </cell>
          <cell r="AE43">
            <v>111705</v>
          </cell>
          <cell r="AH43">
            <v>111705</v>
          </cell>
          <cell r="AK43">
            <v>111705</v>
          </cell>
          <cell r="AN43">
            <v>111705</v>
          </cell>
        </row>
        <row r="44">
          <cell r="D44">
            <v>32652.400000000001</v>
          </cell>
          <cell r="G44">
            <v>38102.9</v>
          </cell>
          <cell r="J44">
            <v>28370.6</v>
          </cell>
          <cell r="M44">
            <v>44981.1</v>
          </cell>
          <cell r="P44">
            <v>34720.15</v>
          </cell>
          <cell r="S44">
            <v>29193.199999999997</v>
          </cell>
          <cell r="Y44">
            <v>42998.899999999994</v>
          </cell>
          <cell r="AB44">
            <v>29094.85</v>
          </cell>
          <cell r="AE44">
            <v>32234.400000000001</v>
          </cell>
          <cell r="AH44">
            <v>35655.599999999999</v>
          </cell>
          <cell r="AK44">
            <v>37906.85</v>
          </cell>
          <cell r="AN44">
            <v>27597.599999999999</v>
          </cell>
        </row>
        <row r="45">
          <cell r="D45">
            <v>5760</v>
          </cell>
          <cell r="G45">
            <v>5760</v>
          </cell>
          <cell r="J45">
            <v>1990</v>
          </cell>
          <cell r="M45">
            <v>0</v>
          </cell>
          <cell r="P45">
            <v>6090</v>
          </cell>
          <cell r="S45">
            <v>760</v>
          </cell>
          <cell r="Y45">
            <v>460</v>
          </cell>
          <cell r="AB45">
            <v>11400</v>
          </cell>
          <cell r="AE45">
            <v>7740</v>
          </cell>
          <cell r="AH45">
            <v>4300</v>
          </cell>
          <cell r="AK45">
            <v>3783</v>
          </cell>
          <cell r="AN45">
            <v>3783</v>
          </cell>
        </row>
        <row r="46">
          <cell r="D46">
            <v>2000</v>
          </cell>
          <cell r="G46">
            <v>2000</v>
          </cell>
          <cell r="J46">
            <v>2000</v>
          </cell>
          <cell r="M46">
            <v>2000</v>
          </cell>
          <cell r="P46">
            <v>2000</v>
          </cell>
          <cell r="S46">
            <v>2000</v>
          </cell>
          <cell r="Y46">
            <v>2000</v>
          </cell>
          <cell r="AB46">
            <v>2000</v>
          </cell>
          <cell r="AE46">
            <v>2000</v>
          </cell>
          <cell r="AH46">
            <v>2000</v>
          </cell>
          <cell r="AK46">
            <v>2000</v>
          </cell>
          <cell r="AN46">
            <v>2000</v>
          </cell>
        </row>
        <row r="47">
          <cell r="D47">
            <v>124770</v>
          </cell>
          <cell r="G47">
            <v>40900</v>
          </cell>
          <cell r="J47">
            <v>49500</v>
          </cell>
          <cell r="M47">
            <v>4000</v>
          </cell>
          <cell r="P47">
            <v>4000</v>
          </cell>
          <cell r="S47">
            <v>7000</v>
          </cell>
          <cell r="Y47">
            <v>30000</v>
          </cell>
          <cell r="AB47">
            <v>28500</v>
          </cell>
          <cell r="AE47">
            <v>36500</v>
          </cell>
          <cell r="AH47">
            <v>28000</v>
          </cell>
          <cell r="AK47">
            <v>28000</v>
          </cell>
          <cell r="AN47">
            <v>154200</v>
          </cell>
        </row>
        <row r="48">
          <cell r="D48">
            <v>0</v>
          </cell>
          <cell r="G48">
            <v>92500</v>
          </cell>
          <cell r="J48">
            <v>106800</v>
          </cell>
          <cell r="M48">
            <v>0</v>
          </cell>
          <cell r="P48">
            <v>65000</v>
          </cell>
          <cell r="S48">
            <v>215050</v>
          </cell>
          <cell r="Y48">
            <v>118500</v>
          </cell>
          <cell r="AB48">
            <v>0</v>
          </cell>
          <cell r="AE48">
            <v>54200</v>
          </cell>
          <cell r="AH48">
            <v>0</v>
          </cell>
          <cell r="AK48">
            <v>63650</v>
          </cell>
          <cell r="AN48">
            <v>162600</v>
          </cell>
        </row>
        <row r="49">
          <cell r="D49">
            <v>10000</v>
          </cell>
          <cell r="G49">
            <v>40000</v>
          </cell>
          <cell r="J49">
            <v>0</v>
          </cell>
          <cell r="M49">
            <v>20000</v>
          </cell>
          <cell r="P49">
            <v>0</v>
          </cell>
          <cell r="S49">
            <v>10000</v>
          </cell>
          <cell r="Y49">
            <v>33000</v>
          </cell>
          <cell r="AB49">
            <v>0</v>
          </cell>
          <cell r="AE49">
            <v>10000</v>
          </cell>
          <cell r="AH49">
            <v>40000</v>
          </cell>
          <cell r="AK49">
            <v>35000</v>
          </cell>
          <cell r="AN49">
            <v>0</v>
          </cell>
        </row>
        <row r="50">
          <cell r="D50">
            <v>0</v>
          </cell>
          <cell r="G50">
            <v>0</v>
          </cell>
          <cell r="J50">
            <v>26080</v>
          </cell>
          <cell r="M50">
            <v>0</v>
          </cell>
          <cell r="P50">
            <v>0</v>
          </cell>
          <cell r="S50">
            <v>0</v>
          </cell>
          <cell r="Y50">
            <v>0</v>
          </cell>
          <cell r="AB50">
            <v>1164838.69</v>
          </cell>
          <cell r="AE50">
            <v>13500</v>
          </cell>
          <cell r="AH50">
            <v>0</v>
          </cell>
          <cell r="AK50">
            <v>0</v>
          </cell>
          <cell r="AN50">
            <v>0</v>
          </cell>
        </row>
      </sheetData>
      <sheetData sheetId="22">
        <row r="7">
          <cell r="D7">
            <v>10600</v>
          </cell>
          <cell r="G7">
            <v>10500</v>
          </cell>
          <cell r="J7">
            <v>10500</v>
          </cell>
          <cell r="M7">
            <v>10500</v>
          </cell>
          <cell r="P7">
            <v>10400</v>
          </cell>
          <cell r="S7">
            <v>10400</v>
          </cell>
          <cell r="Y7">
            <v>10500</v>
          </cell>
          <cell r="AB7">
            <v>10400</v>
          </cell>
          <cell r="AE7">
            <v>10400</v>
          </cell>
          <cell r="AH7">
            <v>9500</v>
          </cell>
          <cell r="AK7">
            <v>9300</v>
          </cell>
          <cell r="AN7">
            <v>9300</v>
          </cell>
        </row>
        <row r="8">
          <cell r="D8">
            <v>237708.61000000004</v>
          </cell>
          <cell r="G8">
            <v>242511.10000000003</v>
          </cell>
          <cell r="J8">
            <v>231838.90000000002</v>
          </cell>
          <cell r="M8">
            <v>231838.90000000002</v>
          </cell>
          <cell r="P8">
            <v>237175.00000000003</v>
          </cell>
          <cell r="S8">
            <v>237175.00000000003</v>
          </cell>
          <cell r="Y8">
            <v>226502.80000000005</v>
          </cell>
          <cell r="AB8">
            <v>215830.60000000003</v>
          </cell>
          <cell r="AE8">
            <v>215830.60000000003</v>
          </cell>
          <cell r="AH8">
            <v>215830.60000000003</v>
          </cell>
          <cell r="AK8">
            <v>213162.55000000005</v>
          </cell>
          <cell r="AN8">
            <v>214229.77000000002</v>
          </cell>
        </row>
        <row r="9">
          <cell r="D9">
            <v>185260.68</v>
          </cell>
          <cell r="G9">
            <v>9666</v>
          </cell>
          <cell r="J9">
            <v>22788</v>
          </cell>
          <cell r="M9">
            <v>9666</v>
          </cell>
          <cell r="P9">
            <v>22788</v>
          </cell>
          <cell r="S9">
            <v>9666</v>
          </cell>
          <cell r="Y9">
            <v>22788</v>
          </cell>
          <cell r="AB9">
            <v>9666</v>
          </cell>
          <cell r="AE9">
            <v>22788</v>
          </cell>
          <cell r="AH9">
            <v>9666</v>
          </cell>
          <cell r="AK9">
            <v>22788</v>
          </cell>
          <cell r="AN9">
            <v>9666</v>
          </cell>
        </row>
        <row r="10">
          <cell r="D10">
            <v>25432</v>
          </cell>
          <cell r="G10">
            <v>321352</v>
          </cell>
          <cell r="J10">
            <v>102923.2</v>
          </cell>
          <cell r="M10">
            <v>21920.799999999999</v>
          </cell>
          <cell r="P10">
            <v>23091.200000000001</v>
          </cell>
          <cell r="S10">
            <v>29522.245600000002</v>
          </cell>
          <cell r="Y10">
            <v>27772.799999999999</v>
          </cell>
          <cell r="AB10">
            <v>26602.400000000001</v>
          </cell>
          <cell r="AE10">
            <v>47416.9</v>
          </cell>
          <cell r="AH10">
            <v>65646.44</v>
          </cell>
          <cell r="AK10">
            <v>28943.200000000001</v>
          </cell>
          <cell r="AN10">
            <v>24261.599999999999</v>
          </cell>
        </row>
        <row r="11">
          <cell r="D11">
            <v>0</v>
          </cell>
          <cell r="G11">
            <v>0</v>
          </cell>
          <cell r="J11">
            <v>0</v>
          </cell>
          <cell r="M11">
            <v>0</v>
          </cell>
          <cell r="P11">
            <v>0</v>
          </cell>
          <cell r="S11">
            <v>0</v>
          </cell>
          <cell r="Y11">
            <v>0</v>
          </cell>
          <cell r="AB11">
            <v>0</v>
          </cell>
          <cell r="AE11">
            <v>0</v>
          </cell>
          <cell r="AH11">
            <v>0</v>
          </cell>
          <cell r="AK11">
            <v>0</v>
          </cell>
          <cell r="AN11">
            <v>0</v>
          </cell>
        </row>
        <row r="12">
          <cell r="D12">
            <v>12899</v>
          </cell>
          <cell r="G12">
            <v>12067.010000000009</v>
          </cell>
          <cell r="J12">
            <v>12899</v>
          </cell>
          <cell r="M12">
            <v>12622</v>
          </cell>
          <cell r="P12">
            <v>13042.039999999994</v>
          </cell>
          <cell r="S12">
            <v>12622</v>
          </cell>
          <cell r="Y12">
            <v>13042</v>
          </cell>
          <cell r="AB12">
            <v>13042</v>
          </cell>
          <cell r="AE12">
            <v>12622.479999999996</v>
          </cell>
          <cell r="AH12">
            <v>13043</v>
          </cell>
          <cell r="AK12">
            <v>12621.619999999995</v>
          </cell>
          <cell r="AN12">
            <v>13043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48893.333333333328</v>
          </cell>
          <cell r="G14">
            <v>298610</v>
          </cell>
          <cell r="J14">
            <v>301152.22222222225</v>
          </cell>
          <cell r="M14">
            <v>391330</v>
          </cell>
          <cell r="P14">
            <v>271273.33333333331</v>
          </cell>
          <cell r="S14">
            <v>166950</v>
          </cell>
          <cell r="Y14">
            <v>178836.66666666666</v>
          </cell>
          <cell r="AB14">
            <v>148810</v>
          </cell>
          <cell r="AE14">
            <v>237446.66666666666</v>
          </cell>
          <cell r="AH14">
            <v>162075</v>
          </cell>
          <cell r="AK14">
            <v>156522.22222222222</v>
          </cell>
          <cell r="AN14">
            <v>70800</v>
          </cell>
        </row>
        <row r="15">
          <cell r="D15">
            <v>322687.93674999988</v>
          </cell>
          <cell r="G15">
            <v>291955.75229761889</v>
          </cell>
          <cell r="J15">
            <v>338054.02897619037</v>
          </cell>
          <cell r="M15">
            <v>276589.66007142846</v>
          </cell>
          <cell r="P15">
            <v>338054.02897619037</v>
          </cell>
          <cell r="S15">
            <v>322687.93674999988</v>
          </cell>
          <cell r="Y15">
            <v>307321.84452380933</v>
          </cell>
          <cell r="AB15">
            <v>353420.1212023808</v>
          </cell>
          <cell r="AE15">
            <v>322687.93674999988</v>
          </cell>
          <cell r="AH15">
            <v>338054.02897619037</v>
          </cell>
          <cell r="AK15">
            <v>338054.02897619037</v>
          </cell>
          <cell r="AN15">
            <v>291955.75229761889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  <cell r="Y16">
            <v>0</v>
          </cell>
          <cell r="AB16">
            <v>0</v>
          </cell>
          <cell r="AE16">
            <v>0</v>
          </cell>
          <cell r="AH16">
            <v>0</v>
          </cell>
          <cell r="AK16">
            <v>0</v>
          </cell>
          <cell r="AN16">
            <v>0</v>
          </cell>
        </row>
        <row r="17">
          <cell r="D17">
            <v>0</v>
          </cell>
          <cell r="G17">
            <v>0</v>
          </cell>
          <cell r="J17">
            <v>0</v>
          </cell>
          <cell r="M17">
            <v>0</v>
          </cell>
          <cell r="P17">
            <v>0</v>
          </cell>
          <cell r="S17">
            <v>0</v>
          </cell>
          <cell r="Y17">
            <v>0</v>
          </cell>
          <cell r="AB17">
            <v>0</v>
          </cell>
          <cell r="AE17">
            <v>0</v>
          </cell>
          <cell r="AH17">
            <v>0</v>
          </cell>
          <cell r="AK17">
            <v>0</v>
          </cell>
          <cell r="AN17">
            <v>0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  <cell r="AN18">
            <v>0</v>
          </cell>
        </row>
        <row r="19">
          <cell r="D19">
            <v>8000</v>
          </cell>
          <cell r="G19">
            <v>0</v>
          </cell>
          <cell r="J19">
            <v>0</v>
          </cell>
          <cell r="M19">
            <v>50000</v>
          </cell>
          <cell r="P19">
            <v>0</v>
          </cell>
          <cell r="S19">
            <v>50000</v>
          </cell>
          <cell r="Y19">
            <v>0</v>
          </cell>
          <cell r="AB19">
            <v>50000</v>
          </cell>
          <cell r="AE19">
            <v>0</v>
          </cell>
          <cell r="AH19">
            <v>40000</v>
          </cell>
          <cell r="AK19">
            <v>0</v>
          </cell>
          <cell r="AN19">
            <v>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0</v>
          </cell>
          <cell r="G22">
            <v>0</v>
          </cell>
          <cell r="J22">
            <v>0</v>
          </cell>
          <cell r="M22">
            <v>0</v>
          </cell>
          <cell r="P22">
            <v>0</v>
          </cell>
          <cell r="S22">
            <v>0</v>
          </cell>
          <cell r="Y22">
            <v>0</v>
          </cell>
          <cell r="AB22">
            <v>0</v>
          </cell>
          <cell r="AE22">
            <v>0</v>
          </cell>
          <cell r="AH22">
            <v>0</v>
          </cell>
          <cell r="AK22">
            <v>0</v>
          </cell>
          <cell r="AN22">
            <v>0</v>
          </cell>
        </row>
        <row r="23">
          <cell r="D23">
            <v>158286.65400000001</v>
          </cell>
          <cell r="G23">
            <v>197565.65400000001</v>
          </cell>
          <cell r="J23">
            <v>180468.65400000001</v>
          </cell>
          <cell r="M23">
            <v>198521.054</v>
          </cell>
          <cell r="P23">
            <v>190214.65400000001</v>
          </cell>
          <cell r="S23">
            <v>189123.65400000001</v>
          </cell>
          <cell r="Y23">
            <v>194906.65400000001</v>
          </cell>
          <cell r="AB23">
            <v>186088.65400000001</v>
          </cell>
          <cell r="AE23">
            <v>185102.894</v>
          </cell>
          <cell r="AH23">
            <v>373505.65399999998</v>
          </cell>
          <cell r="AK23">
            <v>396126.65399999998</v>
          </cell>
          <cell r="AN23">
            <v>359181.054</v>
          </cell>
        </row>
        <row r="24">
          <cell r="D24">
            <v>0</v>
          </cell>
          <cell r="G24">
            <v>0</v>
          </cell>
          <cell r="J24">
            <v>0</v>
          </cell>
          <cell r="M24">
            <v>0</v>
          </cell>
          <cell r="P24">
            <v>0</v>
          </cell>
          <cell r="S24">
            <v>0</v>
          </cell>
          <cell r="Y24">
            <v>0</v>
          </cell>
          <cell r="AB24">
            <v>0</v>
          </cell>
          <cell r="AE24">
            <v>0</v>
          </cell>
          <cell r="AH24">
            <v>0</v>
          </cell>
          <cell r="AK24">
            <v>0</v>
          </cell>
          <cell r="AN24">
            <v>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  <cell r="AN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  <cell r="AN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  <cell r="Y27">
            <v>0</v>
          </cell>
          <cell r="AB27">
            <v>0</v>
          </cell>
          <cell r="AE27">
            <v>0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75000</v>
          </cell>
          <cell r="G28">
            <v>75000</v>
          </cell>
          <cell r="J28">
            <v>75000</v>
          </cell>
          <cell r="M28">
            <v>75000</v>
          </cell>
          <cell r="P28">
            <v>75000</v>
          </cell>
          <cell r="S28">
            <v>75000</v>
          </cell>
          <cell r="Y28">
            <v>75000</v>
          </cell>
          <cell r="AB28">
            <v>75000</v>
          </cell>
          <cell r="AE28">
            <v>75000</v>
          </cell>
          <cell r="AH28">
            <v>75000</v>
          </cell>
          <cell r="AK28">
            <v>75000</v>
          </cell>
          <cell r="AN28">
            <v>75000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  <cell r="AN30">
            <v>0</v>
          </cell>
        </row>
        <row r="32">
          <cell r="D32">
            <v>471446.51399999997</v>
          </cell>
          <cell r="G32">
            <v>471446.51399999997</v>
          </cell>
          <cell r="J32">
            <v>539024.40899999999</v>
          </cell>
          <cell r="M32">
            <v>403868.61899999995</v>
          </cell>
          <cell r="P32">
            <v>426394.58399999997</v>
          </cell>
          <cell r="S32">
            <v>539024.40899999999</v>
          </cell>
          <cell r="Y32">
            <v>516498.44399999996</v>
          </cell>
          <cell r="AB32">
            <v>493972.47899999993</v>
          </cell>
          <cell r="AE32">
            <v>539024.40899999999</v>
          </cell>
          <cell r="AH32">
            <v>493972.47899999993</v>
          </cell>
          <cell r="AK32">
            <v>539024.40899999999</v>
          </cell>
          <cell r="AN32">
            <v>448920.54899999994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  <cell r="Y33">
            <v>0</v>
          </cell>
          <cell r="AB33">
            <v>0</v>
          </cell>
          <cell r="AE33">
            <v>0</v>
          </cell>
          <cell r="AH33">
            <v>0</v>
          </cell>
          <cell r="AK33">
            <v>0</v>
          </cell>
          <cell r="AN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  <cell r="Y35">
            <v>0</v>
          </cell>
          <cell r="AB35">
            <v>0</v>
          </cell>
          <cell r="AE35">
            <v>0</v>
          </cell>
          <cell r="AH35">
            <v>0</v>
          </cell>
          <cell r="AK35">
            <v>0</v>
          </cell>
          <cell r="AN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  <cell r="Y36">
            <v>0</v>
          </cell>
          <cell r="AB36">
            <v>0</v>
          </cell>
          <cell r="AE36">
            <v>0</v>
          </cell>
          <cell r="AH36">
            <v>0</v>
          </cell>
          <cell r="AK36">
            <v>0</v>
          </cell>
          <cell r="AN36">
            <v>0</v>
          </cell>
        </row>
        <row r="37">
          <cell r="D37">
            <v>0</v>
          </cell>
          <cell r="G37">
            <v>0</v>
          </cell>
          <cell r="J37">
            <v>0</v>
          </cell>
          <cell r="M37">
            <v>0</v>
          </cell>
          <cell r="P37">
            <v>0</v>
          </cell>
          <cell r="S37">
            <v>0</v>
          </cell>
          <cell r="Y37">
            <v>0</v>
          </cell>
          <cell r="AB37">
            <v>0</v>
          </cell>
          <cell r="AE37">
            <v>0</v>
          </cell>
          <cell r="AH37">
            <v>0</v>
          </cell>
          <cell r="AK37">
            <v>0</v>
          </cell>
          <cell r="AN37">
            <v>0</v>
          </cell>
        </row>
        <row r="38">
          <cell r="D38">
            <v>0</v>
          </cell>
          <cell r="G38">
            <v>0</v>
          </cell>
          <cell r="J38">
            <v>0</v>
          </cell>
          <cell r="M38">
            <v>0</v>
          </cell>
          <cell r="P38">
            <v>0</v>
          </cell>
          <cell r="S38">
            <v>0</v>
          </cell>
          <cell r="Y38">
            <v>0</v>
          </cell>
          <cell r="AB38">
            <v>0</v>
          </cell>
          <cell r="AE38">
            <v>0</v>
          </cell>
          <cell r="AH38">
            <v>0</v>
          </cell>
          <cell r="AK38">
            <v>0</v>
          </cell>
          <cell r="AN38">
            <v>0</v>
          </cell>
        </row>
        <row r="39">
          <cell r="D39">
            <v>3105</v>
          </cell>
          <cell r="G39">
            <v>3105</v>
          </cell>
          <cell r="J39">
            <v>3105</v>
          </cell>
          <cell r="M39">
            <v>3105</v>
          </cell>
          <cell r="P39">
            <v>3105</v>
          </cell>
          <cell r="S39">
            <v>3105</v>
          </cell>
          <cell r="Y39">
            <v>3105</v>
          </cell>
          <cell r="AB39">
            <v>3105</v>
          </cell>
          <cell r="AE39">
            <v>3105</v>
          </cell>
          <cell r="AH39">
            <v>3105</v>
          </cell>
          <cell r="AK39">
            <v>3105</v>
          </cell>
          <cell r="AN39">
            <v>3105</v>
          </cell>
        </row>
        <row r="40">
          <cell r="D40">
            <v>0</v>
          </cell>
          <cell r="G40">
            <v>0</v>
          </cell>
          <cell r="J40">
            <v>0</v>
          </cell>
          <cell r="M40">
            <v>0</v>
          </cell>
          <cell r="P40">
            <v>0</v>
          </cell>
          <cell r="S40">
            <v>0</v>
          </cell>
          <cell r="Y40">
            <v>0</v>
          </cell>
          <cell r="AB40">
            <v>0</v>
          </cell>
          <cell r="AE40">
            <v>0</v>
          </cell>
          <cell r="AH40">
            <v>0</v>
          </cell>
          <cell r="AK40">
            <v>0</v>
          </cell>
          <cell r="AN40">
            <v>0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  <cell r="AN41">
            <v>0</v>
          </cell>
        </row>
        <row r="42">
          <cell r="D42">
            <v>0</v>
          </cell>
          <cell r="G42">
            <v>0</v>
          </cell>
          <cell r="J42">
            <v>0</v>
          </cell>
          <cell r="M42">
            <v>0</v>
          </cell>
          <cell r="P42">
            <v>0</v>
          </cell>
          <cell r="S42">
            <v>0</v>
          </cell>
          <cell r="Y42">
            <v>0</v>
          </cell>
          <cell r="AB42">
            <v>0</v>
          </cell>
          <cell r="AE42">
            <v>0</v>
          </cell>
          <cell r="AH42">
            <v>0</v>
          </cell>
          <cell r="AK42">
            <v>0</v>
          </cell>
          <cell r="AN42">
            <v>0</v>
          </cell>
        </row>
        <row r="43">
          <cell r="D43">
            <v>0</v>
          </cell>
          <cell r="G43">
            <v>0</v>
          </cell>
          <cell r="J43">
            <v>0</v>
          </cell>
          <cell r="M43">
            <v>0</v>
          </cell>
          <cell r="P43">
            <v>0</v>
          </cell>
          <cell r="S43">
            <v>0</v>
          </cell>
          <cell r="Y43">
            <v>0</v>
          </cell>
          <cell r="AB43">
            <v>0</v>
          </cell>
          <cell r="AE43">
            <v>0</v>
          </cell>
          <cell r="AH43">
            <v>0</v>
          </cell>
          <cell r="AK43">
            <v>0</v>
          </cell>
          <cell r="AN43">
            <v>0</v>
          </cell>
        </row>
        <row r="44">
          <cell r="D44">
            <v>133470.22719999999</v>
          </cell>
          <cell r="G44">
            <v>123811.22679999999</v>
          </cell>
          <cell r="J44">
            <v>160134.97719999999</v>
          </cell>
          <cell r="M44">
            <v>129932.52679999999</v>
          </cell>
          <cell r="P44">
            <v>135238.5772</v>
          </cell>
          <cell r="S44">
            <v>125339.42679999999</v>
          </cell>
          <cell r="Y44">
            <v>132529.02719999998</v>
          </cell>
          <cell r="AB44">
            <v>151036.52679999999</v>
          </cell>
          <cell r="AE44">
            <v>130483.6272</v>
          </cell>
          <cell r="AH44">
            <v>121632.52679999999</v>
          </cell>
          <cell r="AK44">
            <v>112701.0772</v>
          </cell>
          <cell r="AN44">
            <v>143501.02679999999</v>
          </cell>
        </row>
        <row r="45">
          <cell r="D45">
            <v>0</v>
          </cell>
          <cell r="G45">
            <v>0</v>
          </cell>
          <cell r="J45">
            <v>0</v>
          </cell>
          <cell r="M45">
            <v>0</v>
          </cell>
          <cell r="P45">
            <v>0</v>
          </cell>
          <cell r="S45">
            <v>0</v>
          </cell>
          <cell r="Y45">
            <v>0</v>
          </cell>
          <cell r="AB45">
            <v>0</v>
          </cell>
          <cell r="AE45">
            <v>0</v>
          </cell>
          <cell r="AH45">
            <v>0</v>
          </cell>
          <cell r="AK45">
            <v>0</v>
          </cell>
          <cell r="AN45">
            <v>0</v>
          </cell>
        </row>
        <row r="46">
          <cell r="D46">
            <v>0</v>
          </cell>
          <cell r="G46">
            <v>0</v>
          </cell>
          <cell r="J46">
            <v>0</v>
          </cell>
          <cell r="M46">
            <v>0</v>
          </cell>
          <cell r="P46">
            <v>0</v>
          </cell>
          <cell r="S46">
            <v>0</v>
          </cell>
          <cell r="Y46">
            <v>0</v>
          </cell>
          <cell r="AB46">
            <v>0</v>
          </cell>
          <cell r="AE46">
            <v>0</v>
          </cell>
          <cell r="AH46">
            <v>0</v>
          </cell>
          <cell r="AK46">
            <v>0</v>
          </cell>
          <cell r="AN46">
            <v>0</v>
          </cell>
        </row>
        <row r="47">
          <cell r="D47">
            <v>0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  <cell r="AN47">
            <v>0</v>
          </cell>
        </row>
        <row r="48">
          <cell r="D48">
            <v>1820</v>
          </cell>
          <cell r="G48">
            <v>31130</v>
          </cell>
          <cell r="J48">
            <v>23900</v>
          </cell>
          <cell r="M48">
            <v>0</v>
          </cell>
          <cell r="P48">
            <v>0</v>
          </cell>
          <cell r="S48">
            <v>9230</v>
          </cell>
          <cell r="Y48">
            <v>1750</v>
          </cell>
          <cell r="AB48">
            <v>5800</v>
          </cell>
          <cell r="AE48">
            <v>7460</v>
          </cell>
          <cell r="AH48">
            <v>19640</v>
          </cell>
          <cell r="AK48">
            <v>3650</v>
          </cell>
          <cell r="AN48">
            <v>103500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  <cell r="Y49">
            <v>0</v>
          </cell>
          <cell r="AB49">
            <v>0</v>
          </cell>
          <cell r="AE49">
            <v>0</v>
          </cell>
          <cell r="AH49">
            <v>0</v>
          </cell>
          <cell r="AK49">
            <v>0</v>
          </cell>
          <cell r="AN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  <cell r="Y50">
            <v>0</v>
          </cell>
          <cell r="AB50">
            <v>0</v>
          </cell>
          <cell r="AE50">
            <v>0</v>
          </cell>
          <cell r="AH50">
            <v>0</v>
          </cell>
          <cell r="AK50">
            <v>0</v>
          </cell>
          <cell r="AN50">
            <v>0</v>
          </cell>
        </row>
        <row r="54">
          <cell r="D54">
            <v>405234.39024390245</v>
          </cell>
          <cell r="G54">
            <v>388614.48075748322</v>
          </cell>
          <cell r="J54">
            <v>419705.09850249585</v>
          </cell>
          <cell r="M54">
            <v>346531.51922186196</v>
          </cell>
          <cell r="P54">
            <v>434096.73942701222</v>
          </cell>
          <cell r="S54">
            <v>471829.36210131331</v>
          </cell>
          <cell r="Y54">
            <v>368990.84056113847</v>
          </cell>
          <cell r="AB54">
            <v>368710.57883931021</v>
          </cell>
          <cell r="AE54">
            <v>385664.60134759231</v>
          </cell>
          <cell r="AH54">
            <v>355485.35406509426</v>
          </cell>
          <cell r="AK54">
            <v>399966.36710369488</v>
          </cell>
          <cell r="AN54">
            <v>335485.15467187122</v>
          </cell>
        </row>
      </sheetData>
      <sheetData sheetId="23">
        <row r="7">
          <cell r="D7">
            <v>2600</v>
          </cell>
          <cell r="G7">
            <v>2700</v>
          </cell>
          <cell r="J7">
            <v>2600</v>
          </cell>
          <cell r="M7">
            <v>2400</v>
          </cell>
          <cell r="P7">
            <v>2400</v>
          </cell>
          <cell r="S7">
            <v>2400</v>
          </cell>
          <cell r="Y7">
            <v>2300</v>
          </cell>
          <cell r="AB7">
            <v>2400</v>
          </cell>
          <cell r="AE7">
            <v>2200</v>
          </cell>
          <cell r="AH7">
            <v>2000</v>
          </cell>
          <cell r="AK7">
            <v>2000</v>
          </cell>
          <cell r="AN7">
            <v>2000</v>
          </cell>
        </row>
        <row r="8">
          <cell r="D8">
            <v>48982.097500000003</v>
          </cell>
          <cell r="G8">
            <v>49964.425000000003</v>
          </cell>
          <cell r="J8">
            <v>47781.475000000006</v>
          </cell>
          <cell r="M8">
            <v>47781.475000000006</v>
          </cell>
          <cell r="P8">
            <v>48872.950000000004</v>
          </cell>
          <cell r="S8">
            <v>48872.950000000004</v>
          </cell>
          <cell r="Y8">
            <v>46690</v>
          </cell>
          <cell r="AB8">
            <v>44507.05</v>
          </cell>
          <cell r="AE8">
            <v>44507.05</v>
          </cell>
          <cell r="AH8">
            <v>44507.05</v>
          </cell>
          <cell r="AK8">
            <v>43961.3125</v>
          </cell>
          <cell r="AN8">
            <v>44179.607500000006</v>
          </cell>
        </row>
        <row r="9">
          <cell r="D9">
            <v>45144.04</v>
          </cell>
          <cell r="G9">
            <v>2148</v>
          </cell>
          <cell r="J9">
            <v>5064</v>
          </cell>
          <cell r="M9">
            <v>2148</v>
          </cell>
          <cell r="P9">
            <v>5064</v>
          </cell>
          <cell r="S9">
            <v>2148</v>
          </cell>
          <cell r="Y9">
            <v>5064</v>
          </cell>
          <cell r="AB9">
            <v>2148</v>
          </cell>
          <cell r="AE9">
            <v>5064</v>
          </cell>
          <cell r="AH9">
            <v>2148</v>
          </cell>
          <cell r="AK9">
            <v>5064</v>
          </cell>
          <cell r="AN9">
            <v>2148</v>
          </cell>
        </row>
        <row r="10">
          <cell r="D10">
            <v>4046.0000000000005</v>
          </cell>
          <cell r="G10">
            <v>69806</v>
          </cell>
          <cell r="J10">
            <v>21044.6</v>
          </cell>
          <cell r="M10">
            <v>3487.4000000000005</v>
          </cell>
          <cell r="P10">
            <v>3673.6000000000004</v>
          </cell>
          <cell r="S10">
            <v>4714.8944000000001</v>
          </cell>
          <cell r="Y10">
            <v>4418.4000000000005</v>
          </cell>
          <cell r="AB10">
            <v>4232.2000000000007</v>
          </cell>
          <cell r="AE10">
            <v>8123.4000000000005</v>
          </cell>
          <cell r="AH10">
            <v>11669.16</v>
          </cell>
          <cell r="AK10">
            <v>4604.6000000000004</v>
          </cell>
          <cell r="AN10">
            <v>3859.8</v>
          </cell>
        </row>
        <row r="11">
          <cell r="D11">
            <v>321284.64333333325</v>
          </cell>
          <cell r="G11">
            <v>321284.64333333325</v>
          </cell>
          <cell r="J11">
            <v>321284.64333333325</v>
          </cell>
          <cell r="M11">
            <v>321284.64333333325</v>
          </cell>
          <cell r="P11">
            <v>321284.64333333325</v>
          </cell>
          <cell r="S11">
            <v>321284.64333333325</v>
          </cell>
          <cell r="Y11">
            <v>321284.64333333325</v>
          </cell>
          <cell r="AB11">
            <v>321284.64333333325</v>
          </cell>
          <cell r="AE11">
            <v>321284.64333333325</v>
          </cell>
          <cell r="AH11">
            <v>321284.64333333325</v>
          </cell>
          <cell r="AK11">
            <v>321284.64333333325</v>
          </cell>
          <cell r="AN11">
            <v>321284.64333333325</v>
          </cell>
        </row>
        <row r="12">
          <cell r="D12">
            <v>20659</v>
          </cell>
          <cell r="G12">
            <v>19325.119999999995</v>
          </cell>
          <cell r="J12">
            <v>20659</v>
          </cell>
          <cell r="M12">
            <v>20214</v>
          </cell>
          <cell r="P12">
            <v>20889.089999999997</v>
          </cell>
          <cell r="S12">
            <v>20214</v>
          </cell>
          <cell r="Y12">
            <v>20888</v>
          </cell>
          <cell r="AB12">
            <v>20888</v>
          </cell>
          <cell r="AE12">
            <v>20214.75</v>
          </cell>
          <cell r="AH12">
            <v>20888</v>
          </cell>
          <cell r="AK12">
            <v>20214.970000000008</v>
          </cell>
          <cell r="AN12">
            <v>20888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46003.333333333328</v>
          </cell>
          <cell r="G14">
            <v>133985</v>
          </cell>
          <cell r="J14">
            <v>79605.555555555562</v>
          </cell>
          <cell r="M14">
            <v>165935</v>
          </cell>
          <cell r="P14">
            <v>69828.333333333343</v>
          </cell>
          <cell r="S14">
            <v>72940</v>
          </cell>
          <cell r="Y14">
            <v>73746.666666666657</v>
          </cell>
          <cell r="AB14">
            <v>111500</v>
          </cell>
          <cell r="AE14">
            <v>83666.666666666657</v>
          </cell>
          <cell r="AH14">
            <v>91215</v>
          </cell>
          <cell r="AK14">
            <v>37420.555555555555</v>
          </cell>
          <cell r="AN14">
            <v>85090</v>
          </cell>
        </row>
        <row r="15">
          <cell r="D15">
            <v>79341.896999999968</v>
          </cell>
          <cell r="G15">
            <v>71785.525857142828</v>
          </cell>
          <cell r="J15">
            <v>83120.082571428531</v>
          </cell>
          <cell r="M15">
            <v>68007.34028571425</v>
          </cell>
          <cell r="P15">
            <v>83120.082571428531</v>
          </cell>
          <cell r="S15">
            <v>79341.896999999968</v>
          </cell>
          <cell r="Y15">
            <v>75563.711428571391</v>
          </cell>
          <cell r="AB15">
            <v>86898.268142857109</v>
          </cell>
          <cell r="AE15">
            <v>79341.896999999968</v>
          </cell>
          <cell r="AH15">
            <v>83120.082571428531</v>
          </cell>
          <cell r="AK15">
            <v>83120.082571428531</v>
          </cell>
          <cell r="AN15">
            <v>71785.525857142828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  <cell r="Y16">
            <v>0</v>
          </cell>
          <cell r="AB16">
            <v>0</v>
          </cell>
          <cell r="AE16">
            <v>0</v>
          </cell>
          <cell r="AH16">
            <v>0</v>
          </cell>
          <cell r="AK16">
            <v>0</v>
          </cell>
          <cell r="AN16">
            <v>0</v>
          </cell>
        </row>
        <row r="17">
          <cell r="D17">
            <v>0</v>
          </cell>
          <cell r="G17">
            <v>0</v>
          </cell>
          <cell r="J17">
            <v>0</v>
          </cell>
          <cell r="M17">
            <v>0</v>
          </cell>
          <cell r="P17">
            <v>0</v>
          </cell>
          <cell r="S17">
            <v>0</v>
          </cell>
          <cell r="Y17">
            <v>0</v>
          </cell>
          <cell r="AB17">
            <v>0</v>
          </cell>
          <cell r="AE17">
            <v>0</v>
          </cell>
          <cell r="AH17">
            <v>0</v>
          </cell>
          <cell r="AK17">
            <v>0</v>
          </cell>
          <cell r="AN17">
            <v>0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  <cell r="AN18">
            <v>0</v>
          </cell>
        </row>
        <row r="19">
          <cell r="D19">
            <v>68500</v>
          </cell>
          <cell r="G19">
            <v>0</v>
          </cell>
          <cell r="J19">
            <v>0</v>
          </cell>
          <cell r="M19">
            <v>74500</v>
          </cell>
          <cell r="P19">
            <v>0</v>
          </cell>
          <cell r="S19">
            <v>0</v>
          </cell>
          <cell r="Y19">
            <v>0</v>
          </cell>
          <cell r="AB19">
            <v>0</v>
          </cell>
          <cell r="AE19">
            <v>0</v>
          </cell>
          <cell r="AH19">
            <v>0</v>
          </cell>
          <cell r="AK19">
            <v>0</v>
          </cell>
          <cell r="AN19">
            <v>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0</v>
          </cell>
          <cell r="G22">
            <v>0</v>
          </cell>
          <cell r="J22">
            <v>0</v>
          </cell>
          <cell r="M22">
            <v>0</v>
          </cell>
          <cell r="P22">
            <v>0</v>
          </cell>
          <cell r="S22">
            <v>0</v>
          </cell>
          <cell r="Y22">
            <v>0</v>
          </cell>
          <cell r="AB22">
            <v>0</v>
          </cell>
          <cell r="AE22">
            <v>0</v>
          </cell>
          <cell r="AH22">
            <v>0</v>
          </cell>
          <cell r="AK22">
            <v>0</v>
          </cell>
          <cell r="AN22">
            <v>0</v>
          </cell>
        </row>
        <row r="23">
          <cell r="D23">
            <v>140897.696</v>
          </cell>
          <cell r="G23">
            <v>166239.296</v>
          </cell>
          <cell r="J23">
            <v>186965.696</v>
          </cell>
          <cell r="M23">
            <v>157938.696</v>
          </cell>
          <cell r="P23">
            <v>159100.696</v>
          </cell>
          <cell r="S23">
            <v>174451.296</v>
          </cell>
          <cell r="Y23">
            <v>163152.696</v>
          </cell>
          <cell r="AB23">
            <v>192016.296</v>
          </cell>
          <cell r="AE23">
            <v>172633.45600000001</v>
          </cell>
          <cell r="AH23">
            <v>245883.296</v>
          </cell>
          <cell r="AK23">
            <v>262203.696</v>
          </cell>
          <cell r="AN23">
            <v>251918.696</v>
          </cell>
        </row>
        <row r="24">
          <cell r="D24">
            <v>0</v>
          </cell>
          <cell r="G24">
            <v>0</v>
          </cell>
          <cell r="J24">
            <v>0</v>
          </cell>
          <cell r="M24">
            <v>0</v>
          </cell>
          <cell r="P24">
            <v>0</v>
          </cell>
          <cell r="S24">
            <v>0</v>
          </cell>
          <cell r="Y24">
            <v>0</v>
          </cell>
          <cell r="AB24">
            <v>0</v>
          </cell>
          <cell r="AE24">
            <v>0</v>
          </cell>
          <cell r="AH24">
            <v>0</v>
          </cell>
          <cell r="AK24">
            <v>0</v>
          </cell>
          <cell r="AN24">
            <v>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  <cell r="AN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  <cell r="AN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  <cell r="Y27">
            <v>0</v>
          </cell>
          <cell r="AB27">
            <v>0</v>
          </cell>
          <cell r="AE27">
            <v>0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50000</v>
          </cell>
          <cell r="G28">
            <v>50000</v>
          </cell>
          <cell r="J28">
            <v>50000</v>
          </cell>
          <cell r="M28">
            <v>50000</v>
          </cell>
          <cell r="P28">
            <v>50000</v>
          </cell>
          <cell r="S28">
            <v>50000</v>
          </cell>
          <cell r="Y28">
            <v>50000</v>
          </cell>
          <cell r="AB28">
            <v>50000</v>
          </cell>
          <cell r="AE28">
            <v>50000</v>
          </cell>
          <cell r="AH28">
            <v>50000</v>
          </cell>
          <cell r="AK28">
            <v>50000</v>
          </cell>
          <cell r="AN28">
            <v>50000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  <cell r="AN30">
            <v>0</v>
          </cell>
        </row>
        <row r="32">
          <cell r="D32">
            <v>89799.335999999996</v>
          </cell>
          <cell r="G32">
            <v>89799.335999999996</v>
          </cell>
          <cell r="J32">
            <v>102671.31599999999</v>
          </cell>
          <cell r="M32">
            <v>76927.356</v>
          </cell>
          <cell r="P32">
            <v>81218.016000000003</v>
          </cell>
          <cell r="S32">
            <v>102671.31599999999</v>
          </cell>
          <cell r="Y32">
            <v>98380.656000000003</v>
          </cell>
          <cell r="AB32">
            <v>94089.995999999999</v>
          </cell>
          <cell r="AE32">
            <v>102671.31599999999</v>
          </cell>
          <cell r="AH32">
            <v>94089.995999999999</v>
          </cell>
          <cell r="AK32">
            <v>102671.31599999999</v>
          </cell>
          <cell r="AN32">
            <v>85508.675999999992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  <cell r="Y33">
            <v>0</v>
          </cell>
          <cell r="AB33">
            <v>0</v>
          </cell>
          <cell r="AE33">
            <v>0</v>
          </cell>
          <cell r="AH33">
            <v>0</v>
          </cell>
          <cell r="AK33">
            <v>0</v>
          </cell>
          <cell r="AN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  <cell r="Y35">
            <v>0</v>
          </cell>
          <cell r="AB35">
            <v>0</v>
          </cell>
          <cell r="AE35">
            <v>0</v>
          </cell>
          <cell r="AH35">
            <v>0</v>
          </cell>
          <cell r="AK35">
            <v>0</v>
          </cell>
          <cell r="AN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  <cell r="Y36">
            <v>0</v>
          </cell>
          <cell r="AB36">
            <v>0</v>
          </cell>
          <cell r="AE36">
            <v>0</v>
          </cell>
          <cell r="AH36">
            <v>0</v>
          </cell>
          <cell r="AK36">
            <v>0</v>
          </cell>
          <cell r="AN36">
            <v>0</v>
          </cell>
        </row>
        <row r="37">
          <cell r="D37">
            <v>0</v>
          </cell>
          <cell r="G37">
            <v>0</v>
          </cell>
          <cell r="J37">
            <v>0</v>
          </cell>
          <cell r="M37">
            <v>0</v>
          </cell>
          <cell r="P37">
            <v>0</v>
          </cell>
          <cell r="S37">
            <v>0</v>
          </cell>
          <cell r="Y37">
            <v>0</v>
          </cell>
          <cell r="AB37">
            <v>0</v>
          </cell>
          <cell r="AE37">
            <v>0</v>
          </cell>
          <cell r="AH37">
            <v>0</v>
          </cell>
          <cell r="AK37">
            <v>0</v>
          </cell>
          <cell r="AN37">
            <v>0</v>
          </cell>
        </row>
        <row r="38">
          <cell r="D38">
            <v>0</v>
          </cell>
          <cell r="G38">
            <v>0</v>
          </cell>
          <cell r="J38">
            <v>0</v>
          </cell>
          <cell r="M38">
            <v>0</v>
          </cell>
          <cell r="P38">
            <v>0</v>
          </cell>
          <cell r="S38">
            <v>0</v>
          </cell>
          <cell r="Y38">
            <v>0</v>
          </cell>
          <cell r="AB38">
            <v>0</v>
          </cell>
          <cell r="AE38">
            <v>0</v>
          </cell>
          <cell r="AH38">
            <v>0</v>
          </cell>
          <cell r="AK38">
            <v>0</v>
          </cell>
          <cell r="AN38">
            <v>0</v>
          </cell>
        </row>
        <row r="39">
          <cell r="D39">
            <v>2045</v>
          </cell>
          <cell r="G39">
            <v>2045</v>
          </cell>
          <cell r="J39">
            <v>2045</v>
          </cell>
          <cell r="M39">
            <v>2045</v>
          </cell>
          <cell r="P39">
            <v>2045</v>
          </cell>
          <cell r="S39">
            <v>2045</v>
          </cell>
          <cell r="Y39">
            <v>2045</v>
          </cell>
          <cell r="AB39">
            <v>2045</v>
          </cell>
          <cell r="AE39">
            <v>2045</v>
          </cell>
          <cell r="AH39">
            <v>2045</v>
          </cell>
          <cell r="AK39">
            <v>2045</v>
          </cell>
          <cell r="AN39">
            <v>2045</v>
          </cell>
        </row>
        <row r="40">
          <cell r="D40">
            <v>0</v>
          </cell>
          <cell r="G40">
            <v>0</v>
          </cell>
          <cell r="J40">
            <v>0</v>
          </cell>
          <cell r="M40">
            <v>0</v>
          </cell>
          <cell r="P40">
            <v>0</v>
          </cell>
          <cell r="S40">
            <v>0</v>
          </cell>
          <cell r="Y40">
            <v>0</v>
          </cell>
          <cell r="AB40">
            <v>0</v>
          </cell>
          <cell r="AE40">
            <v>0</v>
          </cell>
          <cell r="AH40">
            <v>0</v>
          </cell>
          <cell r="AK40">
            <v>0</v>
          </cell>
          <cell r="AN40">
            <v>0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  <cell r="AN41">
            <v>0</v>
          </cell>
        </row>
        <row r="42">
          <cell r="D42">
            <v>0</v>
          </cell>
          <cell r="G42">
            <v>0</v>
          </cell>
          <cell r="J42">
            <v>0</v>
          </cell>
          <cell r="M42">
            <v>0</v>
          </cell>
          <cell r="P42">
            <v>0</v>
          </cell>
          <cell r="S42">
            <v>0</v>
          </cell>
          <cell r="Y42">
            <v>0</v>
          </cell>
          <cell r="AB42">
            <v>0</v>
          </cell>
          <cell r="AE42">
            <v>0</v>
          </cell>
          <cell r="AH42">
            <v>0</v>
          </cell>
          <cell r="AK42">
            <v>0</v>
          </cell>
          <cell r="AN42">
            <v>0</v>
          </cell>
        </row>
        <row r="43">
          <cell r="D43">
            <v>0</v>
          </cell>
          <cell r="G43">
            <v>0</v>
          </cell>
          <cell r="J43">
            <v>0</v>
          </cell>
          <cell r="M43">
            <v>0</v>
          </cell>
          <cell r="P43">
            <v>0</v>
          </cell>
          <cell r="S43">
            <v>0</v>
          </cell>
          <cell r="Y43">
            <v>0</v>
          </cell>
          <cell r="AB43">
            <v>0</v>
          </cell>
          <cell r="AE43">
            <v>0</v>
          </cell>
          <cell r="AH43">
            <v>0</v>
          </cell>
          <cell r="AK43">
            <v>0</v>
          </cell>
          <cell r="AN43">
            <v>0</v>
          </cell>
        </row>
        <row r="44">
          <cell r="D44">
            <v>31992.457999999999</v>
          </cell>
          <cell r="G44">
            <v>25162.651999999998</v>
          </cell>
          <cell r="J44">
            <v>34172.008000000002</v>
          </cell>
          <cell r="M44">
            <v>24448.451999999997</v>
          </cell>
          <cell r="P44">
            <v>28424.808000000001</v>
          </cell>
          <cell r="S44">
            <v>24122.002</v>
          </cell>
          <cell r="Y44">
            <v>30418.558000000001</v>
          </cell>
          <cell r="AB44">
            <v>29889.451999999997</v>
          </cell>
          <cell r="AE44">
            <v>27566.858</v>
          </cell>
          <cell r="AH44">
            <v>24078.651999999998</v>
          </cell>
          <cell r="AK44">
            <v>26892.858</v>
          </cell>
          <cell r="AN44">
            <v>22435.951999999997</v>
          </cell>
        </row>
        <row r="45">
          <cell r="D45">
            <v>0</v>
          </cell>
          <cell r="G45">
            <v>0</v>
          </cell>
          <cell r="J45">
            <v>0</v>
          </cell>
          <cell r="M45">
            <v>0</v>
          </cell>
          <cell r="P45">
            <v>0</v>
          </cell>
          <cell r="S45">
            <v>0</v>
          </cell>
          <cell r="Y45">
            <v>0</v>
          </cell>
          <cell r="AB45">
            <v>0</v>
          </cell>
          <cell r="AE45">
            <v>0</v>
          </cell>
          <cell r="AH45">
            <v>0</v>
          </cell>
          <cell r="AK45">
            <v>0</v>
          </cell>
          <cell r="AN45">
            <v>0</v>
          </cell>
        </row>
        <row r="46">
          <cell r="D46">
            <v>0</v>
          </cell>
          <cell r="G46">
            <v>0</v>
          </cell>
          <cell r="J46">
            <v>0</v>
          </cell>
          <cell r="M46">
            <v>0</v>
          </cell>
          <cell r="P46">
            <v>0</v>
          </cell>
          <cell r="S46">
            <v>0</v>
          </cell>
          <cell r="Y46">
            <v>0</v>
          </cell>
          <cell r="AB46">
            <v>0</v>
          </cell>
          <cell r="AE46">
            <v>0</v>
          </cell>
          <cell r="AH46">
            <v>0</v>
          </cell>
          <cell r="AK46">
            <v>0</v>
          </cell>
          <cell r="AN46">
            <v>0</v>
          </cell>
        </row>
        <row r="47">
          <cell r="D47">
            <v>0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  <cell r="AN47">
            <v>0</v>
          </cell>
        </row>
        <row r="48">
          <cell r="D48">
            <v>364</v>
          </cell>
          <cell r="G48">
            <v>6226</v>
          </cell>
          <cell r="J48">
            <v>4780</v>
          </cell>
          <cell r="M48">
            <v>0</v>
          </cell>
          <cell r="P48">
            <v>0</v>
          </cell>
          <cell r="S48">
            <v>1846</v>
          </cell>
          <cell r="Y48">
            <v>350</v>
          </cell>
          <cell r="AB48">
            <v>1160</v>
          </cell>
          <cell r="AE48">
            <v>1492</v>
          </cell>
          <cell r="AH48">
            <v>3928</v>
          </cell>
          <cell r="AK48">
            <v>730</v>
          </cell>
          <cell r="AN48">
            <v>20700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  <cell r="Y49">
            <v>0</v>
          </cell>
          <cell r="AB49">
            <v>0</v>
          </cell>
          <cell r="AE49">
            <v>0</v>
          </cell>
          <cell r="AH49">
            <v>0</v>
          </cell>
          <cell r="AK49">
            <v>0</v>
          </cell>
          <cell r="AN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  <cell r="Y50">
            <v>0</v>
          </cell>
          <cell r="AB50">
            <v>0</v>
          </cell>
          <cell r="AE50">
            <v>0</v>
          </cell>
          <cell r="AH50">
            <v>0</v>
          </cell>
          <cell r="AK50">
            <v>0</v>
          </cell>
          <cell r="AN50">
            <v>0</v>
          </cell>
        </row>
        <row r="54">
          <cell r="D54">
            <v>104379</v>
          </cell>
          <cell r="G54">
            <v>92940</v>
          </cell>
          <cell r="J54">
            <v>113361</v>
          </cell>
          <cell r="M54">
            <v>57012</v>
          </cell>
          <cell r="P54">
            <v>95397</v>
          </cell>
          <cell r="S54">
            <v>101922</v>
          </cell>
          <cell r="Y54">
            <v>104379</v>
          </cell>
          <cell r="AB54">
            <v>97431</v>
          </cell>
          <cell r="AE54">
            <v>108870</v>
          </cell>
          <cell r="AH54">
            <v>92940</v>
          </cell>
          <cell r="AK54">
            <v>71982</v>
          </cell>
          <cell r="AN54">
            <v>95397</v>
          </cell>
        </row>
      </sheetData>
      <sheetData sheetId="24">
        <row r="7">
          <cell r="D7">
            <v>1400</v>
          </cell>
          <cell r="G7">
            <v>1400</v>
          </cell>
          <cell r="J7">
            <v>1400</v>
          </cell>
          <cell r="M7">
            <v>1400</v>
          </cell>
          <cell r="P7">
            <v>1400</v>
          </cell>
          <cell r="S7">
            <v>1400</v>
          </cell>
          <cell r="Y7">
            <v>1400</v>
          </cell>
          <cell r="AB7">
            <v>1400</v>
          </cell>
          <cell r="AE7">
            <v>1400</v>
          </cell>
          <cell r="AH7">
            <v>1400</v>
          </cell>
          <cell r="AK7">
            <v>1700</v>
          </cell>
          <cell r="AN7">
            <v>1600</v>
          </cell>
        </row>
        <row r="8">
          <cell r="D8">
            <v>64101.374999999993</v>
          </cell>
          <cell r="G8">
            <v>65192.849999999991</v>
          </cell>
          <cell r="J8">
            <v>62767.349999999991</v>
          </cell>
          <cell r="M8">
            <v>62767.349999999991</v>
          </cell>
          <cell r="P8">
            <v>63980.099999999991</v>
          </cell>
          <cell r="S8">
            <v>63980.099999999991</v>
          </cell>
          <cell r="Y8">
            <v>61554.599999999991</v>
          </cell>
          <cell r="AB8">
            <v>59129.099999999991</v>
          </cell>
          <cell r="AE8">
            <v>59129.099999999991</v>
          </cell>
          <cell r="AH8">
            <v>59129.099999999991</v>
          </cell>
          <cell r="AK8">
            <v>58522.724999999991</v>
          </cell>
          <cell r="AN8">
            <v>58765.274999999994</v>
          </cell>
        </row>
        <row r="9">
          <cell r="D9">
            <v>42737.670000000006</v>
          </cell>
          <cell r="G9">
            <v>2416.5</v>
          </cell>
          <cell r="J9">
            <v>5697</v>
          </cell>
          <cell r="M9">
            <v>2416.5</v>
          </cell>
          <cell r="P9">
            <v>5697</v>
          </cell>
          <cell r="S9">
            <v>2416.5</v>
          </cell>
          <cell r="Y9">
            <v>5697</v>
          </cell>
          <cell r="AB9">
            <v>2416.5</v>
          </cell>
          <cell r="AE9">
            <v>5697</v>
          </cell>
          <cell r="AH9">
            <v>2416.5</v>
          </cell>
          <cell r="AK9">
            <v>5697</v>
          </cell>
          <cell r="AN9">
            <v>2416.5</v>
          </cell>
        </row>
        <row r="10">
          <cell r="D10">
            <v>5202</v>
          </cell>
          <cell r="G10">
            <v>79182</v>
          </cell>
          <cell r="J10">
            <v>24415.200000000001</v>
          </cell>
          <cell r="M10">
            <v>4483.8</v>
          </cell>
          <cell r="P10">
            <v>4723.2</v>
          </cell>
          <cell r="S10">
            <v>6044.2811999999994</v>
          </cell>
          <cell r="Y10">
            <v>5680.8</v>
          </cell>
          <cell r="AB10">
            <v>5441.4</v>
          </cell>
          <cell r="AE10">
            <v>9878.8499999999985</v>
          </cell>
          <cell r="AH10">
            <v>13807.98</v>
          </cell>
          <cell r="AK10">
            <v>5920.2</v>
          </cell>
          <cell r="AN10">
            <v>4962.5999999999995</v>
          </cell>
        </row>
        <row r="11">
          <cell r="D11">
            <v>614481.10277777782</v>
          </cell>
          <cell r="G11">
            <v>614481.10277777782</v>
          </cell>
          <cell r="J11">
            <v>1572065.8027777779</v>
          </cell>
          <cell r="M11">
            <v>1572065.8027777779</v>
          </cell>
          <cell r="P11">
            <v>1572065.8027777779</v>
          </cell>
          <cell r="S11">
            <v>1572065.8027777779</v>
          </cell>
          <cell r="Y11">
            <v>1572065.8027777779</v>
          </cell>
          <cell r="AB11">
            <v>1572065.8027777779</v>
          </cell>
          <cell r="AE11">
            <v>1572065.8027777779</v>
          </cell>
          <cell r="AH11">
            <v>1572065.8027777779</v>
          </cell>
          <cell r="AK11">
            <v>1572065.8027777779</v>
          </cell>
          <cell r="AN11">
            <v>1572065.8027777779</v>
          </cell>
        </row>
        <row r="12">
          <cell r="D12">
            <v>662</v>
          </cell>
          <cell r="G12">
            <v>618.13000000000011</v>
          </cell>
          <cell r="J12">
            <v>662</v>
          </cell>
          <cell r="M12">
            <v>647</v>
          </cell>
          <cell r="P12">
            <v>669.73</v>
          </cell>
          <cell r="S12">
            <v>647</v>
          </cell>
          <cell r="Y12">
            <v>669</v>
          </cell>
          <cell r="AB12">
            <v>669</v>
          </cell>
          <cell r="AE12">
            <v>647.29</v>
          </cell>
          <cell r="AH12">
            <v>669</v>
          </cell>
          <cell r="AK12">
            <v>647.34999999999991</v>
          </cell>
          <cell r="AN12">
            <v>669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24420</v>
          </cell>
          <cell r="G14">
            <v>41960</v>
          </cell>
          <cell r="J14">
            <v>59483.333333333336</v>
          </cell>
          <cell r="M14">
            <v>64685</v>
          </cell>
          <cell r="P14">
            <v>67820</v>
          </cell>
          <cell r="S14">
            <v>141290</v>
          </cell>
          <cell r="Y14">
            <v>42230</v>
          </cell>
          <cell r="AB14">
            <v>37210</v>
          </cell>
          <cell r="AE14">
            <v>72750</v>
          </cell>
          <cell r="AH14">
            <v>38615</v>
          </cell>
          <cell r="AK14">
            <v>76273.333333333343</v>
          </cell>
          <cell r="AN14">
            <v>24740</v>
          </cell>
        </row>
        <row r="15">
          <cell r="D15">
            <v>38300</v>
          </cell>
          <cell r="G15">
            <v>34652.380952380954</v>
          </cell>
          <cell r="J15">
            <v>40123.809523809527</v>
          </cell>
          <cell r="M15">
            <v>32828.571428571428</v>
          </cell>
          <cell r="P15">
            <v>40123.809523809527</v>
          </cell>
          <cell r="S15">
            <v>38300</v>
          </cell>
          <cell r="Y15">
            <v>36476.190476190473</v>
          </cell>
          <cell r="AB15">
            <v>41947.619047619053</v>
          </cell>
          <cell r="AE15">
            <v>38300</v>
          </cell>
          <cell r="AH15">
            <v>40123.809523809527</v>
          </cell>
          <cell r="AK15">
            <v>40123.809523809527</v>
          </cell>
          <cell r="AN15">
            <v>34652.380952380954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  <cell r="Y16">
            <v>0</v>
          </cell>
          <cell r="AB16">
            <v>0</v>
          </cell>
          <cell r="AE16">
            <v>0</v>
          </cell>
          <cell r="AH16">
            <v>0</v>
          </cell>
          <cell r="AK16">
            <v>0</v>
          </cell>
          <cell r="AN16">
            <v>0</v>
          </cell>
        </row>
        <row r="17">
          <cell r="D17">
            <v>0</v>
          </cell>
          <cell r="G17">
            <v>0</v>
          </cell>
          <cell r="J17">
            <v>0</v>
          </cell>
          <cell r="M17">
            <v>0</v>
          </cell>
          <cell r="P17">
            <v>0</v>
          </cell>
          <cell r="S17">
            <v>0</v>
          </cell>
          <cell r="Y17">
            <v>0</v>
          </cell>
          <cell r="AB17">
            <v>0</v>
          </cell>
          <cell r="AE17">
            <v>0</v>
          </cell>
          <cell r="AH17">
            <v>0</v>
          </cell>
          <cell r="AK17">
            <v>0</v>
          </cell>
          <cell r="AN17">
            <v>0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  <cell r="AN18">
            <v>0</v>
          </cell>
        </row>
        <row r="19">
          <cell r="D19">
            <v>231000</v>
          </cell>
          <cell r="G19">
            <v>241000</v>
          </cell>
          <cell r="J19">
            <v>289000</v>
          </cell>
          <cell r="M19">
            <v>184000</v>
          </cell>
          <cell r="P19">
            <v>384000</v>
          </cell>
          <cell r="S19">
            <v>147000</v>
          </cell>
          <cell r="Y19">
            <v>115000</v>
          </cell>
          <cell r="AB19">
            <v>160000</v>
          </cell>
          <cell r="AE19">
            <v>189000</v>
          </cell>
          <cell r="AH19">
            <v>113000</v>
          </cell>
          <cell r="AK19">
            <v>109000</v>
          </cell>
          <cell r="AN19">
            <v>31000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0</v>
          </cell>
          <cell r="G22">
            <v>0</v>
          </cell>
          <cell r="J22">
            <v>0</v>
          </cell>
          <cell r="M22">
            <v>0</v>
          </cell>
          <cell r="P22">
            <v>0</v>
          </cell>
          <cell r="S22">
            <v>0</v>
          </cell>
          <cell r="Y22">
            <v>0</v>
          </cell>
          <cell r="AB22">
            <v>0</v>
          </cell>
          <cell r="AE22">
            <v>0</v>
          </cell>
          <cell r="AH22">
            <v>0</v>
          </cell>
          <cell r="AK22">
            <v>0</v>
          </cell>
          <cell r="AN22">
            <v>0</v>
          </cell>
        </row>
        <row r="23">
          <cell r="D23">
            <v>63366.782999999996</v>
          </cell>
          <cell r="G23">
            <v>70488.683000000005</v>
          </cell>
          <cell r="J23">
            <v>76116.782999999996</v>
          </cell>
          <cell r="M23">
            <v>73381.082999999999</v>
          </cell>
          <cell r="P23">
            <v>66434.782999999996</v>
          </cell>
          <cell r="S23">
            <v>87473.68299999999</v>
          </cell>
          <cell r="Y23">
            <v>101970.783</v>
          </cell>
          <cell r="AB23">
            <v>69970.683000000005</v>
          </cell>
          <cell r="AE23">
            <v>68062.263000000006</v>
          </cell>
          <cell r="AH23">
            <v>259315.68299999999</v>
          </cell>
          <cell r="AK23">
            <v>272766.783</v>
          </cell>
          <cell r="AN23">
            <v>252311.08299999998</v>
          </cell>
        </row>
        <row r="24">
          <cell r="D24">
            <v>0</v>
          </cell>
          <cell r="G24">
            <v>0</v>
          </cell>
          <cell r="J24">
            <v>0</v>
          </cell>
          <cell r="M24">
            <v>0</v>
          </cell>
          <cell r="P24">
            <v>0</v>
          </cell>
          <cell r="S24">
            <v>0</v>
          </cell>
          <cell r="Y24">
            <v>0</v>
          </cell>
          <cell r="AB24">
            <v>0</v>
          </cell>
          <cell r="AE24">
            <v>0</v>
          </cell>
          <cell r="AH24">
            <v>0</v>
          </cell>
          <cell r="AK24">
            <v>0</v>
          </cell>
          <cell r="AN24">
            <v>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  <cell r="AN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  <cell r="AN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  <cell r="Y27">
            <v>0</v>
          </cell>
          <cell r="AB27">
            <v>0</v>
          </cell>
          <cell r="AE27">
            <v>0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0</v>
          </cell>
          <cell r="G28">
            <v>0</v>
          </cell>
          <cell r="J28">
            <v>0</v>
          </cell>
          <cell r="M28">
            <v>0</v>
          </cell>
          <cell r="P28">
            <v>0</v>
          </cell>
          <cell r="S28">
            <v>0</v>
          </cell>
          <cell r="Y28">
            <v>0</v>
          </cell>
          <cell r="AB28">
            <v>0</v>
          </cell>
          <cell r="AE28">
            <v>0</v>
          </cell>
          <cell r="AH28">
            <v>0</v>
          </cell>
          <cell r="AK28">
            <v>0</v>
          </cell>
          <cell r="AN28">
            <v>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  <cell r="AN30">
            <v>0</v>
          </cell>
        </row>
        <row r="32">
          <cell r="D32">
            <v>101024.253</v>
          </cell>
          <cell r="G32">
            <v>101024.253</v>
          </cell>
          <cell r="J32">
            <v>115505.23049999999</v>
          </cell>
          <cell r="M32">
            <v>86543.275499999989</v>
          </cell>
          <cell r="P32">
            <v>91370.267999999996</v>
          </cell>
          <cell r="S32">
            <v>115505.23049999999</v>
          </cell>
          <cell r="Y32">
            <v>110678.238</v>
          </cell>
          <cell r="AB32">
            <v>105851.24549999999</v>
          </cell>
          <cell r="AE32">
            <v>115505.23049999999</v>
          </cell>
          <cell r="AH32">
            <v>105851.24549999999</v>
          </cell>
          <cell r="AK32">
            <v>115505.23049999999</v>
          </cell>
          <cell r="AN32">
            <v>96197.260499999989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  <cell r="Y33">
            <v>0</v>
          </cell>
          <cell r="AB33">
            <v>0</v>
          </cell>
          <cell r="AE33">
            <v>0</v>
          </cell>
          <cell r="AH33">
            <v>0</v>
          </cell>
          <cell r="AK33">
            <v>0</v>
          </cell>
          <cell r="AN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  <cell r="Y35">
            <v>0</v>
          </cell>
          <cell r="AB35">
            <v>0</v>
          </cell>
          <cell r="AE35">
            <v>0</v>
          </cell>
          <cell r="AH35">
            <v>0</v>
          </cell>
          <cell r="AK35">
            <v>0</v>
          </cell>
          <cell r="AN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  <cell r="Y36">
            <v>0</v>
          </cell>
          <cell r="AB36">
            <v>0</v>
          </cell>
          <cell r="AE36">
            <v>0</v>
          </cell>
          <cell r="AH36">
            <v>0</v>
          </cell>
          <cell r="AK36">
            <v>0</v>
          </cell>
          <cell r="AN36">
            <v>0</v>
          </cell>
        </row>
        <row r="37">
          <cell r="D37">
            <v>0</v>
          </cell>
          <cell r="G37">
            <v>0</v>
          </cell>
          <cell r="J37">
            <v>0</v>
          </cell>
          <cell r="M37">
            <v>0</v>
          </cell>
          <cell r="P37">
            <v>0</v>
          </cell>
          <cell r="S37">
            <v>0</v>
          </cell>
          <cell r="Y37">
            <v>0</v>
          </cell>
          <cell r="AB37">
            <v>0</v>
          </cell>
          <cell r="AE37">
            <v>0</v>
          </cell>
          <cell r="AH37">
            <v>0</v>
          </cell>
          <cell r="AK37">
            <v>0</v>
          </cell>
          <cell r="AN37">
            <v>0</v>
          </cell>
        </row>
        <row r="38">
          <cell r="D38">
            <v>0</v>
          </cell>
          <cell r="G38">
            <v>0</v>
          </cell>
          <cell r="J38">
            <v>0</v>
          </cell>
          <cell r="M38">
            <v>0</v>
          </cell>
          <cell r="P38">
            <v>0</v>
          </cell>
          <cell r="S38">
            <v>0</v>
          </cell>
          <cell r="Y38">
            <v>0</v>
          </cell>
          <cell r="AB38">
            <v>0</v>
          </cell>
          <cell r="AE38">
            <v>0</v>
          </cell>
          <cell r="AH38">
            <v>0</v>
          </cell>
          <cell r="AK38">
            <v>0</v>
          </cell>
          <cell r="AN38">
            <v>0</v>
          </cell>
        </row>
        <row r="39">
          <cell r="D39">
            <v>1400</v>
          </cell>
          <cell r="G39">
            <v>1400</v>
          </cell>
          <cell r="J39">
            <v>1400</v>
          </cell>
          <cell r="M39">
            <v>1400</v>
          </cell>
          <cell r="P39">
            <v>1400</v>
          </cell>
          <cell r="S39">
            <v>1400</v>
          </cell>
          <cell r="Y39">
            <v>1400</v>
          </cell>
          <cell r="AB39">
            <v>1400</v>
          </cell>
          <cell r="AE39">
            <v>1400</v>
          </cell>
          <cell r="AH39">
            <v>1400</v>
          </cell>
          <cell r="AK39">
            <v>1400</v>
          </cell>
          <cell r="AN39">
            <v>1400</v>
          </cell>
        </row>
        <row r="40">
          <cell r="D40">
            <v>0</v>
          </cell>
          <cell r="G40">
            <v>0</v>
          </cell>
          <cell r="J40">
            <v>0</v>
          </cell>
          <cell r="M40">
            <v>0</v>
          </cell>
          <cell r="P40">
            <v>0</v>
          </cell>
          <cell r="S40">
            <v>0</v>
          </cell>
          <cell r="Y40">
            <v>0</v>
          </cell>
          <cell r="AB40">
            <v>0</v>
          </cell>
          <cell r="AE40">
            <v>0</v>
          </cell>
          <cell r="AH40">
            <v>0</v>
          </cell>
          <cell r="AK40">
            <v>0</v>
          </cell>
          <cell r="AN40">
            <v>0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  <cell r="AN41">
            <v>0</v>
          </cell>
        </row>
        <row r="42">
          <cell r="D42">
            <v>0</v>
          </cell>
          <cell r="G42">
            <v>0</v>
          </cell>
          <cell r="J42">
            <v>0</v>
          </cell>
          <cell r="M42">
            <v>0</v>
          </cell>
          <cell r="P42">
            <v>0</v>
          </cell>
          <cell r="S42">
            <v>0</v>
          </cell>
          <cell r="Y42">
            <v>0</v>
          </cell>
          <cell r="AB42">
            <v>0</v>
          </cell>
          <cell r="AE42">
            <v>0</v>
          </cell>
          <cell r="AH42">
            <v>0</v>
          </cell>
          <cell r="AK42">
            <v>0</v>
          </cell>
          <cell r="AN42">
            <v>0</v>
          </cell>
        </row>
        <row r="43">
          <cell r="D43">
            <v>0</v>
          </cell>
          <cell r="G43">
            <v>0</v>
          </cell>
          <cell r="J43">
            <v>0</v>
          </cell>
          <cell r="M43">
            <v>0</v>
          </cell>
          <cell r="P43">
            <v>0</v>
          </cell>
          <cell r="S43">
            <v>0</v>
          </cell>
          <cell r="Y43">
            <v>0</v>
          </cell>
          <cell r="AB43">
            <v>0</v>
          </cell>
          <cell r="AE43">
            <v>0</v>
          </cell>
          <cell r="AH43">
            <v>0</v>
          </cell>
          <cell r="AK43">
            <v>0</v>
          </cell>
          <cell r="AN43">
            <v>0</v>
          </cell>
        </row>
        <row r="44">
          <cell r="D44">
            <v>2139.7999999999997</v>
          </cell>
          <cell r="G44">
            <v>927.05</v>
          </cell>
          <cell r="J44">
            <v>3211.2999999999997</v>
          </cell>
          <cell r="M44">
            <v>478.6</v>
          </cell>
          <cell r="P44">
            <v>2113.6</v>
          </cell>
          <cell r="S44">
            <v>588</v>
          </cell>
          <cell r="Y44">
            <v>2043.75</v>
          </cell>
          <cell r="AB44">
            <v>1196.5999999999999</v>
          </cell>
          <cell r="AE44">
            <v>2046.8</v>
          </cell>
          <cell r="AH44">
            <v>861.1</v>
          </cell>
          <cell r="AK44">
            <v>1656.8</v>
          </cell>
          <cell r="AN44">
            <v>497.6</v>
          </cell>
        </row>
        <row r="45">
          <cell r="D45">
            <v>0</v>
          </cell>
          <cell r="G45">
            <v>0</v>
          </cell>
          <cell r="J45">
            <v>0</v>
          </cell>
          <cell r="M45">
            <v>0</v>
          </cell>
          <cell r="P45">
            <v>0</v>
          </cell>
          <cell r="S45">
            <v>0</v>
          </cell>
          <cell r="Y45">
            <v>0</v>
          </cell>
          <cell r="AB45">
            <v>0</v>
          </cell>
          <cell r="AE45">
            <v>0</v>
          </cell>
          <cell r="AH45">
            <v>0</v>
          </cell>
          <cell r="AK45">
            <v>0</v>
          </cell>
          <cell r="AN45">
            <v>0</v>
          </cell>
        </row>
        <row r="46">
          <cell r="D46">
            <v>0</v>
          </cell>
          <cell r="G46">
            <v>0</v>
          </cell>
          <cell r="J46">
            <v>0</v>
          </cell>
          <cell r="M46">
            <v>0</v>
          </cell>
          <cell r="P46">
            <v>0</v>
          </cell>
          <cell r="S46">
            <v>0</v>
          </cell>
          <cell r="Y46">
            <v>0</v>
          </cell>
          <cell r="AB46">
            <v>0</v>
          </cell>
          <cell r="AE46">
            <v>0</v>
          </cell>
          <cell r="AH46">
            <v>0</v>
          </cell>
          <cell r="AK46">
            <v>0</v>
          </cell>
          <cell r="AN46">
            <v>0</v>
          </cell>
        </row>
        <row r="47">
          <cell r="D47">
            <v>0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  <cell r="AN47">
            <v>0</v>
          </cell>
        </row>
        <row r="48">
          <cell r="D48">
            <v>0</v>
          </cell>
          <cell r="G48">
            <v>0</v>
          </cell>
          <cell r="J48">
            <v>0</v>
          </cell>
          <cell r="M48">
            <v>0</v>
          </cell>
          <cell r="P48">
            <v>0</v>
          </cell>
          <cell r="S48">
            <v>0</v>
          </cell>
          <cell r="Y48">
            <v>0</v>
          </cell>
          <cell r="AB48">
            <v>0</v>
          </cell>
          <cell r="AE48">
            <v>0</v>
          </cell>
          <cell r="AH48">
            <v>0</v>
          </cell>
          <cell r="AK48">
            <v>0</v>
          </cell>
          <cell r="AN48">
            <v>0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  <cell r="Y49">
            <v>0</v>
          </cell>
          <cell r="AB49">
            <v>0</v>
          </cell>
          <cell r="AE49">
            <v>0</v>
          </cell>
          <cell r="AH49">
            <v>0</v>
          </cell>
          <cell r="AK49">
            <v>0</v>
          </cell>
          <cell r="AN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  <cell r="Y50">
            <v>0</v>
          </cell>
          <cell r="AB50">
            <v>0</v>
          </cell>
          <cell r="AE50">
            <v>0</v>
          </cell>
          <cell r="AH50">
            <v>0</v>
          </cell>
          <cell r="AK50">
            <v>0</v>
          </cell>
          <cell r="AN50">
            <v>0</v>
          </cell>
        </row>
        <row r="54">
          <cell r="D54">
            <v>100800</v>
          </cell>
          <cell r="G54">
            <v>98500</v>
          </cell>
          <cell r="J54">
            <v>260600</v>
          </cell>
          <cell r="M54">
            <v>322300</v>
          </cell>
          <cell r="P54">
            <v>355000</v>
          </cell>
          <cell r="S54">
            <v>392700</v>
          </cell>
          <cell r="Y54">
            <v>372600</v>
          </cell>
          <cell r="AB54">
            <v>173500</v>
          </cell>
          <cell r="AE54">
            <v>390200</v>
          </cell>
          <cell r="AH54">
            <v>357500</v>
          </cell>
          <cell r="AK54">
            <v>407800</v>
          </cell>
          <cell r="AN54">
            <v>339900</v>
          </cell>
        </row>
      </sheetData>
      <sheetData sheetId="25">
        <row r="7">
          <cell r="D7">
            <v>500</v>
          </cell>
          <cell r="G7">
            <v>500</v>
          </cell>
          <cell r="J7">
            <v>600</v>
          </cell>
          <cell r="M7">
            <v>800</v>
          </cell>
          <cell r="P7">
            <v>800</v>
          </cell>
          <cell r="S7">
            <v>900</v>
          </cell>
          <cell r="Y7">
            <v>1000</v>
          </cell>
          <cell r="AB7">
            <v>900</v>
          </cell>
          <cell r="AE7">
            <v>900</v>
          </cell>
          <cell r="AH7">
            <v>800</v>
          </cell>
          <cell r="AK7">
            <v>800</v>
          </cell>
          <cell r="AN7">
            <v>800</v>
          </cell>
        </row>
        <row r="8">
          <cell r="D8">
            <v>13688.232500000002</v>
          </cell>
          <cell r="G8">
            <v>14015.675000000001</v>
          </cell>
          <cell r="J8">
            <v>13288.025000000001</v>
          </cell>
          <cell r="M8">
            <v>13288.025000000001</v>
          </cell>
          <cell r="P8">
            <v>13651.850000000002</v>
          </cell>
          <cell r="S8">
            <v>13651.850000000002</v>
          </cell>
          <cell r="Y8">
            <v>12924.2</v>
          </cell>
          <cell r="AB8">
            <v>12196.550000000001</v>
          </cell>
          <cell r="AE8">
            <v>12196.550000000001</v>
          </cell>
          <cell r="AH8">
            <v>12196.550000000001</v>
          </cell>
          <cell r="AK8">
            <v>12014.637500000001</v>
          </cell>
          <cell r="AN8">
            <v>12087.4025</v>
          </cell>
        </row>
        <row r="9">
          <cell r="D9">
            <v>14245.89</v>
          </cell>
          <cell r="G9">
            <v>805.5</v>
          </cell>
          <cell r="J9">
            <v>1899</v>
          </cell>
          <cell r="M9">
            <v>805.5</v>
          </cell>
          <cell r="P9">
            <v>1899</v>
          </cell>
          <cell r="S9">
            <v>805.5</v>
          </cell>
          <cell r="Y9">
            <v>1899</v>
          </cell>
          <cell r="AB9">
            <v>805.5</v>
          </cell>
          <cell r="AE9">
            <v>1899</v>
          </cell>
          <cell r="AH9">
            <v>805.5</v>
          </cell>
          <cell r="AK9">
            <v>1899</v>
          </cell>
          <cell r="AN9">
            <v>805.5</v>
          </cell>
        </row>
        <row r="10">
          <cell r="D10">
            <v>0</v>
          </cell>
          <cell r="G10">
            <v>24660</v>
          </cell>
          <cell r="J10">
            <v>6165</v>
          </cell>
          <cell r="M10">
            <v>0</v>
          </cell>
          <cell r="P10">
            <v>0</v>
          </cell>
          <cell r="S10">
            <v>13.786800000000003</v>
          </cell>
          <cell r="Y10">
            <v>0</v>
          </cell>
          <cell r="AB10">
            <v>0</v>
          </cell>
          <cell r="AE10">
            <v>439.85</v>
          </cell>
          <cell r="AH10">
            <v>929.62</v>
          </cell>
          <cell r="AK10">
            <v>0</v>
          </cell>
          <cell r="AN10">
            <v>0</v>
          </cell>
        </row>
        <row r="11">
          <cell r="D11">
            <v>102297.783</v>
          </cell>
          <cell r="G11">
            <v>102297.783</v>
          </cell>
          <cell r="J11">
            <v>102297.783</v>
          </cell>
          <cell r="M11">
            <v>102297.783</v>
          </cell>
          <cell r="P11">
            <v>102297.783</v>
          </cell>
          <cell r="S11">
            <v>102297.783</v>
          </cell>
          <cell r="Y11">
            <v>102297.783</v>
          </cell>
          <cell r="AB11">
            <v>102297.783</v>
          </cell>
          <cell r="AE11">
            <v>102297.783</v>
          </cell>
          <cell r="AH11">
            <v>102297.783</v>
          </cell>
          <cell r="AK11">
            <v>102297.783</v>
          </cell>
          <cell r="AN11">
            <v>102297.783</v>
          </cell>
        </row>
        <row r="12">
          <cell r="D12">
            <v>1845</v>
          </cell>
          <cell r="G12">
            <v>1726.8400000000001</v>
          </cell>
          <cell r="J12">
            <v>1845</v>
          </cell>
          <cell r="M12">
            <v>1806</v>
          </cell>
          <cell r="P12">
            <v>1865.0699999999997</v>
          </cell>
          <cell r="S12">
            <v>1806</v>
          </cell>
          <cell r="Y12">
            <v>1866</v>
          </cell>
          <cell r="AB12">
            <v>1866</v>
          </cell>
          <cell r="AE12">
            <v>1805.21</v>
          </cell>
          <cell r="AH12">
            <v>1866</v>
          </cell>
          <cell r="AK12">
            <v>1805.38</v>
          </cell>
          <cell r="AN12">
            <v>1866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12420</v>
          </cell>
          <cell r="G14">
            <v>41160</v>
          </cell>
          <cell r="J14">
            <v>27650</v>
          </cell>
          <cell r="M14">
            <v>13185</v>
          </cell>
          <cell r="P14">
            <v>17820</v>
          </cell>
          <cell r="S14">
            <v>20790</v>
          </cell>
          <cell r="Y14">
            <v>18230</v>
          </cell>
          <cell r="AB14">
            <v>23910</v>
          </cell>
          <cell r="AE14">
            <v>31250</v>
          </cell>
          <cell r="AH14">
            <v>8615</v>
          </cell>
          <cell r="AK14">
            <v>15440</v>
          </cell>
          <cell r="AN14">
            <v>19740</v>
          </cell>
        </row>
        <row r="15">
          <cell r="D15">
            <v>13911.517500000004</v>
          </cell>
          <cell r="G15">
            <v>12586.611071428575</v>
          </cell>
          <cell r="J15">
            <v>14573.970714285719</v>
          </cell>
          <cell r="M15">
            <v>11924.15785714286</v>
          </cell>
          <cell r="P15">
            <v>14573.970714285719</v>
          </cell>
          <cell r="S15">
            <v>13911.517500000004</v>
          </cell>
          <cell r="Y15">
            <v>13249.064285714288</v>
          </cell>
          <cell r="AB15">
            <v>15236.423928571434</v>
          </cell>
          <cell r="AE15">
            <v>13911.517500000004</v>
          </cell>
          <cell r="AH15">
            <v>14573.970714285719</v>
          </cell>
          <cell r="AK15">
            <v>14573.970714285719</v>
          </cell>
          <cell r="AN15">
            <v>12586.611071428575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  <cell r="Y16">
            <v>0</v>
          </cell>
          <cell r="AB16">
            <v>0</v>
          </cell>
          <cell r="AE16">
            <v>0</v>
          </cell>
          <cell r="AH16">
            <v>0</v>
          </cell>
          <cell r="AK16">
            <v>0</v>
          </cell>
          <cell r="AN16">
            <v>0</v>
          </cell>
        </row>
        <row r="17">
          <cell r="D17">
            <v>0</v>
          </cell>
          <cell r="G17">
            <v>0</v>
          </cell>
          <cell r="J17">
            <v>0</v>
          </cell>
          <cell r="M17">
            <v>0</v>
          </cell>
          <cell r="P17">
            <v>0</v>
          </cell>
          <cell r="S17">
            <v>0</v>
          </cell>
          <cell r="Y17">
            <v>0</v>
          </cell>
          <cell r="AB17">
            <v>0</v>
          </cell>
          <cell r="AE17">
            <v>0</v>
          </cell>
          <cell r="AH17">
            <v>0</v>
          </cell>
          <cell r="AK17">
            <v>0</v>
          </cell>
          <cell r="AN17">
            <v>0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  <cell r="AN18">
            <v>0</v>
          </cell>
        </row>
        <row r="19">
          <cell r="D19">
            <v>0</v>
          </cell>
          <cell r="G19">
            <v>0</v>
          </cell>
          <cell r="J19">
            <v>0</v>
          </cell>
          <cell r="M19">
            <v>0</v>
          </cell>
          <cell r="P19">
            <v>0</v>
          </cell>
          <cell r="S19">
            <v>0</v>
          </cell>
          <cell r="Y19">
            <v>0</v>
          </cell>
          <cell r="AB19">
            <v>0</v>
          </cell>
          <cell r="AE19">
            <v>0</v>
          </cell>
          <cell r="AH19">
            <v>0</v>
          </cell>
          <cell r="AK19">
            <v>0</v>
          </cell>
          <cell r="AN19">
            <v>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0</v>
          </cell>
          <cell r="G22">
            <v>0</v>
          </cell>
          <cell r="J22">
            <v>0</v>
          </cell>
          <cell r="M22">
            <v>0</v>
          </cell>
          <cell r="P22">
            <v>0</v>
          </cell>
          <cell r="S22">
            <v>0</v>
          </cell>
          <cell r="Y22">
            <v>0</v>
          </cell>
          <cell r="AB22">
            <v>0</v>
          </cell>
          <cell r="AE22">
            <v>0</v>
          </cell>
          <cell r="AH22">
            <v>0</v>
          </cell>
          <cell r="AK22">
            <v>0</v>
          </cell>
          <cell r="AN22">
            <v>0</v>
          </cell>
        </row>
        <row r="23">
          <cell r="D23">
            <v>120044.087</v>
          </cell>
          <cell r="G23">
            <v>145108.98699999999</v>
          </cell>
          <cell r="J23">
            <v>141602.087</v>
          </cell>
          <cell r="M23">
            <v>125252.98699999999</v>
          </cell>
          <cell r="P23">
            <v>125967.087</v>
          </cell>
          <cell r="S23">
            <v>131680.98699999999</v>
          </cell>
          <cell r="Y23">
            <v>136119.087</v>
          </cell>
          <cell r="AB23">
            <v>143010.98699999999</v>
          </cell>
          <cell r="AE23">
            <v>128541.807</v>
          </cell>
          <cell r="AH23">
            <v>326972.98699999996</v>
          </cell>
          <cell r="AK23">
            <v>333260.087</v>
          </cell>
          <cell r="AN23">
            <v>323922.98699999996</v>
          </cell>
        </row>
        <row r="24">
          <cell r="D24">
            <v>0</v>
          </cell>
          <cell r="G24">
            <v>0</v>
          </cell>
          <cell r="J24">
            <v>0</v>
          </cell>
          <cell r="M24">
            <v>0</v>
          </cell>
          <cell r="P24">
            <v>0</v>
          </cell>
          <cell r="S24">
            <v>0</v>
          </cell>
          <cell r="Y24">
            <v>0</v>
          </cell>
          <cell r="AB24">
            <v>0</v>
          </cell>
          <cell r="AE24">
            <v>0</v>
          </cell>
          <cell r="AH24">
            <v>0</v>
          </cell>
          <cell r="AK24">
            <v>0</v>
          </cell>
          <cell r="AN24">
            <v>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  <cell r="AN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  <cell r="AN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  <cell r="Y27">
            <v>0</v>
          </cell>
          <cell r="AB27">
            <v>0</v>
          </cell>
          <cell r="AE27">
            <v>0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0</v>
          </cell>
          <cell r="G28">
            <v>0</v>
          </cell>
          <cell r="J28">
            <v>0</v>
          </cell>
          <cell r="M28">
            <v>0</v>
          </cell>
          <cell r="P28">
            <v>0</v>
          </cell>
          <cell r="S28">
            <v>0</v>
          </cell>
          <cell r="Y28">
            <v>0</v>
          </cell>
          <cell r="AB28">
            <v>0</v>
          </cell>
          <cell r="AE28">
            <v>0</v>
          </cell>
          <cell r="AH28">
            <v>0</v>
          </cell>
          <cell r="AK28">
            <v>0</v>
          </cell>
          <cell r="AN28">
            <v>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  <cell r="AN30">
            <v>0</v>
          </cell>
        </row>
        <row r="32">
          <cell r="D32">
            <v>11224.916999999999</v>
          </cell>
          <cell r="G32">
            <v>11224.916999999999</v>
          </cell>
          <cell r="J32">
            <v>12833.914499999999</v>
          </cell>
          <cell r="M32">
            <v>9615.9195</v>
          </cell>
          <cell r="P32">
            <v>10152.252</v>
          </cell>
          <cell r="S32">
            <v>12833.914499999999</v>
          </cell>
          <cell r="Y32">
            <v>12297.582</v>
          </cell>
          <cell r="AB32">
            <v>11761.2495</v>
          </cell>
          <cell r="AE32">
            <v>12833.914499999999</v>
          </cell>
          <cell r="AH32">
            <v>11761.2495</v>
          </cell>
          <cell r="AK32">
            <v>12833.914499999999</v>
          </cell>
          <cell r="AN32">
            <v>10688.584499999999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  <cell r="Y33">
            <v>0</v>
          </cell>
          <cell r="AB33">
            <v>0</v>
          </cell>
          <cell r="AE33">
            <v>0</v>
          </cell>
          <cell r="AH33">
            <v>0</v>
          </cell>
          <cell r="AK33">
            <v>0</v>
          </cell>
          <cell r="AN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  <cell r="Y35">
            <v>0</v>
          </cell>
          <cell r="AB35">
            <v>0</v>
          </cell>
          <cell r="AE35">
            <v>0</v>
          </cell>
          <cell r="AH35">
            <v>0</v>
          </cell>
          <cell r="AK35">
            <v>0</v>
          </cell>
          <cell r="AN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  <cell r="Y36">
            <v>0</v>
          </cell>
          <cell r="AB36">
            <v>0</v>
          </cell>
          <cell r="AE36">
            <v>0</v>
          </cell>
          <cell r="AH36">
            <v>0</v>
          </cell>
          <cell r="AK36">
            <v>0</v>
          </cell>
          <cell r="AN36">
            <v>0</v>
          </cell>
        </row>
        <row r="37">
          <cell r="D37">
            <v>0</v>
          </cell>
          <cell r="G37">
            <v>0</v>
          </cell>
          <cell r="J37">
            <v>0</v>
          </cell>
          <cell r="M37">
            <v>0</v>
          </cell>
          <cell r="P37">
            <v>0</v>
          </cell>
          <cell r="S37">
            <v>0</v>
          </cell>
          <cell r="Y37">
            <v>0</v>
          </cell>
          <cell r="AB37">
            <v>0</v>
          </cell>
          <cell r="AE37">
            <v>0</v>
          </cell>
          <cell r="AH37">
            <v>0</v>
          </cell>
          <cell r="AK37">
            <v>0</v>
          </cell>
          <cell r="AN37">
            <v>0</v>
          </cell>
        </row>
        <row r="38">
          <cell r="D38">
            <v>0</v>
          </cell>
          <cell r="G38">
            <v>0</v>
          </cell>
          <cell r="J38">
            <v>0</v>
          </cell>
          <cell r="M38">
            <v>0</v>
          </cell>
          <cell r="P38">
            <v>0</v>
          </cell>
          <cell r="S38">
            <v>0</v>
          </cell>
          <cell r="Y38">
            <v>0</v>
          </cell>
          <cell r="AB38">
            <v>0</v>
          </cell>
          <cell r="AE38">
            <v>0</v>
          </cell>
          <cell r="AH38">
            <v>0</v>
          </cell>
          <cell r="AK38">
            <v>0</v>
          </cell>
          <cell r="AN38">
            <v>0</v>
          </cell>
        </row>
        <row r="39">
          <cell r="D39">
            <v>1400</v>
          </cell>
          <cell r="G39">
            <v>1400</v>
          </cell>
          <cell r="J39">
            <v>1400</v>
          </cell>
          <cell r="M39">
            <v>1400</v>
          </cell>
          <cell r="P39">
            <v>1400</v>
          </cell>
          <cell r="S39">
            <v>1400</v>
          </cell>
          <cell r="Y39">
            <v>1400</v>
          </cell>
          <cell r="AB39">
            <v>1400</v>
          </cell>
          <cell r="AE39">
            <v>1400</v>
          </cell>
          <cell r="AH39">
            <v>1400</v>
          </cell>
          <cell r="AK39">
            <v>1400</v>
          </cell>
          <cell r="AN39">
            <v>1400</v>
          </cell>
        </row>
        <row r="40">
          <cell r="D40">
            <v>0</v>
          </cell>
          <cell r="G40">
            <v>0</v>
          </cell>
          <cell r="J40">
            <v>0</v>
          </cell>
          <cell r="M40">
            <v>0</v>
          </cell>
          <cell r="P40">
            <v>0</v>
          </cell>
          <cell r="S40">
            <v>0</v>
          </cell>
          <cell r="Y40">
            <v>0</v>
          </cell>
          <cell r="AB40">
            <v>0</v>
          </cell>
          <cell r="AE40">
            <v>0</v>
          </cell>
          <cell r="AH40">
            <v>0</v>
          </cell>
          <cell r="AK40">
            <v>0</v>
          </cell>
          <cell r="AN40">
            <v>0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  <cell r="AN41">
            <v>0</v>
          </cell>
        </row>
        <row r="42">
          <cell r="D42">
            <v>0</v>
          </cell>
          <cell r="G42">
            <v>0</v>
          </cell>
          <cell r="J42">
            <v>0</v>
          </cell>
          <cell r="M42">
            <v>0</v>
          </cell>
          <cell r="P42">
            <v>0</v>
          </cell>
          <cell r="S42">
            <v>0</v>
          </cell>
          <cell r="Y42">
            <v>0</v>
          </cell>
          <cell r="AB42">
            <v>0</v>
          </cell>
          <cell r="AE42">
            <v>0</v>
          </cell>
          <cell r="AH42">
            <v>0</v>
          </cell>
          <cell r="AK42">
            <v>0</v>
          </cell>
          <cell r="AN42">
            <v>0</v>
          </cell>
        </row>
        <row r="43">
          <cell r="D43">
            <v>0</v>
          </cell>
          <cell r="G43">
            <v>0</v>
          </cell>
          <cell r="J43">
            <v>0</v>
          </cell>
          <cell r="M43">
            <v>0</v>
          </cell>
          <cell r="P43">
            <v>0</v>
          </cell>
          <cell r="S43">
            <v>0</v>
          </cell>
          <cell r="Y43">
            <v>0</v>
          </cell>
          <cell r="AB43">
            <v>0</v>
          </cell>
          <cell r="AE43">
            <v>0</v>
          </cell>
          <cell r="AH43">
            <v>0</v>
          </cell>
          <cell r="AK43">
            <v>0</v>
          </cell>
          <cell r="AN43">
            <v>0</v>
          </cell>
        </row>
        <row r="44">
          <cell r="D44">
            <v>75</v>
          </cell>
          <cell r="G44">
            <v>350.25000000000006</v>
          </cell>
          <cell r="J44">
            <v>875.8</v>
          </cell>
          <cell r="M44">
            <v>246.5</v>
          </cell>
          <cell r="P44">
            <v>805</v>
          </cell>
          <cell r="S44">
            <v>426</v>
          </cell>
          <cell r="Y44">
            <v>431.55000000000007</v>
          </cell>
          <cell r="AB44">
            <v>592.5</v>
          </cell>
          <cell r="AE44">
            <v>573</v>
          </cell>
          <cell r="AH44">
            <v>230</v>
          </cell>
          <cell r="AK44">
            <v>148.19999999999999</v>
          </cell>
          <cell r="AN44">
            <v>612.5</v>
          </cell>
        </row>
        <row r="45">
          <cell r="D45">
            <v>0</v>
          </cell>
          <cell r="G45">
            <v>0</v>
          </cell>
          <cell r="J45">
            <v>0</v>
          </cell>
          <cell r="M45">
            <v>0</v>
          </cell>
          <cell r="P45">
            <v>0</v>
          </cell>
          <cell r="S45">
            <v>0</v>
          </cell>
          <cell r="Y45">
            <v>0</v>
          </cell>
          <cell r="AB45">
            <v>0</v>
          </cell>
          <cell r="AE45">
            <v>0</v>
          </cell>
          <cell r="AH45">
            <v>0</v>
          </cell>
          <cell r="AK45">
            <v>0</v>
          </cell>
          <cell r="AN45">
            <v>0</v>
          </cell>
        </row>
        <row r="46">
          <cell r="D46">
            <v>0</v>
          </cell>
          <cell r="G46">
            <v>0</v>
          </cell>
          <cell r="J46">
            <v>0</v>
          </cell>
          <cell r="M46">
            <v>0</v>
          </cell>
          <cell r="P46">
            <v>0</v>
          </cell>
          <cell r="S46">
            <v>0</v>
          </cell>
          <cell r="Y46">
            <v>0</v>
          </cell>
          <cell r="AB46">
            <v>0</v>
          </cell>
          <cell r="AE46">
            <v>0</v>
          </cell>
          <cell r="AH46">
            <v>0</v>
          </cell>
          <cell r="AK46">
            <v>0</v>
          </cell>
          <cell r="AN46">
            <v>0</v>
          </cell>
        </row>
        <row r="47">
          <cell r="D47">
            <v>0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  <cell r="AN47">
            <v>0</v>
          </cell>
        </row>
        <row r="48">
          <cell r="D48">
            <v>364</v>
          </cell>
          <cell r="G48">
            <v>6226</v>
          </cell>
          <cell r="J48">
            <v>4780</v>
          </cell>
          <cell r="M48">
            <v>0</v>
          </cell>
          <cell r="P48">
            <v>0</v>
          </cell>
          <cell r="S48">
            <v>1846</v>
          </cell>
          <cell r="Y48">
            <v>350</v>
          </cell>
          <cell r="AB48">
            <v>1160</v>
          </cell>
          <cell r="AE48">
            <v>1492</v>
          </cell>
          <cell r="AH48">
            <v>3928</v>
          </cell>
          <cell r="AK48">
            <v>730</v>
          </cell>
          <cell r="AN48">
            <v>20700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  <cell r="Y49">
            <v>0</v>
          </cell>
          <cell r="AB49">
            <v>0</v>
          </cell>
          <cell r="AE49">
            <v>0</v>
          </cell>
          <cell r="AH49">
            <v>0</v>
          </cell>
          <cell r="AK49">
            <v>0</v>
          </cell>
          <cell r="AN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  <cell r="Y50">
            <v>0</v>
          </cell>
          <cell r="AB50">
            <v>0</v>
          </cell>
          <cell r="AE50">
            <v>0</v>
          </cell>
          <cell r="AH50">
            <v>0</v>
          </cell>
          <cell r="AK50">
            <v>0</v>
          </cell>
          <cell r="AN50">
            <v>0</v>
          </cell>
        </row>
        <row r="54">
          <cell r="D54">
            <v>177510</v>
          </cell>
          <cell r="G54">
            <v>174600</v>
          </cell>
          <cell r="J54">
            <v>194970</v>
          </cell>
          <cell r="M54">
            <v>148410</v>
          </cell>
          <cell r="P54">
            <v>168780</v>
          </cell>
          <cell r="S54">
            <v>183330</v>
          </cell>
          <cell r="Y54">
            <v>194970</v>
          </cell>
          <cell r="AB54">
            <v>174600</v>
          </cell>
          <cell r="AE54">
            <v>194970</v>
          </cell>
          <cell r="AH54">
            <v>192060</v>
          </cell>
          <cell r="AK54">
            <v>186240</v>
          </cell>
          <cell r="AN54">
            <v>183330</v>
          </cell>
        </row>
      </sheetData>
      <sheetData sheetId="26">
        <row r="7">
          <cell r="D7">
            <v>2100</v>
          </cell>
          <cell r="G7">
            <v>2100</v>
          </cell>
          <cell r="J7">
            <v>2100</v>
          </cell>
          <cell r="M7">
            <v>2100</v>
          </cell>
          <cell r="P7">
            <v>2100</v>
          </cell>
          <cell r="S7">
            <v>2100</v>
          </cell>
          <cell r="Y7">
            <v>2100</v>
          </cell>
          <cell r="AB7">
            <v>2100</v>
          </cell>
          <cell r="AE7">
            <v>2300</v>
          </cell>
          <cell r="AH7">
            <v>3600</v>
          </cell>
          <cell r="AK7">
            <v>3500</v>
          </cell>
          <cell r="AN7">
            <v>3600</v>
          </cell>
        </row>
        <row r="8">
          <cell r="D8">
            <v>96533.150000000009</v>
          </cell>
          <cell r="G8">
            <v>98716.1</v>
          </cell>
          <cell r="J8">
            <v>93865.1</v>
          </cell>
          <cell r="M8">
            <v>93865.1</v>
          </cell>
          <cell r="P8">
            <v>96290.6</v>
          </cell>
          <cell r="S8">
            <v>96290.6</v>
          </cell>
          <cell r="Y8">
            <v>91439.6</v>
          </cell>
          <cell r="AB8">
            <v>86588.6</v>
          </cell>
          <cell r="AE8">
            <v>86588.6</v>
          </cell>
          <cell r="AH8">
            <v>86588.6</v>
          </cell>
          <cell r="AK8">
            <v>85375.85</v>
          </cell>
          <cell r="AN8">
            <v>85860.950000000012</v>
          </cell>
        </row>
        <row r="9">
          <cell r="D9">
            <v>71229.450000000012</v>
          </cell>
          <cell r="G9">
            <v>4027.5</v>
          </cell>
          <cell r="J9">
            <v>9495</v>
          </cell>
          <cell r="M9">
            <v>4027.5</v>
          </cell>
          <cell r="P9">
            <v>9495</v>
          </cell>
          <cell r="S9">
            <v>4027.5</v>
          </cell>
          <cell r="Y9">
            <v>9495</v>
          </cell>
          <cell r="AB9">
            <v>4027.5</v>
          </cell>
          <cell r="AE9">
            <v>9495</v>
          </cell>
          <cell r="AH9">
            <v>4027.5</v>
          </cell>
          <cell r="AK9">
            <v>9495</v>
          </cell>
          <cell r="AN9">
            <v>4027.5</v>
          </cell>
        </row>
        <row r="10">
          <cell r="D10">
            <v>10982</v>
          </cell>
          <cell r="G10">
            <v>134282</v>
          </cell>
          <cell r="J10">
            <v>43323.199999999997</v>
          </cell>
          <cell r="M10">
            <v>9465.7999999999993</v>
          </cell>
          <cell r="P10">
            <v>9971.2000000000007</v>
          </cell>
          <cell r="S10">
            <v>12636.068000000001</v>
          </cell>
          <cell r="Y10">
            <v>11992.8</v>
          </cell>
          <cell r="AB10">
            <v>11487.4</v>
          </cell>
          <cell r="AE10">
            <v>16896.7</v>
          </cell>
          <cell r="AH10">
            <v>20783.599999999999</v>
          </cell>
          <cell r="AK10">
            <v>12498.2</v>
          </cell>
          <cell r="AN10">
            <v>10476.6</v>
          </cell>
        </row>
        <row r="11">
          <cell r="D11">
            <v>427687</v>
          </cell>
          <cell r="G11">
            <v>427687</v>
          </cell>
          <cell r="J11">
            <v>427687</v>
          </cell>
          <cell r="M11">
            <v>427687</v>
          </cell>
          <cell r="P11">
            <v>427687</v>
          </cell>
          <cell r="S11">
            <v>427687</v>
          </cell>
          <cell r="Y11">
            <v>427687</v>
          </cell>
          <cell r="AB11">
            <v>427687</v>
          </cell>
          <cell r="AE11">
            <v>427687</v>
          </cell>
          <cell r="AH11">
            <v>427687</v>
          </cell>
          <cell r="AK11">
            <v>427687</v>
          </cell>
          <cell r="AN11">
            <v>427687</v>
          </cell>
        </row>
        <row r="12">
          <cell r="D12">
            <v>2943</v>
          </cell>
          <cell r="G12">
            <v>2754.5200000000004</v>
          </cell>
          <cell r="J12">
            <v>2943</v>
          </cell>
          <cell r="M12">
            <v>2880</v>
          </cell>
          <cell r="P12">
            <v>2976.59</v>
          </cell>
          <cell r="S12">
            <v>2880</v>
          </cell>
          <cell r="Y12">
            <v>2976</v>
          </cell>
          <cell r="AB12">
            <v>2976</v>
          </cell>
          <cell r="AE12">
            <v>2880.5300000000007</v>
          </cell>
          <cell r="AH12">
            <v>2976</v>
          </cell>
          <cell r="AK12">
            <v>2880.7900000000009</v>
          </cell>
          <cell r="AN12">
            <v>2976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31640</v>
          </cell>
          <cell r="G14">
            <v>35280</v>
          </cell>
          <cell r="J14">
            <v>58893.333333333336</v>
          </cell>
          <cell r="M14">
            <v>53905</v>
          </cell>
          <cell r="P14">
            <v>49400</v>
          </cell>
          <cell r="S14">
            <v>39940</v>
          </cell>
          <cell r="Y14">
            <v>54260</v>
          </cell>
          <cell r="AB14">
            <v>54680</v>
          </cell>
          <cell r="AE14">
            <v>36860</v>
          </cell>
          <cell r="AH14">
            <v>37765</v>
          </cell>
          <cell r="AK14">
            <v>51473.333333333336</v>
          </cell>
          <cell r="AN14">
            <v>38340</v>
          </cell>
        </row>
        <row r="15">
          <cell r="D15">
            <v>58960.36050000001</v>
          </cell>
          <cell r="G15">
            <v>53345.088071428581</v>
          </cell>
          <cell r="J15">
            <v>61767.996714285728</v>
          </cell>
          <cell r="M15">
            <v>50537.451857142863</v>
          </cell>
          <cell r="P15">
            <v>61767.996714285728</v>
          </cell>
          <cell r="S15">
            <v>58960.36050000001</v>
          </cell>
          <cell r="Y15">
            <v>56152.724285714292</v>
          </cell>
          <cell r="AB15">
            <v>64575.632928571446</v>
          </cell>
          <cell r="AE15">
            <v>58960.36050000001</v>
          </cell>
          <cell r="AH15">
            <v>61767.996714285728</v>
          </cell>
          <cell r="AK15">
            <v>61767.996714285728</v>
          </cell>
          <cell r="AN15">
            <v>53345.088071428581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  <cell r="Y16">
            <v>0</v>
          </cell>
          <cell r="AB16">
            <v>0</v>
          </cell>
          <cell r="AE16">
            <v>0</v>
          </cell>
          <cell r="AH16">
            <v>0</v>
          </cell>
          <cell r="AK16">
            <v>0</v>
          </cell>
          <cell r="AN16">
            <v>0</v>
          </cell>
        </row>
        <row r="17">
          <cell r="D17">
            <v>0</v>
          </cell>
          <cell r="G17">
            <v>0</v>
          </cell>
          <cell r="J17">
            <v>0</v>
          </cell>
          <cell r="M17">
            <v>0</v>
          </cell>
          <cell r="P17">
            <v>0</v>
          </cell>
          <cell r="S17">
            <v>0</v>
          </cell>
          <cell r="Y17">
            <v>0</v>
          </cell>
          <cell r="AB17">
            <v>0</v>
          </cell>
          <cell r="AE17">
            <v>0</v>
          </cell>
          <cell r="AH17">
            <v>0</v>
          </cell>
          <cell r="AK17">
            <v>0</v>
          </cell>
          <cell r="AN17">
            <v>0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  <cell r="AN18">
            <v>0</v>
          </cell>
        </row>
        <row r="19">
          <cell r="D19">
            <v>0</v>
          </cell>
          <cell r="G19">
            <v>0</v>
          </cell>
          <cell r="J19">
            <v>0</v>
          </cell>
          <cell r="M19">
            <v>0</v>
          </cell>
          <cell r="P19">
            <v>0</v>
          </cell>
          <cell r="S19">
            <v>0</v>
          </cell>
          <cell r="Y19">
            <v>0</v>
          </cell>
          <cell r="AB19">
            <v>0</v>
          </cell>
          <cell r="AE19">
            <v>0</v>
          </cell>
          <cell r="AH19">
            <v>0</v>
          </cell>
          <cell r="AK19">
            <v>0</v>
          </cell>
          <cell r="AN19">
            <v>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0</v>
          </cell>
          <cell r="G22">
            <v>0</v>
          </cell>
          <cell r="J22">
            <v>0</v>
          </cell>
          <cell r="M22">
            <v>0</v>
          </cell>
          <cell r="P22">
            <v>0</v>
          </cell>
          <cell r="S22">
            <v>0</v>
          </cell>
          <cell r="Y22">
            <v>0</v>
          </cell>
          <cell r="AB22">
            <v>0</v>
          </cell>
          <cell r="AE22">
            <v>0</v>
          </cell>
          <cell r="AH22">
            <v>0</v>
          </cell>
          <cell r="AK22">
            <v>0</v>
          </cell>
          <cell r="AN22">
            <v>0</v>
          </cell>
        </row>
        <row r="23">
          <cell r="D23">
            <v>66125.87</v>
          </cell>
          <cell r="G23">
            <v>85000.76999999999</v>
          </cell>
          <cell r="J23">
            <v>75423.87</v>
          </cell>
          <cell r="M23">
            <v>68190.17</v>
          </cell>
          <cell r="P23">
            <v>69788.87</v>
          </cell>
          <cell r="S23">
            <v>71732.77</v>
          </cell>
          <cell r="Y23">
            <v>81200.87</v>
          </cell>
          <cell r="AB23">
            <v>72217.77</v>
          </cell>
          <cell r="AE23">
            <v>61531.07</v>
          </cell>
          <cell r="AH23">
            <v>262564.77</v>
          </cell>
          <cell r="AK23">
            <v>278081.87</v>
          </cell>
          <cell r="AN23">
            <v>257240.16999999998</v>
          </cell>
        </row>
        <row r="24">
          <cell r="D24">
            <v>0</v>
          </cell>
          <cell r="G24">
            <v>0</v>
          </cell>
          <cell r="J24">
            <v>0</v>
          </cell>
          <cell r="M24">
            <v>0</v>
          </cell>
          <cell r="P24">
            <v>0</v>
          </cell>
          <cell r="S24">
            <v>0</v>
          </cell>
          <cell r="Y24">
            <v>0</v>
          </cell>
          <cell r="AB24">
            <v>0</v>
          </cell>
          <cell r="AE24">
            <v>0</v>
          </cell>
          <cell r="AH24">
            <v>0</v>
          </cell>
          <cell r="AK24">
            <v>0</v>
          </cell>
          <cell r="AN24">
            <v>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  <cell r="AN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  <cell r="AN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  <cell r="Y27">
            <v>0</v>
          </cell>
          <cell r="AB27">
            <v>0</v>
          </cell>
          <cell r="AE27">
            <v>0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0</v>
          </cell>
          <cell r="G28">
            <v>0</v>
          </cell>
          <cell r="J28">
            <v>0</v>
          </cell>
          <cell r="M28">
            <v>0</v>
          </cell>
          <cell r="P28">
            <v>0</v>
          </cell>
          <cell r="S28">
            <v>0</v>
          </cell>
          <cell r="Y28">
            <v>0</v>
          </cell>
          <cell r="AB28">
            <v>0</v>
          </cell>
          <cell r="AE28">
            <v>0</v>
          </cell>
          <cell r="AH28">
            <v>0</v>
          </cell>
          <cell r="AK28">
            <v>0</v>
          </cell>
          <cell r="AN28">
            <v>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  <cell r="AN30">
            <v>0</v>
          </cell>
        </row>
        <row r="32">
          <cell r="D32">
            <v>112249.17</v>
          </cell>
          <cell r="G32">
            <v>112249.17</v>
          </cell>
          <cell r="J32">
            <v>128339.145</v>
          </cell>
          <cell r="M32">
            <v>96159.195000000007</v>
          </cell>
          <cell r="P32">
            <v>101522.52</v>
          </cell>
          <cell r="S32">
            <v>128339.145</v>
          </cell>
          <cell r="Y32">
            <v>122975.82</v>
          </cell>
          <cell r="AB32">
            <v>117612.495</v>
          </cell>
          <cell r="AE32">
            <v>128339.145</v>
          </cell>
          <cell r="AH32">
            <v>117612.495</v>
          </cell>
          <cell r="AK32">
            <v>128339.145</v>
          </cell>
          <cell r="AN32">
            <v>106885.845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  <cell r="Y33">
            <v>0</v>
          </cell>
          <cell r="AB33">
            <v>0</v>
          </cell>
          <cell r="AE33">
            <v>0</v>
          </cell>
          <cell r="AH33">
            <v>0</v>
          </cell>
          <cell r="AK33">
            <v>0</v>
          </cell>
          <cell r="AN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  <cell r="Y35">
            <v>0</v>
          </cell>
          <cell r="AB35">
            <v>0</v>
          </cell>
          <cell r="AE35">
            <v>0</v>
          </cell>
          <cell r="AH35">
            <v>0</v>
          </cell>
          <cell r="AK35">
            <v>0</v>
          </cell>
          <cell r="AN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  <cell r="Y36">
            <v>0</v>
          </cell>
          <cell r="AB36">
            <v>0</v>
          </cell>
          <cell r="AE36">
            <v>0</v>
          </cell>
          <cell r="AH36">
            <v>0</v>
          </cell>
          <cell r="AK36">
            <v>0</v>
          </cell>
          <cell r="AN36">
            <v>0</v>
          </cell>
        </row>
        <row r="37">
          <cell r="D37">
            <v>0</v>
          </cell>
          <cell r="G37">
            <v>0</v>
          </cell>
          <cell r="J37">
            <v>0</v>
          </cell>
          <cell r="M37">
            <v>0</v>
          </cell>
          <cell r="P37">
            <v>0</v>
          </cell>
          <cell r="S37">
            <v>0</v>
          </cell>
          <cell r="Y37">
            <v>0</v>
          </cell>
          <cell r="AB37">
            <v>0</v>
          </cell>
          <cell r="AE37">
            <v>0</v>
          </cell>
          <cell r="AH37">
            <v>0</v>
          </cell>
          <cell r="AK37">
            <v>0</v>
          </cell>
          <cell r="AN37">
            <v>0</v>
          </cell>
        </row>
        <row r="38">
          <cell r="D38">
            <v>0</v>
          </cell>
          <cell r="G38">
            <v>0</v>
          </cell>
          <cell r="J38">
            <v>0</v>
          </cell>
          <cell r="M38">
            <v>0</v>
          </cell>
          <cell r="P38">
            <v>0</v>
          </cell>
          <cell r="S38">
            <v>0</v>
          </cell>
          <cell r="Y38">
            <v>0</v>
          </cell>
          <cell r="AB38">
            <v>0</v>
          </cell>
          <cell r="AE38">
            <v>0</v>
          </cell>
          <cell r="AH38">
            <v>0</v>
          </cell>
          <cell r="AK38">
            <v>0</v>
          </cell>
          <cell r="AN38">
            <v>0</v>
          </cell>
        </row>
        <row r="39">
          <cell r="D39">
            <v>1400</v>
          </cell>
          <cell r="G39">
            <v>1400</v>
          </cell>
          <cell r="J39">
            <v>1400</v>
          </cell>
          <cell r="M39">
            <v>1400</v>
          </cell>
          <cell r="P39">
            <v>1400</v>
          </cell>
          <cell r="S39">
            <v>1400</v>
          </cell>
          <cell r="Y39">
            <v>1400</v>
          </cell>
          <cell r="AB39">
            <v>1400</v>
          </cell>
          <cell r="AE39">
            <v>1400</v>
          </cell>
          <cell r="AH39">
            <v>1400</v>
          </cell>
          <cell r="AK39">
            <v>1400</v>
          </cell>
          <cell r="AN39">
            <v>1400</v>
          </cell>
        </row>
        <row r="40">
          <cell r="D40">
            <v>0</v>
          </cell>
          <cell r="G40">
            <v>0</v>
          </cell>
          <cell r="J40">
            <v>0</v>
          </cell>
          <cell r="M40">
            <v>0</v>
          </cell>
          <cell r="P40">
            <v>0</v>
          </cell>
          <cell r="S40">
            <v>0</v>
          </cell>
          <cell r="Y40">
            <v>0</v>
          </cell>
          <cell r="AB40">
            <v>0</v>
          </cell>
          <cell r="AE40">
            <v>0</v>
          </cell>
          <cell r="AH40">
            <v>0</v>
          </cell>
          <cell r="AK40">
            <v>0</v>
          </cell>
          <cell r="AN40">
            <v>0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  <cell r="AN41">
            <v>0</v>
          </cell>
        </row>
        <row r="42">
          <cell r="D42">
            <v>0</v>
          </cell>
          <cell r="G42">
            <v>0</v>
          </cell>
          <cell r="J42">
            <v>0</v>
          </cell>
          <cell r="M42">
            <v>0</v>
          </cell>
          <cell r="P42">
            <v>0</v>
          </cell>
          <cell r="S42">
            <v>0</v>
          </cell>
          <cell r="Y42">
            <v>0</v>
          </cell>
          <cell r="AB42">
            <v>0</v>
          </cell>
          <cell r="AE42">
            <v>0</v>
          </cell>
          <cell r="AH42">
            <v>0</v>
          </cell>
          <cell r="AK42">
            <v>0</v>
          </cell>
          <cell r="AN42">
            <v>0</v>
          </cell>
        </row>
        <row r="43">
          <cell r="D43">
            <v>0</v>
          </cell>
          <cell r="G43">
            <v>0</v>
          </cell>
          <cell r="J43">
            <v>0</v>
          </cell>
          <cell r="M43">
            <v>0</v>
          </cell>
          <cell r="P43">
            <v>0</v>
          </cell>
          <cell r="S43">
            <v>0</v>
          </cell>
          <cell r="Y43">
            <v>0</v>
          </cell>
          <cell r="AB43">
            <v>0</v>
          </cell>
          <cell r="AE43">
            <v>0</v>
          </cell>
          <cell r="AH43">
            <v>0</v>
          </cell>
          <cell r="AK43">
            <v>0</v>
          </cell>
          <cell r="AN43">
            <v>0</v>
          </cell>
        </row>
        <row r="44">
          <cell r="D44">
            <v>0</v>
          </cell>
          <cell r="G44">
            <v>137.19999999999999</v>
          </cell>
          <cell r="J44">
            <v>311.2</v>
          </cell>
          <cell r="M44">
            <v>65</v>
          </cell>
          <cell r="P44">
            <v>292</v>
          </cell>
          <cell r="S44">
            <v>170.39999999999998</v>
          </cell>
          <cell r="Y44">
            <v>97.2</v>
          </cell>
          <cell r="AB44">
            <v>237</v>
          </cell>
          <cell r="AE44">
            <v>199.2</v>
          </cell>
          <cell r="AH44">
            <v>92</v>
          </cell>
          <cell r="AK44">
            <v>0</v>
          </cell>
          <cell r="AN44">
            <v>245</v>
          </cell>
        </row>
        <row r="45">
          <cell r="D45">
            <v>0</v>
          </cell>
          <cell r="G45">
            <v>0</v>
          </cell>
          <cell r="J45">
            <v>0</v>
          </cell>
          <cell r="M45">
            <v>0</v>
          </cell>
          <cell r="P45">
            <v>0</v>
          </cell>
          <cell r="S45">
            <v>0</v>
          </cell>
          <cell r="Y45">
            <v>0</v>
          </cell>
          <cell r="AB45">
            <v>0</v>
          </cell>
          <cell r="AE45">
            <v>0</v>
          </cell>
          <cell r="AH45">
            <v>0</v>
          </cell>
          <cell r="AK45">
            <v>0</v>
          </cell>
          <cell r="AN45">
            <v>0</v>
          </cell>
        </row>
        <row r="46">
          <cell r="D46">
            <v>0</v>
          </cell>
          <cell r="G46">
            <v>0</v>
          </cell>
          <cell r="J46">
            <v>0</v>
          </cell>
          <cell r="M46">
            <v>0</v>
          </cell>
          <cell r="P46">
            <v>0</v>
          </cell>
          <cell r="S46">
            <v>0</v>
          </cell>
          <cell r="Y46">
            <v>0</v>
          </cell>
          <cell r="AB46">
            <v>0</v>
          </cell>
          <cell r="AE46">
            <v>0</v>
          </cell>
          <cell r="AH46">
            <v>0</v>
          </cell>
          <cell r="AK46">
            <v>0</v>
          </cell>
          <cell r="AN46">
            <v>0</v>
          </cell>
        </row>
        <row r="47">
          <cell r="D47">
            <v>0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  <cell r="AN47">
            <v>0</v>
          </cell>
        </row>
        <row r="48">
          <cell r="D48">
            <v>364</v>
          </cell>
          <cell r="G48">
            <v>6226</v>
          </cell>
          <cell r="J48">
            <v>4780</v>
          </cell>
          <cell r="M48">
            <v>0</v>
          </cell>
          <cell r="P48">
            <v>0</v>
          </cell>
          <cell r="S48">
            <v>1846</v>
          </cell>
          <cell r="Y48">
            <v>350</v>
          </cell>
          <cell r="AB48">
            <v>1160</v>
          </cell>
          <cell r="AE48">
            <v>1492</v>
          </cell>
          <cell r="AH48">
            <v>3928</v>
          </cell>
          <cell r="AK48">
            <v>730</v>
          </cell>
          <cell r="AN48">
            <v>20700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  <cell r="Y49">
            <v>0</v>
          </cell>
          <cell r="AB49">
            <v>0</v>
          </cell>
          <cell r="AE49">
            <v>0</v>
          </cell>
          <cell r="AH49">
            <v>0</v>
          </cell>
          <cell r="AK49">
            <v>0</v>
          </cell>
          <cell r="AN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  <cell r="Y50">
            <v>0</v>
          </cell>
          <cell r="AB50">
            <v>0</v>
          </cell>
          <cell r="AE50">
            <v>0</v>
          </cell>
          <cell r="AH50">
            <v>0</v>
          </cell>
          <cell r="AK50">
            <v>0</v>
          </cell>
          <cell r="AN50">
            <v>0</v>
          </cell>
        </row>
        <row r="54">
          <cell r="D54">
            <v>0</v>
          </cell>
          <cell r="G54">
            <v>0</v>
          </cell>
          <cell r="J54">
            <v>0</v>
          </cell>
          <cell r="M54">
            <v>0</v>
          </cell>
          <cell r="P54">
            <v>0</v>
          </cell>
          <cell r="S54">
            <v>0</v>
          </cell>
          <cell r="Y54">
            <v>0</v>
          </cell>
          <cell r="AB54">
            <v>0</v>
          </cell>
          <cell r="AE54">
            <v>0</v>
          </cell>
          <cell r="AH54">
            <v>0</v>
          </cell>
          <cell r="AK54">
            <v>0</v>
          </cell>
          <cell r="AN54">
            <v>0</v>
          </cell>
        </row>
      </sheetData>
      <sheetData sheetId="27">
        <row r="7">
          <cell r="D7">
            <v>1400</v>
          </cell>
          <cell r="G7">
            <v>1400</v>
          </cell>
          <cell r="J7">
            <v>1400</v>
          </cell>
          <cell r="M7">
            <v>1400</v>
          </cell>
          <cell r="P7">
            <v>1400</v>
          </cell>
          <cell r="S7">
            <v>1400</v>
          </cell>
          <cell r="Y7">
            <v>1400</v>
          </cell>
          <cell r="AB7">
            <v>1400</v>
          </cell>
          <cell r="AE7">
            <v>1400</v>
          </cell>
          <cell r="AH7">
            <v>1400</v>
          </cell>
          <cell r="AK7">
            <v>1400</v>
          </cell>
          <cell r="AN7">
            <v>1400</v>
          </cell>
        </row>
        <row r="8">
          <cell r="D8">
            <v>42495.7425</v>
          </cell>
          <cell r="G8">
            <v>43259.775000000001</v>
          </cell>
          <cell r="J8">
            <v>41561.925000000003</v>
          </cell>
          <cell r="M8">
            <v>41561.925000000003</v>
          </cell>
          <cell r="P8">
            <v>42410.85</v>
          </cell>
          <cell r="S8">
            <v>42410.85</v>
          </cell>
          <cell r="Y8">
            <v>40713</v>
          </cell>
          <cell r="AB8">
            <v>39015.15</v>
          </cell>
          <cell r="AE8">
            <v>39015.15</v>
          </cell>
          <cell r="AH8">
            <v>39015.15</v>
          </cell>
          <cell r="AK8">
            <v>38590.6875</v>
          </cell>
          <cell r="AN8">
            <v>38760.472500000003</v>
          </cell>
        </row>
        <row r="9">
          <cell r="D9">
            <v>33240.410000000003</v>
          </cell>
          <cell r="G9">
            <v>1879.5000000000002</v>
          </cell>
          <cell r="J9">
            <v>4431.0000000000009</v>
          </cell>
          <cell r="M9">
            <v>1879.5000000000002</v>
          </cell>
          <cell r="P9">
            <v>4431.0000000000009</v>
          </cell>
          <cell r="S9">
            <v>1879.5000000000002</v>
          </cell>
          <cell r="Y9">
            <v>4431.0000000000009</v>
          </cell>
          <cell r="AB9">
            <v>1879.5000000000002</v>
          </cell>
          <cell r="AE9">
            <v>4431.0000000000009</v>
          </cell>
          <cell r="AH9">
            <v>1879.5000000000002</v>
          </cell>
          <cell r="AK9">
            <v>4431.0000000000009</v>
          </cell>
          <cell r="AN9">
            <v>1879.5000000000002</v>
          </cell>
        </row>
        <row r="10">
          <cell r="D10">
            <v>4046.0000000000005</v>
          </cell>
          <cell r="G10">
            <v>61586.000000000007</v>
          </cell>
          <cell r="J10">
            <v>18989.600000000002</v>
          </cell>
          <cell r="M10">
            <v>3487.4000000000005</v>
          </cell>
          <cell r="P10">
            <v>3673.6000000000004</v>
          </cell>
          <cell r="S10">
            <v>4728.6812</v>
          </cell>
          <cell r="Y10">
            <v>4418.4000000000005</v>
          </cell>
          <cell r="AB10">
            <v>4232.2000000000007</v>
          </cell>
          <cell r="AE10">
            <v>8563.25</v>
          </cell>
          <cell r="AH10">
            <v>12598.78</v>
          </cell>
          <cell r="AK10">
            <v>4604.6000000000004</v>
          </cell>
          <cell r="AN10">
            <v>3859.8</v>
          </cell>
        </row>
        <row r="11">
          <cell r="D11">
            <v>0</v>
          </cell>
          <cell r="G11">
            <v>0</v>
          </cell>
          <cell r="J11">
            <v>0</v>
          </cell>
          <cell r="M11">
            <v>0</v>
          </cell>
          <cell r="P11">
            <v>0</v>
          </cell>
          <cell r="S11">
            <v>0</v>
          </cell>
          <cell r="Y11">
            <v>0</v>
          </cell>
          <cell r="AB11">
            <v>0</v>
          </cell>
          <cell r="AE11">
            <v>0</v>
          </cell>
          <cell r="AH11">
            <v>0</v>
          </cell>
          <cell r="AK11">
            <v>0</v>
          </cell>
          <cell r="AN11">
            <v>0</v>
          </cell>
        </row>
        <row r="12">
          <cell r="D12">
            <v>8466</v>
          </cell>
          <cell r="G12">
            <v>7919.4000000000015</v>
          </cell>
          <cell r="J12">
            <v>8466</v>
          </cell>
          <cell r="M12">
            <v>8284</v>
          </cell>
          <cell r="P12">
            <v>8559.7099999999991</v>
          </cell>
          <cell r="S12">
            <v>8284</v>
          </cell>
          <cell r="Y12">
            <v>8560</v>
          </cell>
          <cell r="AB12">
            <v>8560</v>
          </cell>
          <cell r="AE12">
            <v>8283.66</v>
          </cell>
          <cell r="AH12">
            <v>8560</v>
          </cell>
          <cell r="AK12">
            <v>8284.41</v>
          </cell>
          <cell r="AN12">
            <v>8560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20220</v>
          </cell>
          <cell r="G14">
            <v>92995</v>
          </cell>
          <cell r="J14">
            <v>100860</v>
          </cell>
          <cell r="M14">
            <v>145320</v>
          </cell>
          <cell r="P14">
            <v>172430</v>
          </cell>
          <cell r="S14">
            <v>167350</v>
          </cell>
          <cell r="Y14">
            <v>91480</v>
          </cell>
          <cell r="AB14">
            <v>112770</v>
          </cell>
          <cell r="AE14">
            <v>82310</v>
          </cell>
          <cell r="AH14">
            <v>141125</v>
          </cell>
          <cell r="AK14">
            <v>110825</v>
          </cell>
          <cell r="AN14">
            <v>103400</v>
          </cell>
        </row>
        <row r="15">
          <cell r="D15">
            <v>563730.51833333343</v>
          </cell>
          <cell r="G15">
            <v>509246.21500000003</v>
          </cell>
          <cell r="J15">
            <v>590972.67000000004</v>
          </cell>
          <cell r="M15">
            <v>482004.0633333333</v>
          </cell>
          <cell r="P15">
            <v>590972.67000000004</v>
          </cell>
          <cell r="S15">
            <v>563730.51833333343</v>
          </cell>
          <cell r="Y15">
            <v>536488.3666666667</v>
          </cell>
          <cell r="AB15">
            <v>618214.82166666677</v>
          </cell>
          <cell r="AE15">
            <v>563730.51833333343</v>
          </cell>
          <cell r="AH15">
            <v>590972.67000000004</v>
          </cell>
          <cell r="AK15">
            <v>590972.67000000004</v>
          </cell>
          <cell r="AN15">
            <v>509246.21500000003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  <cell r="Y16">
            <v>0</v>
          </cell>
          <cell r="AB16">
            <v>0</v>
          </cell>
          <cell r="AE16">
            <v>0</v>
          </cell>
          <cell r="AH16">
            <v>0</v>
          </cell>
          <cell r="AK16">
            <v>0</v>
          </cell>
          <cell r="AN16">
            <v>0</v>
          </cell>
        </row>
        <row r="17">
          <cell r="D17">
            <v>0</v>
          </cell>
          <cell r="G17">
            <v>0</v>
          </cell>
          <cell r="J17">
            <v>0</v>
          </cell>
          <cell r="M17">
            <v>0</v>
          </cell>
          <cell r="P17">
            <v>0</v>
          </cell>
          <cell r="S17">
            <v>0</v>
          </cell>
          <cell r="Y17">
            <v>0</v>
          </cell>
          <cell r="AB17">
            <v>0</v>
          </cell>
          <cell r="AE17">
            <v>0</v>
          </cell>
          <cell r="AH17">
            <v>0</v>
          </cell>
          <cell r="AK17">
            <v>0</v>
          </cell>
          <cell r="AN17">
            <v>0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  <cell r="AN18">
            <v>0</v>
          </cell>
        </row>
        <row r="19">
          <cell r="D19">
            <v>0</v>
          </cell>
          <cell r="G19">
            <v>0</v>
          </cell>
          <cell r="J19">
            <v>0</v>
          </cell>
          <cell r="M19">
            <v>0</v>
          </cell>
          <cell r="P19">
            <v>10000</v>
          </cell>
          <cell r="S19">
            <v>0</v>
          </cell>
          <cell r="Y19">
            <v>0</v>
          </cell>
          <cell r="AB19">
            <v>0</v>
          </cell>
          <cell r="AE19">
            <v>0</v>
          </cell>
          <cell r="AH19">
            <v>0</v>
          </cell>
          <cell r="AK19">
            <v>0</v>
          </cell>
          <cell r="AN19">
            <v>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0</v>
          </cell>
          <cell r="G22">
            <v>0</v>
          </cell>
          <cell r="J22">
            <v>0</v>
          </cell>
          <cell r="M22">
            <v>0</v>
          </cell>
          <cell r="P22">
            <v>0</v>
          </cell>
          <cell r="S22">
            <v>0</v>
          </cell>
          <cell r="Y22">
            <v>0</v>
          </cell>
          <cell r="AB22">
            <v>0</v>
          </cell>
          <cell r="AE22">
            <v>0</v>
          </cell>
          <cell r="AH22">
            <v>0</v>
          </cell>
          <cell r="AK22">
            <v>0</v>
          </cell>
          <cell r="AN22">
            <v>0</v>
          </cell>
        </row>
        <row r="23">
          <cell r="D23">
            <v>66456.782999999996</v>
          </cell>
          <cell r="G23">
            <v>72925.683000000005</v>
          </cell>
          <cell r="J23">
            <v>63228.782999999996</v>
          </cell>
          <cell r="M23">
            <v>61815.683000000005</v>
          </cell>
          <cell r="P23">
            <v>59993.782999999996</v>
          </cell>
          <cell r="S23">
            <v>61417.683000000005</v>
          </cell>
          <cell r="Y23">
            <v>53721.782999999996</v>
          </cell>
          <cell r="AB23">
            <v>65247.683000000005</v>
          </cell>
          <cell r="AE23">
            <v>54006.262999999999</v>
          </cell>
          <cell r="AH23">
            <v>56895.682999999997</v>
          </cell>
          <cell r="AK23">
            <v>60946.782999999996</v>
          </cell>
          <cell r="AN23">
            <v>53695.682999999997</v>
          </cell>
        </row>
        <row r="24">
          <cell r="D24">
            <v>0</v>
          </cell>
          <cell r="G24">
            <v>0</v>
          </cell>
          <cell r="J24">
            <v>0</v>
          </cell>
          <cell r="M24">
            <v>0</v>
          </cell>
          <cell r="P24">
            <v>0</v>
          </cell>
          <cell r="S24">
            <v>0</v>
          </cell>
          <cell r="Y24">
            <v>0</v>
          </cell>
          <cell r="AB24">
            <v>0</v>
          </cell>
          <cell r="AE24">
            <v>0</v>
          </cell>
          <cell r="AH24">
            <v>0</v>
          </cell>
          <cell r="AK24">
            <v>0</v>
          </cell>
          <cell r="AN24">
            <v>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  <cell r="AN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  <cell r="AN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  <cell r="Y27">
            <v>0</v>
          </cell>
          <cell r="AB27">
            <v>0</v>
          </cell>
          <cell r="AE27">
            <v>0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12500</v>
          </cell>
          <cell r="G28">
            <v>12500</v>
          </cell>
          <cell r="J28">
            <v>12500</v>
          </cell>
          <cell r="M28">
            <v>12500</v>
          </cell>
          <cell r="P28">
            <v>12500</v>
          </cell>
          <cell r="S28">
            <v>12500</v>
          </cell>
          <cell r="Y28">
            <v>12500</v>
          </cell>
          <cell r="AB28">
            <v>12500</v>
          </cell>
          <cell r="AE28">
            <v>12500</v>
          </cell>
          <cell r="AH28">
            <v>12500</v>
          </cell>
          <cell r="AK28">
            <v>12500</v>
          </cell>
          <cell r="AN28">
            <v>12500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  <cell r="AN30">
            <v>0</v>
          </cell>
        </row>
        <row r="32">
          <cell r="D32">
            <v>101024.253</v>
          </cell>
          <cell r="G32">
            <v>101024.253</v>
          </cell>
          <cell r="J32">
            <v>115505.23049999999</v>
          </cell>
          <cell r="M32">
            <v>86543.275499999989</v>
          </cell>
          <cell r="P32">
            <v>91370.267999999996</v>
          </cell>
          <cell r="S32">
            <v>115505.23049999999</v>
          </cell>
          <cell r="Y32">
            <v>110678.238</v>
          </cell>
          <cell r="AB32">
            <v>105851.24549999999</v>
          </cell>
          <cell r="AE32">
            <v>115505.23049999999</v>
          </cell>
          <cell r="AH32">
            <v>105851.24549999999</v>
          </cell>
          <cell r="AK32">
            <v>115505.23049999999</v>
          </cell>
          <cell r="AN32">
            <v>96197.260499999989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  <cell r="Y33">
            <v>0</v>
          </cell>
          <cell r="AB33">
            <v>0</v>
          </cell>
          <cell r="AE33">
            <v>0</v>
          </cell>
          <cell r="AH33">
            <v>0</v>
          </cell>
          <cell r="AK33">
            <v>0</v>
          </cell>
          <cell r="AN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  <cell r="Y35">
            <v>0</v>
          </cell>
          <cell r="AB35">
            <v>0</v>
          </cell>
          <cell r="AE35">
            <v>0</v>
          </cell>
          <cell r="AH35">
            <v>0</v>
          </cell>
          <cell r="AK35">
            <v>0</v>
          </cell>
          <cell r="AN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  <cell r="Y36">
            <v>0</v>
          </cell>
          <cell r="AB36">
            <v>0</v>
          </cell>
          <cell r="AE36">
            <v>0</v>
          </cell>
          <cell r="AH36">
            <v>0</v>
          </cell>
          <cell r="AK36">
            <v>0</v>
          </cell>
          <cell r="AN36">
            <v>0</v>
          </cell>
        </row>
        <row r="37">
          <cell r="D37">
            <v>0</v>
          </cell>
          <cell r="G37">
            <v>0</v>
          </cell>
          <cell r="J37">
            <v>0</v>
          </cell>
          <cell r="M37">
            <v>0</v>
          </cell>
          <cell r="P37">
            <v>0</v>
          </cell>
          <cell r="S37">
            <v>0</v>
          </cell>
          <cell r="Y37">
            <v>0</v>
          </cell>
          <cell r="AB37">
            <v>0</v>
          </cell>
          <cell r="AE37">
            <v>0</v>
          </cell>
          <cell r="AH37">
            <v>0</v>
          </cell>
          <cell r="AK37">
            <v>0</v>
          </cell>
          <cell r="AN37">
            <v>0</v>
          </cell>
        </row>
        <row r="38">
          <cell r="D38">
            <v>0</v>
          </cell>
          <cell r="G38">
            <v>0</v>
          </cell>
          <cell r="J38">
            <v>0</v>
          </cell>
          <cell r="M38">
            <v>0</v>
          </cell>
          <cell r="P38">
            <v>0</v>
          </cell>
          <cell r="S38">
            <v>0</v>
          </cell>
          <cell r="Y38">
            <v>0</v>
          </cell>
          <cell r="AB38">
            <v>0</v>
          </cell>
          <cell r="AE38">
            <v>0</v>
          </cell>
          <cell r="AH38">
            <v>0</v>
          </cell>
          <cell r="AK38">
            <v>0</v>
          </cell>
          <cell r="AN38">
            <v>0</v>
          </cell>
        </row>
        <row r="39">
          <cell r="D39">
            <v>400</v>
          </cell>
          <cell r="G39">
            <v>400</v>
          </cell>
          <cell r="J39">
            <v>400</v>
          </cell>
          <cell r="M39">
            <v>400</v>
          </cell>
          <cell r="P39">
            <v>400</v>
          </cell>
          <cell r="S39">
            <v>400</v>
          </cell>
          <cell r="Y39">
            <v>400</v>
          </cell>
          <cell r="AB39">
            <v>400</v>
          </cell>
          <cell r="AE39">
            <v>400</v>
          </cell>
          <cell r="AH39">
            <v>400</v>
          </cell>
          <cell r="AK39">
            <v>400</v>
          </cell>
          <cell r="AN39">
            <v>400</v>
          </cell>
        </row>
        <row r="40">
          <cell r="D40">
            <v>0</v>
          </cell>
          <cell r="G40">
            <v>0</v>
          </cell>
          <cell r="J40">
            <v>0</v>
          </cell>
          <cell r="M40">
            <v>0</v>
          </cell>
          <cell r="P40">
            <v>0</v>
          </cell>
          <cell r="S40">
            <v>0</v>
          </cell>
          <cell r="Y40">
            <v>0</v>
          </cell>
          <cell r="AB40">
            <v>0</v>
          </cell>
          <cell r="AE40">
            <v>0</v>
          </cell>
          <cell r="AH40">
            <v>0</v>
          </cell>
          <cell r="AK40">
            <v>0</v>
          </cell>
          <cell r="AN40">
            <v>0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  <cell r="AN41">
            <v>0</v>
          </cell>
        </row>
        <row r="42">
          <cell r="D42">
            <v>0</v>
          </cell>
          <cell r="G42">
            <v>0</v>
          </cell>
          <cell r="J42">
            <v>0</v>
          </cell>
          <cell r="M42">
            <v>0</v>
          </cell>
          <cell r="P42">
            <v>0</v>
          </cell>
          <cell r="S42">
            <v>0</v>
          </cell>
          <cell r="Y42">
            <v>0</v>
          </cell>
          <cell r="AB42">
            <v>0</v>
          </cell>
          <cell r="AE42">
            <v>0</v>
          </cell>
          <cell r="AH42">
            <v>0</v>
          </cell>
          <cell r="AK42">
            <v>0</v>
          </cell>
          <cell r="AN42">
            <v>0</v>
          </cell>
        </row>
        <row r="43">
          <cell r="D43">
            <v>0</v>
          </cell>
          <cell r="G43">
            <v>0</v>
          </cell>
          <cell r="J43">
            <v>0</v>
          </cell>
          <cell r="M43">
            <v>0</v>
          </cell>
          <cell r="P43">
            <v>0</v>
          </cell>
          <cell r="S43">
            <v>0</v>
          </cell>
          <cell r="Y43">
            <v>0</v>
          </cell>
          <cell r="AB43">
            <v>0</v>
          </cell>
          <cell r="AE43">
            <v>0</v>
          </cell>
          <cell r="AH43">
            <v>0</v>
          </cell>
          <cell r="AK43">
            <v>0</v>
          </cell>
          <cell r="AN43">
            <v>0</v>
          </cell>
        </row>
        <row r="44">
          <cell r="D44">
            <v>2243.7147999999997</v>
          </cell>
          <cell r="G44">
            <v>2305.3211999999999</v>
          </cell>
          <cell r="J44">
            <v>9138.8148000000001</v>
          </cell>
          <cell r="M44">
            <v>1840.3712</v>
          </cell>
          <cell r="P44">
            <v>1960.0647999999999</v>
          </cell>
          <cell r="S44">
            <v>2055.1711999999998</v>
          </cell>
          <cell r="Y44">
            <v>3506.6648</v>
          </cell>
          <cell r="AB44">
            <v>7177.8711999999996</v>
          </cell>
          <cell r="AE44">
            <v>2898.0648000000001</v>
          </cell>
          <cell r="AH44">
            <v>1964.3212000000001</v>
          </cell>
          <cell r="AK44">
            <v>2352.1648</v>
          </cell>
          <cell r="AN44">
            <v>1526.8712</v>
          </cell>
        </row>
        <row r="45">
          <cell r="D45">
            <v>0</v>
          </cell>
          <cell r="G45">
            <v>0</v>
          </cell>
          <cell r="J45">
            <v>0</v>
          </cell>
          <cell r="M45">
            <v>0</v>
          </cell>
          <cell r="P45">
            <v>0</v>
          </cell>
          <cell r="S45">
            <v>0</v>
          </cell>
          <cell r="Y45">
            <v>0</v>
          </cell>
          <cell r="AB45">
            <v>0</v>
          </cell>
          <cell r="AE45">
            <v>0</v>
          </cell>
          <cell r="AH45">
            <v>0</v>
          </cell>
          <cell r="AK45">
            <v>0</v>
          </cell>
          <cell r="AN45">
            <v>0</v>
          </cell>
        </row>
        <row r="46">
          <cell r="D46">
            <v>0</v>
          </cell>
          <cell r="G46">
            <v>0</v>
          </cell>
          <cell r="J46">
            <v>0</v>
          </cell>
          <cell r="M46">
            <v>0</v>
          </cell>
          <cell r="P46">
            <v>0</v>
          </cell>
          <cell r="S46">
            <v>0</v>
          </cell>
          <cell r="Y46">
            <v>0</v>
          </cell>
          <cell r="AB46">
            <v>0</v>
          </cell>
          <cell r="AE46">
            <v>0</v>
          </cell>
          <cell r="AH46">
            <v>0</v>
          </cell>
          <cell r="AK46">
            <v>0</v>
          </cell>
          <cell r="AN46">
            <v>0</v>
          </cell>
        </row>
        <row r="47">
          <cell r="D47">
            <v>0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  <cell r="AN47">
            <v>0</v>
          </cell>
        </row>
        <row r="48">
          <cell r="D48">
            <v>364</v>
          </cell>
          <cell r="G48">
            <v>6226</v>
          </cell>
          <cell r="J48">
            <v>4780</v>
          </cell>
          <cell r="M48">
            <v>0</v>
          </cell>
          <cell r="P48">
            <v>0</v>
          </cell>
          <cell r="S48">
            <v>1846</v>
          </cell>
          <cell r="Y48">
            <v>350</v>
          </cell>
          <cell r="AB48">
            <v>1160</v>
          </cell>
          <cell r="AE48">
            <v>1492</v>
          </cell>
          <cell r="AH48">
            <v>3928</v>
          </cell>
          <cell r="AK48">
            <v>730</v>
          </cell>
          <cell r="AN48">
            <v>20700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  <cell r="Y49">
            <v>0</v>
          </cell>
          <cell r="AB49">
            <v>0</v>
          </cell>
          <cell r="AE49">
            <v>0</v>
          </cell>
          <cell r="AH49">
            <v>0</v>
          </cell>
          <cell r="AK49">
            <v>0</v>
          </cell>
          <cell r="AN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  <cell r="Y50">
            <v>0</v>
          </cell>
          <cell r="AB50">
            <v>0</v>
          </cell>
          <cell r="AE50">
            <v>0</v>
          </cell>
          <cell r="AH50">
            <v>0</v>
          </cell>
          <cell r="AK50">
            <v>0</v>
          </cell>
          <cell r="AN50">
            <v>0</v>
          </cell>
        </row>
        <row r="54">
          <cell r="D54">
            <v>239148</v>
          </cell>
          <cell r="G54">
            <v>227760</v>
          </cell>
          <cell r="J54">
            <v>261924</v>
          </cell>
          <cell r="M54">
            <v>204984</v>
          </cell>
          <cell r="P54">
            <v>227760</v>
          </cell>
          <cell r="S54">
            <v>250536</v>
          </cell>
          <cell r="Y54">
            <v>239148</v>
          </cell>
          <cell r="AB54">
            <v>239148</v>
          </cell>
          <cell r="AE54">
            <v>250536</v>
          </cell>
          <cell r="AH54">
            <v>227760</v>
          </cell>
          <cell r="AK54">
            <v>261924</v>
          </cell>
          <cell r="AN54">
            <v>216372</v>
          </cell>
        </row>
      </sheetData>
      <sheetData sheetId="28">
        <row r="7">
          <cell r="D7">
            <v>1400</v>
          </cell>
          <cell r="G7">
            <v>1400</v>
          </cell>
          <cell r="J7">
            <v>1400</v>
          </cell>
          <cell r="M7">
            <v>1400</v>
          </cell>
          <cell r="P7">
            <v>1400</v>
          </cell>
          <cell r="S7">
            <v>1400</v>
          </cell>
          <cell r="Y7">
            <v>1400</v>
          </cell>
          <cell r="AB7">
            <v>1400</v>
          </cell>
          <cell r="AE7">
            <v>1400</v>
          </cell>
          <cell r="AH7">
            <v>1300</v>
          </cell>
          <cell r="AK7">
            <v>1300</v>
          </cell>
          <cell r="AN7">
            <v>1300</v>
          </cell>
        </row>
        <row r="8">
          <cell r="D8">
            <v>34578.342499999999</v>
          </cell>
          <cell r="G8">
            <v>35342.375</v>
          </cell>
          <cell r="J8">
            <v>33644.525000000001</v>
          </cell>
          <cell r="M8">
            <v>33644.525000000001</v>
          </cell>
          <cell r="P8">
            <v>34493.449999999997</v>
          </cell>
          <cell r="S8">
            <v>34493.449999999997</v>
          </cell>
          <cell r="Y8">
            <v>32795.599999999999</v>
          </cell>
          <cell r="AB8">
            <v>31097.75</v>
          </cell>
          <cell r="AE8">
            <v>31097.75</v>
          </cell>
          <cell r="AH8">
            <v>31097.75</v>
          </cell>
          <cell r="AK8">
            <v>30673.287499999999</v>
          </cell>
          <cell r="AN8">
            <v>30843.072499999998</v>
          </cell>
        </row>
        <row r="9">
          <cell r="D9">
            <v>28491.78</v>
          </cell>
          <cell r="G9">
            <v>1611</v>
          </cell>
          <cell r="J9">
            <v>3798</v>
          </cell>
          <cell r="M9">
            <v>1611</v>
          </cell>
          <cell r="P9">
            <v>3798</v>
          </cell>
          <cell r="S9">
            <v>1611</v>
          </cell>
          <cell r="Y9">
            <v>3798</v>
          </cell>
          <cell r="AB9">
            <v>1611</v>
          </cell>
          <cell r="AE9">
            <v>3798</v>
          </cell>
          <cell r="AH9">
            <v>1611</v>
          </cell>
          <cell r="AK9">
            <v>3798</v>
          </cell>
          <cell r="AN9">
            <v>1611</v>
          </cell>
        </row>
        <row r="10">
          <cell r="D10">
            <v>4046.0000000000005</v>
          </cell>
          <cell r="G10">
            <v>53366</v>
          </cell>
          <cell r="J10">
            <v>16934.599999999999</v>
          </cell>
          <cell r="M10">
            <v>3487.4000000000005</v>
          </cell>
          <cell r="P10">
            <v>3673.6000000000004</v>
          </cell>
          <cell r="S10">
            <v>4687.3208000000004</v>
          </cell>
          <cell r="Y10">
            <v>4418.4000000000005</v>
          </cell>
          <cell r="AB10">
            <v>4232.2000000000007</v>
          </cell>
          <cell r="AE10">
            <v>7243.7000000000007</v>
          </cell>
          <cell r="AH10">
            <v>9809.92</v>
          </cell>
          <cell r="AK10">
            <v>4604.6000000000004</v>
          </cell>
          <cell r="AN10">
            <v>3859.8</v>
          </cell>
        </row>
        <row r="11">
          <cell r="D11">
            <v>0</v>
          </cell>
          <cell r="G11">
            <v>0</v>
          </cell>
          <cell r="J11">
            <v>0</v>
          </cell>
          <cell r="M11">
            <v>0</v>
          </cell>
          <cell r="P11">
            <v>0</v>
          </cell>
          <cell r="S11">
            <v>0</v>
          </cell>
          <cell r="Y11">
            <v>0</v>
          </cell>
          <cell r="AB11">
            <v>0</v>
          </cell>
          <cell r="AE11">
            <v>0</v>
          </cell>
          <cell r="AH11">
            <v>0</v>
          </cell>
          <cell r="AK11">
            <v>0</v>
          </cell>
          <cell r="AN11">
            <v>0</v>
          </cell>
        </row>
        <row r="12">
          <cell r="D12">
            <v>2286</v>
          </cell>
          <cell r="G12">
            <v>2139.59</v>
          </cell>
          <cell r="J12">
            <v>2286</v>
          </cell>
          <cell r="M12">
            <v>2237</v>
          </cell>
          <cell r="P12">
            <v>2312.2200000000003</v>
          </cell>
          <cell r="S12">
            <v>2237</v>
          </cell>
          <cell r="Y12">
            <v>2312</v>
          </cell>
          <cell r="AB12">
            <v>2312</v>
          </cell>
          <cell r="AE12">
            <v>2236.7399999999998</v>
          </cell>
          <cell r="AH12">
            <v>2312</v>
          </cell>
          <cell r="AK12">
            <v>2236.9499999999998</v>
          </cell>
          <cell r="AN12">
            <v>2312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16103.333333333332</v>
          </cell>
          <cell r="G14">
            <v>43810</v>
          </cell>
          <cell r="J14">
            <v>36455.555555555555</v>
          </cell>
          <cell r="M14">
            <v>44910</v>
          </cell>
          <cell r="P14">
            <v>32728.333333333332</v>
          </cell>
          <cell r="S14">
            <v>29240</v>
          </cell>
          <cell r="Y14">
            <v>19296.666666666664</v>
          </cell>
          <cell r="AB14">
            <v>47810</v>
          </cell>
          <cell r="AE14">
            <v>27116.666666666664</v>
          </cell>
          <cell r="AH14">
            <v>29590</v>
          </cell>
          <cell r="AK14">
            <v>22745.555555555555</v>
          </cell>
          <cell r="AN14">
            <v>42890</v>
          </cell>
        </row>
        <row r="15">
          <cell r="D15">
            <v>77716.253499999977</v>
          </cell>
          <cell r="G15">
            <v>70314.705547619029</v>
          </cell>
          <cell r="J15">
            <v>81417.027476190458</v>
          </cell>
          <cell r="M15">
            <v>66613.931571428548</v>
          </cell>
          <cell r="P15">
            <v>81417.027476190458</v>
          </cell>
          <cell r="S15">
            <v>77716.253499999977</v>
          </cell>
          <cell r="Y15">
            <v>74015.479523809496</v>
          </cell>
          <cell r="AB15">
            <v>85117.801452380925</v>
          </cell>
          <cell r="AE15">
            <v>77716.253499999977</v>
          </cell>
          <cell r="AH15">
            <v>81417.027476190458</v>
          </cell>
          <cell r="AK15">
            <v>81417.027476190458</v>
          </cell>
          <cell r="AN15">
            <v>70314.705547619029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  <cell r="Y16">
            <v>0</v>
          </cell>
          <cell r="AB16">
            <v>0</v>
          </cell>
          <cell r="AE16">
            <v>0</v>
          </cell>
          <cell r="AH16">
            <v>0</v>
          </cell>
          <cell r="AK16">
            <v>0</v>
          </cell>
          <cell r="AN16">
            <v>0</v>
          </cell>
        </row>
        <row r="17">
          <cell r="D17">
            <v>0</v>
          </cell>
          <cell r="G17">
            <v>0</v>
          </cell>
          <cell r="J17">
            <v>0</v>
          </cell>
          <cell r="M17">
            <v>0</v>
          </cell>
          <cell r="P17">
            <v>0</v>
          </cell>
          <cell r="S17">
            <v>0</v>
          </cell>
          <cell r="Y17">
            <v>0</v>
          </cell>
          <cell r="AB17">
            <v>0</v>
          </cell>
          <cell r="AE17">
            <v>0</v>
          </cell>
          <cell r="AH17">
            <v>0</v>
          </cell>
          <cell r="AK17">
            <v>0</v>
          </cell>
          <cell r="AN17">
            <v>0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  <cell r="AN18">
            <v>0</v>
          </cell>
        </row>
        <row r="19">
          <cell r="D19">
            <v>0</v>
          </cell>
          <cell r="G19">
            <v>0</v>
          </cell>
          <cell r="J19">
            <v>37000</v>
          </cell>
          <cell r="M19">
            <v>0</v>
          </cell>
          <cell r="P19">
            <v>0</v>
          </cell>
          <cell r="S19">
            <v>0</v>
          </cell>
          <cell r="Y19">
            <v>0</v>
          </cell>
          <cell r="AB19">
            <v>0</v>
          </cell>
          <cell r="AE19">
            <v>0</v>
          </cell>
          <cell r="AH19">
            <v>0</v>
          </cell>
          <cell r="AK19">
            <v>0</v>
          </cell>
          <cell r="AN19">
            <v>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0</v>
          </cell>
          <cell r="G22">
            <v>0</v>
          </cell>
          <cell r="J22">
            <v>0</v>
          </cell>
          <cell r="M22">
            <v>0</v>
          </cell>
          <cell r="P22">
            <v>0</v>
          </cell>
          <cell r="S22">
            <v>0</v>
          </cell>
          <cell r="Y22">
            <v>0</v>
          </cell>
          <cell r="AB22">
            <v>0</v>
          </cell>
          <cell r="AE22">
            <v>0</v>
          </cell>
          <cell r="AH22">
            <v>0</v>
          </cell>
          <cell r="AK22">
            <v>0</v>
          </cell>
          <cell r="AN22">
            <v>0</v>
          </cell>
        </row>
        <row r="23">
          <cell r="D23">
            <v>48029.521999999997</v>
          </cell>
          <cell r="G23">
            <v>66979.322</v>
          </cell>
          <cell r="J23">
            <v>55172.521999999997</v>
          </cell>
          <cell r="M23">
            <v>62362.721999999994</v>
          </cell>
          <cell r="P23">
            <v>61758.521999999997</v>
          </cell>
          <cell r="S23">
            <v>63450.322</v>
          </cell>
          <cell r="Y23">
            <v>55189.521999999997</v>
          </cell>
          <cell r="AB23">
            <v>51755.322</v>
          </cell>
          <cell r="AE23">
            <v>50645.841999999997</v>
          </cell>
          <cell r="AH23">
            <v>163863.32199999999</v>
          </cell>
          <cell r="AK23">
            <v>157675.522</v>
          </cell>
          <cell r="AN23">
            <v>158242.72200000001</v>
          </cell>
        </row>
        <row r="24">
          <cell r="D24">
            <v>0</v>
          </cell>
          <cell r="G24">
            <v>0</v>
          </cell>
          <cell r="J24">
            <v>0</v>
          </cell>
          <cell r="M24">
            <v>0</v>
          </cell>
          <cell r="P24">
            <v>0</v>
          </cell>
          <cell r="S24">
            <v>0</v>
          </cell>
          <cell r="Y24">
            <v>0</v>
          </cell>
          <cell r="AB24">
            <v>0</v>
          </cell>
          <cell r="AE24">
            <v>0</v>
          </cell>
          <cell r="AH24">
            <v>0</v>
          </cell>
          <cell r="AK24">
            <v>0</v>
          </cell>
          <cell r="AN24">
            <v>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  <cell r="AN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  <cell r="AN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  <cell r="Y27">
            <v>0</v>
          </cell>
          <cell r="AB27">
            <v>0</v>
          </cell>
          <cell r="AE27">
            <v>0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12500</v>
          </cell>
          <cell r="G28">
            <v>12500</v>
          </cell>
          <cell r="J28">
            <v>12500</v>
          </cell>
          <cell r="M28">
            <v>12500</v>
          </cell>
          <cell r="P28">
            <v>12500</v>
          </cell>
          <cell r="S28">
            <v>12500</v>
          </cell>
          <cell r="Y28">
            <v>12500</v>
          </cell>
          <cell r="AB28">
            <v>12500</v>
          </cell>
          <cell r="AE28">
            <v>12500</v>
          </cell>
          <cell r="AH28">
            <v>12500</v>
          </cell>
          <cell r="AK28">
            <v>12500</v>
          </cell>
          <cell r="AN28">
            <v>12500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  <cell r="AN30">
            <v>0</v>
          </cell>
        </row>
        <row r="32">
          <cell r="D32">
            <v>67349.501999999993</v>
          </cell>
          <cell r="G32">
            <v>67349.501999999993</v>
          </cell>
          <cell r="J32">
            <v>77003.486999999994</v>
          </cell>
          <cell r="M32">
            <v>57695.516999999993</v>
          </cell>
          <cell r="P32">
            <v>60913.511999999995</v>
          </cell>
          <cell r="S32">
            <v>77003.486999999994</v>
          </cell>
          <cell r="Y32">
            <v>73785.491999999998</v>
          </cell>
          <cell r="AB32">
            <v>70567.496999999988</v>
          </cell>
          <cell r="AE32">
            <v>77003.486999999994</v>
          </cell>
          <cell r="AH32">
            <v>70567.496999999988</v>
          </cell>
          <cell r="AK32">
            <v>77003.486999999994</v>
          </cell>
          <cell r="AN32">
            <v>64131.506999999998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  <cell r="Y33">
            <v>0</v>
          </cell>
          <cell r="AB33">
            <v>0</v>
          </cell>
          <cell r="AE33">
            <v>0</v>
          </cell>
          <cell r="AH33">
            <v>0</v>
          </cell>
          <cell r="AK33">
            <v>0</v>
          </cell>
          <cell r="AN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  <cell r="Y35">
            <v>0</v>
          </cell>
          <cell r="AB35">
            <v>0</v>
          </cell>
          <cell r="AE35">
            <v>0</v>
          </cell>
          <cell r="AH35">
            <v>0</v>
          </cell>
          <cell r="AK35">
            <v>0</v>
          </cell>
          <cell r="AN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  <cell r="Y36">
            <v>0</v>
          </cell>
          <cell r="AB36">
            <v>0</v>
          </cell>
          <cell r="AE36">
            <v>0</v>
          </cell>
          <cell r="AH36">
            <v>0</v>
          </cell>
          <cell r="AK36">
            <v>0</v>
          </cell>
          <cell r="AN36">
            <v>0</v>
          </cell>
        </row>
        <row r="37">
          <cell r="D37">
            <v>0</v>
          </cell>
          <cell r="G37">
            <v>0</v>
          </cell>
          <cell r="J37">
            <v>0</v>
          </cell>
          <cell r="M37">
            <v>0</v>
          </cell>
          <cell r="P37">
            <v>0</v>
          </cell>
          <cell r="S37">
            <v>0</v>
          </cell>
          <cell r="Y37">
            <v>0</v>
          </cell>
          <cell r="AB37">
            <v>0</v>
          </cell>
          <cell r="AE37">
            <v>0</v>
          </cell>
          <cell r="AH37">
            <v>0</v>
          </cell>
          <cell r="AK37">
            <v>0</v>
          </cell>
          <cell r="AN37">
            <v>0</v>
          </cell>
        </row>
        <row r="38">
          <cell r="D38">
            <v>0</v>
          </cell>
          <cell r="G38">
            <v>0</v>
          </cell>
          <cell r="J38">
            <v>0</v>
          </cell>
          <cell r="M38">
            <v>0</v>
          </cell>
          <cell r="P38">
            <v>0</v>
          </cell>
          <cell r="S38">
            <v>0</v>
          </cell>
          <cell r="Y38">
            <v>0</v>
          </cell>
          <cell r="AB38">
            <v>0</v>
          </cell>
          <cell r="AE38">
            <v>0</v>
          </cell>
          <cell r="AH38">
            <v>0</v>
          </cell>
          <cell r="AK38">
            <v>0</v>
          </cell>
          <cell r="AN38">
            <v>0</v>
          </cell>
        </row>
        <row r="39">
          <cell r="D39">
            <v>400</v>
          </cell>
          <cell r="G39">
            <v>400</v>
          </cell>
          <cell r="J39">
            <v>400</v>
          </cell>
          <cell r="M39">
            <v>400</v>
          </cell>
          <cell r="P39">
            <v>400</v>
          </cell>
          <cell r="S39">
            <v>400</v>
          </cell>
          <cell r="Y39">
            <v>400</v>
          </cell>
          <cell r="AB39">
            <v>400</v>
          </cell>
          <cell r="AE39">
            <v>400</v>
          </cell>
          <cell r="AH39">
            <v>400</v>
          </cell>
          <cell r="AK39">
            <v>400</v>
          </cell>
          <cell r="AN39">
            <v>400</v>
          </cell>
        </row>
        <row r="40">
          <cell r="D40">
            <v>0</v>
          </cell>
          <cell r="G40">
            <v>0</v>
          </cell>
          <cell r="J40">
            <v>0</v>
          </cell>
          <cell r="M40">
            <v>0</v>
          </cell>
          <cell r="P40">
            <v>0</v>
          </cell>
          <cell r="S40">
            <v>0</v>
          </cell>
          <cell r="Y40">
            <v>0</v>
          </cell>
          <cell r="AB40">
            <v>0</v>
          </cell>
          <cell r="AE40">
            <v>0</v>
          </cell>
          <cell r="AH40">
            <v>0</v>
          </cell>
          <cell r="AK40">
            <v>0</v>
          </cell>
          <cell r="AN40">
            <v>0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  <cell r="AN41">
            <v>0</v>
          </cell>
        </row>
        <row r="42">
          <cell r="D42">
            <v>0</v>
          </cell>
          <cell r="G42">
            <v>0</v>
          </cell>
          <cell r="J42">
            <v>0</v>
          </cell>
          <cell r="M42">
            <v>0</v>
          </cell>
          <cell r="P42">
            <v>0</v>
          </cell>
          <cell r="S42">
            <v>0</v>
          </cell>
          <cell r="Y42">
            <v>0</v>
          </cell>
          <cell r="AB42">
            <v>0</v>
          </cell>
          <cell r="AE42">
            <v>0</v>
          </cell>
          <cell r="AH42">
            <v>0</v>
          </cell>
          <cell r="AK42">
            <v>0</v>
          </cell>
          <cell r="AN42">
            <v>0</v>
          </cell>
        </row>
        <row r="43">
          <cell r="D43">
            <v>0</v>
          </cell>
          <cell r="G43">
            <v>0</v>
          </cell>
          <cell r="J43">
            <v>0</v>
          </cell>
          <cell r="M43">
            <v>0</v>
          </cell>
          <cell r="P43">
            <v>0</v>
          </cell>
          <cell r="S43">
            <v>0</v>
          </cell>
          <cell r="Y43">
            <v>0</v>
          </cell>
          <cell r="AB43">
            <v>0</v>
          </cell>
          <cell r="AE43">
            <v>0</v>
          </cell>
          <cell r="AH43">
            <v>0</v>
          </cell>
          <cell r="AK43">
            <v>0</v>
          </cell>
          <cell r="AN43">
            <v>0</v>
          </cell>
        </row>
        <row r="44">
          <cell r="D44">
            <v>9142.4</v>
          </cell>
          <cell r="G44">
            <v>7083.1500000000005</v>
          </cell>
          <cell r="J44">
            <v>13686.5</v>
          </cell>
          <cell r="M44">
            <v>7160.4500000000007</v>
          </cell>
          <cell r="P44">
            <v>8336.5499999999993</v>
          </cell>
          <cell r="S44">
            <v>7006.8</v>
          </cell>
          <cell r="Y44">
            <v>8782.85</v>
          </cell>
          <cell r="AB44">
            <v>12067.95</v>
          </cell>
          <cell r="AE44">
            <v>8152.2499999999991</v>
          </cell>
          <cell r="AH44">
            <v>7047.8</v>
          </cell>
          <cell r="AK44">
            <v>5420.7999999999993</v>
          </cell>
          <cell r="AN44">
            <v>6690.4500000000007</v>
          </cell>
        </row>
        <row r="45">
          <cell r="D45">
            <v>0</v>
          </cell>
          <cell r="G45">
            <v>0</v>
          </cell>
          <cell r="J45">
            <v>0</v>
          </cell>
          <cell r="M45">
            <v>0</v>
          </cell>
          <cell r="P45">
            <v>0</v>
          </cell>
          <cell r="S45">
            <v>0</v>
          </cell>
          <cell r="Y45">
            <v>0</v>
          </cell>
          <cell r="AB45">
            <v>0</v>
          </cell>
          <cell r="AE45">
            <v>0</v>
          </cell>
          <cell r="AH45">
            <v>0</v>
          </cell>
          <cell r="AK45">
            <v>0</v>
          </cell>
          <cell r="AN45">
            <v>0</v>
          </cell>
        </row>
        <row r="46">
          <cell r="D46">
            <v>0</v>
          </cell>
          <cell r="G46">
            <v>0</v>
          </cell>
          <cell r="J46">
            <v>0</v>
          </cell>
          <cell r="M46">
            <v>0</v>
          </cell>
          <cell r="P46">
            <v>0</v>
          </cell>
          <cell r="S46">
            <v>0</v>
          </cell>
          <cell r="Y46">
            <v>0</v>
          </cell>
          <cell r="AB46">
            <v>0</v>
          </cell>
          <cell r="AE46">
            <v>0</v>
          </cell>
          <cell r="AH46">
            <v>0</v>
          </cell>
          <cell r="AK46">
            <v>0</v>
          </cell>
          <cell r="AN46">
            <v>0</v>
          </cell>
        </row>
        <row r="47">
          <cell r="D47">
            <v>0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  <cell r="AN47">
            <v>0</v>
          </cell>
        </row>
        <row r="48">
          <cell r="D48">
            <v>364</v>
          </cell>
          <cell r="G48">
            <v>6226</v>
          </cell>
          <cell r="J48">
            <v>4780</v>
          </cell>
          <cell r="M48">
            <v>0</v>
          </cell>
          <cell r="P48">
            <v>0</v>
          </cell>
          <cell r="S48">
            <v>1846</v>
          </cell>
          <cell r="Y48">
            <v>350</v>
          </cell>
          <cell r="AB48">
            <v>1160</v>
          </cell>
          <cell r="AE48">
            <v>1492</v>
          </cell>
          <cell r="AH48">
            <v>3928</v>
          </cell>
          <cell r="AK48">
            <v>730</v>
          </cell>
          <cell r="AN48">
            <v>20700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  <cell r="Y49">
            <v>0</v>
          </cell>
          <cell r="AB49">
            <v>0</v>
          </cell>
          <cell r="AE49">
            <v>0</v>
          </cell>
          <cell r="AH49">
            <v>0</v>
          </cell>
          <cell r="AK49">
            <v>0</v>
          </cell>
          <cell r="AN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  <cell r="Y50">
            <v>0</v>
          </cell>
          <cell r="AB50">
            <v>0</v>
          </cell>
          <cell r="AE50">
            <v>0</v>
          </cell>
          <cell r="AH50">
            <v>0</v>
          </cell>
          <cell r="AK50">
            <v>0</v>
          </cell>
          <cell r="AN50">
            <v>0</v>
          </cell>
        </row>
        <row r="54">
          <cell r="D54">
            <v>95834.609756097547</v>
          </cell>
          <cell r="G54">
            <v>91075.519242516777</v>
          </cell>
          <cell r="J54">
            <v>105003.90149750415</v>
          </cell>
          <cell r="M54">
            <v>77538.480778138037</v>
          </cell>
          <cell r="P54">
            <v>106849.26057298778</v>
          </cell>
          <cell r="S54">
            <v>117764.63789868669</v>
          </cell>
          <cell r="Y54">
            <v>115698.15943886153</v>
          </cell>
          <cell r="AB54">
            <v>115978.42116068982</v>
          </cell>
          <cell r="AE54">
            <v>119623.39865240769</v>
          </cell>
          <cell r="AH54">
            <v>109782.64593490577</v>
          </cell>
          <cell r="AK54">
            <v>125331.63289630512</v>
          </cell>
          <cell r="AN54">
            <v>108005.84532812881</v>
          </cell>
        </row>
      </sheetData>
      <sheetData sheetId="29"/>
      <sheetData sheetId="30"/>
      <sheetData sheetId="31">
        <row r="7">
          <cell r="D7">
            <v>5900</v>
          </cell>
          <cell r="G7">
            <v>5900</v>
          </cell>
          <cell r="J7">
            <v>5900</v>
          </cell>
          <cell r="M7">
            <v>5900</v>
          </cell>
          <cell r="P7">
            <v>5900</v>
          </cell>
          <cell r="S7">
            <v>5900</v>
          </cell>
          <cell r="Y7">
            <v>5900</v>
          </cell>
          <cell r="AB7">
            <v>5900</v>
          </cell>
          <cell r="AE7">
            <v>5900</v>
          </cell>
          <cell r="AH7">
            <v>5900</v>
          </cell>
          <cell r="AK7">
            <v>5900</v>
          </cell>
          <cell r="AN7">
            <v>5900</v>
          </cell>
        </row>
        <row r="8">
          <cell r="D8">
            <v>161000</v>
          </cell>
          <cell r="G8">
            <v>161000</v>
          </cell>
          <cell r="J8">
            <v>161000</v>
          </cell>
          <cell r="M8">
            <v>161000</v>
          </cell>
          <cell r="P8">
            <v>161000</v>
          </cell>
          <cell r="S8">
            <v>161000</v>
          </cell>
          <cell r="Y8">
            <v>161000</v>
          </cell>
          <cell r="AB8">
            <v>161000</v>
          </cell>
          <cell r="AE8">
            <v>161000</v>
          </cell>
          <cell r="AH8">
            <v>161000</v>
          </cell>
          <cell r="AK8">
            <v>161000</v>
          </cell>
          <cell r="AN8">
            <v>161000</v>
          </cell>
        </row>
        <row r="9">
          <cell r="D9">
            <v>152396.78</v>
          </cell>
          <cell r="G9">
            <v>0</v>
          </cell>
          <cell r="J9">
            <v>5467.5</v>
          </cell>
          <cell r="M9">
            <v>0</v>
          </cell>
          <cell r="P9">
            <v>1350</v>
          </cell>
          <cell r="S9">
            <v>0</v>
          </cell>
          <cell r="Y9">
            <v>3280.5</v>
          </cell>
          <cell r="AB9">
            <v>0</v>
          </cell>
          <cell r="AE9">
            <v>0</v>
          </cell>
          <cell r="AH9">
            <v>0</v>
          </cell>
          <cell r="AK9">
            <v>0</v>
          </cell>
          <cell r="AN9">
            <v>0</v>
          </cell>
        </row>
        <row r="10">
          <cell r="D10">
            <v>28808.18</v>
          </cell>
          <cell r="G10">
            <v>145377.93</v>
          </cell>
          <cell r="J10">
            <v>192888.68</v>
          </cell>
          <cell r="M10">
            <v>29000.959999999999</v>
          </cell>
          <cell r="P10">
            <v>54003.96</v>
          </cell>
          <cell r="S10">
            <v>54631.18</v>
          </cell>
          <cell r="Y10">
            <v>80634.5</v>
          </cell>
          <cell r="AB10">
            <v>29950.400000000001</v>
          </cell>
          <cell r="AE10">
            <v>26551.15</v>
          </cell>
          <cell r="AH10">
            <v>33555.18</v>
          </cell>
          <cell r="AK10">
            <v>46502.400000000001</v>
          </cell>
          <cell r="AN10">
            <v>82696.179999999993</v>
          </cell>
        </row>
        <row r="11">
          <cell r="D11">
            <v>0</v>
          </cell>
          <cell r="G11">
            <v>0</v>
          </cell>
          <cell r="J11">
            <v>0</v>
          </cell>
          <cell r="M11">
            <v>0</v>
          </cell>
          <cell r="P11">
            <v>0</v>
          </cell>
          <cell r="S11">
            <v>0</v>
          </cell>
          <cell r="Y11">
            <v>0</v>
          </cell>
          <cell r="AB11">
            <v>0</v>
          </cell>
          <cell r="AE11">
            <v>0</v>
          </cell>
          <cell r="AH11">
            <v>0</v>
          </cell>
          <cell r="AK11">
            <v>0</v>
          </cell>
          <cell r="AN11">
            <v>0</v>
          </cell>
        </row>
        <row r="12">
          <cell r="D12">
            <v>2613</v>
          </cell>
          <cell r="G12">
            <v>2443.37</v>
          </cell>
          <cell r="J12">
            <v>2613</v>
          </cell>
          <cell r="M12">
            <v>2556</v>
          </cell>
          <cell r="P12">
            <v>2642.71</v>
          </cell>
          <cell r="S12">
            <v>2556</v>
          </cell>
          <cell r="Y12">
            <v>2642</v>
          </cell>
          <cell r="AB12">
            <v>2642</v>
          </cell>
          <cell r="AE12">
            <v>2555.87</v>
          </cell>
          <cell r="AH12">
            <v>2642</v>
          </cell>
          <cell r="AK12">
            <v>2556.0500000000002</v>
          </cell>
          <cell r="AN12">
            <v>2642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17500</v>
          </cell>
          <cell r="G14">
            <v>102000</v>
          </cell>
          <cell r="J14">
            <v>108000</v>
          </cell>
          <cell r="M14">
            <v>104607</v>
          </cell>
          <cell r="P14">
            <v>121500</v>
          </cell>
          <cell r="S14">
            <v>57500</v>
          </cell>
          <cell r="Y14">
            <v>44400</v>
          </cell>
          <cell r="AB14">
            <v>120500</v>
          </cell>
          <cell r="AE14">
            <v>152000</v>
          </cell>
          <cell r="AH14">
            <v>115900</v>
          </cell>
          <cell r="AK14">
            <v>73500</v>
          </cell>
          <cell r="AN14">
            <v>11147</v>
          </cell>
        </row>
        <row r="15">
          <cell r="D15">
            <v>116423.60146101937</v>
          </cell>
          <cell r="G15">
            <v>113163.3251141161</v>
          </cell>
          <cell r="J15">
            <v>113163.3251141161</v>
          </cell>
          <cell r="M15">
            <v>93708.391396029008</v>
          </cell>
          <cell r="P15">
            <v>113163.3251141161</v>
          </cell>
          <cell r="S15">
            <v>113163.3251141161</v>
          </cell>
          <cell r="Y15">
            <v>113163.3251141161</v>
          </cell>
          <cell r="AB15">
            <v>113163.3251141161</v>
          </cell>
          <cell r="AE15">
            <v>113163.3251141161</v>
          </cell>
          <cell r="AH15">
            <v>113163.3251141161</v>
          </cell>
          <cell r="AK15">
            <v>113163.3251141161</v>
          </cell>
          <cell r="AN15">
            <v>113163.3251141161</v>
          </cell>
        </row>
        <row r="16">
          <cell r="D16">
            <v>30099.375</v>
          </cell>
          <cell r="G16">
            <v>34987.5</v>
          </cell>
          <cell r="J16">
            <v>38246.25</v>
          </cell>
          <cell r="M16">
            <v>41505</v>
          </cell>
          <cell r="P16">
            <v>34987.5</v>
          </cell>
          <cell r="S16">
            <v>48022.5</v>
          </cell>
          <cell r="Y16">
            <v>28470</v>
          </cell>
          <cell r="AB16">
            <v>34987.5</v>
          </cell>
          <cell r="AE16">
            <v>31728.75</v>
          </cell>
          <cell r="AH16">
            <v>26840.625</v>
          </cell>
          <cell r="AK16">
            <v>48022.5</v>
          </cell>
          <cell r="AN16">
            <v>28470</v>
          </cell>
        </row>
        <row r="17">
          <cell r="D17">
            <v>343626</v>
          </cell>
          <cell r="G17">
            <v>343626</v>
          </cell>
          <cell r="J17">
            <v>381330.76</v>
          </cell>
          <cell r="M17">
            <v>341605.76</v>
          </cell>
          <cell r="P17">
            <v>341848.58000000007</v>
          </cell>
          <cell r="S17">
            <v>366053.34000000008</v>
          </cell>
          <cell r="Y17">
            <v>341848.58000000007</v>
          </cell>
          <cell r="AB17">
            <v>341848.58000000007</v>
          </cell>
          <cell r="AE17">
            <v>382669.18000000005</v>
          </cell>
          <cell r="AH17">
            <v>332464.42000000004</v>
          </cell>
          <cell r="AK17">
            <v>332464.42000000004</v>
          </cell>
          <cell r="AN17">
            <v>370169.12000000005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  <cell r="AN18">
            <v>0</v>
          </cell>
        </row>
        <row r="19">
          <cell r="D19">
            <v>0</v>
          </cell>
          <cell r="G19">
            <v>0</v>
          </cell>
          <cell r="J19">
            <v>0</v>
          </cell>
          <cell r="M19">
            <v>0</v>
          </cell>
          <cell r="P19">
            <v>0</v>
          </cell>
          <cell r="S19">
            <v>0</v>
          </cell>
          <cell r="Y19">
            <v>0</v>
          </cell>
          <cell r="AB19">
            <v>0</v>
          </cell>
          <cell r="AE19">
            <v>0</v>
          </cell>
          <cell r="AH19">
            <v>0</v>
          </cell>
          <cell r="AK19">
            <v>0</v>
          </cell>
          <cell r="AN19">
            <v>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76428.87000000001</v>
          </cell>
          <cell r="G22">
            <v>76359.820000000022</v>
          </cell>
          <cell r="J22">
            <v>76019.770000000019</v>
          </cell>
          <cell r="M22">
            <v>75487.190000000017</v>
          </cell>
          <cell r="P22">
            <v>75487.190000000017</v>
          </cell>
          <cell r="S22">
            <v>56647.850000000006</v>
          </cell>
          <cell r="Y22">
            <v>41072.459999999992</v>
          </cell>
          <cell r="AB22">
            <v>39602.339999999997</v>
          </cell>
          <cell r="AE22">
            <v>38253.770000000004</v>
          </cell>
          <cell r="AH22">
            <v>38253.770000000004</v>
          </cell>
          <cell r="AK22">
            <v>38153.850000000006</v>
          </cell>
          <cell r="AN22">
            <v>36943.68</v>
          </cell>
        </row>
        <row r="23">
          <cell r="D23">
            <v>147270</v>
          </cell>
          <cell r="G23">
            <v>154097</v>
          </cell>
          <cell r="J23">
            <v>182655</v>
          </cell>
          <cell r="M23">
            <v>178151</v>
          </cell>
          <cell r="P23">
            <v>193497</v>
          </cell>
          <cell r="S23">
            <v>197157</v>
          </cell>
          <cell r="Y23">
            <v>161222</v>
          </cell>
          <cell r="AB23">
            <v>159646</v>
          </cell>
          <cell r="AE23">
            <v>145845</v>
          </cell>
          <cell r="AH23">
            <v>152942</v>
          </cell>
          <cell r="AK23">
            <v>205967</v>
          </cell>
          <cell r="AN23">
            <v>164886</v>
          </cell>
        </row>
        <row r="24">
          <cell r="D24">
            <v>10208.67</v>
          </cell>
          <cell r="G24">
            <v>10208.67</v>
          </cell>
          <cell r="J24">
            <v>10208.67</v>
          </cell>
          <cell r="M24">
            <v>10208.67</v>
          </cell>
          <cell r="P24">
            <v>10208.67</v>
          </cell>
          <cell r="S24">
            <v>10206.67</v>
          </cell>
          <cell r="Y24">
            <v>10208.67</v>
          </cell>
          <cell r="AB24">
            <v>10208.67</v>
          </cell>
          <cell r="AE24">
            <v>10208.67</v>
          </cell>
          <cell r="AH24">
            <v>10208.67</v>
          </cell>
          <cell r="AK24">
            <v>10208.67</v>
          </cell>
          <cell r="AN24">
            <v>10206.630000000001</v>
          </cell>
        </row>
        <row r="25">
          <cell r="D25">
            <v>12000</v>
          </cell>
          <cell r="G25">
            <v>12000</v>
          </cell>
          <cell r="J25">
            <v>15000</v>
          </cell>
          <cell r="M25">
            <v>12000</v>
          </cell>
          <cell r="P25">
            <v>12000</v>
          </cell>
          <cell r="S25">
            <v>13200</v>
          </cell>
          <cell r="Y25">
            <v>13200</v>
          </cell>
          <cell r="AB25">
            <v>13200</v>
          </cell>
          <cell r="AE25">
            <v>13200</v>
          </cell>
          <cell r="AH25">
            <v>13200</v>
          </cell>
          <cell r="AK25">
            <v>13200</v>
          </cell>
          <cell r="AN25">
            <v>13200</v>
          </cell>
        </row>
        <row r="26">
          <cell r="D26">
            <v>15000</v>
          </cell>
          <cell r="G26">
            <v>0</v>
          </cell>
          <cell r="J26">
            <v>15000</v>
          </cell>
          <cell r="M26">
            <v>0</v>
          </cell>
          <cell r="P26">
            <v>15000</v>
          </cell>
          <cell r="S26">
            <v>14000</v>
          </cell>
          <cell r="Y26">
            <v>15000</v>
          </cell>
          <cell r="AB26">
            <v>0</v>
          </cell>
          <cell r="AE26">
            <v>15000</v>
          </cell>
          <cell r="AH26">
            <v>16000</v>
          </cell>
          <cell r="AK26">
            <v>15000</v>
          </cell>
          <cell r="AN26">
            <v>0</v>
          </cell>
        </row>
        <row r="27">
          <cell r="D27">
            <v>24630</v>
          </cell>
          <cell r="G27">
            <v>0</v>
          </cell>
          <cell r="J27">
            <v>0</v>
          </cell>
          <cell r="M27">
            <v>1900</v>
          </cell>
          <cell r="P27">
            <v>0</v>
          </cell>
          <cell r="S27">
            <v>0</v>
          </cell>
          <cell r="Y27">
            <v>0</v>
          </cell>
          <cell r="AB27">
            <v>900</v>
          </cell>
          <cell r="AE27">
            <v>0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94000</v>
          </cell>
          <cell r="G28">
            <v>109000</v>
          </cell>
          <cell r="J28">
            <v>94000</v>
          </cell>
          <cell r="M28">
            <v>94000</v>
          </cell>
          <cell r="P28">
            <v>94000</v>
          </cell>
          <cell r="S28">
            <v>94000</v>
          </cell>
          <cell r="Y28">
            <v>94000</v>
          </cell>
          <cell r="AB28">
            <v>94000</v>
          </cell>
          <cell r="AE28">
            <v>94000</v>
          </cell>
          <cell r="AH28">
            <v>94000</v>
          </cell>
          <cell r="AK28">
            <v>94000</v>
          </cell>
          <cell r="AN28">
            <v>121000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1026</v>
          </cell>
          <cell r="G30">
            <v>1026</v>
          </cell>
          <cell r="J30">
            <v>1026</v>
          </cell>
          <cell r="M30">
            <v>1026</v>
          </cell>
          <cell r="P30">
            <v>1026</v>
          </cell>
          <cell r="S30">
            <v>1026</v>
          </cell>
          <cell r="Y30">
            <v>1026</v>
          </cell>
          <cell r="AB30">
            <v>1026</v>
          </cell>
          <cell r="AE30">
            <v>1026</v>
          </cell>
          <cell r="AH30">
            <v>1026</v>
          </cell>
          <cell r="AK30">
            <v>1026</v>
          </cell>
          <cell r="AN30">
            <v>1026</v>
          </cell>
        </row>
        <row r="31">
          <cell r="D31">
            <v>0</v>
          </cell>
          <cell r="G31">
            <v>0</v>
          </cell>
          <cell r="J31">
            <v>0</v>
          </cell>
          <cell r="M31">
            <v>0</v>
          </cell>
          <cell r="P31">
            <v>0</v>
          </cell>
          <cell r="S31">
            <v>0</v>
          </cell>
          <cell r="Y31">
            <v>0</v>
          </cell>
          <cell r="AB31">
            <v>0</v>
          </cell>
          <cell r="AE31">
            <v>0</v>
          </cell>
          <cell r="AH31">
            <v>0</v>
          </cell>
          <cell r="AK31">
            <v>0</v>
          </cell>
          <cell r="AN31">
            <v>0</v>
          </cell>
        </row>
        <row r="32">
          <cell r="D32">
            <v>113579.92800000001</v>
          </cell>
          <cell r="G32">
            <v>113579.92800000001</v>
          </cell>
          <cell r="J32">
            <v>118742.652</v>
          </cell>
          <cell r="M32">
            <v>86949.396000000008</v>
          </cell>
          <cell r="P32">
            <v>96101.964000000007</v>
          </cell>
          <cell r="S32">
            <v>103495.212</v>
          </cell>
          <cell r="Y32">
            <v>100678.24800000001</v>
          </cell>
          <cell r="AB32">
            <v>100678.24800000001</v>
          </cell>
          <cell r="AE32">
            <v>100678.24800000001</v>
          </cell>
          <cell r="AH32">
            <v>108071.496</v>
          </cell>
          <cell r="AK32">
            <v>105254.53200000001</v>
          </cell>
          <cell r="AN32">
            <v>108071.496</v>
          </cell>
        </row>
        <row r="33">
          <cell r="D33">
            <v>0</v>
          </cell>
          <cell r="G33">
            <v>600</v>
          </cell>
          <cell r="J33">
            <v>150</v>
          </cell>
          <cell r="M33">
            <v>0</v>
          </cell>
          <cell r="P33">
            <v>750</v>
          </cell>
          <cell r="S33">
            <v>0</v>
          </cell>
          <cell r="Y33">
            <v>150</v>
          </cell>
          <cell r="AB33">
            <v>600</v>
          </cell>
          <cell r="AE33">
            <v>150</v>
          </cell>
          <cell r="AH33">
            <v>0</v>
          </cell>
          <cell r="AK33">
            <v>600</v>
          </cell>
          <cell r="AN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0</v>
          </cell>
          <cell r="J35">
            <v>34800</v>
          </cell>
          <cell r="M35">
            <v>0</v>
          </cell>
          <cell r="P35">
            <v>0</v>
          </cell>
          <cell r="S35">
            <v>0</v>
          </cell>
          <cell r="Y35">
            <v>0</v>
          </cell>
          <cell r="AB35">
            <v>0</v>
          </cell>
          <cell r="AE35">
            <v>0</v>
          </cell>
          <cell r="AH35">
            <v>0</v>
          </cell>
          <cell r="AK35">
            <v>0</v>
          </cell>
          <cell r="AN35">
            <v>0</v>
          </cell>
        </row>
        <row r="36">
          <cell r="D36">
            <v>67890</v>
          </cell>
          <cell r="G36">
            <v>67890</v>
          </cell>
          <cell r="J36">
            <v>69885</v>
          </cell>
          <cell r="M36">
            <v>58905</v>
          </cell>
          <cell r="P36">
            <v>62895</v>
          </cell>
          <cell r="S36">
            <v>64890</v>
          </cell>
          <cell r="Y36">
            <v>73890</v>
          </cell>
          <cell r="AB36">
            <v>64890</v>
          </cell>
          <cell r="AE36">
            <v>70890</v>
          </cell>
          <cell r="AH36">
            <v>72885</v>
          </cell>
          <cell r="AK36">
            <v>69885</v>
          </cell>
          <cell r="AN36">
            <v>72885</v>
          </cell>
        </row>
        <row r="37">
          <cell r="D37">
            <v>2700</v>
          </cell>
          <cell r="G37">
            <v>2700</v>
          </cell>
          <cell r="J37">
            <v>2700</v>
          </cell>
          <cell r="M37">
            <v>2700</v>
          </cell>
          <cell r="P37">
            <v>2700</v>
          </cell>
          <cell r="S37">
            <v>5700</v>
          </cell>
          <cell r="Y37">
            <v>2700</v>
          </cell>
          <cell r="AB37">
            <v>2700</v>
          </cell>
          <cell r="AE37">
            <v>2700</v>
          </cell>
          <cell r="AH37">
            <v>2700</v>
          </cell>
          <cell r="AK37">
            <v>2700</v>
          </cell>
          <cell r="AN37">
            <v>2700</v>
          </cell>
        </row>
        <row r="38">
          <cell r="D38">
            <v>0</v>
          </cell>
          <cell r="G38">
            <v>0</v>
          </cell>
          <cell r="J38">
            <v>0</v>
          </cell>
          <cell r="M38">
            <v>0</v>
          </cell>
          <cell r="P38">
            <v>0</v>
          </cell>
          <cell r="S38">
            <v>0</v>
          </cell>
          <cell r="Y38">
            <v>0</v>
          </cell>
          <cell r="AB38">
            <v>0</v>
          </cell>
          <cell r="AE38">
            <v>0</v>
          </cell>
          <cell r="AH38">
            <v>0</v>
          </cell>
          <cell r="AK38">
            <v>0</v>
          </cell>
          <cell r="AN38">
            <v>0</v>
          </cell>
        </row>
        <row r="39">
          <cell r="D39">
            <v>13450</v>
          </cell>
          <cell r="G39">
            <v>13450</v>
          </cell>
          <cell r="J39">
            <v>13450</v>
          </cell>
          <cell r="M39">
            <v>13450</v>
          </cell>
          <cell r="P39">
            <v>13450</v>
          </cell>
          <cell r="S39">
            <v>13450</v>
          </cell>
          <cell r="Y39">
            <v>13450</v>
          </cell>
          <cell r="AB39">
            <v>13450</v>
          </cell>
          <cell r="AE39">
            <v>13450</v>
          </cell>
          <cell r="AH39">
            <v>13450</v>
          </cell>
          <cell r="AK39">
            <v>13450</v>
          </cell>
          <cell r="AN39">
            <v>13450</v>
          </cell>
        </row>
        <row r="40">
          <cell r="D40">
            <v>36955.629999999997</v>
          </cell>
          <cell r="G40">
            <v>36955.629999999997</v>
          </cell>
          <cell r="J40">
            <v>36955.629999999997</v>
          </cell>
          <cell r="M40">
            <v>29424.760000000002</v>
          </cell>
          <cell r="P40">
            <v>31332.61</v>
          </cell>
          <cell r="S40">
            <v>31332.61</v>
          </cell>
          <cell r="Y40">
            <v>31332.61</v>
          </cell>
          <cell r="AB40">
            <v>31332.61</v>
          </cell>
          <cell r="AE40">
            <v>31332.61</v>
          </cell>
          <cell r="AH40">
            <v>31332.61</v>
          </cell>
          <cell r="AK40">
            <v>31332.61</v>
          </cell>
          <cell r="AN40">
            <v>31332.601932107915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  <cell r="AN41">
            <v>0</v>
          </cell>
        </row>
        <row r="42">
          <cell r="D42">
            <v>126952</v>
          </cell>
          <cell r="G42">
            <v>126952</v>
          </cell>
          <cell r="J42">
            <v>126952</v>
          </cell>
          <cell r="M42">
            <v>126952</v>
          </cell>
          <cell r="P42">
            <v>126952</v>
          </cell>
          <cell r="S42">
            <v>126952</v>
          </cell>
          <cell r="Y42">
            <v>126952</v>
          </cell>
          <cell r="AB42">
            <v>126952</v>
          </cell>
          <cell r="AE42">
            <v>126952</v>
          </cell>
          <cell r="AH42">
            <v>126952</v>
          </cell>
          <cell r="AK42">
            <v>126952</v>
          </cell>
          <cell r="AN42">
            <v>126952</v>
          </cell>
        </row>
        <row r="43">
          <cell r="D43">
            <v>58403</v>
          </cell>
          <cell r="G43">
            <v>58353</v>
          </cell>
          <cell r="J43">
            <v>58503</v>
          </cell>
          <cell r="M43">
            <v>58353</v>
          </cell>
          <cell r="P43">
            <v>58703</v>
          </cell>
          <cell r="S43">
            <v>58653</v>
          </cell>
          <cell r="Y43">
            <v>58703</v>
          </cell>
          <cell r="AB43">
            <v>58353</v>
          </cell>
          <cell r="AE43">
            <v>58703</v>
          </cell>
          <cell r="AH43">
            <v>58753</v>
          </cell>
          <cell r="AK43">
            <v>58703</v>
          </cell>
          <cell r="AN43">
            <v>58653</v>
          </cell>
        </row>
        <row r="44">
          <cell r="D44">
            <v>23423.475000000002</v>
          </cell>
          <cell r="G44">
            <v>19340.074999999997</v>
          </cell>
          <cell r="J44">
            <v>23738.875</v>
          </cell>
          <cell r="M44">
            <v>25962.125000000004</v>
          </cell>
          <cell r="P44">
            <v>23043.105</v>
          </cell>
          <cell r="S44">
            <v>20321.275000000001</v>
          </cell>
          <cell r="Y44">
            <v>22035.65</v>
          </cell>
          <cell r="AB44">
            <v>25260.075000000001</v>
          </cell>
          <cell r="AE44">
            <v>22279.875</v>
          </cell>
          <cell r="AH44">
            <v>21076.474999999999</v>
          </cell>
          <cell r="AK44">
            <v>18877.875</v>
          </cell>
          <cell r="AN44">
            <v>19101.275000000001</v>
          </cell>
        </row>
        <row r="45">
          <cell r="D45">
            <v>0</v>
          </cell>
          <cell r="G45">
            <v>800</v>
          </cell>
          <cell r="J45">
            <v>10000</v>
          </cell>
          <cell r="M45">
            <v>800</v>
          </cell>
          <cell r="P45">
            <v>6000</v>
          </cell>
          <cell r="S45">
            <v>800</v>
          </cell>
          <cell r="Y45">
            <v>0</v>
          </cell>
          <cell r="AB45">
            <v>800</v>
          </cell>
          <cell r="AE45">
            <v>0</v>
          </cell>
          <cell r="AH45">
            <v>800</v>
          </cell>
          <cell r="AK45">
            <v>0</v>
          </cell>
          <cell r="AN45">
            <v>500</v>
          </cell>
        </row>
        <row r="46">
          <cell r="D46">
            <v>950</v>
          </cell>
          <cell r="G46">
            <v>950</v>
          </cell>
          <cell r="J46">
            <v>950</v>
          </cell>
          <cell r="M46">
            <v>900</v>
          </cell>
          <cell r="P46">
            <v>900</v>
          </cell>
          <cell r="S46">
            <v>950</v>
          </cell>
          <cell r="Y46">
            <v>900</v>
          </cell>
          <cell r="AB46">
            <v>950</v>
          </cell>
          <cell r="AE46">
            <v>900</v>
          </cell>
          <cell r="AH46">
            <v>900</v>
          </cell>
          <cell r="AK46">
            <v>900</v>
          </cell>
          <cell r="AN46">
            <v>950</v>
          </cell>
        </row>
        <row r="47">
          <cell r="D47">
            <v>32000</v>
          </cell>
          <cell r="G47">
            <v>24000</v>
          </cell>
          <cell r="J47">
            <v>24000</v>
          </cell>
          <cell r="M47">
            <v>10000</v>
          </cell>
          <cell r="P47">
            <v>15000</v>
          </cell>
          <cell r="S47">
            <v>15000</v>
          </cell>
          <cell r="Y47">
            <v>15000</v>
          </cell>
          <cell r="AB47">
            <v>15000</v>
          </cell>
          <cell r="AE47">
            <v>20000</v>
          </cell>
          <cell r="AH47">
            <v>25000</v>
          </cell>
          <cell r="AK47">
            <v>15000</v>
          </cell>
          <cell r="AN47">
            <v>116000</v>
          </cell>
        </row>
        <row r="48">
          <cell r="D48">
            <v>0</v>
          </cell>
          <cell r="G48">
            <v>31000</v>
          </cell>
          <cell r="J48">
            <v>0</v>
          </cell>
          <cell r="M48">
            <v>0</v>
          </cell>
          <cell r="P48">
            <v>10000</v>
          </cell>
          <cell r="S48">
            <v>130600</v>
          </cell>
          <cell r="Y48">
            <v>71000</v>
          </cell>
          <cell r="AB48">
            <v>30000</v>
          </cell>
          <cell r="AE48">
            <v>0</v>
          </cell>
          <cell r="AH48">
            <v>0</v>
          </cell>
          <cell r="AK48">
            <v>86000</v>
          </cell>
          <cell r="AN48">
            <v>5000</v>
          </cell>
        </row>
        <row r="49">
          <cell r="D49">
            <v>3000</v>
          </cell>
          <cell r="G49">
            <v>5000</v>
          </cell>
          <cell r="J49">
            <v>0</v>
          </cell>
          <cell r="M49">
            <v>2000</v>
          </cell>
          <cell r="P49">
            <v>0</v>
          </cell>
          <cell r="S49">
            <v>0</v>
          </cell>
          <cell r="Y49">
            <v>0</v>
          </cell>
          <cell r="AB49">
            <v>0</v>
          </cell>
          <cell r="AE49">
            <v>0</v>
          </cell>
          <cell r="AH49">
            <v>0</v>
          </cell>
          <cell r="AK49">
            <v>0</v>
          </cell>
          <cell r="AN49">
            <v>10000</v>
          </cell>
        </row>
        <row r="50">
          <cell r="D50">
            <v>0</v>
          </cell>
          <cell r="G50">
            <v>500</v>
          </cell>
          <cell r="J50">
            <v>526024</v>
          </cell>
          <cell r="M50">
            <v>0</v>
          </cell>
          <cell r="P50">
            <v>0</v>
          </cell>
          <cell r="S50">
            <v>300</v>
          </cell>
          <cell r="Y50">
            <v>500</v>
          </cell>
          <cell r="AB50">
            <v>700</v>
          </cell>
          <cell r="AE50">
            <v>0</v>
          </cell>
          <cell r="AH50">
            <v>200</v>
          </cell>
          <cell r="AK50">
            <v>1025</v>
          </cell>
          <cell r="AN50">
            <v>0</v>
          </cell>
        </row>
      </sheetData>
      <sheetData sheetId="32">
        <row r="7">
          <cell r="D7">
            <v>3200</v>
          </cell>
          <cell r="G7">
            <v>3300</v>
          </cell>
          <cell r="J7">
            <v>3400</v>
          </cell>
          <cell r="M7">
            <v>3400</v>
          </cell>
          <cell r="P7">
            <v>3400</v>
          </cell>
          <cell r="S7">
            <v>3400</v>
          </cell>
          <cell r="Y7">
            <v>3500</v>
          </cell>
          <cell r="AB7">
            <v>3600</v>
          </cell>
          <cell r="AE7">
            <v>3200</v>
          </cell>
          <cell r="AH7">
            <v>3200</v>
          </cell>
          <cell r="AK7">
            <v>3200</v>
          </cell>
          <cell r="AN7">
            <v>3100</v>
          </cell>
        </row>
        <row r="8">
          <cell r="D8">
            <v>127500</v>
          </cell>
          <cell r="G8">
            <v>127500</v>
          </cell>
          <cell r="J8">
            <v>127500</v>
          </cell>
          <cell r="M8">
            <v>127500</v>
          </cell>
          <cell r="P8">
            <v>127500</v>
          </cell>
          <cell r="S8">
            <v>127500</v>
          </cell>
          <cell r="Y8">
            <v>127500</v>
          </cell>
          <cell r="AB8">
            <v>127500</v>
          </cell>
          <cell r="AE8">
            <v>127500</v>
          </cell>
          <cell r="AH8">
            <v>127500</v>
          </cell>
          <cell r="AK8">
            <v>127500</v>
          </cell>
          <cell r="AN8">
            <v>127500</v>
          </cell>
        </row>
        <row r="9">
          <cell r="D9">
            <v>129569.09999999999</v>
          </cell>
          <cell r="G9">
            <v>0</v>
          </cell>
          <cell r="J9">
            <v>7087.5</v>
          </cell>
          <cell r="M9">
            <v>0</v>
          </cell>
          <cell r="P9">
            <v>1750</v>
          </cell>
          <cell r="S9">
            <v>0</v>
          </cell>
          <cell r="Y9">
            <v>4252.5</v>
          </cell>
          <cell r="AB9">
            <v>0</v>
          </cell>
          <cell r="AE9">
            <v>0</v>
          </cell>
          <cell r="AH9">
            <v>0</v>
          </cell>
          <cell r="AK9">
            <v>0</v>
          </cell>
          <cell r="AN9">
            <v>0</v>
          </cell>
        </row>
        <row r="10">
          <cell r="D10">
            <v>18316.900000000001</v>
          </cell>
          <cell r="G10">
            <v>19445.649999999998</v>
          </cell>
          <cell r="J10">
            <v>63894.400000000001</v>
          </cell>
          <cell r="M10">
            <v>18566.8</v>
          </cell>
          <cell r="P10">
            <v>76226.8</v>
          </cell>
          <cell r="S10">
            <v>19156.900000000001</v>
          </cell>
          <cell r="Y10">
            <v>21857.5</v>
          </cell>
          <cell r="AB10">
            <v>19747</v>
          </cell>
          <cell r="AE10">
            <v>19195.75</v>
          </cell>
          <cell r="AH10">
            <v>19156.900000000001</v>
          </cell>
          <cell r="AK10">
            <v>33955.5</v>
          </cell>
          <cell r="AN10">
            <v>64059.4</v>
          </cell>
        </row>
        <row r="11">
          <cell r="D11">
            <v>0</v>
          </cell>
          <cell r="G11">
            <v>0</v>
          </cell>
          <cell r="J11">
            <v>0</v>
          </cell>
          <cell r="M11">
            <v>0</v>
          </cell>
          <cell r="P11">
            <v>0</v>
          </cell>
          <cell r="S11">
            <v>0</v>
          </cell>
          <cell r="Y11">
            <v>0</v>
          </cell>
          <cell r="AB11">
            <v>0</v>
          </cell>
          <cell r="AE11">
            <v>0</v>
          </cell>
          <cell r="AH11">
            <v>0</v>
          </cell>
          <cell r="AK11">
            <v>0</v>
          </cell>
          <cell r="AN11">
            <v>0</v>
          </cell>
        </row>
        <row r="12">
          <cell r="D12">
            <v>3736</v>
          </cell>
          <cell r="G12">
            <v>3493.74</v>
          </cell>
          <cell r="J12">
            <v>3736</v>
          </cell>
          <cell r="M12">
            <v>3655</v>
          </cell>
          <cell r="P12">
            <v>3777.75</v>
          </cell>
          <cell r="S12">
            <v>3655</v>
          </cell>
          <cell r="Y12">
            <v>3777</v>
          </cell>
          <cell r="AB12">
            <v>3777</v>
          </cell>
          <cell r="AE12">
            <v>3655.5200000000004</v>
          </cell>
          <cell r="AH12">
            <v>3777</v>
          </cell>
          <cell r="AK12">
            <v>3655.7700000000004</v>
          </cell>
          <cell r="AN12">
            <v>3777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20460</v>
          </cell>
          <cell r="G14">
            <v>44920</v>
          </cell>
          <cell r="J14">
            <v>41650</v>
          </cell>
          <cell r="M14">
            <v>52285</v>
          </cell>
          <cell r="P14">
            <v>60718</v>
          </cell>
          <cell r="S14">
            <v>54042</v>
          </cell>
          <cell r="Y14">
            <v>36546</v>
          </cell>
          <cell r="AB14">
            <v>48325</v>
          </cell>
          <cell r="AE14">
            <v>44350</v>
          </cell>
          <cell r="AH14">
            <v>67340</v>
          </cell>
          <cell r="AK14">
            <v>51786</v>
          </cell>
          <cell r="AN14">
            <v>20735</v>
          </cell>
        </row>
        <row r="15">
          <cell r="D15">
            <v>97025.067221835357</v>
          </cell>
          <cell r="G15">
            <v>92353.589048302863</v>
          </cell>
          <cell r="J15">
            <v>91256.416900309137</v>
          </cell>
          <cell r="M15">
            <v>72323.068927325177</v>
          </cell>
          <cell r="P15">
            <v>86551.470261240713</v>
          </cell>
          <cell r="S15">
            <v>91961.91562074855</v>
          </cell>
          <cell r="Y15">
            <v>92601.729977560855</v>
          </cell>
          <cell r="AB15">
            <v>88590.118287889796</v>
          </cell>
          <cell r="AE15">
            <v>92971.508617239466</v>
          </cell>
          <cell r="AH15">
            <v>94698.764105211842</v>
          </cell>
          <cell r="AK15">
            <v>94698.764105211842</v>
          </cell>
          <cell r="AN15">
            <v>91738.102233574682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  <cell r="Y16">
            <v>0</v>
          </cell>
          <cell r="AB16">
            <v>0</v>
          </cell>
          <cell r="AE16">
            <v>0</v>
          </cell>
          <cell r="AH16">
            <v>0</v>
          </cell>
          <cell r="AK16">
            <v>0</v>
          </cell>
          <cell r="AN16">
            <v>0</v>
          </cell>
        </row>
        <row r="17">
          <cell r="D17">
            <v>0</v>
          </cell>
          <cell r="G17">
            <v>1152</v>
          </cell>
          <cell r="J17">
            <v>0</v>
          </cell>
          <cell r="M17">
            <v>1152</v>
          </cell>
          <cell r="P17">
            <v>0</v>
          </cell>
          <cell r="S17">
            <v>1152</v>
          </cell>
          <cell r="Y17">
            <v>0</v>
          </cell>
          <cell r="AB17">
            <v>1152</v>
          </cell>
          <cell r="AE17">
            <v>0</v>
          </cell>
          <cell r="AH17">
            <v>1152</v>
          </cell>
          <cell r="AK17">
            <v>0</v>
          </cell>
          <cell r="AN17">
            <v>1152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  <cell r="AN18">
            <v>0</v>
          </cell>
        </row>
        <row r="19">
          <cell r="D19">
            <v>6500</v>
          </cell>
          <cell r="G19">
            <v>66000</v>
          </cell>
          <cell r="J19">
            <v>8500</v>
          </cell>
          <cell r="M19">
            <v>0</v>
          </cell>
          <cell r="P19">
            <v>9000</v>
          </cell>
          <cell r="S19">
            <v>0</v>
          </cell>
          <cell r="Y19">
            <v>9500</v>
          </cell>
          <cell r="AB19">
            <v>0</v>
          </cell>
          <cell r="AE19">
            <v>6000</v>
          </cell>
          <cell r="AH19">
            <v>8000</v>
          </cell>
          <cell r="AK19">
            <v>0</v>
          </cell>
          <cell r="AN19">
            <v>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0</v>
          </cell>
          <cell r="G22">
            <v>0</v>
          </cell>
          <cell r="J22">
            <v>0</v>
          </cell>
          <cell r="M22">
            <v>0</v>
          </cell>
          <cell r="P22">
            <v>0</v>
          </cell>
          <cell r="S22">
            <v>0</v>
          </cell>
          <cell r="Y22">
            <v>0</v>
          </cell>
          <cell r="AB22">
            <v>0</v>
          </cell>
          <cell r="AE22">
            <v>0</v>
          </cell>
          <cell r="AH22">
            <v>0</v>
          </cell>
          <cell r="AK22">
            <v>0</v>
          </cell>
          <cell r="AN22">
            <v>0</v>
          </cell>
        </row>
        <row r="23">
          <cell r="D23">
            <v>21824</v>
          </cell>
          <cell r="G23">
            <v>34795.599999999999</v>
          </cell>
          <cell r="J23">
            <v>42462.8</v>
          </cell>
          <cell r="M23">
            <v>54025.2</v>
          </cell>
          <cell r="P23">
            <v>33308.239999999998</v>
          </cell>
          <cell r="S23">
            <v>35602</v>
          </cell>
          <cell r="Y23">
            <v>47080</v>
          </cell>
          <cell r="AB23">
            <v>44720.4</v>
          </cell>
          <cell r="AE23">
            <v>38890</v>
          </cell>
          <cell r="AH23">
            <v>47138</v>
          </cell>
          <cell r="AK23">
            <v>34947.599999999999</v>
          </cell>
          <cell r="AN23">
            <v>37636</v>
          </cell>
        </row>
        <row r="24">
          <cell r="D24">
            <v>0</v>
          </cell>
          <cell r="G24">
            <v>0</v>
          </cell>
          <cell r="J24">
            <v>0</v>
          </cell>
          <cell r="M24">
            <v>0</v>
          </cell>
          <cell r="P24">
            <v>0</v>
          </cell>
          <cell r="S24">
            <v>0</v>
          </cell>
          <cell r="Y24">
            <v>0</v>
          </cell>
          <cell r="AB24">
            <v>0</v>
          </cell>
          <cell r="AE24">
            <v>0</v>
          </cell>
          <cell r="AH24">
            <v>0</v>
          </cell>
          <cell r="AK24">
            <v>0</v>
          </cell>
          <cell r="AN24">
            <v>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  <cell r="AN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  <cell r="AN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  <cell r="Y27">
            <v>0</v>
          </cell>
          <cell r="AB27">
            <v>0</v>
          </cell>
          <cell r="AE27">
            <v>0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0</v>
          </cell>
          <cell r="G28">
            <v>0</v>
          </cell>
          <cell r="J28">
            <v>0</v>
          </cell>
          <cell r="M28">
            <v>0</v>
          </cell>
          <cell r="P28">
            <v>0</v>
          </cell>
          <cell r="S28">
            <v>0</v>
          </cell>
          <cell r="Y28">
            <v>0</v>
          </cell>
          <cell r="AB28">
            <v>0</v>
          </cell>
          <cell r="AE28">
            <v>0</v>
          </cell>
          <cell r="AH28">
            <v>0</v>
          </cell>
          <cell r="AK28">
            <v>0</v>
          </cell>
          <cell r="AN28">
            <v>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1330</v>
          </cell>
          <cell r="G30">
            <v>1330</v>
          </cell>
          <cell r="J30">
            <v>1330</v>
          </cell>
          <cell r="M30">
            <v>1330</v>
          </cell>
          <cell r="P30">
            <v>1330</v>
          </cell>
          <cell r="S30">
            <v>1330</v>
          </cell>
          <cell r="Y30">
            <v>1330</v>
          </cell>
          <cell r="AB30">
            <v>1330</v>
          </cell>
          <cell r="AE30">
            <v>1330</v>
          </cell>
          <cell r="AH30">
            <v>1330</v>
          </cell>
          <cell r="AK30">
            <v>1330</v>
          </cell>
          <cell r="AN30">
            <v>1330</v>
          </cell>
        </row>
        <row r="32">
          <cell r="D32">
            <v>147233.24</v>
          </cell>
          <cell r="G32">
            <v>147233.24</v>
          </cell>
          <cell r="J32">
            <v>153925.65999999997</v>
          </cell>
          <cell r="M32">
            <v>112712.18</v>
          </cell>
          <cell r="P32">
            <v>124576.61999999998</v>
          </cell>
          <cell r="S32">
            <v>134160.46</v>
          </cell>
          <cell r="Y32">
            <v>130508.83999999998</v>
          </cell>
          <cell r="AB32">
            <v>130508.83999999998</v>
          </cell>
          <cell r="AE32">
            <v>130508.83999999998</v>
          </cell>
          <cell r="AH32">
            <v>140092.68</v>
          </cell>
          <cell r="AK32">
            <v>136441.06</v>
          </cell>
          <cell r="AN32">
            <v>140092.68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  <cell r="Y33">
            <v>0</v>
          </cell>
          <cell r="AB33">
            <v>0</v>
          </cell>
          <cell r="AE33">
            <v>0</v>
          </cell>
          <cell r="AH33">
            <v>0</v>
          </cell>
          <cell r="AK33">
            <v>0</v>
          </cell>
          <cell r="AN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  <cell r="Y35">
            <v>0</v>
          </cell>
          <cell r="AB35">
            <v>0</v>
          </cell>
          <cell r="AE35">
            <v>0</v>
          </cell>
          <cell r="AH35">
            <v>0</v>
          </cell>
          <cell r="AK35">
            <v>0</v>
          </cell>
          <cell r="AN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  <cell r="Y36">
            <v>0</v>
          </cell>
          <cell r="AB36">
            <v>0</v>
          </cell>
          <cell r="AE36">
            <v>0</v>
          </cell>
          <cell r="AH36">
            <v>0</v>
          </cell>
          <cell r="AK36">
            <v>0</v>
          </cell>
          <cell r="AN36">
            <v>0</v>
          </cell>
        </row>
        <row r="37">
          <cell r="D37">
            <v>0</v>
          </cell>
          <cell r="G37">
            <v>0</v>
          </cell>
          <cell r="J37">
            <v>0</v>
          </cell>
          <cell r="M37">
            <v>0</v>
          </cell>
          <cell r="P37">
            <v>0</v>
          </cell>
          <cell r="S37">
            <v>0</v>
          </cell>
          <cell r="Y37">
            <v>0</v>
          </cell>
          <cell r="AB37">
            <v>0</v>
          </cell>
          <cell r="AE37">
            <v>0</v>
          </cell>
          <cell r="AH37">
            <v>0</v>
          </cell>
          <cell r="AK37">
            <v>0</v>
          </cell>
          <cell r="AN37">
            <v>0</v>
          </cell>
        </row>
        <row r="38">
          <cell r="D38">
            <v>0</v>
          </cell>
          <cell r="G38">
            <v>0</v>
          </cell>
          <cell r="J38">
            <v>0</v>
          </cell>
          <cell r="M38">
            <v>0</v>
          </cell>
          <cell r="P38">
            <v>0</v>
          </cell>
          <cell r="S38">
            <v>0</v>
          </cell>
          <cell r="Y38">
            <v>0</v>
          </cell>
          <cell r="AB38">
            <v>0</v>
          </cell>
          <cell r="AE38">
            <v>0</v>
          </cell>
          <cell r="AH38">
            <v>0</v>
          </cell>
          <cell r="AK38">
            <v>0</v>
          </cell>
          <cell r="AN38">
            <v>0</v>
          </cell>
        </row>
        <row r="39">
          <cell r="D39">
            <v>0</v>
          </cell>
          <cell r="G39">
            <v>0</v>
          </cell>
          <cell r="J39">
            <v>0</v>
          </cell>
          <cell r="M39">
            <v>0</v>
          </cell>
          <cell r="P39">
            <v>0</v>
          </cell>
          <cell r="S39">
            <v>0</v>
          </cell>
          <cell r="Y39">
            <v>0</v>
          </cell>
          <cell r="AB39">
            <v>0</v>
          </cell>
          <cell r="AE39">
            <v>0</v>
          </cell>
          <cell r="AH39">
            <v>0</v>
          </cell>
          <cell r="AK39">
            <v>0</v>
          </cell>
          <cell r="AN39">
            <v>0</v>
          </cell>
        </row>
        <row r="40">
          <cell r="D40">
            <v>0</v>
          </cell>
          <cell r="G40">
            <v>0</v>
          </cell>
          <cell r="J40">
            <v>0</v>
          </cell>
          <cell r="M40">
            <v>0</v>
          </cell>
          <cell r="P40">
            <v>0</v>
          </cell>
          <cell r="S40">
            <v>0</v>
          </cell>
          <cell r="Y40">
            <v>0</v>
          </cell>
          <cell r="AB40">
            <v>0</v>
          </cell>
          <cell r="AE40">
            <v>0</v>
          </cell>
          <cell r="AH40">
            <v>0</v>
          </cell>
          <cell r="AK40">
            <v>0</v>
          </cell>
          <cell r="AN40">
            <v>0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  <cell r="AN41">
            <v>0</v>
          </cell>
        </row>
        <row r="42">
          <cell r="D42">
            <v>0</v>
          </cell>
          <cell r="G42">
            <v>0</v>
          </cell>
          <cell r="J42">
            <v>0</v>
          </cell>
          <cell r="M42">
            <v>0</v>
          </cell>
          <cell r="P42">
            <v>0</v>
          </cell>
          <cell r="S42">
            <v>0</v>
          </cell>
          <cell r="Y42">
            <v>0</v>
          </cell>
          <cell r="AB42">
            <v>0</v>
          </cell>
          <cell r="AE42">
            <v>0</v>
          </cell>
          <cell r="AH42">
            <v>0</v>
          </cell>
          <cell r="AK42">
            <v>0</v>
          </cell>
          <cell r="AN42">
            <v>0</v>
          </cell>
        </row>
        <row r="43">
          <cell r="D43">
            <v>14200</v>
          </cell>
          <cell r="G43">
            <v>14200</v>
          </cell>
          <cell r="J43">
            <v>14200</v>
          </cell>
          <cell r="M43">
            <v>14200</v>
          </cell>
          <cell r="P43">
            <v>14200</v>
          </cell>
          <cell r="S43">
            <v>14200</v>
          </cell>
          <cell r="Y43">
            <v>40200</v>
          </cell>
          <cell r="AB43">
            <v>14200</v>
          </cell>
          <cell r="AE43">
            <v>14200</v>
          </cell>
          <cell r="AH43">
            <v>14200</v>
          </cell>
          <cell r="AK43">
            <v>14200</v>
          </cell>
          <cell r="AN43">
            <v>14200</v>
          </cell>
        </row>
        <row r="44">
          <cell r="D44">
            <v>38270.459800000004</v>
          </cell>
          <cell r="G44">
            <v>19439.814999999999</v>
          </cell>
          <cell r="J44">
            <v>21686.255000000005</v>
          </cell>
          <cell r="M44">
            <v>17554.300999999999</v>
          </cell>
          <cell r="P44">
            <v>32225.531800000001</v>
          </cell>
          <cell r="S44">
            <v>19218.783000000003</v>
          </cell>
          <cell r="Y44">
            <v>22953.670000000002</v>
          </cell>
          <cell r="AB44">
            <v>19822.055</v>
          </cell>
          <cell r="AE44">
            <v>35620.135000000002</v>
          </cell>
          <cell r="AH44">
            <v>17384.395800000002</v>
          </cell>
          <cell r="AK44">
            <v>14766.055000000004</v>
          </cell>
          <cell r="AN44">
            <v>16746.422999999999</v>
          </cell>
        </row>
        <row r="45">
          <cell r="D45">
            <v>0</v>
          </cell>
          <cell r="G45">
            <v>0</v>
          </cell>
          <cell r="J45">
            <v>0</v>
          </cell>
          <cell r="M45">
            <v>0</v>
          </cell>
          <cell r="P45">
            <v>0</v>
          </cell>
          <cell r="S45">
            <v>0</v>
          </cell>
          <cell r="Y45">
            <v>0</v>
          </cell>
          <cell r="AB45">
            <v>0</v>
          </cell>
          <cell r="AE45">
            <v>0</v>
          </cell>
          <cell r="AH45">
            <v>0</v>
          </cell>
          <cell r="AK45">
            <v>0</v>
          </cell>
          <cell r="AN45">
            <v>0</v>
          </cell>
        </row>
        <row r="46">
          <cell r="D46">
            <v>0</v>
          </cell>
          <cell r="G46">
            <v>0</v>
          </cell>
          <cell r="J46">
            <v>0</v>
          </cell>
          <cell r="M46">
            <v>0</v>
          </cell>
          <cell r="P46">
            <v>0</v>
          </cell>
          <cell r="S46">
            <v>0</v>
          </cell>
          <cell r="Y46">
            <v>0</v>
          </cell>
          <cell r="AB46">
            <v>0</v>
          </cell>
          <cell r="AE46">
            <v>0</v>
          </cell>
          <cell r="AH46">
            <v>0</v>
          </cell>
          <cell r="AK46">
            <v>0</v>
          </cell>
          <cell r="AN46">
            <v>0</v>
          </cell>
        </row>
        <row r="47">
          <cell r="D47">
            <v>0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  <cell r="AN47">
            <v>0</v>
          </cell>
        </row>
        <row r="48">
          <cell r="D48">
            <v>0</v>
          </cell>
          <cell r="G48">
            <v>0</v>
          </cell>
          <cell r="J48">
            <v>36000</v>
          </cell>
          <cell r="M48">
            <v>4800</v>
          </cell>
          <cell r="P48">
            <v>12000</v>
          </cell>
          <cell r="S48">
            <v>9600</v>
          </cell>
          <cell r="Y48">
            <v>24000</v>
          </cell>
          <cell r="AB48">
            <v>4800</v>
          </cell>
          <cell r="AE48">
            <v>0</v>
          </cell>
          <cell r="AH48">
            <v>4800</v>
          </cell>
          <cell r="AK48">
            <v>4800</v>
          </cell>
          <cell r="AN48">
            <v>4800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  <cell r="Y49">
            <v>0</v>
          </cell>
          <cell r="AB49">
            <v>0</v>
          </cell>
          <cell r="AE49">
            <v>0</v>
          </cell>
          <cell r="AH49">
            <v>0</v>
          </cell>
          <cell r="AK49">
            <v>0</v>
          </cell>
          <cell r="AN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  <cell r="Y50">
            <v>0</v>
          </cell>
          <cell r="AB50">
            <v>0</v>
          </cell>
          <cell r="AE50">
            <v>0</v>
          </cell>
          <cell r="AH50">
            <v>0</v>
          </cell>
          <cell r="AK50">
            <v>0</v>
          </cell>
          <cell r="AN50">
            <v>0</v>
          </cell>
        </row>
        <row r="54">
          <cell r="D54">
            <v>1109704.97</v>
          </cell>
          <cell r="G54">
            <v>1109704.97</v>
          </cell>
          <cell r="J54">
            <v>1218353.51</v>
          </cell>
          <cell r="M54">
            <v>1053353.6749999998</v>
          </cell>
          <cell r="P54">
            <v>1174164.365</v>
          </cell>
          <cell r="S54">
            <v>1294569.6499999999</v>
          </cell>
          <cell r="Y54">
            <v>1239434.5699999998</v>
          </cell>
          <cell r="AB54">
            <v>1179029.2249999999</v>
          </cell>
          <cell r="AE54">
            <v>1301056.1299999999</v>
          </cell>
          <cell r="AH54">
            <v>1317677.7349999999</v>
          </cell>
          <cell r="AK54">
            <v>1317677.7349999999</v>
          </cell>
          <cell r="AN54">
            <v>1253218.3399999999</v>
          </cell>
        </row>
      </sheetData>
      <sheetData sheetId="33">
        <row r="7">
          <cell r="D7">
            <v>5100</v>
          </cell>
          <cell r="G7">
            <v>5000</v>
          </cell>
          <cell r="J7">
            <v>4900</v>
          </cell>
          <cell r="M7">
            <v>4900</v>
          </cell>
          <cell r="P7">
            <v>4900</v>
          </cell>
          <cell r="S7">
            <v>4800</v>
          </cell>
          <cell r="Y7">
            <v>4800</v>
          </cell>
          <cell r="AB7">
            <v>4700</v>
          </cell>
          <cell r="AE7">
            <v>5000</v>
          </cell>
          <cell r="AH7">
            <v>5000</v>
          </cell>
          <cell r="AK7">
            <v>5100</v>
          </cell>
          <cell r="AN7">
            <v>5200</v>
          </cell>
        </row>
        <row r="8">
          <cell r="D8">
            <v>192100</v>
          </cell>
          <cell r="G8">
            <v>192100</v>
          </cell>
          <cell r="J8">
            <v>192100</v>
          </cell>
          <cell r="M8">
            <v>187000</v>
          </cell>
          <cell r="P8">
            <v>187000</v>
          </cell>
          <cell r="S8">
            <v>187000</v>
          </cell>
          <cell r="Y8">
            <v>187000</v>
          </cell>
          <cell r="AB8">
            <v>187000</v>
          </cell>
          <cell r="AE8">
            <v>187000</v>
          </cell>
          <cell r="AH8">
            <v>187000</v>
          </cell>
          <cell r="AK8">
            <v>187000</v>
          </cell>
          <cell r="AN8">
            <v>187000</v>
          </cell>
        </row>
        <row r="9">
          <cell r="D9">
            <v>137186.58000000002</v>
          </cell>
          <cell r="G9">
            <v>0</v>
          </cell>
          <cell r="J9">
            <v>7492.5</v>
          </cell>
          <cell r="M9">
            <v>0</v>
          </cell>
          <cell r="P9">
            <v>1850</v>
          </cell>
          <cell r="S9">
            <v>0</v>
          </cell>
          <cell r="Y9">
            <v>4495.5</v>
          </cell>
          <cell r="AB9">
            <v>0</v>
          </cell>
          <cell r="AE9">
            <v>0</v>
          </cell>
          <cell r="AH9">
            <v>0</v>
          </cell>
          <cell r="AK9">
            <v>0</v>
          </cell>
          <cell r="AN9">
            <v>0</v>
          </cell>
        </row>
        <row r="10">
          <cell r="D10">
            <v>19363.580000000002</v>
          </cell>
          <cell r="G10">
            <v>20556.830000000002</v>
          </cell>
          <cell r="J10">
            <v>69474.080000000002</v>
          </cell>
          <cell r="M10">
            <v>19627.760000000002</v>
          </cell>
          <cell r="P10">
            <v>138739.76</v>
          </cell>
          <cell r="S10">
            <v>20251.580000000002</v>
          </cell>
          <cell r="Y10">
            <v>23106.5</v>
          </cell>
          <cell r="AB10">
            <v>20875.400000000001</v>
          </cell>
          <cell r="AE10">
            <v>20292.650000000001</v>
          </cell>
          <cell r="AH10">
            <v>20251.580000000002</v>
          </cell>
          <cell r="AK10">
            <v>36096.9</v>
          </cell>
          <cell r="AN10">
            <v>93198.080000000002</v>
          </cell>
        </row>
        <row r="11">
          <cell r="D11">
            <v>0</v>
          </cell>
          <cell r="G11">
            <v>0</v>
          </cell>
          <cell r="J11">
            <v>0</v>
          </cell>
          <cell r="M11">
            <v>0</v>
          </cell>
          <cell r="P11">
            <v>0</v>
          </cell>
          <cell r="S11">
            <v>0</v>
          </cell>
          <cell r="Y11">
            <v>0</v>
          </cell>
          <cell r="AB11">
            <v>0</v>
          </cell>
          <cell r="AE11">
            <v>0</v>
          </cell>
          <cell r="AH11">
            <v>0</v>
          </cell>
          <cell r="AK11">
            <v>0</v>
          </cell>
          <cell r="AN11">
            <v>0</v>
          </cell>
        </row>
        <row r="12">
          <cell r="D12">
            <v>6135</v>
          </cell>
          <cell r="G12">
            <v>5740.380000000001</v>
          </cell>
          <cell r="J12">
            <v>6135</v>
          </cell>
          <cell r="M12">
            <v>6004</v>
          </cell>
          <cell r="P12">
            <v>6202.7900000000009</v>
          </cell>
          <cell r="S12">
            <v>6004</v>
          </cell>
          <cell r="Y12">
            <v>6204</v>
          </cell>
          <cell r="AB12">
            <v>6204</v>
          </cell>
          <cell r="AE12">
            <v>6002.7999999999956</v>
          </cell>
          <cell r="AH12">
            <v>6204</v>
          </cell>
          <cell r="AK12">
            <v>6003.1899999999951</v>
          </cell>
          <cell r="AN12">
            <v>6204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21470</v>
          </cell>
          <cell r="G14">
            <v>58750</v>
          </cell>
          <cell r="J14">
            <v>88000</v>
          </cell>
          <cell r="M14">
            <v>58427</v>
          </cell>
          <cell r="P14">
            <v>78466</v>
          </cell>
          <cell r="S14">
            <v>63239</v>
          </cell>
          <cell r="Y14">
            <v>67327</v>
          </cell>
          <cell r="AB14">
            <v>61610</v>
          </cell>
          <cell r="AE14">
            <v>79450</v>
          </cell>
          <cell r="AH14">
            <v>65990</v>
          </cell>
          <cell r="AK14">
            <v>62632</v>
          </cell>
          <cell r="AN14">
            <v>42082</v>
          </cell>
        </row>
        <row r="15">
          <cell r="D15">
            <v>108223.84986064113</v>
          </cell>
          <cell r="G15">
            <v>103211.93773101077</v>
          </cell>
          <cell r="J15">
            <v>101870.94955012955</v>
          </cell>
          <cell r="M15">
            <v>80996.372128331772</v>
          </cell>
          <cell r="P15">
            <v>96120.45921349038</v>
          </cell>
          <cell r="S15">
            <v>102733.22576399996</v>
          </cell>
          <cell r="Y15">
            <v>103515.22108899277</v>
          </cell>
          <cell r="AB15">
            <v>98612.140134950372</v>
          </cell>
          <cell r="AE15">
            <v>103967.17275971106</v>
          </cell>
          <cell r="AH15">
            <v>106078.2628005662</v>
          </cell>
          <cell r="AK15">
            <v>106078.2628005662</v>
          </cell>
          <cell r="AN15">
            <v>102459.67606856521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  <cell r="Y16">
            <v>0</v>
          </cell>
          <cell r="AB16">
            <v>0</v>
          </cell>
          <cell r="AE16">
            <v>0</v>
          </cell>
          <cell r="AH16">
            <v>0</v>
          </cell>
          <cell r="AK16">
            <v>0</v>
          </cell>
          <cell r="AN16">
            <v>0</v>
          </cell>
        </row>
        <row r="17">
          <cell r="D17">
            <v>0</v>
          </cell>
          <cell r="G17">
            <v>1224</v>
          </cell>
          <cell r="J17">
            <v>0</v>
          </cell>
          <cell r="M17">
            <v>1224</v>
          </cell>
          <cell r="P17">
            <v>0</v>
          </cell>
          <cell r="S17">
            <v>1224</v>
          </cell>
          <cell r="Y17">
            <v>0</v>
          </cell>
          <cell r="AB17">
            <v>1224</v>
          </cell>
          <cell r="AE17">
            <v>0</v>
          </cell>
          <cell r="AH17">
            <v>1224</v>
          </cell>
          <cell r="AK17">
            <v>0</v>
          </cell>
          <cell r="AN17">
            <v>1224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  <cell r="AN18">
            <v>0</v>
          </cell>
        </row>
        <row r="19">
          <cell r="D19">
            <v>63000</v>
          </cell>
          <cell r="G19">
            <v>26000</v>
          </cell>
          <cell r="J19">
            <v>54400</v>
          </cell>
          <cell r="M19">
            <v>65400</v>
          </cell>
          <cell r="P19">
            <v>40200</v>
          </cell>
          <cell r="S19">
            <v>40200</v>
          </cell>
          <cell r="Y19">
            <v>13400</v>
          </cell>
          <cell r="AB19">
            <v>13400</v>
          </cell>
          <cell r="AE19">
            <v>40200</v>
          </cell>
          <cell r="AH19">
            <v>13400</v>
          </cell>
          <cell r="AK19">
            <v>0</v>
          </cell>
          <cell r="AN19">
            <v>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0</v>
          </cell>
          <cell r="G22">
            <v>0</v>
          </cell>
          <cell r="J22">
            <v>0</v>
          </cell>
          <cell r="M22">
            <v>0</v>
          </cell>
          <cell r="P22">
            <v>0</v>
          </cell>
          <cell r="S22">
            <v>0</v>
          </cell>
          <cell r="Y22">
            <v>0</v>
          </cell>
          <cell r="AB22">
            <v>0</v>
          </cell>
          <cell r="AE22">
            <v>0</v>
          </cell>
          <cell r="AH22">
            <v>0</v>
          </cell>
          <cell r="AK22">
            <v>0</v>
          </cell>
          <cell r="AN22">
            <v>0</v>
          </cell>
        </row>
        <row r="23">
          <cell r="D23">
            <v>108688</v>
          </cell>
          <cell r="G23">
            <v>133517.20000000001</v>
          </cell>
          <cell r="J23">
            <v>140788.6</v>
          </cell>
          <cell r="M23">
            <v>148167.4</v>
          </cell>
          <cell r="P23">
            <v>126061.88</v>
          </cell>
          <cell r="S23">
            <v>134374</v>
          </cell>
          <cell r="Y23">
            <v>145210</v>
          </cell>
          <cell r="AB23">
            <v>138749.79999999999</v>
          </cell>
          <cell r="AE23">
            <v>136680</v>
          </cell>
          <cell r="AH23">
            <v>136006</v>
          </cell>
          <cell r="AK23">
            <v>133116.20000000001</v>
          </cell>
          <cell r="AN23">
            <v>125457</v>
          </cell>
        </row>
        <row r="24">
          <cell r="D24">
            <v>0</v>
          </cell>
          <cell r="G24">
            <v>0</v>
          </cell>
          <cell r="J24">
            <v>0</v>
          </cell>
          <cell r="M24">
            <v>0</v>
          </cell>
          <cell r="P24">
            <v>0</v>
          </cell>
          <cell r="S24">
            <v>0</v>
          </cell>
          <cell r="Y24">
            <v>0</v>
          </cell>
          <cell r="AB24">
            <v>0</v>
          </cell>
          <cell r="AE24">
            <v>0</v>
          </cell>
          <cell r="AH24">
            <v>0</v>
          </cell>
          <cell r="AK24">
            <v>0</v>
          </cell>
          <cell r="AN24">
            <v>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  <cell r="AN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  <cell r="AN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  <cell r="Y27">
            <v>0</v>
          </cell>
          <cell r="AB27">
            <v>0</v>
          </cell>
          <cell r="AE27">
            <v>0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0</v>
          </cell>
          <cell r="G28">
            <v>0</v>
          </cell>
          <cell r="J28">
            <v>0</v>
          </cell>
          <cell r="M28">
            <v>0</v>
          </cell>
          <cell r="P28">
            <v>0</v>
          </cell>
          <cell r="S28">
            <v>0</v>
          </cell>
          <cell r="Y28">
            <v>0</v>
          </cell>
          <cell r="AB28">
            <v>0</v>
          </cell>
          <cell r="AE28">
            <v>0</v>
          </cell>
          <cell r="AH28">
            <v>0</v>
          </cell>
          <cell r="AK28">
            <v>0</v>
          </cell>
          <cell r="AN28">
            <v>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1406</v>
          </cell>
          <cell r="G30">
            <v>1406</v>
          </cell>
          <cell r="J30">
            <v>1406</v>
          </cell>
          <cell r="M30">
            <v>1406</v>
          </cell>
          <cell r="P30">
            <v>1406</v>
          </cell>
          <cell r="S30">
            <v>1406</v>
          </cell>
          <cell r="Y30">
            <v>1406</v>
          </cell>
          <cell r="AB30">
            <v>1406</v>
          </cell>
          <cell r="AE30">
            <v>1406</v>
          </cell>
          <cell r="AH30">
            <v>1406</v>
          </cell>
          <cell r="AK30">
            <v>1406</v>
          </cell>
          <cell r="AN30">
            <v>1406</v>
          </cell>
        </row>
        <row r="32">
          <cell r="D32">
            <v>155646.568</v>
          </cell>
          <cell r="G32">
            <v>155646.568</v>
          </cell>
          <cell r="J32">
            <v>162721.41199999998</v>
          </cell>
          <cell r="M32">
            <v>119152.876</v>
          </cell>
          <cell r="P32">
            <v>131695.28400000001</v>
          </cell>
          <cell r="S32">
            <v>141826.772</v>
          </cell>
          <cell r="Y32">
            <v>137966.48800000001</v>
          </cell>
          <cell r="AB32">
            <v>137966.48800000001</v>
          </cell>
          <cell r="AE32">
            <v>137966.48800000001</v>
          </cell>
          <cell r="AH32">
            <v>148097.976</v>
          </cell>
          <cell r="AK32">
            <v>144237.69199999998</v>
          </cell>
          <cell r="AN32">
            <v>148097.976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  <cell r="Y33">
            <v>0</v>
          </cell>
          <cell r="AB33">
            <v>0</v>
          </cell>
          <cell r="AE33">
            <v>0</v>
          </cell>
          <cell r="AH33">
            <v>0</v>
          </cell>
          <cell r="AK33">
            <v>0</v>
          </cell>
          <cell r="AN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  <cell r="Y35">
            <v>0</v>
          </cell>
          <cell r="AB35">
            <v>0</v>
          </cell>
          <cell r="AE35">
            <v>0</v>
          </cell>
          <cell r="AH35">
            <v>0</v>
          </cell>
          <cell r="AK35">
            <v>0</v>
          </cell>
          <cell r="AN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  <cell r="Y36">
            <v>0</v>
          </cell>
          <cell r="AB36">
            <v>0</v>
          </cell>
          <cell r="AE36">
            <v>0</v>
          </cell>
          <cell r="AH36">
            <v>0</v>
          </cell>
          <cell r="AK36">
            <v>0</v>
          </cell>
          <cell r="AN36">
            <v>0</v>
          </cell>
        </row>
        <row r="37">
          <cell r="D37">
            <v>0</v>
          </cell>
          <cell r="G37">
            <v>0</v>
          </cell>
          <cell r="J37">
            <v>0</v>
          </cell>
          <cell r="M37">
            <v>0</v>
          </cell>
          <cell r="P37">
            <v>0</v>
          </cell>
          <cell r="S37">
            <v>0</v>
          </cell>
          <cell r="Y37">
            <v>0</v>
          </cell>
          <cell r="AB37">
            <v>0</v>
          </cell>
          <cell r="AE37">
            <v>0</v>
          </cell>
          <cell r="AH37">
            <v>0</v>
          </cell>
          <cell r="AK37">
            <v>0</v>
          </cell>
          <cell r="AN37">
            <v>0</v>
          </cell>
        </row>
        <row r="38">
          <cell r="D38">
            <v>0</v>
          </cell>
          <cell r="G38">
            <v>0</v>
          </cell>
          <cell r="J38">
            <v>0</v>
          </cell>
          <cell r="M38">
            <v>0</v>
          </cell>
          <cell r="P38">
            <v>0</v>
          </cell>
          <cell r="S38">
            <v>0</v>
          </cell>
          <cell r="Y38">
            <v>0</v>
          </cell>
          <cell r="AB38">
            <v>0</v>
          </cell>
          <cell r="AE38">
            <v>0</v>
          </cell>
          <cell r="AH38">
            <v>0</v>
          </cell>
          <cell r="AK38">
            <v>0</v>
          </cell>
          <cell r="AN38">
            <v>0</v>
          </cell>
        </row>
        <row r="39">
          <cell r="D39">
            <v>0</v>
          </cell>
          <cell r="G39">
            <v>0</v>
          </cell>
          <cell r="J39">
            <v>0</v>
          </cell>
          <cell r="M39">
            <v>0</v>
          </cell>
          <cell r="P39">
            <v>0</v>
          </cell>
          <cell r="S39">
            <v>0</v>
          </cell>
          <cell r="Y39">
            <v>0</v>
          </cell>
          <cell r="AB39">
            <v>0</v>
          </cell>
          <cell r="AE39">
            <v>0</v>
          </cell>
          <cell r="AH39">
            <v>0</v>
          </cell>
          <cell r="AK39">
            <v>0</v>
          </cell>
          <cell r="AN39">
            <v>0</v>
          </cell>
        </row>
        <row r="40">
          <cell r="D40">
            <v>0</v>
          </cell>
          <cell r="G40">
            <v>0</v>
          </cell>
          <cell r="J40">
            <v>0</v>
          </cell>
          <cell r="M40">
            <v>0</v>
          </cell>
          <cell r="P40">
            <v>0</v>
          </cell>
          <cell r="S40">
            <v>0</v>
          </cell>
          <cell r="Y40">
            <v>0</v>
          </cell>
          <cell r="AB40">
            <v>0</v>
          </cell>
          <cell r="AE40">
            <v>0</v>
          </cell>
          <cell r="AH40">
            <v>0</v>
          </cell>
          <cell r="AK40">
            <v>0</v>
          </cell>
          <cell r="AN40">
            <v>0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  <cell r="AN41">
            <v>0</v>
          </cell>
        </row>
        <row r="42">
          <cell r="D42">
            <v>0</v>
          </cell>
          <cell r="G42">
            <v>0</v>
          </cell>
          <cell r="J42">
            <v>0</v>
          </cell>
          <cell r="M42">
            <v>0</v>
          </cell>
          <cell r="P42">
            <v>0</v>
          </cell>
          <cell r="S42">
            <v>0</v>
          </cell>
          <cell r="Y42">
            <v>0</v>
          </cell>
          <cell r="AB42">
            <v>0</v>
          </cell>
          <cell r="AE42">
            <v>0</v>
          </cell>
          <cell r="AH42">
            <v>0</v>
          </cell>
          <cell r="AK42">
            <v>0</v>
          </cell>
          <cell r="AN42">
            <v>0</v>
          </cell>
        </row>
        <row r="43">
          <cell r="D43">
            <v>0</v>
          </cell>
          <cell r="G43">
            <v>0</v>
          </cell>
          <cell r="J43">
            <v>0</v>
          </cell>
          <cell r="M43">
            <v>0</v>
          </cell>
          <cell r="P43">
            <v>0</v>
          </cell>
          <cell r="S43">
            <v>0</v>
          </cell>
          <cell r="Y43">
            <v>0</v>
          </cell>
          <cell r="AB43">
            <v>0</v>
          </cell>
          <cell r="AE43">
            <v>0</v>
          </cell>
          <cell r="AH43">
            <v>0</v>
          </cell>
          <cell r="AK43">
            <v>0</v>
          </cell>
          <cell r="AN43">
            <v>0</v>
          </cell>
        </row>
        <row r="44">
          <cell r="D44">
            <v>39668.902600000001</v>
          </cell>
          <cell r="G44">
            <v>19534.954999999998</v>
          </cell>
          <cell r="J44">
            <v>21992.834999999999</v>
          </cell>
          <cell r="M44">
            <v>17756.162</v>
          </cell>
          <cell r="P44">
            <v>33125.629099999998</v>
          </cell>
          <cell r="S44">
            <v>19303.295999999998</v>
          </cell>
          <cell r="Y44">
            <v>23271.589999999997</v>
          </cell>
          <cell r="AB44">
            <v>20009.085000000003</v>
          </cell>
          <cell r="AE44">
            <v>36732.395000000004</v>
          </cell>
          <cell r="AH44">
            <v>17352.347099999999</v>
          </cell>
          <cell r="AK44">
            <v>14574.934999999999</v>
          </cell>
          <cell r="AN44">
            <v>16675.850999999999</v>
          </cell>
        </row>
        <row r="45">
          <cell r="D45">
            <v>0</v>
          </cell>
          <cell r="G45">
            <v>0</v>
          </cell>
          <cell r="J45">
            <v>0</v>
          </cell>
          <cell r="M45">
            <v>0</v>
          </cell>
          <cell r="P45">
            <v>0</v>
          </cell>
          <cell r="S45">
            <v>0</v>
          </cell>
          <cell r="Y45">
            <v>0</v>
          </cell>
          <cell r="AB45">
            <v>0</v>
          </cell>
          <cell r="AE45">
            <v>0</v>
          </cell>
          <cell r="AH45">
            <v>0</v>
          </cell>
          <cell r="AK45">
            <v>0</v>
          </cell>
          <cell r="AN45">
            <v>0</v>
          </cell>
        </row>
        <row r="46">
          <cell r="D46">
            <v>0</v>
          </cell>
          <cell r="G46">
            <v>0</v>
          </cell>
          <cell r="J46">
            <v>0</v>
          </cell>
          <cell r="M46">
            <v>0</v>
          </cell>
          <cell r="P46">
            <v>0</v>
          </cell>
          <cell r="S46">
            <v>0</v>
          </cell>
          <cell r="Y46">
            <v>0</v>
          </cell>
          <cell r="AB46">
            <v>0</v>
          </cell>
          <cell r="AE46">
            <v>0</v>
          </cell>
          <cell r="AH46">
            <v>0</v>
          </cell>
          <cell r="AK46">
            <v>0</v>
          </cell>
          <cell r="AN46">
            <v>0</v>
          </cell>
        </row>
        <row r="47">
          <cell r="D47">
            <v>0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  <cell r="AN47">
            <v>0</v>
          </cell>
        </row>
        <row r="48">
          <cell r="D48">
            <v>0</v>
          </cell>
          <cell r="G48">
            <v>0</v>
          </cell>
          <cell r="J48">
            <v>36750</v>
          </cell>
          <cell r="M48">
            <v>5100</v>
          </cell>
          <cell r="P48">
            <v>12750</v>
          </cell>
          <cell r="S48">
            <v>10200</v>
          </cell>
          <cell r="Y48">
            <v>24000</v>
          </cell>
          <cell r="AB48">
            <v>5100</v>
          </cell>
          <cell r="AE48">
            <v>0</v>
          </cell>
          <cell r="AH48">
            <v>635100</v>
          </cell>
          <cell r="AK48">
            <v>5100</v>
          </cell>
          <cell r="AN48">
            <v>5100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  <cell r="Y49">
            <v>0</v>
          </cell>
          <cell r="AB49">
            <v>0</v>
          </cell>
          <cell r="AE49">
            <v>0</v>
          </cell>
          <cell r="AH49">
            <v>0</v>
          </cell>
          <cell r="AK49">
            <v>0</v>
          </cell>
          <cell r="AN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  <cell r="Y50">
            <v>0</v>
          </cell>
          <cell r="AB50">
            <v>0</v>
          </cell>
          <cell r="AE50">
            <v>0</v>
          </cell>
          <cell r="AH50">
            <v>0</v>
          </cell>
          <cell r="AK50">
            <v>0</v>
          </cell>
          <cell r="AN50">
            <v>0</v>
          </cell>
        </row>
        <row r="54">
          <cell r="D54">
            <v>1449451.92</v>
          </cell>
          <cell r="G54">
            <v>1427532.3599999999</v>
          </cell>
          <cell r="J54">
            <v>1340729.2799999998</v>
          </cell>
          <cell r="M54">
            <v>1004106.48</v>
          </cell>
          <cell r="P54">
            <v>1120270.2799999998</v>
          </cell>
          <cell r="S54">
            <v>1352395.92</v>
          </cell>
          <cell r="Y54">
            <v>1400056.6</v>
          </cell>
          <cell r="AB54">
            <v>1219076.6000000001</v>
          </cell>
          <cell r="AE54">
            <v>1400056.6</v>
          </cell>
          <cell r="AH54">
            <v>1481893.68</v>
          </cell>
          <cell r="AK54">
            <v>1481893.68</v>
          </cell>
          <cell r="AN54">
            <v>1353069.1199999999</v>
          </cell>
        </row>
      </sheetData>
      <sheetData sheetId="34"/>
      <sheetData sheetId="35">
        <row r="7">
          <cell r="D7">
            <v>100</v>
          </cell>
          <cell r="G7">
            <v>100</v>
          </cell>
          <cell r="J7">
            <v>100</v>
          </cell>
          <cell r="M7">
            <v>100</v>
          </cell>
          <cell r="P7">
            <v>200</v>
          </cell>
          <cell r="S7">
            <v>200</v>
          </cell>
          <cell r="Y7">
            <v>200</v>
          </cell>
          <cell r="AB7">
            <v>200</v>
          </cell>
          <cell r="AE7">
            <v>200</v>
          </cell>
          <cell r="AH7">
            <v>200</v>
          </cell>
          <cell r="AK7">
            <v>200</v>
          </cell>
          <cell r="AN7">
            <v>200</v>
          </cell>
        </row>
        <row r="8">
          <cell r="D8">
            <v>1700</v>
          </cell>
          <cell r="G8">
            <v>1700</v>
          </cell>
          <cell r="J8">
            <v>1700</v>
          </cell>
          <cell r="M8">
            <v>1700</v>
          </cell>
          <cell r="P8">
            <v>1700</v>
          </cell>
          <cell r="S8">
            <v>1700</v>
          </cell>
          <cell r="Y8">
            <v>1700</v>
          </cell>
          <cell r="AB8">
            <v>1700</v>
          </cell>
          <cell r="AE8">
            <v>1700</v>
          </cell>
          <cell r="AH8">
            <v>1700</v>
          </cell>
          <cell r="AK8">
            <v>1700</v>
          </cell>
          <cell r="AN8">
            <v>1700</v>
          </cell>
        </row>
        <row r="9">
          <cell r="D9">
            <v>3393.5400000000009</v>
          </cell>
          <cell r="G9">
            <v>0</v>
          </cell>
          <cell r="J9">
            <v>202.5</v>
          </cell>
          <cell r="M9">
            <v>0</v>
          </cell>
          <cell r="P9">
            <v>50</v>
          </cell>
          <cell r="S9">
            <v>0</v>
          </cell>
          <cell r="Y9">
            <v>121.5</v>
          </cell>
          <cell r="AB9">
            <v>0</v>
          </cell>
          <cell r="AE9">
            <v>0</v>
          </cell>
          <cell r="AH9">
            <v>0</v>
          </cell>
          <cell r="AK9">
            <v>0</v>
          </cell>
          <cell r="AN9">
            <v>0</v>
          </cell>
        </row>
        <row r="10">
          <cell r="D10">
            <v>523.34</v>
          </cell>
          <cell r="G10">
            <v>555.59</v>
          </cell>
          <cell r="J10">
            <v>2039.8400000000001</v>
          </cell>
          <cell r="M10">
            <v>530.48</v>
          </cell>
          <cell r="P10">
            <v>2006.48</v>
          </cell>
          <cell r="S10">
            <v>547.34</v>
          </cell>
          <cell r="Y10">
            <v>624.5</v>
          </cell>
          <cell r="AB10">
            <v>564.20000000000005</v>
          </cell>
          <cell r="AE10">
            <v>548.45000000000005</v>
          </cell>
          <cell r="AH10">
            <v>547.34</v>
          </cell>
          <cell r="AK10">
            <v>845.7</v>
          </cell>
          <cell r="AN10">
            <v>1861.8400000000001</v>
          </cell>
        </row>
        <row r="11">
          <cell r="D11">
            <v>0</v>
          </cell>
          <cell r="G11">
            <v>0</v>
          </cell>
          <cell r="J11">
            <v>0</v>
          </cell>
          <cell r="M11">
            <v>0</v>
          </cell>
          <cell r="P11">
            <v>0</v>
          </cell>
          <cell r="S11">
            <v>0</v>
          </cell>
          <cell r="Y11">
            <v>0</v>
          </cell>
          <cell r="AB11">
            <v>0</v>
          </cell>
          <cell r="AE11">
            <v>0</v>
          </cell>
          <cell r="AH11">
            <v>0</v>
          </cell>
          <cell r="AK11">
            <v>0</v>
          </cell>
          <cell r="AN11">
            <v>0</v>
          </cell>
        </row>
        <row r="12">
          <cell r="D12">
            <v>8329</v>
          </cell>
          <cell r="G12">
            <v>7791.510000000002</v>
          </cell>
          <cell r="J12">
            <v>8329</v>
          </cell>
          <cell r="M12">
            <v>8150</v>
          </cell>
          <cell r="P12">
            <v>8420.75</v>
          </cell>
          <cell r="S12">
            <v>8150</v>
          </cell>
          <cell r="Y12">
            <v>8421</v>
          </cell>
          <cell r="AB12">
            <v>8421</v>
          </cell>
          <cell r="AE12">
            <v>8150.8100000000013</v>
          </cell>
          <cell r="AH12">
            <v>8422</v>
          </cell>
          <cell r="AK12">
            <v>8148.989999999998</v>
          </cell>
          <cell r="AN12">
            <v>8422</v>
          </cell>
        </row>
        <row r="13">
          <cell r="D13">
            <v>0</v>
          </cell>
          <cell r="G13">
            <v>0</v>
          </cell>
          <cell r="J13">
            <v>0</v>
          </cell>
          <cell r="M13">
            <v>0</v>
          </cell>
          <cell r="P13">
            <v>0</v>
          </cell>
          <cell r="S13">
            <v>0</v>
          </cell>
          <cell r="Y13">
            <v>0</v>
          </cell>
          <cell r="AB13">
            <v>0</v>
          </cell>
          <cell r="AE13">
            <v>0</v>
          </cell>
          <cell r="AH13">
            <v>0</v>
          </cell>
          <cell r="AK13">
            <v>0</v>
          </cell>
          <cell r="AN13">
            <v>0</v>
          </cell>
        </row>
        <row r="14">
          <cell r="D14">
            <v>270.00000000000023</v>
          </cell>
          <cell r="G14">
            <v>3610</v>
          </cell>
          <cell r="J14">
            <v>550</v>
          </cell>
          <cell r="M14">
            <v>561.00000000000034</v>
          </cell>
          <cell r="P14">
            <v>1416</v>
          </cell>
          <cell r="S14">
            <v>1399</v>
          </cell>
          <cell r="Y14">
            <v>527.00000000000023</v>
          </cell>
          <cell r="AB14">
            <v>3595</v>
          </cell>
          <cell r="AE14">
            <v>1200</v>
          </cell>
          <cell r="AH14">
            <v>1650.0000000000002</v>
          </cell>
          <cell r="AK14">
            <v>782</v>
          </cell>
          <cell r="AN14">
            <v>136</v>
          </cell>
        </row>
        <row r="15">
          <cell r="D15">
            <v>1793.4825133542054</v>
          </cell>
          <cell r="G15">
            <v>1672.731537542973</v>
          </cell>
          <cell r="J15">
            <v>1672.731537542973</v>
          </cell>
          <cell r="M15">
            <v>1280.5078662613682</v>
          </cell>
          <cell r="P15">
            <v>1672.731537542973</v>
          </cell>
          <cell r="S15">
            <v>1672.731537542973</v>
          </cell>
          <cell r="Y15">
            <v>1672.731537542973</v>
          </cell>
          <cell r="AB15">
            <v>1672.731537542973</v>
          </cell>
          <cell r="AE15">
            <v>1672.731537542973</v>
          </cell>
          <cell r="AH15">
            <v>1672.731537542973</v>
          </cell>
          <cell r="AK15">
            <v>1672.731537542973</v>
          </cell>
          <cell r="AN15">
            <v>1672.731537542973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  <cell r="Y16">
            <v>0</v>
          </cell>
          <cell r="AB16">
            <v>0</v>
          </cell>
          <cell r="AE16">
            <v>0</v>
          </cell>
          <cell r="AH16">
            <v>0</v>
          </cell>
          <cell r="AK16">
            <v>0</v>
          </cell>
          <cell r="AN16">
            <v>0</v>
          </cell>
        </row>
        <row r="17">
          <cell r="D17">
            <v>0</v>
          </cell>
          <cell r="G17">
            <v>24.000000000000021</v>
          </cell>
          <cell r="J17">
            <v>0</v>
          </cell>
          <cell r="M17">
            <v>24.000000000000021</v>
          </cell>
          <cell r="P17">
            <v>0</v>
          </cell>
          <cell r="S17">
            <v>24.000000000000021</v>
          </cell>
          <cell r="Y17">
            <v>0</v>
          </cell>
          <cell r="AB17">
            <v>24.000000000000021</v>
          </cell>
          <cell r="AE17">
            <v>0</v>
          </cell>
          <cell r="AH17">
            <v>24.000000000000021</v>
          </cell>
          <cell r="AK17">
            <v>0</v>
          </cell>
          <cell r="AN17">
            <v>24.000000000000021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  <cell r="AN18">
            <v>0</v>
          </cell>
        </row>
        <row r="19">
          <cell r="D19">
            <v>0</v>
          </cell>
          <cell r="G19">
            <v>0</v>
          </cell>
          <cell r="J19">
            <v>0</v>
          </cell>
          <cell r="M19">
            <v>0</v>
          </cell>
          <cell r="P19">
            <v>0</v>
          </cell>
          <cell r="S19">
            <v>0</v>
          </cell>
          <cell r="Y19">
            <v>0</v>
          </cell>
          <cell r="AB19">
            <v>0</v>
          </cell>
          <cell r="AE19">
            <v>0</v>
          </cell>
          <cell r="AH19">
            <v>0</v>
          </cell>
          <cell r="AK19">
            <v>0</v>
          </cell>
          <cell r="AN19">
            <v>0</v>
          </cell>
        </row>
        <row r="20">
          <cell r="D20">
            <v>0</v>
          </cell>
          <cell r="G20">
            <v>0</v>
          </cell>
          <cell r="J20">
            <v>0</v>
          </cell>
          <cell r="M20">
            <v>0</v>
          </cell>
          <cell r="P20">
            <v>0</v>
          </cell>
          <cell r="S20">
            <v>0</v>
          </cell>
          <cell r="Y20">
            <v>0</v>
          </cell>
          <cell r="AB20">
            <v>0</v>
          </cell>
          <cell r="AE20">
            <v>0</v>
          </cell>
          <cell r="AH20">
            <v>0</v>
          </cell>
          <cell r="AK20">
            <v>0</v>
          </cell>
          <cell r="AN20">
            <v>0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  <cell r="AN21">
            <v>0</v>
          </cell>
        </row>
        <row r="22">
          <cell r="D22">
            <v>0</v>
          </cell>
          <cell r="G22">
            <v>0</v>
          </cell>
          <cell r="J22">
            <v>0</v>
          </cell>
          <cell r="M22">
            <v>0</v>
          </cell>
          <cell r="P22">
            <v>0</v>
          </cell>
          <cell r="S22">
            <v>0</v>
          </cell>
          <cell r="Y22">
            <v>0</v>
          </cell>
          <cell r="AB22">
            <v>0</v>
          </cell>
          <cell r="AE22">
            <v>0</v>
          </cell>
          <cell r="AH22">
            <v>0</v>
          </cell>
          <cell r="AK22">
            <v>0</v>
          </cell>
          <cell r="AN22">
            <v>0</v>
          </cell>
        </row>
        <row r="23">
          <cell r="D23">
            <v>588</v>
          </cell>
          <cell r="G23">
            <v>707.2</v>
          </cell>
          <cell r="J23">
            <v>908.6</v>
          </cell>
          <cell r="M23">
            <v>847.4</v>
          </cell>
          <cell r="P23">
            <v>717.88</v>
          </cell>
          <cell r="S23">
            <v>724</v>
          </cell>
          <cell r="Y23">
            <v>1010</v>
          </cell>
          <cell r="AB23">
            <v>809.8</v>
          </cell>
          <cell r="AE23">
            <v>730</v>
          </cell>
          <cell r="AH23">
            <v>756</v>
          </cell>
          <cell r="AK23">
            <v>856.2</v>
          </cell>
          <cell r="AN23">
            <v>907</v>
          </cell>
        </row>
        <row r="24">
          <cell r="D24">
            <v>0</v>
          </cell>
          <cell r="G24">
            <v>0</v>
          </cell>
          <cell r="J24">
            <v>0</v>
          </cell>
          <cell r="M24">
            <v>0</v>
          </cell>
          <cell r="P24">
            <v>0</v>
          </cell>
          <cell r="S24">
            <v>0</v>
          </cell>
          <cell r="Y24">
            <v>0</v>
          </cell>
          <cell r="AB24">
            <v>0</v>
          </cell>
          <cell r="AE24">
            <v>0</v>
          </cell>
          <cell r="AH24">
            <v>0</v>
          </cell>
          <cell r="AK24">
            <v>0</v>
          </cell>
          <cell r="AN24">
            <v>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  <cell r="AN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  <cell r="AN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  <cell r="Y27">
            <v>0</v>
          </cell>
          <cell r="AB27">
            <v>0</v>
          </cell>
          <cell r="AE27">
            <v>0</v>
          </cell>
          <cell r="AH27">
            <v>0</v>
          </cell>
          <cell r="AK27">
            <v>0</v>
          </cell>
          <cell r="AN27">
            <v>0</v>
          </cell>
        </row>
        <row r="28">
          <cell r="D28">
            <v>0</v>
          </cell>
          <cell r="G28">
            <v>0</v>
          </cell>
          <cell r="J28">
            <v>0</v>
          </cell>
          <cell r="M28">
            <v>0</v>
          </cell>
          <cell r="P28">
            <v>0</v>
          </cell>
          <cell r="S28">
            <v>0</v>
          </cell>
          <cell r="Y28">
            <v>0</v>
          </cell>
          <cell r="AB28">
            <v>0</v>
          </cell>
          <cell r="AE28">
            <v>0</v>
          </cell>
          <cell r="AH28">
            <v>0</v>
          </cell>
          <cell r="AK28">
            <v>0</v>
          </cell>
          <cell r="AN28">
            <v>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  <cell r="AN29">
            <v>0</v>
          </cell>
        </row>
        <row r="30">
          <cell r="D30">
            <v>38</v>
          </cell>
          <cell r="G30">
            <v>38</v>
          </cell>
          <cell r="J30">
            <v>38</v>
          </cell>
          <cell r="M30">
            <v>38</v>
          </cell>
          <cell r="P30">
            <v>38</v>
          </cell>
          <cell r="S30">
            <v>38</v>
          </cell>
          <cell r="Y30">
            <v>38</v>
          </cell>
          <cell r="AB30">
            <v>38</v>
          </cell>
          <cell r="AE30">
            <v>38</v>
          </cell>
          <cell r="AH30">
            <v>38</v>
          </cell>
          <cell r="AK30">
            <v>38</v>
          </cell>
          <cell r="AN30">
            <v>38</v>
          </cell>
        </row>
        <row r="32">
          <cell r="D32">
            <v>4206.6639999999998</v>
          </cell>
          <cell r="G32">
            <v>4206.6639999999998</v>
          </cell>
          <cell r="J32">
            <v>4397.8760000000002</v>
          </cell>
          <cell r="M32">
            <v>3220.348</v>
          </cell>
          <cell r="P32">
            <v>3559.3320000000003</v>
          </cell>
          <cell r="S32">
            <v>3833.1559999999999</v>
          </cell>
          <cell r="Y32">
            <v>3728.8240000000001</v>
          </cell>
          <cell r="AB32">
            <v>3728.8240000000001</v>
          </cell>
          <cell r="AE32">
            <v>3728.8240000000001</v>
          </cell>
          <cell r="AH32">
            <v>4002.6480000000001</v>
          </cell>
          <cell r="AK32">
            <v>3898.3160000000003</v>
          </cell>
          <cell r="AN32">
            <v>4002.6480000000001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  <cell r="Y33">
            <v>0</v>
          </cell>
          <cell r="AB33">
            <v>0</v>
          </cell>
          <cell r="AE33">
            <v>0</v>
          </cell>
          <cell r="AH33">
            <v>0</v>
          </cell>
          <cell r="AK33">
            <v>0</v>
          </cell>
          <cell r="AN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  <cell r="AN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  <cell r="Y35">
            <v>0</v>
          </cell>
          <cell r="AB35">
            <v>0</v>
          </cell>
          <cell r="AE35">
            <v>0</v>
          </cell>
          <cell r="AH35">
            <v>0</v>
          </cell>
          <cell r="AK35">
            <v>0</v>
          </cell>
          <cell r="AN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  <cell r="Y36">
            <v>0</v>
          </cell>
          <cell r="AB36">
            <v>0</v>
          </cell>
          <cell r="AE36">
            <v>0</v>
          </cell>
          <cell r="AH36">
            <v>0</v>
          </cell>
          <cell r="AK36">
            <v>0</v>
          </cell>
          <cell r="AN36">
            <v>0</v>
          </cell>
        </row>
        <row r="37">
          <cell r="D37">
            <v>0</v>
          </cell>
          <cell r="G37">
            <v>0</v>
          </cell>
          <cell r="J37">
            <v>0</v>
          </cell>
          <cell r="M37">
            <v>0</v>
          </cell>
          <cell r="P37">
            <v>0</v>
          </cell>
          <cell r="S37">
            <v>0</v>
          </cell>
          <cell r="Y37">
            <v>0</v>
          </cell>
          <cell r="AB37">
            <v>0</v>
          </cell>
          <cell r="AE37">
            <v>0</v>
          </cell>
          <cell r="AH37">
            <v>0</v>
          </cell>
          <cell r="AK37">
            <v>0</v>
          </cell>
          <cell r="AN37">
            <v>0</v>
          </cell>
        </row>
        <row r="38">
          <cell r="D38">
            <v>0</v>
          </cell>
          <cell r="G38">
            <v>0</v>
          </cell>
          <cell r="J38">
            <v>0</v>
          </cell>
          <cell r="M38">
            <v>0</v>
          </cell>
          <cell r="P38">
            <v>0</v>
          </cell>
          <cell r="S38">
            <v>0</v>
          </cell>
          <cell r="Y38">
            <v>0</v>
          </cell>
          <cell r="AB38">
            <v>0</v>
          </cell>
          <cell r="AE38">
            <v>0</v>
          </cell>
          <cell r="AH38">
            <v>0</v>
          </cell>
          <cell r="AK38">
            <v>0</v>
          </cell>
          <cell r="AN38">
            <v>0</v>
          </cell>
        </row>
        <row r="39">
          <cell r="D39">
            <v>0</v>
          </cell>
          <cell r="G39">
            <v>0</v>
          </cell>
          <cell r="J39">
            <v>0</v>
          </cell>
          <cell r="M39">
            <v>0</v>
          </cell>
          <cell r="P39">
            <v>0</v>
          </cell>
          <cell r="S39">
            <v>0</v>
          </cell>
          <cell r="Y39">
            <v>0</v>
          </cell>
          <cell r="AB39">
            <v>0</v>
          </cell>
          <cell r="AE39">
            <v>0</v>
          </cell>
          <cell r="AH39">
            <v>0</v>
          </cell>
          <cell r="AK39">
            <v>0</v>
          </cell>
          <cell r="AN39">
            <v>0</v>
          </cell>
        </row>
        <row r="40">
          <cell r="D40">
            <v>0</v>
          </cell>
          <cell r="G40">
            <v>0</v>
          </cell>
          <cell r="J40">
            <v>0</v>
          </cell>
          <cell r="M40">
            <v>0</v>
          </cell>
          <cell r="P40">
            <v>0</v>
          </cell>
          <cell r="S40">
            <v>0</v>
          </cell>
          <cell r="Y40">
            <v>0</v>
          </cell>
          <cell r="AB40">
            <v>0</v>
          </cell>
          <cell r="AE40">
            <v>0</v>
          </cell>
          <cell r="AH40">
            <v>0</v>
          </cell>
          <cell r="AK40">
            <v>0</v>
          </cell>
          <cell r="AN40">
            <v>0</v>
          </cell>
        </row>
        <row r="41">
          <cell r="D41">
            <v>0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  <cell r="AN41">
            <v>0</v>
          </cell>
        </row>
        <row r="42">
          <cell r="D42">
            <v>0</v>
          </cell>
          <cell r="G42">
            <v>0</v>
          </cell>
          <cell r="J42">
            <v>0</v>
          </cell>
          <cell r="M42">
            <v>0</v>
          </cell>
          <cell r="P42">
            <v>0</v>
          </cell>
          <cell r="S42">
            <v>0</v>
          </cell>
          <cell r="Y42">
            <v>0</v>
          </cell>
          <cell r="AB42">
            <v>0</v>
          </cell>
          <cell r="AE42">
            <v>0</v>
          </cell>
          <cell r="AH42">
            <v>0</v>
          </cell>
          <cell r="AK42">
            <v>0</v>
          </cell>
          <cell r="AN42">
            <v>0</v>
          </cell>
        </row>
        <row r="43">
          <cell r="D43">
            <v>0</v>
          </cell>
          <cell r="G43">
            <v>0</v>
          </cell>
          <cell r="J43">
            <v>0</v>
          </cell>
          <cell r="M43">
            <v>0</v>
          </cell>
          <cell r="P43">
            <v>0</v>
          </cell>
          <cell r="S43">
            <v>0</v>
          </cell>
          <cell r="Y43">
            <v>0</v>
          </cell>
          <cell r="AB43">
            <v>0</v>
          </cell>
          <cell r="AE43">
            <v>0</v>
          </cell>
          <cell r="AH43">
            <v>0</v>
          </cell>
          <cell r="AK43">
            <v>0</v>
          </cell>
          <cell r="AN43">
            <v>0</v>
          </cell>
        </row>
        <row r="44">
          <cell r="D44">
            <v>771.52260000000001</v>
          </cell>
          <cell r="G44">
            <v>372.55499999999995</v>
          </cell>
          <cell r="J44">
            <v>418.63499999999999</v>
          </cell>
          <cell r="M44">
            <v>365.512</v>
          </cell>
          <cell r="P44">
            <v>630.47409999999991</v>
          </cell>
          <cell r="S44">
            <v>363.346</v>
          </cell>
          <cell r="Y44">
            <v>441.19000000000005</v>
          </cell>
          <cell r="AB44">
            <v>384.185</v>
          </cell>
          <cell r="AE44">
            <v>701.19499999999994</v>
          </cell>
          <cell r="AH44">
            <v>327.89210000000003</v>
          </cell>
          <cell r="AK44">
            <v>266.73500000000001</v>
          </cell>
          <cell r="AN44">
            <v>312.65099999999995</v>
          </cell>
        </row>
        <row r="45">
          <cell r="D45">
            <v>0</v>
          </cell>
          <cell r="G45">
            <v>0</v>
          </cell>
          <cell r="J45">
            <v>0</v>
          </cell>
          <cell r="M45">
            <v>0</v>
          </cell>
          <cell r="P45">
            <v>0</v>
          </cell>
          <cell r="S45">
            <v>0</v>
          </cell>
          <cell r="Y45">
            <v>0</v>
          </cell>
          <cell r="AB45">
            <v>0</v>
          </cell>
          <cell r="AE45">
            <v>0</v>
          </cell>
          <cell r="AH45">
            <v>0</v>
          </cell>
          <cell r="AK45">
            <v>0</v>
          </cell>
          <cell r="AN45">
            <v>0</v>
          </cell>
        </row>
        <row r="46">
          <cell r="D46">
            <v>0</v>
          </cell>
          <cell r="G46">
            <v>0</v>
          </cell>
          <cell r="J46">
            <v>0</v>
          </cell>
          <cell r="M46">
            <v>0</v>
          </cell>
          <cell r="P46">
            <v>0</v>
          </cell>
          <cell r="S46">
            <v>0</v>
          </cell>
          <cell r="Y46">
            <v>0</v>
          </cell>
          <cell r="AB46">
            <v>0</v>
          </cell>
          <cell r="AE46">
            <v>0</v>
          </cell>
          <cell r="AH46">
            <v>0</v>
          </cell>
          <cell r="AK46">
            <v>0</v>
          </cell>
          <cell r="AN46">
            <v>0</v>
          </cell>
        </row>
        <row r="47">
          <cell r="D47">
            <v>0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  <cell r="AN47">
            <v>0</v>
          </cell>
        </row>
        <row r="48">
          <cell r="D48">
            <v>0</v>
          </cell>
          <cell r="G48">
            <v>0</v>
          </cell>
          <cell r="J48">
            <v>250.00000000000023</v>
          </cell>
          <cell r="M48">
            <v>100.00000000000009</v>
          </cell>
          <cell r="P48">
            <v>250.00000000000023</v>
          </cell>
          <cell r="S48">
            <v>200.00000000000017</v>
          </cell>
          <cell r="Y48">
            <v>0</v>
          </cell>
          <cell r="AB48">
            <v>100.00000000000009</v>
          </cell>
          <cell r="AE48">
            <v>0</v>
          </cell>
          <cell r="AH48">
            <v>100.00000000000009</v>
          </cell>
          <cell r="AK48">
            <v>100.00000000000009</v>
          </cell>
          <cell r="AN48">
            <v>100.00000000000009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  <cell r="Y49">
            <v>0</v>
          </cell>
          <cell r="AB49">
            <v>0</v>
          </cell>
          <cell r="AE49">
            <v>0</v>
          </cell>
          <cell r="AH49">
            <v>0</v>
          </cell>
          <cell r="AK49">
            <v>0</v>
          </cell>
          <cell r="AN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  <cell r="Y50">
            <v>0</v>
          </cell>
          <cell r="AB50">
            <v>0</v>
          </cell>
          <cell r="AE50">
            <v>0</v>
          </cell>
          <cell r="AH50">
            <v>0</v>
          </cell>
          <cell r="AK50">
            <v>0</v>
          </cell>
          <cell r="AN50">
            <v>0</v>
          </cell>
        </row>
        <row r="54">
          <cell r="D54">
            <v>0</v>
          </cell>
          <cell r="G54">
            <v>0</v>
          </cell>
          <cell r="J54">
            <v>0</v>
          </cell>
          <cell r="M54">
            <v>0</v>
          </cell>
          <cell r="P54">
            <v>0</v>
          </cell>
          <cell r="S54">
            <v>0</v>
          </cell>
          <cell r="Y54">
            <v>0</v>
          </cell>
          <cell r="AB54">
            <v>0</v>
          </cell>
          <cell r="AE54">
            <v>0</v>
          </cell>
          <cell r="AH54">
            <v>0</v>
          </cell>
          <cell r="AK54">
            <v>0</v>
          </cell>
          <cell r="AN54">
            <v>0</v>
          </cell>
        </row>
      </sheetData>
      <sheetData sheetId="36"/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BH20"/>
  <sheetViews>
    <sheetView topLeftCell="A2" workbookViewId="0">
      <pane xSplit="4" ySplit="4" topLeftCell="E6" activePane="bottomRight" state="frozen"/>
      <selection activeCell="A2" sqref="A2"/>
      <selection pane="topRight" activeCell="E2" sqref="E2"/>
      <selection pane="bottomLeft" activeCell="A6" sqref="A6"/>
      <selection pane="bottomRight" activeCell="N21" sqref="N21"/>
    </sheetView>
  </sheetViews>
  <sheetFormatPr defaultRowHeight="15" customHeight="1"/>
  <cols>
    <col min="1" max="1" width="5.140625" style="125" customWidth="1"/>
    <col min="2" max="2" width="5.5703125" style="125" customWidth="1"/>
    <col min="3" max="3" width="10.28515625" style="125" customWidth="1"/>
    <col min="4" max="4" width="10.28515625" style="125" hidden="1" customWidth="1"/>
    <col min="5" max="5" width="10.42578125" style="125" customWidth="1"/>
    <col min="6" max="7" width="10.28515625" style="125" hidden="1" customWidth="1"/>
    <col min="8" max="8" width="10.42578125" style="125" customWidth="1"/>
    <col min="9" max="10" width="10.28515625" style="125" hidden="1" customWidth="1"/>
    <col min="11" max="11" width="10.42578125" style="125" customWidth="1"/>
    <col min="12" max="12" width="10.28515625" style="125" hidden="1" customWidth="1"/>
    <col min="13" max="13" width="0" style="125" hidden="1" customWidth="1"/>
    <col min="14" max="14" width="10.42578125" style="125" customWidth="1"/>
    <col min="15" max="16" width="0" style="125" hidden="1" customWidth="1"/>
    <col min="17" max="17" width="10.42578125" style="125" customWidth="1"/>
    <col min="18" max="19" width="0" style="125" hidden="1" customWidth="1"/>
    <col min="20" max="20" width="10.42578125" style="125" customWidth="1"/>
    <col min="21" max="22" width="0" style="125" hidden="1" customWidth="1"/>
    <col min="23" max="23" width="11.5703125" style="125" customWidth="1"/>
    <col min="24" max="25" width="0" style="125" hidden="1" customWidth="1"/>
    <col min="26" max="26" width="10.5703125" style="125" customWidth="1"/>
    <col min="27" max="28" width="0" style="125" hidden="1" customWidth="1"/>
    <col min="29" max="29" width="10.5703125" style="125" customWidth="1"/>
    <col min="30" max="31" width="0" style="125" hidden="1" customWidth="1"/>
    <col min="32" max="32" width="10.5703125" style="125" customWidth="1"/>
    <col min="33" max="34" width="0" style="125" hidden="1" customWidth="1"/>
    <col min="35" max="35" width="10.5703125" style="125" customWidth="1"/>
    <col min="36" max="37" width="0" style="125" hidden="1" customWidth="1"/>
    <col min="38" max="38" width="10.5703125" style="125" customWidth="1"/>
    <col min="39" max="40" width="0" style="125" hidden="1" customWidth="1"/>
    <col min="41" max="41" width="10.5703125" style="125" customWidth="1"/>
    <col min="42" max="43" width="0" style="125" hidden="1" customWidth="1"/>
    <col min="44" max="44" width="11.5703125" style="125" customWidth="1"/>
    <col min="45" max="46" width="0" style="125" hidden="1" customWidth="1"/>
    <col min="47" max="47" width="11.5703125" style="125" customWidth="1"/>
    <col min="48" max="49" width="9.140625" style="125" hidden="1" customWidth="1"/>
    <col min="50" max="50" width="12" style="125" customWidth="1"/>
    <col min="51" max="52" width="9.140625" style="125" hidden="1" customWidth="1"/>
    <col min="53" max="53" width="11.7109375" style="125" customWidth="1"/>
    <col min="54" max="55" width="9.140625" style="125" hidden="1" customWidth="1"/>
    <col min="56" max="56" width="11.85546875" style="125" customWidth="1"/>
    <col min="57" max="58" width="9.140625" style="125" hidden="1" customWidth="1"/>
    <col min="59" max="59" width="11.85546875" style="125" customWidth="1"/>
    <col min="60" max="16384" width="9.140625" style="125"/>
  </cols>
  <sheetData>
    <row r="2" spans="1:60" s="123" customFormat="1" ht="15" customHeight="1">
      <c r="A2" s="123" t="s">
        <v>97</v>
      </c>
      <c r="W2" s="124"/>
      <c r="AR2" s="124"/>
      <c r="AS2" s="124"/>
      <c r="AT2" s="124"/>
      <c r="AU2" s="124"/>
      <c r="BA2" s="123" t="s">
        <v>98</v>
      </c>
    </row>
    <row r="3" spans="1:60" ht="15" customHeight="1">
      <c r="W3" s="126"/>
      <c r="AR3" s="126"/>
      <c r="AS3" s="126"/>
      <c r="AT3" s="126"/>
      <c r="AU3" s="126"/>
    </row>
    <row r="4" spans="1:60" s="123" customFormat="1" ht="15" customHeight="1">
      <c r="A4" s="787" t="s">
        <v>99</v>
      </c>
      <c r="B4" s="788"/>
      <c r="C4" s="788"/>
      <c r="E4" s="791">
        <v>2007</v>
      </c>
      <c r="F4" s="791"/>
      <c r="G4" s="791"/>
      <c r="H4" s="791"/>
      <c r="I4" s="791"/>
      <c r="J4" s="791"/>
      <c r="K4" s="791"/>
      <c r="L4" s="791"/>
      <c r="M4" s="791"/>
      <c r="N4" s="791"/>
      <c r="O4" s="791"/>
      <c r="P4" s="791"/>
      <c r="Q4" s="791"/>
      <c r="R4" s="791"/>
      <c r="S4" s="791"/>
      <c r="T4" s="791"/>
      <c r="U4" s="128"/>
      <c r="V4" s="129"/>
      <c r="W4" s="130">
        <v>2007</v>
      </c>
      <c r="X4" s="131"/>
      <c r="Y4" s="128"/>
      <c r="Z4" s="791">
        <v>2007</v>
      </c>
      <c r="AA4" s="791"/>
      <c r="AB4" s="791"/>
      <c r="AC4" s="791"/>
      <c r="AD4" s="791"/>
      <c r="AE4" s="791"/>
      <c r="AF4" s="791"/>
      <c r="AG4" s="791"/>
      <c r="AH4" s="791"/>
      <c r="AI4" s="791"/>
      <c r="AJ4" s="791"/>
      <c r="AK4" s="791"/>
      <c r="AL4" s="791"/>
      <c r="AM4" s="791"/>
      <c r="AN4" s="791"/>
      <c r="AO4" s="791"/>
      <c r="AP4" s="128"/>
      <c r="AQ4" s="129"/>
      <c r="AR4" s="132">
        <v>2007</v>
      </c>
      <c r="AS4" s="133"/>
      <c r="AT4" s="133"/>
      <c r="AU4" s="132">
        <v>2007</v>
      </c>
      <c r="AV4" s="128"/>
      <c r="AW4" s="128"/>
      <c r="AX4" s="134">
        <v>2008</v>
      </c>
      <c r="AY4" s="134"/>
      <c r="AZ4" s="134"/>
      <c r="BA4" s="135">
        <v>2009</v>
      </c>
      <c r="BB4" s="135"/>
      <c r="BC4" s="135"/>
      <c r="BD4" s="135">
        <v>2010</v>
      </c>
      <c r="BE4" s="134"/>
      <c r="BF4" s="134"/>
      <c r="BG4" s="134">
        <v>2011</v>
      </c>
    </row>
    <row r="5" spans="1:60" s="123" customFormat="1" ht="15" customHeight="1">
      <c r="A5" s="789"/>
      <c r="B5" s="790"/>
      <c r="C5" s="790"/>
      <c r="D5" s="136"/>
      <c r="E5" s="137" t="s">
        <v>44</v>
      </c>
      <c r="F5" s="137"/>
      <c r="G5" s="137"/>
      <c r="H5" s="137" t="s">
        <v>45</v>
      </c>
      <c r="I5" s="137"/>
      <c r="J5" s="137"/>
      <c r="K5" s="137" t="s">
        <v>46</v>
      </c>
      <c r="L5" s="127"/>
      <c r="M5" s="127"/>
      <c r="N5" s="127" t="s">
        <v>47</v>
      </c>
      <c r="O5" s="127"/>
      <c r="P5" s="127"/>
      <c r="Q5" s="127" t="s">
        <v>48</v>
      </c>
      <c r="R5" s="127"/>
      <c r="S5" s="127"/>
      <c r="T5" s="127" t="s">
        <v>49</v>
      </c>
      <c r="U5" s="138"/>
      <c r="V5" s="139"/>
      <c r="W5" s="140" t="s">
        <v>100</v>
      </c>
      <c r="X5" s="138"/>
      <c r="Y5" s="139"/>
      <c r="Z5" s="127" t="s">
        <v>50</v>
      </c>
      <c r="AA5" s="127"/>
      <c r="AB5" s="127"/>
      <c r="AC5" s="127" t="s">
        <v>52</v>
      </c>
      <c r="AD5" s="127"/>
      <c r="AE5" s="127"/>
      <c r="AF5" s="127" t="s">
        <v>53</v>
      </c>
      <c r="AG5" s="127"/>
      <c r="AH5" s="127"/>
      <c r="AI5" s="127" t="s">
        <v>54</v>
      </c>
      <c r="AJ5" s="127"/>
      <c r="AK5" s="127"/>
      <c r="AL5" s="127" t="s">
        <v>55</v>
      </c>
      <c r="AM5" s="127"/>
      <c r="AN5" s="127"/>
      <c r="AO5" s="127" t="s">
        <v>56</v>
      </c>
      <c r="AP5" s="138"/>
      <c r="AQ5" s="139"/>
      <c r="AR5" s="141" t="s">
        <v>101</v>
      </c>
      <c r="AS5" s="141"/>
      <c r="AT5" s="141"/>
      <c r="AU5" s="141" t="s">
        <v>102</v>
      </c>
      <c r="AV5" s="142"/>
      <c r="AW5" s="139"/>
      <c r="AX5" s="143"/>
      <c r="AY5" s="143"/>
      <c r="AZ5" s="143"/>
      <c r="BA5" s="144"/>
      <c r="BB5" s="144"/>
      <c r="BC5" s="144"/>
      <c r="BD5" s="144"/>
      <c r="BE5" s="143"/>
      <c r="BF5" s="143"/>
      <c r="BG5" s="143"/>
    </row>
    <row r="6" spans="1:60" ht="15" customHeight="1">
      <c r="A6" s="145"/>
      <c r="B6" s="146"/>
      <c r="C6" s="147" t="s">
        <v>103</v>
      </c>
      <c r="D6" s="148"/>
      <c r="E6" s="149">
        <f>'12 92'!G51</f>
        <v>589883.93631799985</v>
      </c>
      <c r="F6" s="149">
        <v>0</v>
      </c>
      <c r="G6" s="149">
        <v>8800655.9647498988</v>
      </c>
      <c r="H6" s="149">
        <f>'12 92'!J51</f>
        <v>-133842.58196000013</v>
      </c>
      <c r="I6" s="149">
        <v>9352146.7643999998</v>
      </c>
      <c r="J6" s="149">
        <v>0</v>
      </c>
      <c r="K6" s="149">
        <f>'12 92'!M51</f>
        <v>-192749.37717666681</v>
      </c>
      <c r="L6" s="149">
        <v>9052873.9039000012</v>
      </c>
      <c r="M6" s="149">
        <v>0</v>
      </c>
      <c r="N6" s="149">
        <f>'12 92'!S51</f>
        <v>1747655.6702983333</v>
      </c>
      <c r="O6" s="149">
        <v>8829726.6184</v>
      </c>
      <c r="P6" s="149">
        <v>0</v>
      </c>
      <c r="Q6" s="149">
        <f>'12 92'!V51</f>
        <v>6394469.1577733336</v>
      </c>
      <c r="R6" s="149">
        <v>9083020.8582000006</v>
      </c>
      <c r="S6" s="149">
        <v>0</v>
      </c>
      <c r="T6" s="149">
        <f>'12 92'!Y51</f>
        <v>5495744.7750533344</v>
      </c>
      <c r="U6" s="150">
        <v>55083951.446850009</v>
      </c>
      <c r="V6" s="150">
        <v>0</v>
      </c>
      <c r="W6" s="149">
        <f>'12 92'!AE51</f>
        <v>13901161.580306334</v>
      </c>
      <c r="X6" s="150">
        <v>9261847.8432500008</v>
      </c>
      <c r="Y6" s="150">
        <v>0</v>
      </c>
      <c r="Z6" s="149">
        <f>'12 92'!AH51</f>
        <v>5673055.2408883339</v>
      </c>
      <c r="AA6" s="149">
        <v>8881714.5846999995</v>
      </c>
      <c r="AB6" s="149">
        <v>0</v>
      </c>
      <c r="AC6" s="149">
        <f>'12 92'!AK51</f>
        <v>5348351.3328033332</v>
      </c>
      <c r="AD6" s="149">
        <v>9311173.5919000003</v>
      </c>
      <c r="AE6" s="149">
        <v>0</v>
      </c>
      <c r="AF6" s="149">
        <f>'12 92'!AN51</f>
        <v>5157745.1282633338</v>
      </c>
      <c r="AG6" s="149">
        <v>9168967.0404000003</v>
      </c>
      <c r="AH6" s="149">
        <v>0</v>
      </c>
      <c r="AI6" s="149">
        <f>'12 92'!AT51</f>
        <v>5496431.1688533332</v>
      </c>
      <c r="AJ6" s="152">
        <v>9273471.504350001</v>
      </c>
      <c r="AK6" s="152">
        <v>0</v>
      </c>
      <c r="AL6" s="149">
        <f>'12 92'!AW51</f>
        <v>5395309.6829033336</v>
      </c>
      <c r="AM6" s="149">
        <v>9424805.9630499985</v>
      </c>
      <c r="AN6" s="149">
        <v>0</v>
      </c>
      <c r="AO6" s="149">
        <f>'12 92'!AZ51</f>
        <v>5778412.3256283328</v>
      </c>
      <c r="AP6" s="153">
        <v>55321980.527649999</v>
      </c>
      <c r="AQ6" s="153">
        <v>0</v>
      </c>
      <c r="AR6" s="149">
        <f>'12 92'!BF51</f>
        <v>32849304.87934</v>
      </c>
      <c r="AS6" s="151">
        <v>110405931.9745</v>
      </c>
      <c r="AT6" s="151">
        <v>0</v>
      </c>
      <c r="AU6" s="149">
        <f>'12 92'!BI51</f>
        <v>46750466.459646329</v>
      </c>
      <c r="AV6" s="153">
        <v>104762568.45999999</v>
      </c>
      <c r="AW6" s="153">
        <v>0</v>
      </c>
      <c r="AX6" s="149" t="e">
        <f>'12 92'!#REF!</f>
        <v>#REF!</v>
      </c>
      <c r="AY6" s="152">
        <v>103323935.05</v>
      </c>
      <c r="AZ6" s="152">
        <v>0</v>
      </c>
      <c r="BA6" s="149" t="e">
        <f>'12 92'!#REF!</f>
        <v>#REF!</v>
      </c>
      <c r="BB6" s="149">
        <v>94940272.700000003</v>
      </c>
      <c r="BC6" s="149">
        <v>0</v>
      </c>
      <c r="BD6" s="149" t="e">
        <f>'12 92'!#REF!</f>
        <v>#REF!</v>
      </c>
      <c r="BE6" s="152">
        <v>95916054.299999997</v>
      </c>
      <c r="BF6" s="152">
        <v>0</v>
      </c>
      <c r="BG6" s="149" t="e">
        <f>'12 92'!#REF!</f>
        <v>#REF!</v>
      </c>
      <c r="BH6" s="154"/>
    </row>
    <row r="7" spans="1:60" ht="15" customHeight="1">
      <c r="A7" s="145"/>
      <c r="B7" s="146"/>
      <c r="C7" s="155" t="s">
        <v>104</v>
      </c>
      <c r="D7" s="156"/>
      <c r="E7" s="157">
        <f>'12 95'!G51</f>
        <v>63412.884632189634</v>
      </c>
      <c r="F7" s="157">
        <v>0</v>
      </c>
      <c r="G7" s="157">
        <v>0</v>
      </c>
      <c r="H7" s="157">
        <f>'12 95'!J51</f>
        <v>-495500.26057514548</v>
      </c>
      <c r="I7" s="157">
        <v>235697.09</v>
      </c>
      <c r="J7" s="157">
        <v>0</v>
      </c>
      <c r="K7" s="157">
        <f>'12 95'!M51</f>
        <v>-196503.3669791079</v>
      </c>
      <c r="L7" s="157">
        <v>302156.53000000003</v>
      </c>
      <c r="M7" s="157">
        <v>0</v>
      </c>
      <c r="N7" s="157">
        <f>'12 95'!S51</f>
        <v>73271.061541316347</v>
      </c>
      <c r="O7" s="157">
        <v>138896.87</v>
      </c>
      <c r="P7" s="157">
        <v>0</v>
      </c>
      <c r="Q7" s="157">
        <f>'12 95'!V51</f>
        <v>817767.73150321096</v>
      </c>
      <c r="R7" s="157">
        <v>341907.53</v>
      </c>
      <c r="S7" s="157">
        <v>0</v>
      </c>
      <c r="T7" s="157">
        <f>'12 95'!Y51</f>
        <v>809035.21018433024</v>
      </c>
      <c r="U7" s="158">
        <v>1522483.25</v>
      </c>
      <c r="V7" s="158">
        <v>0</v>
      </c>
      <c r="W7" s="157">
        <f>'12 95'!AE51</f>
        <v>1071483.2603067937</v>
      </c>
      <c r="X7" s="158">
        <v>459379.74</v>
      </c>
      <c r="Y7" s="158">
        <v>0</v>
      </c>
      <c r="Z7" s="157">
        <f>'12 95'!AH51</f>
        <v>724148.6116451954</v>
      </c>
      <c r="AA7" s="157">
        <v>437586.96</v>
      </c>
      <c r="AB7" s="157">
        <v>0</v>
      </c>
      <c r="AC7" s="157">
        <f>'12 95'!AK51</f>
        <v>637343.00678934273</v>
      </c>
      <c r="AD7" s="157">
        <v>460600.07</v>
      </c>
      <c r="AE7" s="157">
        <v>0</v>
      </c>
      <c r="AF7" s="157">
        <f>'12 95'!AN51</f>
        <v>691983.4032846234</v>
      </c>
      <c r="AG7" s="157">
        <v>565102.85</v>
      </c>
      <c r="AH7" s="157">
        <v>0</v>
      </c>
      <c r="AI7" s="157">
        <f>'12 95'!AT51</f>
        <v>783445.52518728585</v>
      </c>
      <c r="AJ7" s="160">
        <v>510452.86</v>
      </c>
      <c r="AK7" s="160">
        <v>0</v>
      </c>
      <c r="AL7" s="157">
        <f>'12 95'!AW51</f>
        <v>695057.47744818404</v>
      </c>
      <c r="AM7" s="157">
        <v>373277.83</v>
      </c>
      <c r="AN7" s="157">
        <v>0</v>
      </c>
      <c r="AO7" s="157">
        <f>'12 95'!AZ51</f>
        <v>719377.99775247474</v>
      </c>
      <c r="AP7" s="161">
        <v>2806400.31</v>
      </c>
      <c r="AQ7" s="161">
        <v>0</v>
      </c>
      <c r="AR7" s="157">
        <f>'12 95'!BF51</f>
        <v>4251356.0221071057</v>
      </c>
      <c r="AS7" s="159">
        <v>4328883.5599999996</v>
      </c>
      <c r="AT7" s="159">
        <v>0</v>
      </c>
      <c r="AU7" s="157">
        <f>'12 95'!BI51</f>
        <v>5322839.2824138999</v>
      </c>
      <c r="AV7" s="161">
        <v>4494274.6399999997</v>
      </c>
      <c r="AW7" s="161">
        <v>0</v>
      </c>
      <c r="AX7" s="157" t="e">
        <f>'12 95'!#REF!</f>
        <v>#REF!</v>
      </c>
      <c r="AY7" s="160">
        <v>4542713.01</v>
      </c>
      <c r="AZ7" s="160">
        <v>0</v>
      </c>
      <c r="BA7" s="157" t="e">
        <f>'12 95'!#REF!</f>
        <v>#REF!</v>
      </c>
      <c r="BB7" s="157">
        <v>4690638.1100000003</v>
      </c>
      <c r="BC7" s="157">
        <v>0</v>
      </c>
      <c r="BD7" s="157" t="e">
        <f>'12 95'!#REF!</f>
        <v>#REF!</v>
      </c>
      <c r="BE7" s="160">
        <v>4755605.92</v>
      </c>
      <c r="BF7" s="160">
        <v>0</v>
      </c>
      <c r="BG7" s="157" t="e">
        <f>'12 95'!#REF!</f>
        <v>#REF!</v>
      </c>
      <c r="BH7" s="154"/>
    </row>
    <row r="8" spans="1:60" ht="15" customHeight="1">
      <c r="A8" s="792" t="s">
        <v>98</v>
      </c>
      <c r="B8" s="794" t="s">
        <v>105</v>
      </c>
      <c r="C8" s="162" t="s">
        <v>106</v>
      </c>
      <c r="D8" s="163"/>
      <c r="E8" s="164">
        <f>'12 30'!G51</f>
        <v>-613038.55094800005</v>
      </c>
      <c r="F8" s="164">
        <v>0</v>
      </c>
      <c r="G8" s="164">
        <v>1846737.0295584467</v>
      </c>
      <c r="H8" s="164">
        <f>'12 30'!J51</f>
        <v>-382454.32533400005</v>
      </c>
      <c r="I8" s="164">
        <v>1792897.4046399998</v>
      </c>
      <c r="J8" s="164">
        <v>0</v>
      </c>
      <c r="K8" s="164">
        <f>'12 30'!M51</f>
        <v>133854.17736800012</v>
      </c>
      <c r="L8" s="164">
        <v>1377691.7153399996</v>
      </c>
      <c r="M8" s="164">
        <v>0</v>
      </c>
      <c r="N8" s="164">
        <f>'12 30'!S51</f>
        <v>1982546.8020429998</v>
      </c>
      <c r="O8" s="164">
        <v>1646882.4817066668</v>
      </c>
      <c r="P8" s="164">
        <v>0</v>
      </c>
      <c r="Q8" s="164">
        <f>'12 30'!V51</f>
        <v>4065331.6731980005</v>
      </c>
      <c r="R8" s="164">
        <v>1578352.8400152382</v>
      </c>
      <c r="S8" s="164">
        <v>0</v>
      </c>
      <c r="T8" s="164">
        <f>'12 30'!Y51</f>
        <v>4191029.0789299998</v>
      </c>
      <c r="U8" s="165">
        <v>8920879.9345861897</v>
      </c>
      <c r="V8" s="165">
        <v>0</v>
      </c>
      <c r="W8" s="164">
        <f>'12 30'!AE51</f>
        <v>9377268.8552570008</v>
      </c>
      <c r="X8" s="165">
        <v>1304725.4689499999</v>
      </c>
      <c r="Y8" s="165">
        <v>0</v>
      </c>
      <c r="Z8" s="164">
        <f>'12 30'!AH51</f>
        <v>3991560.417285</v>
      </c>
      <c r="AA8" s="164">
        <v>1610251.0851533334</v>
      </c>
      <c r="AB8" s="164">
        <v>0</v>
      </c>
      <c r="AC8" s="164">
        <f>'12 30'!AK51</f>
        <v>4037024.6658580001</v>
      </c>
      <c r="AD8" s="164">
        <v>1470110.8124733334</v>
      </c>
      <c r="AE8" s="164">
        <v>0</v>
      </c>
      <c r="AF8" s="164">
        <f>'12 30'!AN51</f>
        <v>4200813.1095359996</v>
      </c>
      <c r="AG8" s="164">
        <v>1521793.0465733334</v>
      </c>
      <c r="AH8" s="164">
        <v>0</v>
      </c>
      <c r="AI8" s="164">
        <f>'12 30'!AT51</f>
        <v>4149827.8542579995</v>
      </c>
      <c r="AJ8" s="164">
        <v>1454348.6639433333</v>
      </c>
      <c r="AK8" s="164">
        <v>0</v>
      </c>
      <c r="AL8" s="164">
        <f>'12 30'!AW51</f>
        <v>4259697.3755379999</v>
      </c>
      <c r="AM8" s="164">
        <v>1881653.7551633336</v>
      </c>
      <c r="AN8" s="164">
        <v>0</v>
      </c>
      <c r="AO8" s="164">
        <f>'12 30'!AZ51</f>
        <v>4278290.0180930002</v>
      </c>
      <c r="AP8" s="167">
        <v>9242882.8322566655</v>
      </c>
      <c r="AQ8" s="167">
        <v>0</v>
      </c>
      <c r="AR8" s="164">
        <f>'12 30'!BF51</f>
        <v>24917213.440567996</v>
      </c>
      <c r="AS8" s="166">
        <v>18163762.766842857</v>
      </c>
      <c r="AT8" s="166">
        <v>0</v>
      </c>
      <c r="AU8" s="164">
        <f>'12 30'!BI51</f>
        <v>34294482.295824997</v>
      </c>
      <c r="AV8" s="167">
        <v>18249403.213794045</v>
      </c>
      <c r="AW8" s="167">
        <v>0</v>
      </c>
      <c r="AX8" s="164" t="e">
        <f>'12 30'!#REF!</f>
        <v>#REF!</v>
      </c>
      <c r="AY8" s="164">
        <v>19013938.784427043</v>
      </c>
      <c r="AZ8" s="164">
        <v>0</v>
      </c>
      <c r="BA8" s="164" t="e">
        <f>'12 30'!#REF!</f>
        <v>#REF!</v>
      </c>
      <c r="BB8" s="164">
        <v>18873758.203951217</v>
      </c>
      <c r="BC8" s="164">
        <v>0</v>
      </c>
      <c r="BD8" s="164" t="e">
        <f>'12 30'!#REF!</f>
        <v>#REF!</v>
      </c>
      <c r="BE8" s="164">
        <v>20537685.640848506</v>
      </c>
      <c r="BF8" s="164">
        <v>0</v>
      </c>
      <c r="BG8" s="164" t="e">
        <f>'12 30'!#REF!</f>
        <v>#REF!</v>
      </c>
      <c r="BH8" s="154"/>
    </row>
    <row r="9" spans="1:60" ht="15" customHeight="1">
      <c r="A9" s="792"/>
      <c r="B9" s="795"/>
      <c r="C9" s="168" t="s">
        <v>107</v>
      </c>
      <c r="D9" s="169"/>
      <c r="E9" s="170">
        <f>'12 31'!G51</f>
        <v>-608668.72654199996</v>
      </c>
      <c r="F9" s="170">
        <v>0</v>
      </c>
      <c r="G9" s="170">
        <v>6857135.0182005474</v>
      </c>
      <c r="H9" s="170">
        <f>'12 31'!J51</f>
        <v>-712147.34746599977</v>
      </c>
      <c r="I9" s="170">
        <v>8252665.8099522218</v>
      </c>
      <c r="J9" s="170">
        <v>0</v>
      </c>
      <c r="K9" s="170">
        <f>'12 31'!M51</f>
        <v>-463431.85761800001</v>
      </c>
      <c r="L9" s="170">
        <v>7051203.8856855547</v>
      </c>
      <c r="M9" s="170">
        <v>0</v>
      </c>
      <c r="N9" s="170">
        <f>'12 31'!S51</f>
        <v>199444.42918200002</v>
      </c>
      <c r="O9" s="170">
        <v>7761867.7627522228</v>
      </c>
      <c r="P9" s="170">
        <v>0</v>
      </c>
      <c r="Q9" s="170">
        <f>'12 31'!V51</f>
        <v>8633161.251302002</v>
      </c>
      <c r="R9" s="170">
        <v>8940685.4296265077</v>
      </c>
      <c r="S9" s="170">
        <v>0</v>
      </c>
      <c r="T9" s="170">
        <f>'12 31'!Y51</f>
        <v>8696350.5598700009</v>
      </c>
      <c r="U9" s="165">
        <v>46202953.258758083</v>
      </c>
      <c r="V9" s="165">
        <v>0</v>
      </c>
      <c r="W9" s="170">
        <f>'12 31'!AE51</f>
        <v>15744708.308728006</v>
      </c>
      <c r="X9" s="165">
        <v>6847036.1240388881</v>
      </c>
      <c r="Y9" s="165">
        <v>0</v>
      </c>
      <c r="Z9" s="170">
        <f>'12 31'!AH51</f>
        <v>9102187.3776900005</v>
      </c>
      <c r="AA9" s="170">
        <v>7867032.3290455556</v>
      </c>
      <c r="AB9" s="170">
        <v>0</v>
      </c>
      <c r="AC9" s="170">
        <f>'12 31'!AK51</f>
        <v>8807599.1004920006</v>
      </c>
      <c r="AD9" s="170">
        <v>7360452.2222855557</v>
      </c>
      <c r="AE9" s="170">
        <v>0</v>
      </c>
      <c r="AF9" s="170">
        <f>'12 31'!AN51</f>
        <v>9535774.4348140005</v>
      </c>
      <c r="AG9" s="170">
        <v>6994966.6768188877</v>
      </c>
      <c r="AH9" s="170">
        <v>0</v>
      </c>
      <c r="AI9" s="170">
        <f>'12 31'!AT51</f>
        <v>10023465.970042001</v>
      </c>
      <c r="AJ9" s="170">
        <v>7392793.2391588883</v>
      </c>
      <c r="AK9" s="170">
        <v>0</v>
      </c>
      <c r="AL9" s="170">
        <f>'12 31'!AW51</f>
        <v>10868197.904312</v>
      </c>
      <c r="AM9" s="170">
        <v>8825702.8405322209</v>
      </c>
      <c r="AN9" s="170">
        <v>0</v>
      </c>
      <c r="AO9" s="170">
        <f>'12 31'!AZ51</f>
        <v>9839235.3040819988</v>
      </c>
      <c r="AP9" s="172">
        <v>45287983.431879997</v>
      </c>
      <c r="AQ9" s="172">
        <v>0</v>
      </c>
      <c r="AR9" s="170">
        <f>'12 31'!BF51</f>
        <v>58176460.091432005</v>
      </c>
      <c r="AS9" s="171">
        <v>91490936.69063808</v>
      </c>
      <c r="AT9" s="171">
        <v>0</v>
      </c>
      <c r="AU9" s="170">
        <f>'12 31'!BI51</f>
        <v>73921168.40016</v>
      </c>
      <c r="AV9" s="172">
        <v>92148779.200172126</v>
      </c>
      <c r="AW9" s="172">
        <v>0</v>
      </c>
      <c r="AX9" s="170" t="e">
        <f>'12 31'!#REF!</f>
        <v>#REF!</v>
      </c>
      <c r="AY9" s="170">
        <v>93208253.035833716</v>
      </c>
      <c r="AZ9" s="170">
        <v>0</v>
      </c>
      <c r="BA9" s="170" t="e">
        <f>'12 31'!#REF!</f>
        <v>#REF!</v>
      </c>
      <c r="BB9" s="170">
        <v>84085284.310633674</v>
      </c>
      <c r="BC9" s="170">
        <v>0</v>
      </c>
      <c r="BD9" s="170" t="e">
        <f>'12 31'!#REF!</f>
        <v>#REF!</v>
      </c>
      <c r="BE9" s="170">
        <v>74180300.30251202</v>
      </c>
      <c r="BF9" s="170">
        <v>0</v>
      </c>
      <c r="BG9" s="170" t="e">
        <f>'12 31'!#REF!</f>
        <v>#REF!</v>
      </c>
      <c r="BH9" s="154"/>
    </row>
    <row r="10" spans="1:60" ht="15" customHeight="1">
      <c r="A10" s="792"/>
      <c r="B10" s="795"/>
      <c r="C10" s="168" t="s">
        <v>108</v>
      </c>
      <c r="D10" s="169"/>
      <c r="E10" s="170">
        <f>'12 40'!G51</f>
        <v>-149635.34783998039</v>
      </c>
      <c r="F10" s="170">
        <v>0</v>
      </c>
      <c r="G10" s="170">
        <v>352294.70809752092</v>
      </c>
      <c r="H10" s="170">
        <f>'12 40'!J51</f>
        <v>-86719.402830671461</v>
      </c>
      <c r="I10" s="170">
        <v>1059126.0837999999</v>
      </c>
      <c r="J10" s="170">
        <v>0</v>
      </c>
      <c r="K10" s="170">
        <f>'12 40'!M51</f>
        <v>113067.44533094723</v>
      </c>
      <c r="L10" s="170">
        <v>942066.49029999995</v>
      </c>
      <c r="M10" s="170">
        <v>0</v>
      </c>
      <c r="N10" s="170">
        <f>'12 40'!S51</f>
        <v>389410.64746225497</v>
      </c>
      <c r="O10" s="170">
        <v>871838.26179999998</v>
      </c>
      <c r="P10" s="170">
        <v>0</v>
      </c>
      <c r="Q10" s="170">
        <f>'12 40'!V51</f>
        <v>1176252.3773669417</v>
      </c>
      <c r="R10" s="170">
        <v>958996.38473333337</v>
      </c>
      <c r="S10" s="170">
        <v>0</v>
      </c>
      <c r="T10" s="170">
        <f>'12 40'!Y51</f>
        <v>1794706.105565914</v>
      </c>
      <c r="U10" s="173">
        <v>5697320.0741166668</v>
      </c>
      <c r="V10" s="173">
        <v>0</v>
      </c>
      <c r="W10" s="170">
        <f>'12 40'!AE51</f>
        <v>3237081.825055406</v>
      </c>
      <c r="X10" s="173">
        <v>896399.51025000017</v>
      </c>
      <c r="Y10" s="173">
        <v>0</v>
      </c>
      <c r="Z10" s="170">
        <f>'12 40'!AH51</f>
        <v>1140660.1083312565</v>
      </c>
      <c r="AA10" s="175">
        <v>979749.68189999997</v>
      </c>
      <c r="AB10" s="175">
        <v>0</v>
      </c>
      <c r="AC10" s="170">
        <f>'12 40'!AK51</f>
        <v>1377741.4283294997</v>
      </c>
      <c r="AD10" s="175">
        <v>905094.58129999996</v>
      </c>
      <c r="AE10" s="175">
        <v>0</v>
      </c>
      <c r="AF10" s="170">
        <f>'12 40'!AN51</f>
        <v>1340001.3039072652</v>
      </c>
      <c r="AG10" s="175">
        <v>875516.70413333329</v>
      </c>
      <c r="AH10" s="175">
        <v>0</v>
      </c>
      <c r="AI10" s="170">
        <f>'12 40'!AT51</f>
        <v>1369482.8062868007</v>
      </c>
      <c r="AJ10" s="175">
        <v>884524.15995000012</v>
      </c>
      <c r="AK10" s="175">
        <v>0</v>
      </c>
      <c r="AL10" s="170">
        <f>'12 40'!AW51</f>
        <v>1226910.2079867783</v>
      </c>
      <c r="AM10" s="175">
        <v>999261.10985000001</v>
      </c>
      <c r="AN10" s="175">
        <v>0</v>
      </c>
      <c r="AO10" s="170">
        <f>'12 40'!AZ51</f>
        <v>1018690.3991330604</v>
      </c>
      <c r="AP10" s="175">
        <v>5540545.7473833337</v>
      </c>
      <c r="AQ10" s="175">
        <v>0</v>
      </c>
      <c r="AR10" s="170">
        <f>'12 40'!BF51</f>
        <v>7473486.2539746612</v>
      </c>
      <c r="AS10" s="174">
        <v>11237865.8215</v>
      </c>
      <c r="AT10" s="174">
        <v>0</v>
      </c>
      <c r="AU10" s="170">
        <f>'12 40'!BI51</f>
        <v>10710568.079030067</v>
      </c>
      <c r="AV10" s="175">
        <v>11201447.563854987</v>
      </c>
      <c r="AW10" s="175">
        <v>0</v>
      </c>
      <c r="AX10" s="170" t="e">
        <f>'12 40'!#REF!</f>
        <v>#REF!</v>
      </c>
      <c r="AY10" s="175">
        <v>11230337.062657479</v>
      </c>
      <c r="AZ10" s="175">
        <v>0</v>
      </c>
      <c r="BA10" s="170" t="e">
        <f>'12 40'!#REF!</f>
        <v>#REF!</v>
      </c>
      <c r="BB10" s="175">
        <v>11506958.861788057</v>
      </c>
      <c r="BC10" s="175">
        <v>0</v>
      </c>
      <c r="BD10" s="170" t="e">
        <f>'12 40'!#REF!</f>
        <v>#REF!</v>
      </c>
      <c r="BE10" s="175">
        <v>11870458.419208661</v>
      </c>
      <c r="BF10" s="175">
        <v>0</v>
      </c>
      <c r="BG10" s="170" t="e">
        <f>'12 40'!#REF!</f>
        <v>#REF!</v>
      </c>
      <c r="BH10" s="154"/>
    </row>
    <row r="11" spans="1:60" ht="15" customHeight="1">
      <c r="A11" s="792"/>
      <c r="B11" s="795"/>
      <c r="C11" s="168" t="s">
        <v>109</v>
      </c>
      <c r="D11" s="169"/>
      <c r="E11" s="170">
        <f>'12 41'!G51</f>
        <v>3104.5</v>
      </c>
      <c r="F11" s="170">
        <v>0</v>
      </c>
      <c r="G11" s="170">
        <v>3346494.999444108</v>
      </c>
      <c r="H11" s="170">
        <f>'12 41'!J51</f>
        <v>18805.2</v>
      </c>
      <c r="I11" s="170">
        <v>2894501.7077633338</v>
      </c>
      <c r="J11" s="170">
        <v>0</v>
      </c>
      <c r="K11" s="170">
        <f>'12 41'!M51</f>
        <v>23771.66</v>
      </c>
      <c r="L11" s="170">
        <v>2291827.3886633334</v>
      </c>
      <c r="M11" s="170">
        <v>0</v>
      </c>
      <c r="N11" s="170">
        <f>'12 41'!S51</f>
        <v>29300</v>
      </c>
      <c r="O11" s="170">
        <v>2611690.2025633338</v>
      </c>
      <c r="P11" s="170">
        <v>0</v>
      </c>
      <c r="Q11" s="170">
        <f>'12 41'!V51</f>
        <v>18510.3</v>
      </c>
      <c r="R11" s="170">
        <v>2597542.966551905</v>
      </c>
      <c r="S11" s="170">
        <v>0</v>
      </c>
      <c r="T11" s="170">
        <f>'12 41'!Y51</f>
        <v>17173.2</v>
      </c>
      <c r="U11" s="173">
        <v>14923942.555212857</v>
      </c>
      <c r="V11" s="173">
        <v>0</v>
      </c>
      <c r="W11" s="170">
        <f>'12 41'!AE51</f>
        <v>110664.86</v>
      </c>
      <c r="X11" s="173">
        <v>2338814.130733334</v>
      </c>
      <c r="Y11" s="173">
        <v>0</v>
      </c>
      <c r="Z11" s="170">
        <f>'12 41'!AH51</f>
        <v>15859.5</v>
      </c>
      <c r="AA11" s="175">
        <v>2635688.1364233335</v>
      </c>
      <c r="AB11" s="175">
        <v>0</v>
      </c>
      <c r="AC11" s="170">
        <f>'12 41'!AK51</f>
        <v>29330.2</v>
      </c>
      <c r="AD11" s="175">
        <v>2658545.7792633334</v>
      </c>
      <c r="AE11" s="175">
        <v>0</v>
      </c>
      <c r="AF11" s="170">
        <f>'12 41'!AN51</f>
        <v>19373.580000000002</v>
      </c>
      <c r="AG11" s="175">
        <v>2503504.4559633331</v>
      </c>
      <c r="AH11" s="175">
        <v>0</v>
      </c>
      <c r="AI11" s="170">
        <f>'12 41'!AT51</f>
        <v>15510.2</v>
      </c>
      <c r="AJ11" s="175">
        <v>2596090.0331533332</v>
      </c>
      <c r="AK11" s="175">
        <v>0</v>
      </c>
      <c r="AL11" s="170">
        <f>'12 41'!AW51</f>
        <v>24238.489999999998</v>
      </c>
      <c r="AM11" s="175">
        <v>3025636.4752933332</v>
      </c>
      <c r="AN11" s="175">
        <v>0</v>
      </c>
      <c r="AO11" s="170">
        <f>'12 41'!AZ51</f>
        <v>6300.2</v>
      </c>
      <c r="AP11" s="175">
        <v>15758279.010829998</v>
      </c>
      <c r="AQ11" s="175">
        <v>0</v>
      </c>
      <c r="AR11" s="170">
        <f>'12 41'!BF51</f>
        <v>110612.17000000001</v>
      </c>
      <c r="AS11" s="174">
        <v>30682221.566042855</v>
      </c>
      <c r="AT11" s="174">
        <v>0</v>
      </c>
      <c r="AU11" s="170">
        <f>'12 41'!BI51</f>
        <v>221277.03</v>
      </c>
      <c r="AV11" s="175">
        <v>31150030.864354562</v>
      </c>
      <c r="AW11" s="175">
        <v>0</v>
      </c>
      <c r="AX11" s="170" t="e">
        <f>'12 41'!#REF!</f>
        <v>#REF!</v>
      </c>
      <c r="AY11" s="175">
        <v>26595084.482563574</v>
      </c>
      <c r="AZ11" s="175">
        <v>0</v>
      </c>
      <c r="BA11" s="170" t="e">
        <f>'12 41'!#REF!</f>
        <v>#REF!</v>
      </c>
      <c r="BB11" s="175">
        <v>26247602.403707173</v>
      </c>
      <c r="BC11" s="175">
        <v>0</v>
      </c>
      <c r="BD11" s="170" t="e">
        <f>'12 41'!#REF!</f>
        <v>#REF!</v>
      </c>
      <c r="BE11" s="175">
        <v>25892171.021252695</v>
      </c>
      <c r="BF11" s="175">
        <v>0</v>
      </c>
      <c r="BG11" s="170" t="e">
        <f>'12 41'!#REF!</f>
        <v>#REF!</v>
      </c>
      <c r="BH11" s="154"/>
    </row>
    <row r="12" spans="1:60" ht="15" customHeight="1">
      <c r="A12" s="792"/>
      <c r="B12" s="795"/>
      <c r="C12" s="168" t="s">
        <v>110</v>
      </c>
      <c r="D12" s="169"/>
      <c r="E12" s="170">
        <v>0</v>
      </c>
      <c r="F12" s="170">
        <v>0</v>
      </c>
      <c r="G12" s="170">
        <v>3373175.5631786981</v>
      </c>
      <c r="H12" s="170">
        <v>0</v>
      </c>
      <c r="I12" s="170">
        <v>0</v>
      </c>
      <c r="J12" s="170">
        <v>0</v>
      </c>
      <c r="K12" s="170">
        <v>0</v>
      </c>
      <c r="L12" s="170">
        <v>0</v>
      </c>
      <c r="M12" s="170">
        <v>0</v>
      </c>
      <c r="N12" s="170">
        <v>0</v>
      </c>
      <c r="O12" s="170">
        <v>0</v>
      </c>
      <c r="P12" s="170">
        <v>0</v>
      </c>
      <c r="Q12" s="170">
        <v>0</v>
      </c>
      <c r="R12" s="170">
        <v>0</v>
      </c>
      <c r="S12" s="170">
        <v>0</v>
      </c>
      <c r="T12" s="170">
        <v>0</v>
      </c>
      <c r="U12" s="173">
        <v>0</v>
      </c>
      <c r="V12" s="173">
        <v>0</v>
      </c>
      <c r="W12" s="170">
        <v>0</v>
      </c>
      <c r="X12" s="173">
        <v>0</v>
      </c>
      <c r="Y12" s="173">
        <v>0</v>
      </c>
      <c r="Z12" s="170">
        <v>0</v>
      </c>
      <c r="AA12" s="175">
        <v>0</v>
      </c>
      <c r="AB12" s="175">
        <v>0</v>
      </c>
      <c r="AC12" s="170">
        <v>0</v>
      </c>
      <c r="AD12" s="175">
        <v>0</v>
      </c>
      <c r="AE12" s="175">
        <v>0</v>
      </c>
      <c r="AF12" s="170">
        <v>0</v>
      </c>
      <c r="AG12" s="175">
        <v>0</v>
      </c>
      <c r="AH12" s="175">
        <v>0</v>
      </c>
      <c r="AI12" s="170">
        <v>0</v>
      </c>
      <c r="AJ12" s="175">
        <v>0</v>
      </c>
      <c r="AK12" s="175">
        <v>0</v>
      </c>
      <c r="AL12" s="170">
        <v>0</v>
      </c>
      <c r="AM12" s="175">
        <v>0</v>
      </c>
      <c r="AN12" s="175">
        <v>0</v>
      </c>
      <c r="AO12" s="170">
        <v>0</v>
      </c>
      <c r="AP12" s="175">
        <v>0</v>
      </c>
      <c r="AQ12" s="175">
        <v>0</v>
      </c>
      <c r="AR12" s="170">
        <v>0</v>
      </c>
      <c r="AS12" s="174">
        <v>0</v>
      </c>
      <c r="AT12" s="174">
        <v>0</v>
      </c>
      <c r="AU12" s="170">
        <v>0</v>
      </c>
      <c r="AV12" s="175">
        <v>0</v>
      </c>
      <c r="AW12" s="175">
        <v>0</v>
      </c>
      <c r="AX12" s="170">
        <v>0</v>
      </c>
      <c r="AY12" s="175">
        <v>0</v>
      </c>
      <c r="AZ12" s="175">
        <v>0</v>
      </c>
      <c r="BA12" s="170">
        <v>0</v>
      </c>
      <c r="BB12" s="175">
        <v>0</v>
      </c>
      <c r="BC12" s="175">
        <v>0</v>
      </c>
      <c r="BD12" s="170">
        <v>0</v>
      </c>
      <c r="BE12" s="175">
        <v>0</v>
      </c>
      <c r="BF12" s="175">
        <v>0</v>
      </c>
      <c r="BG12" s="170">
        <v>0</v>
      </c>
      <c r="BH12" s="154"/>
    </row>
    <row r="13" spans="1:60" ht="15" customHeight="1">
      <c r="A13" s="792"/>
      <c r="B13" s="795"/>
      <c r="C13" s="176" t="s">
        <v>111</v>
      </c>
      <c r="D13" s="177"/>
      <c r="E13" s="178" t="e">
        <f>'Total foam'!F52</f>
        <v>#REF!</v>
      </c>
      <c r="F13" s="178">
        <v>0</v>
      </c>
      <c r="G13" s="178">
        <v>957322.86568581453</v>
      </c>
      <c r="H13" s="178" t="e">
        <f>'Total foam'!I52</f>
        <v>#REF!</v>
      </c>
      <c r="I13" s="178">
        <v>418278.38</v>
      </c>
      <c r="J13" s="178">
        <v>0</v>
      </c>
      <c r="K13" s="178" t="e">
        <f>'Total foam'!L52</f>
        <v>#REF!</v>
      </c>
      <c r="L13" s="178">
        <v>355486.38</v>
      </c>
      <c r="M13" s="178">
        <v>0</v>
      </c>
      <c r="N13" s="178" t="e">
        <f>'Total foam'!O52</f>
        <v>#REF!</v>
      </c>
      <c r="O13" s="178">
        <v>405878.38</v>
      </c>
      <c r="P13" s="178">
        <v>0</v>
      </c>
      <c r="Q13" s="178" t="e">
        <f>'Total foam'!R52</f>
        <v>#REF!</v>
      </c>
      <c r="R13" s="178">
        <v>398100</v>
      </c>
      <c r="S13" s="178">
        <v>0</v>
      </c>
      <c r="T13" s="178" t="e">
        <f>'Total foam'!U52</f>
        <v>#REF!</v>
      </c>
      <c r="U13" s="173">
        <v>2286601.1</v>
      </c>
      <c r="V13" s="173">
        <v>0</v>
      </c>
      <c r="W13" s="178" t="e">
        <f>'Total foam'!X52</f>
        <v>#REF!</v>
      </c>
      <c r="X13" s="173">
        <v>378771.38</v>
      </c>
      <c r="Y13" s="173">
        <v>0</v>
      </c>
      <c r="Z13" s="178" t="e">
        <f>'Total foam'!AA52</f>
        <v>#REF!</v>
      </c>
      <c r="AA13" s="180">
        <v>418099.58</v>
      </c>
      <c r="AB13" s="180">
        <v>0</v>
      </c>
      <c r="AC13" s="178" t="e">
        <f>'Total foam'!AD52</f>
        <v>#REF!</v>
      </c>
      <c r="AD13" s="180">
        <v>404485.48</v>
      </c>
      <c r="AE13" s="180">
        <v>0</v>
      </c>
      <c r="AF13" s="178" t="e">
        <f>'Total foam'!AG52</f>
        <v>#REF!</v>
      </c>
      <c r="AG13" s="180">
        <v>402985.48</v>
      </c>
      <c r="AH13" s="180">
        <v>0</v>
      </c>
      <c r="AI13" s="178" t="e">
        <f>'Total foam'!AJ52</f>
        <v>#REF!</v>
      </c>
      <c r="AJ13" s="180">
        <v>432099.59</v>
      </c>
      <c r="AK13" s="180">
        <v>0</v>
      </c>
      <c r="AL13" s="178" t="e">
        <f>'Total foam'!AM52</f>
        <v>#REF!</v>
      </c>
      <c r="AM13" s="180">
        <v>385393.19</v>
      </c>
      <c r="AN13" s="180">
        <v>0</v>
      </c>
      <c r="AO13" s="178" t="e">
        <f>'Total foam'!AP52</f>
        <v>#REF!</v>
      </c>
      <c r="AP13" s="180">
        <v>2421834.7000000002</v>
      </c>
      <c r="AQ13" s="180">
        <v>0</v>
      </c>
      <c r="AR13" s="178" t="e">
        <f>'Total foam'!AS52</f>
        <v>#REF!</v>
      </c>
      <c r="AS13" s="179">
        <v>4708435.8</v>
      </c>
      <c r="AT13" s="179">
        <v>0</v>
      </c>
      <c r="AU13" s="178" t="e">
        <f>'Total foam'!AV52</f>
        <v>#REF!</v>
      </c>
      <c r="AV13" s="180">
        <v>4700346</v>
      </c>
      <c r="AW13" s="180">
        <v>0</v>
      </c>
      <c r="AX13" s="178" t="e">
        <f>'Total foam'!#REF!</f>
        <v>#REF!</v>
      </c>
      <c r="AY13" s="180">
        <v>4862235</v>
      </c>
      <c r="AZ13" s="180">
        <v>0</v>
      </c>
      <c r="BA13" s="178" t="e">
        <f>'Total foam'!#REF!</f>
        <v>#REF!</v>
      </c>
      <c r="BB13" s="180">
        <v>4880201</v>
      </c>
      <c r="BC13" s="180">
        <v>0</v>
      </c>
      <c r="BD13" s="178" t="e">
        <f>'Total foam'!#REF!</f>
        <v>#REF!</v>
      </c>
      <c r="BE13" s="180">
        <v>4889649</v>
      </c>
      <c r="BF13" s="180">
        <v>0</v>
      </c>
      <c r="BG13" s="178" t="e">
        <f>'Total foam'!#REF!</f>
        <v>#REF!</v>
      </c>
      <c r="BH13" s="154"/>
    </row>
    <row r="14" spans="1:60" ht="18" customHeight="1">
      <c r="A14" s="792"/>
      <c r="B14" s="796" t="s">
        <v>112</v>
      </c>
      <c r="C14" s="797"/>
      <c r="D14" s="181"/>
      <c r="E14" s="182" t="e">
        <f>SUM(E6:E13)</f>
        <v>#REF!</v>
      </c>
      <c r="F14" s="182"/>
      <c r="G14" s="182"/>
      <c r="H14" s="182" t="e">
        <f>SUM(H6:H13)</f>
        <v>#REF!</v>
      </c>
      <c r="I14" s="182">
        <f t="shared" ref="I14:BF14" si="0">SUM(I6:I13)</f>
        <v>24005313.240555551</v>
      </c>
      <c r="J14" s="182">
        <f t="shared" si="0"/>
        <v>0</v>
      </c>
      <c r="K14" s="182" t="e">
        <f>SUM(K6:K13)</f>
        <v>#REF!</v>
      </c>
      <c r="L14" s="183">
        <f t="shared" si="0"/>
        <v>21373306.293888886</v>
      </c>
      <c r="M14" s="183">
        <f t="shared" si="0"/>
        <v>0</v>
      </c>
      <c r="N14" s="182" t="e">
        <f>SUM(N6:N13)</f>
        <v>#REF!</v>
      </c>
      <c r="O14" s="183">
        <f t="shared" si="0"/>
        <v>22266780.577222221</v>
      </c>
      <c r="P14" s="183">
        <f t="shared" si="0"/>
        <v>0</v>
      </c>
      <c r="Q14" s="182" t="e">
        <f>SUM(Q6:Q13)</f>
        <v>#REF!</v>
      </c>
      <c r="R14" s="183">
        <f t="shared" si="0"/>
        <v>23898606.009126984</v>
      </c>
      <c r="S14" s="183">
        <f t="shared" si="0"/>
        <v>0</v>
      </c>
      <c r="T14" s="182" t="e">
        <f>SUM(T6:T13)</f>
        <v>#REF!</v>
      </c>
      <c r="U14" s="184">
        <f t="shared" si="0"/>
        <v>134638131.61952379</v>
      </c>
      <c r="V14" s="184">
        <f t="shared" si="0"/>
        <v>0</v>
      </c>
      <c r="W14" s="182" t="e">
        <f>SUM(W6:W13)</f>
        <v>#REF!</v>
      </c>
      <c r="X14" s="184">
        <f t="shared" si="0"/>
        <v>21486974.197222218</v>
      </c>
      <c r="Y14" s="184">
        <f t="shared" si="0"/>
        <v>0</v>
      </c>
      <c r="Z14" s="182" t="e">
        <f>SUM(Z6:Z13)</f>
        <v>#REF!</v>
      </c>
      <c r="AA14" s="183">
        <f t="shared" si="0"/>
        <v>22830122.357222222</v>
      </c>
      <c r="AB14" s="183">
        <f t="shared" si="0"/>
        <v>0</v>
      </c>
      <c r="AC14" s="182" t="e">
        <f>SUM(AC6:AC13)</f>
        <v>#REF!</v>
      </c>
      <c r="AD14" s="183">
        <f t="shared" si="0"/>
        <v>22570462.537222221</v>
      </c>
      <c r="AE14" s="183">
        <f t="shared" si="0"/>
        <v>0</v>
      </c>
      <c r="AF14" s="182" t="e">
        <f>SUM(AF6:AF13)</f>
        <v>#REF!</v>
      </c>
      <c r="AG14" s="183">
        <f t="shared" si="0"/>
        <v>22032836.253888886</v>
      </c>
      <c r="AH14" s="183">
        <f t="shared" si="0"/>
        <v>0</v>
      </c>
      <c r="AI14" s="182" t="e">
        <f>SUM(AI6:AI13)</f>
        <v>#REF!</v>
      </c>
      <c r="AJ14" s="183">
        <f t="shared" si="0"/>
        <v>22543780.050555553</v>
      </c>
      <c r="AK14" s="183">
        <f t="shared" si="0"/>
        <v>0</v>
      </c>
      <c r="AL14" s="182" t="e">
        <f>SUM(AL6:AL13)</f>
        <v>#REF!</v>
      </c>
      <c r="AM14" s="183">
        <f t="shared" si="0"/>
        <v>24915731.16388889</v>
      </c>
      <c r="AN14" s="183">
        <f t="shared" si="0"/>
        <v>0</v>
      </c>
      <c r="AO14" s="182" t="e">
        <f>SUM(AO6:AO13)</f>
        <v>#REF!</v>
      </c>
      <c r="AP14" s="184">
        <f t="shared" si="0"/>
        <v>136379906.56</v>
      </c>
      <c r="AQ14" s="184">
        <f t="shared" si="0"/>
        <v>0</v>
      </c>
      <c r="AR14" s="182" t="e">
        <f>SUM(AR6:AR13)</f>
        <v>#REF!</v>
      </c>
      <c r="AS14" s="185">
        <f t="shared" si="0"/>
        <v>271018038.17952383</v>
      </c>
      <c r="AT14" s="185">
        <f t="shared" si="0"/>
        <v>0</v>
      </c>
      <c r="AU14" s="182" t="e">
        <f>SUM(AU6:AU13)</f>
        <v>#REF!</v>
      </c>
      <c r="AV14" s="184">
        <f t="shared" si="0"/>
        <v>266706849.94217572</v>
      </c>
      <c r="AW14" s="184">
        <f t="shared" si="0"/>
        <v>0</v>
      </c>
      <c r="AX14" s="182" t="e">
        <f>SUM(AX6:AX13)</f>
        <v>#REF!</v>
      </c>
      <c r="AY14" s="183">
        <f t="shared" si="0"/>
        <v>262776496.42548183</v>
      </c>
      <c r="AZ14" s="183">
        <f t="shared" si="0"/>
        <v>0</v>
      </c>
      <c r="BA14" s="182" t="e">
        <f>SUM(BA6:BA13)</f>
        <v>#REF!</v>
      </c>
      <c r="BB14" s="183">
        <f t="shared" si="0"/>
        <v>245224715.59008014</v>
      </c>
      <c r="BC14" s="183">
        <f t="shared" si="0"/>
        <v>0</v>
      </c>
      <c r="BD14" s="182" t="e">
        <f>SUM(BD6:BD13)</f>
        <v>#REF!</v>
      </c>
      <c r="BE14" s="183">
        <f t="shared" si="0"/>
        <v>238041924.60382187</v>
      </c>
      <c r="BF14" s="183">
        <f t="shared" si="0"/>
        <v>0</v>
      </c>
      <c r="BG14" s="182" t="e">
        <f>SUM(BG6:BG13)</f>
        <v>#REF!</v>
      </c>
      <c r="BH14" s="154"/>
    </row>
    <row r="15" spans="1:60" ht="15" customHeight="1">
      <c r="A15" s="792"/>
      <c r="B15" s="795" t="s">
        <v>113</v>
      </c>
      <c r="C15" s="162" t="s">
        <v>114</v>
      </c>
      <c r="D15" s="163"/>
      <c r="E15" s="164">
        <f>'14 92'!G51</f>
        <v>321018.93883183325</v>
      </c>
      <c r="F15" s="164">
        <v>0</v>
      </c>
      <c r="G15" s="164">
        <v>0</v>
      </c>
      <c r="H15" s="164">
        <f>'14 92'!J51</f>
        <v>88027.689736738103</v>
      </c>
      <c r="I15" s="164">
        <v>1460930.4271495</v>
      </c>
      <c r="J15" s="164">
        <v>0</v>
      </c>
      <c r="K15" s="164">
        <f>'14 92'!M51</f>
        <v>238664.30587938096</v>
      </c>
      <c r="L15" s="164">
        <v>1846189.8721494998</v>
      </c>
      <c r="M15" s="164">
        <v>0</v>
      </c>
      <c r="N15" s="164">
        <f>'14 92'!S51</f>
        <v>712480.43268919049</v>
      </c>
      <c r="O15" s="164">
        <v>1896013.2171495</v>
      </c>
      <c r="P15" s="164">
        <v>0</v>
      </c>
      <c r="Q15" s="164">
        <f>'14 92'!V51</f>
        <v>2332724.848379381</v>
      </c>
      <c r="R15" s="164">
        <v>2201742.8021494998</v>
      </c>
      <c r="S15" s="164">
        <v>0</v>
      </c>
      <c r="T15" s="164">
        <f>'14 92'!Y51</f>
        <v>2416413.2233318333</v>
      </c>
      <c r="U15" s="178">
        <v>10124475.982896999</v>
      </c>
      <c r="V15" s="178">
        <v>0</v>
      </c>
      <c r="W15" s="164">
        <f>'14 92'!AE51</f>
        <v>6109329.4388483586</v>
      </c>
      <c r="X15" s="178">
        <v>1986931.2471495001</v>
      </c>
      <c r="Y15" s="178">
        <v>0</v>
      </c>
      <c r="Z15" s="164">
        <f>'14 92'!AH51</f>
        <v>2531797.1792842858</v>
      </c>
      <c r="AA15" s="164">
        <v>2085189.9421494999</v>
      </c>
      <c r="AB15" s="164">
        <v>0</v>
      </c>
      <c r="AC15" s="164">
        <f>'14 92'!AK51</f>
        <v>3373081.0254269284</v>
      </c>
      <c r="AD15" s="164">
        <v>2048748.6571495002</v>
      </c>
      <c r="AE15" s="164">
        <v>0</v>
      </c>
      <c r="AF15" s="164">
        <f>'14 92'!AN51</f>
        <v>2300763.0213318332</v>
      </c>
      <c r="AG15" s="164">
        <v>2067942.2271495</v>
      </c>
      <c r="AH15" s="164">
        <v>0</v>
      </c>
      <c r="AI15" s="164">
        <f>'14 92'!AT51</f>
        <v>2265165.2808793811</v>
      </c>
      <c r="AJ15" s="164">
        <v>2192945.7121494999</v>
      </c>
      <c r="AK15" s="164">
        <v>0</v>
      </c>
      <c r="AL15" s="164">
        <f>'14 92'!AW51</f>
        <v>2422220.3658793811</v>
      </c>
      <c r="AM15" s="164">
        <v>2389883.8721495001</v>
      </c>
      <c r="AN15" s="164">
        <v>0</v>
      </c>
      <c r="AO15" s="164">
        <f>'14 92'!AZ51</f>
        <v>2664664.852236738</v>
      </c>
      <c r="AP15" s="164">
        <v>12771641.657897001</v>
      </c>
      <c r="AQ15" s="164">
        <v>0</v>
      </c>
      <c r="AR15" s="164">
        <f>'14 92'!BF51</f>
        <v>15557691.725038547</v>
      </c>
      <c r="AS15" s="166">
        <v>22896117.640793998</v>
      </c>
      <c r="AT15" s="166">
        <v>0</v>
      </c>
      <c r="AU15" s="164">
        <f>'14 92'!BI51</f>
        <v>21667021.163886905</v>
      </c>
      <c r="AV15" s="164">
        <v>28962052.666793998</v>
      </c>
      <c r="AW15" s="164">
        <v>0</v>
      </c>
      <c r="AX15" s="164" t="e">
        <f>'14 92'!#REF!</f>
        <v>#REF!</v>
      </c>
      <c r="AY15" s="164">
        <v>30999259.735693995</v>
      </c>
      <c r="AZ15" s="164">
        <v>0</v>
      </c>
      <c r="BA15" s="164" t="e">
        <f>'14 92'!#REF!</f>
        <v>#REF!</v>
      </c>
      <c r="BB15" s="164">
        <v>32083478.280093998</v>
      </c>
      <c r="BC15" s="164">
        <v>0</v>
      </c>
      <c r="BD15" s="164" t="e">
        <f>'14 92'!#REF!</f>
        <v>#REF!</v>
      </c>
      <c r="BE15" s="164">
        <v>32947394.766614001</v>
      </c>
      <c r="BF15" s="164">
        <v>0</v>
      </c>
      <c r="BG15" s="164" t="e">
        <f>'14 92'!#REF!</f>
        <v>#REF!</v>
      </c>
      <c r="BH15" s="154"/>
    </row>
    <row r="16" spans="1:60" ht="15" customHeight="1">
      <c r="A16" s="792"/>
      <c r="B16" s="795"/>
      <c r="C16" s="176" t="s">
        <v>115</v>
      </c>
      <c r="D16" s="177"/>
      <c r="E16" s="178">
        <f>'14 30'!G51</f>
        <v>-451216.62447276438</v>
      </c>
      <c r="F16" s="178">
        <v>0</v>
      </c>
      <c r="G16" s="178">
        <v>0</v>
      </c>
      <c r="H16" s="178">
        <f>'14 30'!J51</f>
        <v>-152285.75214489788</v>
      </c>
      <c r="I16" s="178">
        <v>963404.54208866658</v>
      </c>
      <c r="J16" s="178">
        <v>0</v>
      </c>
      <c r="K16" s="178">
        <f>'14 30'!M51</f>
        <v>2863.2599009084806</v>
      </c>
      <c r="L16" s="178">
        <v>1223837.3970886667</v>
      </c>
      <c r="M16" s="178">
        <v>0</v>
      </c>
      <c r="N16" s="178">
        <f>'14 30'!S51</f>
        <v>653800.64909329033</v>
      </c>
      <c r="O16" s="178">
        <v>1322087.4820886666</v>
      </c>
      <c r="P16" s="178">
        <v>0</v>
      </c>
      <c r="Q16" s="178">
        <f>'14 30'!V51</f>
        <v>2179873.1569365361</v>
      </c>
      <c r="R16" s="178">
        <v>1517675.8270886668</v>
      </c>
      <c r="S16" s="178">
        <v>0</v>
      </c>
      <c r="T16" s="178">
        <f>'14 30'!Y51</f>
        <v>2251675.0342513132</v>
      </c>
      <c r="U16" s="173">
        <v>6524624.0225320002</v>
      </c>
      <c r="V16" s="173">
        <v>0</v>
      </c>
      <c r="W16" s="178">
        <f>'14 30'!AE51</f>
        <v>4484709.7235643854</v>
      </c>
      <c r="X16" s="173">
        <v>1461182.915422</v>
      </c>
      <c r="Y16" s="173">
        <v>0</v>
      </c>
      <c r="Z16" s="178">
        <f>'14 30'!AH51</f>
        <v>2079544.0769516143</v>
      </c>
      <c r="AA16" s="180">
        <v>1570490.5870886666</v>
      </c>
      <c r="AB16" s="180">
        <v>0</v>
      </c>
      <c r="AC16" s="178">
        <f>'14 30'!AK51</f>
        <v>2111484.3598416913</v>
      </c>
      <c r="AD16" s="180">
        <v>2154367.0720886667</v>
      </c>
      <c r="AE16" s="180">
        <v>0</v>
      </c>
      <c r="AF16" s="178">
        <f>'14 30'!AN51</f>
        <v>2195033.1149642589</v>
      </c>
      <c r="AG16" s="180">
        <v>1520181.7020886664</v>
      </c>
      <c r="AH16" s="180">
        <v>0</v>
      </c>
      <c r="AI16" s="178">
        <f>'14 30'!AT51</f>
        <v>2296156.0828412846</v>
      </c>
      <c r="AJ16" s="180">
        <v>1572004.8170886666</v>
      </c>
      <c r="AK16" s="180">
        <v>0</v>
      </c>
      <c r="AL16" s="178">
        <f>'14 30'!AW51</f>
        <v>2310965.1285021077</v>
      </c>
      <c r="AM16" s="180">
        <v>2138520.0870886664</v>
      </c>
      <c r="AN16" s="180">
        <v>0</v>
      </c>
      <c r="AO16" s="178">
        <f>'14 30'!AZ51</f>
        <v>2101948.9067694899</v>
      </c>
      <c r="AP16" s="180">
        <v>10416747.180865332</v>
      </c>
      <c r="AQ16" s="180">
        <v>0</v>
      </c>
      <c r="AR16" s="178">
        <f>'14 30'!BF51</f>
        <v>13095131.669870447</v>
      </c>
      <c r="AS16" s="179">
        <v>16941371.203397334</v>
      </c>
      <c r="AT16" s="179">
        <v>0</v>
      </c>
      <c r="AU16" s="178">
        <f>'14 30'!BI51</f>
        <v>17579841.393434834</v>
      </c>
      <c r="AV16" s="180">
        <v>17328978.094063997</v>
      </c>
      <c r="AW16" s="180">
        <v>0</v>
      </c>
      <c r="AX16" s="178" t="e">
        <f>'14 30'!#REF!</f>
        <v>#REF!</v>
      </c>
      <c r="AY16" s="180">
        <v>17979203.941830665</v>
      </c>
      <c r="AZ16" s="180">
        <v>0</v>
      </c>
      <c r="BA16" s="178" t="e">
        <f>'14 30'!#REF!</f>
        <v>#REF!</v>
      </c>
      <c r="BB16" s="180">
        <v>19133365.598597333</v>
      </c>
      <c r="BC16" s="180">
        <v>0</v>
      </c>
      <c r="BD16" s="178" t="e">
        <f>'14 30'!#REF!</f>
        <v>#REF!</v>
      </c>
      <c r="BE16" s="180">
        <v>21878635.488693994</v>
      </c>
      <c r="BF16" s="180">
        <v>0</v>
      </c>
      <c r="BG16" s="178" t="e">
        <f>'14 30'!#REF!</f>
        <v>#REF!</v>
      </c>
      <c r="BH16" s="154"/>
    </row>
    <row r="17" spans="1:60" ht="18" customHeight="1">
      <c r="A17" s="792"/>
      <c r="B17" s="796" t="s">
        <v>116</v>
      </c>
      <c r="C17" s="797"/>
      <c r="D17" s="181"/>
      <c r="E17" s="182">
        <f>SUM(E15:E16)</f>
        <v>-130197.68564093113</v>
      </c>
      <c r="F17" s="182"/>
      <c r="G17" s="182"/>
      <c r="H17" s="182">
        <f>SUM(H15:H16)</f>
        <v>-64258.062408159778</v>
      </c>
      <c r="I17" s="182">
        <f t="shared" ref="I17:BF17" si="1">SUM(I15:I16)</f>
        <v>2424334.9692381667</v>
      </c>
      <c r="J17" s="182">
        <f t="shared" si="1"/>
        <v>0</v>
      </c>
      <c r="K17" s="182">
        <f>SUM(K15:K16)</f>
        <v>241527.56578028944</v>
      </c>
      <c r="L17" s="183">
        <f t="shared" si="1"/>
        <v>3070027.2692381665</v>
      </c>
      <c r="M17" s="183">
        <f t="shared" si="1"/>
        <v>0</v>
      </c>
      <c r="N17" s="182">
        <f>SUM(N15:N16)</f>
        <v>1366281.0817824807</v>
      </c>
      <c r="O17" s="183">
        <f t="shared" si="1"/>
        <v>3218100.6992381667</v>
      </c>
      <c r="P17" s="183">
        <f t="shared" si="1"/>
        <v>0</v>
      </c>
      <c r="Q17" s="182">
        <f>SUM(Q15:Q16)</f>
        <v>4512598.0053159166</v>
      </c>
      <c r="R17" s="183">
        <f t="shared" si="1"/>
        <v>3719418.6292381668</v>
      </c>
      <c r="S17" s="183">
        <f t="shared" si="1"/>
        <v>0</v>
      </c>
      <c r="T17" s="182">
        <f>SUM(T15:T16)</f>
        <v>4668088.2575831469</v>
      </c>
      <c r="U17" s="184">
        <f t="shared" si="1"/>
        <v>16649100.005429</v>
      </c>
      <c r="V17" s="184">
        <f t="shared" si="1"/>
        <v>0</v>
      </c>
      <c r="W17" s="182">
        <f>SUM(W15:W16)</f>
        <v>10594039.162412744</v>
      </c>
      <c r="X17" s="184">
        <f t="shared" si="1"/>
        <v>3448114.1625715001</v>
      </c>
      <c r="Y17" s="184">
        <f t="shared" si="1"/>
        <v>0</v>
      </c>
      <c r="Z17" s="182">
        <f>SUM(Z15:Z16)</f>
        <v>4611341.2562359003</v>
      </c>
      <c r="AA17" s="183">
        <f t="shared" si="1"/>
        <v>3655680.5292381663</v>
      </c>
      <c r="AB17" s="183">
        <f t="shared" si="1"/>
        <v>0</v>
      </c>
      <c r="AC17" s="182">
        <f>SUM(AC15:AC16)</f>
        <v>5484565.3852686193</v>
      </c>
      <c r="AD17" s="183">
        <f t="shared" si="1"/>
        <v>4203115.7292381674</v>
      </c>
      <c r="AE17" s="183">
        <f t="shared" si="1"/>
        <v>0</v>
      </c>
      <c r="AF17" s="182">
        <f>SUM(AF15:AF16)</f>
        <v>4495796.1362960916</v>
      </c>
      <c r="AG17" s="183">
        <f t="shared" si="1"/>
        <v>3588123.9292381667</v>
      </c>
      <c r="AH17" s="183">
        <f t="shared" si="1"/>
        <v>0</v>
      </c>
      <c r="AI17" s="182">
        <f>SUM(AI15:AI16)</f>
        <v>4561321.3637206657</v>
      </c>
      <c r="AJ17" s="183">
        <f t="shared" si="1"/>
        <v>3764950.5292381663</v>
      </c>
      <c r="AK17" s="183">
        <f t="shared" si="1"/>
        <v>0</v>
      </c>
      <c r="AL17" s="182">
        <f>SUM(AL15:AL16)</f>
        <v>4733185.4943814892</v>
      </c>
      <c r="AM17" s="183">
        <f t="shared" si="1"/>
        <v>4528403.959238166</v>
      </c>
      <c r="AN17" s="183">
        <f t="shared" si="1"/>
        <v>0</v>
      </c>
      <c r="AO17" s="182">
        <f>SUM(AO15:AO16)</f>
        <v>4766613.7590062283</v>
      </c>
      <c r="AP17" s="184">
        <f t="shared" si="1"/>
        <v>23188388.838762335</v>
      </c>
      <c r="AQ17" s="184">
        <f t="shared" si="1"/>
        <v>0</v>
      </c>
      <c r="AR17" s="182">
        <f>SUM(AR15:AR16)</f>
        <v>28652823.394908994</v>
      </c>
      <c r="AS17" s="185">
        <f t="shared" si="1"/>
        <v>39837488.844191328</v>
      </c>
      <c r="AT17" s="185">
        <f t="shared" si="1"/>
        <v>0</v>
      </c>
      <c r="AU17" s="182">
        <f>SUM(AU15:AU16)</f>
        <v>39246862.557321742</v>
      </c>
      <c r="AV17" s="184">
        <f t="shared" si="1"/>
        <v>46291030.760857999</v>
      </c>
      <c r="AW17" s="184">
        <f t="shared" si="1"/>
        <v>0</v>
      </c>
      <c r="AX17" s="182" t="e">
        <f>SUM(AX15:AX16)</f>
        <v>#REF!</v>
      </c>
      <c r="AY17" s="183">
        <f t="shared" si="1"/>
        <v>48978463.677524656</v>
      </c>
      <c r="AZ17" s="183">
        <f t="shared" si="1"/>
        <v>0</v>
      </c>
      <c r="BA17" s="182" t="e">
        <f>SUM(BA15:BA16)</f>
        <v>#REF!</v>
      </c>
      <c r="BB17" s="183">
        <f t="shared" si="1"/>
        <v>51216843.878691331</v>
      </c>
      <c r="BC17" s="183">
        <f t="shared" si="1"/>
        <v>0</v>
      </c>
      <c r="BD17" s="182" t="e">
        <f>SUM(BD15:BD16)</f>
        <v>#REF!</v>
      </c>
      <c r="BE17" s="183">
        <f t="shared" si="1"/>
        <v>54826030.255307995</v>
      </c>
      <c r="BF17" s="183">
        <f t="shared" si="1"/>
        <v>0</v>
      </c>
      <c r="BG17" s="182" t="e">
        <f>SUM(BG15:BG16)</f>
        <v>#REF!</v>
      </c>
      <c r="BH17" s="154"/>
    </row>
    <row r="18" spans="1:60" ht="21.75" customHeight="1" thickBot="1">
      <c r="A18" s="793"/>
      <c r="B18" s="186"/>
      <c r="C18" s="186"/>
      <c r="D18" s="186"/>
      <c r="E18" s="187" t="e">
        <f>+E14+E17</f>
        <v>#REF!</v>
      </c>
      <c r="F18" s="187"/>
      <c r="G18" s="187"/>
      <c r="H18" s="187" t="e">
        <f>+H14+H17</f>
        <v>#REF!</v>
      </c>
      <c r="I18" s="187">
        <f t="shared" ref="I18:BF18" si="2">+I14+I17</f>
        <v>26429648.209793717</v>
      </c>
      <c r="J18" s="187">
        <f t="shared" si="2"/>
        <v>0</v>
      </c>
      <c r="K18" s="187" t="e">
        <f>+K14+K17</f>
        <v>#REF!</v>
      </c>
      <c r="L18" s="188">
        <f t="shared" si="2"/>
        <v>24443333.563127052</v>
      </c>
      <c r="M18" s="188">
        <f t="shared" si="2"/>
        <v>0</v>
      </c>
      <c r="N18" s="187" t="e">
        <f>+N14+N17</f>
        <v>#REF!</v>
      </c>
      <c r="O18" s="188">
        <f t="shared" si="2"/>
        <v>25484881.276460387</v>
      </c>
      <c r="P18" s="188">
        <f t="shared" si="2"/>
        <v>0</v>
      </c>
      <c r="Q18" s="187" t="e">
        <f>+Q14+Q17</f>
        <v>#REF!</v>
      </c>
      <c r="R18" s="188">
        <f t="shared" si="2"/>
        <v>27618024.638365149</v>
      </c>
      <c r="S18" s="188">
        <f t="shared" si="2"/>
        <v>0</v>
      </c>
      <c r="T18" s="187" t="e">
        <f>+T14+T17</f>
        <v>#REF!</v>
      </c>
      <c r="U18" s="188">
        <f t="shared" si="2"/>
        <v>151287231.62495279</v>
      </c>
      <c r="V18" s="188">
        <f t="shared" si="2"/>
        <v>0</v>
      </c>
      <c r="W18" s="187" t="e">
        <f>+W14+W17</f>
        <v>#REF!</v>
      </c>
      <c r="X18" s="188">
        <f t="shared" si="2"/>
        <v>24935088.359793719</v>
      </c>
      <c r="Y18" s="188">
        <f t="shared" si="2"/>
        <v>0</v>
      </c>
      <c r="Z18" s="187" t="e">
        <f>+Z14+Z17</f>
        <v>#REF!</v>
      </c>
      <c r="AA18" s="188">
        <f t="shared" si="2"/>
        <v>26485802.886460386</v>
      </c>
      <c r="AB18" s="188">
        <f t="shared" si="2"/>
        <v>0</v>
      </c>
      <c r="AC18" s="187" t="e">
        <f>+AC14+AC17</f>
        <v>#REF!</v>
      </c>
      <c r="AD18" s="188">
        <f t="shared" si="2"/>
        <v>26773578.266460389</v>
      </c>
      <c r="AE18" s="188">
        <f t="shared" si="2"/>
        <v>0</v>
      </c>
      <c r="AF18" s="187" t="e">
        <f>+AF14+AF17</f>
        <v>#REF!</v>
      </c>
      <c r="AG18" s="188">
        <f t="shared" si="2"/>
        <v>25620960.183127053</v>
      </c>
      <c r="AH18" s="188">
        <f t="shared" si="2"/>
        <v>0</v>
      </c>
      <c r="AI18" s="187" t="e">
        <f>+AI14+AI17</f>
        <v>#REF!</v>
      </c>
      <c r="AJ18" s="188">
        <f t="shared" si="2"/>
        <v>26308730.579793721</v>
      </c>
      <c r="AK18" s="188">
        <f t="shared" si="2"/>
        <v>0</v>
      </c>
      <c r="AL18" s="187" t="e">
        <f>+AL14+AL17</f>
        <v>#REF!</v>
      </c>
      <c r="AM18" s="188">
        <f t="shared" si="2"/>
        <v>29444135.123127058</v>
      </c>
      <c r="AN18" s="188">
        <f t="shared" si="2"/>
        <v>0</v>
      </c>
      <c r="AO18" s="187" t="e">
        <f>+AO14+AO17</f>
        <v>#REF!</v>
      </c>
      <c r="AP18" s="188">
        <f t="shared" si="2"/>
        <v>159568295.39876235</v>
      </c>
      <c r="AQ18" s="188">
        <f t="shared" si="2"/>
        <v>0</v>
      </c>
      <c r="AR18" s="187" t="e">
        <f>+AR14+AR17</f>
        <v>#REF!</v>
      </c>
      <c r="AS18" s="188">
        <f t="shared" si="2"/>
        <v>310855527.02371514</v>
      </c>
      <c r="AT18" s="188">
        <f t="shared" si="2"/>
        <v>0</v>
      </c>
      <c r="AU18" s="190" t="e">
        <f>+AU14+AU17</f>
        <v>#REF!</v>
      </c>
      <c r="AV18" s="188">
        <f t="shared" si="2"/>
        <v>312997880.70303369</v>
      </c>
      <c r="AW18" s="188">
        <f t="shared" si="2"/>
        <v>0</v>
      </c>
      <c r="AX18" s="187" t="e">
        <f>+AX14+AX17</f>
        <v>#REF!</v>
      </c>
      <c r="AY18" s="188">
        <f t="shared" si="2"/>
        <v>311754960.10300648</v>
      </c>
      <c r="AZ18" s="188">
        <f t="shared" si="2"/>
        <v>0</v>
      </c>
      <c r="BA18" s="187" t="e">
        <f>+BA14+BA17</f>
        <v>#REF!</v>
      </c>
      <c r="BB18" s="188">
        <f t="shared" si="2"/>
        <v>296441559.46877146</v>
      </c>
      <c r="BC18" s="188">
        <f t="shared" si="2"/>
        <v>0</v>
      </c>
      <c r="BD18" s="187" t="e">
        <f>+BD14+BD17</f>
        <v>#REF!</v>
      </c>
      <c r="BE18" s="188">
        <f t="shared" si="2"/>
        <v>292867954.85912985</v>
      </c>
      <c r="BF18" s="188">
        <f t="shared" si="2"/>
        <v>0</v>
      </c>
      <c r="BG18" s="187" t="e">
        <f>+BG14+BG17</f>
        <v>#REF!</v>
      </c>
      <c r="BH18" s="154"/>
    </row>
    <row r="19" spans="1:60" ht="15" customHeight="1" thickTop="1">
      <c r="B19" s="148"/>
      <c r="C19" s="148"/>
      <c r="D19" s="148"/>
      <c r="E19" s="189"/>
      <c r="F19" s="189"/>
      <c r="G19" s="189"/>
      <c r="H19" s="189"/>
      <c r="I19" s="189"/>
      <c r="J19" s="189"/>
      <c r="K19" s="189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4"/>
      <c r="AG19" s="154"/>
      <c r="AH19" s="154"/>
      <c r="AI19" s="154"/>
      <c r="AJ19" s="154"/>
      <c r="AK19" s="154"/>
      <c r="AL19" s="154"/>
      <c r="AM19" s="154"/>
      <c r="AN19" s="154"/>
      <c r="AO19" s="154"/>
      <c r="AP19" s="154"/>
      <c r="AQ19" s="154"/>
      <c r="AR19" s="154"/>
      <c r="AS19" s="154"/>
      <c r="AT19" s="154"/>
      <c r="AU19" s="154">
        <f>'Total Div.'!BI51</f>
        <v>347066551.39876217</v>
      </c>
      <c r="AV19" s="154"/>
      <c r="AW19" s="154"/>
      <c r="AX19" s="154" t="e">
        <f>'Total Div.'!#REF!</f>
        <v>#REF!</v>
      </c>
      <c r="AY19" s="154"/>
      <c r="AZ19" s="154"/>
      <c r="BA19" s="154" t="e">
        <f>'Total Div.'!#REF!</f>
        <v>#REF!</v>
      </c>
      <c r="BB19" s="154"/>
      <c r="BC19" s="154"/>
      <c r="BD19" s="154" t="e">
        <f>'Total Div.'!#REF!</f>
        <v>#REF!</v>
      </c>
      <c r="BE19" s="154"/>
      <c r="BF19" s="154"/>
      <c r="BG19" s="154" t="e">
        <f>'Total Div.'!#REF!</f>
        <v>#REF!</v>
      </c>
      <c r="BH19" s="154"/>
    </row>
    <row r="20" spans="1:60" ht="15" customHeight="1">
      <c r="AU20" s="154"/>
    </row>
  </sheetData>
  <mergeCells count="8">
    <mergeCell ref="A4:C5"/>
    <mergeCell ref="E4:T4"/>
    <mergeCell ref="Z4:AO4"/>
    <mergeCell ref="A8:A18"/>
    <mergeCell ref="B8:B13"/>
    <mergeCell ref="B14:C14"/>
    <mergeCell ref="B15:B16"/>
    <mergeCell ref="B17:C17"/>
  </mergeCells>
  <phoneticPr fontId="2" type="noConversion"/>
  <pageMargins left="0.25" right="0" top="1" bottom="1" header="0.5" footer="0.5"/>
  <pageSetup paperSize="9" scale="65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tabColor rgb="FFFF0000"/>
    <pageSetUpPr fitToPage="1"/>
  </sheetPr>
  <dimension ref="A1:P332"/>
  <sheetViews>
    <sheetView showGridLines="0" zoomScale="72" zoomScaleNormal="72" zoomScaleSheetLayoutView="100" workbookViewId="0">
      <selection activeCell="G7" sqref="G7"/>
    </sheetView>
  </sheetViews>
  <sheetFormatPr defaultRowHeight="12.75"/>
  <cols>
    <col min="1" max="1" width="13.7109375" style="260" bestFit="1" customWidth="1"/>
    <col min="2" max="2" width="27.85546875" style="236" customWidth="1"/>
    <col min="3" max="7" width="18.42578125" style="236" customWidth="1"/>
    <col min="8" max="8" width="20.85546875" style="236" customWidth="1"/>
    <col min="9" max="9" width="18.42578125" style="236" customWidth="1"/>
    <col min="10" max="11" width="19" style="236" customWidth="1"/>
    <col min="12" max="12" width="17.28515625" style="236" customWidth="1"/>
    <col min="13" max="13" width="19" style="236" customWidth="1"/>
    <col min="14" max="14" width="11.28515625" style="236" bestFit="1" customWidth="1"/>
    <col min="15" max="16384" width="9.140625" style="236"/>
  </cols>
  <sheetData>
    <row r="1" spans="1:16" s="234" customFormat="1" ht="20.100000000000001" customHeight="1" thickBot="1">
      <c r="A1" s="636" t="s">
        <v>202</v>
      </c>
      <c r="B1" s="637"/>
      <c r="C1" s="637"/>
      <c r="D1" s="637"/>
      <c r="E1" s="637"/>
      <c r="F1" s="637"/>
      <c r="G1" s="637"/>
      <c r="H1" s="637"/>
      <c r="I1" s="637"/>
      <c r="J1" s="637"/>
      <c r="K1" s="637"/>
      <c r="L1" s="637"/>
      <c r="M1" s="638"/>
      <c r="N1" s="233"/>
    </row>
    <row r="2" spans="1:16" ht="15" customHeight="1" thickBot="1">
      <c r="A2" s="639" t="s">
        <v>67</v>
      </c>
      <c r="B2" s="639"/>
      <c r="C2" s="639"/>
      <c r="D2" s="639"/>
      <c r="E2" s="639"/>
      <c r="F2" s="639"/>
      <c r="G2" s="639"/>
      <c r="H2" s="639"/>
      <c r="I2" s="639"/>
      <c r="J2" s="639"/>
      <c r="K2" s="639"/>
      <c r="L2" s="639"/>
      <c r="M2" s="639"/>
      <c r="N2" s="235"/>
    </row>
    <row r="3" spans="1:16" ht="15" customHeight="1">
      <c r="A3" s="237" t="s">
        <v>38</v>
      </c>
      <c r="B3" s="238" t="s">
        <v>40</v>
      </c>
      <c r="C3" s="798" t="s">
        <v>119</v>
      </c>
      <c r="D3" s="798" t="s">
        <v>120</v>
      </c>
      <c r="E3" s="635"/>
      <c r="F3" s="240" t="s">
        <v>123</v>
      </c>
      <c r="G3" s="798" t="s">
        <v>121</v>
      </c>
      <c r="H3" s="798" t="s">
        <v>122</v>
      </c>
      <c r="I3" s="798" t="s">
        <v>208</v>
      </c>
      <c r="J3" s="798" t="s">
        <v>209</v>
      </c>
      <c r="K3" s="798" t="s">
        <v>124</v>
      </c>
      <c r="L3" s="798" t="s">
        <v>211</v>
      </c>
      <c r="M3" s="282" t="s">
        <v>125</v>
      </c>
      <c r="O3" s="235"/>
    </row>
    <row r="4" spans="1:16" s="243" customFormat="1" ht="20.100000000000001" customHeight="1">
      <c r="A4" s="241" t="s">
        <v>39</v>
      </c>
      <c r="B4" s="242" t="s">
        <v>37</v>
      </c>
      <c r="C4" s="798"/>
      <c r="D4" s="798"/>
      <c r="E4" s="635" t="s">
        <v>244</v>
      </c>
      <c r="F4" s="239" t="s">
        <v>126</v>
      </c>
      <c r="G4" s="798"/>
      <c r="H4" s="798"/>
      <c r="I4" s="798"/>
      <c r="J4" s="798"/>
      <c r="K4" s="798"/>
      <c r="L4" s="798"/>
      <c r="M4" s="283" t="s">
        <v>127</v>
      </c>
      <c r="O4" s="244"/>
    </row>
    <row r="5" spans="1:16" s="243" customFormat="1" ht="20.100000000000001" customHeight="1" thickBot="1">
      <c r="A5" s="245">
        <v>1</v>
      </c>
      <c r="B5" s="246">
        <v>2</v>
      </c>
      <c r="C5" s="247">
        <v>3</v>
      </c>
      <c r="D5" s="247">
        <v>4</v>
      </c>
      <c r="E5" s="247">
        <v>5</v>
      </c>
      <c r="F5" s="247">
        <v>6</v>
      </c>
      <c r="G5" s="247">
        <v>7</v>
      </c>
      <c r="H5" s="247">
        <v>8</v>
      </c>
      <c r="I5" s="247">
        <v>9</v>
      </c>
      <c r="J5" s="247">
        <v>10</v>
      </c>
      <c r="K5" s="247">
        <v>11</v>
      </c>
      <c r="L5" s="247">
        <v>12</v>
      </c>
      <c r="M5" s="284">
        <v>13</v>
      </c>
      <c r="O5" s="244"/>
    </row>
    <row r="6" spans="1:16" ht="20.100000000000001" customHeight="1">
      <c r="A6" s="423">
        <v>51201</v>
      </c>
      <c r="B6" s="424" t="s">
        <v>141</v>
      </c>
      <c r="C6" s="285">
        <f>[1]BP1!C36</f>
        <v>15400</v>
      </c>
      <c r="D6" s="591">
        <f>[1]BP1!J36</f>
        <v>31400</v>
      </c>
      <c r="E6" s="286">
        <f>[1]BP1!E36</f>
        <v>0</v>
      </c>
      <c r="F6" s="286">
        <f>[1]BP1!F36</f>
        <v>1800</v>
      </c>
      <c r="G6" s="286">
        <f>[1]BP2!C36</f>
        <v>2800</v>
      </c>
      <c r="H6" s="286">
        <f>[1]BP2!D36</f>
        <v>0</v>
      </c>
      <c r="I6" s="286">
        <f>[1]BP2!E36</f>
        <v>0</v>
      </c>
      <c r="J6" s="286">
        <f>[1]BP2!F36</f>
        <v>0</v>
      </c>
      <c r="K6" s="286">
        <f>[1]BP!E36</f>
        <v>24732</v>
      </c>
      <c r="L6" s="298">
        <f>[1]BP!F36</f>
        <v>2000</v>
      </c>
      <c r="M6" s="287"/>
      <c r="N6" s="607"/>
      <c r="O6" s="607"/>
      <c r="P6" s="613"/>
    </row>
    <row r="7" spans="1:16" ht="20.100000000000001" customHeight="1">
      <c r="A7" s="425">
        <v>51202</v>
      </c>
      <c r="B7" s="426" t="s">
        <v>142</v>
      </c>
      <c r="C7" s="288">
        <f>[1]BP1!C37</f>
        <v>646124.16</v>
      </c>
      <c r="D7" s="592">
        <f>[1]BP1!J37</f>
        <v>815170.9</v>
      </c>
      <c r="E7" s="289">
        <f>[1]BP1!E37</f>
        <v>0</v>
      </c>
      <c r="F7" s="289">
        <f>[1]BP1!F37</f>
        <v>27635.9</v>
      </c>
      <c r="G7" s="289">
        <f>[1]BP2!C37</f>
        <v>80984.11</v>
      </c>
      <c r="H7" s="289">
        <f>[1]BP2!D37</f>
        <v>0</v>
      </c>
      <c r="I7" s="289">
        <f>[1]BP2!E37</f>
        <v>0</v>
      </c>
      <c r="J7" s="289">
        <f>[1]BP2!F37</f>
        <v>0</v>
      </c>
      <c r="K7" s="289">
        <f>[1]BP!E37</f>
        <v>552929.13</v>
      </c>
      <c r="L7" s="299">
        <f>[1]BP!F37</f>
        <v>68384.45</v>
      </c>
      <c r="M7" s="290"/>
      <c r="N7" s="607"/>
      <c r="O7" s="607"/>
      <c r="P7" s="613"/>
    </row>
    <row r="8" spans="1:16" ht="20.100000000000001" customHeight="1">
      <c r="A8" s="425">
        <v>51203</v>
      </c>
      <c r="B8" s="426" t="s">
        <v>143</v>
      </c>
      <c r="C8" s="288">
        <f>[1]BP1!C38</f>
        <v>29055</v>
      </c>
      <c r="D8" s="592">
        <f>[1]BP1!J38</f>
        <v>55906.1</v>
      </c>
      <c r="E8" s="289">
        <f>[1]BP1!E38</f>
        <v>0</v>
      </c>
      <c r="F8" s="289">
        <f>[1]BP1!F38</f>
        <v>0</v>
      </c>
      <c r="G8" s="289">
        <f>[1]BP2!C38</f>
        <v>4093.9</v>
      </c>
      <c r="H8" s="289">
        <f>[1]BP2!D38</f>
        <v>0</v>
      </c>
      <c r="I8" s="289">
        <f>[1]BP2!E38</f>
        <v>0</v>
      </c>
      <c r="J8" s="289">
        <f>[1]BP2!F38</f>
        <v>0</v>
      </c>
      <c r="K8" s="289">
        <f>[1]BP!E38</f>
        <v>0</v>
      </c>
      <c r="L8" s="299">
        <f>[1]BP!F38</f>
        <v>0</v>
      </c>
      <c r="M8" s="290"/>
      <c r="N8" s="607"/>
      <c r="O8" s="607"/>
      <c r="P8" s="613"/>
    </row>
    <row r="9" spans="1:16" ht="20.100000000000001" customHeight="1">
      <c r="A9" s="425">
        <v>51204</v>
      </c>
      <c r="B9" s="426" t="s">
        <v>144</v>
      </c>
      <c r="C9" s="288">
        <f>[1]BP1!C39</f>
        <v>0</v>
      </c>
      <c r="D9" s="592">
        <f>[1]BP1!J39</f>
        <v>0</v>
      </c>
      <c r="E9" s="289">
        <f>[1]BP1!E39</f>
        <v>0</v>
      </c>
      <c r="F9" s="289">
        <f>[1]BP1!F39</f>
        <v>0</v>
      </c>
      <c r="G9" s="289">
        <f>[1]BP2!C39</f>
        <v>0</v>
      </c>
      <c r="H9" s="289">
        <f>[1]BP2!D39</f>
        <v>0</v>
      </c>
      <c r="I9" s="289">
        <f>[1]BP2!E39</f>
        <v>0</v>
      </c>
      <c r="J9" s="289">
        <f>[1]BP2!F39</f>
        <v>0</v>
      </c>
      <c r="K9" s="289">
        <f>[1]BP!E39</f>
        <v>0</v>
      </c>
      <c r="L9" s="299">
        <f>[1]BP!F39</f>
        <v>0</v>
      </c>
      <c r="M9" s="290"/>
      <c r="N9" s="607"/>
      <c r="O9" s="607"/>
      <c r="P9" s="613"/>
    </row>
    <row r="10" spans="1:16" ht="20.100000000000001" customHeight="1">
      <c r="A10" s="425">
        <v>51205</v>
      </c>
      <c r="B10" s="426" t="s">
        <v>145</v>
      </c>
      <c r="C10" s="288">
        <f>[1]BP1!C40</f>
        <v>0</v>
      </c>
      <c r="D10" s="592">
        <f>[1]BP1!J40</f>
        <v>0</v>
      </c>
      <c r="E10" s="289">
        <f>[1]BP1!E40</f>
        <v>0</v>
      </c>
      <c r="F10" s="289">
        <f>[1]BP1!F40</f>
        <v>0</v>
      </c>
      <c r="G10" s="289">
        <f>[1]BP2!C40</f>
        <v>0</v>
      </c>
      <c r="H10" s="289">
        <f>[1]BP2!D40</f>
        <v>0</v>
      </c>
      <c r="I10" s="289">
        <f>[1]BP2!E40</f>
        <v>0</v>
      </c>
      <c r="J10" s="289">
        <f>[1]BP2!F40</f>
        <v>0</v>
      </c>
      <c r="K10" s="289">
        <f>[1]BP!E40</f>
        <v>0</v>
      </c>
      <c r="L10" s="299">
        <f>[1]BP!F40</f>
        <v>0</v>
      </c>
      <c r="M10" s="290"/>
      <c r="N10" s="607"/>
      <c r="O10" s="607"/>
      <c r="P10" s="613"/>
    </row>
    <row r="11" spans="1:16" ht="20.100000000000001" customHeight="1">
      <c r="A11" s="425">
        <v>51299</v>
      </c>
      <c r="B11" s="426" t="s">
        <v>146</v>
      </c>
      <c r="C11" s="288">
        <f>[1]BP1!C41</f>
        <v>30687.279999999999</v>
      </c>
      <c r="D11" s="592">
        <f>[1]BP1!J41</f>
        <v>63598.73</v>
      </c>
      <c r="E11" s="289">
        <f>[1]BP1!E41</f>
        <v>0</v>
      </c>
      <c r="F11" s="289">
        <f>[1]BP1!F41</f>
        <v>4684.1400000000003</v>
      </c>
      <c r="G11" s="289">
        <f>[1]BP2!C41</f>
        <v>7971.23</v>
      </c>
      <c r="H11" s="289">
        <f>[1]BP2!D41</f>
        <v>0</v>
      </c>
      <c r="I11" s="289">
        <f>[1]BP2!E41</f>
        <v>0</v>
      </c>
      <c r="J11" s="289">
        <f>[1]BP2!F41</f>
        <v>0</v>
      </c>
      <c r="K11" s="289">
        <f>[1]BP!E41</f>
        <v>579834.62</v>
      </c>
      <c r="L11" s="299">
        <f>[1]BP!F41</f>
        <v>0</v>
      </c>
      <c r="M11" s="290"/>
      <c r="N11" s="607"/>
      <c r="O11" s="607"/>
      <c r="P11" s="613"/>
    </row>
    <row r="12" spans="1:16" ht="20.100000000000001" customHeight="1">
      <c r="A12" s="425">
        <v>51301</v>
      </c>
      <c r="B12" s="426" t="s">
        <v>147</v>
      </c>
      <c r="C12" s="288">
        <f>[1]BP1!C42</f>
        <v>0</v>
      </c>
      <c r="D12" s="592">
        <f>[1]BP1!J42</f>
        <v>4493296.51</v>
      </c>
      <c r="E12" s="289">
        <f>[1]BP1!E42</f>
        <v>0</v>
      </c>
      <c r="F12" s="289">
        <f>[1]BP1!F42</f>
        <v>0</v>
      </c>
      <c r="G12" s="289">
        <f>[1]BP2!C42</f>
        <v>0</v>
      </c>
      <c r="H12" s="289">
        <f>[1]BP2!D42</f>
        <v>0</v>
      </c>
      <c r="I12" s="289">
        <f>[1]BP2!E42</f>
        <v>0</v>
      </c>
      <c r="J12" s="289">
        <f>[1]BP2!F42</f>
        <v>0</v>
      </c>
      <c r="K12" s="289">
        <f>[1]BP!E42</f>
        <v>0</v>
      </c>
      <c r="L12" s="299">
        <f>[1]BP!F42</f>
        <v>0</v>
      </c>
      <c r="M12" s="290"/>
      <c r="N12" s="607"/>
      <c r="O12" s="607"/>
      <c r="P12" s="613"/>
    </row>
    <row r="13" spans="1:16" ht="20.100000000000001" customHeight="1">
      <c r="A13" s="425">
        <v>51302</v>
      </c>
      <c r="B13" s="426" t="s">
        <v>148</v>
      </c>
      <c r="C13" s="288">
        <f>[1]BP1!C43</f>
        <v>13270</v>
      </c>
      <c r="D13" s="592">
        <f>[1]BP1!J43</f>
        <v>68457</v>
      </c>
      <c r="E13" s="289">
        <f>[1]BP1!E43</f>
        <v>0</v>
      </c>
      <c r="F13" s="289">
        <f>[1]BP1!F43</f>
        <v>8812</v>
      </c>
      <c r="G13" s="289">
        <f>[1]BP2!C43</f>
        <v>11162</v>
      </c>
      <c r="H13" s="289">
        <f>[1]BP2!D43</f>
        <v>2014</v>
      </c>
      <c r="I13" s="289">
        <f>[1]BP2!E43</f>
        <v>0</v>
      </c>
      <c r="J13" s="289">
        <f>[1]BP2!F43</f>
        <v>3997</v>
      </c>
      <c r="K13" s="289">
        <f>[1]BP!E43</f>
        <v>12085</v>
      </c>
      <c r="L13" s="299">
        <f>[1]BP!F43</f>
        <v>0</v>
      </c>
      <c r="M13" s="290"/>
      <c r="N13" s="607"/>
      <c r="O13" s="607"/>
      <c r="P13" s="613"/>
    </row>
    <row r="14" spans="1:16" ht="20.100000000000001" customHeight="1">
      <c r="A14" s="425">
        <v>51303</v>
      </c>
      <c r="B14" s="426" t="s">
        <v>149</v>
      </c>
      <c r="C14" s="288">
        <f>[1]BP1!C44</f>
        <v>0</v>
      </c>
      <c r="D14" s="592">
        <f>[1]BP1!J44</f>
        <v>0</v>
      </c>
      <c r="E14" s="289">
        <f>[1]BP1!E44</f>
        <v>0</v>
      </c>
      <c r="F14" s="289">
        <f>[1]BP1!F44</f>
        <v>0</v>
      </c>
      <c r="G14" s="289">
        <f>[1]BP2!C44</f>
        <v>0</v>
      </c>
      <c r="H14" s="289">
        <f>[1]BP2!D44</f>
        <v>0</v>
      </c>
      <c r="I14" s="289">
        <f>[1]BP2!E44</f>
        <v>0</v>
      </c>
      <c r="J14" s="289">
        <f>[1]BP2!F44</f>
        <v>0</v>
      </c>
      <c r="K14" s="289">
        <f>[1]BP!E44</f>
        <v>0</v>
      </c>
      <c r="L14" s="299">
        <f>[1]BP!F44</f>
        <v>0</v>
      </c>
      <c r="M14" s="290"/>
      <c r="N14" s="607"/>
      <c r="O14" s="607"/>
      <c r="P14" s="613"/>
    </row>
    <row r="15" spans="1:16" ht="20.100000000000001" customHeight="1">
      <c r="A15" s="425">
        <v>51304</v>
      </c>
      <c r="B15" s="426" t="s">
        <v>150</v>
      </c>
      <c r="C15" s="288">
        <f>[1]BP1!C45</f>
        <v>0</v>
      </c>
      <c r="D15" s="592">
        <f>[1]BP1!J45</f>
        <v>0</v>
      </c>
      <c r="E15" s="289">
        <f>[1]BP1!E45</f>
        <v>0</v>
      </c>
      <c r="F15" s="289">
        <f>[1]BP1!F45</f>
        <v>0</v>
      </c>
      <c r="G15" s="289">
        <f>[1]BP2!C45</f>
        <v>0</v>
      </c>
      <c r="H15" s="289">
        <f>[1]BP2!D45</f>
        <v>0</v>
      </c>
      <c r="I15" s="289">
        <f>[1]BP2!E45</f>
        <v>0</v>
      </c>
      <c r="J15" s="289">
        <f>[1]BP2!F45</f>
        <v>0</v>
      </c>
      <c r="K15" s="289">
        <f>[1]BP!E45</f>
        <v>0</v>
      </c>
      <c r="L15" s="299">
        <f>[1]BP!F45</f>
        <v>0</v>
      </c>
      <c r="M15" s="290"/>
      <c r="N15" s="607"/>
      <c r="O15" s="607"/>
      <c r="P15" s="613"/>
    </row>
    <row r="16" spans="1:16" ht="20.100000000000001" customHeight="1">
      <c r="A16" s="425">
        <v>51305</v>
      </c>
      <c r="B16" s="426" t="s">
        <v>151</v>
      </c>
      <c r="C16" s="288">
        <f>[1]BP1!C46</f>
        <v>0</v>
      </c>
      <c r="D16" s="592">
        <f>[1]BP1!J46</f>
        <v>0</v>
      </c>
      <c r="E16" s="289">
        <f>[1]BP1!E46</f>
        <v>0</v>
      </c>
      <c r="F16" s="289">
        <f>[1]BP1!F46</f>
        <v>0</v>
      </c>
      <c r="G16" s="289">
        <f>[1]BP2!C46</f>
        <v>0</v>
      </c>
      <c r="H16" s="289">
        <f>[1]BP2!D46</f>
        <v>0</v>
      </c>
      <c r="I16" s="289">
        <f>[1]BP2!E46</f>
        <v>0</v>
      </c>
      <c r="J16" s="289">
        <f>[1]BP2!F46</f>
        <v>0</v>
      </c>
      <c r="K16" s="289">
        <f>[1]BP!E46</f>
        <v>0</v>
      </c>
      <c r="L16" s="299">
        <f>[1]BP!F46</f>
        <v>0</v>
      </c>
      <c r="M16" s="290"/>
      <c r="N16" s="607"/>
      <c r="O16" s="607"/>
      <c r="P16" s="613"/>
    </row>
    <row r="17" spans="1:16" ht="20.100000000000001" customHeight="1">
      <c r="A17" s="425">
        <v>51306</v>
      </c>
      <c r="B17" s="426" t="s">
        <v>152</v>
      </c>
      <c r="C17" s="288">
        <f>[1]BP1!C47</f>
        <v>0</v>
      </c>
      <c r="D17" s="592">
        <f>[1]BP1!J47</f>
        <v>0</v>
      </c>
      <c r="E17" s="289">
        <f>[1]BP1!E47</f>
        <v>0</v>
      </c>
      <c r="F17" s="289">
        <f>[1]BP1!F47</f>
        <v>0</v>
      </c>
      <c r="G17" s="289">
        <f>[1]BP2!C47</f>
        <v>0</v>
      </c>
      <c r="H17" s="289">
        <f>[1]BP2!D47</f>
        <v>0</v>
      </c>
      <c r="I17" s="289">
        <f>[1]BP2!E47</f>
        <v>0</v>
      </c>
      <c r="J17" s="289">
        <f>[1]BP2!F47</f>
        <v>0</v>
      </c>
      <c r="K17" s="289">
        <f>[1]BP!E47</f>
        <v>0</v>
      </c>
      <c r="L17" s="299">
        <f>[1]BP!F47</f>
        <v>0</v>
      </c>
      <c r="M17" s="290"/>
      <c r="N17" s="607"/>
      <c r="O17" s="607"/>
      <c r="P17" s="613"/>
    </row>
    <row r="18" spans="1:16" ht="20.100000000000001" customHeight="1">
      <c r="A18" s="425">
        <v>51307</v>
      </c>
      <c r="B18" s="426" t="s">
        <v>153</v>
      </c>
      <c r="C18" s="288">
        <f>[1]BP1!C48</f>
        <v>1358214.93</v>
      </c>
      <c r="D18" s="592">
        <f>[1]BP1!J48</f>
        <v>1828063.41</v>
      </c>
      <c r="E18" s="289">
        <f>[1]BP1!E48</f>
        <v>0</v>
      </c>
      <c r="F18" s="289">
        <f>[1]BP1!F48</f>
        <v>449037.2</v>
      </c>
      <c r="G18" s="289">
        <f>[1]BP2!C48</f>
        <v>273033.56</v>
      </c>
      <c r="H18" s="289">
        <f>[1]BP2!D48</f>
        <v>-7045</v>
      </c>
      <c r="I18" s="289">
        <f>[1]BP2!E48</f>
        <v>0</v>
      </c>
      <c r="J18" s="289">
        <f>[1]BP2!F48</f>
        <v>0</v>
      </c>
      <c r="K18" s="289">
        <f>[1]BP!E48</f>
        <v>159247.07</v>
      </c>
      <c r="L18" s="299">
        <f>[1]BP!F48</f>
        <v>0</v>
      </c>
      <c r="M18" s="290"/>
      <c r="N18" s="607"/>
      <c r="O18" s="607"/>
      <c r="P18" s="613"/>
    </row>
    <row r="19" spans="1:16" ht="20.100000000000001" customHeight="1">
      <c r="A19" s="425">
        <v>51308</v>
      </c>
      <c r="B19" s="426" t="s">
        <v>154</v>
      </c>
      <c r="C19" s="288">
        <f>[1]BP1!C49</f>
        <v>698525</v>
      </c>
      <c r="D19" s="592">
        <f>[1]BP1!J49</f>
        <v>1011492</v>
      </c>
      <c r="E19" s="289">
        <f>[1]BP1!E49</f>
        <v>0</v>
      </c>
      <c r="F19" s="289">
        <f>[1]BP1!F49</f>
        <v>349263</v>
      </c>
      <c r="G19" s="289">
        <f>[1]BP2!C49</f>
        <v>361952</v>
      </c>
      <c r="H19" s="289">
        <f>[1]BP2!D49</f>
        <v>0</v>
      </c>
      <c r="I19" s="289">
        <f>[1]BP2!E49</f>
        <v>0</v>
      </c>
      <c r="J19" s="289">
        <f>[1]BP2!F49</f>
        <v>0</v>
      </c>
      <c r="K19" s="289">
        <f>[1]BP!E49</f>
        <v>188065</v>
      </c>
      <c r="L19" s="299">
        <f>[1]BP!F49</f>
        <v>0</v>
      </c>
      <c r="M19" s="290"/>
      <c r="N19" s="607"/>
      <c r="O19" s="607"/>
      <c r="P19" s="613"/>
    </row>
    <row r="20" spans="1:16" ht="20.100000000000001" customHeight="1">
      <c r="A20" s="425">
        <v>51309</v>
      </c>
      <c r="B20" s="426" t="s">
        <v>155</v>
      </c>
      <c r="C20" s="288">
        <f>[1]BP1!C50</f>
        <v>0</v>
      </c>
      <c r="D20" s="592">
        <f>[1]BP1!J50</f>
        <v>0</v>
      </c>
      <c r="E20" s="289">
        <f>[1]BP1!E50</f>
        <v>0</v>
      </c>
      <c r="F20" s="289">
        <f>[1]BP1!F50</f>
        <v>0</v>
      </c>
      <c r="G20" s="289">
        <f>[1]BP2!C50</f>
        <v>0</v>
      </c>
      <c r="H20" s="289">
        <f>[1]BP2!D50</f>
        <v>0</v>
      </c>
      <c r="I20" s="289">
        <f>[1]BP2!E50</f>
        <v>0</v>
      </c>
      <c r="J20" s="289">
        <f>[1]BP2!F50</f>
        <v>0</v>
      </c>
      <c r="K20" s="289">
        <f>[1]BP!E50</f>
        <v>166929.24</v>
      </c>
      <c r="L20" s="299">
        <f>[1]BP!F50</f>
        <v>0</v>
      </c>
      <c r="M20" s="290"/>
      <c r="N20" s="607"/>
      <c r="O20" s="607"/>
      <c r="P20" s="613"/>
    </row>
    <row r="21" spans="1:16" ht="20.100000000000001" customHeight="1">
      <c r="A21" s="425">
        <v>51310</v>
      </c>
      <c r="B21" s="426" t="s">
        <v>156</v>
      </c>
      <c r="C21" s="288">
        <f>[1]BP1!C51</f>
        <v>0</v>
      </c>
      <c r="D21" s="592">
        <f>[1]BP1!J51</f>
        <v>0</v>
      </c>
      <c r="E21" s="289">
        <f>[1]BP1!E51</f>
        <v>0</v>
      </c>
      <c r="F21" s="289">
        <f>[1]BP1!F51</f>
        <v>0</v>
      </c>
      <c r="G21" s="289">
        <f>[1]BP2!C51</f>
        <v>0</v>
      </c>
      <c r="H21" s="289">
        <f>[1]BP2!D51</f>
        <v>0</v>
      </c>
      <c r="I21" s="289">
        <f>[1]BP2!E51</f>
        <v>0</v>
      </c>
      <c r="J21" s="289">
        <f>[1]BP2!F51</f>
        <v>0</v>
      </c>
      <c r="K21" s="289">
        <f>[1]BP!E51</f>
        <v>975489.48</v>
      </c>
      <c r="L21" s="299">
        <f>[1]BP!F51</f>
        <v>99505.51</v>
      </c>
      <c r="M21" s="290"/>
      <c r="N21" s="607"/>
      <c r="O21" s="607"/>
      <c r="P21" s="613"/>
    </row>
    <row r="22" spans="1:16" ht="20.100000000000001" customHeight="1">
      <c r="A22" s="425">
        <v>51311</v>
      </c>
      <c r="B22" s="426" t="s">
        <v>157</v>
      </c>
      <c r="C22" s="288">
        <f>[1]BP1!C52</f>
        <v>0</v>
      </c>
      <c r="D22" s="592">
        <f>[1]BP1!J52</f>
        <v>187200</v>
      </c>
      <c r="E22" s="289">
        <f>[1]BP1!E52</f>
        <v>0</v>
      </c>
      <c r="F22" s="289">
        <f>[1]BP1!F52</f>
        <v>0</v>
      </c>
      <c r="G22" s="289">
        <f>[1]BP2!C52</f>
        <v>0</v>
      </c>
      <c r="H22" s="289">
        <f>[1]BP2!D52</f>
        <v>0</v>
      </c>
      <c r="I22" s="289">
        <f>[1]BP2!E52</f>
        <v>0</v>
      </c>
      <c r="J22" s="289">
        <f>[1]BP2!F52</f>
        <v>0</v>
      </c>
      <c r="K22" s="289">
        <f>[1]BP!E52</f>
        <v>0</v>
      </c>
      <c r="L22" s="299">
        <f>[1]BP!F52</f>
        <v>0</v>
      </c>
      <c r="M22" s="290"/>
      <c r="N22" s="607"/>
      <c r="O22" s="607"/>
      <c r="P22" s="613"/>
    </row>
    <row r="23" spans="1:16" ht="20.100000000000001" customHeight="1">
      <c r="A23" s="425">
        <v>51312</v>
      </c>
      <c r="B23" s="426" t="s">
        <v>158</v>
      </c>
      <c r="C23" s="291">
        <f>[1]BP1!C53</f>
        <v>0</v>
      </c>
      <c r="D23" s="593">
        <f>[1]BP1!J53</f>
        <v>806045.55</v>
      </c>
      <c r="E23" s="292">
        <f>[1]BP1!E53</f>
        <v>0</v>
      </c>
      <c r="F23" s="292">
        <f>[1]BP1!F53</f>
        <v>0</v>
      </c>
      <c r="G23" s="292">
        <f>[1]BP2!C53</f>
        <v>0</v>
      </c>
      <c r="H23" s="292">
        <f>[1]BP2!D53</f>
        <v>0</v>
      </c>
      <c r="I23" s="292">
        <f>[1]BP2!E53</f>
        <v>0</v>
      </c>
      <c r="J23" s="292">
        <f>[1]BP2!F53</f>
        <v>0</v>
      </c>
      <c r="K23" s="292">
        <f>[1]BP!E53</f>
        <v>0</v>
      </c>
      <c r="L23" s="300">
        <f>[1]BP!F53</f>
        <v>0</v>
      </c>
      <c r="M23" s="293"/>
      <c r="N23" s="607"/>
      <c r="O23" s="607"/>
      <c r="P23" s="613"/>
    </row>
    <row r="24" spans="1:16" s="252" customFormat="1" ht="20.100000000000001" customHeight="1">
      <c r="A24" s="619">
        <v>51313</v>
      </c>
      <c r="B24" s="620" t="s">
        <v>159</v>
      </c>
      <c r="C24" s="294"/>
      <c r="D24" s="590"/>
      <c r="E24" s="294"/>
      <c r="F24" s="294"/>
      <c r="G24" s="294"/>
      <c r="H24" s="294"/>
      <c r="I24" s="294"/>
      <c r="J24" s="294"/>
      <c r="K24" s="294"/>
      <c r="L24" s="294"/>
      <c r="M24" s="294"/>
      <c r="N24" s="607"/>
      <c r="O24" s="607"/>
      <c r="P24" s="613"/>
    </row>
    <row r="25" spans="1:16" s="253" customFormat="1" ht="20.100000000000001" customHeight="1">
      <c r="A25" s="427">
        <v>51314</v>
      </c>
      <c r="B25" s="428" t="s">
        <v>160</v>
      </c>
      <c r="C25" s="295">
        <f>[1]BP1!C55</f>
        <v>0</v>
      </c>
      <c r="D25" s="594">
        <f>[1]BP1!J55</f>
        <v>0</v>
      </c>
      <c r="E25" s="296">
        <f>[1]BP1!E55</f>
        <v>0</v>
      </c>
      <c r="F25" s="296">
        <f>[1]BP1!F55</f>
        <v>0</v>
      </c>
      <c r="G25" s="296">
        <f>[1]BP2!C55</f>
        <v>0</v>
      </c>
      <c r="H25" s="292">
        <f>[1]BP2!D55</f>
        <v>0</v>
      </c>
      <c r="I25" s="292">
        <f>[1]BP2!E55</f>
        <v>0</v>
      </c>
      <c r="J25" s="292">
        <f>[1]BP2!F55</f>
        <v>0</v>
      </c>
      <c r="K25" s="296">
        <f>[1]BP!E55</f>
        <v>0</v>
      </c>
      <c r="L25" s="301">
        <f>[1]BP!F55</f>
        <v>0</v>
      </c>
      <c r="M25" s="297"/>
      <c r="N25" s="607"/>
      <c r="O25" s="607"/>
      <c r="P25" s="613"/>
    </row>
    <row r="26" spans="1:16" ht="20.100000000000001" customHeight="1">
      <c r="A26" s="425">
        <v>51315</v>
      </c>
      <c r="B26" s="426" t="s">
        <v>161</v>
      </c>
      <c r="C26" s="288">
        <f>[1]BP1!C56</f>
        <v>0</v>
      </c>
      <c r="D26" s="592">
        <f>[1]BP1!J56</f>
        <v>0</v>
      </c>
      <c r="E26" s="289">
        <f>[1]BP1!E56</f>
        <v>0</v>
      </c>
      <c r="F26" s="289">
        <f>[1]BP1!F56</f>
        <v>0</v>
      </c>
      <c r="G26" s="289">
        <f>[1]BP2!C56</f>
        <v>0</v>
      </c>
      <c r="H26" s="292">
        <f>[1]BP2!D56</f>
        <v>0</v>
      </c>
      <c r="I26" s="292">
        <f>[1]BP2!E56</f>
        <v>0</v>
      </c>
      <c r="J26" s="292">
        <f>[1]BP2!F56</f>
        <v>0</v>
      </c>
      <c r="K26" s="289">
        <f>[1]BP!E56</f>
        <v>512153.5</v>
      </c>
      <c r="L26" s="299">
        <f>[1]BP!F56</f>
        <v>0</v>
      </c>
      <c r="M26" s="290"/>
      <c r="N26" s="607"/>
      <c r="O26" s="607"/>
      <c r="P26" s="613"/>
    </row>
    <row r="27" spans="1:16" ht="20.100000000000001" customHeight="1">
      <c r="A27" s="425">
        <v>51316</v>
      </c>
      <c r="B27" s="426" t="s">
        <v>162</v>
      </c>
      <c r="C27" s="288">
        <f>[1]BP1!C57</f>
        <v>0</v>
      </c>
      <c r="D27" s="592">
        <f>[1]BP1!J57</f>
        <v>0</v>
      </c>
      <c r="E27" s="289">
        <f>[1]BP1!E57</f>
        <v>0</v>
      </c>
      <c r="F27" s="289">
        <f>[1]BP1!F57</f>
        <v>0</v>
      </c>
      <c r="G27" s="289">
        <f>[1]BP2!C57</f>
        <v>0</v>
      </c>
      <c r="H27" s="292">
        <f>[1]BP2!D57</f>
        <v>0</v>
      </c>
      <c r="I27" s="292">
        <f>[1]BP2!E57</f>
        <v>0</v>
      </c>
      <c r="J27" s="292">
        <f>[1]BP2!F57</f>
        <v>0</v>
      </c>
      <c r="K27" s="289">
        <f>[1]BP!E57</f>
        <v>0</v>
      </c>
      <c r="L27" s="299">
        <f>[1]BP!F57</f>
        <v>0</v>
      </c>
      <c r="M27" s="290"/>
      <c r="N27" s="607"/>
      <c r="O27" s="607"/>
      <c r="P27" s="613"/>
    </row>
    <row r="28" spans="1:16" ht="20.100000000000001" customHeight="1">
      <c r="A28" s="425">
        <v>51399</v>
      </c>
      <c r="B28" s="426" t="s">
        <v>163</v>
      </c>
      <c r="C28" s="288">
        <f>[1]BP1!C58</f>
        <v>527902.16</v>
      </c>
      <c r="D28" s="592">
        <f>[1]BP1!J58</f>
        <v>1708315.1500000001</v>
      </c>
      <c r="E28" s="289">
        <f>[1]BP1!E58</f>
        <v>0</v>
      </c>
      <c r="F28" s="289">
        <f>[1]BP1!F58</f>
        <v>12880</v>
      </c>
      <c r="G28" s="289">
        <f>[1]BP2!C58</f>
        <v>14965.91</v>
      </c>
      <c r="H28" s="292">
        <f>[1]BP2!D58</f>
        <v>55800</v>
      </c>
      <c r="I28" s="292">
        <f>[1]BP2!E58</f>
        <v>0</v>
      </c>
      <c r="J28" s="292">
        <f>[1]BP2!F58</f>
        <v>0</v>
      </c>
      <c r="K28" s="289">
        <f>[1]BP!E58</f>
        <v>377970.03</v>
      </c>
      <c r="L28" s="299">
        <f>[1]BP!F58</f>
        <v>0</v>
      </c>
      <c r="M28" s="290"/>
      <c r="N28" s="607"/>
      <c r="O28" s="607"/>
      <c r="P28" s="613"/>
    </row>
    <row r="29" spans="1:16" ht="20.100000000000001" customHeight="1">
      <c r="A29" s="425">
        <v>51401</v>
      </c>
      <c r="B29" s="426" t="s">
        <v>164</v>
      </c>
      <c r="C29" s="288">
        <f>[1]BP1!C59</f>
        <v>0</v>
      </c>
      <c r="D29" s="592">
        <f>[1]BP1!J59</f>
        <v>0</v>
      </c>
      <c r="E29" s="289">
        <f>[1]BP1!E59</f>
        <v>0</v>
      </c>
      <c r="F29" s="289">
        <f>[1]BP1!F59</f>
        <v>0</v>
      </c>
      <c r="G29" s="289">
        <f>[1]BP2!C59</f>
        <v>0</v>
      </c>
      <c r="H29" s="292">
        <f>[1]BP2!D59</f>
        <v>0</v>
      </c>
      <c r="I29" s="292">
        <f>[1]BP2!E59</f>
        <v>0</v>
      </c>
      <c r="J29" s="292">
        <f>[1]BP2!F59</f>
        <v>0</v>
      </c>
      <c r="K29" s="289">
        <f>[1]BP!E59</f>
        <v>33794.83</v>
      </c>
      <c r="L29" s="299">
        <f>[1]BP!F59</f>
        <v>0</v>
      </c>
      <c r="M29" s="290"/>
      <c r="N29" s="607"/>
      <c r="O29" s="607"/>
      <c r="P29" s="613"/>
    </row>
    <row r="30" spans="1:16" ht="20.100000000000001" customHeight="1">
      <c r="A30" s="425">
        <v>51402</v>
      </c>
      <c r="B30" s="426" t="s">
        <v>165</v>
      </c>
      <c r="C30" s="288">
        <f>[1]BP1!C60</f>
        <v>0</v>
      </c>
      <c r="D30" s="592">
        <f>[1]BP1!J60</f>
        <v>0</v>
      </c>
      <c r="E30" s="289">
        <f>[1]BP1!E60</f>
        <v>0</v>
      </c>
      <c r="F30" s="289">
        <f>[1]BP1!F60</f>
        <v>0</v>
      </c>
      <c r="G30" s="640">
        <f>[1]BP2!C60</f>
        <v>0</v>
      </c>
      <c r="H30" s="640">
        <f>[1]BP2!D60</f>
        <v>0</v>
      </c>
      <c r="I30" s="640">
        <f>[1]BP2!E60</f>
        <v>0</v>
      </c>
      <c r="J30" s="640">
        <f>[1]BP2!F60</f>
        <v>0</v>
      </c>
      <c r="K30" s="289">
        <f>[1]BP!E60</f>
        <v>242704.26</v>
      </c>
      <c r="L30" s="299">
        <f>[1]BP!F60</f>
        <v>12210.3</v>
      </c>
      <c r="M30" s="290"/>
      <c r="N30" s="607"/>
      <c r="O30" s="607"/>
      <c r="P30" s="613"/>
    </row>
    <row r="31" spans="1:16" ht="20.100000000000001" customHeight="1">
      <c r="A31" s="621">
        <v>51403</v>
      </c>
      <c r="B31" s="622" t="s">
        <v>166</v>
      </c>
      <c r="C31" s="627">
        <f>[1]BP1!C68</f>
        <v>0</v>
      </c>
      <c r="D31" s="623">
        <f>[1]BP1!J68</f>
        <v>0</v>
      </c>
      <c r="E31" s="623">
        <f>[1]BP1!E68</f>
        <v>0</v>
      </c>
      <c r="F31" s="623">
        <f>[1]BP1!F68</f>
        <v>0</v>
      </c>
      <c r="G31" s="623">
        <f>[1]BP2!C68</f>
        <v>0</v>
      </c>
      <c r="H31" s="623">
        <f>[1]BP2!D68</f>
        <v>0</v>
      </c>
      <c r="I31" s="623">
        <f>[1]BP2!E68</f>
        <v>0</v>
      </c>
      <c r="J31" s="623">
        <f>[1]BP2!F68</f>
        <v>0</v>
      </c>
      <c r="K31" s="623">
        <f>[1]BP!E68</f>
        <v>150156.98000000001</v>
      </c>
      <c r="L31" s="641">
        <f>[1]BP!F68</f>
        <v>0</v>
      </c>
      <c r="M31" s="290"/>
      <c r="N31" s="607"/>
      <c r="O31" s="607"/>
      <c r="P31" s="613"/>
    </row>
    <row r="32" spans="1:16" ht="20.100000000000001" customHeight="1">
      <c r="A32" s="425">
        <v>51404</v>
      </c>
      <c r="B32" s="426" t="s">
        <v>167</v>
      </c>
      <c r="C32" s="288">
        <f>[1]BP1!C69</f>
        <v>0</v>
      </c>
      <c r="D32" s="592">
        <f>[1]BP1!J69</f>
        <v>0</v>
      </c>
      <c r="E32" s="289">
        <f>[1]BP1!E69</f>
        <v>0</v>
      </c>
      <c r="F32" s="289">
        <f>[1]BP1!F69</f>
        <v>0</v>
      </c>
      <c r="G32" s="289">
        <f>[1]BP2!C69</f>
        <v>0</v>
      </c>
      <c r="H32" s="289">
        <f>[1]BP2!D69</f>
        <v>0</v>
      </c>
      <c r="I32" s="289">
        <f>[1]BP2!E69</f>
        <v>0</v>
      </c>
      <c r="J32" s="289">
        <f>[1]BP2!F69</f>
        <v>0</v>
      </c>
      <c r="K32" s="289">
        <f>[1]BP!E69</f>
        <v>0</v>
      </c>
      <c r="L32" s="299">
        <f>[1]BP!F69</f>
        <v>0</v>
      </c>
      <c r="M32" s="290"/>
      <c r="N32" s="607"/>
      <c r="O32" s="607"/>
      <c r="P32" s="613"/>
    </row>
    <row r="33" spans="1:16" ht="20.100000000000001" customHeight="1">
      <c r="A33" s="425">
        <v>51405</v>
      </c>
      <c r="B33" s="426" t="s">
        <v>168</v>
      </c>
      <c r="C33" s="288">
        <f>[1]BP1!C70</f>
        <v>38960.32</v>
      </c>
      <c r="D33" s="592">
        <f>[1]BP1!J70</f>
        <v>139534.07</v>
      </c>
      <c r="E33" s="289">
        <f>[1]BP1!E70</f>
        <v>0</v>
      </c>
      <c r="F33" s="289">
        <f>[1]BP1!F70</f>
        <v>0</v>
      </c>
      <c r="G33" s="289">
        <f>[1]BP2!C70</f>
        <v>54396.45</v>
      </c>
      <c r="H33" s="289">
        <f>[1]BP2!D70</f>
        <v>0</v>
      </c>
      <c r="I33" s="289">
        <f>[1]BP2!E70</f>
        <v>0</v>
      </c>
      <c r="J33" s="289">
        <f>[1]BP2!F70</f>
        <v>0</v>
      </c>
      <c r="K33" s="289">
        <f>[1]BP!E70</f>
        <v>282177</v>
      </c>
      <c r="L33" s="299">
        <f>[1]BP!F70</f>
        <v>0</v>
      </c>
      <c r="M33" s="290"/>
      <c r="N33" s="607"/>
      <c r="O33" s="607"/>
      <c r="P33" s="613"/>
    </row>
    <row r="34" spans="1:16" ht="20.100000000000001" customHeight="1">
      <c r="A34" s="425">
        <v>51406</v>
      </c>
      <c r="B34" s="426" t="s">
        <v>169</v>
      </c>
      <c r="C34" s="288">
        <f>[1]BP1!C71</f>
        <v>0</v>
      </c>
      <c r="D34" s="592">
        <f>[1]BP1!J71</f>
        <v>0</v>
      </c>
      <c r="E34" s="289">
        <f>[1]BP1!E71</f>
        <v>0</v>
      </c>
      <c r="F34" s="289">
        <f>[1]BP1!F71</f>
        <v>0</v>
      </c>
      <c r="G34" s="289">
        <f>[1]BP2!C71</f>
        <v>0</v>
      </c>
      <c r="H34" s="289">
        <f>[1]BP2!D71</f>
        <v>0</v>
      </c>
      <c r="I34" s="289">
        <f>[1]BP2!E71</f>
        <v>0</v>
      </c>
      <c r="J34" s="289">
        <f>[1]BP2!F71</f>
        <v>0</v>
      </c>
      <c r="K34" s="289">
        <f>[1]BP!E71</f>
        <v>0</v>
      </c>
      <c r="L34" s="299">
        <f>[1]BP!F71</f>
        <v>0</v>
      </c>
      <c r="M34" s="290"/>
      <c r="N34" s="607"/>
      <c r="O34" s="607"/>
      <c r="P34" s="613"/>
    </row>
    <row r="35" spans="1:16" ht="20.100000000000001" customHeight="1">
      <c r="A35" s="425">
        <v>51407</v>
      </c>
      <c r="B35" s="426" t="s">
        <v>170</v>
      </c>
      <c r="C35" s="288">
        <f>[1]BP1!C72</f>
        <v>0</v>
      </c>
      <c r="D35" s="592">
        <f>[1]BP1!J72</f>
        <v>0</v>
      </c>
      <c r="E35" s="289">
        <f>[1]BP1!E72</f>
        <v>0</v>
      </c>
      <c r="F35" s="289">
        <f>[1]BP1!F72</f>
        <v>0</v>
      </c>
      <c r="G35" s="289">
        <f>[1]BP2!C72</f>
        <v>0</v>
      </c>
      <c r="H35" s="289">
        <f>[1]BP2!D72</f>
        <v>0</v>
      </c>
      <c r="I35" s="289">
        <f>[1]BP2!E72</f>
        <v>0</v>
      </c>
      <c r="J35" s="289">
        <f>[1]BP2!F72</f>
        <v>0</v>
      </c>
      <c r="K35" s="289">
        <f>[1]BP!E72</f>
        <v>0</v>
      </c>
      <c r="L35" s="299">
        <f>[1]BP!F72</f>
        <v>0</v>
      </c>
      <c r="M35" s="290"/>
      <c r="N35" s="607"/>
      <c r="O35" s="607"/>
      <c r="P35" s="613"/>
    </row>
    <row r="36" spans="1:16" ht="20.100000000000001" customHeight="1">
      <c r="A36" s="425">
        <v>51408</v>
      </c>
      <c r="B36" s="426" t="s">
        <v>171</v>
      </c>
      <c r="C36" s="288">
        <f>[1]BP1!C73</f>
        <v>1526724</v>
      </c>
      <c r="D36" s="592">
        <f>[1]BP1!J73</f>
        <v>1559280</v>
      </c>
      <c r="E36" s="289">
        <f>[1]BP1!E73</f>
        <v>0</v>
      </c>
      <c r="F36" s="289">
        <f>[1]BP1!F73</f>
        <v>0</v>
      </c>
      <c r="G36" s="289">
        <f>[1]BP2!C73</f>
        <v>414405</v>
      </c>
      <c r="H36" s="289">
        <f>[1]BP2!D73</f>
        <v>0</v>
      </c>
      <c r="I36" s="289">
        <f>[1]BP2!E73</f>
        <v>0</v>
      </c>
      <c r="J36" s="289">
        <f>[1]BP2!F73</f>
        <v>0</v>
      </c>
      <c r="K36" s="289">
        <f>[1]BP!E73</f>
        <v>0</v>
      </c>
      <c r="L36" s="299">
        <f>[1]BP!F73</f>
        <v>0</v>
      </c>
      <c r="M36" s="290"/>
      <c r="N36" s="607"/>
      <c r="O36" s="607"/>
      <c r="P36" s="613"/>
    </row>
    <row r="37" spans="1:16" ht="20.100000000000001" customHeight="1">
      <c r="A37" s="425">
        <v>51409</v>
      </c>
      <c r="B37" s="426" t="s">
        <v>172</v>
      </c>
      <c r="C37" s="288">
        <f>[1]BP1!C74</f>
        <v>238682.88</v>
      </c>
      <c r="D37" s="592">
        <f>[1]BP1!J74</f>
        <v>534524.84000000008</v>
      </c>
      <c r="E37" s="289">
        <f>[1]BP1!E74</f>
        <v>0</v>
      </c>
      <c r="F37" s="289">
        <f>[1]BP1!F74</f>
        <v>17763.46</v>
      </c>
      <c r="G37" s="289">
        <f>[1]BP2!C74</f>
        <v>31808.92</v>
      </c>
      <c r="H37" s="289">
        <f>[1]BP2!D74</f>
        <v>0</v>
      </c>
      <c r="I37" s="289">
        <f>[1]BP2!E74</f>
        <v>0</v>
      </c>
      <c r="J37" s="289">
        <f>[1]BP2!F74</f>
        <v>0</v>
      </c>
      <c r="K37" s="289">
        <f>[1]BP!E74</f>
        <v>210696.37</v>
      </c>
      <c r="L37" s="299">
        <f>[1]BP!F74</f>
        <v>17328.439999999999</v>
      </c>
      <c r="M37" s="290"/>
      <c r="N37" s="607"/>
      <c r="O37" s="607"/>
      <c r="P37" s="613"/>
    </row>
    <row r="38" spans="1:16" ht="20.100000000000001" customHeight="1">
      <c r="A38" s="425">
        <v>51499</v>
      </c>
      <c r="B38" s="426" t="s">
        <v>173</v>
      </c>
      <c r="C38" s="288">
        <f>[1]BP1!C75</f>
        <v>0</v>
      </c>
      <c r="D38" s="592">
        <f>[1]BP1!J75</f>
        <v>0</v>
      </c>
      <c r="E38" s="289">
        <f>[1]BP1!E75</f>
        <v>0</v>
      </c>
      <c r="F38" s="289">
        <f>[1]BP1!F75</f>
        <v>0</v>
      </c>
      <c r="G38" s="289">
        <f>[1]BP2!C75</f>
        <v>0</v>
      </c>
      <c r="H38" s="289">
        <f>[1]BP2!D75</f>
        <v>0</v>
      </c>
      <c r="I38" s="289">
        <f>[1]BP2!E75</f>
        <v>0</v>
      </c>
      <c r="J38" s="289">
        <f>[1]BP2!F75</f>
        <v>0</v>
      </c>
      <c r="K38" s="289">
        <f>[1]BP!E75</f>
        <v>784</v>
      </c>
      <c r="L38" s="299">
        <f>[1]BP!F75</f>
        <v>0</v>
      </c>
      <c r="M38" s="290"/>
      <c r="N38" s="607"/>
      <c r="O38" s="607"/>
      <c r="P38" s="613"/>
    </row>
    <row r="39" spans="1:16" ht="20.100000000000001" customHeight="1">
      <c r="A39" s="425">
        <v>51601</v>
      </c>
      <c r="B39" s="426" t="s">
        <v>174</v>
      </c>
      <c r="C39" s="288">
        <f>[1]BP1!C76</f>
        <v>0</v>
      </c>
      <c r="D39" s="592">
        <f>[1]BP1!J76</f>
        <v>0</v>
      </c>
      <c r="E39" s="289">
        <f>[1]BP1!E76</f>
        <v>0</v>
      </c>
      <c r="F39" s="289">
        <f>[1]BP1!F76</f>
        <v>0</v>
      </c>
      <c r="G39" s="289">
        <f>[1]BP2!C76</f>
        <v>0</v>
      </c>
      <c r="H39" s="289">
        <f>[1]BP2!D76</f>
        <v>0</v>
      </c>
      <c r="I39" s="289">
        <f>[1]BP2!E76</f>
        <v>0</v>
      </c>
      <c r="J39" s="289">
        <f>[1]BP2!F76</f>
        <v>0</v>
      </c>
      <c r="K39" s="289">
        <f>[1]BP!E76</f>
        <v>0</v>
      </c>
      <c r="L39" s="299">
        <f>[1]BP!F76</f>
        <v>0</v>
      </c>
      <c r="M39" s="290"/>
      <c r="N39" s="607"/>
      <c r="O39" s="607"/>
      <c r="P39" s="613"/>
    </row>
    <row r="40" spans="1:16" ht="20.100000000000001" customHeight="1">
      <c r="A40" s="425">
        <v>51602</v>
      </c>
      <c r="B40" s="426" t="s">
        <v>175</v>
      </c>
      <c r="C40" s="288">
        <f>[1]BP1!C77</f>
        <v>0</v>
      </c>
      <c r="D40" s="592">
        <f>[1]BP1!J77</f>
        <v>0</v>
      </c>
      <c r="E40" s="289">
        <f>[1]BP1!E77</f>
        <v>0</v>
      </c>
      <c r="F40" s="289">
        <f>[1]BP1!F77</f>
        <v>0</v>
      </c>
      <c r="G40" s="289">
        <f>[1]BP2!C77</f>
        <v>0</v>
      </c>
      <c r="H40" s="289">
        <f>[1]BP2!D77</f>
        <v>0</v>
      </c>
      <c r="I40" s="289">
        <f>[1]BP2!E77</f>
        <v>0</v>
      </c>
      <c r="J40" s="289">
        <f>[1]BP2!F77</f>
        <v>0</v>
      </c>
      <c r="K40" s="289">
        <f>[1]BP!E77</f>
        <v>0</v>
      </c>
      <c r="L40" s="299">
        <f>[1]BP!F77</f>
        <v>0</v>
      </c>
      <c r="M40" s="290"/>
      <c r="N40" s="607"/>
      <c r="O40" s="607"/>
      <c r="P40" s="613"/>
    </row>
    <row r="41" spans="1:16" ht="20.100000000000001" customHeight="1">
      <c r="A41" s="425">
        <v>51603</v>
      </c>
      <c r="B41" s="426" t="s">
        <v>176</v>
      </c>
      <c r="C41" s="288">
        <f>[1]BP1!C78</f>
        <v>0</v>
      </c>
      <c r="D41" s="592">
        <f>[1]BP1!J78</f>
        <v>0</v>
      </c>
      <c r="E41" s="289">
        <f>[1]BP1!E78</f>
        <v>0</v>
      </c>
      <c r="F41" s="289">
        <f>[1]BP1!F78</f>
        <v>0</v>
      </c>
      <c r="G41" s="289">
        <f>[1]BP2!C78</f>
        <v>0</v>
      </c>
      <c r="H41" s="289">
        <f>[1]BP2!D78</f>
        <v>0</v>
      </c>
      <c r="I41" s="289">
        <f>[1]BP2!E78</f>
        <v>0</v>
      </c>
      <c r="J41" s="289">
        <f>[1]BP2!F78</f>
        <v>0</v>
      </c>
      <c r="K41" s="289">
        <f>[1]BP!E78</f>
        <v>88942.15</v>
      </c>
      <c r="L41" s="299">
        <f>[1]BP!F78</f>
        <v>0</v>
      </c>
      <c r="M41" s="290"/>
      <c r="N41" s="607"/>
      <c r="O41" s="607"/>
      <c r="P41" s="613"/>
    </row>
    <row r="42" spans="1:16" ht="20.100000000000001" customHeight="1">
      <c r="A42" s="425">
        <v>51604</v>
      </c>
      <c r="B42" s="426" t="s">
        <v>177</v>
      </c>
      <c r="C42" s="288">
        <f>[1]BP1!C79</f>
        <v>0</v>
      </c>
      <c r="D42" s="592">
        <f>[1]BP1!J79</f>
        <v>0</v>
      </c>
      <c r="E42" s="289">
        <f>[1]BP1!E79</f>
        <v>0</v>
      </c>
      <c r="F42" s="289">
        <f>[1]BP1!F79</f>
        <v>0</v>
      </c>
      <c r="G42" s="289">
        <f>[1]BP2!C79</f>
        <v>0</v>
      </c>
      <c r="H42" s="289">
        <f>[1]BP2!D79</f>
        <v>0</v>
      </c>
      <c r="I42" s="289">
        <f>[1]BP2!E79</f>
        <v>0</v>
      </c>
      <c r="J42" s="289">
        <f>[1]BP2!F79</f>
        <v>0</v>
      </c>
      <c r="K42" s="289">
        <f>[1]BP!E79</f>
        <v>187885</v>
      </c>
      <c r="L42" s="299">
        <f>[1]BP!F79</f>
        <v>0</v>
      </c>
      <c r="M42" s="290"/>
      <c r="N42" s="607"/>
      <c r="O42" s="607"/>
      <c r="P42" s="613"/>
    </row>
    <row r="43" spans="1:16" ht="20.100000000000001" customHeight="1">
      <c r="A43" s="425">
        <v>51605</v>
      </c>
      <c r="B43" s="426" t="s">
        <v>178</v>
      </c>
      <c r="C43" s="288">
        <f>[1]BP1!C80</f>
        <v>0</v>
      </c>
      <c r="D43" s="592">
        <f>[1]BP1!J80</f>
        <v>0</v>
      </c>
      <c r="E43" s="289">
        <f>[1]BP1!E80</f>
        <v>0</v>
      </c>
      <c r="F43" s="289">
        <f>[1]BP1!F80</f>
        <v>0</v>
      </c>
      <c r="G43" s="289">
        <f>[1]BP2!C80</f>
        <v>0</v>
      </c>
      <c r="H43" s="289">
        <f>[1]BP2!D80</f>
        <v>0</v>
      </c>
      <c r="I43" s="289">
        <f>[1]BP2!E80</f>
        <v>0</v>
      </c>
      <c r="J43" s="289">
        <f>[1]BP2!F80</f>
        <v>0</v>
      </c>
      <c r="K43" s="289">
        <f>[1]BP!E80</f>
        <v>220469.5</v>
      </c>
      <c r="L43" s="299">
        <f>[1]BP!F80</f>
        <v>0</v>
      </c>
      <c r="M43" s="290"/>
      <c r="N43" s="607"/>
      <c r="O43" s="607"/>
      <c r="P43" s="613"/>
    </row>
    <row r="44" spans="1:16" ht="20.100000000000001" customHeight="1">
      <c r="A44" s="425">
        <v>51606</v>
      </c>
      <c r="B44" s="426" t="s">
        <v>179</v>
      </c>
      <c r="C44" s="288">
        <f>[1]BP1!C81</f>
        <v>0</v>
      </c>
      <c r="D44" s="592">
        <f>[1]BP1!J81</f>
        <v>1500</v>
      </c>
      <c r="E44" s="289">
        <f>[1]BP1!E81</f>
        <v>0</v>
      </c>
      <c r="F44" s="289">
        <f>[1]BP1!F81</f>
        <v>0</v>
      </c>
      <c r="G44" s="289">
        <f>[1]BP2!C81</f>
        <v>0</v>
      </c>
      <c r="H44" s="289">
        <f>[1]BP2!D81</f>
        <v>0</v>
      </c>
      <c r="I44" s="289">
        <f>[1]BP2!E81</f>
        <v>0</v>
      </c>
      <c r="J44" s="289">
        <f>[1]BP2!F81</f>
        <v>0</v>
      </c>
      <c r="K44" s="289">
        <f>[1]BP!E81</f>
        <v>220310.09</v>
      </c>
      <c r="L44" s="299">
        <f>[1]BP!F81</f>
        <v>0</v>
      </c>
      <c r="M44" s="290"/>
      <c r="N44" s="607"/>
      <c r="O44" s="607"/>
      <c r="P44" s="613"/>
    </row>
    <row r="45" spans="1:16" ht="20.100000000000001" customHeight="1">
      <c r="A45" s="425">
        <v>51607</v>
      </c>
      <c r="B45" s="426" t="s">
        <v>180</v>
      </c>
      <c r="C45" s="288">
        <f>[1]BP1!C82</f>
        <v>0</v>
      </c>
      <c r="D45" s="592">
        <f>[1]BP1!J82</f>
        <v>0</v>
      </c>
      <c r="E45" s="289">
        <f>[1]BP1!E82</f>
        <v>0</v>
      </c>
      <c r="F45" s="289">
        <f>[1]BP1!F82</f>
        <v>0</v>
      </c>
      <c r="G45" s="289">
        <f>[1]BP2!C82</f>
        <v>0</v>
      </c>
      <c r="H45" s="289">
        <f>[1]BP2!D82</f>
        <v>0</v>
      </c>
      <c r="I45" s="289">
        <f>[1]BP2!E82</f>
        <v>0</v>
      </c>
      <c r="J45" s="289">
        <f>[1]BP2!F82</f>
        <v>0</v>
      </c>
      <c r="K45" s="289">
        <f>[1]BP!E82</f>
        <v>47602.84</v>
      </c>
      <c r="L45" s="299">
        <f>[1]BP!F82</f>
        <v>766.67</v>
      </c>
      <c r="M45" s="290"/>
      <c r="N45" s="607"/>
      <c r="O45" s="607"/>
      <c r="P45" s="613"/>
    </row>
    <row r="46" spans="1:16" ht="20.100000000000001" customHeight="1">
      <c r="A46" s="425">
        <v>51608</v>
      </c>
      <c r="B46" s="426" t="s">
        <v>181</v>
      </c>
      <c r="C46" s="288">
        <f>[1]BP1!C83</f>
        <v>0</v>
      </c>
      <c r="D46" s="592">
        <f>[1]BP1!J83</f>
        <v>0</v>
      </c>
      <c r="E46" s="289">
        <f>[1]BP1!E83</f>
        <v>0</v>
      </c>
      <c r="F46" s="289">
        <f>[1]BP1!F83</f>
        <v>0</v>
      </c>
      <c r="G46" s="289">
        <f>[1]BP2!C83</f>
        <v>0</v>
      </c>
      <c r="H46" s="289">
        <f>[1]BP2!D83</f>
        <v>0</v>
      </c>
      <c r="I46" s="289">
        <f>[1]BP2!E83</f>
        <v>0</v>
      </c>
      <c r="J46" s="289">
        <f>[1]BP2!F83</f>
        <v>0</v>
      </c>
      <c r="K46" s="289">
        <f>[1]BP!E83</f>
        <v>0</v>
      </c>
      <c r="L46" s="299">
        <f>[1]BP!F83</f>
        <v>0</v>
      </c>
      <c r="M46" s="290"/>
      <c r="N46" s="607"/>
      <c r="O46" s="607"/>
      <c r="P46" s="613"/>
    </row>
    <row r="47" spans="1:16" ht="20.100000000000001" customHeight="1">
      <c r="A47" s="425">
        <v>51609</v>
      </c>
      <c r="B47" s="426" t="s">
        <v>182</v>
      </c>
      <c r="C47" s="288">
        <f>[1]BP1!C84</f>
        <v>0</v>
      </c>
      <c r="D47" s="592">
        <f>[1]BP1!J84</f>
        <v>0</v>
      </c>
      <c r="E47" s="289">
        <f>[1]BP1!E84</f>
        <v>0</v>
      </c>
      <c r="F47" s="289">
        <f>[1]BP1!F84</f>
        <v>0</v>
      </c>
      <c r="G47" s="289">
        <f>[1]BP2!C84</f>
        <v>0</v>
      </c>
      <c r="H47" s="289">
        <f>[1]BP2!D84</f>
        <v>0</v>
      </c>
      <c r="I47" s="289">
        <f>[1]BP2!E84</f>
        <v>0</v>
      </c>
      <c r="J47" s="289">
        <f>[1]BP2!F84</f>
        <v>0</v>
      </c>
      <c r="K47" s="289">
        <f>[1]BP!E84</f>
        <v>236667.34</v>
      </c>
      <c r="L47" s="299">
        <f>[1]BP!F84</f>
        <v>0</v>
      </c>
      <c r="M47" s="290"/>
      <c r="N47" s="607"/>
      <c r="O47" s="607"/>
      <c r="P47" s="613"/>
    </row>
    <row r="48" spans="1:16" ht="20.100000000000001" customHeight="1">
      <c r="A48" s="425">
        <v>51610</v>
      </c>
      <c r="B48" s="426" t="s">
        <v>183</v>
      </c>
      <c r="C48" s="288">
        <f>[1]BP1!C85</f>
        <v>0</v>
      </c>
      <c r="D48" s="592">
        <f>[1]BP1!J85</f>
        <v>0</v>
      </c>
      <c r="E48" s="289">
        <f>[1]BP1!E85</f>
        <v>0</v>
      </c>
      <c r="F48" s="289">
        <f>[1]BP1!F85</f>
        <v>0</v>
      </c>
      <c r="G48" s="289">
        <f>[1]BP2!C85</f>
        <v>0</v>
      </c>
      <c r="H48" s="289">
        <f>[1]BP2!D85</f>
        <v>0</v>
      </c>
      <c r="I48" s="289">
        <f>[1]BP2!E85</f>
        <v>0</v>
      </c>
      <c r="J48" s="289">
        <f>[1]BP2!F85</f>
        <v>0</v>
      </c>
      <c r="K48" s="289">
        <f>[1]BP!E85</f>
        <v>287271.83</v>
      </c>
      <c r="L48" s="299">
        <f>[1]BP!F85</f>
        <v>0</v>
      </c>
      <c r="M48" s="290"/>
      <c r="N48" s="607"/>
      <c r="O48" s="607"/>
      <c r="P48" s="613"/>
    </row>
    <row r="49" spans="1:16" ht="20.100000000000001" customHeight="1">
      <c r="A49" s="425">
        <v>51611</v>
      </c>
      <c r="B49" s="426" t="s">
        <v>184</v>
      </c>
      <c r="C49" s="288">
        <f>[1]BP1!C86</f>
        <v>86712.91</v>
      </c>
      <c r="D49" s="592">
        <f>[1]BP1!J86</f>
        <v>146002.60999999999</v>
      </c>
      <c r="E49" s="289">
        <f>[1]BP1!E86</f>
        <v>0</v>
      </c>
      <c r="F49" s="289">
        <f>[1]BP1!F86</f>
        <v>496.66</v>
      </c>
      <c r="G49" s="289">
        <f>[1]BP2!C86</f>
        <v>5949.19</v>
      </c>
      <c r="H49" s="289">
        <f>[1]BP2!D86</f>
        <v>0</v>
      </c>
      <c r="I49" s="289">
        <f>[1]BP2!E86</f>
        <v>0</v>
      </c>
      <c r="J49" s="289">
        <f>[1]BP2!F86</f>
        <v>0</v>
      </c>
      <c r="K49" s="289">
        <f>[1]BP!E86</f>
        <v>180504.71</v>
      </c>
      <c r="L49" s="299">
        <f>[1]BP!F86</f>
        <v>0</v>
      </c>
      <c r="M49" s="290"/>
      <c r="N49" s="607"/>
      <c r="O49" s="607"/>
      <c r="P49" s="613"/>
    </row>
    <row r="50" spans="1:16" ht="20.100000000000001" customHeight="1">
      <c r="A50" s="425">
        <v>51612</v>
      </c>
      <c r="B50" s="426" t="s">
        <v>185</v>
      </c>
      <c r="C50" s="288">
        <f>[1]BP1!C87</f>
        <v>0</v>
      </c>
      <c r="D50" s="592">
        <f>[1]BP1!J87</f>
        <v>0</v>
      </c>
      <c r="E50" s="289">
        <f>[1]BP1!E87</f>
        <v>0</v>
      </c>
      <c r="F50" s="289">
        <f>[1]BP1!F87</f>
        <v>0</v>
      </c>
      <c r="G50" s="289">
        <f>[1]BP2!C87</f>
        <v>0</v>
      </c>
      <c r="H50" s="289">
        <f>[1]BP2!D87</f>
        <v>0</v>
      </c>
      <c r="I50" s="289">
        <f>[1]BP2!E87</f>
        <v>0</v>
      </c>
      <c r="J50" s="289">
        <f>[1]BP2!F87</f>
        <v>0</v>
      </c>
      <c r="K50" s="289">
        <f>[1]BP!E87</f>
        <v>13020</v>
      </c>
      <c r="L50" s="299">
        <f>[1]BP!F87</f>
        <v>0</v>
      </c>
      <c r="M50" s="290"/>
      <c r="N50" s="607"/>
      <c r="O50" s="607"/>
      <c r="P50" s="613"/>
    </row>
    <row r="51" spans="1:16" ht="20.100000000000001" customHeight="1">
      <c r="A51" s="425">
        <v>51613</v>
      </c>
      <c r="B51" s="426" t="s">
        <v>186</v>
      </c>
      <c r="C51" s="288">
        <f>[1]BP1!C88</f>
        <v>0</v>
      </c>
      <c r="D51" s="592">
        <f>[1]BP1!J88</f>
        <v>0</v>
      </c>
      <c r="E51" s="289">
        <f>[1]BP1!E88</f>
        <v>0</v>
      </c>
      <c r="F51" s="289">
        <f>[1]BP1!F88</f>
        <v>0</v>
      </c>
      <c r="G51" s="289">
        <f>[1]BP2!C88</f>
        <v>0</v>
      </c>
      <c r="H51" s="289">
        <f>[1]BP2!D88</f>
        <v>0</v>
      </c>
      <c r="I51" s="289">
        <f>[1]BP2!E88</f>
        <v>0</v>
      </c>
      <c r="J51" s="289">
        <f>[1]BP2!F88</f>
        <v>0</v>
      </c>
      <c r="K51" s="289">
        <f>[1]BP!E88</f>
        <v>4285</v>
      </c>
      <c r="L51" s="299">
        <f>[1]BP!F88</f>
        <v>0</v>
      </c>
      <c r="M51" s="290"/>
      <c r="N51" s="607"/>
      <c r="O51" s="607"/>
      <c r="P51" s="613"/>
    </row>
    <row r="52" spans="1:16" ht="20.100000000000001" customHeight="1">
      <c r="A52" s="425">
        <v>51614</v>
      </c>
      <c r="B52" s="426" t="s">
        <v>187</v>
      </c>
      <c r="C52" s="288">
        <f>[1]BP1!C89</f>
        <v>0</v>
      </c>
      <c r="D52" s="592">
        <f>[1]BP1!J89</f>
        <v>0</v>
      </c>
      <c r="E52" s="289">
        <f>[1]BP1!E89</f>
        <v>0</v>
      </c>
      <c r="F52" s="289">
        <f>[1]BP1!F89</f>
        <v>0</v>
      </c>
      <c r="G52" s="289">
        <f>[1]BP2!C89</f>
        <v>0</v>
      </c>
      <c r="H52" s="289">
        <f>[1]BP2!D89</f>
        <v>0</v>
      </c>
      <c r="I52" s="289">
        <f>[1]BP2!E89</f>
        <v>0</v>
      </c>
      <c r="J52" s="289">
        <f>[1]BP2!F89</f>
        <v>0</v>
      </c>
      <c r="K52" s="289">
        <f>[1]BP!E89</f>
        <v>121506.74</v>
      </c>
      <c r="L52" s="299">
        <f>[1]BP!F89</f>
        <v>0</v>
      </c>
      <c r="M52" s="290"/>
      <c r="N52" s="607"/>
      <c r="O52" s="607"/>
      <c r="P52" s="613"/>
    </row>
    <row r="53" spans="1:16" ht="20.100000000000001" customHeight="1">
      <c r="A53" s="425">
        <v>51615</v>
      </c>
      <c r="B53" s="426" t="s">
        <v>188</v>
      </c>
      <c r="C53" s="288">
        <f>[1]BP1!C90</f>
        <v>3696.78</v>
      </c>
      <c r="D53" s="592">
        <f>[1]BP1!J90</f>
        <v>10535.65</v>
      </c>
      <c r="E53" s="289">
        <f>[1]BP1!E90</f>
        <v>0</v>
      </c>
      <c r="F53" s="289">
        <f>[1]BP1!F90</f>
        <v>0</v>
      </c>
      <c r="G53" s="289">
        <f>[1]BP2!C90</f>
        <v>307.57</v>
      </c>
      <c r="H53" s="289">
        <f>[1]BP2!D90</f>
        <v>0</v>
      </c>
      <c r="I53" s="289">
        <f>[1]BP2!E90</f>
        <v>0</v>
      </c>
      <c r="J53" s="289">
        <f>[1]BP2!F90</f>
        <v>0</v>
      </c>
      <c r="K53" s="289">
        <f>[1]BP!E90</f>
        <v>-131000</v>
      </c>
      <c r="L53" s="299">
        <f>[1]BP!F90</f>
        <v>0</v>
      </c>
      <c r="M53" s="290"/>
      <c r="N53" s="607"/>
      <c r="O53" s="607"/>
      <c r="P53" s="613"/>
    </row>
    <row r="54" spans="1:16" ht="20.100000000000001" customHeight="1">
      <c r="A54" s="425">
        <v>51616</v>
      </c>
      <c r="B54" s="426" t="s">
        <v>189</v>
      </c>
      <c r="C54" s="288">
        <f>[1]BP1!C91</f>
        <v>0</v>
      </c>
      <c r="D54" s="592">
        <f>[1]BP1!J91</f>
        <v>0</v>
      </c>
      <c r="E54" s="289">
        <f>[1]BP1!E91</f>
        <v>0</v>
      </c>
      <c r="F54" s="289">
        <f>[1]BP1!F91</f>
        <v>0</v>
      </c>
      <c r="G54" s="289">
        <f>[1]BP2!C91</f>
        <v>0</v>
      </c>
      <c r="H54" s="289">
        <f>[1]BP2!D91</f>
        <v>0</v>
      </c>
      <c r="I54" s="289">
        <f>[1]BP2!E91</f>
        <v>0</v>
      </c>
      <c r="J54" s="289">
        <f>[1]BP2!F91</f>
        <v>0</v>
      </c>
      <c r="K54" s="289">
        <f>[1]BP!E91</f>
        <v>0</v>
      </c>
      <c r="L54" s="299">
        <f>[1]BP!F91</f>
        <v>0</v>
      </c>
      <c r="M54" s="290"/>
      <c r="N54" s="607"/>
      <c r="O54" s="607"/>
      <c r="P54" s="613"/>
    </row>
    <row r="55" spans="1:16" ht="20.100000000000001" customHeight="1">
      <c r="A55" s="425">
        <v>51617</v>
      </c>
      <c r="B55" s="426" t="s">
        <v>190</v>
      </c>
      <c r="C55" s="288">
        <f>[1]BP1!C92</f>
        <v>0</v>
      </c>
      <c r="D55" s="592">
        <f>[1]BP1!J92</f>
        <v>57302.400000000001</v>
      </c>
      <c r="E55" s="289">
        <f>[1]BP1!E92</f>
        <v>0</v>
      </c>
      <c r="F55" s="289">
        <f>[1]BP1!F92</f>
        <v>0</v>
      </c>
      <c r="G55" s="289">
        <f>[1]BP2!C92</f>
        <v>0</v>
      </c>
      <c r="H55" s="289">
        <f>[1]BP2!D92</f>
        <v>0</v>
      </c>
      <c r="I55" s="289">
        <f>[1]BP2!E92</f>
        <v>0</v>
      </c>
      <c r="J55" s="289">
        <f>[1]BP2!F92</f>
        <v>0</v>
      </c>
      <c r="K55" s="289">
        <f>[1]BP!E92</f>
        <v>8600</v>
      </c>
      <c r="L55" s="299">
        <f>[1]BP!F92</f>
        <v>0</v>
      </c>
      <c r="M55" s="290"/>
      <c r="N55" s="607"/>
      <c r="O55" s="607"/>
      <c r="P55" s="613"/>
    </row>
    <row r="56" spans="1:16" ht="20.100000000000001" customHeight="1">
      <c r="A56" s="425">
        <v>51624</v>
      </c>
      <c r="B56" s="426" t="s">
        <v>229</v>
      </c>
      <c r="C56" s="288">
        <f>[1]BP1!C93</f>
        <v>0</v>
      </c>
      <c r="D56" s="592">
        <f>[1]BP1!J93</f>
        <v>0</v>
      </c>
      <c r="E56" s="289">
        <f>[1]BP1!E93</f>
        <v>0</v>
      </c>
      <c r="F56" s="289">
        <f>[1]BP1!F93</f>
        <v>0</v>
      </c>
      <c r="G56" s="289">
        <f>[1]BP2!C93</f>
        <v>0</v>
      </c>
      <c r="H56" s="289">
        <f>[1]BP2!D93</f>
        <v>0</v>
      </c>
      <c r="I56" s="289">
        <f>[1]BP2!E93</f>
        <v>0</v>
      </c>
      <c r="J56" s="289">
        <f>[1]BP2!F93</f>
        <v>0</v>
      </c>
      <c r="K56" s="289">
        <f>[1]BP!E93</f>
        <v>0</v>
      </c>
      <c r="L56" s="299">
        <f>[1]BP!F93</f>
        <v>0</v>
      </c>
      <c r="M56" s="290"/>
      <c r="N56" s="607"/>
      <c r="O56" s="607"/>
      <c r="P56" s="613"/>
    </row>
    <row r="57" spans="1:16" ht="20.100000000000001" customHeight="1">
      <c r="A57" s="425">
        <v>51708</v>
      </c>
      <c r="B57" s="426" t="s">
        <v>230</v>
      </c>
      <c r="C57" s="288">
        <f>[1]BP1!C94</f>
        <v>0</v>
      </c>
      <c r="D57" s="592">
        <f>[1]BP1!J94</f>
        <v>0</v>
      </c>
      <c r="E57" s="289">
        <f>[1]BP1!E94</f>
        <v>0</v>
      </c>
      <c r="F57" s="289">
        <f>[1]BP1!F94</f>
        <v>0</v>
      </c>
      <c r="G57" s="289">
        <f>[1]BP2!C94</f>
        <v>0</v>
      </c>
      <c r="H57" s="289">
        <f>[1]BP2!D94</f>
        <v>0</v>
      </c>
      <c r="I57" s="289">
        <f>[1]BP2!E94</f>
        <v>0</v>
      </c>
      <c r="J57" s="289">
        <f>[1]BP2!F94</f>
        <v>0</v>
      </c>
      <c r="K57" s="289">
        <f>[1]BP!E94</f>
        <v>0</v>
      </c>
      <c r="L57" s="299">
        <f>[1]BP!F94</f>
        <v>0</v>
      </c>
      <c r="M57" s="290"/>
      <c r="N57" s="607"/>
      <c r="O57" s="607"/>
      <c r="P57" s="613"/>
    </row>
    <row r="58" spans="1:16" ht="20.100000000000001" customHeight="1">
      <c r="A58" s="425">
        <v>51699</v>
      </c>
      <c r="B58" s="422" t="s">
        <v>218</v>
      </c>
      <c r="C58" s="288" t="str">
        <f>[1]BP1!C95</f>
        <v>R                  0.00</v>
      </c>
      <c r="D58" s="592">
        <f>[1]BP1!J95</f>
        <v>0</v>
      </c>
      <c r="E58" s="289">
        <f>[1]BP1!E95</f>
        <v>0</v>
      </c>
      <c r="F58" s="289">
        <f>[1]BP1!F95</f>
        <v>0</v>
      </c>
      <c r="G58" s="289" t="str">
        <f>[1]BP2!C95</f>
        <v>R                  0.00</v>
      </c>
      <c r="H58" s="289">
        <f>[1]BP2!D95</f>
        <v>0</v>
      </c>
      <c r="I58" s="289">
        <f>[1]BP2!E95</f>
        <v>0</v>
      </c>
      <c r="J58" s="289">
        <f>[1]BP2!F95</f>
        <v>0</v>
      </c>
      <c r="K58" s="289">
        <f>[1]BP!E95</f>
        <v>682391.64</v>
      </c>
      <c r="L58" s="299">
        <f>[1]BP!F95</f>
        <v>0</v>
      </c>
      <c r="M58" s="290"/>
      <c r="N58" s="612"/>
    </row>
    <row r="59" spans="1:16" ht="12.95" customHeight="1">
      <c r="A59" s="254">
        <v>51800</v>
      </c>
      <c r="B59" s="255" t="s">
        <v>226</v>
      </c>
      <c r="C59" s="255">
        <v>0</v>
      </c>
      <c r="D59" s="255">
        <v>0</v>
      </c>
      <c r="E59" s="255">
        <v>0</v>
      </c>
      <c r="F59" s="255">
        <v>0</v>
      </c>
      <c r="G59" s="255">
        <v>0</v>
      </c>
      <c r="H59" s="255">
        <v>0</v>
      </c>
      <c r="I59" s="255">
        <v>0</v>
      </c>
      <c r="J59" s="255">
        <v>0</v>
      </c>
      <c r="K59" s="255">
        <v>0</v>
      </c>
      <c r="L59" s="255">
        <v>0</v>
      </c>
      <c r="M59" s="255"/>
    </row>
    <row r="60" spans="1:16" s="259" customFormat="1" ht="18.75" customHeight="1">
      <c r="A60" s="256"/>
      <c r="B60" s="257" t="s">
        <v>128</v>
      </c>
      <c r="C60" s="258">
        <f>SUM(C6:C59)+[1]BP1!C54</f>
        <v>11051382.640000001</v>
      </c>
      <c r="D60" s="258">
        <f>SUM(D6:D59)+[1]BP1!J54</f>
        <v>28500508.93</v>
      </c>
      <c r="E60" s="258">
        <f>SUM(E6:E59)+[1]BP1!E54</f>
        <v>0</v>
      </c>
      <c r="F60" s="258">
        <f>SUM(F6:F59)+[1]BP1!F54</f>
        <v>872372.36</v>
      </c>
      <c r="G60" s="258">
        <f>SUM(G6:G59)+[1]BP2!C54</f>
        <v>1722403.7200000002</v>
      </c>
      <c r="H60" s="258">
        <f>SUM(H6:H59)+[1]BP2!D54</f>
        <v>51200.2</v>
      </c>
      <c r="I60" s="258">
        <f>SUM(I6:I59)+[1]BP2!E54</f>
        <v>0</v>
      </c>
      <c r="J60" s="258">
        <f>SUM(J6:J59)+[1]BP2!F54</f>
        <v>3997</v>
      </c>
      <c r="K60" s="258">
        <f>SUM(K6:K58)+[1]BP!E54</f>
        <v>6638205.3500000006</v>
      </c>
      <c r="L60" s="258">
        <f>SUM(L6:L58)+[1]BP!F54</f>
        <v>200195.37</v>
      </c>
      <c r="M60" s="258">
        <f>SUM(M6:M59)</f>
        <v>0</v>
      </c>
    </row>
    <row r="61" spans="1:16" ht="12.95" customHeight="1">
      <c r="C61" s="236" t="s">
        <v>129</v>
      </c>
      <c r="D61" s="236" t="s">
        <v>129</v>
      </c>
      <c r="E61" s="236" t="s">
        <v>129</v>
      </c>
      <c r="F61" s="236" t="s">
        <v>129</v>
      </c>
      <c r="G61" s="236" t="s">
        <v>129</v>
      </c>
      <c r="H61" s="236" t="s">
        <v>129</v>
      </c>
      <c r="I61" s="236" t="s">
        <v>129</v>
      </c>
      <c r="J61" s="236" t="s">
        <v>129</v>
      </c>
      <c r="K61" s="236" t="s">
        <v>129</v>
      </c>
      <c r="L61" s="236" t="s">
        <v>129</v>
      </c>
      <c r="M61" s="236" t="s">
        <v>129</v>
      </c>
    </row>
    <row r="62" spans="1:16" ht="12.95" customHeight="1" thickBot="1"/>
    <row r="63" spans="1:16" s="263" customFormat="1" ht="20.100000000000001" customHeight="1" thickBot="1">
      <c r="A63" s="261"/>
      <c r="B63" s="262" t="s">
        <v>99</v>
      </c>
      <c r="C63" s="584">
        <f>SUM(C6:C58)/1000</f>
        <v>5213.9554200000002</v>
      </c>
      <c r="D63" s="584">
        <f t="shared" ref="D63:J63" si="0">SUM(D6:D58)/1000</f>
        <v>13517.624920000002</v>
      </c>
      <c r="E63" s="584">
        <f t="shared" ref="E63" si="1">SUM(E6:E58)/1000</f>
        <v>0</v>
      </c>
      <c r="F63" s="584">
        <f t="shared" si="0"/>
        <v>872.37235999999996</v>
      </c>
      <c r="G63" s="584">
        <f t="shared" si="0"/>
        <v>1263.8298400000001</v>
      </c>
      <c r="H63" s="584">
        <f t="shared" si="0"/>
        <v>50.768999999999998</v>
      </c>
      <c r="I63" s="584">
        <f t="shared" si="0"/>
        <v>0</v>
      </c>
      <c r="J63" s="584">
        <f t="shared" si="0"/>
        <v>3.9969999999999999</v>
      </c>
      <c r="K63" s="584">
        <f>SUM(K6:K57)/1000</f>
        <v>5955.8137100000013</v>
      </c>
      <c r="L63" s="584">
        <f>SUM(L6:L57)/1000</f>
        <v>200.19537</v>
      </c>
      <c r="M63" s="584">
        <f>SUM(C63:L63)</f>
        <v>27078.557620000003</v>
      </c>
      <c r="N63" s="629">
        <f>SUM(C63:K63)</f>
        <v>26878.362250000002</v>
      </c>
      <c r="O63" s="263" t="s">
        <v>240</v>
      </c>
    </row>
    <row r="64" spans="1:16" ht="12.95" customHeight="1">
      <c r="B64" s="625" t="s">
        <v>235</v>
      </c>
      <c r="C64" s="624">
        <f>C60-[1]BP1!C98</f>
        <v>0</v>
      </c>
      <c r="D64" s="624">
        <f>D60-[1]BP1!J98</f>
        <v>0</v>
      </c>
      <c r="E64" s="624">
        <f>E60-[1]BP1!E98</f>
        <v>0</v>
      </c>
      <c r="F64" s="624">
        <f>F60-[1]BP1!F98</f>
        <v>0</v>
      </c>
      <c r="G64" s="624">
        <f>G60-[1]BP2!C98</f>
        <v>0</v>
      </c>
      <c r="H64" s="624">
        <f>H60-[1]BP2!D98</f>
        <v>0</v>
      </c>
      <c r="I64" s="624">
        <f>I60-[1]BP2!E98</f>
        <v>0</v>
      </c>
      <c r="J64" s="624">
        <f>J60-[1]BP2!F98</f>
        <v>0</v>
      </c>
      <c r="K64" s="624">
        <f>K60-[1]BP!E98</f>
        <v>0</v>
      </c>
      <c r="L64" s="624">
        <f>L60-[1]BP!F98</f>
        <v>0</v>
      </c>
    </row>
    <row r="65" spans="1:13" ht="12.95" customHeight="1"/>
    <row r="66" spans="1:13" s="421" customFormat="1" ht="20.100000000000001" customHeight="1">
      <c r="A66" s="261"/>
      <c r="B66" s="419"/>
      <c r="C66" s="420"/>
      <c r="D66" s="420"/>
      <c r="E66" s="420"/>
      <c r="F66" s="420"/>
      <c r="L66" s="631">
        <f>SUM(C6:L57,C73:C124,C140:H191,C206:E257,C272:G323)/1000</f>
        <v>46941.735050000018</v>
      </c>
      <c r="M66" s="630">
        <f>SUM(M63,C130,I198,F264,H330)</f>
        <v>46941.73505000001</v>
      </c>
    </row>
    <row r="67" spans="1:13" ht="13.5" thickBot="1">
      <c r="M67" s="632">
        <f>L66-M66</f>
        <v>0</v>
      </c>
    </row>
    <row r="68" spans="1:13" ht="21.75" customHeight="1">
      <c r="A68" s="264" t="s">
        <v>38</v>
      </c>
      <c r="B68" s="238" t="s">
        <v>40</v>
      </c>
      <c r="C68" s="799" t="s">
        <v>137</v>
      </c>
      <c r="D68" s="800"/>
      <c r="E68" s="801"/>
    </row>
    <row r="69" spans="1:13" ht="12.75" customHeight="1">
      <c r="A69" s="266"/>
      <c r="B69" s="242"/>
      <c r="C69" s="345" t="s">
        <v>138</v>
      </c>
      <c r="D69" s="345" t="s">
        <v>139</v>
      </c>
      <c r="E69" s="345" t="s">
        <v>140</v>
      </c>
    </row>
    <row r="70" spans="1:13" ht="12.75" customHeight="1">
      <c r="A70" s="266" t="s">
        <v>39</v>
      </c>
      <c r="B70" s="242" t="s">
        <v>37</v>
      </c>
      <c r="C70" s="346"/>
      <c r="D70" s="347"/>
      <c r="E70" s="347"/>
    </row>
    <row r="71" spans="1:13">
      <c r="A71" s="266"/>
      <c r="B71" s="270"/>
      <c r="C71" s="271" t="s">
        <v>132</v>
      </c>
      <c r="D71" s="344">
        <v>0.84030000000000005</v>
      </c>
      <c r="E71" s="344">
        <v>0.15970000000000001</v>
      </c>
    </row>
    <row r="72" spans="1:13" ht="18.75" thickBot="1">
      <c r="A72" s="273">
        <v>1</v>
      </c>
      <c r="B72" s="246">
        <v>2</v>
      </c>
      <c r="C72" s="341">
        <v>3</v>
      </c>
      <c r="D72" s="342">
        <v>4</v>
      </c>
      <c r="E72" s="343">
        <v>5</v>
      </c>
    </row>
    <row r="73" spans="1:13">
      <c r="A73" s="248">
        <v>51201</v>
      </c>
      <c r="B73" s="249" t="s">
        <v>141</v>
      </c>
      <c r="C73" s="585">
        <f>[1]SC!C36</f>
        <v>16614</v>
      </c>
      <c r="D73" s="298"/>
      <c r="E73" s="562"/>
    </row>
    <row r="74" spans="1:13">
      <c r="A74" s="250">
        <v>51202</v>
      </c>
      <c r="B74" s="251" t="s">
        <v>142</v>
      </c>
      <c r="C74" s="586">
        <f>[1]SC!C37</f>
        <v>356145.98</v>
      </c>
      <c r="D74" s="299"/>
      <c r="E74" s="563"/>
    </row>
    <row r="75" spans="1:13">
      <c r="A75" s="250">
        <v>51203</v>
      </c>
      <c r="B75" s="251" t="s">
        <v>143</v>
      </c>
      <c r="C75" s="586">
        <f>[1]SC!C38</f>
        <v>1100</v>
      </c>
      <c r="D75" s="299"/>
      <c r="E75" s="563"/>
    </row>
    <row r="76" spans="1:13">
      <c r="A76" s="250">
        <v>51204</v>
      </c>
      <c r="B76" s="251" t="s">
        <v>144</v>
      </c>
      <c r="C76" s="586">
        <f>[1]SC!C39</f>
        <v>0</v>
      </c>
      <c r="D76" s="299"/>
      <c r="E76" s="563"/>
    </row>
    <row r="77" spans="1:13">
      <c r="A77" s="250">
        <v>51205</v>
      </c>
      <c r="B77" s="251" t="s">
        <v>145</v>
      </c>
      <c r="C77" s="586">
        <f>[1]SC!C40</f>
        <v>0</v>
      </c>
      <c r="D77" s="299"/>
      <c r="E77" s="563"/>
    </row>
    <row r="78" spans="1:13">
      <c r="A78" s="250">
        <v>51299</v>
      </c>
      <c r="B78" s="251" t="s">
        <v>146</v>
      </c>
      <c r="C78" s="586">
        <f>[1]SC!C41</f>
        <v>0</v>
      </c>
      <c r="D78" s="299"/>
      <c r="E78" s="563"/>
    </row>
    <row r="79" spans="1:13">
      <c r="A79" s="250">
        <v>51301</v>
      </c>
      <c r="B79" s="251" t="s">
        <v>147</v>
      </c>
      <c r="C79" s="586">
        <f>[1]SC!C42</f>
        <v>0</v>
      </c>
      <c r="D79" s="299"/>
      <c r="E79" s="563"/>
    </row>
    <row r="80" spans="1:13">
      <c r="A80" s="250">
        <v>51302</v>
      </c>
      <c r="B80" s="251" t="s">
        <v>148</v>
      </c>
      <c r="C80" s="586">
        <f>[1]SC!C43</f>
        <v>0</v>
      </c>
      <c r="D80" s="299"/>
      <c r="E80" s="563"/>
    </row>
    <row r="81" spans="1:5">
      <c r="A81" s="250">
        <v>51303</v>
      </c>
      <c r="B81" s="251" t="s">
        <v>149</v>
      </c>
      <c r="C81" s="586">
        <f>[1]SC!C44</f>
        <v>0</v>
      </c>
      <c r="D81" s="299"/>
      <c r="E81" s="563"/>
    </row>
    <row r="82" spans="1:5">
      <c r="A82" s="250">
        <v>51304</v>
      </c>
      <c r="B82" s="251" t="s">
        <v>150</v>
      </c>
      <c r="C82" s="586">
        <f>[1]SC!C45</f>
        <v>0</v>
      </c>
      <c r="D82" s="299"/>
      <c r="E82" s="563"/>
    </row>
    <row r="83" spans="1:5">
      <c r="A83" s="250">
        <v>51305</v>
      </c>
      <c r="B83" s="251" t="s">
        <v>151</v>
      </c>
      <c r="C83" s="586">
        <f>[1]SC!C46</f>
        <v>0</v>
      </c>
      <c r="D83" s="299"/>
      <c r="E83" s="563"/>
    </row>
    <row r="84" spans="1:5">
      <c r="A84" s="250">
        <v>51306</v>
      </c>
      <c r="B84" s="251" t="s">
        <v>152</v>
      </c>
      <c r="C84" s="586">
        <f>[1]SC!C47</f>
        <v>0</v>
      </c>
      <c r="D84" s="299"/>
      <c r="E84" s="563"/>
    </row>
    <row r="85" spans="1:5">
      <c r="A85" s="250">
        <v>51307</v>
      </c>
      <c r="B85" s="251" t="s">
        <v>153</v>
      </c>
      <c r="C85" s="586">
        <f>[1]SC!C48</f>
        <v>109465</v>
      </c>
      <c r="D85" s="299"/>
      <c r="E85" s="563"/>
    </row>
    <row r="86" spans="1:5">
      <c r="A86" s="250">
        <v>51308</v>
      </c>
      <c r="B86" s="251" t="s">
        <v>154</v>
      </c>
      <c r="C86" s="586">
        <f>[1]SC!C49</f>
        <v>151320.59</v>
      </c>
      <c r="D86" s="299"/>
      <c r="E86" s="563"/>
    </row>
    <row r="87" spans="1:5">
      <c r="A87" s="250">
        <v>51309</v>
      </c>
      <c r="B87" s="251" t="s">
        <v>155</v>
      </c>
      <c r="C87" s="586">
        <f>[1]SC!C50</f>
        <v>0</v>
      </c>
      <c r="D87" s="299"/>
      <c r="E87" s="563"/>
    </row>
    <row r="88" spans="1:5">
      <c r="A88" s="250">
        <v>51310</v>
      </c>
      <c r="B88" s="251" t="s">
        <v>156</v>
      </c>
      <c r="C88" s="586">
        <f>[1]SC!C51</f>
        <v>0</v>
      </c>
      <c r="D88" s="299"/>
      <c r="E88" s="563"/>
    </row>
    <row r="89" spans="1:5">
      <c r="A89" s="250">
        <v>51311</v>
      </c>
      <c r="B89" s="251" t="s">
        <v>157</v>
      </c>
      <c r="C89" s="586">
        <f>[1]SC!C52</f>
        <v>0</v>
      </c>
      <c r="D89" s="299"/>
      <c r="E89" s="563"/>
    </row>
    <row r="90" spans="1:5">
      <c r="A90" s="250">
        <v>51312</v>
      </c>
      <c r="B90" s="251" t="s">
        <v>158</v>
      </c>
      <c r="C90" s="587">
        <f>[1]SC!C53</f>
        <v>0</v>
      </c>
      <c r="D90" s="300"/>
      <c r="E90" s="564"/>
    </row>
    <row r="91" spans="1:5">
      <c r="A91" s="619">
        <v>51313</v>
      </c>
      <c r="B91" s="620" t="s">
        <v>159</v>
      </c>
      <c r="C91" s="590"/>
      <c r="D91" s="294"/>
      <c r="E91" s="567"/>
    </row>
    <row r="92" spans="1:5">
      <c r="A92" s="427">
        <v>51314</v>
      </c>
      <c r="B92" s="428" t="s">
        <v>160</v>
      </c>
      <c r="C92" s="588">
        <f>[1]SC!C55</f>
        <v>0</v>
      </c>
      <c r="D92" s="301"/>
      <c r="E92" s="565"/>
    </row>
    <row r="93" spans="1:5">
      <c r="A93" s="425">
        <v>51315</v>
      </c>
      <c r="B93" s="426" t="s">
        <v>161</v>
      </c>
      <c r="C93" s="586">
        <f>[1]SC!C56</f>
        <v>0</v>
      </c>
      <c r="D93" s="299"/>
      <c r="E93" s="563"/>
    </row>
    <row r="94" spans="1:5">
      <c r="A94" s="425">
        <v>51316</v>
      </c>
      <c r="B94" s="426" t="s">
        <v>162</v>
      </c>
      <c r="C94" s="586">
        <f>[1]SC!C57</f>
        <v>0</v>
      </c>
      <c r="D94" s="299"/>
      <c r="E94" s="563"/>
    </row>
    <row r="95" spans="1:5">
      <c r="A95" s="425">
        <v>51399</v>
      </c>
      <c r="B95" s="426" t="s">
        <v>163</v>
      </c>
      <c r="C95" s="586">
        <f>[1]SC!C58</f>
        <v>71259.31</v>
      </c>
      <c r="D95" s="299"/>
      <c r="E95" s="563"/>
    </row>
    <row r="96" spans="1:5">
      <c r="A96" s="425">
        <v>51401</v>
      </c>
      <c r="B96" s="426" t="s">
        <v>164</v>
      </c>
      <c r="C96" s="586">
        <f>[1]SC!C59</f>
        <v>0</v>
      </c>
      <c r="D96" s="299"/>
      <c r="E96" s="563"/>
    </row>
    <row r="97" spans="1:5">
      <c r="A97" s="425">
        <v>51402</v>
      </c>
      <c r="B97" s="426" t="s">
        <v>165</v>
      </c>
      <c r="C97" s="586">
        <f>[1]SC!C60</f>
        <v>0</v>
      </c>
      <c r="D97" s="299"/>
      <c r="E97" s="563"/>
    </row>
    <row r="98" spans="1:5">
      <c r="A98" s="621">
        <v>51403</v>
      </c>
      <c r="B98" s="622" t="s">
        <v>166</v>
      </c>
      <c r="C98" s="586">
        <f>[1]SC!C68</f>
        <v>0</v>
      </c>
      <c r="D98" s="299"/>
      <c r="E98" s="563"/>
    </row>
    <row r="99" spans="1:5">
      <c r="A99" s="250">
        <v>51404</v>
      </c>
      <c r="B99" s="251" t="s">
        <v>167</v>
      </c>
      <c r="C99" s="586">
        <f>[1]SC!C69</f>
        <v>0</v>
      </c>
      <c r="D99" s="299"/>
      <c r="E99" s="563"/>
    </row>
    <row r="100" spans="1:5">
      <c r="A100" s="250">
        <v>51405</v>
      </c>
      <c r="B100" s="251" t="s">
        <v>168</v>
      </c>
      <c r="C100" s="586">
        <f>[1]SC!C70</f>
        <v>8045</v>
      </c>
      <c r="D100" s="299"/>
      <c r="E100" s="563"/>
    </row>
    <row r="101" spans="1:5">
      <c r="A101" s="250">
        <v>51406</v>
      </c>
      <c r="B101" s="251" t="s">
        <v>169</v>
      </c>
      <c r="C101" s="586">
        <f>[1]SC!C71</f>
        <v>0</v>
      </c>
      <c r="D101" s="299"/>
      <c r="E101" s="563"/>
    </row>
    <row r="102" spans="1:5">
      <c r="A102" s="250">
        <v>51407</v>
      </c>
      <c r="B102" s="251" t="s">
        <v>170</v>
      </c>
      <c r="C102" s="586">
        <f>[1]SC!C72</f>
        <v>0</v>
      </c>
      <c r="D102" s="299"/>
      <c r="E102" s="563"/>
    </row>
    <row r="103" spans="1:5">
      <c r="A103" s="250">
        <v>51408</v>
      </c>
      <c r="B103" s="251" t="s">
        <v>171</v>
      </c>
      <c r="C103" s="586">
        <f>[1]SC!C73</f>
        <v>0</v>
      </c>
      <c r="D103" s="299"/>
      <c r="E103" s="563"/>
    </row>
    <row r="104" spans="1:5">
      <c r="A104" s="250">
        <v>51409</v>
      </c>
      <c r="B104" s="251" t="s">
        <v>172</v>
      </c>
      <c r="C104" s="586">
        <f>[1]SC!C74</f>
        <v>112816.09</v>
      </c>
      <c r="D104" s="299"/>
      <c r="E104" s="563"/>
    </row>
    <row r="105" spans="1:5">
      <c r="A105" s="250">
        <v>51499</v>
      </c>
      <c r="B105" s="251" t="s">
        <v>173</v>
      </c>
      <c r="C105" s="586">
        <f>[1]SC!C75</f>
        <v>0</v>
      </c>
      <c r="D105" s="299"/>
      <c r="E105" s="563"/>
    </row>
    <row r="106" spans="1:5">
      <c r="A106" s="250">
        <v>51601</v>
      </c>
      <c r="B106" s="251" t="s">
        <v>174</v>
      </c>
      <c r="C106" s="586">
        <f>[1]SC!C76</f>
        <v>0</v>
      </c>
      <c r="D106" s="299"/>
      <c r="E106" s="563"/>
    </row>
    <row r="107" spans="1:5">
      <c r="A107" s="250">
        <v>51602</v>
      </c>
      <c r="B107" s="251" t="s">
        <v>175</v>
      </c>
      <c r="C107" s="586">
        <f>[1]SC!C77</f>
        <v>0</v>
      </c>
      <c r="D107" s="299"/>
      <c r="E107" s="563"/>
    </row>
    <row r="108" spans="1:5">
      <c r="A108" s="250">
        <v>51603</v>
      </c>
      <c r="B108" s="251" t="s">
        <v>176</v>
      </c>
      <c r="C108" s="586">
        <f>[1]SC!C78</f>
        <v>0</v>
      </c>
      <c r="D108" s="299"/>
      <c r="E108" s="563"/>
    </row>
    <row r="109" spans="1:5">
      <c r="A109" s="250">
        <v>51604</v>
      </c>
      <c r="B109" s="251" t="s">
        <v>177</v>
      </c>
      <c r="C109" s="586">
        <f>[1]SC!C79</f>
        <v>8030</v>
      </c>
      <c r="D109" s="299"/>
      <c r="E109" s="563"/>
    </row>
    <row r="110" spans="1:5">
      <c r="A110" s="250">
        <v>51605</v>
      </c>
      <c r="B110" s="251" t="s">
        <v>178</v>
      </c>
      <c r="C110" s="586">
        <f>[1]SC!C80</f>
        <v>48673.5</v>
      </c>
      <c r="D110" s="299"/>
      <c r="E110" s="563"/>
    </row>
    <row r="111" spans="1:5">
      <c r="A111" s="250">
        <v>51606</v>
      </c>
      <c r="B111" s="251" t="s">
        <v>179</v>
      </c>
      <c r="C111" s="586">
        <f>[1]SC!C81</f>
        <v>0</v>
      </c>
      <c r="D111" s="299"/>
      <c r="E111" s="563"/>
    </row>
    <row r="112" spans="1:5">
      <c r="A112" s="250">
        <v>51607</v>
      </c>
      <c r="B112" s="251" t="s">
        <v>180</v>
      </c>
      <c r="C112" s="586">
        <f>[1]SC!C82</f>
        <v>0</v>
      </c>
      <c r="D112" s="299"/>
      <c r="E112" s="563"/>
    </row>
    <row r="113" spans="1:5">
      <c r="A113" s="250">
        <v>51608</v>
      </c>
      <c r="B113" s="251" t="s">
        <v>181</v>
      </c>
      <c r="C113" s="586">
        <f>[1]SC!C83</f>
        <v>0</v>
      </c>
      <c r="D113" s="299"/>
      <c r="E113" s="563"/>
    </row>
    <row r="114" spans="1:5">
      <c r="A114" s="250">
        <v>51609</v>
      </c>
      <c r="B114" s="251" t="s">
        <v>182</v>
      </c>
      <c r="C114" s="586">
        <f>[1]SC!C84</f>
        <v>0</v>
      </c>
      <c r="D114" s="299"/>
      <c r="E114" s="563"/>
    </row>
    <row r="115" spans="1:5">
      <c r="A115" s="250">
        <v>51610</v>
      </c>
      <c r="B115" s="251" t="s">
        <v>183</v>
      </c>
      <c r="C115" s="586">
        <f>[1]SC!C85</f>
        <v>76170.759999999995</v>
      </c>
      <c r="D115" s="299"/>
      <c r="E115" s="563"/>
    </row>
    <row r="116" spans="1:5">
      <c r="A116" s="250">
        <v>51611</v>
      </c>
      <c r="B116" s="251" t="s">
        <v>184</v>
      </c>
      <c r="C116" s="586">
        <f>[1]SC!C86</f>
        <v>97941.17</v>
      </c>
      <c r="D116" s="299"/>
      <c r="E116" s="563"/>
    </row>
    <row r="117" spans="1:5">
      <c r="A117" s="250">
        <v>51612</v>
      </c>
      <c r="B117" s="251" t="s">
        <v>185</v>
      </c>
      <c r="C117" s="586">
        <f>[1]SC!C87</f>
        <v>0</v>
      </c>
      <c r="D117" s="299"/>
      <c r="E117" s="563"/>
    </row>
    <row r="118" spans="1:5">
      <c r="A118" s="250">
        <v>51613</v>
      </c>
      <c r="B118" s="251" t="s">
        <v>186</v>
      </c>
      <c r="C118" s="586">
        <f>[1]SC!C88</f>
        <v>3063</v>
      </c>
      <c r="D118" s="299"/>
      <c r="E118" s="563"/>
    </row>
    <row r="119" spans="1:5">
      <c r="A119" s="250">
        <v>51614</v>
      </c>
      <c r="B119" s="251" t="s">
        <v>187</v>
      </c>
      <c r="C119" s="586">
        <f>[1]SC!C89</f>
        <v>6927</v>
      </c>
      <c r="D119" s="299"/>
      <c r="E119" s="563"/>
    </row>
    <row r="120" spans="1:5">
      <c r="A120" s="250">
        <v>51615</v>
      </c>
      <c r="B120" s="251" t="s">
        <v>188</v>
      </c>
      <c r="C120" s="586">
        <f>[1]SC!C90</f>
        <v>0</v>
      </c>
      <c r="D120" s="299"/>
      <c r="E120" s="563"/>
    </row>
    <row r="121" spans="1:5">
      <c r="A121" s="250">
        <v>51616</v>
      </c>
      <c r="B121" s="251" t="s">
        <v>189</v>
      </c>
      <c r="C121" s="586">
        <f>[1]SC!C91</f>
        <v>0</v>
      </c>
      <c r="D121" s="299"/>
      <c r="E121" s="563"/>
    </row>
    <row r="122" spans="1:5">
      <c r="A122" s="250">
        <v>51617</v>
      </c>
      <c r="B122" s="251" t="s">
        <v>190</v>
      </c>
      <c r="C122" s="586">
        <f>[1]SC!C92</f>
        <v>0</v>
      </c>
      <c r="D122" s="299"/>
      <c r="E122" s="563"/>
    </row>
    <row r="123" spans="1:5">
      <c r="A123" s="250">
        <v>51624</v>
      </c>
      <c r="B123" s="251" t="s">
        <v>229</v>
      </c>
      <c r="C123" s="586">
        <f>[1]SC!C93</f>
        <v>0</v>
      </c>
      <c r="D123" s="299"/>
      <c r="E123" s="563"/>
    </row>
    <row r="124" spans="1:5">
      <c r="A124" s="250">
        <v>51708</v>
      </c>
      <c r="B124" s="251" t="s">
        <v>230</v>
      </c>
      <c r="C124" s="586">
        <f>[1]SC!C94</f>
        <v>0</v>
      </c>
      <c r="D124" s="299"/>
      <c r="E124" s="563"/>
    </row>
    <row r="125" spans="1:5" s="500" customFormat="1">
      <c r="A125" s="497">
        <v>51699</v>
      </c>
      <c r="B125" s="498" t="s">
        <v>218</v>
      </c>
      <c r="C125" s="589" t="str">
        <f>[1]SC!C95</f>
        <v>R           -1,067,571.40</v>
      </c>
      <c r="D125" s="499"/>
      <c r="E125" s="566"/>
    </row>
    <row r="126" spans="1:5">
      <c r="A126" s="278"/>
      <c r="B126" s="279"/>
      <c r="C126" s="279"/>
      <c r="D126" s="279"/>
      <c r="E126" s="279"/>
    </row>
    <row r="127" spans="1:5" ht="15.75">
      <c r="A127" s="257"/>
      <c r="B127" s="257" t="s">
        <v>128</v>
      </c>
      <c r="C127" s="600">
        <f>SUM(C73:C124)+[1]SC!C54</f>
        <v>1067571.3999999999</v>
      </c>
      <c r="D127" s="258">
        <f>SUM(D73:D126)</f>
        <v>0</v>
      </c>
      <c r="E127" s="258">
        <f>SUM(E73:E126)</f>
        <v>0</v>
      </c>
    </row>
    <row r="128" spans="1:5">
      <c r="A128" s="281"/>
      <c r="B128" s="280"/>
      <c r="C128" s="280" t="s">
        <v>129</v>
      </c>
      <c r="D128" s="280" t="s">
        <v>129</v>
      </c>
      <c r="E128" s="280" t="s">
        <v>129</v>
      </c>
    </row>
    <row r="129" spans="1:13" ht="13.5" thickBot="1">
      <c r="A129" s="281"/>
      <c r="B129" s="280"/>
      <c r="C129" s="280"/>
      <c r="D129" s="280"/>
      <c r="E129" s="280"/>
    </row>
    <row r="130" spans="1:13" ht="21" thickBot="1">
      <c r="A130" s="261"/>
      <c r="B130" s="262" t="s">
        <v>99</v>
      </c>
      <c r="C130" s="584">
        <f>SUM(C73:C124)/1000</f>
        <v>1067.5713999999998</v>
      </c>
      <c r="D130" s="584">
        <f>(+D127-D91)/1000</f>
        <v>0</v>
      </c>
      <c r="E130" s="584">
        <f>(+E127-E91)/1000</f>
        <v>0</v>
      </c>
    </row>
    <row r="131" spans="1:13" ht="18">
      <c r="B131" s="626"/>
      <c r="C131" s="628">
        <f>C127-SUM([1]SC!$C$36:$C$60,[1]SC!$C$68:$C$94)</f>
        <v>0</v>
      </c>
    </row>
    <row r="133" spans="1:13" ht="12.95" customHeight="1"/>
    <row r="134" spans="1:13" ht="12.95" customHeight="1" thickBot="1"/>
    <row r="135" spans="1:13" ht="12.95" customHeight="1">
      <c r="A135" s="264" t="s">
        <v>38</v>
      </c>
      <c r="B135" s="238" t="s">
        <v>40</v>
      </c>
      <c r="C135" s="519" t="s">
        <v>134</v>
      </c>
      <c r="D135" s="520"/>
      <c r="E135" s="520"/>
      <c r="F135" s="520"/>
      <c r="G135" s="520"/>
      <c r="H135" s="520"/>
      <c r="I135" s="521"/>
      <c r="J135" s="265"/>
      <c r="K135" s="265"/>
      <c r="L135" s="235"/>
      <c r="M135" s="235"/>
    </row>
    <row r="136" spans="1:13" ht="15" customHeight="1">
      <c r="A136" s="266"/>
      <c r="B136" s="242"/>
      <c r="C136" s="267" t="s">
        <v>245</v>
      </c>
      <c r="D136" s="267" t="s">
        <v>245</v>
      </c>
      <c r="E136" s="267" t="s">
        <v>245</v>
      </c>
      <c r="F136" s="267" t="s">
        <v>245</v>
      </c>
      <c r="G136" s="267" t="s">
        <v>245</v>
      </c>
      <c r="H136" s="267" t="s">
        <v>245</v>
      </c>
      <c r="I136" s="802" t="s">
        <v>125</v>
      </c>
      <c r="L136" s="268"/>
      <c r="M136" s="268"/>
    </row>
    <row r="137" spans="1:13" ht="15" customHeight="1">
      <c r="A137" s="266" t="s">
        <v>39</v>
      </c>
      <c r="B137" s="242" t="s">
        <v>37</v>
      </c>
      <c r="C137" s="269" t="s">
        <v>130</v>
      </c>
      <c r="D137" s="269" t="s">
        <v>120</v>
      </c>
      <c r="E137" s="269" t="s">
        <v>204</v>
      </c>
      <c r="F137" s="269" t="s">
        <v>238</v>
      </c>
      <c r="G137" s="269" t="s">
        <v>239</v>
      </c>
      <c r="H137" s="269" t="s">
        <v>244</v>
      </c>
      <c r="I137" s="803"/>
    </row>
    <row r="138" spans="1:13" ht="15" customHeight="1">
      <c r="A138" s="266"/>
      <c r="B138" s="270"/>
      <c r="C138" s="271" t="s">
        <v>131</v>
      </c>
      <c r="D138" s="271" t="s">
        <v>131</v>
      </c>
      <c r="E138" s="271" t="s">
        <v>131</v>
      </c>
      <c r="F138" s="271" t="s">
        <v>131</v>
      </c>
      <c r="G138" s="271" t="s">
        <v>131</v>
      </c>
      <c r="H138" s="271" t="s">
        <v>131</v>
      </c>
      <c r="I138" s="272" t="s">
        <v>133</v>
      </c>
    </row>
    <row r="139" spans="1:13" s="277" customFormat="1" ht="20.100000000000001" customHeight="1" thickBot="1">
      <c r="A139" s="273">
        <v>1</v>
      </c>
      <c r="B139" s="246">
        <v>2</v>
      </c>
      <c r="C139" s="274">
        <v>3</v>
      </c>
      <c r="D139" s="275">
        <v>4</v>
      </c>
      <c r="E139" s="275">
        <v>5</v>
      </c>
      <c r="F139" s="275">
        <v>6</v>
      </c>
      <c r="G139" s="275">
        <v>7</v>
      </c>
      <c r="H139" s="275">
        <v>8</v>
      </c>
      <c r="I139" s="276">
        <v>11</v>
      </c>
    </row>
    <row r="140" spans="1:13" s="443" customFormat="1" ht="20.100000000000001" customHeight="1">
      <c r="A140" s="423">
        <v>51201</v>
      </c>
      <c r="B140" s="424" t="s">
        <v>141</v>
      </c>
      <c r="C140" s="429">
        <f>[1]SP!C36</f>
        <v>10700</v>
      </c>
      <c r="D140" s="430">
        <f>[1]SP!D36</f>
        <v>2400</v>
      </c>
      <c r="E140" s="430">
        <f>[1]SP!E36</f>
        <v>1700</v>
      </c>
      <c r="F140" s="430">
        <f>[1]SP!F36</f>
        <v>600</v>
      </c>
      <c r="G140" s="430">
        <f>[1]SP!G36</f>
        <v>1000</v>
      </c>
      <c r="H140" s="430">
        <f>[1]SP!H36</f>
        <v>700</v>
      </c>
      <c r="I140" s="431">
        <f>[1]SP!I36</f>
        <v>17100</v>
      </c>
    </row>
    <row r="141" spans="1:13" s="443" customFormat="1" ht="20.100000000000001" customHeight="1">
      <c r="A141" s="425">
        <v>51202</v>
      </c>
      <c r="B141" s="426" t="s">
        <v>142</v>
      </c>
      <c r="C141" s="432">
        <f>[1]SP!C37</f>
        <v>657667.30000000005</v>
      </c>
      <c r="D141" s="433">
        <f>[1]SP!D37</f>
        <v>80222.38</v>
      </c>
      <c r="E141" s="433">
        <f>[1]SP!E37</f>
        <v>26988.3</v>
      </c>
      <c r="F141" s="433">
        <f>[1]SP!F37</f>
        <v>21258</v>
      </c>
      <c r="G141" s="433">
        <f>[1]SP!G37</f>
        <v>13892.56</v>
      </c>
      <c r="H141" s="433">
        <f>[1]SP!H37</f>
        <v>8347.6</v>
      </c>
      <c r="I141" s="434">
        <f>[1]SP!I37</f>
        <v>808376.14</v>
      </c>
    </row>
    <row r="142" spans="1:13" s="443" customFormat="1" ht="20.100000000000001" customHeight="1">
      <c r="A142" s="425">
        <v>51203</v>
      </c>
      <c r="B142" s="426" t="s">
        <v>143</v>
      </c>
      <c r="C142" s="432">
        <f>[1]SP!C38</f>
        <v>105242.43</v>
      </c>
      <c r="D142" s="433">
        <f>[1]SP!D38</f>
        <v>19629.84</v>
      </c>
      <c r="E142" s="433">
        <f>[1]SP!E38</f>
        <v>18772.52</v>
      </c>
      <c r="F142" s="433">
        <f>[1]SP!F38</f>
        <v>0</v>
      </c>
      <c r="G142" s="433">
        <f>[1]SP!G38</f>
        <v>8900.36</v>
      </c>
      <c r="H142" s="433">
        <f>[1]SP!H38</f>
        <v>0</v>
      </c>
      <c r="I142" s="434">
        <f>[1]SP!I38</f>
        <v>152545.15</v>
      </c>
    </row>
    <row r="143" spans="1:13" s="443" customFormat="1" ht="20.100000000000001" customHeight="1">
      <c r="A143" s="425">
        <v>51204</v>
      </c>
      <c r="B143" s="426" t="s">
        <v>144</v>
      </c>
      <c r="C143" s="432">
        <f>[1]SP!C39</f>
        <v>0</v>
      </c>
      <c r="D143" s="433">
        <f>[1]SP!D39</f>
        <v>0</v>
      </c>
      <c r="E143" s="433">
        <f>[1]SP!E39</f>
        <v>0</v>
      </c>
      <c r="F143" s="433">
        <f>[1]SP!F39</f>
        <v>0</v>
      </c>
      <c r="G143" s="433">
        <f>[1]SP!G39</f>
        <v>0</v>
      </c>
      <c r="H143" s="433">
        <f>[1]SP!H39</f>
        <v>0</v>
      </c>
      <c r="I143" s="434">
        <f>[1]SP!I39</f>
        <v>0</v>
      </c>
    </row>
    <row r="144" spans="1:13" s="443" customFormat="1" ht="20.100000000000001" customHeight="1">
      <c r="A144" s="425">
        <v>51205</v>
      </c>
      <c r="B144" s="426" t="s">
        <v>145</v>
      </c>
      <c r="C144" s="432">
        <f>[1]SP!C40</f>
        <v>0</v>
      </c>
      <c r="D144" s="433">
        <f>[1]SP!D40</f>
        <v>0</v>
      </c>
      <c r="E144" s="433">
        <f>[1]SP!E40</f>
        <v>0</v>
      </c>
      <c r="F144" s="433">
        <f>[1]SP!F40</f>
        <v>0</v>
      </c>
      <c r="G144" s="433">
        <f>[1]SP!G40</f>
        <v>0</v>
      </c>
      <c r="H144" s="433">
        <f>[1]SP!H40</f>
        <v>0</v>
      </c>
      <c r="I144" s="434">
        <f>[1]SP!I40</f>
        <v>0</v>
      </c>
    </row>
    <row r="145" spans="1:10" s="443" customFormat="1" ht="20.100000000000001" customHeight="1">
      <c r="A145" s="425">
        <v>51299</v>
      </c>
      <c r="B145" s="426" t="s">
        <v>146</v>
      </c>
      <c r="C145" s="432">
        <f>[1]SP!C41</f>
        <v>37771.19</v>
      </c>
      <c r="D145" s="433">
        <f>[1]SP!D41</f>
        <v>33283.21</v>
      </c>
      <c r="E145" s="433">
        <f>[1]SP!E41</f>
        <v>5997.62</v>
      </c>
      <c r="F145" s="433">
        <f>[1]SP!F41</f>
        <v>0</v>
      </c>
      <c r="G145" s="433">
        <f>[1]SP!G41</f>
        <v>0</v>
      </c>
      <c r="H145" s="433">
        <f>[1]SP!H41</f>
        <v>0</v>
      </c>
      <c r="I145" s="434">
        <f>[1]SP!I41</f>
        <v>77052.02</v>
      </c>
    </row>
    <row r="146" spans="1:10" s="443" customFormat="1" ht="20.100000000000001" customHeight="1">
      <c r="A146" s="425">
        <v>51301</v>
      </c>
      <c r="B146" s="426" t="s">
        <v>147</v>
      </c>
      <c r="C146" s="432">
        <f>[1]SP!C42</f>
        <v>0</v>
      </c>
      <c r="D146" s="433">
        <f>[1]SP!D42</f>
        <v>427687.1</v>
      </c>
      <c r="E146" s="433">
        <f>[1]SP!E42</f>
        <v>0</v>
      </c>
      <c r="F146" s="433">
        <f>[1]SP!F42</f>
        <v>1795015.36</v>
      </c>
      <c r="G146" s="433">
        <f>[1]SP!G42</f>
        <v>0</v>
      </c>
      <c r="H146" s="433">
        <f>[1]SP!H42</f>
        <v>0</v>
      </c>
      <c r="I146" s="434">
        <f>[1]SP!I42</f>
        <v>2222702.46</v>
      </c>
    </row>
    <row r="147" spans="1:10" s="443" customFormat="1" ht="20.100000000000001" customHeight="1">
      <c r="A147" s="425">
        <v>51302</v>
      </c>
      <c r="B147" s="426" t="s">
        <v>148</v>
      </c>
      <c r="C147" s="432">
        <f>[1]SP!C43</f>
        <v>16016</v>
      </c>
      <c r="D147" s="433">
        <f>[1]SP!D43</f>
        <v>9238</v>
      </c>
      <c r="E147" s="433">
        <f>[1]SP!E43</f>
        <v>9751</v>
      </c>
      <c r="F147" s="433">
        <f>[1]SP!F43</f>
        <v>0</v>
      </c>
      <c r="G147" s="433">
        <f>[1]SP!G43</f>
        <v>1440</v>
      </c>
      <c r="H147" s="433">
        <f>[1]SP!H43</f>
        <v>0</v>
      </c>
      <c r="I147" s="434">
        <f>[1]SP!I43</f>
        <v>36445</v>
      </c>
    </row>
    <row r="148" spans="1:10" s="443" customFormat="1" ht="20.100000000000001" customHeight="1">
      <c r="A148" s="425">
        <v>51303</v>
      </c>
      <c r="B148" s="426" t="s">
        <v>149</v>
      </c>
      <c r="C148" s="432">
        <f>[1]SP!C44</f>
        <v>0</v>
      </c>
      <c r="D148" s="433">
        <f>[1]SP!D44</f>
        <v>0</v>
      </c>
      <c r="E148" s="433">
        <f>[1]SP!E44</f>
        <v>0</v>
      </c>
      <c r="F148" s="433">
        <f>[1]SP!F44</f>
        <v>0</v>
      </c>
      <c r="G148" s="433">
        <f>[1]SP!G44</f>
        <v>0</v>
      </c>
      <c r="H148" s="433">
        <f>[1]SP!H44</f>
        <v>0</v>
      </c>
      <c r="I148" s="434">
        <f>[1]SP!I44</f>
        <v>0</v>
      </c>
    </row>
    <row r="149" spans="1:10" s="443" customFormat="1" ht="20.100000000000001" customHeight="1">
      <c r="A149" s="425">
        <v>51304</v>
      </c>
      <c r="B149" s="426" t="s">
        <v>150</v>
      </c>
      <c r="C149" s="432">
        <f>[1]SP!C45</f>
        <v>0</v>
      </c>
      <c r="D149" s="433">
        <f>[1]SP!D45</f>
        <v>0</v>
      </c>
      <c r="E149" s="433">
        <f>[1]SP!E45</f>
        <v>0</v>
      </c>
      <c r="F149" s="433">
        <f>[1]SP!F45</f>
        <v>0</v>
      </c>
      <c r="G149" s="433">
        <f>[1]SP!G45</f>
        <v>0</v>
      </c>
      <c r="H149" s="433">
        <f>[1]SP!H45</f>
        <v>0</v>
      </c>
      <c r="I149" s="434">
        <f>[1]SP!I45</f>
        <v>0</v>
      </c>
    </row>
    <row r="150" spans="1:10" s="443" customFormat="1" ht="20.100000000000001" customHeight="1">
      <c r="A150" s="425">
        <v>51305</v>
      </c>
      <c r="B150" s="426" t="s">
        <v>151</v>
      </c>
      <c r="C150" s="432">
        <f>[1]SP!C46</f>
        <v>0</v>
      </c>
      <c r="D150" s="433">
        <f>[1]SP!D46</f>
        <v>0</v>
      </c>
      <c r="E150" s="433">
        <f>[1]SP!E46</f>
        <v>0</v>
      </c>
      <c r="F150" s="433">
        <f>[1]SP!F46</f>
        <v>0</v>
      </c>
      <c r="G150" s="433">
        <f>[1]SP!G46</f>
        <v>0</v>
      </c>
      <c r="H150" s="433">
        <f>[1]SP!H46</f>
        <v>0</v>
      </c>
      <c r="I150" s="434">
        <f>[1]SP!I46</f>
        <v>0</v>
      </c>
    </row>
    <row r="151" spans="1:10" s="443" customFormat="1" ht="20.100000000000001" customHeight="1">
      <c r="A151" s="425">
        <v>51306</v>
      </c>
      <c r="B151" s="426" t="s">
        <v>152</v>
      </c>
      <c r="C151" s="432">
        <f>[1]SP!C47</f>
        <v>0</v>
      </c>
      <c r="D151" s="433">
        <f>[1]SP!D47</f>
        <v>0</v>
      </c>
      <c r="E151" s="433">
        <f>[1]SP!E47</f>
        <v>0</v>
      </c>
      <c r="F151" s="433">
        <f>[1]SP!F47</f>
        <v>0</v>
      </c>
      <c r="G151" s="433">
        <f>[1]SP!G47</f>
        <v>0</v>
      </c>
      <c r="H151" s="433">
        <f>[1]SP!H47</f>
        <v>0</v>
      </c>
      <c r="I151" s="434">
        <f>[1]SP!I47</f>
        <v>0</v>
      </c>
    </row>
    <row r="152" spans="1:10" s="443" customFormat="1" ht="20.100000000000001" customHeight="1">
      <c r="A152" s="425">
        <v>51307</v>
      </c>
      <c r="B152" s="426" t="s">
        <v>153</v>
      </c>
      <c r="C152" s="432">
        <f>[1]SP!C48</f>
        <v>248318.01</v>
      </c>
      <c r="D152" s="433">
        <f>[1]SP!D48</f>
        <v>61166.95</v>
      </c>
      <c r="E152" s="433">
        <f>[1]SP!E48</f>
        <v>98258.7</v>
      </c>
      <c r="F152" s="433">
        <f>[1]SP!F48</f>
        <v>0</v>
      </c>
      <c r="G152" s="433">
        <f>[1]SP!G48</f>
        <v>21503</v>
      </c>
      <c r="H152" s="433">
        <f>[1]SP!H48</f>
        <v>0</v>
      </c>
      <c r="I152" s="434">
        <f>[1]SP!I48</f>
        <v>429246.66</v>
      </c>
    </row>
    <row r="153" spans="1:10" s="443" customFormat="1" ht="20.100000000000001" customHeight="1">
      <c r="A153" s="425">
        <v>51308</v>
      </c>
      <c r="B153" s="426" t="s">
        <v>154</v>
      </c>
      <c r="C153" s="432">
        <f>[1]SP!C49</f>
        <v>287489.74</v>
      </c>
      <c r="D153" s="433">
        <f>[1]SP!D49</f>
        <v>100794.18</v>
      </c>
      <c r="E153" s="433">
        <f>[1]SP!E49</f>
        <v>493725.86</v>
      </c>
      <c r="F153" s="433">
        <f>[1]SP!F49</f>
        <v>1918.77</v>
      </c>
      <c r="G153" s="433">
        <f>[1]SP!G49</f>
        <v>4286.76</v>
      </c>
      <c r="H153" s="433">
        <f>[1]SP!H49</f>
        <v>0</v>
      </c>
      <c r="I153" s="434">
        <f>[1]SP!I49</f>
        <v>888215.31</v>
      </c>
    </row>
    <row r="154" spans="1:10" s="443" customFormat="1" ht="20.100000000000001" customHeight="1">
      <c r="A154" s="425">
        <v>51309</v>
      </c>
      <c r="B154" s="426" t="s">
        <v>155</v>
      </c>
      <c r="C154" s="432">
        <f>[1]SP!C50</f>
        <v>0</v>
      </c>
      <c r="D154" s="433">
        <f>[1]SP!D50</f>
        <v>0</v>
      </c>
      <c r="E154" s="433">
        <f>[1]SP!E50</f>
        <v>0</v>
      </c>
      <c r="F154" s="433">
        <f>[1]SP!F50</f>
        <v>0</v>
      </c>
      <c r="G154" s="433">
        <f>[1]SP!G50</f>
        <v>0</v>
      </c>
      <c r="H154" s="433">
        <f>[1]SP!H50</f>
        <v>0</v>
      </c>
      <c r="I154" s="434">
        <f>[1]SP!I50</f>
        <v>0</v>
      </c>
    </row>
    <row r="155" spans="1:10" s="443" customFormat="1" ht="20.100000000000001" customHeight="1">
      <c r="A155" s="425">
        <v>51310</v>
      </c>
      <c r="B155" s="426" t="s">
        <v>156</v>
      </c>
      <c r="C155" s="432">
        <f>[1]SP!C51</f>
        <v>0</v>
      </c>
      <c r="D155" s="433">
        <f>[1]SP!D51</f>
        <v>0</v>
      </c>
      <c r="E155" s="433">
        <f>[1]SP!E51</f>
        <v>0</v>
      </c>
      <c r="F155" s="433">
        <f>[1]SP!F51</f>
        <v>0</v>
      </c>
      <c r="G155" s="433">
        <f>[1]SP!G51</f>
        <v>0</v>
      </c>
      <c r="H155" s="433">
        <f>[1]SP!H51</f>
        <v>0</v>
      </c>
      <c r="I155" s="434">
        <f>[1]SP!I51</f>
        <v>0</v>
      </c>
    </row>
    <row r="156" spans="1:10" s="443" customFormat="1" ht="20.100000000000001" customHeight="1">
      <c r="A156" s="425">
        <v>51311</v>
      </c>
      <c r="B156" s="426" t="s">
        <v>157</v>
      </c>
      <c r="C156" s="432">
        <f>[1]SP!C52</f>
        <v>0</v>
      </c>
      <c r="D156" s="433">
        <f>[1]SP!D52</f>
        <v>0</v>
      </c>
      <c r="E156" s="433">
        <f>[1]SP!E52</f>
        <v>0</v>
      </c>
      <c r="F156" s="433">
        <f>[1]SP!F52</f>
        <v>0</v>
      </c>
      <c r="G156" s="433">
        <f>[1]SP!G52</f>
        <v>0</v>
      </c>
      <c r="H156" s="433">
        <f>[1]SP!H52</f>
        <v>0</v>
      </c>
      <c r="I156" s="434">
        <f>[1]SP!I52</f>
        <v>0</v>
      </c>
    </row>
    <row r="157" spans="1:10" s="443" customFormat="1" ht="20.100000000000001" customHeight="1">
      <c r="A157" s="425">
        <v>51312</v>
      </c>
      <c r="B157" s="426" t="s">
        <v>158</v>
      </c>
      <c r="C157" s="435">
        <f>[1]SP!C53</f>
        <v>0</v>
      </c>
      <c r="D157" s="436">
        <f>[1]SP!D53</f>
        <v>0</v>
      </c>
      <c r="E157" s="436">
        <f>[1]SP!E53</f>
        <v>0</v>
      </c>
      <c r="F157" s="436">
        <f>[1]SP!F53</f>
        <v>871570.63</v>
      </c>
      <c r="G157" s="436">
        <f>[1]SP!G53</f>
        <v>0</v>
      </c>
      <c r="H157" s="436">
        <f>[1]SP!H53</f>
        <v>771766.13</v>
      </c>
      <c r="I157" s="437">
        <f>[1]SP!I53</f>
        <v>1643336.76</v>
      </c>
    </row>
    <row r="158" spans="1:10" s="444" customFormat="1" ht="20.100000000000001" customHeight="1">
      <c r="A158" s="619">
        <v>51313</v>
      </c>
      <c r="B158" s="620" t="s">
        <v>159</v>
      </c>
      <c r="C158" s="438"/>
      <c r="D158" s="438"/>
      <c r="E158" s="527"/>
      <c r="F158" s="527"/>
      <c r="G158" s="527"/>
      <c r="H158" s="527"/>
      <c r="I158" s="439"/>
      <c r="J158" s="443"/>
    </row>
    <row r="159" spans="1:10" s="445" customFormat="1" ht="20.100000000000001" customHeight="1">
      <c r="A159" s="427">
        <v>51314</v>
      </c>
      <c r="B159" s="428" t="s">
        <v>160</v>
      </c>
      <c r="C159" s="440">
        <f>[1]SP!C55</f>
        <v>0</v>
      </c>
      <c r="D159" s="441">
        <f>[1]SP!D55</f>
        <v>0</v>
      </c>
      <c r="E159" s="441">
        <f>[1]SP!E55</f>
        <v>0</v>
      </c>
      <c r="F159" s="441">
        <f>[1]SP!F55</f>
        <v>0</v>
      </c>
      <c r="G159" s="441">
        <f>[1]SP!G55</f>
        <v>0</v>
      </c>
      <c r="H159" s="441">
        <f>[1]SP!H55</f>
        <v>0</v>
      </c>
      <c r="I159" s="442">
        <f>[1]SP!I55</f>
        <v>0</v>
      </c>
      <c r="J159" s="443"/>
    </row>
    <row r="160" spans="1:10" s="443" customFormat="1" ht="20.100000000000001" customHeight="1">
      <c r="A160" s="425">
        <v>51315</v>
      </c>
      <c r="B160" s="426" t="s">
        <v>161</v>
      </c>
      <c r="C160" s="432">
        <f>[1]SP!C56</f>
        <v>0</v>
      </c>
      <c r="D160" s="433">
        <f>[1]SP!D56</f>
        <v>0</v>
      </c>
      <c r="E160" s="433">
        <f>[1]SP!E56</f>
        <v>0</v>
      </c>
      <c r="F160" s="433">
        <f>[1]SP!F56</f>
        <v>0</v>
      </c>
      <c r="G160" s="433">
        <f>[1]SP!G56</f>
        <v>0</v>
      </c>
      <c r="H160" s="433">
        <f>[1]SP!H56</f>
        <v>0</v>
      </c>
      <c r="I160" s="434">
        <f>[1]SP!I56</f>
        <v>0</v>
      </c>
    </row>
    <row r="161" spans="1:9" s="443" customFormat="1" ht="20.100000000000001" customHeight="1">
      <c r="A161" s="425">
        <v>51316</v>
      </c>
      <c r="B161" s="426" t="s">
        <v>162</v>
      </c>
      <c r="C161" s="432">
        <f>[1]SP!C57</f>
        <v>0</v>
      </c>
      <c r="D161" s="433">
        <f>[1]SP!D57</f>
        <v>0</v>
      </c>
      <c r="E161" s="433">
        <f>[1]SP!E57</f>
        <v>0</v>
      </c>
      <c r="F161" s="433">
        <f>[1]SP!F57</f>
        <v>0</v>
      </c>
      <c r="G161" s="433">
        <f>[1]SP!G57</f>
        <v>0</v>
      </c>
      <c r="H161" s="433">
        <f>[1]SP!H57</f>
        <v>0</v>
      </c>
      <c r="I161" s="434">
        <f>[1]SP!I57</f>
        <v>0</v>
      </c>
    </row>
    <row r="162" spans="1:9" s="443" customFormat="1" ht="20.100000000000001" customHeight="1">
      <c r="A162" s="425">
        <v>51399</v>
      </c>
      <c r="B162" s="426" t="s">
        <v>163</v>
      </c>
      <c r="C162" s="432">
        <f>[1]SP!C58</f>
        <v>538405.79</v>
      </c>
      <c r="D162" s="433">
        <f>[1]SP!D58</f>
        <v>50171.86</v>
      </c>
      <c r="E162" s="433">
        <f>[1]SP!E58</f>
        <v>64688.800000000003</v>
      </c>
      <c r="F162" s="433">
        <f>[1]SP!F58</f>
        <v>30745.79</v>
      </c>
      <c r="G162" s="433">
        <f>[1]SP!G58</f>
        <v>10370.790000000001</v>
      </c>
      <c r="H162" s="433">
        <f>[1]SP!H58</f>
        <v>0</v>
      </c>
      <c r="I162" s="434">
        <f>[1]SP!I58</f>
        <v>694383.03</v>
      </c>
    </row>
    <row r="163" spans="1:9" s="443" customFormat="1" ht="20.100000000000001" customHeight="1">
      <c r="A163" s="425">
        <v>51401</v>
      </c>
      <c r="B163" s="426" t="s">
        <v>164</v>
      </c>
      <c r="C163" s="432">
        <f>[1]SP!C59</f>
        <v>0</v>
      </c>
      <c r="D163" s="433">
        <f>[1]SP!D59</f>
        <v>0</v>
      </c>
      <c r="E163" s="433">
        <f>[1]SP!E59</f>
        <v>0</v>
      </c>
      <c r="F163" s="433">
        <f>[1]SP!F59</f>
        <v>0</v>
      </c>
      <c r="G163" s="433">
        <f>[1]SP!G59</f>
        <v>0</v>
      </c>
      <c r="H163" s="433">
        <f>[1]SP!H59</f>
        <v>0</v>
      </c>
      <c r="I163" s="434">
        <f>[1]SP!I59</f>
        <v>0</v>
      </c>
    </row>
    <row r="164" spans="1:9" s="443" customFormat="1" ht="20.100000000000001" customHeight="1">
      <c r="A164" s="425">
        <v>51402</v>
      </c>
      <c r="B164" s="426" t="s">
        <v>165</v>
      </c>
      <c r="C164" s="432">
        <f>[1]SP!C60</f>
        <v>0</v>
      </c>
      <c r="D164" s="433">
        <f>[1]SP!D60</f>
        <v>0</v>
      </c>
      <c r="E164" s="433">
        <f>[1]SP!E60</f>
        <v>0</v>
      </c>
      <c r="F164" s="433">
        <f>[1]SP!F60</f>
        <v>0</v>
      </c>
      <c r="G164" s="433">
        <f>[1]SP!G60</f>
        <v>0</v>
      </c>
      <c r="H164" s="433">
        <f>[1]SP!H60</f>
        <v>0</v>
      </c>
      <c r="I164" s="434">
        <f>[1]SP!I60</f>
        <v>0</v>
      </c>
    </row>
    <row r="165" spans="1:9" s="443" customFormat="1" ht="20.100000000000001" customHeight="1">
      <c r="A165" s="621">
        <v>51403</v>
      </c>
      <c r="B165" s="622" t="s">
        <v>166</v>
      </c>
      <c r="C165" s="642">
        <f>[1]SP!C68</f>
        <v>0</v>
      </c>
      <c r="D165" s="643">
        <f>[1]SP!D68</f>
        <v>0</v>
      </c>
      <c r="E165" s="643">
        <f>[1]SP!E68</f>
        <v>0</v>
      </c>
      <c r="F165" s="643">
        <f>[1]SP!F68</f>
        <v>0</v>
      </c>
      <c r="G165" s="643">
        <f>[1]SP!G68</f>
        <v>0</v>
      </c>
      <c r="H165" s="643">
        <f>[1]SP!H68</f>
        <v>0</v>
      </c>
      <c r="I165" s="434">
        <f>[1]SP!I68</f>
        <v>0</v>
      </c>
    </row>
    <row r="166" spans="1:9" s="443" customFormat="1" ht="20.100000000000001" customHeight="1">
      <c r="A166" s="425">
        <v>51404</v>
      </c>
      <c r="B166" s="426" t="s">
        <v>167</v>
      </c>
      <c r="C166" s="432">
        <f>[1]SP!C69</f>
        <v>0</v>
      </c>
      <c r="D166" s="433">
        <f>[1]SP!D69</f>
        <v>0</v>
      </c>
      <c r="E166" s="433">
        <f>[1]SP!E69</f>
        <v>0</v>
      </c>
      <c r="F166" s="433">
        <f>[1]SP!F69</f>
        <v>0</v>
      </c>
      <c r="G166" s="433">
        <f>[1]SP!G69</f>
        <v>0</v>
      </c>
      <c r="H166" s="433">
        <f>[1]SP!H69</f>
        <v>0</v>
      </c>
      <c r="I166" s="434">
        <f>[1]SP!I69</f>
        <v>0</v>
      </c>
    </row>
    <row r="167" spans="1:9" s="443" customFormat="1" ht="20.100000000000001" customHeight="1">
      <c r="A167" s="425">
        <v>51405</v>
      </c>
      <c r="B167" s="426" t="s">
        <v>168</v>
      </c>
      <c r="C167" s="432">
        <f>[1]SP!C70</f>
        <v>50000</v>
      </c>
      <c r="D167" s="433">
        <f>[1]SP!D70</f>
        <v>50000</v>
      </c>
      <c r="E167" s="433">
        <f>[1]SP!E70</f>
        <v>12500</v>
      </c>
      <c r="F167" s="433">
        <f>[1]SP!F70</f>
        <v>0</v>
      </c>
      <c r="G167" s="433">
        <f>[1]SP!G70</f>
        <v>25000</v>
      </c>
      <c r="H167" s="433">
        <f>[1]SP!H70</f>
        <v>0</v>
      </c>
      <c r="I167" s="434">
        <f>[1]SP!I70</f>
        <v>137500</v>
      </c>
    </row>
    <row r="168" spans="1:9" s="443" customFormat="1" ht="20.100000000000001" customHeight="1">
      <c r="A168" s="425">
        <v>51406</v>
      </c>
      <c r="B168" s="426" t="s">
        <v>169</v>
      </c>
      <c r="C168" s="432">
        <f>[1]SP!C71</f>
        <v>0</v>
      </c>
      <c r="D168" s="433">
        <f>[1]SP!D71</f>
        <v>0</v>
      </c>
      <c r="E168" s="433">
        <f>[1]SP!E71</f>
        <v>0</v>
      </c>
      <c r="F168" s="433">
        <f>[1]SP!F71</f>
        <v>0</v>
      </c>
      <c r="G168" s="433">
        <f>[1]SP!G71</f>
        <v>0</v>
      </c>
      <c r="H168" s="433">
        <f>[1]SP!H71</f>
        <v>0</v>
      </c>
      <c r="I168" s="434">
        <f>[1]SP!I71</f>
        <v>0</v>
      </c>
    </row>
    <row r="169" spans="1:9" s="443" customFormat="1" ht="20.100000000000001" customHeight="1">
      <c r="A169" s="425">
        <v>51407</v>
      </c>
      <c r="B169" s="426" t="s">
        <v>170</v>
      </c>
      <c r="C169" s="432">
        <f>[1]SP!C72</f>
        <v>0</v>
      </c>
      <c r="D169" s="433">
        <f>[1]SP!D72</f>
        <v>0</v>
      </c>
      <c r="E169" s="433">
        <f>[1]SP!E72</f>
        <v>0</v>
      </c>
      <c r="F169" s="433">
        <f>[1]SP!F72</f>
        <v>0</v>
      </c>
      <c r="G169" s="433">
        <f>[1]SP!G72</f>
        <v>0</v>
      </c>
      <c r="H169" s="433">
        <f>[1]SP!H72</f>
        <v>0</v>
      </c>
      <c r="I169" s="434">
        <f>[1]SP!I72</f>
        <v>0</v>
      </c>
    </row>
    <row r="170" spans="1:9" s="443" customFormat="1" ht="20.100000000000001" customHeight="1">
      <c r="A170" s="425">
        <v>51408</v>
      </c>
      <c r="B170" s="426" t="s">
        <v>171</v>
      </c>
      <c r="C170" s="432">
        <f>[1]SP!C73</f>
        <v>527484</v>
      </c>
      <c r="D170" s="433">
        <f>[1]SP!D73</f>
        <v>101545</v>
      </c>
      <c r="E170" s="433">
        <f>[1]SP!E73</f>
        <v>253780</v>
      </c>
      <c r="F170" s="433">
        <f>[1]SP!F73</f>
        <v>0</v>
      </c>
      <c r="G170" s="433">
        <f>[1]SP!G73</f>
        <v>180255</v>
      </c>
      <c r="H170" s="433">
        <f>[1]SP!H73</f>
        <v>0</v>
      </c>
      <c r="I170" s="434">
        <f>[1]SP!I73</f>
        <v>1063064</v>
      </c>
    </row>
    <row r="171" spans="1:9" s="443" customFormat="1" ht="20.100000000000001" customHeight="1">
      <c r="A171" s="425">
        <v>51409</v>
      </c>
      <c r="B171" s="426" t="s">
        <v>172</v>
      </c>
      <c r="C171" s="432">
        <f>[1]SP!C74</f>
        <v>713428.05</v>
      </c>
      <c r="D171" s="433">
        <f>[1]SP!D74</f>
        <v>130443.63</v>
      </c>
      <c r="E171" s="433">
        <f>[1]SP!E74</f>
        <v>116596.88</v>
      </c>
      <c r="F171" s="433">
        <f>[1]SP!F74</f>
        <v>0</v>
      </c>
      <c r="G171" s="433">
        <f>[1]SP!G74</f>
        <v>49767.07</v>
      </c>
      <c r="H171" s="433">
        <f>[1]SP!H74</f>
        <v>0</v>
      </c>
      <c r="I171" s="434">
        <f>[1]SP!I74</f>
        <v>1010235.63</v>
      </c>
    </row>
    <row r="172" spans="1:9" s="443" customFormat="1" ht="20.100000000000001" customHeight="1">
      <c r="A172" s="425">
        <v>51499</v>
      </c>
      <c r="B172" s="426" t="s">
        <v>173</v>
      </c>
      <c r="C172" s="432">
        <f>[1]SP!C75</f>
        <v>0</v>
      </c>
      <c r="D172" s="433">
        <f>[1]SP!D75</f>
        <v>0</v>
      </c>
      <c r="E172" s="433">
        <f>[1]SP!E75</f>
        <v>0</v>
      </c>
      <c r="F172" s="433">
        <f>[1]SP!F75</f>
        <v>0</v>
      </c>
      <c r="G172" s="433">
        <f>[1]SP!G75</f>
        <v>0</v>
      </c>
      <c r="H172" s="433">
        <f>[1]SP!H75</f>
        <v>0</v>
      </c>
      <c r="I172" s="434">
        <f>[1]SP!I75</f>
        <v>0</v>
      </c>
    </row>
    <row r="173" spans="1:9" s="443" customFormat="1" ht="20.100000000000001" customHeight="1">
      <c r="A173" s="425">
        <v>51601</v>
      </c>
      <c r="B173" s="426" t="s">
        <v>174</v>
      </c>
      <c r="C173" s="432">
        <f>[1]SP!C76</f>
        <v>0</v>
      </c>
      <c r="D173" s="433">
        <f>[1]SP!D76</f>
        <v>0</v>
      </c>
      <c r="E173" s="433">
        <f>[1]SP!E76</f>
        <v>0</v>
      </c>
      <c r="F173" s="433">
        <f>[1]SP!F76</f>
        <v>0</v>
      </c>
      <c r="G173" s="433">
        <f>[1]SP!G76</f>
        <v>0</v>
      </c>
      <c r="H173" s="433">
        <f>[1]SP!H76</f>
        <v>0</v>
      </c>
      <c r="I173" s="434">
        <f>[1]SP!I76</f>
        <v>0</v>
      </c>
    </row>
    <row r="174" spans="1:9" s="443" customFormat="1" ht="20.100000000000001" customHeight="1">
      <c r="A174" s="425">
        <v>51602</v>
      </c>
      <c r="B174" s="426" t="s">
        <v>175</v>
      </c>
      <c r="C174" s="432">
        <f>[1]SP!C77</f>
        <v>0</v>
      </c>
      <c r="D174" s="433">
        <f>[1]SP!D77</f>
        <v>0</v>
      </c>
      <c r="E174" s="433">
        <f>[1]SP!E77</f>
        <v>0</v>
      </c>
      <c r="F174" s="433">
        <f>[1]SP!F77</f>
        <v>0</v>
      </c>
      <c r="G174" s="433">
        <f>[1]SP!G77</f>
        <v>0</v>
      </c>
      <c r="H174" s="433">
        <f>[1]SP!H77</f>
        <v>0</v>
      </c>
      <c r="I174" s="434">
        <f>[1]SP!I77</f>
        <v>0</v>
      </c>
    </row>
    <row r="175" spans="1:9" s="443" customFormat="1" ht="20.100000000000001" customHeight="1">
      <c r="A175" s="425">
        <v>51603</v>
      </c>
      <c r="B175" s="426" t="s">
        <v>176</v>
      </c>
      <c r="C175" s="432">
        <f>[1]SP!C78</f>
        <v>0</v>
      </c>
      <c r="D175" s="433">
        <f>[1]SP!D78</f>
        <v>0</v>
      </c>
      <c r="E175" s="433">
        <f>[1]SP!E78</f>
        <v>0</v>
      </c>
      <c r="F175" s="433">
        <f>[1]SP!F78</f>
        <v>0</v>
      </c>
      <c r="G175" s="433">
        <f>[1]SP!G78</f>
        <v>0</v>
      </c>
      <c r="H175" s="433">
        <f>[1]SP!H78</f>
        <v>0</v>
      </c>
      <c r="I175" s="434">
        <f>[1]SP!I78</f>
        <v>0</v>
      </c>
    </row>
    <row r="176" spans="1:9" s="443" customFormat="1" ht="20.100000000000001" customHeight="1">
      <c r="A176" s="425">
        <v>51604</v>
      </c>
      <c r="B176" s="426" t="s">
        <v>177</v>
      </c>
      <c r="C176" s="432">
        <f>[1]SP!C79</f>
        <v>0</v>
      </c>
      <c r="D176" s="433">
        <f>[1]SP!D79</f>
        <v>0</v>
      </c>
      <c r="E176" s="433">
        <f>[1]SP!E79</f>
        <v>0</v>
      </c>
      <c r="F176" s="433">
        <f>[1]SP!F79</f>
        <v>0</v>
      </c>
      <c r="G176" s="433">
        <f>[1]SP!G79</f>
        <v>0</v>
      </c>
      <c r="H176" s="433">
        <f>[1]SP!H79</f>
        <v>0</v>
      </c>
      <c r="I176" s="434">
        <f>[1]SP!I79</f>
        <v>0</v>
      </c>
    </row>
    <row r="177" spans="1:9" s="443" customFormat="1" ht="20.100000000000001" customHeight="1">
      <c r="A177" s="425">
        <v>51605</v>
      </c>
      <c r="B177" s="426" t="s">
        <v>178</v>
      </c>
      <c r="C177" s="432">
        <f>[1]SP!C80</f>
        <v>0</v>
      </c>
      <c r="D177" s="433">
        <f>[1]SP!D80</f>
        <v>0</v>
      </c>
      <c r="E177" s="433">
        <f>[1]SP!E80</f>
        <v>0</v>
      </c>
      <c r="F177" s="433">
        <f>[1]SP!F80</f>
        <v>0</v>
      </c>
      <c r="G177" s="433">
        <f>[1]SP!G80</f>
        <v>0</v>
      </c>
      <c r="H177" s="433">
        <f>[1]SP!H80</f>
        <v>0</v>
      </c>
      <c r="I177" s="434">
        <f>[1]SP!I80</f>
        <v>0</v>
      </c>
    </row>
    <row r="178" spans="1:9" s="443" customFormat="1" ht="20.100000000000001" customHeight="1">
      <c r="A178" s="425">
        <v>51606</v>
      </c>
      <c r="B178" s="426" t="s">
        <v>179</v>
      </c>
      <c r="C178" s="432">
        <f>[1]SP!C81</f>
        <v>2000</v>
      </c>
      <c r="D178" s="433">
        <f>[1]SP!D81</f>
        <v>800</v>
      </c>
      <c r="E178" s="433">
        <f>[1]SP!E81</f>
        <v>400</v>
      </c>
      <c r="F178" s="433">
        <f>[1]SP!F81</f>
        <v>0</v>
      </c>
      <c r="G178" s="433">
        <f>[1]SP!G81</f>
        <v>400</v>
      </c>
      <c r="H178" s="433">
        <f>[1]SP!H81</f>
        <v>0</v>
      </c>
      <c r="I178" s="434">
        <f>[1]SP!I81</f>
        <v>3600</v>
      </c>
    </row>
    <row r="179" spans="1:9" s="443" customFormat="1" ht="20.100000000000001" customHeight="1">
      <c r="A179" s="425">
        <v>51607</v>
      </c>
      <c r="B179" s="426" t="s">
        <v>180</v>
      </c>
      <c r="C179" s="432">
        <f>[1]SP!C82</f>
        <v>0</v>
      </c>
      <c r="D179" s="433">
        <f>[1]SP!D82</f>
        <v>0</v>
      </c>
      <c r="E179" s="433">
        <f>[1]SP!E82</f>
        <v>0</v>
      </c>
      <c r="F179" s="433">
        <f>[1]SP!F82</f>
        <v>0</v>
      </c>
      <c r="G179" s="433">
        <f>[1]SP!G82</f>
        <v>0</v>
      </c>
      <c r="H179" s="433">
        <f>[1]SP!H82</f>
        <v>0</v>
      </c>
      <c r="I179" s="434">
        <f>[1]SP!I82</f>
        <v>0</v>
      </c>
    </row>
    <row r="180" spans="1:9" s="443" customFormat="1" ht="20.100000000000001" customHeight="1">
      <c r="A180" s="425">
        <v>51608</v>
      </c>
      <c r="B180" s="426" t="s">
        <v>181</v>
      </c>
      <c r="C180" s="432">
        <f>[1]SP!C83</f>
        <v>0</v>
      </c>
      <c r="D180" s="433">
        <f>[1]SP!D83</f>
        <v>0</v>
      </c>
      <c r="E180" s="433">
        <f>[1]SP!E83</f>
        <v>0</v>
      </c>
      <c r="F180" s="433">
        <f>[1]SP!F83</f>
        <v>0</v>
      </c>
      <c r="G180" s="433">
        <f>[1]SP!G83</f>
        <v>0</v>
      </c>
      <c r="H180" s="433">
        <f>[1]SP!H83</f>
        <v>0</v>
      </c>
      <c r="I180" s="434">
        <f>[1]SP!I83</f>
        <v>0</v>
      </c>
    </row>
    <row r="181" spans="1:9" s="443" customFormat="1" ht="20.100000000000001" customHeight="1">
      <c r="A181" s="425">
        <v>51609</v>
      </c>
      <c r="B181" s="426" t="s">
        <v>182</v>
      </c>
      <c r="C181" s="432">
        <f>[1]SP!C84</f>
        <v>0</v>
      </c>
      <c r="D181" s="433">
        <f>[1]SP!D84</f>
        <v>0</v>
      </c>
      <c r="E181" s="433">
        <f>[1]SP!E84</f>
        <v>0</v>
      </c>
      <c r="F181" s="433">
        <f>[1]SP!F84</f>
        <v>0</v>
      </c>
      <c r="G181" s="433">
        <f>[1]SP!G84</f>
        <v>0</v>
      </c>
      <c r="H181" s="433">
        <f>[1]SP!H84</f>
        <v>0</v>
      </c>
      <c r="I181" s="434">
        <f>[1]SP!I84</f>
        <v>0</v>
      </c>
    </row>
    <row r="182" spans="1:9" s="443" customFormat="1" ht="20.100000000000001" customHeight="1">
      <c r="A182" s="425">
        <v>51610</v>
      </c>
      <c r="B182" s="426" t="s">
        <v>183</v>
      </c>
      <c r="C182" s="432">
        <f>[1]SP!C85</f>
        <v>0</v>
      </c>
      <c r="D182" s="433">
        <f>[1]SP!D85</f>
        <v>0</v>
      </c>
      <c r="E182" s="433">
        <f>[1]SP!E85</f>
        <v>0</v>
      </c>
      <c r="F182" s="433">
        <f>[1]SP!F85</f>
        <v>0</v>
      </c>
      <c r="G182" s="433">
        <f>[1]SP!G85</f>
        <v>0</v>
      </c>
      <c r="H182" s="433">
        <f>[1]SP!H85</f>
        <v>0</v>
      </c>
      <c r="I182" s="434">
        <f>[1]SP!I85</f>
        <v>0</v>
      </c>
    </row>
    <row r="183" spans="1:9" s="443" customFormat="1" ht="20.100000000000001" customHeight="1">
      <c r="A183" s="425">
        <v>51611</v>
      </c>
      <c r="B183" s="426" t="s">
        <v>184</v>
      </c>
      <c r="C183" s="432">
        <f>[1]SP!C86</f>
        <v>180800.44</v>
      </c>
      <c r="D183" s="433">
        <f>[1]SP!D86</f>
        <v>15621.64</v>
      </c>
      <c r="E183" s="433">
        <f>[1]SP!E86</f>
        <v>10005.44</v>
      </c>
      <c r="F183" s="433">
        <f>[1]SP!F86</f>
        <v>0</v>
      </c>
      <c r="G183" s="433">
        <f>[1]SP!G86</f>
        <v>12435.48</v>
      </c>
      <c r="H183" s="433">
        <f>[1]SP!H86</f>
        <v>0</v>
      </c>
      <c r="I183" s="434">
        <f>[1]SP!I86</f>
        <v>218863</v>
      </c>
    </row>
    <row r="184" spans="1:9" s="443" customFormat="1" ht="20.100000000000001" customHeight="1">
      <c r="A184" s="425">
        <v>51612</v>
      </c>
      <c r="B184" s="426" t="s">
        <v>185</v>
      </c>
      <c r="C184" s="432">
        <f>[1]SP!C87</f>
        <v>0</v>
      </c>
      <c r="D184" s="433">
        <f>[1]SP!D87</f>
        <v>0</v>
      </c>
      <c r="E184" s="433">
        <f>[1]SP!E87</f>
        <v>0</v>
      </c>
      <c r="F184" s="433">
        <f>[1]SP!F87</f>
        <v>0</v>
      </c>
      <c r="G184" s="433">
        <f>[1]SP!G87</f>
        <v>0</v>
      </c>
      <c r="H184" s="433">
        <f>[1]SP!H87</f>
        <v>0</v>
      </c>
      <c r="I184" s="434">
        <f>[1]SP!I87</f>
        <v>0</v>
      </c>
    </row>
    <row r="185" spans="1:9" s="443" customFormat="1" ht="20.100000000000001" customHeight="1">
      <c r="A185" s="425">
        <v>51613</v>
      </c>
      <c r="B185" s="426" t="s">
        <v>186</v>
      </c>
      <c r="C185" s="432">
        <f>[1]SP!C88</f>
        <v>0</v>
      </c>
      <c r="D185" s="433">
        <f>[1]SP!D88</f>
        <v>0</v>
      </c>
      <c r="E185" s="433">
        <f>[1]SP!E88</f>
        <v>0</v>
      </c>
      <c r="F185" s="433">
        <f>[1]SP!F88</f>
        <v>0</v>
      </c>
      <c r="G185" s="433">
        <f>[1]SP!G88</f>
        <v>0</v>
      </c>
      <c r="H185" s="433">
        <f>[1]SP!H88</f>
        <v>0</v>
      </c>
      <c r="I185" s="434">
        <f>[1]SP!I88</f>
        <v>0</v>
      </c>
    </row>
    <row r="186" spans="1:9" s="443" customFormat="1" ht="20.100000000000001" customHeight="1">
      <c r="A186" s="425">
        <v>51614</v>
      </c>
      <c r="B186" s="426" t="s">
        <v>187</v>
      </c>
      <c r="C186" s="432">
        <f>[1]SP!C89</f>
        <v>0</v>
      </c>
      <c r="D186" s="433">
        <f>[1]SP!D89</f>
        <v>0</v>
      </c>
      <c r="E186" s="433">
        <f>[1]SP!E89</f>
        <v>0</v>
      </c>
      <c r="F186" s="433">
        <f>[1]SP!F89</f>
        <v>0</v>
      </c>
      <c r="G186" s="433">
        <f>[1]SP!G89</f>
        <v>0</v>
      </c>
      <c r="H186" s="433">
        <f>[1]SP!H89</f>
        <v>0</v>
      </c>
      <c r="I186" s="434">
        <f>[1]SP!I89</f>
        <v>0</v>
      </c>
    </row>
    <row r="187" spans="1:9" s="443" customFormat="1" ht="20.100000000000001" customHeight="1">
      <c r="A187" s="425">
        <v>51615</v>
      </c>
      <c r="B187" s="426" t="s">
        <v>188</v>
      </c>
      <c r="C187" s="432">
        <f>[1]SP!C90</f>
        <v>9349.4699999999993</v>
      </c>
      <c r="D187" s="433">
        <f>[1]SP!D90</f>
        <v>1860.85</v>
      </c>
      <c r="E187" s="433">
        <f>[1]SP!E90</f>
        <v>1191.8499999999999</v>
      </c>
      <c r="F187" s="433">
        <f>[1]SP!F90</f>
        <v>0</v>
      </c>
      <c r="G187" s="433">
        <f>[1]SP!G90</f>
        <v>1481.32</v>
      </c>
      <c r="H187" s="433">
        <f>[1]SP!H90</f>
        <v>0</v>
      </c>
      <c r="I187" s="434">
        <f>[1]SP!I90</f>
        <v>13883.49</v>
      </c>
    </row>
    <row r="188" spans="1:9" s="443" customFormat="1" ht="20.100000000000001" customHeight="1">
      <c r="A188" s="425">
        <v>51616</v>
      </c>
      <c r="B188" s="426" t="s">
        <v>189</v>
      </c>
      <c r="C188" s="432">
        <f>[1]SP!C91</f>
        <v>0</v>
      </c>
      <c r="D188" s="433">
        <f>[1]SP!D91</f>
        <v>0</v>
      </c>
      <c r="E188" s="433">
        <f>[1]SP!E91</f>
        <v>0</v>
      </c>
      <c r="F188" s="433">
        <f>[1]SP!F91</f>
        <v>0</v>
      </c>
      <c r="G188" s="433">
        <f>[1]SP!G91</f>
        <v>0</v>
      </c>
      <c r="H188" s="433">
        <f>[1]SP!H91</f>
        <v>0</v>
      </c>
      <c r="I188" s="434">
        <f>[1]SP!I91</f>
        <v>0</v>
      </c>
    </row>
    <row r="189" spans="1:9" s="443" customFormat="1" ht="20.100000000000001" customHeight="1">
      <c r="A189" s="425">
        <v>51617</v>
      </c>
      <c r="B189" s="426" t="s">
        <v>190</v>
      </c>
      <c r="C189" s="432">
        <f>[1]SP!C92</f>
        <v>0</v>
      </c>
      <c r="D189" s="433">
        <f>[1]SP!D92</f>
        <v>0</v>
      </c>
      <c r="E189" s="433">
        <f>[1]SP!E92</f>
        <v>0</v>
      </c>
      <c r="F189" s="433">
        <f>[1]SP!F92</f>
        <v>0</v>
      </c>
      <c r="G189" s="433">
        <f>[1]SP!G92</f>
        <v>0</v>
      </c>
      <c r="H189" s="433">
        <f>[1]SP!H92</f>
        <v>0</v>
      </c>
      <c r="I189" s="434">
        <f>[1]SP!I92</f>
        <v>0</v>
      </c>
    </row>
    <row r="190" spans="1:9" s="443" customFormat="1" ht="20.100000000000001" customHeight="1">
      <c r="A190" s="425">
        <v>51624</v>
      </c>
      <c r="B190" s="426" t="s">
        <v>229</v>
      </c>
      <c r="C190" s="432">
        <f>[1]SP!C93</f>
        <v>0</v>
      </c>
      <c r="D190" s="433">
        <f>[1]SP!D93</f>
        <v>0</v>
      </c>
      <c r="E190" s="433">
        <f>[1]SP!E93</f>
        <v>0</v>
      </c>
      <c r="F190" s="433">
        <f>[1]SP!F93</f>
        <v>0</v>
      </c>
      <c r="G190" s="433">
        <f>[1]SP!G93</f>
        <v>0</v>
      </c>
      <c r="H190" s="433">
        <f>[1]SP!H93</f>
        <v>0</v>
      </c>
      <c r="I190" s="434">
        <f>[1]SP!I93</f>
        <v>0</v>
      </c>
    </row>
    <row r="191" spans="1:9" s="443" customFormat="1" ht="20.100000000000001" customHeight="1">
      <c r="A191" s="425">
        <v>51708</v>
      </c>
      <c r="B191" s="426" t="s">
        <v>230</v>
      </c>
      <c r="C191" s="432">
        <f>[1]SP!C94</f>
        <v>0</v>
      </c>
      <c r="D191" s="433">
        <f>[1]SP!D94</f>
        <v>0</v>
      </c>
      <c r="E191" s="433">
        <f>[1]SP!E94</f>
        <v>0</v>
      </c>
      <c r="F191" s="433">
        <f>[1]SP!F94</f>
        <v>0</v>
      </c>
      <c r="G191" s="433">
        <f>[1]SP!G94</f>
        <v>0</v>
      </c>
      <c r="H191" s="433">
        <f>[1]SP!H94</f>
        <v>0</v>
      </c>
      <c r="I191" s="434">
        <f>[1]SP!I94</f>
        <v>0</v>
      </c>
    </row>
    <row r="192" spans="1:9" s="443" customFormat="1" ht="20.100000000000001" customHeight="1">
      <c r="A192" s="425">
        <v>51699</v>
      </c>
      <c r="B192" s="426" t="s">
        <v>218</v>
      </c>
      <c r="C192" s="432" t="str">
        <f>[1]SP!C95</f>
        <v>R                  0.00</v>
      </c>
      <c r="D192" s="433">
        <f>[1]SP!D95</f>
        <v>0</v>
      </c>
      <c r="E192" s="433">
        <f>[1]SP!E95</f>
        <v>0</v>
      </c>
      <c r="F192" s="433">
        <f>[1]SP!F95</f>
        <v>0</v>
      </c>
      <c r="G192" s="433">
        <f>[1]SP!G95</f>
        <v>0</v>
      </c>
      <c r="H192" s="433">
        <f>[1]SP!H95</f>
        <v>0</v>
      </c>
      <c r="I192" s="434">
        <f>[1]SP!I95</f>
        <v>0</v>
      </c>
    </row>
    <row r="193" spans="1:11" s="443" customFormat="1" ht="20.100000000000001" customHeight="1">
      <c r="A193" s="425"/>
      <c r="B193" s="426"/>
      <c r="C193" s="432"/>
      <c r="D193" s="433"/>
      <c r="E193" s="433"/>
      <c r="F193" s="433"/>
      <c r="G193" s="433"/>
      <c r="H193" s="433"/>
      <c r="I193" s="434"/>
    </row>
    <row r="194" spans="1:11" s="280" customFormat="1" ht="12.95" customHeight="1">
      <c r="A194" s="278"/>
      <c r="B194" s="279"/>
      <c r="C194" s="279"/>
      <c r="D194" s="279"/>
      <c r="E194" s="279"/>
      <c r="F194" s="279"/>
      <c r="G194" s="279"/>
      <c r="H194" s="279"/>
      <c r="I194" s="279"/>
    </row>
    <row r="195" spans="1:11" s="259" customFormat="1" ht="19.5" customHeight="1">
      <c r="A195" s="257"/>
      <c r="B195" s="257" t="s">
        <v>128</v>
      </c>
      <c r="C195" s="258">
        <f>SUM(C140:C192)+[1]SP!C54</f>
        <v>7810972.5499999998</v>
      </c>
      <c r="D195" s="258">
        <f>SUM(D140:D192)+[1]SP!D54</f>
        <v>1991641.2199999997</v>
      </c>
      <c r="E195" s="258">
        <f>SUM(E140:E192)+[1]SP!E54</f>
        <v>1114356.9700000002</v>
      </c>
      <c r="F195" s="258">
        <f>SUM(F140:F192)+[1]SP!F54</f>
        <v>2730816.39</v>
      </c>
      <c r="G195" s="258">
        <f>SUM(G140:G192)+[1]SP!G54</f>
        <v>1122991.69</v>
      </c>
      <c r="H195" s="258">
        <f>SUM(H140:H192)+[1]SP!H54</f>
        <v>780813.73</v>
      </c>
      <c r="I195" s="258">
        <f>SUM(I140:I192)+[1]SP!I54</f>
        <v>15551592.550000001</v>
      </c>
    </row>
    <row r="196" spans="1:11" s="280" customFormat="1" ht="12.95" customHeight="1">
      <c r="A196" s="281"/>
      <c r="C196" s="280" t="s">
        <v>129</v>
      </c>
      <c r="D196" s="280" t="s">
        <v>129</v>
      </c>
      <c r="E196" s="280" t="s">
        <v>129</v>
      </c>
      <c r="F196" s="280" t="s">
        <v>129</v>
      </c>
      <c r="G196" s="280" t="s">
        <v>129</v>
      </c>
      <c r="H196" s="280" t="s">
        <v>129</v>
      </c>
      <c r="I196" s="280" t="s">
        <v>129</v>
      </c>
    </row>
    <row r="197" spans="1:11" s="280" customFormat="1" ht="12.95" customHeight="1" thickBot="1">
      <c r="A197" s="281"/>
    </row>
    <row r="198" spans="1:11" s="263" customFormat="1" ht="20.100000000000001" customHeight="1" thickBot="1">
      <c r="A198" s="261"/>
      <c r="B198" s="262" t="s">
        <v>99</v>
      </c>
      <c r="C198" s="584">
        <f>SUM(C140:C192)/1000</f>
        <v>3384.6724199999999</v>
      </c>
      <c r="D198" s="584">
        <f t="shared" ref="D198:F198" si="2">SUM(D140:D192)/1000</f>
        <v>1084.86464</v>
      </c>
      <c r="E198" s="584">
        <f t="shared" si="2"/>
        <v>1114.3569700000003</v>
      </c>
      <c r="F198" s="584">
        <f t="shared" si="2"/>
        <v>2721.1085500000004</v>
      </c>
      <c r="G198" s="584">
        <f t="shared" ref="G198:H198" si="3">SUM(G140:G192)/1000</f>
        <v>330.73233999999997</v>
      </c>
      <c r="H198" s="584">
        <f t="shared" si="3"/>
        <v>780.81372999999996</v>
      </c>
      <c r="I198" s="629">
        <f t="shared" ref="I198" si="4">SUM(I140:I192)/1000</f>
        <v>9416.5486500000006</v>
      </c>
    </row>
    <row r="199" spans="1:11" ht="13.5">
      <c r="B199" s="625" t="s">
        <v>235</v>
      </c>
      <c r="C199" s="624">
        <f>C195-[1]SP!C98</f>
        <v>0</v>
      </c>
      <c r="D199" s="624">
        <f>D195-[1]SP!D98</f>
        <v>0</v>
      </c>
      <c r="E199" s="624">
        <f>E195-[1]SP!E98</f>
        <v>0</v>
      </c>
      <c r="F199" s="624">
        <f>F195-[1]SP!F98</f>
        <v>0</v>
      </c>
      <c r="G199" s="624">
        <f>G195-[1]SP!G98</f>
        <v>0</v>
      </c>
      <c r="H199" s="624">
        <f>H195-[1]SP!H98</f>
        <v>0</v>
      </c>
      <c r="I199" s="624">
        <f>I195-[1]SP!I98</f>
        <v>0</v>
      </c>
    </row>
    <row r="200" spans="1:11" ht="13.5" thickBot="1"/>
    <row r="201" spans="1:11" ht="12.95" customHeight="1">
      <c r="A201" s="264" t="s">
        <v>38</v>
      </c>
      <c r="B201" s="238" t="s">
        <v>40</v>
      </c>
      <c r="C201" s="519" t="s">
        <v>134</v>
      </c>
      <c r="D201" s="520"/>
      <c r="E201" s="520"/>
      <c r="F201" s="520"/>
      <c r="G201" s="521"/>
      <c r="H201" s="265"/>
      <c r="I201" s="265"/>
      <c r="J201" s="235"/>
      <c r="K201" s="235"/>
    </row>
    <row r="202" spans="1:11" ht="15" customHeight="1">
      <c r="A202" s="266"/>
      <c r="B202" s="242"/>
      <c r="C202" s="267" t="s">
        <v>245</v>
      </c>
      <c r="D202" s="267" t="s">
        <v>245</v>
      </c>
      <c r="E202" s="267" t="s">
        <v>245</v>
      </c>
      <c r="F202" s="267" t="s">
        <v>245</v>
      </c>
      <c r="G202" s="802" t="s">
        <v>125</v>
      </c>
      <c r="J202" s="268"/>
      <c r="K202" s="268"/>
    </row>
    <row r="203" spans="1:11" ht="15" customHeight="1">
      <c r="A203" s="266" t="s">
        <v>39</v>
      </c>
      <c r="B203" s="242" t="s">
        <v>37</v>
      </c>
      <c r="C203" s="269" t="s">
        <v>108</v>
      </c>
      <c r="D203" s="269"/>
      <c r="E203" s="269"/>
      <c r="F203" s="269"/>
      <c r="G203" s="803"/>
    </row>
    <row r="204" spans="1:11" ht="15" customHeight="1">
      <c r="A204" s="266"/>
      <c r="B204" s="270"/>
      <c r="C204" s="271" t="s">
        <v>131</v>
      </c>
      <c r="D204" s="271" t="s">
        <v>132</v>
      </c>
      <c r="E204" s="271" t="s">
        <v>246</v>
      </c>
      <c r="F204" s="271" t="s">
        <v>128</v>
      </c>
      <c r="G204" s="272" t="s">
        <v>247</v>
      </c>
    </row>
    <row r="205" spans="1:11" s="277" customFormat="1" ht="20.100000000000001" customHeight="1" thickBot="1">
      <c r="A205" s="273">
        <v>1</v>
      </c>
      <c r="B205" s="246">
        <v>2</v>
      </c>
      <c r="C205" s="274">
        <v>3</v>
      </c>
      <c r="D205" s="275">
        <v>4</v>
      </c>
      <c r="E205" s="275">
        <v>5</v>
      </c>
      <c r="F205" s="275">
        <v>6</v>
      </c>
      <c r="G205" s="276">
        <v>7</v>
      </c>
    </row>
    <row r="206" spans="1:11" s="443" customFormat="1" ht="20.100000000000001" customHeight="1">
      <c r="A206" s="423">
        <v>51201</v>
      </c>
      <c r="B206" s="424" t="s">
        <v>141</v>
      </c>
      <c r="C206" s="429">
        <f>[1]SP2!C36</f>
        <v>1300</v>
      </c>
      <c r="D206" s="430">
        <f>[1]SP2!D36</f>
        <v>7500</v>
      </c>
      <c r="E206" s="430">
        <f>[1]SP2!E36</f>
        <v>0</v>
      </c>
      <c r="F206" s="430">
        <f>[1]SP2!F36</f>
        <v>8800</v>
      </c>
      <c r="G206" s="431">
        <f>[1]SP2!G36</f>
        <v>0</v>
      </c>
    </row>
    <row r="207" spans="1:11" s="443" customFormat="1" ht="20.100000000000001" customHeight="1">
      <c r="A207" s="425">
        <v>51202</v>
      </c>
      <c r="B207" s="426" t="s">
        <v>142</v>
      </c>
      <c r="C207" s="432">
        <f>[1]SP2!C37</f>
        <v>25748.38</v>
      </c>
      <c r="D207" s="433">
        <f>[1]SP2!D37</f>
        <v>138171.94</v>
      </c>
      <c r="E207" s="433">
        <f>[1]SP2!E37</f>
        <v>0</v>
      </c>
      <c r="F207" s="433">
        <f>[1]SP2!F37</f>
        <v>163920.32000000001</v>
      </c>
      <c r="G207" s="434">
        <f>[1]SP2!G37</f>
        <v>0</v>
      </c>
    </row>
    <row r="208" spans="1:11" s="443" customFormat="1" ht="20.100000000000001" customHeight="1">
      <c r="A208" s="425">
        <v>51203</v>
      </c>
      <c r="B208" s="426" t="s">
        <v>143</v>
      </c>
      <c r="C208" s="432">
        <f>[1]SP2!C38</f>
        <v>14376.8</v>
      </c>
      <c r="D208" s="433">
        <f>[1]SP2!D38</f>
        <v>17728.05</v>
      </c>
      <c r="E208" s="433">
        <f>[1]SP2!E38</f>
        <v>0</v>
      </c>
      <c r="F208" s="433">
        <f>[1]SP2!F38</f>
        <v>32104.85</v>
      </c>
      <c r="G208" s="434">
        <f>[1]SP2!G38</f>
        <v>0</v>
      </c>
    </row>
    <row r="209" spans="1:8" s="443" customFormat="1" ht="20.100000000000001" customHeight="1">
      <c r="A209" s="425">
        <v>51204</v>
      </c>
      <c r="B209" s="426" t="s">
        <v>144</v>
      </c>
      <c r="C209" s="432">
        <f>[1]SP2!C39</f>
        <v>0</v>
      </c>
      <c r="D209" s="433">
        <f>[1]SP2!D39</f>
        <v>0</v>
      </c>
      <c r="E209" s="433">
        <f>[1]SP2!E39</f>
        <v>0</v>
      </c>
      <c r="F209" s="433">
        <f>[1]SP2!F39</f>
        <v>0</v>
      </c>
      <c r="G209" s="434">
        <f>[1]SP2!G39</f>
        <v>0</v>
      </c>
    </row>
    <row r="210" spans="1:8" s="443" customFormat="1" ht="20.100000000000001" customHeight="1">
      <c r="A210" s="425">
        <v>51205</v>
      </c>
      <c r="B210" s="426" t="s">
        <v>145</v>
      </c>
      <c r="C210" s="432">
        <f>[1]SP2!C40</f>
        <v>0</v>
      </c>
      <c r="D210" s="433">
        <f>[1]SP2!D40</f>
        <v>0</v>
      </c>
      <c r="E210" s="433">
        <f>[1]SP2!E40</f>
        <v>0</v>
      </c>
      <c r="F210" s="433">
        <f>[1]SP2!F40</f>
        <v>0</v>
      </c>
      <c r="G210" s="434">
        <f>[1]SP2!G40</f>
        <v>0</v>
      </c>
    </row>
    <row r="211" spans="1:8" s="443" customFormat="1" ht="20.100000000000001" customHeight="1">
      <c r="A211" s="425">
        <v>51299</v>
      </c>
      <c r="B211" s="426" t="s">
        <v>146</v>
      </c>
      <c r="C211" s="432">
        <f>[1]SP2!C41</f>
        <v>4855.1899999999996</v>
      </c>
      <c r="D211" s="433">
        <f>[1]SP2!D41</f>
        <v>233403.83</v>
      </c>
      <c r="E211" s="433">
        <f>[1]SP2!E41</f>
        <v>0</v>
      </c>
      <c r="F211" s="433">
        <f>[1]SP2!F41</f>
        <v>238259.02</v>
      </c>
      <c r="G211" s="434">
        <f>[1]SP2!G41</f>
        <v>0</v>
      </c>
    </row>
    <row r="212" spans="1:8" s="443" customFormat="1" ht="20.100000000000001" customHeight="1">
      <c r="A212" s="425">
        <v>51301</v>
      </c>
      <c r="B212" s="426" t="s">
        <v>147</v>
      </c>
      <c r="C212" s="432">
        <f>[1]SP2!C42</f>
        <v>0</v>
      </c>
      <c r="D212" s="433">
        <f>[1]SP2!D42</f>
        <v>0</v>
      </c>
      <c r="E212" s="433">
        <f>[1]SP2!E42</f>
        <v>0</v>
      </c>
      <c r="F212" s="433">
        <f>[1]SP2!F42</f>
        <v>0</v>
      </c>
      <c r="G212" s="434">
        <f>[1]SP2!G42</f>
        <v>0</v>
      </c>
    </row>
    <row r="213" spans="1:8" s="443" customFormat="1" ht="20.100000000000001" customHeight="1">
      <c r="A213" s="425">
        <v>51302</v>
      </c>
      <c r="B213" s="426" t="s">
        <v>148</v>
      </c>
      <c r="C213" s="432">
        <f>[1]SP2!C43</f>
        <v>3110</v>
      </c>
      <c r="D213" s="433">
        <f>[1]SP2!D43</f>
        <v>9805</v>
      </c>
      <c r="E213" s="433">
        <f>[1]SP2!E43</f>
        <v>0</v>
      </c>
      <c r="F213" s="433">
        <f>[1]SP2!F43</f>
        <v>12915</v>
      </c>
      <c r="G213" s="434">
        <f>[1]SP2!G43</f>
        <v>0</v>
      </c>
    </row>
    <row r="214" spans="1:8" s="443" customFormat="1" ht="20.100000000000001" customHeight="1">
      <c r="A214" s="425">
        <v>51303</v>
      </c>
      <c r="B214" s="426" t="s">
        <v>149</v>
      </c>
      <c r="C214" s="432">
        <f>[1]SP2!C44</f>
        <v>0</v>
      </c>
      <c r="D214" s="433">
        <f>[1]SP2!D44</f>
        <v>0</v>
      </c>
      <c r="E214" s="433">
        <f>[1]SP2!E44</f>
        <v>0</v>
      </c>
      <c r="F214" s="433">
        <f>[1]SP2!F44</f>
        <v>0</v>
      </c>
      <c r="G214" s="434">
        <f>[1]SP2!G44</f>
        <v>0</v>
      </c>
    </row>
    <row r="215" spans="1:8" s="443" customFormat="1" ht="20.100000000000001" customHeight="1">
      <c r="A215" s="425">
        <v>51304</v>
      </c>
      <c r="B215" s="426" t="s">
        <v>150</v>
      </c>
      <c r="C215" s="432">
        <f>[1]SP2!C45</f>
        <v>0</v>
      </c>
      <c r="D215" s="433">
        <f>[1]SP2!D45</f>
        <v>0</v>
      </c>
      <c r="E215" s="433">
        <f>[1]SP2!E45</f>
        <v>0</v>
      </c>
      <c r="F215" s="433">
        <f>[1]SP2!F45</f>
        <v>0</v>
      </c>
      <c r="G215" s="434">
        <f>[1]SP2!G45</f>
        <v>0</v>
      </c>
    </row>
    <row r="216" spans="1:8" s="443" customFormat="1" ht="20.100000000000001" customHeight="1">
      <c r="A216" s="425">
        <v>51305</v>
      </c>
      <c r="B216" s="426" t="s">
        <v>151</v>
      </c>
      <c r="C216" s="432">
        <f>[1]SP2!C46</f>
        <v>0</v>
      </c>
      <c r="D216" s="433">
        <f>[1]SP2!D46</f>
        <v>0</v>
      </c>
      <c r="E216" s="433">
        <f>[1]SP2!E46</f>
        <v>0</v>
      </c>
      <c r="F216" s="433">
        <f>[1]SP2!F46</f>
        <v>0</v>
      </c>
      <c r="G216" s="434">
        <f>[1]SP2!G46</f>
        <v>0</v>
      </c>
    </row>
    <row r="217" spans="1:8" s="443" customFormat="1" ht="20.100000000000001" customHeight="1">
      <c r="A217" s="425">
        <v>51306</v>
      </c>
      <c r="B217" s="426" t="s">
        <v>152</v>
      </c>
      <c r="C217" s="432">
        <f>[1]SP2!C47</f>
        <v>0</v>
      </c>
      <c r="D217" s="433">
        <f>[1]SP2!D47</f>
        <v>0</v>
      </c>
      <c r="E217" s="433">
        <f>[1]SP2!E47</f>
        <v>0</v>
      </c>
      <c r="F217" s="433">
        <f>[1]SP2!F47</f>
        <v>0</v>
      </c>
      <c r="G217" s="434">
        <f>[1]SP2!G47</f>
        <v>0</v>
      </c>
    </row>
    <row r="218" spans="1:8" s="443" customFormat="1" ht="20.100000000000001" customHeight="1">
      <c r="A218" s="425">
        <v>51307</v>
      </c>
      <c r="B218" s="426" t="s">
        <v>153</v>
      </c>
      <c r="C218" s="432">
        <f>[1]SP2!C48</f>
        <v>5398.09</v>
      </c>
      <c r="D218" s="433">
        <f>[1]SP2!D48</f>
        <v>59030.07</v>
      </c>
      <c r="E218" s="433">
        <f>[1]SP2!E48</f>
        <v>0</v>
      </c>
      <c r="F218" s="433">
        <f>[1]SP2!F48</f>
        <v>64428.160000000003</v>
      </c>
      <c r="G218" s="434">
        <f>[1]SP2!G48</f>
        <v>0</v>
      </c>
    </row>
    <row r="219" spans="1:8" s="443" customFormat="1" ht="20.100000000000001" customHeight="1">
      <c r="A219" s="425">
        <v>51308</v>
      </c>
      <c r="B219" s="426" t="s">
        <v>154</v>
      </c>
      <c r="C219" s="432">
        <f>[1]SP2!C49</f>
        <v>68580.95</v>
      </c>
      <c r="D219" s="433">
        <f>[1]SP2!D49</f>
        <v>192966.85</v>
      </c>
      <c r="E219" s="433">
        <f>[1]SP2!E49</f>
        <v>0</v>
      </c>
      <c r="F219" s="433">
        <f>[1]SP2!F49</f>
        <v>261547.8</v>
      </c>
      <c r="G219" s="434">
        <f>[1]SP2!G49</f>
        <v>0</v>
      </c>
    </row>
    <row r="220" spans="1:8" s="443" customFormat="1" ht="20.100000000000001" customHeight="1">
      <c r="A220" s="425">
        <v>51309</v>
      </c>
      <c r="B220" s="426" t="s">
        <v>155</v>
      </c>
      <c r="C220" s="432">
        <f>[1]SP2!C50</f>
        <v>0</v>
      </c>
      <c r="D220" s="433">
        <f>[1]SP2!D50</f>
        <v>46745.48</v>
      </c>
      <c r="E220" s="433">
        <f>[1]SP2!E50</f>
        <v>0</v>
      </c>
      <c r="F220" s="433">
        <f>[1]SP2!F50</f>
        <v>46745.48</v>
      </c>
      <c r="G220" s="434">
        <f>[1]SP2!G50</f>
        <v>0</v>
      </c>
    </row>
    <row r="221" spans="1:8" s="443" customFormat="1" ht="20.100000000000001" customHeight="1">
      <c r="A221" s="425">
        <v>51310</v>
      </c>
      <c r="B221" s="426" t="s">
        <v>156</v>
      </c>
      <c r="C221" s="432">
        <f>[1]SP2!C51</f>
        <v>0</v>
      </c>
      <c r="D221" s="433">
        <f>[1]SP2!D51</f>
        <v>312714.17</v>
      </c>
      <c r="E221" s="433">
        <f>[1]SP2!E51</f>
        <v>0</v>
      </c>
      <c r="F221" s="433">
        <f>[1]SP2!F51</f>
        <v>312714.17</v>
      </c>
      <c r="G221" s="434">
        <f>[1]SP2!G51</f>
        <v>0</v>
      </c>
    </row>
    <row r="222" spans="1:8" s="443" customFormat="1" ht="20.100000000000001" customHeight="1">
      <c r="A222" s="425">
        <v>51311</v>
      </c>
      <c r="B222" s="426" t="s">
        <v>157</v>
      </c>
      <c r="C222" s="432">
        <f>[1]SP2!C52</f>
        <v>0</v>
      </c>
      <c r="D222" s="433">
        <f>[1]SP2!D52</f>
        <v>0</v>
      </c>
      <c r="E222" s="433">
        <f>[1]SP2!E52</f>
        <v>0</v>
      </c>
      <c r="F222" s="433">
        <f>[1]SP2!F52</f>
        <v>0</v>
      </c>
      <c r="G222" s="434">
        <f>[1]SP2!G52</f>
        <v>0</v>
      </c>
    </row>
    <row r="223" spans="1:8" s="443" customFormat="1" ht="20.100000000000001" customHeight="1">
      <c r="A223" s="425">
        <v>51312</v>
      </c>
      <c r="B223" s="426" t="s">
        <v>158</v>
      </c>
      <c r="C223" s="435">
        <f>[1]SP2!C53</f>
        <v>0</v>
      </c>
      <c r="D223" s="436">
        <f>[1]SP2!D53</f>
        <v>0</v>
      </c>
      <c r="E223" s="436">
        <f>[1]SP2!E53</f>
        <v>0</v>
      </c>
      <c r="F223" s="436">
        <f>[1]SP2!F53</f>
        <v>0</v>
      </c>
      <c r="G223" s="437">
        <f>[1]SP2!G53</f>
        <v>0</v>
      </c>
    </row>
    <row r="224" spans="1:8" s="444" customFormat="1" ht="20.100000000000001" customHeight="1">
      <c r="A224" s="619">
        <v>51313</v>
      </c>
      <c r="B224" s="620" t="s">
        <v>159</v>
      </c>
      <c r="C224" s="438"/>
      <c r="D224" s="438"/>
      <c r="E224" s="527"/>
      <c r="F224" s="438"/>
      <c r="G224" s="439"/>
      <c r="H224" s="443"/>
    </row>
    <row r="225" spans="1:8" s="445" customFormat="1" ht="20.100000000000001" customHeight="1">
      <c r="A225" s="427">
        <v>51314</v>
      </c>
      <c r="B225" s="428" t="s">
        <v>160</v>
      </c>
      <c r="C225" s="440">
        <f>[1]SP2!C55</f>
        <v>0</v>
      </c>
      <c r="D225" s="441">
        <f>[1]SP2!D55</f>
        <v>0</v>
      </c>
      <c r="E225" s="441">
        <f>[1]SP2!E55</f>
        <v>0</v>
      </c>
      <c r="F225" s="441">
        <f>[1]SP2!F55</f>
        <v>0</v>
      </c>
      <c r="G225" s="442">
        <f>[1]SP2!G55</f>
        <v>0</v>
      </c>
      <c r="H225" s="443"/>
    </row>
    <row r="226" spans="1:8" s="443" customFormat="1" ht="20.100000000000001" customHeight="1">
      <c r="A226" s="425">
        <v>51315</v>
      </c>
      <c r="B226" s="426" t="s">
        <v>161</v>
      </c>
      <c r="C226" s="432">
        <f>[1]SP2!C56</f>
        <v>0</v>
      </c>
      <c r="D226" s="433">
        <f>[1]SP2!D56</f>
        <v>59285.34</v>
      </c>
      <c r="E226" s="433">
        <f>[1]SP2!E56</f>
        <v>0</v>
      </c>
      <c r="F226" s="433">
        <f>[1]SP2!F56</f>
        <v>59285.34</v>
      </c>
      <c r="G226" s="434">
        <f>[1]SP2!G56</f>
        <v>0</v>
      </c>
    </row>
    <row r="227" spans="1:8" s="443" customFormat="1" ht="20.100000000000001" customHeight="1">
      <c r="A227" s="425">
        <v>51316</v>
      </c>
      <c r="B227" s="426" t="s">
        <v>162</v>
      </c>
      <c r="C227" s="432">
        <f>[1]SP2!C57</f>
        <v>0</v>
      </c>
      <c r="D227" s="433">
        <f>[1]SP2!D57</f>
        <v>0</v>
      </c>
      <c r="E227" s="433">
        <f>[1]SP2!E57</f>
        <v>0</v>
      </c>
      <c r="F227" s="433">
        <f>[1]SP2!F57</f>
        <v>0</v>
      </c>
      <c r="G227" s="434">
        <f>[1]SP2!G57</f>
        <v>0</v>
      </c>
    </row>
    <row r="228" spans="1:8" s="443" customFormat="1" ht="20.100000000000001" customHeight="1">
      <c r="A228" s="425">
        <v>51399</v>
      </c>
      <c r="B228" s="426" t="s">
        <v>163</v>
      </c>
      <c r="C228" s="432">
        <f>[1]SP2!C58</f>
        <v>15165.78</v>
      </c>
      <c r="D228" s="433">
        <f>[1]SP2!D58</f>
        <v>253607.57</v>
      </c>
      <c r="E228" s="433">
        <f>[1]SP2!E58</f>
        <v>0</v>
      </c>
      <c r="F228" s="433">
        <f>[1]SP2!F58</f>
        <v>268773.34999999998</v>
      </c>
      <c r="G228" s="434">
        <f>[1]SP2!G58</f>
        <v>0</v>
      </c>
    </row>
    <row r="229" spans="1:8" s="443" customFormat="1" ht="20.100000000000001" customHeight="1">
      <c r="A229" s="425">
        <v>51401</v>
      </c>
      <c r="B229" s="426" t="s">
        <v>164</v>
      </c>
      <c r="C229" s="432">
        <f>[1]SP2!C59</f>
        <v>0</v>
      </c>
      <c r="D229" s="433">
        <f>[1]SP2!D59</f>
        <v>6335.17</v>
      </c>
      <c r="E229" s="433">
        <f>[1]SP2!E59</f>
        <v>0</v>
      </c>
      <c r="F229" s="433">
        <f>[1]SP2!F59</f>
        <v>6335.17</v>
      </c>
      <c r="G229" s="434">
        <f>[1]SP2!G59</f>
        <v>0</v>
      </c>
    </row>
    <row r="230" spans="1:8" s="443" customFormat="1" ht="20.100000000000001" customHeight="1">
      <c r="A230" s="425">
        <v>51402</v>
      </c>
      <c r="B230" s="426" t="s">
        <v>165</v>
      </c>
      <c r="C230" s="432">
        <f>[1]SP2!C60</f>
        <v>0</v>
      </c>
      <c r="D230" s="433">
        <f>[1]SP2!D60</f>
        <v>18565.43</v>
      </c>
      <c r="E230" s="433">
        <f>[1]SP2!E60</f>
        <v>0</v>
      </c>
      <c r="F230" s="433">
        <f>[1]SP2!F60</f>
        <v>18565.43</v>
      </c>
      <c r="G230" s="434">
        <f>[1]SP2!G60</f>
        <v>0</v>
      </c>
    </row>
    <row r="231" spans="1:8" s="443" customFormat="1" ht="20.100000000000001" customHeight="1">
      <c r="A231" s="621">
        <v>51403</v>
      </c>
      <c r="B231" s="622" t="s">
        <v>166</v>
      </c>
      <c r="C231" s="642">
        <f>[1]SP2!C68</f>
        <v>0</v>
      </c>
      <c r="D231" s="643">
        <f>[1]SP2!D68</f>
        <v>22091.95</v>
      </c>
      <c r="E231" s="643">
        <f>[1]SP2!E68</f>
        <v>0</v>
      </c>
      <c r="F231" s="643">
        <f>[1]SP2!F68</f>
        <v>22091.95</v>
      </c>
      <c r="G231" s="434">
        <f>[1]SP2!G68</f>
        <v>0</v>
      </c>
    </row>
    <row r="232" spans="1:8" s="443" customFormat="1" ht="20.100000000000001" customHeight="1">
      <c r="A232" s="425">
        <v>51404</v>
      </c>
      <c r="B232" s="426" t="s">
        <v>167</v>
      </c>
      <c r="C232" s="432">
        <f>[1]SP2!C69</f>
        <v>0</v>
      </c>
      <c r="D232" s="433">
        <f>[1]SP2!D69</f>
        <v>0</v>
      </c>
      <c r="E232" s="433">
        <f>[1]SP2!E69</f>
        <v>0</v>
      </c>
      <c r="F232" s="433">
        <f>[1]SP2!F69</f>
        <v>0</v>
      </c>
      <c r="G232" s="434">
        <f>[1]SP2!G69</f>
        <v>0</v>
      </c>
    </row>
    <row r="233" spans="1:8" s="443" customFormat="1" ht="20.100000000000001" customHeight="1">
      <c r="A233" s="425">
        <v>51405</v>
      </c>
      <c r="B233" s="426" t="s">
        <v>168</v>
      </c>
      <c r="C233" s="432">
        <f>[1]SP2!C70</f>
        <v>12500</v>
      </c>
      <c r="D233" s="433">
        <f>[1]SP2!D70</f>
        <v>27207.5</v>
      </c>
      <c r="E233" s="433">
        <f>[1]SP2!E70</f>
        <v>0</v>
      </c>
      <c r="F233" s="433">
        <f>[1]SP2!F70</f>
        <v>39707.5</v>
      </c>
      <c r="G233" s="434">
        <f>[1]SP2!G70</f>
        <v>0</v>
      </c>
    </row>
    <row r="234" spans="1:8" s="443" customFormat="1" ht="20.100000000000001" customHeight="1">
      <c r="A234" s="425">
        <v>51406</v>
      </c>
      <c r="B234" s="426" t="s">
        <v>169</v>
      </c>
      <c r="C234" s="432">
        <f>[1]SP2!C71</f>
        <v>0</v>
      </c>
      <c r="D234" s="433">
        <f>[1]SP2!D71</f>
        <v>0</v>
      </c>
      <c r="E234" s="433">
        <f>[1]SP2!E71</f>
        <v>0</v>
      </c>
      <c r="F234" s="433">
        <f>[1]SP2!F71</f>
        <v>0</v>
      </c>
      <c r="G234" s="434">
        <f>[1]SP2!G71</f>
        <v>0</v>
      </c>
    </row>
    <row r="235" spans="1:8" s="443" customFormat="1" ht="20.100000000000001" customHeight="1">
      <c r="A235" s="425">
        <v>51407</v>
      </c>
      <c r="B235" s="426" t="s">
        <v>170</v>
      </c>
      <c r="C235" s="432">
        <f>[1]SP2!C72</f>
        <v>0</v>
      </c>
      <c r="D235" s="433">
        <f>[1]SP2!D72</f>
        <v>0</v>
      </c>
      <c r="E235" s="433">
        <f>[1]SP2!E72</f>
        <v>0</v>
      </c>
      <c r="F235" s="433">
        <f>[1]SP2!F72</f>
        <v>0</v>
      </c>
      <c r="G235" s="434">
        <f>[1]SP2!G72</f>
        <v>0</v>
      </c>
    </row>
    <row r="236" spans="1:8" s="443" customFormat="1" ht="20.100000000000001" customHeight="1">
      <c r="A236" s="425">
        <v>51408</v>
      </c>
      <c r="B236" s="426" t="s">
        <v>171</v>
      </c>
      <c r="C236" s="432">
        <f>[1]SP2!C73</f>
        <v>164008</v>
      </c>
      <c r="D236" s="433">
        <f>[1]SP2!D73</f>
        <v>0</v>
      </c>
      <c r="E236" s="433">
        <f>[1]SP2!E73</f>
        <v>0</v>
      </c>
      <c r="F236" s="433">
        <f>[1]SP2!F73</f>
        <v>164008</v>
      </c>
      <c r="G236" s="434">
        <f>[1]SP2!G73</f>
        <v>0</v>
      </c>
    </row>
    <row r="237" spans="1:8" s="443" customFormat="1" ht="20.100000000000001" customHeight="1">
      <c r="A237" s="425">
        <v>51409</v>
      </c>
      <c r="B237" s="426" t="s">
        <v>172</v>
      </c>
      <c r="C237" s="432">
        <f>[1]SP2!C74</f>
        <v>94387.95</v>
      </c>
      <c r="D237" s="433">
        <f>[1]SP2!D74</f>
        <v>221593.01</v>
      </c>
      <c r="E237" s="433">
        <f>[1]SP2!E74</f>
        <v>0</v>
      </c>
      <c r="F237" s="433">
        <f>[1]SP2!F74</f>
        <v>315980.96000000002</v>
      </c>
      <c r="G237" s="434">
        <f>[1]SP2!G74</f>
        <v>0</v>
      </c>
    </row>
    <row r="238" spans="1:8" s="443" customFormat="1" ht="20.100000000000001" customHeight="1">
      <c r="A238" s="425">
        <v>51499</v>
      </c>
      <c r="B238" s="426" t="s">
        <v>173</v>
      </c>
      <c r="C238" s="432">
        <f>[1]SP2!C75</f>
        <v>0</v>
      </c>
      <c r="D238" s="433">
        <f>[1]SP2!D75</f>
        <v>0</v>
      </c>
      <c r="E238" s="433">
        <f>[1]SP2!E75</f>
        <v>0</v>
      </c>
      <c r="F238" s="433">
        <f>[1]SP2!F75</f>
        <v>0</v>
      </c>
      <c r="G238" s="434">
        <f>[1]SP2!G75</f>
        <v>0</v>
      </c>
    </row>
    <row r="239" spans="1:8" s="443" customFormat="1" ht="20.100000000000001" customHeight="1">
      <c r="A239" s="425">
        <v>51601</v>
      </c>
      <c r="B239" s="426" t="s">
        <v>174</v>
      </c>
      <c r="C239" s="432">
        <f>[1]SP2!C76</f>
        <v>0</v>
      </c>
      <c r="D239" s="433">
        <f>[1]SP2!D76</f>
        <v>0</v>
      </c>
      <c r="E239" s="433">
        <f>[1]SP2!E76</f>
        <v>0</v>
      </c>
      <c r="F239" s="433">
        <f>[1]SP2!F76</f>
        <v>0</v>
      </c>
      <c r="G239" s="434">
        <f>[1]SP2!G76</f>
        <v>0</v>
      </c>
    </row>
    <row r="240" spans="1:8" s="443" customFormat="1" ht="20.100000000000001" customHeight="1">
      <c r="A240" s="425">
        <v>51602</v>
      </c>
      <c r="B240" s="426" t="s">
        <v>175</v>
      </c>
      <c r="C240" s="432">
        <f>[1]SP2!C77</f>
        <v>0</v>
      </c>
      <c r="D240" s="433">
        <f>[1]SP2!D77</f>
        <v>0</v>
      </c>
      <c r="E240" s="433">
        <f>[1]SP2!E77</f>
        <v>0</v>
      </c>
      <c r="F240" s="433">
        <f>[1]SP2!F77</f>
        <v>0</v>
      </c>
      <c r="G240" s="434">
        <f>[1]SP2!G77</f>
        <v>0</v>
      </c>
    </row>
    <row r="241" spans="1:7" s="443" customFormat="1" ht="20.100000000000001" customHeight="1">
      <c r="A241" s="425">
        <v>51603</v>
      </c>
      <c r="B241" s="426" t="s">
        <v>176</v>
      </c>
      <c r="C241" s="432">
        <f>[1]SP2!C78</f>
        <v>0</v>
      </c>
      <c r="D241" s="433">
        <f>[1]SP2!D78</f>
        <v>57458.559999999998</v>
      </c>
      <c r="E241" s="433">
        <f>[1]SP2!E78</f>
        <v>0</v>
      </c>
      <c r="F241" s="433">
        <f>[1]SP2!F78</f>
        <v>57458.559999999998</v>
      </c>
      <c r="G241" s="434">
        <f>[1]SP2!G78</f>
        <v>0</v>
      </c>
    </row>
    <row r="242" spans="1:7" s="443" customFormat="1" ht="20.100000000000001" customHeight="1">
      <c r="A242" s="425">
        <v>51604</v>
      </c>
      <c r="B242" s="426" t="s">
        <v>177</v>
      </c>
      <c r="C242" s="432">
        <f>[1]SP2!C79</f>
        <v>0</v>
      </c>
      <c r="D242" s="433">
        <f>[1]SP2!D79</f>
        <v>3163</v>
      </c>
      <c r="E242" s="433">
        <f>[1]SP2!E79</f>
        <v>0</v>
      </c>
      <c r="F242" s="433">
        <f>[1]SP2!F79</f>
        <v>3163</v>
      </c>
      <c r="G242" s="434">
        <f>[1]SP2!G79</f>
        <v>0</v>
      </c>
    </row>
    <row r="243" spans="1:7" s="443" customFormat="1" ht="20.100000000000001" customHeight="1">
      <c r="A243" s="425">
        <v>51605</v>
      </c>
      <c r="B243" s="426" t="s">
        <v>178</v>
      </c>
      <c r="C243" s="432">
        <f>[1]SP2!C80</f>
        <v>0</v>
      </c>
      <c r="D243" s="433">
        <f>[1]SP2!D80</f>
        <v>0</v>
      </c>
      <c r="E243" s="433">
        <f>[1]SP2!E80</f>
        <v>0</v>
      </c>
      <c r="F243" s="433">
        <f>[1]SP2!F80</f>
        <v>0</v>
      </c>
      <c r="G243" s="434">
        <f>[1]SP2!G80</f>
        <v>0</v>
      </c>
    </row>
    <row r="244" spans="1:7" s="443" customFormat="1" ht="20.100000000000001" customHeight="1">
      <c r="A244" s="425">
        <v>51606</v>
      </c>
      <c r="B244" s="426" t="s">
        <v>179</v>
      </c>
      <c r="C244" s="432">
        <f>[1]SP2!C81</f>
        <v>400</v>
      </c>
      <c r="D244" s="433">
        <f>[1]SP2!D81</f>
        <v>58718</v>
      </c>
      <c r="E244" s="433">
        <f>[1]SP2!E81</f>
        <v>0</v>
      </c>
      <c r="F244" s="433">
        <f>[1]SP2!F81</f>
        <v>59118</v>
      </c>
      <c r="G244" s="434">
        <f>[1]SP2!G81</f>
        <v>0</v>
      </c>
    </row>
    <row r="245" spans="1:7" s="443" customFormat="1" ht="20.100000000000001" customHeight="1">
      <c r="A245" s="425">
        <v>51607</v>
      </c>
      <c r="B245" s="426" t="s">
        <v>180</v>
      </c>
      <c r="C245" s="432">
        <f>[1]SP2!C82</f>
        <v>0</v>
      </c>
      <c r="D245" s="433">
        <f>[1]SP2!D82</f>
        <v>13327.18</v>
      </c>
      <c r="E245" s="433">
        <f>[1]SP2!E82</f>
        <v>0</v>
      </c>
      <c r="F245" s="433">
        <f>[1]SP2!F82</f>
        <v>13327.18</v>
      </c>
      <c r="G245" s="434">
        <f>[1]SP2!G82</f>
        <v>0</v>
      </c>
    </row>
    <row r="246" spans="1:7" s="443" customFormat="1" ht="20.100000000000001" customHeight="1">
      <c r="A246" s="425">
        <v>51608</v>
      </c>
      <c r="B246" s="426" t="s">
        <v>181</v>
      </c>
      <c r="C246" s="432">
        <f>[1]SP2!C83</f>
        <v>0</v>
      </c>
      <c r="D246" s="433">
        <f>[1]SP2!D83</f>
        <v>0</v>
      </c>
      <c r="E246" s="433">
        <f>[1]SP2!E83</f>
        <v>0</v>
      </c>
      <c r="F246" s="433">
        <f>[1]SP2!F83</f>
        <v>0</v>
      </c>
      <c r="G246" s="434">
        <f>[1]SP2!G83</f>
        <v>0</v>
      </c>
    </row>
    <row r="247" spans="1:7" s="443" customFormat="1" ht="20.100000000000001" customHeight="1">
      <c r="A247" s="425">
        <v>51609</v>
      </c>
      <c r="B247" s="426" t="s">
        <v>182</v>
      </c>
      <c r="C247" s="432">
        <f>[1]SP2!C84</f>
        <v>0</v>
      </c>
      <c r="D247" s="433">
        <f>[1]SP2!D84</f>
        <v>81000</v>
      </c>
      <c r="E247" s="433">
        <f>[1]SP2!E84</f>
        <v>0</v>
      </c>
      <c r="F247" s="433">
        <f>[1]SP2!F84</f>
        <v>81000</v>
      </c>
      <c r="G247" s="434">
        <f>[1]SP2!G84</f>
        <v>0</v>
      </c>
    </row>
    <row r="248" spans="1:7" s="443" customFormat="1" ht="20.100000000000001" customHeight="1">
      <c r="A248" s="425">
        <v>51610</v>
      </c>
      <c r="B248" s="426" t="s">
        <v>183</v>
      </c>
      <c r="C248" s="432">
        <f>[1]SP2!C85</f>
        <v>0</v>
      </c>
      <c r="D248" s="433">
        <f>[1]SP2!D85</f>
        <v>122835.93</v>
      </c>
      <c r="E248" s="433">
        <f>[1]SP2!E85</f>
        <v>0</v>
      </c>
      <c r="F248" s="433">
        <f>[1]SP2!F85</f>
        <v>122835.93</v>
      </c>
      <c r="G248" s="434">
        <f>[1]SP2!G85</f>
        <v>0</v>
      </c>
    </row>
    <row r="249" spans="1:7" s="443" customFormat="1" ht="20.100000000000001" customHeight="1">
      <c r="A249" s="425">
        <v>51611</v>
      </c>
      <c r="B249" s="426" t="s">
        <v>184</v>
      </c>
      <c r="C249" s="432">
        <f>[1]SP2!C86</f>
        <v>9037.25</v>
      </c>
      <c r="D249" s="433">
        <f>[1]SP2!D86</f>
        <v>48313.2</v>
      </c>
      <c r="E249" s="433">
        <f>[1]SP2!E86</f>
        <v>0</v>
      </c>
      <c r="F249" s="433">
        <f>[1]SP2!F86</f>
        <v>57350.45</v>
      </c>
      <c r="G249" s="434">
        <f>[1]SP2!G86</f>
        <v>0</v>
      </c>
    </row>
    <row r="250" spans="1:7" s="443" customFormat="1" ht="20.100000000000001" customHeight="1">
      <c r="A250" s="425">
        <v>51612</v>
      </c>
      <c r="B250" s="426" t="s">
        <v>185</v>
      </c>
      <c r="C250" s="432">
        <f>[1]SP2!C87</f>
        <v>0</v>
      </c>
      <c r="D250" s="433">
        <f>[1]SP2!D87</f>
        <v>460</v>
      </c>
      <c r="E250" s="433">
        <f>[1]SP2!E87</f>
        <v>0</v>
      </c>
      <c r="F250" s="433">
        <f>[1]SP2!F87</f>
        <v>460</v>
      </c>
      <c r="G250" s="434">
        <f>[1]SP2!G87</f>
        <v>0</v>
      </c>
    </row>
    <row r="251" spans="1:7" s="443" customFormat="1" ht="20.100000000000001" customHeight="1">
      <c r="A251" s="425">
        <v>51613</v>
      </c>
      <c r="B251" s="426" t="s">
        <v>186</v>
      </c>
      <c r="C251" s="432">
        <f>[1]SP2!C88</f>
        <v>0</v>
      </c>
      <c r="D251" s="433">
        <f>[1]SP2!D88</f>
        <v>1645</v>
      </c>
      <c r="E251" s="433">
        <f>[1]SP2!E88</f>
        <v>0</v>
      </c>
      <c r="F251" s="433">
        <f>[1]SP2!F88</f>
        <v>1645</v>
      </c>
      <c r="G251" s="434">
        <f>[1]SP2!G88</f>
        <v>0</v>
      </c>
    </row>
    <row r="252" spans="1:7" s="443" customFormat="1" ht="20.100000000000001" customHeight="1">
      <c r="A252" s="425">
        <v>51614</v>
      </c>
      <c r="B252" s="426" t="s">
        <v>187</v>
      </c>
      <c r="C252" s="432">
        <f>[1]SP2!C89</f>
        <v>0</v>
      </c>
      <c r="D252" s="433">
        <f>[1]SP2!D89</f>
        <v>48295</v>
      </c>
      <c r="E252" s="433">
        <f>[1]SP2!E89</f>
        <v>0</v>
      </c>
      <c r="F252" s="433">
        <f>[1]SP2!F89</f>
        <v>48295</v>
      </c>
      <c r="G252" s="434">
        <f>[1]SP2!G89</f>
        <v>0</v>
      </c>
    </row>
    <row r="253" spans="1:7" s="443" customFormat="1" ht="20.100000000000001" customHeight="1">
      <c r="A253" s="425">
        <v>51615</v>
      </c>
      <c r="B253" s="426" t="s">
        <v>188</v>
      </c>
      <c r="C253" s="432">
        <f>[1]SP2!C90</f>
        <v>1076.51</v>
      </c>
      <c r="D253" s="433">
        <f>[1]SP2!D90</f>
        <v>230600</v>
      </c>
      <c r="E253" s="433">
        <f>[1]SP2!E90</f>
        <v>0</v>
      </c>
      <c r="F253" s="433">
        <f>[1]SP2!F90</f>
        <v>231676.51</v>
      </c>
      <c r="G253" s="434">
        <f>[1]SP2!G90</f>
        <v>0</v>
      </c>
    </row>
    <row r="254" spans="1:7" s="443" customFormat="1" ht="20.100000000000001" customHeight="1">
      <c r="A254" s="425">
        <v>51616</v>
      </c>
      <c r="B254" s="426" t="s">
        <v>189</v>
      </c>
      <c r="C254" s="432">
        <f>[1]SP2!C91</f>
        <v>0</v>
      </c>
      <c r="D254" s="433">
        <f>[1]SP2!D91</f>
        <v>0</v>
      </c>
      <c r="E254" s="433">
        <f>[1]SP2!E91</f>
        <v>0</v>
      </c>
      <c r="F254" s="433">
        <f>[1]SP2!F91</f>
        <v>0</v>
      </c>
      <c r="G254" s="434">
        <f>[1]SP2!G91</f>
        <v>0</v>
      </c>
    </row>
    <row r="255" spans="1:7" s="443" customFormat="1" ht="20.100000000000001" customHeight="1">
      <c r="A255" s="425">
        <v>51617</v>
      </c>
      <c r="B255" s="426" t="s">
        <v>190</v>
      </c>
      <c r="C255" s="432">
        <f>[1]SP2!C92</f>
        <v>0</v>
      </c>
      <c r="D255" s="433">
        <f>[1]SP2!D92</f>
        <v>452.2</v>
      </c>
      <c r="E255" s="433">
        <f>[1]SP2!E92</f>
        <v>0</v>
      </c>
      <c r="F255" s="433">
        <f>[1]SP2!F92</f>
        <v>452.2</v>
      </c>
      <c r="G255" s="434">
        <f>[1]SP2!G92</f>
        <v>0</v>
      </c>
    </row>
    <row r="256" spans="1:7" s="443" customFormat="1" ht="20.100000000000001" customHeight="1">
      <c r="A256" s="425">
        <v>51624</v>
      </c>
      <c r="B256" s="426" t="s">
        <v>229</v>
      </c>
      <c r="C256" s="432">
        <f>[1]SP2!C93</f>
        <v>0</v>
      </c>
      <c r="D256" s="433">
        <f>[1]SP2!D93</f>
        <v>0</v>
      </c>
      <c r="E256" s="433">
        <f>[1]SP2!E93</f>
        <v>0</v>
      </c>
      <c r="F256" s="433">
        <f>[1]SP2!F93</f>
        <v>0</v>
      </c>
      <c r="G256" s="434">
        <f>[1]SP2!G93</f>
        <v>0</v>
      </c>
    </row>
    <row r="257" spans="1:12" s="443" customFormat="1" ht="20.100000000000001" customHeight="1">
      <c r="A257" s="425">
        <v>51708</v>
      </c>
      <c r="B257" s="426" t="s">
        <v>230</v>
      </c>
      <c r="C257" s="432">
        <f>[1]SP2!C94</f>
        <v>0</v>
      </c>
      <c r="D257" s="433">
        <f>[1]SP2!D94</f>
        <v>0</v>
      </c>
      <c r="E257" s="433">
        <f>[1]SP2!E94</f>
        <v>0</v>
      </c>
      <c r="F257" s="433">
        <f>[1]SP2!F94</f>
        <v>0</v>
      </c>
      <c r="G257" s="434">
        <f>[1]SP2!G94</f>
        <v>0</v>
      </c>
    </row>
    <row r="258" spans="1:12" s="443" customFormat="1" ht="20.100000000000001" customHeight="1">
      <c r="A258" s="425">
        <v>51699</v>
      </c>
      <c r="B258" s="426" t="s">
        <v>218</v>
      </c>
      <c r="C258" s="432" t="str">
        <f>[1]SP2!C95</f>
        <v>R                  0.00</v>
      </c>
      <c r="D258" s="433">
        <f>[1]SP2!D95</f>
        <v>212980.49</v>
      </c>
      <c r="E258" s="433">
        <f>[1]SP2!E95</f>
        <v>0</v>
      </c>
      <c r="F258" s="433">
        <f>[1]SP2!F95</f>
        <v>212980.49</v>
      </c>
      <c r="G258" s="434">
        <f>[1]SP2!G95</f>
        <v>0</v>
      </c>
    </row>
    <row r="259" spans="1:12" s="443" customFormat="1" ht="20.100000000000001" customHeight="1">
      <c r="A259" s="425"/>
      <c r="B259" s="426"/>
      <c r="C259" s="432"/>
      <c r="D259" s="433"/>
      <c r="E259" s="433"/>
      <c r="F259" s="433"/>
      <c r="G259" s="434"/>
    </row>
    <row r="260" spans="1:12" s="280" customFormat="1" ht="12.95" customHeight="1">
      <c r="A260" s="278"/>
      <c r="B260" s="279"/>
      <c r="C260" s="279"/>
      <c r="D260" s="279"/>
      <c r="E260" s="279"/>
      <c r="F260" s="279"/>
      <c r="G260" s="279"/>
    </row>
    <row r="261" spans="1:12" s="259" customFormat="1" ht="19.5" customHeight="1">
      <c r="A261" s="257"/>
      <c r="B261" s="257" t="s">
        <v>128</v>
      </c>
      <c r="C261" s="258">
        <f>SUM(C206:C258)+[1]SP2!C54</f>
        <v>920251.32000000007</v>
      </c>
      <c r="D261" s="258">
        <f>SUM(D206:D258)+[1]SP2!D54</f>
        <v>2505999.92</v>
      </c>
      <c r="E261" s="258">
        <f>SUM(E206:E258)+[1]SP2!E54</f>
        <v>0</v>
      </c>
      <c r="F261" s="258">
        <f>SUM(F206:F258)+[1]SP2!F54</f>
        <v>3426251.24</v>
      </c>
      <c r="G261" s="258">
        <f>SUM(G206:G258)+[1]SP2!G54</f>
        <v>0</v>
      </c>
    </row>
    <row r="262" spans="1:12" s="280" customFormat="1" ht="12.95" customHeight="1">
      <c r="A262" s="281"/>
      <c r="C262" s="280" t="s">
        <v>129</v>
      </c>
      <c r="D262" s="280" t="s">
        <v>129</v>
      </c>
      <c r="E262" s="280" t="s">
        <v>129</v>
      </c>
      <c r="F262" s="280" t="s">
        <v>129</v>
      </c>
      <c r="G262" s="280" t="s">
        <v>129</v>
      </c>
    </row>
    <row r="263" spans="1:12" s="280" customFormat="1" ht="12.95" customHeight="1" thickBot="1">
      <c r="A263" s="281"/>
    </row>
    <row r="264" spans="1:12" s="263" customFormat="1" ht="20.100000000000001" customHeight="1" thickBot="1">
      <c r="A264" s="261"/>
      <c r="B264" s="262" t="s">
        <v>99</v>
      </c>
      <c r="C264" s="584">
        <f>SUM(C206:C258)/1000</f>
        <v>419.94490000000002</v>
      </c>
      <c r="D264" s="584">
        <f>SUM(D206:D257)/1000</f>
        <v>2293.0194299999998</v>
      </c>
      <c r="E264" s="584">
        <f t="shared" ref="E264" si="5">SUM(E206:E258)/1000</f>
        <v>0</v>
      </c>
      <c r="F264" s="584">
        <f>SUM(C264:E264)</f>
        <v>2712.9643299999998</v>
      </c>
      <c r="G264" s="629">
        <f>F264+I198</f>
        <v>12129.51298</v>
      </c>
    </row>
    <row r="265" spans="1:12" ht="13.5">
      <c r="B265" s="625" t="s">
        <v>235</v>
      </c>
      <c r="C265" s="624">
        <f>C261-[1]SP2!C98</f>
        <v>0</v>
      </c>
      <c r="D265" s="624">
        <f>D261-[1]SP2!D98</f>
        <v>0</v>
      </c>
      <c r="E265" s="624">
        <f>E261-[1]SP2!E98</f>
        <v>0</v>
      </c>
      <c r="F265" s="624">
        <f>F261-[1]SP2!F98</f>
        <v>0</v>
      </c>
      <c r="G265" s="624">
        <f>G261-[1]SP2!G98</f>
        <v>0</v>
      </c>
    </row>
    <row r="266" spans="1:12" ht="13.5" thickBot="1"/>
    <row r="267" spans="1:12" ht="12.95" customHeight="1">
      <c r="A267" s="264" t="s">
        <v>38</v>
      </c>
      <c r="B267" s="238" t="s">
        <v>40</v>
      </c>
      <c r="C267" s="519" t="s">
        <v>213</v>
      </c>
      <c r="D267" s="520"/>
      <c r="E267" s="520"/>
      <c r="F267" s="520"/>
      <c r="G267" s="520"/>
      <c r="H267" s="521"/>
      <c r="I267" s="265"/>
      <c r="J267" s="265"/>
      <c r="K267" s="235"/>
      <c r="L267" s="235"/>
    </row>
    <row r="268" spans="1:12" ht="15" customHeight="1">
      <c r="A268" s="266"/>
      <c r="B268" s="242"/>
      <c r="C268" s="570" t="s">
        <v>214</v>
      </c>
      <c r="D268" s="570" t="s">
        <v>214</v>
      </c>
      <c r="E268" s="570" t="s">
        <v>214</v>
      </c>
      <c r="F268" s="570" t="s">
        <v>214</v>
      </c>
      <c r="G268" s="570" t="s">
        <v>214</v>
      </c>
      <c r="H268" s="804" t="s">
        <v>125</v>
      </c>
      <c r="K268" s="268"/>
      <c r="L268" s="268"/>
    </row>
    <row r="269" spans="1:12" ht="15" customHeight="1">
      <c r="A269" s="266" t="s">
        <v>39</v>
      </c>
      <c r="B269" s="242" t="s">
        <v>37</v>
      </c>
      <c r="C269" s="571" t="s">
        <v>215</v>
      </c>
      <c r="D269" s="571" t="s">
        <v>216</v>
      </c>
      <c r="E269" s="571" t="s">
        <v>217</v>
      </c>
      <c r="F269" s="571" t="s">
        <v>224</v>
      </c>
      <c r="G269" s="571"/>
      <c r="H269" s="805"/>
    </row>
    <row r="270" spans="1:12" ht="15" customHeight="1">
      <c r="A270" s="266"/>
      <c r="B270" s="270"/>
      <c r="C270" s="574" t="s">
        <v>131</v>
      </c>
      <c r="D270" s="574" t="s">
        <v>131</v>
      </c>
      <c r="E270" s="574" t="s">
        <v>131</v>
      </c>
      <c r="F270" s="574" t="s">
        <v>131</v>
      </c>
      <c r="G270" s="574" t="s">
        <v>132</v>
      </c>
      <c r="H270" s="575" t="s">
        <v>133</v>
      </c>
    </row>
    <row r="271" spans="1:12" s="277" customFormat="1" ht="20.100000000000001" customHeight="1" thickBot="1">
      <c r="A271" s="273">
        <v>1</v>
      </c>
      <c r="B271" s="246">
        <v>2</v>
      </c>
      <c r="C271" s="572">
        <v>3</v>
      </c>
      <c r="D271" s="573">
        <v>4</v>
      </c>
      <c r="E271" s="573">
        <v>5</v>
      </c>
      <c r="F271" s="573">
        <v>6</v>
      </c>
      <c r="G271" s="573">
        <v>7</v>
      </c>
      <c r="H271" s="576">
        <v>8</v>
      </c>
    </row>
    <row r="272" spans="1:12" s="443" customFormat="1" ht="20.100000000000001" customHeight="1">
      <c r="A272" s="423">
        <v>51201</v>
      </c>
      <c r="B272" s="424" t="s">
        <v>141</v>
      </c>
      <c r="C272" s="429">
        <f>[1]HP!C36</f>
        <v>3900</v>
      </c>
      <c r="D272" s="430">
        <f>[1]HP!D36</f>
        <v>4600</v>
      </c>
      <c r="E272" s="430">
        <f>[1]HP!E36</f>
        <v>200</v>
      </c>
      <c r="F272" s="430">
        <f>[1]HP!F36</f>
        <v>0</v>
      </c>
      <c r="G272" s="430">
        <f>[1]HP!G36</f>
        <v>6500</v>
      </c>
      <c r="H272" s="577">
        <f>[1]HP!I36</f>
        <v>15200</v>
      </c>
      <c r="I272" s="598"/>
    </row>
    <row r="273" spans="1:8" s="443" customFormat="1" ht="20.100000000000001" customHeight="1">
      <c r="A273" s="425">
        <v>51202</v>
      </c>
      <c r="B273" s="426" t="s">
        <v>142</v>
      </c>
      <c r="C273" s="432">
        <f>[1]HP!C37</f>
        <v>106373.85</v>
      </c>
      <c r="D273" s="433">
        <f>[1]HP!D37</f>
        <v>172649.29</v>
      </c>
      <c r="E273" s="433">
        <f>[1]HP!E37</f>
        <v>1472.45</v>
      </c>
      <c r="F273" s="433">
        <f>[1]HP!F37</f>
        <v>0</v>
      </c>
      <c r="G273" s="433">
        <f>[1]HP!G37</f>
        <v>188318.95</v>
      </c>
      <c r="H273" s="578">
        <f>[1]HP!I37</f>
        <v>468814.54</v>
      </c>
    </row>
    <row r="274" spans="1:8" s="443" customFormat="1" ht="20.100000000000001" customHeight="1">
      <c r="A274" s="425">
        <v>51203</v>
      </c>
      <c r="B274" s="426" t="s">
        <v>143</v>
      </c>
      <c r="C274" s="432">
        <f>[1]HP!C38</f>
        <v>19282.68</v>
      </c>
      <c r="D274" s="433">
        <f>[1]HP!D38</f>
        <v>23313.72</v>
      </c>
      <c r="E274" s="433">
        <f>[1]HP!E38</f>
        <v>785.68</v>
      </c>
      <c r="F274" s="433">
        <f>[1]HP!F38</f>
        <v>0</v>
      </c>
      <c r="G274" s="433">
        <f>[1]HP!G38</f>
        <v>7285.68</v>
      </c>
      <c r="H274" s="578">
        <f>[1]HP!I38</f>
        <v>50667.76</v>
      </c>
    </row>
    <row r="275" spans="1:8" s="443" customFormat="1" ht="20.100000000000001" customHeight="1">
      <c r="A275" s="425">
        <v>51204</v>
      </c>
      <c r="B275" s="426" t="s">
        <v>144</v>
      </c>
      <c r="C275" s="432">
        <f>[1]HP!C39</f>
        <v>0</v>
      </c>
      <c r="D275" s="433">
        <f>[1]HP!D39</f>
        <v>0</v>
      </c>
      <c r="E275" s="433">
        <f>[1]HP!E39</f>
        <v>0</v>
      </c>
      <c r="F275" s="433">
        <f>[1]HP!F39</f>
        <v>0</v>
      </c>
      <c r="G275" s="433">
        <f>[1]HP!G39</f>
        <v>0</v>
      </c>
      <c r="H275" s="578">
        <f>[1]HP!I39</f>
        <v>0</v>
      </c>
    </row>
    <row r="276" spans="1:8" s="443" customFormat="1" ht="20.100000000000001" customHeight="1">
      <c r="A276" s="425">
        <v>51205</v>
      </c>
      <c r="B276" s="426" t="s">
        <v>145</v>
      </c>
      <c r="C276" s="432">
        <f>[1]HP!C40</f>
        <v>0</v>
      </c>
      <c r="D276" s="433">
        <f>[1]HP!D40</f>
        <v>0</v>
      </c>
      <c r="E276" s="433">
        <f>[1]HP!E40</f>
        <v>0</v>
      </c>
      <c r="F276" s="433">
        <f>[1]HP!F40</f>
        <v>0</v>
      </c>
      <c r="G276" s="433">
        <f>[1]HP!G40</f>
        <v>0</v>
      </c>
      <c r="H276" s="578">
        <f>[1]HP!I40</f>
        <v>0</v>
      </c>
    </row>
    <row r="277" spans="1:8" s="443" customFormat="1" ht="20.100000000000001" customHeight="1">
      <c r="A277" s="425">
        <v>51299</v>
      </c>
      <c r="B277" s="426" t="s">
        <v>146</v>
      </c>
      <c r="C277" s="432">
        <f>[1]HP!C41</f>
        <v>55248.62</v>
      </c>
      <c r="D277" s="433">
        <f>[1]HP!D41</f>
        <v>33048.5</v>
      </c>
      <c r="E277" s="433">
        <f>[1]HP!E41</f>
        <v>1059.96</v>
      </c>
      <c r="F277" s="433">
        <f>[1]HP!F41</f>
        <v>0</v>
      </c>
      <c r="G277" s="433">
        <f>[1]HP!G41</f>
        <v>135262.62</v>
      </c>
      <c r="H277" s="578">
        <f>[1]HP!I41</f>
        <v>224619.7</v>
      </c>
    </row>
    <row r="278" spans="1:8" s="443" customFormat="1" ht="20.100000000000001" customHeight="1">
      <c r="A278" s="425">
        <v>51301</v>
      </c>
      <c r="B278" s="426" t="s">
        <v>147</v>
      </c>
      <c r="C278" s="432">
        <f>[1]HP!C42</f>
        <v>0</v>
      </c>
      <c r="D278" s="433">
        <f>[1]HP!D42</f>
        <v>0</v>
      </c>
      <c r="E278" s="433">
        <f>[1]HP!E42</f>
        <v>0</v>
      </c>
      <c r="F278" s="433">
        <f>[1]HP!F42</f>
        <v>0</v>
      </c>
      <c r="G278" s="433">
        <f>[1]HP!G42</f>
        <v>0</v>
      </c>
      <c r="H278" s="578">
        <f>[1]HP!I42</f>
        <v>0</v>
      </c>
    </row>
    <row r="279" spans="1:8" s="443" customFormat="1" ht="20.100000000000001" customHeight="1">
      <c r="A279" s="425">
        <v>51302</v>
      </c>
      <c r="B279" s="426" t="s">
        <v>148</v>
      </c>
      <c r="C279" s="432">
        <f>[1]HP!C43</f>
        <v>6463</v>
      </c>
      <c r="D279" s="433">
        <f>[1]HP!D43</f>
        <v>6850</v>
      </c>
      <c r="E279" s="433">
        <f>[1]HP!E43</f>
        <v>9445</v>
      </c>
      <c r="F279" s="433">
        <f>[1]HP!F43</f>
        <v>0</v>
      </c>
      <c r="G279" s="433">
        <f>[1]HP!G43</f>
        <v>3014</v>
      </c>
      <c r="H279" s="578">
        <f>[1]HP!I43</f>
        <v>25772</v>
      </c>
    </row>
    <row r="280" spans="1:8" s="443" customFormat="1" ht="20.100000000000001" customHeight="1">
      <c r="A280" s="425">
        <v>51303</v>
      </c>
      <c r="B280" s="426" t="s">
        <v>149</v>
      </c>
      <c r="C280" s="432">
        <f>[1]HP!C44</f>
        <v>0</v>
      </c>
      <c r="D280" s="433">
        <f>[1]HP!D44</f>
        <v>0</v>
      </c>
      <c r="E280" s="433">
        <f>[1]HP!E44</f>
        <v>0</v>
      </c>
      <c r="F280" s="433">
        <f>[1]HP!F44</f>
        <v>0</v>
      </c>
      <c r="G280" s="433">
        <f>[1]HP!G44</f>
        <v>0</v>
      </c>
      <c r="H280" s="578">
        <f>[1]HP!I44</f>
        <v>0</v>
      </c>
    </row>
    <row r="281" spans="1:8" s="443" customFormat="1" ht="20.100000000000001" customHeight="1">
      <c r="A281" s="425">
        <v>51304</v>
      </c>
      <c r="B281" s="426" t="s">
        <v>150</v>
      </c>
      <c r="C281" s="432">
        <f>[1]HP!C45</f>
        <v>0</v>
      </c>
      <c r="D281" s="433">
        <f>[1]HP!D45</f>
        <v>0</v>
      </c>
      <c r="E281" s="433">
        <f>[1]HP!E45</f>
        <v>0</v>
      </c>
      <c r="F281" s="433">
        <f>[1]HP!F45</f>
        <v>0</v>
      </c>
      <c r="G281" s="433">
        <f>[1]HP!G45</f>
        <v>0</v>
      </c>
      <c r="H281" s="578">
        <f>[1]HP!I45</f>
        <v>0</v>
      </c>
    </row>
    <row r="282" spans="1:8" s="443" customFormat="1" ht="20.100000000000001" customHeight="1">
      <c r="A282" s="425">
        <v>51305</v>
      </c>
      <c r="B282" s="426" t="s">
        <v>151</v>
      </c>
      <c r="C282" s="432">
        <f>[1]HP!C46</f>
        <v>0</v>
      </c>
      <c r="D282" s="433">
        <f>[1]HP!D46</f>
        <v>0</v>
      </c>
      <c r="E282" s="433">
        <f>[1]HP!E46</f>
        <v>0</v>
      </c>
      <c r="F282" s="433">
        <f>[1]HP!F46</f>
        <v>0</v>
      </c>
      <c r="G282" s="433">
        <f>[1]HP!G46</f>
        <v>0</v>
      </c>
      <c r="H282" s="578">
        <f>[1]HP!I46</f>
        <v>0</v>
      </c>
    </row>
    <row r="283" spans="1:8" s="443" customFormat="1" ht="20.100000000000001" customHeight="1">
      <c r="A283" s="425">
        <v>51306</v>
      </c>
      <c r="B283" s="426" t="s">
        <v>152</v>
      </c>
      <c r="C283" s="432">
        <f>[1]HP!C47</f>
        <v>0</v>
      </c>
      <c r="D283" s="433">
        <f>[1]HP!D47</f>
        <v>0</v>
      </c>
      <c r="E283" s="433">
        <f>[1]HP!E47</f>
        <v>0</v>
      </c>
      <c r="F283" s="433">
        <f>[1]HP!F47</f>
        <v>0</v>
      </c>
      <c r="G283" s="433">
        <f>[1]HP!G47</f>
        <v>0</v>
      </c>
      <c r="H283" s="578">
        <f>[1]HP!I47</f>
        <v>0</v>
      </c>
    </row>
    <row r="284" spans="1:8" s="443" customFormat="1" ht="20.100000000000001" customHeight="1">
      <c r="A284" s="425">
        <v>51307</v>
      </c>
      <c r="B284" s="426" t="s">
        <v>153</v>
      </c>
      <c r="C284" s="432">
        <f>[1]HP!C48</f>
        <v>58624.97</v>
      </c>
      <c r="D284" s="433">
        <f>[1]HP!D48</f>
        <v>65259.68</v>
      </c>
      <c r="E284" s="433">
        <f>[1]HP!E48</f>
        <v>672.58</v>
      </c>
      <c r="F284" s="433">
        <f>[1]HP!F48</f>
        <v>0</v>
      </c>
      <c r="G284" s="433">
        <f>[1]HP!G48</f>
        <v>190770.99</v>
      </c>
      <c r="H284" s="578">
        <f>[1]HP!I48</f>
        <v>315328.21999999997</v>
      </c>
    </row>
    <row r="285" spans="1:8" s="443" customFormat="1" ht="20.100000000000001" customHeight="1">
      <c r="A285" s="425">
        <v>51308</v>
      </c>
      <c r="B285" s="426" t="s">
        <v>154</v>
      </c>
      <c r="C285" s="432">
        <f>[1]HP!C49</f>
        <v>89380.12</v>
      </c>
      <c r="D285" s="433">
        <f>[1]HP!D49</f>
        <v>103918.99</v>
      </c>
      <c r="E285" s="433">
        <f>[1]HP!E49</f>
        <v>3300.37</v>
      </c>
      <c r="F285" s="433">
        <f>[1]HP!F49</f>
        <v>0</v>
      </c>
      <c r="G285" s="433">
        <f>[1]HP!G49</f>
        <v>127273.03</v>
      </c>
      <c r="H285" s="578">
        <f>[1]HP!I49</f>
        <v>323872.51</v>
      </c>
    </row>
    <row r="286" spans="1:8" s="443" customFormat="1" ht="20.100000000000001" customHeight="1">
      <c r="A286" s="425">
        <v>51309</v>
      </c>
      <c r="B286" s="426" t="s">
        <v>155</v>
      </c>
      <c r="C286" s="432">
        <f>[1]HP!C50</f>
        <v>0</v>
      </c>
      <c r="D286" s="433">
        <f>[1]HP!D50</f>
        <v>0</v>
      </c>
      <c r="E286" s="433">
        <f>[1]HP!E50</f>
        <v>0</v>
      </c>
      <c r="F286" s="433">
        <f>[1]HP!F50</f>
        <v>0</v>
      </c>
      <c r="G286" s="433">
        <f>[1]HP!G50</f>
        <v>28158.29</v>
      </c>
      <c r="H286" s="578">
        <f>[1]HP!I50</f>
        <v>28158.29</v>
      </c>
    </row>
    <row r="287" spans="1:8" s="443" customFormat="1" ht="20.100000000000001" customHeight="1">
      <c r="A287" s="425">
        <v>51310</v>
      </c>
      <c r="B287" s="426" t="s">
        <v>156</v>
      </c>
      <c r="C287" s="432">
        <f>[1]HP!C51</f>
        <v>0</v>
      </c>
      <c r="D287" s="433">
        <f>[1]HP!D51</f>
        <v>0</v>
      </c>
      <c r="E287" s="433">
        <f>[1]HP!E51</f>
        <v>0</v>
      </c>
      <c r="F287" s="433">
        <f>[1]HP!F51</f>
        <v>0</v>
      </c>
      <c r="G287" s="433">
        <f>[1]HP!G51</f>
        <v>321104.34000000003</v>
      </c>
      <c r="H287" s="578">
        <f>[1]HP!I51</f>
        <v>321104.34000000003</v>
      </c>
    </row>
    <row r="288" spans="1:8" s="443" customFormat="1" ht="20.100000000000001" customHeight="1">
      <c r="A288" s="425">
        <v>51311</v>
      </c>
      <c r="B288" s="426" t="s">
        <v>157</v>
      </c>
      <c r="C288" s="432">
        <f>[1]HP!C52</f>
        <v>43680</v>
      </c>
      <c r="D288" s="433">
        <f>[1]HP!D52</f>
        <v>0</v>
      </c>
      <c r="E288" s="433">
        <f>[1]HP!E52</f>
        <v>0</v>
      </c>
      <c r="F288" s="433">
        <f>[1]HP!F52</f>
        <v>0</v>
      </c>
      <c r="G288" s="433">
        <f>[1]HP!G52</f>
        <v>0</v>
      </c>
      <c r="H288" s="578">
        <f>[1]HP!I52</f>
        <v>43680</v>
      </c>
    </row>
    <row r="289" spans="1:8" s="443" customFormat="1" ht="20.100000000000001" customHeight="1">
      <c r="A289" s="425">
        <v>51312</v>
      </c>
      <c r="B289" s="426" t="s">
        <v>158</v>
      </c>
      <c r="C289" s="435">
        <f>[1]HP!C53</f>
        <v>7330.45</v>
      </c>
      <c r="D289" s="436">
        <f>[1]HP!D53</f>
        <v>195859.1</v>
      </c>
      <c r="E289" s="436">
        <f>[1]HP!E53</f>
        <v>0</v>
      </c>
      <c r="F289" s="436">
        <f>[1]HP!F53</f>
        <v>0</v>
      </c>
      <c r="G289" s="436">
        <f>[1]HP!G53</f>
        <v>0</v>
      </c>
      <c r="H289" s="579">
        <f>[1]HP!I53</f>
        <v>203189.55</v>
      </c>
    </row>
    <row r="290" spans="1:8" s="444" customFormat="1" ht="20.100000000000001" customHeight="1">
      <c r="A290" s="619">
        <v>51313</v>
      </c>
      <c r="B290" s="620" t="s">
        <v>159</v>
      </c>
      <c r="C290" s="438"/>
      <c r="D290" s="438"/>
      <c r="E290" s="438"/>
      <c r="F290" s="438"/>
      <c r="G290" s="527"/>
      <c r="H290" s="439"/>
    </row>
    <row r="291" spans="1:8" s="445" customFormat="1" ht="20.100000000000001" customHeight="1">
      <c r="A291" s="427">
        <v>51314</v>
      </c>
      <c r="B291" s="428" t="s">
        <v>160</v>
      </c>
      <c r="C291" s="440">
        <f>[1]HP!C55</f>
        <v>0</v>
      </c>
      <c r="D291" s="441">
        <f>[1]HP!D55</f>
        <v>0</v>
      </c>
      <c r="E291" s="441">
        <f>[1]HP!E55</f>
        <v>0</v>
      </c>
      <c r="F291" s="441">
        <f>[1]HP!F55</f>
        <v>0</v>
      </c>
      <c r="G291" s="441">
        <f>[1]HP!G55</f>
        <v>0</v>
      </c>
      <c r="H291" s="580">
        <f>[1]HP!I55</f>
        <v>0</v>
      </c>
    </row>
    <row r="292" spans="1:8" s="443" customFormat="1" ht="20.100000000000001" customHeight="1">
      <c r="A292" s="425">
        <v>51315</v>
      </c>
      <c r="B292" s="426" t="s">
        <v>161</v>
      </c>
      <c r="C292" s="432">
        <f>[1]HP!C56</f>
        <v>0</v>
      </c>
      <c r="D292" s="433">
        <f>[1]HP!D56</f>
        <v>0</v>
      </c>
      <c r="E292" s="433">
        <f>[1]HP!E56</f>
        <v>0</v>
      </c>
      <c r="F292" s="433">
        <f>[1]HP!F56</f>
        <v>0</v>
      </c>
      <c r="G292" s="433">
        <f>[1]HP!G56</f>
        <v>84658.12</v>
      </c>
      <c r="H292" s="578">
        <f>[1]HP!I56</f>
        <v>84658.12</v>
      </c>
    </row>
    <row r="293" spans="1:8" s="443" customFormat="1" ht="20.100000000000001" customHeight="1">
      <c r="A293" s="425">
        <v>51316</v>
      </c>
      <c r="B293" s="426" t="s">
        <v>162</v>
      </c>
      <c r="C293" s="432">
        <f>[1]HP!C57</f>
        <v>0</v>
      </c>
      <c r="D293" s="433">
        <f>[1]HP!D57</f>
        <v>0</v>
      </c>
      <c r="E293" s="433">
        <f>[1]HP!E57</f>
        <v>0</v>
      </c>
      <c r="F293" s="433">
        <f>[1]HP!F57</f>
        <v>0</v>
      </c>
      <c r="G293" s="433">
        <f>[1]HP!G57</f>
        <v>0</v>
      </c>
      <c r="H293" s="578">
        <f>[1]HP!I57</f>
        <v>0</v>
      </c>
    </row>
    <row r="294" spans="1:8" s="443" customFormat="1" ht="20.100000000000001" customHeight="1">
      <c r="A294" s="425">
        <v>51399</v>
      </c>
      <c r="B294" s="426" t="s">
        <v>163</v>
      </c>
      <c r="C294" s="432">
        <f>[1]HP!C58</f>
        <v>82170.63</v>
      </c>
      <c r="D294" s="433">
        <f>[1]HP!D58</f>
        <v>163552.76999999999</v>
      </c>
      <c r="E294" s="433">
        <f>[1]HP!E58</f>
        <v>1776.03</v>
      </c>
      <c r="F294" s="433">
        <f>[1]HP!F58</f>
        <v>0</v>
      </c>
      <c r="G294" s="433">
        <f>[1]HP!G58</f>
        <v>133763.5</v>
      </c>
      <c r="H294" s="578">
        <f>[1]HP!I58</f>
        <v>381262.93</v>
      </c>
    </row>
    <row r="295" spans="1:8" s="443" customFormat="1" ht="20.100000000000001" customHeight="1">
      <c r="A295" s="425">
        <v>51401</v>
      </c>
      <c r="B295" s="426" t="s">
        <v>164</v>
      </c>
      <c r="C295" s="432">
        <f>[1]HP!C59</f>
        <v>0</v>
      </c>
      <c r="D295" s="433">
        <f>[1]HP!D59</f>
        <v>0</v>
      </c>
      <c r="E295" s="433">
        <f>[1]HP!E59</f>
        <v>0</v>
      </c>
      <c r="F295" s="433">
        <f>[1]HP!F59</f>
        <v>0</v>
      </c>
      <c r="G295" s="433">
        <f>[1]HP!G59</f>
        <v>8494.7099999999991</v>
      </c>
      <c r="H295" s="578">
        <f>[1]HP!I59</f>
        <v>8494.7099999999991</v>
      </c>
    </row>
    <row r="296" spans="1:8" s="443" customFormat="1" ht="20.100000000000001" customHeight="1">
      <c r="A296" s="425">
        <v>51402</v>
      </c>
      <c r="B296" s="426" t="s">
        <v>165</v>
      </c>
      <c r="C296" s="432">
        <f>[1]HP!C60</f>
        <v>0</v>
      </c>
      <c r="D296" s="433">
        <f>[1]HP!D60</f>
        <v>0</v>
      </c>
      <c r="E296" s="433">
        <f>[1]HP!E60</f>
        <v>0</v>
      </c>
      <c r="F296" s="433">
        <f>[1]HP!F60</f>
        <v>0</v>
      </c>
      <c r="G296" s="433">
        <f>[1]HP!G60</f>
        <v>13909.9</v>
      </c>
      <c r="H296" s="578">
        <f>[1]HP!I60</f>
        <v>13909.9</v>
      </c>
    </row>
    <row r="297" spans="1:8" s="443" customFormat="1" ht="20.100000000000001" customHeight="1">
      <c r="A297" s="621">
        <v>51403</v>
      </c>
      <c r="B297" s="622" t="s">
        <v>166</v>
      </c>
      <c r="C297" s="642">
        <f>[1]HP!C68</f>
        <v>0</v>
      </c>
      <c r="D297" s="643">
        <f>[1]HP!D68</f>
        <v>0</v>
      </c>
      <c r="E297" s="643">
        <f>[1]HP!E68</f>
        <v>0</v>
      </c>
      <c r="F297" s="643">
        <f>[1]HP!F68</f>
        <v>0</v>
      </c>
      <c r="G297" s="643">
        <f>[1]HP!G68</f>
        <v>9974.5400000000009</v>
      </c>
      <c r="H297" s="578">
        <f>[1]HP!I68</f>
        <v>9974.5400000000009</v>
      </c>
    </row>
    <row r="298" spans="1:8" s="443" customFormat="1" ht="20.100000000000001" customHeight="1">
      <c r="A298" s="425">
        <v>51404</v>
      </c>
      <c r="B298" s="426" t="s">
        <v>167</v>
      </c>
      <c r="C298" s="432">
        <f>[1]HP!C69</f>
        <v>0</v>
      </c>
      <c r="D298" s="433">
        <f>[1]HP!D69</f>
        <v>0</v>
      </c>
      <c r="E298" s="433">
        <f>[1]HP!E69</f>
        <v>0</v>
      </c>
      <c r="F298" s="433">
        <f>[1]HP!F69</f>
        <v>0</v>
      </c>
      <c r="G298" s="433">
        <f>[1]HP!G69</f>
        <v>0</v>
      </c>
      <c r="H298" s="578">
        <f>[1]HP!I69</f>
        <v>0</v>
      </c>
    </row>
    <row r="299" spans="1:8" s="443" customFormat="1" ht="20.100000000000001" customHeight="1">
      <c r="A299" s="425">
        <v>51405</v>
      </c>
      <c r="B299" s="426" t="s">
        <v>168</v>
      </c>
      <c r="C299" s="432">
        <f>[1]HP!C70</f>
        <v>0</v>
      </c>
      <c r="D299" s="433">
        <f>[1]HP!D70</f>
        <v>0</v>
      </c>
      <c r="E299" s="433">
        <f>[1]HP!E70</f>
        <v>0</v>
      </c>
      <c r="F299" s="433">
        <f>[1]HP!F70</f>
        <v>0</v>
      </c>
      <c r="G299" s="433">
        <f>[1]HP!G70</f>
        <v>132728.88</v>
      </c>
      <c r="H299" s="578">
        <f>[1]HP!I70</f>
        <v>132728.88</v>
      </c>
    </row>
    <row r="300" spans="1:8" s="443" customFormat="1" ht="20.100000000000001" customHeight="1">
      <c r="A300" s="425">
        <v>51406</v>
      </c>
      <c r="B300" s="426" t="s">
        <v>169</v>
      </c>
      <c r="C300" s="432">
        <f>[1]HP!C71</f>
        <v>0</v>
      </c>
      <c r="D300" s="433">
        <f>[1]HP!D71</f>
        <v>0</v>
      </c>
      <c r="E300" s="433">
        <f>[1]HP!E71</f>
        <v>0</v>
      </c>
      <c r="F300" s="433">
        <f>[1]HP!F71</f>
        <v>0</v>
      </c>
      <c r="G300" s="433">
        <f>[1]HP!G71</f>
        <v>0</v>
      </c>
      <c r="H300" s="578">
        <f>[1]HP!I71</f>
        <v>0</v>
      </c>
    </row>
    <row r="301" spans="1:8" s="443" customFormat="1" ht="20.100000000000001" customHeight="1">
      <c r="A301" s="425">
        <v>51407</v>
      </c>
      <c r="B301" s="426" t="s">
        <v>170</v>
      </c>
      <c r="C301" s="432">
        <f>[1]HP!C72</f>
        <v>1356.8</v>
      </c>
      <c r="D301" s="433">
        <f>[1]HP!D72</f>
        <v>1484</v>
      </c>
      <c r="E301" s="433">
        <f>[1]HP!E72</f>
        <v>42.4</v>
      </c>
      <c r="F301" s="433">
        <f>[1]HP!F72</f>
        <v>0</v>
      </c>
      <c r="G301" s="433">
        <f>[1]HP!G72</f>
        <v>1356.8</v>
      </c>
      <c r="H301" s="578">
        <f>[1]HP!I72</f>
        <v>4240</v>
      </c>
    </row>
    <row r="302" spans="1:8" s="443" customFormat="1" ht="20.100000000000001" customHeight="1">
      <c r="A302" s="425">
        <v>51408</v>
      </c>
      <c r="B302" s="426" t="s">
        <v>171</v>
      </c>
      <c r="C302" s="432">
        <f>[1]HP!C73</f>
        <v>1734808</v>
      </c>
      <c r="D302" s="433">
        <f>[1]HP!D73</f>
        <v>1312344</v>
      </c>
      <c r="E302" s="433">
        <f>[1]HP!E73</f>
        <v>0</v>
      </c>
      <c r="F302" s="433">
        <f>[1]HP!F73</f>
        <v>0</v>
      </c>
      <c r="G302" s="433">
        <f>[1]HP!G73</f>
        <v>0</v>
      </c>
      <c r="H302" s="578">
        <f>[1]HP!I73</f>
        <v>3047152</v>
      </c>
    </row>
    <row r="303" spans="1:8" s="443" customFormat="1" ht="20.100000000000001" customHeight="1">
      <c r="A303" s="425">
        <v>51409</v>
      </c>
      <c r="B303" s="426" t="s">
        <v>172</v>
      </c>
      <c r="C303" s="432">
        <f>[1]HP!C74</f>
        <v>151354.21</v>
      </c>
      <c r="D303" s="433">
        <f>[1]HP!D74</f>
        <v>165543.67000000001</v>
      </c>
      <c r="E303" s="433">
        <f>[1]HP!E74</f>
        <v>4729.8100000000004</v>
      </c>
      <c r="F303" s="433">
        <f>[1]HP!F74</f>
        <v>0</v>
      </c>
      <c r="G303" s="433">
        <f>[1]HP!G74</f>
        <v>151354.21</v>
      </c>
      <c r="H303" s="578">
        <f>[1]HP!I74</f>
        <v>472981.9</v>
      </c>
    </row>
    <row r="304" spans="1:8" s="443" customFormat="1" ht="20.100000000000001" customHeight="1">
      <c r="A304" s="425">
        <v>51499</v>
      </c>
      <c r="B304" s="426" t="s">
        <v>173</v>
      </c>
      <c r="C304" s="432">
        <f>[1]HP!C75</f>
        <v>0</v>
      </c>
      <c r="D304" s="433">
        <f>[1]HP!D75</f>
        <v>0</v>
      </c>
      <c r="E304" s="433">
        <f>[1]HP!E75</f>
        <v>0</v>
      </c>
      <c r="F304" s="433">
        <f>[1]HP!F75</f>
        <v>0</v>
      </c>
      <c r="G304" s="433">
        <f>[1]HP!G75</f>
        <v>520</v>
      </c>
      <c r="H304" s="578">
        <f>[1]HP!I75</f>
        <v>520</v>
      </c>
    </row>
    <row r="305" spans="1:8" s="443" customFormat="1" ht="20.100000000000001" customHeight="1">
      <c r="A305" s="425">
        <v>51601</v>
      </c>
      <c r="B305" s="426" t="s">
        <v>174</v>
      </c>
      <c r="C305" s="432">
        <f>[1]HP!C76</f>
        <v>0</v>
      </c>
      <c r="D305" s="433">
        <f>[1]HP!D76</f>
        <v>0</v>
      </c>
      <c r="E305" s="433">
        <f>[1]HP!E76</f>
        <v>0</v>
      </c>
      <c r="F305" s="433">
        <f>[1]HP!F76</f>
        <v>0</v>
      </c>
      <c r="G305" s="433">
        <f>[1]HP!G76</f>
        <v>0</v>
      </c>
      <c r="H305" s="578">
        <f>[1]HP!I76</f>
        <v>0</v>
      </c>
    </row>
    <row r="306" spans="1:8" s="443" customFormat="1" ht="20.100000000000001" customHeight="1">
      <c r="A306" s="425">
        <v>51602</v>
      </c>
      <c r="B306" s="426" t="s">
        <v>175</v>
      </c>
      <c r="C306" s="432">
        <f>[1]HP!C77</f>
        <v>0</v>
      </c>
      <c r="D306" s="433">
        <f>[1]HP!D77</f>
        <v>0</v>
      </c>
      <c r="E306" s="433">
        <f>[1]HP!E77</f>
        <v>0</v>
      </c>
      <c r="F306" s="433">
        <f>[1]HP!F77</f>
        <v>0</v>
      </c>
      <c r="G306" s="433">
        <f>[1]HP!G77</f>
        <v>0</v>
      </c>
      <c r="H306" s="578">
        <f>[1]HP!I77</f>
        <v>0</v>
      </c>
    </row>
    <row r="307" spans="1:8" s="443" customFormat="1" ht="20.100000000000001" customHeight="1">
      <c r="A307" s="425">
        <v>51603</v>
      </c>
      <c r="B307" s="426" t="s">
        <v>176</v>
      </c>
      <c r="C307" s="432">
        <f>[1]HP!C78</f>
        <v>0</v>
      </c>
      <c r="D307" s="433">
        <f>[1]HP!D78</f>
        <v>0</v>
      </c>
      <c r="E307" s="433">
        <f>[1]HP!E78</f>
        <v>0</v>
      </c>
      <c r="F307" s="433">
        <f>[1]HP!F78</f>
        <v>0</v>
      </c>
      <c r="G307" s="433">
        <f>[1]HP!G78</f>
        <v>74880</v>
      </c>
      <c r="H307" s="578">
        <f>[1]HP!I78</f>
        <v>74880</v>
      </c>
    </row>
    <row r="308" spans="1:8" s="443" customFormat="1" ht="20.100000000000001" customHeight="1">
      <c r="A308" s="425">
        <v>51604</v>
      </c>
      <c r="B308" s="426" t="s">
        <v>177</v>
      </c>
      <c r="C308" s="432">
        <f>[1]HP!C79</f>
        <v>0</v>
      </c>
      <c r="D308" s="433">
        <f>[1]HP!D79</f>
        <v>0</v>
      </c>
      <c r="E308" s="433">
        <f>[1]HP!E79</f>
        <v>0</v>
      </c>
      <c r="F308" s="433">
        <f>[1]HP!F79</f>
        <v>0</v>
      </c>
      <c r="G308" s="433">
        <f>[1]HP!G79</f>
        <v>4130</v>
      </c>
      <c r="H308" s="578">
        <f>[1]HP!I79</f>
        <v>4130</v>
      </c>
    </row>
    <row r="309" spans="1:8" s="443" customFormat="1" ht="20.100000000000001" customHeight="1">
      <c r="A309" s="425">
        <v>51605</v>
      </c>
      <c r="B309" s="426" t="s">
        <v>178</v>
      </c>
      <c r="C309" s="432">
        <f>[1]HP!C80</f>
        <v>0</v>
      </c>
      <c r="D309" s="433">
        <f>[1]HP!D80</f>
        <v>0</v>
      </c>
      <c r="E309" s="433">
        <f>[1]HP!E80</f>
        <v>0</v>
      </c>
      <c r="F309" s="433">
        <f>[1]HP!F80</f>
        <v>0</v>
      </c>
      <c r="G309" s="433">
        <f>[1]HP!G80</f>
        <v>0</v>
      </c>
      <c r="H309" s="578">
        <f>[1]HP!I80</f>
        <v>0</v>
      </c>
    </row>
    <row r="310" spans="1:8" s="443" customFormat="1" ht="20.100000000000001" customHeight="1">
      <c r="A310" s="425">
        <v>51606</v>
      </c>
      <c r="B310" s="426" t="s">
        <v>179</v>
      </c>
      <c r="C310" s="432">
        <f>[1]HP!C81</f>
        <v>0</v>
      </c>
      <c r="D310" s="433">
        <f>[1]HP!D81</f>
        <v>0</v>
      </c>
      <c r="E310" s="433">
        <f>[1]HP!E81</f>
        <v>0</v>
      </c>
      <c r="F310" s="433">
        <f>[1]HP!F81</f>
        <v>0</v>
      </c>
      <c r="G310" s="433">
        <f>[1]HP!G81</f>
        <v>13450</v>
      </c>
      <c r="H310" s="578">
        <f>[1]HP!I81</f>
        <v>13450</v>
      </c>
    </row>
    <row r="311" spans="1:8" s="443" customFormat="1" ht="20.100000000000001" customHeight="1">
      <c r="A311" s="425">
        <v>51607</v>
      </c>
      <c r="B311" s="426" t="s">
        <v>180</v>
      </c>
      <c r="C311" s="432">
        <f>[1]HP!C82</f>
        <v>0</v>
      </c>
      <c r="D311" s="433">
        <f>[1]HP!D82</f>
        <v>0</v>
      </c>
      <c r="E311" s="433">
        <f>[1]HP!E82</f>
        <v>0</v>
      </c>
      <c r="F311" s="433">
        <f>[1]HP!F82</f>
        <v>0</v>
      </c>
      <c r="G311" s="433">
        <f>[1]HP!G82</f>
        <v>8810.8700000000008</v>
      </c>
      <c r="H311" s="578">
        <f>[1]HP!I82</f>
        <v>8810.8700000000008</v>
      </c>
    </row>
    <row r="312" spans="1:8" s="443" customFormat="1" ht="20.100000000000001" customHeight="1">
      <c r="A312" s="425">
        <v>51608</v>
      </c>
      <c r="B312" s="426" t="s">
        <v>181</v>
      </c>
      <c r="C312" s="432">
        <f>[1]HP!C83</f>
        <v>0</v>
      </c>
      <c r="D312" s="433">
        <f>[1]HP!D83</f>
        <v>0</v>
      </c>
      <c r="E312" s="433">
        <f>[1]HP!E83</f>
        <v>0</v>
      </c>
      <c r="F312" s="433">
        <f>[1]HP!F83</f>
        <v>0</v>
      </c>
      <c r="G312" s="433">
        <f>[1]HP!G83</f>
        <v>0</v>
      </c>
      <c r="H312" s="578">
        <f>[1]HP!I83</f>
        <v>0</v>
      </c>
    </row>
    <row r="313" spans="1:8" s="443" customFormat="1" ht="20.100000000000001" customHeight="1">
      <c r="A313" s="425">
        <v>51609</v>
      </c>
      <c r="B313" s="426" t="s">
        <v>182</v>
      </c>
      <c r="C313" s="432">
        <f>[1]HP!C84</f>
        <v>0</v>
      </c>
      <c r="D313" s="433">
        <f>[1]HP!D84</f>
        <v>0</v>
      </c>
      <c r="E313" s="433">
        <f>[1]HP!E84</f>
        <v>0</v>
      </c>
      <c r="F313" s="433">
        <f>[1]HP!F84</f>
        <v>0</v>
      </c>
      <c r="G313" s="433">
        <f>[1]HP!G84</f>
        <v>126952</v>
      </c>
      <c r="H313" s="578">
        <f>[1]HP!I84</f>
        <v>126952</v>
      </c>
    </row>
    <row r="314" spans="1:8" s="443" customFormat="1" ht="20.100000000000001" customHeight="1">
      <c r="A314" s="425">
        <v>51610</v>
      </c>
      <c r="B314" s="426" t="s">
        <v>183</v>
      </c>
      <c r="C314" s="432">
        <f>[1]HP!C85</f>
        <v>14200</v>
      </c>
      <c r="D314" s="433">
        <f>[1]HP!D85</f>
        <v>0</v>
      </c>
      <c r="E314" s="433">
        <f>[1]HP!E85</f>
        <v>0</v>
      </c>
      <c r="F314" s="433">
        <f>[1]HP!F85</f>
        <v>0</v>
      </c>
      <c r="G314" s="433">
        <f>[1]HP!G85</f>
        <v>63072.94</v>
      </c>
      <c r="H314" s="578">
        <f>[1]HP!I85</f>
        <v>77272.94</v>
      </c>
    </row>
    <row r="315" spans="1:8" s="443" customFormat="1" ht="20.100000000000001" customHeight="1">
      <c r="A315" s="425">
        <v>51611</v>
      </c>
      <c r="B315" s="426" t="s">
        <v>184</v>
      </c>
      <c r="C315" s="432">
        <f>[1]HP!C86</f>
        <v>13847.16</v>
      </c>
      <c r="D315" s="433">
        <f>[1]HP!D86</f>
        <v>16099.64</v>
      </c>
      <c r="E315" s="433">
        <f>[1]HP!E86</f>
        <v>560.16999999999996</v>
      </c>
      <c r="F315" s="433">
        <f>[1]HP!F86</f>
        <v>0</v>
      </c>
      <c r="G315" s="433">
        <f>[1]HP!G86</f>
        <v>22701.38</v>
      </c>
      <c r="H315" s="578">
        <f>[1]HP!I86</f>
        <v>53208.35</v>
      </c>
    </row>
    <row r="316" spans="1:8" s="443" customFormat="1" ht="20.100000000000001" customHeight="1">
      <c r="A316" s="425">
        <v>51612</v>
      </c>
      <c r="B316" s="426" t="s">
        <v>185</v>
      </c>
      <c r="C316" s="432">
        <f>[1]HP!C87</f>
        <v>0</v>
      </c>
      <c r="D316" s="433">
        <f>[1]HP!D87</f>
        <v>0</v>
      </c>
      <c r="E316" s="433">
        <f>[1]HP!E87</f>
        <v>0</v>
      </c>
      <c r="F316" s="433">
        <f>[1]HP!F87</f>
        <v>0</v>
      </c>
      <c r="G316" s="433">
        <f>[1]HP!G87</f>
        <v>1900</v>
      </c>
      <c r="H316" s="578">
        <f>[1]HP!I87</f>
        <v>1900</v>
      </c>
    </row>
    <row r="317" spans="1:8" s="443" customFormat="1" ht="20.100000000000001" customHeight="1">
      <c r="A317" s="425">
        <v>51613</v>
      </c>
      <c r="B317" s="426" t="s">
        <v>186</v>
      </c>
      <c r="C317" s="432">
        <f>[1]HP!C88</f>
        <v>0</v>
      </c>
      <c r="D317" s="433">
        <f>[1]HP!D88</f>
        <v>0</v>
      </c>
      <c r="E317" s="433">
        <f>[1]HP!E88</f>
        <v>0</v>
      </c>
      <c r="F317" s="433">
        <f>[1]HP!F88</f>
        <v>0</v>
      </c>
      <c r="G317" s="433">
        <f>[1]HP!G88</f>
        <v>931</v>
      </c>
      <c r="H317" s="578">
        <f>[1]HP!I88</f>
        <v>931</v>
      </c>
    </row>
    <row r="318" spans="1:8" s="443" customFormat="1" ht="20.100000000000001" customHeight="1">
      <c r="A318" s="425">
        <v>51614</v>
      </c>
      <c r="B318" s="426" t="s">
        <v>187</v>
      </c>
      <c r="C318" s="432">
        <f>[1]HP!C89</f>
        <v>0</v>
      </c>
      <c r="D318" s="433">
        <f>[1]HP!D89</f>
        <v>0</v>
      </c>
      <c r="E318" s="433">
        <f>[1]HP!E89</f>
        <v>0</v>
      </c>
      <c r="F318" s="433">
        <f>[1]HP!F89</f>
        <v>0</v>
      </c>
      <c r="G318" s="433">
        <f>[1]HP!G89</f>
        <v>54411</v>
      </c>
      <c r="H318" s="578">
        <f>[1]HP!I89</f>
        <v>54411</v>
      </c>
    </row>
    <row r="319" spans="1:8" s="443" customFormat="1" ht="20.100000000000001" customHeight="1">
      <c r="A319" s="425">
        <v>51615</v>
      </c>
      <c r="B319" s="426" t="s">
        <v>188</v>
      </c>
      <c r="C319" s="432">
        <f>[1]HP!C90</f>
        <v>0</v>
      </c>
      <c r="D319" s="433">
        <f>[1]HP!D90</f>
        <v>0</v>
      </c>
      <c r="E319" s="433">
        <f>[1]HP!E90</f>
        <v>0</v>
      </c>
      <c r="F319" s="433">
        <f>[1]HP!F90</f>
        <v>0</v>
      </c>
      <c r="G319" s="433">
        <f>[1]HP!G90</f>
        <v>68000</v>
      </c>
      <c r="H319" s="578">
        <f>[1]HP!I90</f>
        <v>68000</v>
      </c>
    </row>
    <row r="320" spans="1:8" s="443" customFormat="1" ht="20.100000000000001" customHeight="1">
      <c r="A320" s="425">
        <v>51616</v>
      </c>
      <c r="B320" s="426" t="s">
        <v>189</v>
      </c>
      <c r="C320" s="432">
        <f>[1]HP!C91</f>
        <v>0</v>
      </c>
      <c r="D320" s="433">
        <f>[1]HP!D91</f>
        <v>0</v>
      </c>
      <c r="E320" s="433">
        <f>[1]HP!E91</f>
        <v>0</v>
      </c>
      <c r="F320" s="433">
        <f>[1]HP!F91</f>
        <v>0</v>
      </c>
      <c r="G320" s="433">
        <f>[1]HP!G91</f>
        <v>0</v>
      </c>
      <c r="H320" s="578">
        <f>[1]HP!I91</f>
        <v>0</v>
      </c>
    </row>
    <row r="321" spans="1:8" s="443" customFormat="1" ht="20.100000000000001" customHeight="1">
      <c r="A321" s="425">
        <v>51617</v>
      </c>
      <c r="B321" s="426" t="s">
        <v>190</v>
      </c>
      <c r="C321" s="432">
        <f>[1]HP!C92</f>
        <v>1805</v>
      </c>
      <c r="D321" s="433">
        <f>[1]HP!D92</f>
        <v>1806</v>
      </c>
      <c r="E321" s="433">
        <f>[1]HP!E92</f>
        <v>1806</v>
      </c>
      <c r="F321" s="433">
        <f>[1]HP!F92</f>
        <v>0</v>
      </c>
      <c r="G321" s="433">
        <f>[1]HP!G92</f>
        <v>400</v>
      </c>
      <c r="H321" s="578">
        <f>[1]HP!I92</f>
        <v>5817</v>
      </c>
    </row>
    <row r="322" spans="1:8" s="443" customFormat="1" ht="20.100000000000001" customHeight="1">
      <c r="A322" s="425">
        <v>51624</v>
      </c>
      <c r="B322" s="426" t="s">
        <v>229</v>
      </c>
      <c r="C322" s="432">
        <f>[1]HP!C93</f>
        <v>0</v>
      </c>
      <c r="D322" s="433">
        <f>[1]HP!D93</f>
        <v>0</v>
      </c>
      <c r="E322" s="433">
        <f>[1]HP!E93</f>
        <v>0</v>
      </c>
      <c r="F322" s="433">
        <f>[1]HP!F93</f>
        <v>0</v>
      </c>
      <c r="G322" s="433">
        <f>[1]HP!G93</f>
        <v>0</v>
      </c>
      <c r="H322" s="578">
        <f>[1]HP!I93</f>
        <v>0</v>
      </c>
    </row>
    <row r="323" spans="1:8" s="443" customFormat="1" ht="20.100000000000001" customHeight="1">
      <c r="A323" s="425">
        <v>51708</v>
      </c>
      <c r="B323" s="426" t="s">
        <v>230</v>
      </c>
      <c r="C323" s="432">
        <f>[1]HP!C94</f>
        <v>0</v>
      </c>
      <c r="D323" s="433">
        <f>[1]HP!D94</f>
        <v>0</v>
      </c>
      <c r="E323" s="433">
        <f>[1]HP!E94</f>
        <v>0</v>
      </c>
      <c r="F323" s="433">
        <f>[1]HP!F94</f>
        <v>0</v>
      </c>
      <c r="G323" s="433">
        <f>[1]HP!G94</f>
        <v>0</v>
      </c>
      <c r="H323" s="578">
        <f>[1]HP!I94</f>
        <v>0</v>
      </c>
    </row>
    <row r="324" spans="1:8" s="443" customFormat="1" ht="20.100000000000001" customHeight="1">
      <c r="A324" s="425">
        <v>51699</v>
      </c>
      <c r="B324" s="426" t="s">
        <v>218</v>
      </c>
      <c r="C324" s="432">
        <f>[1]HP!C95</f>
        <v>0</v>
      </c>
      <c r="D324" s="433">
        <f>[1]HP!D95</f>
        <v>0</v>
      </c>
      <c r="E324" s="433">
        <f>[1]HP!E95</f>
        <v>0</v>
      </c>
      <c r="F324" s="433">
        <f>[1]HP!F95</f>
        <v>0</v>
      </c>
      <c r="G324" s="433">
        <f>[1]HP!G95</f>
        <v>172199.27</v>
      </c>
      <c r="H324" s="578">
        <f>[1]HP!I95</f>
        <v>172199.27</v>
      </c>
    </row>
    <row r="325" spans="1:8" s="443" customFormat="1" ht="20.100000000000001" customHeight="1">
      <c r="A325" s="425"/>
      <c r="B325" s="426"/>
      <c r="C325" s="432">
        <f>[1]HP!C96</f>
        <v>0</v>
      </c>
      <c r="D325" s="433">
        <f>[1]HP!D96</f>
        <v>0</v>
      </c>
      <c r="E325" s="433">
        <f>[1]HP!E96</f>
        <v>0</v>
      </c>
      <c r="F325" s="433">
        <f>[1]HP!F96</f>
        <v>0</v>
      </c>
      <c r="G325" s="433">
        <f>[1]HP!G96</f>
        <v>0</v>
      </c>
      <c r="H325" s="578">
        <f>[1]HP!I96</f>
        <v>0</v>
      </c>
    </row>
    <row r="326" spans="1:8" s="280" customFormat="1" ht="12.95" customHeight="1">
      <c r="A326" s="278"/>
      <c r="B326" s="279"/>
      <c r="C326" s="279"/>
      <c r="D326" s="279"/>
      <c r="E326" s="279"/>
      <c r="F326" s="279"/>
      <c r="G326" s="279"/>
      <c r="H326" s="279"/>
    </row>
    <row r="327" spans="1:8" s="259" customFormat="1" ht="19.5" customHeight="1">
      <c r="A327" s="257"/>
      <c r="B327" s="257" t="s">
        <v>128</v>
      </c>
      <c r="C327" s="258">
        <f>SUM(C272:C324)+[1]HP!C54</f>
        <v>4745157.1500000004</v>
      </c>
      <c r="D327" s="258">
        <f>SUM(D272:D324)+[1]HP!D54</f>
        <v>5371315.8700000001</v>
      </c>
      <c r="E327" s="258">
        <f>SUM(E272:E324)+[1]HP!E54</f>
        <v>26074.89</v>
      </c>
      <c r="F327" s="258">
        <f>SUM(F272:F324)+[1]HP!F54</f>
        <v>0</v>
      </c>
      <c r="G327" s="258">
        <f>SUM(G272:G324)+[1]HP!G54</f>
        <v>2156287.0199999996</v>
      </c>
      <c r="H327" s="258">
        <f>SUM(H272:H324)+[1]HP!I54</f>
        <v>12298834.93</v>
      </c>
    </row>
    <row r="328" spans="1:8" s="280" customFormat="1" ht="12.95" customHeight="1">
      <c r="A328" s="281"/>
      <c r="C328" s="280" t="s">
        <v>129</v>
      </c>
      <c r="D328" s="280" t="s">
        <v>129</v>
      </c>
      <c r="E328" s="280" t="s">
        <v>129</v>
      </c>
      <c r="F328" s="280" t="s">
        <v>129</v>
      </c>
      <c r="G328" s="280" t="s">
        <v>129</v>
      </c>
      <c r="H328" s="280" t="s">
        <v>129</v>
      </c>
    </row>
    <row r="329" spans="1:8" s="280" customFormat="1" ht="12.95" customHeight="1" thickBot="1">
      <c r="A329" s="281"/>
    </row>
    <row r="330" spans="1:8" s="263" customFormat="1" ht="20.100000000000001" customHeight="1" thickBot="1">
      <c r="A330" s="261"/>
      <c r="B330" s="262" t="s">
        <v>99</v>
      </c>
      <c r="C330" s="584">
        <f>SUM(C272:C324)/1000</f>
        <v>2389.8254900000002</v>
      </c>
      <c r="D330" s="584">
        <f t="shared" ref="D330:F330" si="6">SUM(D272:D324)/1000</f>
        <v>2266.3293600000002</v>
      </c>
      <c r="E330" s="584">
        <f t="shared" si="6"/>
        <v>25.850450000000002</v>
      </c>
      <c r="F330" s="584">
        <f t="shared" si="6"/>
        <v>0</v>
      </c>
      <c r="G330" s="584">
        <f>SUM(G272:G323)/1000</f>
        <v>1984.0877499999997</v>
      </c>
      <c r="H330" s="629">
        <f>SUM(C330:G330)</f>
        <v>6666.0930500000004</v>
      </c>
    </row>
    <row r="332" spans="1:8" ht="13.5">
      <c r="B332" s="625" t="s">
        <v>235</v>
      </c>
      <c r="C332" s="624">
        <f>C327-[1]HP!C98</f>
        <v>0</v>
      </c>
      <c r="D332" s="624">
        <f>D327-[1]HP!D98</f>
        <v>0</v>
      </c>
      <c r="E332" s="624">
        <f>E327-[1]HP!E98</f>
        <v>0</v>
      </c>
      <c r="F332" s="624">
        <f>F327-[1]HP!F98</f>
        <v>0</v>
      </c>
      <c r="G332" s="624">
        <f>G327-[1]HP!G98</f>
        <v>0</v>
      </c>
      <c r="H332" s="624">
        <f>H327-[1]HP!I98</f>
        <v>0</v>
      </c>
    </row>
  </sheetData>
  <mergeCells count="12">
    <mergeCell ref="L3:L4"/>
    <mergeCell ref="C68:E68"/>
    <mergeCell ref="I136:I137"/>
    <mergeCell ref="H268:H269"/>
    <mergeCell ref="C3:C4"/>
    <mergeCell ref="D3:D4"/>
    <mergeCell ref="G3:G4"/>
    <mergeCell ref="H3:H4"/>
    <mergeCell ref="I3:I4"/>
    <mergeCell ref="K3:K4"/>
    <mergeCell ref="J3:J4"/>
    <mergeCell ref="G202:G203"/>
  </mergeCells>
  <phoneticPr fontId="2" type="noConversion"/>
  <printOptions horizontalCentered="1"/>
  <pageMargins left="0.25" right="0.25" top="1" bottom="1" header="0.5" footer="0.5"/>
  <pageSetup paperSize="9" scale="39" orientation="landscape" r:id="rId1"/>
  <headerFooter alignWithMargins="0"/>
  <rowBreaks count="2" manualBreakCount="2">
    <brk id="132" max="16383" man="1"/>
    <brk id="66" max="16383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9" tint="0.39997558519241921"/>
  </sheetPr>
  <dimension ref="A1:IS133"/>
  <sheetViews>
    <sheetView showGridLines="0" zoomScale="60" zoomScaleNormal="60" workbookViewId="0">
      <pane xSplit="3" ySplit="6" topLeftCell="Q43" activePane="bottomRight" state="frozen"/>
      <selection activeCell="AJ7" sqref="AJ7:AJ52"/>
      <selection pane="topRight" activeCell="AJ7" sqref="AJ7:AJ52"/>
      <selection pane="bottomLeft" activeCell="AJ7" sqref="AJ7:AJ52"/>
      <selection pane="bottomRight" activeCell="R51" sqref="R51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5" width="16.7109375" style="205" customWidth="1"/>
    <col min="6" max="6" width="19.85546875" style="205" customWidth="1"/>
    <col min="7" max="7" width="16.7109375" style="205" customWidth="1"/>
    <col min="8" max="8" width="18.140625" style="205" customWidth="1"/>
    <col min="9" max="9" width="18" style="205" customWidth="1"/>
    <col min="10" max="11" width="16.7109375" style="205" customWidth="1"/>
    <col min="12" max="12" width="18.42578125" style="205" customWidth="1"/>
    <col min="13" max="13" width="16.7109375" style="205" customWidth="1"/>
    <col min="14" max="16" width="16.7109375" style="205" hidden="1" customWidth="1"/>
    <col min="17" max="17" width="16.7109375" style="205" customWidth="1"/>
    <col min="18" max="18" width="19.28515625" style="205" customWidth="1"/>
    <col min="19" max="19" width="15.7109375" style="205" customWidth="1"/>
    <col min="20" max="20" width="16.7109375" style="205" customWidth="1"/>
    <col min="21" max="21" width="18" style="205" customWidth="1"/>
    <col min="22" max="22" width="15.7109375" style="205" customWidth="1"/>
    <col min="23" max="23" width="16.7109375" style="205" customWidth="1"/>
    <col min="24" max="24" width="23.140625" style="205" customWidth="1"/>
    <col min="25" max="25" width="15.7109375" style="205" customWidth="1"/>
    <col min="26" max="28" width="15.7109375" style="205" hidden="1" customWidth="1"/>
    <col min="29" max="31" width="18.7109375" style="205" customWidth="1"/>
    <col min="32" max="32" width="17.140625" style="205" bestFit="1" customWidth="1"/>
    <col min="33" max="33" width="22.140625" style="205" bestFit="1" customWidth="1"/>
    <col min="34" max="34" width="15.7109375" style="205" customWidth="1"/>
    <col min="35" max="35" width="17.140625" style="205" bestFit="1" customWidth="1"/>
    <col min="36" max="36" width="16.5703125" style="205" customWidth="1"/>
    <col min="37" max="38" width="17.140625" style="205" bestFit="1" customWidth="1"/>
    <col min="39" max="39" width="16.28515625" style="205" customWidth="1"/>
    <col min="40" max="40" width="16.85546875" style="205" customWidth="1"/>
    <col min="41" max="43" width="16.85546875" style="205" hidden="1" customWidth="1"/>
    <col min="44" max="44" width="17.140625" style="205" bestFit="1" customWidth="1"/>
    <col min="45" max="45" width="17.5703125" style="205" customWidth="1"/>
    <col min="46" max="46" width="16.85546875" style="205" customWidth="1"/>
    <col min="47" max="47" width="16.140625" style="205" customWidth="1"/>
    <col min="48" max="48" width="15.7109375" style="205" customWidth="1"/>
    <col min="49" max="49" width="16.85546875" style="205" customWidth="1"/>
    <col min="50" max="50" width="17.140625" style="205" bestFit="1" customWidth="1"/>
    <col min="51" max="51" width="15.7109375" style="205" customWidth="1"/>
    <col min="52" max="52" width="17.140625" style="205" bestFit="1" customWidth="1"/>
    <col min="53" max="55" width="15.7109375" style="205" hidden="1" customWidth="1"/>
    <col min="56" max="61" width="17.42578125" style="205" customWidth="1"/>
    <col min="62" max="62" width="11" style="340" customWidth="1"/>
    <col min="63" max="79" width="9.140625" style="205"/>
    <col min="80" max="82" width="12" style="205" bestFit="1" customWidth="1"/>
    <col min="83" max="83" width="10.85546875" style="205" bestFit="1" customWidth="1"/>
    <col min="84" max="85" width="12" style="205" bestFit="1" customWidth="1"/>
    <col min="86" max="16384" width="9.140625" style="205"/>
  </cols>
  <sheetData>
    <row r="1" spans="1:81" s="309" customFormat="1" ht="45" customHeight="1">
      <c r="A1" s="306" t="s">
        <v>57</v>
      </c>
      <c r="B1" s="307"/>
      <c r="C1" s="308"/>
      <c r="D1" s="644"/>
      <c r="H1" s="307"/>
      <c r="J1" s="310"/>
      <c r="K1" s="311"/>
      <c r="M1" s="310"/>
      <c r="N1" s="310"/>
      <c r="O1" s="310"/>
      <c r="P1" s="310"/>
      <c r="Q1" s="312"/>
      <c r="R1" s="312"/>
      <c r="S1" s="313"/>
      <c r="T1" s="306"/>
      <c r="U1" s="306"/>
      <c r="V1" s="306"/>
      <c r="Y1" s="313"/>
      <c r="Z1" s="313"/>
      <c r="AA1" s="313"/>
      <c r="AB1" s="313"/>
      <c r="AC1" s="314"/>
      <c r="AE1" s="313"/>
      <c r="AF1" s="306"/>
      <c r="AG1" s="306"/>
      <c r="AH1" s="313"/>
      <c r="AI1" s="306"/>
      <c r="AJ1" s="306"/>
      <c r="AK1" s="311"/>
      <c r="AL1" s="306"/>
      <c r="AM1" s="306"/>
      <c r="AN1" s="311"/>
      <c r="AO1" s="311"/>
      <c r="AP1" s="311"/>
      <c r="AQ1" s="311"/>
      <c r="AR1" s="306"/>
      <c r="AS1" s="314"/>
      <c r="AT1" s="311"/>
      <c r="AU1" s="315"/>
      <c r="AW1" s="311"/>
      <c r="AX1" s="314"/>
      <c r="AY1" s="314"/>
      <c r="AZ1" s="311"/>
      <c r="BA1" s="311"/>
      <c r="BB1" s="311"/>
      <c r="BC1" s="311"/>
      <c r="BD1" s="311"/>
      <c r="BE1" s="306"/>
      <c r="BF1" s="311"/>
      <c r="BG1" s="311"/>
      <c r="BJ1" s="316"/>
    </row>
    <row r="2" spans="1:81" s="306" customFormat="1" ht="45" customHeight="1">
      <c r="A2" s="306" t="s">
        <v>295</v>
      </c>
      <c r="B2" s="317"/>
      <c r="C2" s="317"/>
      <c r="D2" s="317"/>
      <c r="H2" s="311"/>
      <c r="I2" s="317"/>
      <c r="J2" s="317"/>
      <c r="K2" s="311"/>
      <c r="M2" s="310"/>
      <c r="N2" s="310"/>
      <c r="O2" s="310"/>
      <c r="P2" s="310"/>
      <c r="T2" s="312"/>
      <c r="U2" s="312"/>
      <c r="V2" s="312"/>
      <c r="W2" s="317"/>
      <c r="X2" s="317"/>
      <c r="Y2" s="317"/>
      <c r="Z2" s="317"/>
      <c r="AA2" s="317"/>
      <c r="AB2" s="317"/>
      <c r="AC2" s="317"/>
      <c r="AD2" s="317"/>
      <c r="AE2" s="317"/>
      <c r="AL2" s="317"/>
      <c r="AS2" s="314"/>
      <c r="AT2" s="311"/>
      <c r="AU2" s="311"/>
      <c r="AX2" s="314"/>
      <c r="AY2" s="314"/>
      <c r="AZ2" s="314"/>
      <c r="BA2" s="314"/>
      <c r="BB2" s="314"/>
      <c r="BC2" s="314"/>
      <c r="BD2" s="311"/>
      <c r="BG2" s="311"/>
      <c r="BJ2" s="318"/>
    </row>
    <row r="3" spans="1:81" s="309" customFormat="1" ht="45" customHeight="1" thickBot="1">
      <c r="A3" s="309" t="s">
        <v>66</v>
      </c>
      <c r="B3" s="307"/>
      <c r="H3" s="311"/>
      <c r="K3" s="311"/>
      <c r="L3" s="319"/>
      <c r="M3" s="313"/>
      <c r="N3" s="313"/>
      <c r="O3" s="313"/>
      <c r="P3" s="313"/>
      <c r="S3" s="313"/>
      <c r="T3" s="312"/>
      <c r="U3" s="312"/>
      <c r="V3" s="312"/>
      <c r="X3" s="319"/>
      <c r="AF3" s="314"/>
      <c r="AG3" s="314"/>
      <c r="AH3" s="314"/>
      <c r="AI3" s="314"/>
      <c r="AJ3" s="314"/>
      <c r="AK3" s="314"/>
      <c r="AL3" s="319"/>
      <c r="AM3" s="319"/>
      <c r="AN3" s="319"/>
      <c r="AO3" s="319"/>
      <c r="AP3" s="319"/>
      <c r="AQ3" s="319"/>
      <c r="AR3" s="314"/>
      <c r="AS3" s="314"/>
      <c r="AT3" s="314"/>
      <c r="AU3" s="311"/>
      <c r="AX3" s="306"/>
      <c r="AY3" s="314"/>
      <c r="AZ3" s="314"/>
      <c r="BA3" s="314"/>
      <c r="BB3" s="314"/>
      <c r="BC3" s="314"/>
      <c r="BD3" s="306"/>
      <c r="BE3" s="306"/>
      <c r="BF3" s="306"/>
      <c r="BH3" s="832"/>
      <c r="BI3" s="832"/>
      <c r="BJ3" s="316"/>
    </row>
    <row r="4" spans="1:81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81" s="202" customFormat="1" ht="39.950000000000003" customHeight="1">
      <c r="A5" s="819"/>
      <c r="B5" s="208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</row>
    <row r="6" spans="1:81" s="201" customFormat="1" ht="39.950000000000003" customHeight="1">
      <c r="A6" s="820"/>
      <c r="B6" s="228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0"/>
    </row>
    <row r="7" spans="1:81" s="383" customFormat="1" ht="33" customHeight="1">
      <c r="A7" s="388">
        <v>1</v>
      </c>
      <c r="B7" s="384">
        <v>51201</v>
      </c>
      <c r="C7" s="536" t="s">
        <v>0</v>
      </c>
      <c r="D7" s="696"/>
      <c r="E7" s="713">
        <f>+'Total BP Fac.'!E7+'Total Banpho'!E7+'Total Hemaraj'!E7+'12 95'!E7</f>
        <v>118200</v>
      </c>
      <c r="F7" s="712">
        <f>+'Total BP Fac.'!F7+'Total Banpho'!F7+'Total Hemaraj'!F7+'12 95'!F7</f>
        <v>118200</v>
      </c>
      <c r="G7" s="709">
        <f>E7-F7</f>
        <v>0</v>
      </c>
      <c r="H7" s="713">
        <f>+'Total BP Fac.'!H7+'Total Banpho'!H7+'Total Hemaraj'!H7+'12 95'!H7</f>
        <v>118200</v>
      </c>
      <c r="I7" s="712">
        <f>+'Total BP Fac.'!I7+'Total Banpho'!I7+'Total Hemaraj'!I7+'12 95'!I7</f>
        <v>166600</v>
      </c>
      <c r="J7" s="709">
        <f>H7-I7</f>
        <v>-48400</v>
      </c>
      <c r="K7" s="713">
        <f>+'Total BP Fac.'!K7+'Total Banpho'!K7+'Total Hemaraj'!K7+'12 95'!K7</f>
        <v>118200</v>
      </c>
      <c r="L7" s="712">
        <f>+'Total BP Fac.'!L7+'Total Banpho'!L7+'Total Hemaraj'!L7+'12 95'!L7</f>
        <v>118200</v>
      </c>
      <c r="M7" s="714">
        <f>K7-L7</f>
        <v>0</v>
      </c>
      <c r="N7" s="725"/>
      <c r="O7" s="726"/>
      <c r="P7" s="687"/>
      <c r="Q7" s="713">
        <f>+'Total BP Fac.'!Q7+'Total Banpho'!Q7+'Total Hemaraj'!Q7+'12 95'!Q7</f>
        <v>118200</v>
      </c>
      <c r="R7" s="712">
        <f>+'Total BP Fac.'!R7+'Total Banpho'!R7+'Total Hemaraj'!R7+'12 95'!R7</f>
        <v>118200</v>
      </c>
      <c r="S7" s="709">
        <f>Q7-R7</f>
        <v>0</v>
      </c>
      <c r="T7" s="713">
        <f>+'Total BP Fac.'!T7+'Total Banpho'!T7+'Total Hemaraj'!T7+'12 95'!T7</f>
        <v>118300</v>
      </c>
      <c r="U7" s="712">
        <f>+'Total BP Fac.'!U7+'Total Banpho'!U7+'Total Hemaraj'!U7+'12 95'!U7</f>
        <v>0</v>
      </c>
      <c r="V7" s="709">
        <f>T7-U7</f>
        <v>118300</v>
      </c>
      <c r="W7" s="713">
        <f>+'Total BP Fac.'!W7+'Total Banpho'!W7+'Total Hemaraj'!W7+'12 95'!W7</f>
        <v>118300</v>
      </c>
      <c r="X7" s="712">
        <f>+'Total BP Fac.'!X7+'Total Banpho'!X7+'Total Hemaraj'!X7+'12 95'!X7</f>
        <v>0</v>
      </c>
      <c r="Y7" s="714">
        <f>W7-X7</f>
        <v>118300</v>
      </c>
      <c r="Z7" s="725"/>
      <c r="AA7" s="727"/>
      <c r="AB7" s="687"/>
      <c r="AC7" s="713">
        <f>E7+H7+K7+Q7+T7+W7</f>
        <v>709400</v>
      </c>
      <c r="AD7" s="712">
        <f>F7+I7+L7+R7+U7+X7</f>
        <v>521200</v>
      </c>
      <c r="AE7" s="710">
        <f>AC7-AD7</f>
        <v>188200</v>
      </c>
      <c r="AF7" s="712">
        <f>+'Total BP Fac.'!AF7+'Total Banpho'!AF7+'Total Hemaraj'!AF7+'12 95'!AF7</f>
        <v>118400</v>
      </c>
      <c r="AG7" s="712">
        <f>+'Total BP Fac.'!AG7+'Total Banpho'!AG7+'Total Hemaraj'!AG7+'12 95'!AG7</f>
        <v>0</v>
      </c>
      <c r="AH7" s="710">
        <f>AF7-AG7</f>
        <v>118400</v>
      </c>
      <c r="AI7" s="712">
        <f>+'Total BP Fac.'!AI7+'Total Banpho'!AI7+'Total Hemaraj'!AI7+'12 95'!AI7</f>
        <v>118300</v>
      </c>
      <c r="AJ7" s="712">
        <f>+'Total BP Fac.'!AJ7+'Total Banpho'!AJ7+'Total Hemaraj'!AJ7+'12 95'!AJ7</f>
        <v>0</v>
      </c>
      <c r="AK7" s="710">
        <f>AI7-AJ7</f>
        <v>118300</v>
      </c>
      <c r="AL7" s="712">
        <f>+'Total BP Fac.'!AL7+'Total Banpho'!AL7+'Total Hemaraj'!AL7+'12 95'!AL7</f>
        <v>118200</v>
      </c>
      <c r="AM7" s="712">
        <f>+'Total BP Fac.'!AM7+'Total Banpho'!AM7+'Total Hemaraj'!AM7+'12 95'!AM7</f>
        <v>0</v>
      </c>
      <c r="AN7" s="709">
        <f>AL7-AM7</f>
        <v>118200</v>
      </c>
      <c r="AO7" s="725"/>
      <c r="AP7" s="728"/>
      <c r="AQ7" s="687"/>
      <c r="AR7" s="712">
        <f>+'Total BP Fac.'!AR7+'Total Banpho'!AR7+'Total Hemaraj'!AR7+'12 95'!AR7</f>
        <v>118300</v>
      </c>
      <c r="AS7" s="712">
        <f>+'Total BP Fac.'!AS7+'Total Banpho'!AS7+'Total Hemaraj'!AS7+'12 95'!AS7</f>
        <v>0</v>
      </c>
      <c r="AT7" s="710">
        <f>AR7-AS7</f>
        <v>118300</v>
      </c>
      <c r="AU7" s="712">
        <f>+'Total BP Fac.'!AU7+'Total Banpho'!AU7+'Total Hemaraj'!AU7+'12 95'!AU7</f>
        <v>118300</v>
      </c>
      <c r="AV7" s="712">
        <f>+'Total BP Fac.'!AV7+'Total Banpho'!AV7+'Total Hemaraj'!AV7+'12 95'!AV7</f>
        <v>0</v>
      </c>
      <c r="AW7" s="710">
        <f>AU7-AV7</f>
        <v>118300</v>
      </c>
      <c r="AX7" s="712">
        <f>+'Total BP Fac.'!AX7+'Total Banpho'!AX7+'Total Hemaraj'!AX7+'12 95'!AX7</f>
        <v>118300</v>
      </c>
      <c r="AY7" s="712">
        <f>+'Total BP Fac.'!AY7+'Total Banpho'!AY7+'Total Hemaraj'!AY7+'12 95'!AY7</f>
        <v>0</v>
      </c>
      <c r="AZ7" s="710">
        <f>AX7-AY7</f>
        <v>118300</v>
      </c>
      <c r="BA7" s="725"/>
      <c r="BB7" s="728"/>
      <c r="BC7" s="728"/>
      <c r="BD7" s="717">
        <f t="shared" ref="BD7:BD49" si="0">AF7+AI7+AL7+AR7+AU7+AX7</f>
        <v>709800</v>
      </c>
      <c r="BE7" s="712">
        <f t="shared" ref="BE7:BE49" si="1">AG7+AJ7+AM7+AS7+AV7+AY7</f>
        <v>0</v>
      </c>
      <c r="BF7" s="716">
        <f>BD7-BE7</f>
        <v>709800</v>
      </c>
      <c r="BG7" s="717">
        <f>AC7+BD7</f>
        <v>1419200</v>
      </c>
      <c r="BH7" s="712">
        <f>AD7+BE7</f>
        <v>521200</v>
      </c>
      <c r="BI7" s="716">
        <f>BG7-BH7</f>
        <v>898000</v>
      </c>
      <c r="BJ7" s="541"/>
      <c r="BK7" s="380"/>
      <c r="BL7" s="380"/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1"/>
      <c r="CC7" s="382"/>
    </row>
    <row r="8" spans="1:81" s="383" customFormat="1" ht="33" customHeight="1">
      <c r="A8" s="388">
        <f>A7+1</f>
        <v>2</v>
      </c>
      <c r="B8" s="384">
        <v>51202</v>
      </c>
      <c r="C8" s="536" t="s">
        <v>1</v>
      </c>
      <c r="D8" s="697" t="s">
        <v>252</v>
      </c>
      <c r="E8" s="713">
        <f>+'Total BP Fac.'!E8+'Total Banpho'!E8+'Total Hemaraj'!E8+'12 95'!E8</f>
        <v>3202487.75</v>
      </c>
      <c r="F8" s="712">
        <f>+'Total BP Fac.'!F8+'Total Banpho'!F8+'Total Hemaraj'!F8+'12 95'!F8</f>
        <v>2272252.31</v>
      </c>
      <c r="G8" s="709">
        <f t="shared" ref="G8:G50" si="2">E8-F8</f>
        <v>930235.44</v>
      </c>
      <c r="H8" s="713">
        <f>+'Total BP Fac.'!H8+'Total Banpho'!H8+'Total Hemaraj'!H8+'12 95'!H8</f>
        <v>3613402.5</v>
      </c>
      <c r="I8" s="712">
        <f>+'Total BP Fac.'!I8+'Total Banpho'!I8+'Total Hemaraj'!I8+'12 95'!I8</f>
        <v>4280323.8500000006</v>
      </c>
      <c r="J8" s="709">
        <f t="shared" ref="J8:J50" si="3">H8-I8</f>
        <v>-666921.35000000056</v>
      </c>
      <c r="K8" s="713">
        <f>+'Total BP Fac.'!K8+'Total Banpho'!K8+'Total Hemaraj'!K8+'12 95'!K8</f>
        <v>3259147.5</v>
      </c>
      <c r="L8" s="712">
        <f>+'Total BP Fac.'!L8+'Total Banpho'!L8+'Total Hemaraj'!L8+'12 95'!L8</f>
        <v>2866965.45</v>
      </c>
      <c r="M8" s="714">
        <f t="shared" ref="M8:M50" si="4">K8-L8</f>
        <v>392182.04999999981</v>
      </c>
      <c r="N8" s="688">
        <f t="shared" ref="N8:O50" si="5">+E8+H8+K8</f>
        <v>10075037.75</v>
      </c>
      <c r="O8" s="689">
        <f t="shared" si="5"/>
        <v>9419541.6099999994</v>
      </c>
      <c r="P8" s="690">
        <f t="shared" ref="P8:P50" si="6">+N8-O8</f>
        <v>655496.1400000006</v>
      </c>
      <c r="Q8" s="713">
        <f>+'Total BP Fac.'!Q8+'Total Banpho'!Q8+'Total Hemaraj'!Q8+'12 95'!Q8</f>
        <v>4084047.5</v>
      </c>
      <c r="R8" s="712">
        <f>+'Total BP Fac.'!R8+'Total Banpho'!R8+'Total Hemaraj'!R8+'12 95'!R8</f>
        <v>2875159.4100000006</v>
      </c>
      <c r="S8" s="709">
        <f t="shared" ref="S8:S50" si="7">Q8-R8</f>
        <v>1208888.0899999994</v>
      </c>
      <c r="T8" s="713">
        <f>+'Total BP Fac.'!T8+'Total Banpho'!T8+'Total Hemaraj'!T8+'12 95'!T8</f>
        <v>3696175</v>
      </c>
      <c r="U8" s="712">
        <f>+'Total BP Fac.'!U8+'Total Banpho'!U8+'Total Hemaraj'!U8+'12 95'!U8</f>
        <v>0</v>
      </c>
      <c r="V8" s="709">
        <f t="shared" ref="V8:V50" si="8">T8-U8</f>
        <v>3696175</v>
      </c>
      <c r="W8" s="713">
        <f>+'Total BP Fac.'!W8+'Total Banpho'!W8+'Total Hemaraj'!W8+'12 95'!W8</f>
        <v>4096175</v>
      </c>
      <c r="X8" s="712">
        <f>+'Total BP Fac.'!X8+'Total Banpho'!X8+'Total Hemaraj'!X8+'12 95'!X8</f>
        <v>0</v>
      </c>
      <c r="Y8" s="714">
        <f t="shared" ref="Y8:Y50" si="9">W8-X8</f>
        <v>4096175</v>
      </c>
      <c r="Z8" s="688">
        <f t="shared" ref="Z8:AA50" si="10">+Q8+T8+W8</f>
        <v>11876397.5</v>
      </c>
      <c r="AA8" s="701">
        <f t="shared" si="10"/>
        <v>2875159.4100000006</v>
      </c>
      <c r="AB8" s="690">
        <f t="shared" ref="AB8:AB50" si="11">+Z8-AA8</f>
        <v>9001238.0899999999</v>
      </c>
      <c r="AC8" s="713">
        <f t="shared" ref="AC8:AC50" si="12">E8+H8+K8+Q8+T8+W8</f>
        <v>21951435.25</v>
      </c>
      <c r="AD8" s="712">
        <f t="shared" ref="AD8:AD50" si="13">F8+I8+L8+R8+U8+X8</f>
        <v>12294701.02</v>
      </c>
      <c r="AE8" s="710">
        <f t="shared" ref="AE8:AE50" si="14">AC8-AD8</f>
        <v>9656734.2300000004</v>
      </c>
      <c r="AF8" s="712">
        <f>+'Total BP Fac.'!AF8+'Total Banpho'!AF8+'Total Hemaraj'!AF8+'12 95'!AF8</f>
        <v>3671920</v>
      </c>
      <c r="AG8" s="712">
        <f>+'Total BP Fac.'!AG8+'Total Banpho'!AG8+'Total Hemaraj'!AG8+'12 95'!AG8</f>
        <v>0</v>
      </c>
      <c r="AH8" s="710">
        <f t="shared" ref="AH8:AH50" si="15">AF8-AG8</f>
        <v>3671920</v>
      </c>
      <c r="AI8" s="712">
        <f>+'Total BP Fac.'!AI8+'Total Banpho'!AI8+'Total Hemaraj'!AI8+'12 95'!AI8</f>
        <v>4047665</v>
      </c>
      <c r="AJ8" s="712">
        <f>+'Total BP Fac.'!AJ8+'Total Banpho'!AJ8+'Total Hemaraj'!AJ8+'12 95'!AJ8</f>
        <v>0</v>
      </c>
      <c r="AK8" s="710">
        <f t="shared" ref="AK8:AK50" si="16">AI8-AJ8</f>
        <v>4047665</v>
      </c>
      <c r="AL8" s="712">
        <f>+'Total BP Fac.'!AL8+'Total Banpho'!AL8+'Total Hemaraj'!AL8+'12 95'!AL8</f>
        <v>3647665</v>
      </c>
      <c r="AM8" s="712">
        <f>+'Total BP Fac.'!AM8+'Total Banpho'!AM8+'Total Hemaraj'!AM8+'12 95'!AM8</f>
        <v>0</v>
      </c>
      <c r="AN8" s="709">
        <f t="shared" ref="AN8:AN50" si="17">AL8-AM8</f>
        <v>3647665</v>
      </c>
      <c r="AO8" s="688">
        <f t="shared" ref="AO8:AP50" si="18">+AF8+AI8+AL8</f>
        <v>11367250</v>
      </c>
      <c r="AP8" s="689">
        <f t="shared" si="18"/>
        <v>0</v>
      </c>
      <c r="AQ8" s="690">
        <f t="shared" ref="AQ8:AQ50" si="19">AO8-AP8</f>
        <v>11367250</v>
      </c>
      <c r="AR8" s="712">
        <f>+'Total BP Fac.'!AR8+'Total Banpho'!AR8+'Total Hemaraj'!AR8+'12 95'!AR8</f>
        <v>4147665</v>
      </c>
      <c r="AS8" s="712">
        <f>+'Total BP Fac.'!AS8+'Total Banpho'!AS8+'Total Hemaraj'!AS8+'12 95'!AS8</f>
        <v>0</v>
      </c>
      <c r="AT8" s="710">
        <f t="shared" ref="AT8:AT50" si="20">AR8-AS8</f>
        <v>4147665</v>
      </c>
      <c r="AU8" s="712">
        <f>+'Total BP Fac.'!AU8+'Total Banpho'!AU8+'Total Hemaraj'!AU8+'12 95'!AU8</f>
        <v>3641601.25</v>
      </c>
      <c r="AV8" s="712">
        <f>+'Total BP Fac.'!AV8+'Total Banpho'!AV8+'Total Hemaraj'!AV8+'12 95'!AV8</f>
        <v>0</v>
      </c>
      <c r="AW8" s="710">
        <f t="shared" ref="AW8:AW50" si="21">AU8-AV8</f>
        <v>3641601.25</v>
      </c>
      <c r="AX8" s="712">
        <f>+'Total BP Fac.'!AX8+'Total Banpho'!AX8+'Total Hemaraj'!AX8+'12 95'!AX8</f>
        <v>4144026.75</v>
      </c>
      <c r="AY8" s="712">
        <f>+'Total BP Fac.'!AY8+'Total Banpho'!AY8+'Total Hemaraj'!AY8+'12 95'!AY8</f>
        <v>0</v>
      </c>
      <c r="AZ8" s="710">
        <f t="shared" ref="AZ8:AZ50" si="22">AX8-AY8</f>
        <v>4144026.75</v>
      </c>
      <c r="BA8" s="688">
        <f t="shared" ref="BA8:BB50" si="23">+AR8+AU8+AX8</f>
        <v>11933293</v>
      </c>
      <c r="BB8" s="701">
        <f t="shared" si="23"/>
        <v>0</v>
      </c>
      <c r="BC8" s="706">
        <f t="shared" ref="BC8:BC50" si="24">BA8-BB8</f>
        <v>11933293</v>
      </c>
      <c r="BD8" s="717">
        <f t="shared" si="0"/>
        <v>23300543</v>
      </c>
      <c r="BE8" s="712">
        <f t="shared" si="1"/>
        <v>0</v>
      </c>
      <c r="BF8" s="716">
        <f t="shared" ref="BF8:BF50" si="25">BD8-BE8</f>
        <v>23300543</v>
      </c>
      <c r="BG8" s="717">
        <f t="shared" ref="BG8:BG50" si="26">AC8+BD8</f>
        <v>45251978.25</v>
      </c>
      <c r="BH8" s="712">
        <f t="shared" ref="BH8:BH50" si="27">AD8+BE8</f>
        <v>12294701.02</v>
      </c>
      <c r="BI8" s="716">
        <f t="shared" ref="BI8:BI50" si="28">BG8-BH8</f>
        <v>32957277.23</v>
      </c>
      <c r="BJ8" s="541"/>
      <c r="BK8" s="380"/>
      <c r="BL8" s="380"/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1"/>
      <c r="CC8" s="382"/>
    </row>
    <row r="9" spans="1:81" s="383" customFormat="1" ht="33" customHeight="1">
      <c r="A9" s="388">
        <f t="shared" ref="A9:A50" si="29">A8+1</f>
        <v>3</v>
      </c>
      <c r="B9" s="384">
        <v>51203</v>
      </c>
      <c r="C9" s="536" t="s">
        <v>2</v>
      </c>
      <c r="D9" s="697" t="s">
        <v>253</v>
      </c>
      <c r="E9" s="713">
        <f>+'Total BP Fac.'!E9+'Total Banpho'!E9+'Total Hemaraj'!E9+'12 95'!E9</f>
        <v>3071219</v>
      </c>
      <c r="F9" s="712">
        <f>+'Total BP Fac.'!F9+'Total Banpho'!F9+'Total Hemaraj'!F9+'12 95'!F9</f>
        <v>2985913.21</v>
      </c>
      <c r="G9" s="709">
        <f t="shared" si="2"/>
        <v>85305.790000000037</v>
      </c>
      <c r="H9" s="713">
        <f>+'Total BP Fac.'!H9+'Total Banpho'!H9+'Total Hemaraj'!H9+'12 95'!H9</f>
        <v>132850</v>
      </c>
      <c r="I9" s="712">
        <f>+'Total BP Fac.'!I9+'Total Banpho'!I9+'Total Hemaraj'!I9+'12 95'!I9</f>
        <v>235290.75</v>
      </c>
      <c r="J9" s="709">
        <f t="shared" si="3"/>
        <v>-102440.75</v>
      </c>
      <c r="K9" s="713">
        <f>+'Total BP Fac.'!K9+'Total Banpho'!K9+'Total Hemaraj'!K9+'12 95'!K9</f>
        <v>158050</v>
      </c>
      <c r="L9" s="712">
        <f>+'Total BP Fac.'!L9+'Total Banpho'!L9+'Total Hemaraj'!L9+'12 95'!L9</f>
        <v>116490</v>
      </c>
      <c r="M9" s="714">
        <f t="shared" si="4"/>
        <v>41560</v>
      </c>
      <c r="N9" s="688">
        <f t="shared" si="5"/>
        <v>3362119</v>
      </c>
      <c r="O9" s="689">
        <f t="shared" si="5"/>
        <v>3337693.96</v>
      </c>
      <c r="P9" s="690">
        <f t="shared" si="6"/>
        <v>24425.040000000037</v>
      </c>
      <c r="Q9" s="713">
        <f>+'Total BP Fac.'!Q9+'Total Banpho'!Q9+'Total Hemaraj'!Q9+'12 95'!Q9</f>
        <v>77850</v>
      </c>
      <c r="R9" s="712">
        <f>+'Total BP Fac.'!R9+'Total Banpho'!R9+'Total Hemaraj'!R9+'12 95'!R9</f>
        <v>61004.999999999993</v>
      </c>
      <c r="S9" s="709">
        <f t="shared" si="7"/>
        <v>16845.000000000007</v>
      </c>
      <c r="T9" s="713">
        <f>+'Total BP Fac.'!T9+'Total Banpho'!T9+'Total Hemaraj'!T9+'12 95'!T9</f>
        <v>132300</v>
      </c>
      <c r="U9" s="712">
        <f>+'Total BP Fac.'!U9+'Total Banpho'!U9+'Total Hemaraj'!U9+'12 95'!U9</f>
        <v>0</v>
      </c>
      <c r="V9" s="709">
        <f t="shared" si="8"/>
        <v>132300</v>
      </c>
      <c r="W9" s="713">
        <f>+'Total BP Fac.'!W9+'Total Banpho'!W9+'Total Hemaraj'!W9+'12 95'!W9</f>
        <v>97850</v>
      </c>
      <c r="X9" s="712">
        <f>+'Total BP Fac.'!X9+'Total Banpho'!X9+'Total Hemaraj'!X9+'12 95'!X9</f>
        <v>0</v>
      </c>
      <c r="Y9" s="714">
        <f t="shared" si="9"/>
        <v>97850</v>
      </c>
      <c r="Z9" s="688">
        <f t="shared" si="10"/>
        <v>308000</v>
      </c>
      <c r="AA9" s="701">
        <f t="shared" si="10"/>
        <v>61004.999999999993</v>
      </c>
      <c r="AB9" s="690">
        <f t="shared" si="11"/>
        <v>246995</v>
      </c>
      <c r="AC9" s="713">
        <f t="shared" si="12"/>
        <v>3670119</v>
      </c>
      <c r="AD9" s="712">
        <f t="shared" si="13"/>
        <v>3398698.96</v>
      </c>
      <c r="AE9" s="710">
        <f t="shared" si="14"/>
        <v>271420.04000000004</v>
      </c>
      <c r="AF9" s="712">
        <f>+'Total BP Fac.'!AF9+'Total Banpho'!AF9+'Total Hemaraj'!AF9+'12 95'!AF9</f>
        <v>128450</v>
      </c>
      <c r="AG9" s="712">
        <f>+'Total BP Fac.'!AG9+'Total Banpho'!AG9+'Total Hemaraj'!AG9+'12 95'!AG9</f>
        <v>0</v>
      </c>
      <c r="AH9" s="710">
        <f t="shared" si="15"/>
        <v>128450</v>
      </c>
      <c r="AI9" s="712">
        <f>+'Total BP Fac.'!AI9+'Total Banpho'!AI9+'Total Hemaraj'!AI9+'12 95'!AI9</f>
        <v>84850</v>
      </c>
      <c r="AJ9" s="712">
        <f>+'Total BP Fac.'!AJ9+'Total Banpho'!AJ9+'Total Hemaraj'!AJ9+'12 95'!AJ9</f>
        <v>0</v>
      </c>
      <c r="AK9" s="710">
        <f t="shared" si="16"/>
        <v>84850</v>
      </c>
      <c r="AL9" s="712">
        <f>+'Total BP Fac.'!AL9+'Total Banpho'!AL9+'Total Hemaraj'!AL9+'12 95'!AL9</f>
        <v>126300</v>
      </c>
      <c r="AM9" s="712">
        <f>+'Total BP Fac.'!AM9+'Total Banpho'!AM9+'Total Hemaraj'!AM9+'12 95'!AM9</f>
        <v>0</v>
      </c>
      <c r="AN9" s="709">
        <f t="shared" si="17"/>
        <v>126300</v>
      </c>
      <c r="AO9" s="688">
        <f t="shared" si="18"/>
        <v>339600</v>
      </c>
      <c r="AP9" s="689">
        <f t="shared" si="18"/>
        <v>0</v>
      </c>
      <c r="AQ9" s="690">
        <f t="shared" si="19"/>
        <v>339600</v>
      </c>
      <c r="AR9" s="712">
        <f>+'Total BP Fac.'!AR9+'Total Banpho'!AR9+'Total Hemaraj'!AR9+'12 95'!AR9</f>
        <v>79850</v>
      </c>
      <c r="AS9" s="712">
        <f>+'Total BP Fac.'!AS9+'Total Banpho'!AS9+'Total Hemaraj'!AS9+'12 95'!AS9</f>
        <v>0</v>
      </c>
      <c r="AT9" s="710">
        <f t="shared" si="20"/>
        <v>79850</v>
      </c>
      <c r="AU9" s="712">
        <f>+'Total BP Fac.'!AU9+'Total Banpho'!AU9+'Total Hemaraj'!AU9+'12 95'!AU9</f>
        <v>119800</v>
      </c>
      <c r="AV9" s="712">
        <f>+'Total BP Fac.'!AV9+'Total Banpho'!AV9+'Total Hemaraj'!AV9+'12 95'!AV9</f>
        <v>0</v>
      </c>
      <c r="AW9" s="710">
        <f t="shared" si="21"/>
        <v>119800</v>
      </c>
      <c r="AX9" s="712">
        <f>+'Total BP Fac.'!AX9+'Total Banpho'!AX9+'Total Hemaraj'!AX9+'12 95'!AX9</f>
        <v>77850</v>
      </c>
      <c r="AY9" s="712">
        <f>+'Total BP Fac.'!AY9+'Total Banpho'!AY9+'Total Hemaraj'!AY9+'12 95'!AY9</f>
        <v>0</v>
      </c>
      <c r="AZ9" s="710">
        <f t="shared" si="22"/>
        <v>77850</v>
      </c>
      <c r="BA9" s="688">
        <f t="shared" si="23"/>
        <v>277500</v>
      </c>
      <c r="BB9" s="701">
        <f t="shared" si="23"/>
        <v>0</v>
      </c>
      <c r="BC9" s="706">
        <f t="shared" si="24"/>
        <v>277500</v>
      </c>
      <c r="BD9" s="717">
        <f t="shared" si="0"/>
        <v>617100</v>
      </c>
      <c r="BE9" s="712">
        <f t="shared" si="1"/>
        <v>0</v>
      </c>
      <c r="BF9" s="716">
        <f t="shared" si="25"/>
        <v>617100</v>
      </c>
      <c r="BG9" s="717">
        <f t="shared" si="26"/>
        <v>4287219</v>
      </c>
      <c r="BH9" s="712">
        <f t="shared" si="27"/>
        <v>3398698.96</v>
      </c>
      <c r="BI9" s="716">
        <f t="shared" si="28"/>
        <v>888520.04</v>
      </c>
      <c r="BJ9" s="541"/>
      <c r="BK9" s="380"/>
      <c r="BL9" s="380"/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1"/>
      <c r="CC9" s="382"/>
    </row>
    <row r="10" spans="1:81" s="383" customFormat="1" ht="33" customHeight="1">
      <c r="A10" s="388">
        <f t="shared" si="29"/>
        <v>4</v>
      </c>
      <c r="B10" s="389">
        <v>51299</v>
      </c>
      <c r="C10" s="537" t="s">
        <v>3</v>
      </c>
      <c r="D10" s="697" t="s">
        <v>254</v>
      </c>
      <c r="E10" s="713">
        <f>+'Total BP Fac.'!E10+'Total Banpho'!E10+'Total Hemaraj'!E10+'12 95'!E10</f>
        <v>538017</v>
      </c>
      <c r="F10" s="712">
        <f>+'Total BP Fac.'!F10+'Total Banpho'!F10+'Total Hemaraj'!F10+'12 95'!F10</f>
        <v>474427.86</v>
      </c>
      <c r="G10" s="709">
        <f t="shared" si="2"/>
        <v>63589.140000000014</v>
      </c>
      <c r="H10" s="713">
        <f>+'Total BP Fac.'!H10+'Total Banpho'!H10+'Total Hemaraj'!H10+'12 95'!H10</f>
        <v>2724281</v>
      </c>
      <c r="I10" s="712">
        <f>+'Total BP Fac.'!I10+'Total Banpho'!I10+'Total Hemaraj'!I10+'12 95'!I10</f>
        <v>3019551.3199999994</v>
      </c>
      <c r="J10" s="709">
        <f t="shared" si="3"/>
        <v>-295270.31999999937</v>
      </c>
      <c r="K10" s="713">
        <f>+'Total BP Fac.'!K10+'Total Banpho'!K10+'Total Hemaraj'!K10+'12 95'!K10</f>
        <v>2375851</v>
      </c>
      <c r="L10" s="712">
        <f>+'Total BP Fac.'!L10+'Total Banpho'!L10+'Total Hemaraj'!L10+'12 95'!L10</f>
        <v>2317594.1800000002</v>
      </c>
      <c r="M10" s="714">
        <f t="shared" si="4"/>
        <v>58256.819999999832</v>
      </c>
      <c r="N10" s="688">
        <f t="shared" si="5"/>
        <v>5638149</v>
      </c>
      <c r="O10" s="689">
        <f t="shared" si="5"/>
        <v>5811573.3599999994</v>
      </c>
      <c r="P10" s="690">
        <f t="shared" si="6"/>
        <v>-173424.3599999994</v>
      </c>
      <c r="Q10" s="713">
        <f>+'Total BP Fac.'!Q10+'Total Banpho'!Q10+'Total Hemaraj'!Q10+'12 95'!Q10</f>
        <v>892051</v>
      </c>
      <c r="R10" s="712">
        <f>+'Total BP Fac.'!R10+'Total Banpho'!R10+'Total Hemaraj'!R10+'12 95'!R10</f>
        <v>161672.03</v>
      </c>
      <c r="S10" s="709">
        <f t="shared" si="7"/>
        <v>730378.97</v>
      </c>
      <c r="T10" s="713">
        <f>+'Total BP Fac.'!T10+'Total Banpho'!T10+'Total Hemaraj'!T10+'12 95'!T10</f>
        <v>962027</v>
      </c>
      <c r="U10" s="712">
        <f>+'Total BP Fac.'!U10+'Total Banpho'!U10+'Total Hemaraj'!U10+'12 95'!U10</f>
        <v>0</v>
      </c>
      <c r="V10" s="709">
        <f t="shared" si="8"/>
        <v>962027</v>
      </c>
      <c r="W10" s="713">
        <f>+'Total BP Fac.'!W10+'Total Banpho'!W10+'Total Hemaraj'!W10+'12 95'!W10</f>
        <v>801275.67999999993</v>
      </c>
      <c r="X10" s="712">
        <f>+'Total BP Fac.'!X10+'Total Banpho'!X10+'Total Hemaraj'!X10+'12 95'!X10</f>
        <v>0</v>
      </c>
      <c r="Y10" s="714">
        <f t="shared" si="9"/>
        <v>801275.67999999993</v>
      </c>
      <c r="Z10" s="688">
        <f t="shared" si="10"/>
        <v>2655353.6799999997</v>
      </c>
      <c r="AA10" s="701">
        <f t="shared" si="10"/>
        <v>161672.03</v>
      </c>
      <c r="AB10" s="690">
        <f t="shared" si="11"/>
        <v>2493681.65</v>
      </c>
      <c r="AC10" s="713">
        <f t="shared" si="12"/>
        <v>8293502.6799999997</v>
      </c>
      <c r="AD10" s="712">
        <f t="shared" si="13"/>
        <v>5973245.3899999997</v>
      </c>
      <c r="AE10" s="710">
        <f t="shared" si="14"/>
        <v>2320257.29</v>
      </c>
      <c r="AF10" s="712">
        <f>+'Total BP Fac.'!AF10+'Total Banpho'!AF10+'Total Hemaraj'!AF10+'12 95'!AF10</f>
        <v>1625887</v>
      </c>
      <c r="AG10" s="712">
        <f>+'Total BP Fac.'!AG10+'Total Banpho'!AG10+'Total Hemaraj'!AG10+'12 95'!AG10</f>
        <v>0</v>
      </c>
      <c r="AH10" s="710">
        <f t="shared" si="15"/>
        <v>1625887</v>
      </c>
      <c r="AI10" s="712">
        <f>+'Total BP Fac.'!AI10+'Total Banpho'!AI10+'Total Hemaraj'!AI10+'12 95'!AI10</f>
        <v>542102</v>
      </c>
      <c r="AJ10" s="712">
        <f>+'Total BP Fac.'!AJ10+'Total Banpho'!AJ10+'Total Hemaraj'!AJ10+'12 95'!AJ10</f>
        <v>0</v>
      </c>
      <c r="AK10" s="710">
        <f t="shared" si="16"/>
        <v>542102</v>
      </c>
      <c r="AL10" s="712">
        <f>+'Total BP Fac.'!AL10+'Total Banpho'!AL10+'Total Hemaraj'!AL10+'12 95'!AL10</f>
        <v>815923</v>
      </c>
      <c r="AM10" s="712">
        <f>+'Total BP Fac.'!AM10+'Total Banpho'!AM10+'Total Hemaraj'!AM10+'12 95'!AM10</f>
        <v>0</v>
      </c>
      <c r="AN10" s="709">
        <f t="shared" si="17"/>
        <v>815923</v>
      </c>
      <c r="AO10" s="688">
        <f t="shared" si="18"/>
        <v>2983912</v>
      </c>
      <c r="AP10" s="689">
        <f t="shared" si="18"/>
        <v>0</v>
      </c>
      <c r="AQ10" s="690">
        <f t="shared" si="19"/>
        <v>2983912</v>
      </c>
      <c r="AR10" s="712">
        <f>+'Total BP Fac.'!AR10+'Total Banpho'!AR10+'Total Hemaraj'!AR10+'12 95'!AR10</f>
        <v>1382193</v>
      </c>
      <c r="AS10" s="712">
        <f>+'Total BP Fac.'!AS10+'Total Banpho'!AS10+'Total Hemaraj'!AS10+'12 95'!AS10</f>
        <v>0</v>
      </c>
      <c r="AT10" s="710">
        <f t="shared" si="20"/>
        <v>1382193</v>
      </c>
      <c r="AU10" s="712">
        <f>+'Total BP Fac.'!AU10+'Total Banpho'!AU10+'Total Hemaraj'!AU10+'12 95'!AU10</f>
        <v>1340640.5</v>
      </c>
      <c r="AV10" s="712">
        <f>+'Total BP Fac.'!AV10+'Total Banpho'!AV10+'Total Hemaraj'!AV10+'12 95'!AV10</f>
        <v>0</v>
      </c>
      <c r="AW10" s="710">
        <f t="shared" si="21"/>
        <v>1340640.5</v>
      </c>
      <c r="AX10" s="712">
        <f>+'Total BP Fac.'!AX10+'Total Banpho'!AX10+'Total Hemaraj'!AX10+'12 95'!AX10</f>
        <v>1584715.5</v>
      </c>
      <c r="AY10" s="712">
        <f>+'Total BP Fac.'!AY10+'Total Banpho'!AY10+'Total Hemaraj'!AY10+'12 95'!AY10</f>
        <v>0</v>
      </c>
      <c r="AZ10" s="710">
        <f t="shared" si="22"/>
        <v>1584715.5</v>
      </c>
      <c r="BA10" s="688">
        <f t="shared" si="23"/>
        <v>4307549</v>
      </c>
      <c r="BB10" s="701">
        <f t="shared" si="23"/>
        <v>0</v>
      </c>
      <c r="BC10" s="706">
        <f t="shared" si="24"/>
        <v>4307549</v>
      </c>
      <c r="BD10" s="717">
        <f t="shared" si="0"/>
        <v>7291461</v>
      </c>
      <c r="BE10" s="712">
        <f t="shared" si="1"/>
        <v>0</v>
      </c>
      <c r="BF10" s="716">
        <f t="shared" si="25"/>
        <v>7291461</v>
      </c>
      <c r="BG10" s="717">
        <f t="shared" si="26"/>
        <v>15584963.68</v>
      </c>
      <c r="BH10" s="712">
        <f t="shared" si="27"/>
        <v>5973245.3899999997</v>
      </c>
      <c r="BI10" s="716">
        <f t="shared" si="28"/>
        <v>9611718.2899999991</v>
      </c>
      <c r="BJ10" s="541"/>
      <c r="BK10" s="380"/>
      <c r="BL10" s="380"/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1"/>
      <c r="CC10" s="382"/>
    </row>
    <row r="11" spans="1:81" s="383" customFormat="1" ht="33" customHeight="1">
      <c r="A11" s="388">
        <f t="shared" si="29"/>
        <v>5</v>
      </c>
      <c r="B11" s="384">
        <v>51301</v>
      </c>
      <c r="C11" s="536" t="s">
        <v>4</v>
      </c>
      <c r="D11" s="697" t="s">
        <v>255</v>
      </c>
      <c r="E11" s="713">
        <f>+'Total BP Fac.'!E11+'Total Banpho'!E11+'Total Hemaraj'!E11+'12 95'!E11</f>
        <v>6624356.0891111121</v>
      </c>
      <c r="F11" s="712">
        <f>+'Total BP Fac.'!F11+'Total Banpho'!F11+'Total Hemaraj'!F11+'12 95'!F11</f>
        <v>6419703.6899999995</v>
      </c>
      <c r="G11" s="709">
        <f t="shared" si="2"/>
        <v>204652.39911111258</v>
      </c>
      <c r="H11" s="713">
        <f>+'Total BP Fac.'!H11+'Total Banpho'!H11+'Total Hemaraj'!H11+'12 95'!H11</f>
        <v>6624356.0891111121</v>
      </c>
      <c r="I11" s="712">
        <f>+'Total BP Fac.'!I11+'Total Banpho'!I11+'Total Hemaraj'!I11+'12 95'!I11</f>
        <v>6575336.2200000007</v>
      </c>
      <c r="J11" s="709">
        <f t="shared" si="3"/>
        <v>49019.869111111388</v>
      </c>
      <c r="K11" s="713">
        <f>+'Total BP Fac.'!K11+'Total Banpho'!K11+'Total Hemaraj'!K11+'12 95'!K11</f>
        <v>7581940.7891111113</v>
      </c>
      <c r="L11" s="712">
        <f>+'Total BP Fac.'!L11+'Total Banpho'!L11+'Total Hemaraj'!L11+'12 95'!L11</f>
        <v>7532920.9199999999</v>
      </c>
      <c r="M11" s="714">
        <f t="shared" si="4"/>
        <v>49019.869111111388</v>
      </c>
      <c r="N11" s="688">
        <f t="shared" si="5"/>
        <v>20830652.967333335</v>
      </c>
      <c r="O11" s="689">
        <f t="shared" si="5"/>
        <v>20527960.829999998</v>
      </c>
      <c r="P11" s="690">
        <f t="shared" si="6"/>
        <v>302692.13733333722</v>
      </c>
      <c r="Q11" s="713">
        <f>+'Total BP Fac.'!Q11+'Total Banpho'!Q11+'Total Hemaraj'!Q11+'12 95'!Q11</f>
        <v>7581940.7891111113</v>
      </c>
      <c r="R11" s="712">
        <f>+'Total BP Fac.'!R11+'Total Banpho'!R11+'Total Hemaraj'!R11+'12 95'!R11</f>
        <v>7589335.0199999996</v>
      </c>
      <c r="S11" s="709">
        <f t="shared" si="7"/>
        <v>-7394.2308888882399</v>
      </c>
      <c r="T11" s="713">
        <f>+'Total BP Fac.'!T11+'Total Banpho'!T11+'Total Hemaraj'!T11+'12 95'!T11</f>
        <v>7581940.7891111113</v>
      </c>
      <c r="U11" s="712">
        <f>+'Total BP Fac.'!U11+'Total Banpho'!U11+'Total Hemaraj'!U11+'12 95'!U11</f>
        <v>0</v>
      </c>
      <c r="V11" s="709">
        <f t="shared" si="8"/>
        <v>7581940.7891111113</v>
      </c>
      <c r="W11" s="713">
        <f>+'Total BP Fac.'!W11+'Total Banpho'!W11+'Total Hemaraj'!W11+'12 95'!W11</f>
        <v>7581940.7891111113</v>
      </c>
      <c r="X11" s="712">
        <f>+'Total BP Fac.'!X11+'Total Banpho'!X11+'Total Hemaraj'!X11+'12 95'!X11</f>
        <v>0</v>
      </c>
      <c r="Y11" s="714">
        <f t="shared" si="9"/>
        <v>7581940.7891111113</v>
      </c>
      <c r="Z11" s="688">
        <f t="shared" si="10"/>
        <v>22745822.367333334</v>
      </c>
      <c r="AA11" s="701">
        <f t="shared" si="10"/>
        <v>7589335.0199999996</v>
      </c>
      <c r="AB11" s="690">
        <f t="shared" si="11"/>
        <v>15156487.347333334</v>
      </c>
      <c r="AC11" s="713">
        <f t="shared" si="12"/>
        <v>43576475.334666669</v>
      </c>
      <c r="AD11" s="712">
        <f t="shared" si="13"/>
        <v>28117295.849999998</v>
      </c>
      <c r="AE11" s="710">
        <f t="shared" si="14"/>
        <v>15459179.484666672</v>
      </c>
      <c r="AF11" s="712">
        <f>+'Total BP Fac.'!AF11+'Total Banpho'!AF11+'Total Hemaraj'!AF11+'12 95'!AF11</f>
        <v>7855640.7891111113</v>
      </c>
      <c r="AG11" s="712">
        <f>+'Total BP Fac.'!AG11+'Total Banpho'!AG11+'Total Hemaraj'!AG11+'12 95'!AG11</f>
        <v>0</v>
      </c>
      <c r="AH11" s="710">
        <f t="shared" si="15"/>
        <v>7855640.7891111113</v>
      </c>
      <c r="AI11" s="712">
        <f>+'Total BP Fac.'!AI11+'Total Banpho'!AI11+'Total Hemaraj'!AI11+'12 95'!AI11</f>
        <v>7855640.7891111113</v>
      </c>
      <c r="AJ11" s="712">
        <f>+'Total BP Fac.'!AJ11+'Total Banpho'!AJ11+'Total Hemaraj'!AJ11+'12 95'!AJ11</f>
        <v>0</v>
      </c>
      <c r="AK11" s="710">
        <f t="shared" si="16"/>
        <v>7855640.7891111113</v>
      </c>
      <c r="AL11" s="712">
        <f>+'Total BP Fac.'!AL11+'Total Banpho'!AL11+'Total Hemaraj'!AL11+'12 95'!AL11</f>
        <v>7855640.7891111113</v>
      </c>
      <c r="AM11" s="712">
        <f>+'Total BP Fac.'!AM11+'Total Banpho'!AM11+'Total Hemaraj'!AM11+'12 95'!AM11</f>
        <v>0</v>
      </c>
      <c r="AN11" s="709">
        <f t="shared" si="17"/>
        <v>7855640.7891111113</v>
      </c>
      <c r="AO11" s="688">
        <f t="shared" si="18"/>
        <v>23566922.367333334</v>
      </c>
      <c r="AP11" s="689">
        <f t="shared" si="18"/>
        <v>0</v>
      </c>
      <c r="AQ11" s="690">
        <f t="shared" si="19"/>
        <v>23566922.367333334</v>
      </c>
      <c r="AR11" s="712">
        <f>+'Total BP Fac.'!AR11+'Total Banpho'!AR11+'Total Hemaraj'!AR11+'12 95'!AR11</f>
        <v>7855640.7891111113</v>
      </c>
      <c r="AS11" s="712">
        <f>+'Total BP Fac.'!AS11+'Total Banpho'!AS11+'Total Hemaraj'!AS11+'12 95'!AS11</f>
        <v>0</v>
      </c>
      <c r="AT11" s="710">
        <f t="shared" si="20"/>
        <v>7855640.7891111113</v>
      </c>
      <c r="AU11" s="712">
        <f>+'Total BP Fac.'!AU11+'Total Banpho'!AU11+'Total Hemaraj'!AU11+'12 95'!AU11</f>
        <v>8834372.9091111124</v>
      </c>
      <c r="AV11" s="712">
        <f>+'Total BP Fac.'!AV11+'Total Banpho'!AV11+'Total Hemaraj'!AV11+'12 95'!AV11</f>
        <v>0</v>
      </c>
      <c r="AW11" s="710">
        <f t="shared" si="21"/>
        <v>8834372.9091111124</v>
      </c>
      <c r="AX11" s="712">
        <f>+'Total BP Fac.'!AX11+'Total Banpho'!AX11+'Total Hemaraj'!AX11+'12 95'!AX11</f>
        <v>8834372.9091111124</v>
      </c>
      <c r="AY11" s="712">
        <f>+'Total BP Fac.'!AY11+'Total Banpho'!AY11+'Total Hemaraj'!AY11+'12 95'!AY11</f>
        <v>0</v>
      </c>
      <c r="AZ11" s="710">
        <f t="shared" si="22"/>
        <v>8834372.9091111124</v>
      </c>
      <c r="BA11" s="688">
        <f t="shared" si="23"/>
        <v>25524386.607333336</v>
      </c>
      <c r="BB11" s="701">
        <f t="shared" si="23"/>
        <v>0</v>
      </c>
      <c r="BC11" s="706">
        <f t="shared" si="24"/>
        <v>25524386.607333336</v>
      </c>
      <c r="BD11" s="717">
        <f t="shared" si="0"/>
        <v>49091308.97466667</v>
      </c>
      <c r="BE11" s="712">
        <f t="shared" si="1"/>
        <v>0</v>
      </c>
      <c r="BF11" s="716">
        <f t="shared" si="25"/>
        <v>49091308.97466667</v>
      </c>
      <c r="BG11" s="717">
        <f t="shared" si="26"/>
        <v>92667784.309333339</v>
      </c>
      <c r="BH11" s="712">
        <f t="shared" si="27"/>
        <v>28117295.849999998</v>
      </c>
      <c r="BI11" s="716">
        <f t="shared" si="28"/>
        <v>64550488.459333345</v>
      </c>
      <c r="BJ11" s="541"/>
      <c r="BK11" s="380"/>
      <c r="BL11" s="380"/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1"/>
      <c r="CC11" s="382"/>
    </row>
    <row r="12" spans="1:81" s="383" customFormat="1" ht="33" customHeight="1">
      <c r="A12" s="388">
        <f t="shared" si="29"/>
        <v>6</v>
      </c>
      <c r="B12" s="384">
        <v>51302</v>
      </c>
      <c r="C12" s="536" t="s">
        <v>5</v>
      </c>
      <c r="D12" s="697" t="s">
        <v>256</v>
      </c>
      <c r="E12" s="713">
        <f>+'Total BP Fac.'!E12+'Total Banpho'!E12+'Total Hemaraj'!E12+'12 95'!E12</f>
        <v>176832</v>
      </c>
      <c r="F12" s="712">
        <f>+'Total BP Fac.'!F12+'Total Banpho'!F12+'Total Hemaraj'!F12+'12 95'!F12</f>
        <v>176832</v>
      </c>
      <c r="G12" s="709">
        <f t="shared" si="2"/>
        <v>0</v>
      </c>
      <c r="H12" s="713">
        <f>+'Total BP Fac.'!H12+'Total Banpho'!H12+'Total Hemaraj'!H12+'12 95'!H12</f>
        <v>165428.00000000003</v>
      </c>
      <c r="I12" s="712">
        <f>+'Total BP Fac.'!I12+'Total Banpho'!I12+'Total Hemaraj'!I12+'12 95'!I12</f>
        <v>165428</v>
      </c>
      <c r="J12" s="709">
        <f t="shared" si="3"/>
        <v>0</v>
      </c>
      <c r="K12" s="713">
        <f>+'Total BP Fac.'!K12+'Total Banpho'!K12+'Total Hemaraj'!K12+'12 95'!K12</f>
        <v>176832</v>
      </c>
      <c r="L12" s="712">
        <f>+'Total BP Fac.'!L12+'Total Banpho'!L12+'Total Hemaraj'!L12+'12 95'!L12</f>
        <v>125321.04000000001</v>
      </c>
      <c r="M12" s="714">
        <f t="shared" si="4"/>
        <v>51510.959999999992</v>
      </c>
      <c r="N12" s="688">
        <f t="shared" si="5"/>
        <v>519092</v>
      </c>
      <c r="O12" s="689">
        <f t="shared" si="5"/>
        <v>467581.04000000004</v>
      </c>
      <c r="P12" s="690">
        <f t="shared" si="6"/>
        <v>51510.959999999963</v>
      </c>
      <c r="Q12" s="713">
        <f>+'Total BP Fac.'!Q12+'Total Banpho'!Q12+'Total Hemaraj'!Q12+'12 95'!Q12</f>
        <v>173030</v>
      </c>
      <c r="R12" s="712">
        <f>+'Total BP Fac.'!R12+'Total Banpho'!R12+'Total Hemaraj'!R12+'12 95'!R12</f>
        <v>173030</v>
      </c>
      <c r="S12" s="709">
        <f t="shared" si="7"/>
        <v>0</v>
      </c>
      <c r="T12" s="713">
        <f>+'Total BP Fac.'!T12+'Total Banpho'!T12+'Total Hemaraj'!T12+'12 95'!T12</f>
        <v>178799.99999999997</v>
      </c>
      <c r="U12" s="712">
        <f>+'Total BP Fac.'!U12+'Total Banpho'!U12+'Total Hemaraj'!U12+'12 95'!U12</f>
        <v>0</v>
      </c>
      <c r="V12" s="709">
        <f t="shared" si="8"/>
        <v>178799.99999999997</v>
      </c>
      <c r="W12" s="713">
        <f>+'Total BP Fac.'!W12+'Total Banpho'!W12+'Total Hemaraj'!W12+'12 95'!W12</f>
        <v>173030</v>
      </c>
      <c r="X12" s="712">
        <f>+'Total BP Fac.'!X12+'Total Banpho'!X12+'Total Hemaraj'!X12+'12 95'!X12</f>
        <v>0</v>
      </c>
      <c r="Y12" s="714">
        <f t="shared" si="9"/>
        <v>173030</v>
      </c>
      <c r="Z12" s="688">
        <f t="shared" si="10"/>
        <v>524860</v>
      </c>
      <c r="AA12" s="701">
        <f t="shared" si="10"/>
        <v>173030</v>
      </c>
      <c r="AB12" s="690">
        <f t="shared" si="11"/>
        <v>351830</v>
      </c>
      <c r="AC12" s="713">
        <f t="shared" si="12"/>
        <v>1043952</v>
      </c>
      <c r="AD12" s="712">
        <f t="shared" si="13"/>
        <v>640611.04</v>
      </c>
      <c r="AE12" s="710">
        <f t="shared" si="14"/>
        <v>403340.95999999996</v>
      </c>
      <c r="AF12" s="712">
        <f>+'Total BP Fac.'!AF12+'Total Banpho'!AF12+'Total Hemaraj'!AF12+'12 95'!AF12</f>
        <v>178797</v>
      </c>
      <c r="AG12" s="712">
        <f>+'Total BP Fac.'!AG12+'Total Banpho'!AG12+'Total Hemaraj'!AG12+'12 95'!AG12</f>
        <v>0</v>
      </c>
      <c r="AH12" s="710">
        <f t="shared" si="15"/>
        <v>178797</v>
      </c>
      <c r="AI12" s="712">
        <f>+'Total BP Fac.'!AI12+'Total Banpho'!AI12+'Total Hemaraj'!AI12+'12 95'!AI12</f>
        <v>178797</v>
      </c>
      <c r="AJ12" s="712">
        <f>+'Total BP Fac.'!AJ12+'Total Banpho'!AJ12+'Total Hemaraj'!AJ12+'12 95'!AJ12</f>
        <v>0</v>
      </c>
      <c r="AK12" s="710">
        <f t="shared" si="16"/>
        <v>178797</v>
      </c>
      <c r="AL12" s="712">
        <f>+'Total BP Fac.'!AL12+'Total Banpho'!AL12+'Total Hemaraj'!AL12+'12 95'!AL12</f>
        <v>173033</v>
      </c>
      <c r="AM12" s="712">
        <f>+'Total BP Fac.'!AM12+'Total Banpho'!AM12+'Total Hemaraj'!AM12+'12 95'!AM12</f>
        <v>0</v>
      </c>
      <c r="AN12" s="709">
        <f t="shared" si="17"/>
        <v>173033</v>
      </c>
      <c r="AO12" s="688">
        <f t="shared" si="18"/>
        <v>530627</v>
      </c>
      <c r="AP12" s="689">
        <f t="shared" si="18"/>
        <v>0</v>
      </c>
      <c r="AQ12" s="690">
        <f t="shared" si="19"/>
        <v>530627</v>
      </c>
      <c r="AR12" s="712">
        <f>+'Total BP Fac.'!AR12+'Total Banpho'!AR12+'Total Hemaraj'!AR12+'12 95'!AR12</f>
        <v>178799</v>
      </c>
      <c r="AS12" s="712">
        <f>+'Total BP Fac.'!AS12+'Total Banpho'!AS12+'Total Hemaraj'!AS12+'12 95'!AS12</f>
        <v>0</v>
      </c>
      <c r="AT12" s="710">
        <f t="shared" si="20"/>
        <v>178799</v>
      </c>
      <c r="AU12" s="712">
        <f>+'Total BP Fac.'!AU12+'Total Banpho'!AU12+'Total Hemaraj'!AU12+'12 95'!AU12</f>
        <v>173032.14</v>
      </c>
      <c r="AV12" s="712">
        <f>+'Total BP Fac.'!AV12+'Total Banpho'!AV12+'Total Hemaraj'!AV12+'12 95'!AV12</f>
        <v>0</v>
      </c>
      <c r="AW12" s="710">
        <f t="shared" si="21"/>
        <v>173032.14</v>
      </c>
      <c r="AX12" s="712">
        <f>+'Total BP Fac.'!AX12+'Total Banpho'!AX12+'Total Hemaraj'!AX12+'12 95'!AX12</f>
        <v>178799</v>
      </c>
      <c r="AY12" s="712">
        <f>+'Total BP Fac.'!AY12+'Total Banpho'!AY12+'Total Hemaraj'!AY12+'12 95'!AY12</f>
        <v>0</v>
      </c>
      <c r="AZ12" s="710">
        <f t="shared" si="22"/>
        <v>178799</v>
      </c>
      <c r="BA12" s="688">
        <f t="shared" si="23"/>
        <v>530630.14</v>
      </c>
      <c r="BB12" s="701">
        <f t="shared" si="23"/>
        <v>0</v>
      </c>
      <c r="BC12" s="706">
        <f t="shared" si="24"/>
        <v>530630.14</v>
      </c>
      <c r="BD12" s="717">
        <f t="shared" si="0"/>
        <v>1061257.1400000001</v>
      </c>
      <c r="BE12" s="712">
        <f t="shared" si="1"/>
        <v>0</v>
      </c>
      <c r="BF12" s="716">
        <f t="shared" si="25"/>
        <v>1061257.1400000001</v>
      </c>
      <c r="BG12" s="717">
        <f t="shared" si="26"/>
        <v>2105209.14</v>
      </c>
      <c r="BH12" s="712">
        <f t="shared" si="27"/>
        <v>640611.04</v>
      </c>
      <c r="BI12" s="716">
        <f t="shared" si="28"/>
        <v>1464598.1</v>
      </c>
      <c r="BJ12" s="541"/>
      <c r="BK12" s="380"/>
      <c r="BL12" s="380"/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1"/>
      <c r="CC12" s="382"/>
    </row>
    <row r="13" spans="1:81" s="383" customFormat="1" ht="33" customHeight="1">
      <c r="A13" s="388">
        <f t="shared" si="29"/>
        <v>7</v>
      </c>
      <c r="B13" s="384">
        <v>51306</v>
      </c>
      <c r="C13" s="536" t="s">
        <v>6</v>
      </c>
      <c r="D13" s="697" t="s">
        <v>257</v>
      </c>
      <c r="E13" s="713">
        <f>+'Total BP Fac.'!E13+'Total Banpho'!E13+'Total Hemaraj'!E13+'12 95'!E13</f>
        <v>0</v>
      </c>
      <c r="F13" s="712">
        <f>+'Total BP Fac.'!F13+'Total Banpho'!F13+'Total Hemaraj'!F13+'12 95'!F13</f>
        <v>0</v>
      </c>
      <c r="G13" s="709">
        <f t="shared" si="2"/>
        <v>0</v>
      </c>
      <c r="H13" s="713">
        <f>+'Total BP Fac.'!H13+'Total Banpho'!H13+'Total Hemaraj'!H13+'12 95'!H13</f>
        <v>0</v>
      </c>
      <c r="I13" s="712">
        <f>+'Total BP Fac.'!I13+'Total Banpho'!I13+'Total Hemaraj'!I13+'12 95'!I13</f>
        <v>0</v>
      </c>
      <c r="J13" s="709">
        <f t="shared" si="3"/>
        <v>0</v>
      </c>
      <c r="K13" s="713">
        <f>+'Total BP Fac.'!K13+'Total Banpho'!K13+'Total Hemaraj'!K13+'12 95'!K13</f>
        <v>0</v>
      </c>
      <c r="L13" s="712">
        <f>+'Total BP Fac.'!L13+'Total Banpho'!L13+'Total Hemaraj'!L13+'12 95'!L13</f>
        <v>0</v>
      </c>
      <c r="M13" s="714">
        <f t="shared" si="4"/>
        <v>0</v>
      </c>
      <c r="N13" s="688">
        <f t="shared" si="5"/>
        <v>0</v>
      </c>
      <c r="O13" s="689">
        <f t="shared" si="5"/>
        <v>0</v>
      </c>
      <c r="P13" s="690">
        <f t="shared" si="6"/>
        <v>0</v>
      </c>
      <c r="Q13" s="713">
        <f>+'Total BP Fac.'!Q13+'Total Banpho'!Q13+'Total Hemaraj'!Q13+'12 95'!Q13</f>
        <v>0</v>
      </c>
      <c r="R13" s="712">
        <f>+'Total BP Fac.'!R13+'Total Banpho'!R13+'Total Hemaraj'!R13+'12 95'!R13</f>
        <v>0</v>
      </c>
      <c r="S13" s="709">
        <f t="shared" si="7"/>
        <v>0</v>
      </c>
      <c r="T13" s="713">
        <f>+'Total BP Fac.'!T13+'Total Banpho'!T13+'Total Hemaraj'!T13+'12 95'!T13</f>
        <v>0</v>
      </c>
      <c r="U13" s="712">
        <f>+'Total BP Fac.'!U13+'Total Banpho'!U13+'Total Hemaraj'!U13+'12 95'!U13</f>
        <v>0</v>
      </c>
      <c r="V13" s="709">
        <f t="shared" si="8"/>
        <v>0</v>
      </c>
      <c r="W13" s="713">
        <f>+'Total BP Fac.'!W13+'Total Banpho'!W13+'Total Hemaraj'!W13+'12 95'!W13</f>
        <v>0</v>
      </c>
      <c r="X13" s="712">
        <f>+'Total BP Fac.'!X13+'Total Banpho'!X13+'Total Hemaraj'!X13+'12 95'!X13</f>
        <v>0</v>
      </c>
      <c r="Y13" s="714">
        <f t="shared" si="9"/>
        <v>0</v>
      </c>
      <c r="Z13" s="688">
        <f t="shared" si="10"/>
        <v>0</v>
      </c>
      <c r="AA13" s="701">
        <f t="shared" si="10"/>
        <v>0</v>
      </c>
      <c r="AB13" s="690">
        <f t="shared" si="11"/>
        <v>0</v>
      </c>
      <c r="AC13" s="713">
        <f t="shared" si="12"/>
        <v>0</v>
      </c>
      <c r="AD13" s="712">
        <f t="shared" si="13"/>
        <v>0</v>
      </c>
      <c r="AE13" s="710">
        <f t="shared" si="14"/>
        <v>0</v>
      </c>
      <c r="AF13" s="712">
        <f>+'Total BP Fac.'!AF13+'Total Banpho'!AF13+'Total Hemaraj'!AF13+'12 95'!AF13</f>
        <v>0</v>
      </c>
      <c r="AG13" s="712">
        <f>+'Total BP Fac.'!AG13+'Total Banpho'!AG13+'Total Hemaraj'!AG13+'12 95'!AG13</f>
        <v>0</v>
      </c>
      <c r="AH13" s="710">
        <f t="shared" si="15"/>
        <v>0</v>
      </c>
      <c r="AI13" s="712">
        <f>+'Total BP Fac.'!AI13+'Total Banpho'!AI13+'Total Hemaraj'!AI13+'12 95'!AI13</f>
        <v>0</v>
      </c>
      <c r="AJ13" s="712">
        <f>+'Total BP Fac.'!AJ13+'Total Banpho'!AJ13+'Total Hemaraj'!AJ13+'12 95'!AJ13</f>
        <v>0</v>
      </c>
      <c r="AK13" s="710">
        <f t="shared" si="16"/>
        <v>0</v>
      </c>
      <c r="AL13" s="712">
        <f>+'Total BP Fac.'!AL13+'Total Banpho'!AL13+'Total Hemaraj'!AL13+'12 95'!AL13</f>
        <v>0</v>
      </c>
      <c r="AM13" s="712">
        <f>+'Total BP Fac.'!AM13+'Total Banpho'!AM13+'Total Hemaraj'!AM13+'12 95'!AM13</f>
        <v>0</v>
      </c>
      <c r="AN13" s="709">
        <f t="shared" si="17"/>
        <v>0</v>
      </c>
      <c r="AO13" s="688">
        <f t="shared" si="18"/>
        <v>0</v>
      </c>
      <c r="AP13" s="689">
        <f t="shared" si="18"/>
        <v>0</v>
      </c>
      <c r="AQ13" s="690">
        <f t="shared" si="19"/>
        <v>0</v>
      </c>
      <c r="AR13" s="712">
        <f>+'Total BP Fac.'!AR13+'Total Banpho'!AR13+'Total Hemaraj'!AR13+'12 95'!AR13</f>
        <v>0</v>
      </c>
      <c r="AS13" s="712">
        <f>+'Total BP Fac.'!AS13+'Total Banpho'!AS13+'Total Hemaraj'!AS13+'12 95'!AS13</f>
        <v>0</v>
      </c>
      <c r="AT13" s="710">
        <f t="shared" si="20"/>
        <v>0</v>
      </c>
      <c r="AU13" s="712">
        <f>+'Total BP Fac.'!AU13+'Total Banpho'!AU13+'Total Hemaraj'!AU13+'12 95'!AU13</f>
        <v>0</v>
      </c>
      <c r="AV13" s="712">
        <f>+'Total BP Fac.'!AV13+'Total Banpho'!AV13+'Total Hemaraj'!AV13+'12 95'!AV13</f>
        <v>0</v>
      </c>
      <c r="AW13" s="710">
        <f t="shared" si="21"/>
        <v>0</v>
      </c>
      <c r="AX13" s="712">
        <f>+'Total BP Fac.'!AX13+'Total Banpho'!AX13+'Total Hemaraj'!AX13+'12 95'!AX13</f>
        <v>0</v>
      </c>
      <c r="AY13" s="712">
        <f>+'Total BP Fac.'!AY13+'Total Banpho'!AY13+'Total Hemaraj'!AY13+'12 95'!AY13</f>
        <v>0</v>
      </c>
      <c r="AZ13" s="710">
        <f t="shared" si="22"/>
        <v>0</v>
      </c>
      <c r="BA13" s="688">
        <f t="shared" si="23"/>
        <v>0</v>
      </c>
      <c r="BB13" s="701">
        <f t="shared" si="23"/>
        <v>0</v>
      </c>
      <c r="BC13" s="706">
        <f t="shared" si="24"/>
        <v>0</v>
      </c>
      <c r="BD13" s="717">
        <f t="shared" si="0"/>
        <v>0</v>
      </c>
      <c r="BE13" s="712">
        <f t="shared" si="1"/>
        <v>0</v>
      </c>
      <c r="BF13" s="716">
        <f t="shared" si="25"/>
        <v>0</v>
      </c>
      <c r="BG13" s="717">
        <f t="shared" si="26"/>
        <v>0</v>
      </c>
      <c r="BH13" s="712">
        <f t="shared" si="27"/>
        <v>0</v>
      </c>
      <c r="BI13" s="716">
        <f t="shared" si="28"/>
        <v>0</v>
      </c>
      <c r="BJ13" s="541"/>
      <c r="BK13" s="380"/>
      <c r="BL13" s="380"/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1"/>
      <c r="CC13" s="382"/>
    </row>
    <row r="14" spans="1:81" s="383" customFormat="1" ht="33" customHeight="1">
      <c r="A14" s="388">
        <f t="shared" si="29"/>
        <v>8</v>
      </c>
      <c r="B14" s="384">
        <v>51307</v>
      </c>
      <c r="C14" s="536" t="s">
        <v>7</v>
      </c>
      <c r="D14" s="697" t="s">
        <v>258</v>
      </c>
      <c r="E14" s="713">
        <f>+'Total BP Fac.'!E14+'Total Banpho'!E14+'Total Hemaraj'!E14+'12 95'!E14</f>
        <v>1699008.65</v>
      </c>
      <c r="F14" s="712">
        <f>+'Total BP Fac.'!F14+'Total Banpho'!F14+'Total Hemaraj'!F14+'12 95'!F14</f>
        <v>3144795.5900000003</v>
      </c>
      <c r="G14" s="709">
        <f t="shared" si="2"/>
        <v>-1445786.9400000004</v>
      </c>
      <c r="H14" s="713">
        <f>+'Total BP Fac.'!H14+'Total Banpho'!H14+'Total Hemaraj'!H14+'12 95'!H14</f>
        <v>3083946.5</v>
      </c>
      <c r="I14" s="712">
        <f>+'Total BP Fac.'!I14+'Total Banpho'!I14+'Total Hemaraj'!I14+'12 95'!I14</f>
        <v>3162973.07</v>
      </c>
      <c r="J14" s="709">
        <f t="shared" si="3"/>
        <v>-79026.569999999832</v>
      </c>
      <c r="K14" s="713">
        <f>+'Total BP Fac.'!K14+'Total Banpho'!K14+'Total Hemaraj'!K14+'12 95'!K14</f>
        <v>3506359</v>
      </c>
      <c r="L14" s="712">
        <f>+'Total BP Fac.'!L14+'Total Banpho'!L14+'Total Hemaraj'!L14+'12 95'!L14</f>
        <v>3971676.7800000003</v>
      </c>
      <c r="M14" s="714">
        <f t="shared" si="4"/>
        <v>-465317.78000000026</v>
      </c>
      <c r="N14" s="688">
        <f t="shared" si="5"/>
        <v>8289314.1500000004</v>
      </c>
      <c r="O14" s="689">
        <f t="shared" si="5"/>
        <v>10279445.440000001</v>
      </c>
      <c r="P14" s="690">
        <f t="shared" si="6"/>
        <v>-1990131.290000001</v>
      </c>
      <c r="Q14" s="713">
        <f>+'Total BP Fac.'!Q14+'Total Banpho'!Q14+'Total Hemaraj'!Q14+'12 95'!Q14</f>
        <v>3753882</v>
      </c>
      <c r="R14" s="712">
        <f>+'Total BP Fac.'!R14+'Total Banpho'!R14+'Total Hemaraj'!R14+'12 95'!R14</f>
        <v>2353661.2800000003</v>
      </c>
      <c r="S14" s="709">
        <f t="shared" si="7"/>
        <v>1400220.7199999997</v>
      </c>
      <c r="T14" s="713">
        <f>+'Total BP Fac.'!T14+'Total Banpho'!T14+'Total Hemaraj'!T14+'12 95'!T14</f>
        <v>3413849.8</v>
      </c>
      <c r="U14" s="712">
        <f>+'Total BP Fac.'!U14+'Total Banpho'!U14+'Total Hemaraj'!U14+'12 95'!U14</f>
        <v>0</v>
      </c>
      <c r="V14" s="709">
        <f t="shared" si="8"/>
        <v>3413849.8</v>
      </c>
      <c r="W14" s="713">
        <f>+'Total BP Fac.'!W14+'Total Banpho'!W14+'Total Hemaraj'!W14+'12 95'!W14</f>
        <v>3470769.01</v>
      </c>
      <c r="X14" s="712">
        <f>+'Total BP Fac.'!X14+'Total Banpho'!X14+'Total Hemaraj'!X14+'12 95'!X14</f>
        <v>0</v>
      </c>
      <c r="Y14" s="714">
        <f t="shared" si="9"/>
        <v>3470769.01</v>
      </c>
      <c r="Z14" s="688">
        <f t="shared" si="10"/>
        <v>10638500.809999999</v>
      </c>
      <c r="AA14" s="701">
        <f t="shared" si="10"/>
        <v>2353661.2800000003</v>
      </c>
      <c r="AB14" s="690">
        <f t="shared" si="11"/>
        <v>8284839.5299999984</v>
      </c>
      <c r="AC14" s="713">
        <f t="shared" si="12"/>
        <v>18927814.960000001</v>
      </c>
      <c r="AD14" s="712">
        <f t="shared" si="13"/>
        <v>12633106.720000003</v>
      </c>
      <c r="AE14" s="710">
        <f t="shared" si="14"/>
        <v>6294708.2399999984</v>
      </c>
      <c r="AF14" s="712">
        <f>+'Total BP Fac.'!AF14+'Total Banpho'!AF14+'Total Hemaraj'!AF14+'12 95'!AF14</f>
        <v>3067505.28</v>
      </c>
      <c r="AG14" s="712">
        <f>+'Total BP Fac.'!AG14+'Total Banpho'!AG14+'Total Hemaraj'!AG14+'12 95'!AG14</f>
        <v>0</v>
      </c>
      <c r="AH14" s="710">
        <f t="shared" si="15"/>
        <v>3067505.28</v>
      </c>
      <c r="AI14" s="712">
        <f>+'Total BP Fac.'!AI14+'Total Banpho'!AI14+'Total Hemaraj'!AI14+'12 95'!AI14</f>
        <v>3787414.36</v>
      </c>
      <c r="AJ14" s="712">
        <f>+'Total BP Fac.'!AJ14+'Total Banpho'!AJ14+'Total Hemaraj'!AJ14+'12 95'!AJ14</f>
        <v>0</v>
      </c>
      <c r="AK14" s="710">
        <f t="shared" si="16"/>
        <v>3787414.36</v>
      </c>
      <c r="AL14" s="712">
        <f>+'Total BP Fac.'!AL14+'Total Banpho'!AL14+'Total Hemaraj'!AL14+'12 95'!AL14</f>
        <v>3881365.7199999997</v>
      </c>
      <c r="AM14" s="712">
        <f>+'Total BP Fac.'!AM14+'Total Banpho'!AM14+'Total Hemaraj'!AM14+'12 95'!AM14</f>
        <v>0</v>
      </c>
      <c r="AN14" s="709">
        <f t="shared" si="17"/>
        <v>3881365.7199999997</v>
      </c>
      <c r="AO14" s="688">
        <f t="shared" si="18"/>
        <v>10736285.359999999</v>
      </c>
      <c r="AP14" s="689">
        <f t="shared" si="18"/>
        <v>0</v>
      </c>
      <c r="AQ14" s="690">
        <f t="shared" si="19"/>
        <v>10736285.359999999</v>
      </c>
      <c r="AR14" s="712">
        <f>+'Total BP Fac.'!AR14+'Total Banpho'!AR14+'Total Hemaraj'!AR14+'12 95'!AR14</f>
        <v>2961814.48</v>
      </c>
      <c r="AS14" s="712">
        <f>+'Total BP Fac.'!AS14+'Total Banpho'!AS14+'Total Hemaraj'!AS14+'12 95'!AS14</f>
        <v>0</v>
      </c>
      <c r="AT14" s="710">
        <f t="shared" si="20"/>
        <v>2961814.48</v>
      </c>
      <c r="AU14" s="712">
        <f>+'Total BP Fac.'!AU14+'Total Banpho'!AU14+'Total Hemaraj'!AU14+'12 95'!AU14</f>
        <v>3708120</v>
      </c>
      <c r="AV14" s="712">
        <f>+'Total BP Fac.'!AV14+'Total Banpho'!AV14+'Total Hemaraj'!AV14+'12 95'!AV14</f>
        <v>0</v>
      </c>
      <c r="AW14" s="710">
        <f t="shared" si="21"/>
        <v>3708120</v>
      </c>
      <c r="AX14" s="712">
        <f>+'Total BP Fac.'!AX14+'Total Banpho'!AX14+'Total Hemaraj'!AX14+'12 95'!AX14</f>
        <v>2246030.5</v>
      </c>
      <c r="AY14" s="712">
        <f>+'Total BP Fac.'!AY14+'Total Banpho'!AY14+'Total Hemaraj'!AY14+'12 95'!AY14</f>
        <v>0</v>
      </c>
      <c r="AZ14" s="710">
        <f t="shared" si="22"/>
        <v>2246030.5</v>
      </c>
      <c r="BA14" s="688">
        <f t="shared" si="23"/>
        <v>8915964.9800000004</v>
      </c>
      <c r="BB14" s="701">
        <f t="shared" si="23"/>
        <v>0</v>
      </c>
      <c r="BC14" s="706">
        <f t="shared" si="24"/>
        <v>8915964.9800000004</v>
      </c>
      <c r="BD14" s="717">
        <f t="shared" si="0"/>
        <v>19652250.34</v>
      </c>
      <c r="BE14" s="712">
        <f t="shared" si="1"/>
        <v>0</v>
      </c>
      <c r="BF14" s="716">
        <f t="shared" si="25"/>
        <v>19652250.34</v>
      </c>
      <c r="BG14" s="717">
        <f t="shared" si="26"/>
        <v>38580065.299999997</v>
      </c>
      <c r="BH14" s="712">
        <f t="shared" si="27"/>
        <v>12633106.720000003</v>
      </c>
      <c r="BI14" s="716">
        <f t="shared" si="28"/>
        <v>25946958.579999994</v>
      </c>
      <c r="BJ14" s="541"/>
      <c r="BK14" s="380"/>
      <c r="BL14" s="380"/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1"/>
      <c r="CC14" s="382"/>
    </row>
    <row r="15" spans="1:81" s="383" customFormat="1" ht="33" customHeight="1">
      <c r="A15" s="388">
        <f t="shared" si="29"/>
        <v>9</v>
      </c>
      <c r="B15" s="384">
        <v>51308</v>
      </c>
      <c r="C15" s="536" t="s">
        <v>8</v>
      </c>
      <c r="D15" s="697" t="s">
        <v>259</v>
      </c>
      <c r="E15" s="713">
        <f>+'Total BP Fac.'!E15+'Total Banpho'!E15+'Total Hemaraj'!E15+'12 95'!E15</f>
        <v>3906292.1050476567</v>
      </c>
      <c r="F15" s="712">
        <f>+'Total BP Fac.'!F15+'Total Banpho'!F15+'Total Hemaraj'!F15+'12 95'!F15</f>
        <v>4461424.2600000007</v>
      </c>
      <c r="G15" s="709">
        <f t="shared" si="2"/>
        <v>-555132.15495234402</v>
      </c>
      <c r="H15" s="713">
        <f>+'Total BP Fac.'!H15+'Total Banpho'!H15+'Total Hemaraj'!H15+'12 95'!H15</f>
        <v>3809545.6448969655</v>
      </c>
      <c r="I15" s="712">
        <f>+'Total BP Fac.'!I15+'Total Banpho'!I15+'Total Hemaraj'!I15+'12 95'!I15</f>
        <v>4375339.8</v>
      </c>
      <c r="J15" s="709">
        <f t="shared" si="3"/>
        <v>-565794.15510303434</v>
      </c>
      <c r="K15" s="713">
        <f>+'Total BP Fac.'!K15+'Total Banpho'!K15+'Total Hemaraj'!K15+'12 95'!K15</f>
        <v>4164216.9366730726</v>
      </c>
      <c r="L15" s="712">
        <f>+'Total BP Fac.'!L15+'Total Banpho'!L15+'Total Hemaraj'!L15+'12 95'!L15</f>
        <v>4519196.43</v>
      </c>
      <c r="M15" s="714">
        <f t="shared" si="4"/>
        <v>-354979.49332692707</v>
      </c>
      <c r="N15" s="688">
        <f t="shared" si="5"/>
        <v>11880054.686617695</v>
      </c>
      <c r="O15" s="689">
        <f t="shared" si="5"/>
        <v>13355960.49</v>
      </c>
      <c r="P15" s="690">
        <f t="shared" si="6"/>
        <v>-1475905.8033823054</v>
      </c>
      <c r="Q15" s="713">
        <f>+'Total BP Fac.'!Q15+'Total Banpho'!Q15+'Total Hemaraj'!Q15+'12 95'!Q15</f>
        <v>3459546.8882217356</v>
      </c>
      <c r="R15" s="712">
        <f>+'Total BP Fac.'!R15+'Total Banpho'!R15+'Total Hemaraj'!R15+'12 95'!R15</f>
        <v>2499310.65</v>
      </c>
      <c r="S15" s="709">
        <f t="shared" si="7"/>
        <v>960236.23822173569</v>
      </c>
      <c r="T15" s="713">
        <f>+'Total BP Fac.'!T15+'Total Banpho'!T15+'Total Hemaraj'!T15+'12 95'!T15</f>
        <v>3960560.7203341327</v>
      </c>
      <c r="U15" s="712">
        <f>+'Total BP Fac.'!U15+'Total Banpho'!U15+'Total Hemaraj'!U15+'12 95'!U15</f>
        <v>0</v>
      </c>
      <c r="V15" s="709">
        <f t="shared" si="8"/>
        <v>3960560.7203341327</v>
      </c>
      <c r="W15" s="713">
        <f>+'Total BP Fac.'!W15+'Total Banpho'!W15+'Total Hemaraj'!W15+'12 95'!W15</f>
        <v>4372284.5568141025</v>
      </c>
      <c r="X15" s="712">
        <f>+'Total BP Fac.'!X15+'Total Banpho'!X15+'Total Hemaraj'!X15+'12 95'!X15</f>
        <v>0</v>
      </c>
      <c r="Y15" s="714">
        <f t="shared" si="9"/>
        <v>4372284.5568141025</v>
      </c>
      <c r="Z15" s="688">
        <f t="shared" si="10"/>
        <v>11792392.165369971</v>
      </c>
      <c r="AA15" s="701">
        <f t="shared" si="10"/>
        <v>2499310.65</v>
      </c>
      <c r="AB15" s="690">
        <f t="shared" si="11"/>
        <v>9293081.5153699704</v>
      </c>
      <c r="AC15" s="713">
        <f t="shared" si="12"/>
        <v>23672446.851987667</v>
      </c>
      <c r="AD15" s="712">
        <f t="shared" si="13"/>
        <v>15855271.140000001</v>
      </c>
      <c r="AE15" s="710">
        <f t="shared" si="14"/>
        <v>7817175.7119876668</v>
      </c>
      <c r="AF15" s="712">
        <f>+'Total BP Fac.'!AF15+'Total Banpho'!AF15+'Total Hemaraj'!AF15+'12 95'!AF15</f>
        <v>4123999.6435356196</v>
      </c>
      <c r="AG15" s="712">
        <f>+'Total BP Fac.'!AG15+'Total Banpho'!AG15+'Total Hemaraj'!AG15+'12 95'!AG15</f>
        <v>0</v>
      </c>
      <c r="AH15" s="710">
        <f t="shared" si="15"/>
        <v>4123999.6435356196</v>
      </c>
      <c r="AI15" s="712">
        <f>+'Total BP Fac.'!AI15+'Total Banpho'!AI15+'Total Hemaraj'!AI15+'12 95'!AI15</f>
        <v>4252660.1013722606</v>
      </c>
      <c r="AJ15" s="712">
        <f>+'Total BP Fac.'!AJ15+'Total Banpho'!AJ15+'Total Hemaraj'!AJ15+'12 95'!AJ15</f>
        <v>0</v>
      </c>
      <c r="AK15" s="710">
        <f t="shared" si="16"/>
        <v>4252660.1013722606</v>
      </c>
      <c r="AL15" s="712">
        <f>+'Total BP Fac.'!AL15+'Total Banpho'!AL15+'Total Hemaraj'!AL15+'12 95'!AL15</f>
        <v>4391546.8428365914</v>
      </c>
      <c r="AM15" s="712">
        <f>+'Total BP Fac.'!AM15+'Total Banpho'!AM15+'Total Hemaraj'!AM15+'12 95'!AM15</f>
        <v>0</v>
      </c>
      <c r="AN15" s="709">
        <f t="shared" si="17"/>
        <v>4391546.8428365914</v>
      </c>
      <c r="AO15" s="688">
        <f t="shared" si="18"/>
        <v>12768206.587744471</v>
      </c>
      <c r="AP15" s="689">
        <f t="shared" si="18"/>
        <v>0</v>
      </c>
      <c r="AQ15" s="690">
        <f t="shared" si="19"/>
        <v>12768206.587744471</v>
      </c>
      <c r="AR15" s="712">
        <f>+'Total BP Fac.'!AR15+'Total Banpho'!AR15+'Total Hemaraj'!AR15+'12 95'!AR15</f>
        <v>4551515.8971167803</v>
      </c>
      <c r="AS15" s="712">
        <f>+'Total BP Fac.'!AS15+'Total Banpho'!AS15+'Total Hemaraj'!AS15+'12 95'!AS15</f>
        <v>0</v>
      </c>
      <c r="AT15" s="710">
        <f t="shared" si="20"/>
        <v>4551515.8971167803</v>
      </c>
      <c r="AU15" s="712">
        <f>+'Total BP Fac.'!AU15+'Total Banpho'!AU15+'Total Hemaraj'!AU15+'12 95'!AU15</f>
        <v>4413014.7613790305</v>
      </c>
      <c r="AV15" s="712">
        <f>+'Total BP Fac.'!AV15+'Total Banpho'!AV15+'Total Hemaraj'!AV15+'12 95'!AV15</f>
        <v>0</v>
      </c>
      <c r="AW15" s="710">
        <f t="shared" si="21"/>
        <v>4413014.7613790305</v>
      </c>
      <c r="AX15" s="712">
        <f>+'Total BP Fac.'!AX15+'Total Banpho'!AX15+'Total Hemaraj'!AX15+'12 95'!AX15</f>
        <v>4120387.8869354213</v>
      </c>
      <c r="AY15" s="712">
        <f>+'Total BP Fac.'!AY15+'Total Banpho'!AY15+'Total Hemaraj'!AY15+'12 95'!AY15</f>
        <v>0</v>
      </c>
      <c r="AZ15" s="710">
        <f t="shared" si="22"/>
        <v>4120387.8869354213</v>
      </c>
      <c r="BA15" s="688">
        <f t="shared" si="23"/>
        <v>13084918.54543123</v>
      </c>
      <c r="BB15" s="701">
        <f t="shared" si="23"/>
        <v>0</v>
      </c>
      <c r="BC15" s="706">
        <f t="shared" si="24"/>
        <v>13084918.54543123</v>
      </c>
      <c r="BD15" s="717">
        <f t="shared" si="0"/>
        <v>25853125.133175701</v>
      </c>
      <c r="BE15" s="712">
        <f t="shared" si="1"/>
        <v>0</v>
      </c>
      <c r="BF15" s="716">
        <f t="shared" si="25"/>
        <v>25853125.133175701</v>
      </c>
      <c r="BG15" s="717">
        <f t="shared" si="26"/>
        <v>49525571.985163368</v>
      </c>
      <c r="BH15" s="712">
        <f t="shared" si="27"/>
        <v>15855271.140000001</v>
      </c>
      <c r="BI15" s="716">
        <f t="shared" si="28"/>
        <v>33670300.845163368</v>
      </c>
      <c r="BJ15" s="541"/>
      <c r="BK15" s="380"/>
      <c r="BL15" s="380"/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1"/>
      <c r="CC15" s="382"/>
    </row>
    <row r="16" spans="1:81" s="383" customFormat="1" ht="33" customHeight="1">
      <c r="A16" s="388">
        <f t="shared" si="29"/>
        <v>10</v>
      </c>
      <c r="B16" s="384">
        <v>51309</v>
      </c>
      <c r="C16" s="536" t="s">
        <v>9</v>
      </c>
      <c r="D16" s="697" t="s">
        <v>260</v>
      </c>
      <c r="E16" s="713">
        <f>+'Total BP Fac.'!E16+'Total Banpho'!E16+'Total Hemaraj'!E16+'12 95'!E16</f>
        <v>268869.375</v>
      </c>
      <c r="F16" s="712">
        <f>+'Total BP Fac.'!F16+'Total Banpho'!F16+'Total Hemaraj'!F16+'12 95'!F16</f>
        <v>357186.51999999996</v>
      </c>
      <c r="G16" s="709">
        <f t="shared" si="2"/>
        <v>-88317.14499999996</v>
      </c>
      <c r="H16" s="713">
        <f>+'Total BP Fac.'!H16+'Total Banpho'!H16+'Total Hemaraj'!H16+'12 95'!H16</f>
        <v>271257.5</v>
      </c>
      <c r="I16" s="712">
        <f>+'Total BP Fac.'!I16+'Total Banpho'!I16+'Total Hemaraj'!I16+'12 95'!I16</f>
        <v>286614.03999999998</v>
      </c>
      <c r="J16" s="709">
        <f t="shared" si="3"/>
        <v>-15356.539999999979</v>
      </c>
      <c r="K16" s="713">
        <f>+'Total BP Fac.'!K16+'Total Banpho'!K16+'Total Hemaraj'!K16+'12 95'!K16</f>
        <v>273516.25</v>
      </c>
      <c r="L16" s="712">
        <f>+'Total BP Fac.'!L16+'Total Banpho'!L16+'Total Hemaraj'!L16+'12 95'!L16</f>
        <v>278496.61</v>
      </c>
      <c r="M16" s="714">
        <f t="shared" si="4"/>
        <v>-4980.359999999986</v>
      </c>
      <c r="N16" s="688">
        <f t="shared" si="5"/>
        <v>813643.125</v>
      </c>
      <c r="O16" s="689">
        <f t="shared" si="5"/>
        <v>922297.16999999993</v>
      </c>
      <c r="P16" s="690">
        <f t="shared" si="6"/>
        <v>-108654.04499999993</v>
      </c>
      <c r="Q16" s="713">
        <f>+'Total BP Fac.'!Q16+'Total Banpho'!Q16+'Total Hemaraj'!Q16+'12 95'!Q16</f>
        <v>270775</v>
      </c>
      <c r="R16" s="712">
        <f>+'Total BP Fac.'!R16+'Total Banpho'!R16+'Total Hemaraj'!R16+'12 95'!R16</f>
        <v>177142.34</v>
      </c>
      <c r="S16" s="709">
        <f t="shared" si="7"/>
        <v>93632.66</v>
      </c>
      <c r="T16" s="713">
        <f>+'Total BP Fac.'!T16+'Total Banpho'!T16+'Total Hemaraj'!T16+'12 95'!T16</f>
        <v>270257.5</v>
      </c>
      <c r="U16" s="712">
        <f>+'Total BP Fac.'!U16+'Total Banpho'!U16+'Total Hemaraj'!U16+'12 95'!U16</f>
        <v>0</v>
      </c>
      <c r="V16" s="709">
        <f t="shared" si="8"/>
        <v>270257.5</v>
      </c>
      <c r="W16" s="713">
        <f>+'Total BP Fac.'!W16+'Total Banpho'!W16+'Total Hemaraj'!W16+'12 95'!W16</f>
        <v>283292.5</v>
      </c>
      <c r="X16" s="712">
        <f>+'Total BP Fac.'!X16+'Total Banpho'!X16+'Total Hemaraj'!X16+'12 95'!X16</f>
        <v>0</v>
      </c>
      <c r="Y16" s="714">
        <f t="shared" si="9"/>
        <v>283292.5</v>
      </c>
      <c r="Z16" s="688">
        <f t="shared" si="10"/>
        <v>824325</v>
      </c>
      <c r="AA16" s="701">
        <f t="shared" si="10"/>
        <v>177142.34</v>
      </c>
      <c r="AB16" s="690">
        <f t="shared" si="11"/>
        <v>647182.66</v>
      </c>
      <c r="AC16" s="713">
        <f t="shared" si="12"/>
        <v>1637968.125</v>
      </c>
      <c r="AD16" s="712">
        <f t="shared" si="13"/>
        <v>1099439.51</v>
      </c>
      <c r="AE16" s="710">
        <f t="shared" si="14"/>
        <v>538528.61499999999</v>
      </c>
      <c r="AF16" s="712">
        <f>+'Total BP Fac.'!AF16+'Total Banpho'!AF16+'Total Hemaraj'!AF16+'12 95'!AF16</f>
        <v>263740</v>
      </c>
      <c r="AG16" s="712">
        <f>+'Total BP Fac.'!AG16+'Total Banpho'!AG16+'Total Hemaraj'!AG16+'12 95'!AG16</f>
        <v>0</v>
      </c>
      <c r="AH16" s="710">
        <f t="shared" si="15"/>
        <v>263740</v>
      </c>
      <c r="AI16" s="712">
        <f>+'Total BP Fac.'!AI16+'Total Banpho'!AI16+'Total Hemaraj'!AI16+'12 95'!AI16</f>
        <v>270257.5</v>
      </c>
      <c r="AJ16" s="712">
        <f>+'Total BP Fac.'!AJ16+'Total Banpho'!AJ16+'Total Hemaraj'!AJ16+'12 95'!AJ16</f>
        <v>0</v>
      </c>
      <c r="AK16" s="710">
        <f t="shared" si="16"/>
        <v>270257.5</v>
      </c>
      <c r="AL16" s="712">
        <f>+'Total BP Fac.'!AL16+'Total Banpho'!AL16+'Total Hemaraj'!AL16+'12 95'!AL16</f>
        <v>266998.75</v>
      </c>
      <c r="AM16" s="712">
        <f>+'Total BP Fac.'!AM16+'Total Banpho'!AM16+'Total Hemaraj'!AM16+'12 95'!AM16</f>
        <v>0</v>
      </c>
      <c r="AN16" s="709">
        <f t="shared" si="17"/>
        <v>266998.75</v>
      </c>
      <c r="AO16" s="688">
        <f t="shared" si="18"/>
        <v>800996.25</v>
      </c>
      <c r="AP16" s="689">
        <f t="shared" si="18"/>
        <v>0</v>
      </c>
      <c r="AQ16" s="690">
        <f t="shared" si="19"/>
        <v>800996.25</v>
      </c>
      <c r="AR16" s="712">
        <f>+'Total BP Fac.'!AR16+'Total Banpho'!AR16+'Total Hemaraj'!AR16+'12 95'!AR16</f>
        <v>262110.625</v>
      </c>
      <c r="AS16" s="712">
        <f>+'Total BP Fac.'!AS16+'Total Banpho'!AS16+'Total Hemaraj'!AS16+'12 95'!AS16</f>
        <v>0</v>
      </c>
      <c r="AT16" s="710">
        <f t="shared" si="20"/>
        <v>262110.625</v>
      </c>
      <c r="AU16" s="712">
        <f>+'Total BP Fac.'!AU16+'Total Banpho'!AU16+'Total Hemaraj'!AU16+'12 95'!AU16</f>
        <v>283292.5</v>
      </c>
      <c r="AV16" s="712">
        <f>+'Total BP Fac.'!AV16+'Total Banpho'!AV16+'Total Hemaraj'!AV16+'12 95'!AV16</f>
        <v>0</v>
      </c>
      <c r="AW16" s="710">
        <f t="shared" si="21"/>
        <v>283292.5</v>
      </c>
      <c r="AX16" s="712">
        <f>+'Total BP Fac.'!AX16+'Total Banpho'!AX16+'Total Hemaraj'!AX16+'12 95'!AX16</f>
        <v>266240</v>
      </c>
      <c r="AY16" s="712">
        <f>+'Total BP Fac.'!AY16+'Total Banpho'!AY16+'Total Hemaraj'!AY16+'12 95'!AY16</f>
        <v>0</v>
      </c>
      <c r="AZ16" s="710">
        <f t="shared" si="22"/>
        <v>266240</v>
      </c>
      <c r="BA16" s="688">
        <f t="shared" si="23"/>
        <v>811643.125</v>
      </c>
      <c r="BB16" s="701">
        <f t="shared" si="23"/>
        <v>0</v>
      </c>
      <c r="BC16" s="706">
        <f t="shared" si="24"/>
        <v>811643.125</v>
      </c>
      <c r="BD16" s="717">
        <f t="shared" si="0"/>
        <v>1612639.375</v>
      </c>
      <c r="BE16" s="712">
        <f t="shared" si="1"/>
        <v>0</v>
      </c>
      <c r="BF16" s="716">
        <f t="shared" si="25"/>
        <v>1612639.375</v>
      </c>
      <c r="BG16" s="717">
        <f t="shared" si="26"/>
        <v>3250607.5</v>
      </c>
      <c r="BH16" s="712">
        <f t="shared" si="27"/>
        <v>1099439.51</v>
      </c>
      <c r="BI16" s="716">
        <f t="shared" si="28"/>
        <v>2151167.9900000002</v>
      </c>
      <c r="BJ16" s="541"/>
      <c r="BK16" s="380"/>
      <c r="BL16" s="380"/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1"/>
      <c r="CC16" s="382"/>
    </row>
    <row r="17" spans="1:85" s="383" customFormat="1" ht="33" customHeight="1">
      <c r="A17" s="388">
        <f t="shared" si="29"/>
        <v>11</v>
      </c>
      <c r="B17" s="384">
        <v>51310</v>
      </c>
      <c r="C17" s="536" t="s">
        <v>10</v>
      </c>
      <c r="D17" s="697" t="s">
        <v>261</v>
      </c>
      <c r="E17" s="713">
        <f>+'Total BP Fac.'!E17+'Total Banpho'!E17+'Total Hemaraj'!E17+'12 95'!E17</f>
        <v>1820022.75</v>
      </c>
      <c r="F17" s="712">
        <f>+'Total BP Fac.'!F17+'Total Banpho'!F17+'Total Hemaraj'!F17+'12 95'!F17</f>
        <v>1600845.34</v>
      </c>
      <c r="G17" s="709">
        <f t="shared" si="2"/>
        <v>219177.40999999992</v>
      </c>
      <c r="H17" s="713">
        <f>+'Total BP Fac.'!H17+'Total Banpho'!H17+'Total Hemaraj'!H17+'12 95'!H17</f>
        <v>1686776.5699999998</v>
      </c>
      <c r="I17" s="712">
        <f>+'Total BP Fac.'!I17+'Total Banpho'!I17+'Total Hemaraj'!I17+'12 95'!I17</f>
        <v>1702691.49</v>
      </c>
      <c r="J17" s="709">
        <f t="shared" si="3"/>
        <v>-15914.920000000158</v>
      </c>
      <c r="K17" s="713">
        <f>+'Total BP Fac.'!K17+'Total Banpho'!K17+'Total Hemaraj'!K17+'12 95'!K17</f>
        <v>1721054.84</v>
      </c>
      <c r="L17" s="712">
        <f>+'Total BP Fac.'!L17+'Total Banpho'!L17+'Total Hemaraj'!L17+'12 95'!L17</f>
        <v>1682324.4</v>
      </c>
      <c r="M17" s="714">
        <f t="shared" si="4"/>
        <v>38730.440000000177</v>
      </c>
      <c r="N17" s="688">
        <f t="shared" si="5"/>
        <v>5227854.16</v>
      </c>
      <c r="O17" s="689">
        <f t="shared" si="5"/>
        <v>4985861.2300000004</v>
      </c>
      <c r="P17" s="690">
        <f t="shared" si="6"/>
        <v>241992.9299999997</v>
      </c>
      <c r="Q17" s="713">
        <f>+'Total BP Fac.'!Q17+'Total Banpho'!Q17+'Total Hemaraj'!Q17+'12 95'!Q17</f>
        <v>1748216.53</v>
      </c>
      <c r="R17" s="712">
        <f>+'Total BP Fac.'!R17+'Total Banpho'!R17+'Total Hemaraj'!R17+'12 95'!R17</f>
        <v>1597761.56</v>
      </c>
      <c r="S17" s="709">
        <f t="shared" si="7"/>
        <v>150454.96999999997</v>
      </c>
      <c r="T17" s="713">
        <f>+'Total BP Fac.'!T17+'Total Banpho'!T17+'Total Hemaraj'!T17+'12 95'!T17</f>
        <v>1491459.82</v>
      </c>
      <c r="U17" s="712">
        <f>+'Total BP Fac.'!U17+'Total Banpho'!U17+'Total Hemaraj'!U17+'12 95'!U17</f>
        <v>0</v>
      </c>
      <c r="V17" s="709">
        <f t="shared" si="8"/>
        <v>1491459.82</v>
      </c>
      <c r="W17" s="713">
        <f>+'Total BP Fac.'!W17+'Total Banpho'!W17+'Total Hemaraj'!W17+'12 95'!W17</f>
        <v>1584015.76</v>
      </c>
      <c r="X17" s="712">
        <f>+'Total BP Fac.'!X17+'Total Banpho'!X17+'Total Hemaraj'!X17+'12 95'!X17</f>
        <v>0</v>
      </c>
      <c r="Y17" s="714">
        <f t="shared" si="9"/>
        <v>1584015.76</v>
      </c>
      <c r="Z17" s="688">
        <f t="shared" si="10"/>
        <v>4823692.1100000003</v>
      </c>
      <c r="AA17" s="701">
        <f t="shared" si="10"/>
        <v>1597761.56</v>
      </c>
      <c r="AB17" s="690">
        <f t="shared" si="11"/>
        <v>3225930.5500000003</v>
      </c>
      <c r="AC17" s="713">
        <f t="shared" si="12"/>
        <v>10051546.27</v>
      </c>
      <c r="AD17" s="712">
        <f t="shared" si="13"/>
        <v>6583622.790000001</v>
      </c>
      <c r="AE17" s="710">
        <f t="shared" si="14"/>
        <v>3467923.4799999986</v>
      </c>
      <c r="AF17" s="712">
        <f>+'Total BP Fac.'!AF17+'Total Banpho'!AF17+'Total Hemaraj'!AF17+'12 95'!AF17</f>
        <v>1441725.48</v>
      </c>
      <c r="AG17" s="712">
        <f>+'Total BP Fac.'!AG17+'Total Banpho'!AG17+'Total Hemaraj'!AG17+'12 95'!AG17</f>
        <v>0</v>
      </c>
      <c r="AH17" s="710">
        <f t="shared" si="15"/>
        <v>1441725.48</v>
      </c>
      <c r="AI17" s="712">
        <f>+'Total BP Fac.'!AI17+'Total Banpho'!AI17+'Total Hemaraj'!AI17+'12 95'!AI17</f>
        <v>1532765.96</v>
      </c>
      <c r="AJ17" s="712">
        <f>+'Total BP Fac.'!AJ17+'Total Banpho'!AJ17+'Total Hemaraj'!AJ17+'12 95'!AJ17</f>
        <v>0</v>
      </c>
      <c r="AK17" s="710">
        <f t="shared" si="16"/>
        <v>1532765.96</v>
      </c>
      <c r="AL17" s="712">
        <f>+'Total BP Fac.'!AL17+'Total Banpho'!AL17+'Total Hemaraj'!AL17+'12 95'!AL17</f>
        <v>1443366.5040000002</v>
      </c>
      <c r="AM17" s="712">
        <f>+'Total BP Fac.'!AM17+'Total Banpho'!AM17+'Total Hemaraj'!AM17+'12 95'!AM17</f>
        <v>0</v>
      </c>
      <c r="AN17" s="709">
        <f t="shared" si="17"/>
        <v>1443366.5040000002</v>
      </c>
      <c r="AO17" s="688">
        <f t="shared" si="18"/>
        <v>4417857.9440000001</v>
      </c>
      <c r="AP17" s="689">
        <f t="shared" si="18"/>
        <v>0</v>
      </c>
      <c r="AQ17" s="690">
        <f t="shared" si="19"/>
        <v>4417857.9440000001</v>
      </c>
      <c r="AR17" s="712">
        <f>+'Total BP Fac.'!AR17+'Total Banpho'!AR17+'Total Hemaraj'!AR17+'12 95'!AR17</f>
        <v>1373130.7599999998</v>
      </c>
      <c r="AS17" s="712">
        <f>+'Total BP Fac.'!AS17+'Total Banpho'!AS17+'Total Hemaraj'!AS17+'12 95'!AS17</f>
        <v>0</v>
      </c>
      <c r="AT17" s="710">
        <f t="shared" si="20"/>
        <v>1373130.7599999998</v>
      </c>
      <c r="AU17" s="712">
        <f>+'Total BP Fac.'!AU17+'Total Banpho'!AU17+'Total Hemaraj'!AU17+'12 95'!AU17</f>
        <v>1369959.3199999998</v>
      </c>
      <c r="AV17" s="712">
        <f>+'Total BP Fac.'!AV17+'Total Banpho'!AV17+'Total Hemaraj'!AV17+'12 95'!AV17</f>
        <v>0</v>
      </c>
      <c r="AW17" s="710">
        <f t="shared" si="21"/>
        <v>1369959.3199999998</v>
      </c>
      <c r="AX17" s="712">
        <f>+'Total BP Fac.'!AX17+'Total Banpho'!AX17+'Total Hemaraj'!AX17+'12 95'!AX17</f>
        <v>1478871.45</v>
      </c>
      <c r="AY17" s="712">
        <f>+'Total BP Fac.'!AY17+'Total Banpho'!AY17+'Total Hemaraj'!AY17+'12 95'!AY17</f>
        <v>0</v>
      </c>
      <c r="AZ17" s="710">
        <f t="shared" si="22"/>
        <v>1478871.45</v>
      </c>
      <c r="BA17" s="688">
        <f t="shared" si="23"/>
        <v>4221961.5299999993</v>
      </c>
      <c r="BB17" s="701">
        <f t="shared" si="23"/>
        <v>0</v>
      </c>
      <c r="BC17" s="706">
        <f t="shared" si="24"/>
        <v>4221961.5299999993</v>
      </c>
      <c r="BD17" s="717">
        <f t="shared" si="0"/>
        <v>8639819.4739999995</v>
      </c>
      <c r="BE17" s="712">
        <f t="shared" si="1"/>
        <v>0</v>
      </c>
      <c r="BF17" s="716">
        <f t="shared" si="25"/>
        <v>8639819.4739999995</v>
      </c>
      <c r="BG17" s="717">
        <f t="shared" si="26"/>
        <v>18691365.743999999</v>
      </c>
      <c r="BH17" s="712">
        <f t="shared" si="27"/>
        <v>6583622.790000001</v>
      </c>
      <c r="BI17" s="716">
        <f t="shared" si="28"/>
        <v>12107742.953999998</v>
      </c>
      <c r="BJ17" s="541"/>
      <c r="BK17" s="380"/>
      <c r="BL17" s="380"/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1"/>
      <c r="CC17" s="382"/>
    </row>
    <row r="18" spans="1:85" s="383" customFormat="1" ht="33" customHeight="1">
      <c r="A18" s="388">
        <f t="shared" si="29"/>
        <v>12</v>
      </c>
      <c r="B18" s="384">
        <v>51311</v>
      </c>
      <c r="C18" s="536" t="s">
        <v>41</v>
      </c>
      <c r="D18" s="697" t="s">
        <v>262</v>
      </c>
      <c r="E18" s="713">
        <f>+'Total BP Fac.'!E18+'Total Banpho'!E18+'Total Hemaraj'!E18+'12 95'!E18</f>
        <v>178200</v>
      </c>
      <c r="F18" s="712">
        <f>+'Total BP Fac.'!F18+'Total Banpho'!F18+'Total Hemaraj'!F18+'12 95'!F18</f>
        <v>230880</v>
      </c>
      <c r="G18" s="709">
        <f t="shared" si="2"/>
        <v>-52680</v>
      </c>
      <c r="H18" s="713">
        <f>+'Total BP Fac.'!H18+'Total Banpho'!H18+'Total Hemaraj'!H18+'12 95'!H18</f>
        <v>178200</v>
      </c>
      <c r="I18" s="712">
        <f>+'Total BP Fac.'!I18+'Total Banpho'!I18+'Total Hemaraj'!I18+'12 95'!I18</f>
        <v>230880</v>
      </c>
      <c r="J18" s="709">
        <f t="shared" si="3"/>
        <v>-52680</v>
      </c>
      <c r="K18" s="713">
        <f>+'Total BP Fac.'!K18+'Total Banpho'!K18+'Total Hemaraj'!K18+'12 95'!K18</f>
        <v>178200</v>
      </c>
      <c r="L18" s="712">
        <f>+'Total BP Fac.'!L18+'Total Banpho'!L18+'Total Hemaraj'!L18+'12 95'!L18</f>
        <v>230880</v>
      </c>
      <c r="M18" s="714">
        <f t="shared" si="4"/>
        <v>-52680</v>
      </c>
      <c r="N18" s="688">
        <f t="shared" si="5"/>
        <v>534600</v>
      </c>
      <c r="O18" s="689">
        <f t="shared" si="5"/>
        <v>692640</v>
      </c>
      <c r="P18" s="690">
        <f t="shared" si="6"/>
        <v>-158040</v>
      </c>
      <c r="Q18" s="713">
        <f>+'Total BP Fac.'!Q18+'Total Banpho'!Q18+'Total Hemaraj'!Q18+'12 95'!Q18</f>
        <v>178200</v>
      </c>
      <c r="R18" s="712">
        <f>+'Total BP Fac.'!R18+'Total Banpho'!R18+'Total Hemaraj'!R18+'12 95'!R18</f>
        <v>187200</v>
      </c>
      <c r="S18" s="709">
        <f t="shared" si="7"/>
        <v>-9000</v>
      </c>
      <c r="T18" s="713">
        <f>+'Total BP Fac.'!T18+'Total Banpho'!T18+'Total Hemaraj'!T18+'12 95'!T18</f>
        <v>0</v>
      </c>
      <c r="U18" s="712">
        <f>+'Total BP Fac.'!U18+'Total Banpho'!U18+'Total Hemaraj'!U18+'12 95'!U18</f>
        <v>0</v>
      </c>
      <c r="V18" s="709">
        <f t="shared" si="8"/>
        <v>0</v>
      </c>
      <c r="W18" s="713">
        <f>+'Total BP Fac.'!W18+'Total Banpho'!W18+'Total Hemaraj'!W18+'12 95'!W18</f>
        <v>0</v>
      </c>
      <c r="X18" s="712">
        <f>+'Total BP Fac.'!X18+'Total Banpho'!X18+'Total Hemaraj'!X18+'12 95'!X18</f>
        <v>0</v>
      </c>
      <c r="Y18" s="714">
        <f t="shared" si="9"/>
        <v>0</v>
      </c>
      <c r="Z18" s="688">
        <f t="shared" si="10"/>
        <v>178200</v>
      </c>
      <c r="AA18" s="701">
        <f t="shared" si="10"/>
        <v>187200</v>
      </c>
      <c r="AB18" s="690">
        <f t="shared" si="11"/>
        <v>-9000</v>
      </c>
      <c r="AC18" s="713">
        <f t="shared" si="12"/>
        <v>712800</v>
      </c>
      <c r="AD18" s="712">
        <f t="shared" si="13"/>
        <v>879840</v>
      </c>
      <c r="AE18" s="710">
        <f t="shared" si="14"/>
        <v>-167040</v>
      </c>
      <c r="AF18" s="712">
        <f>+'Total BP Fac.'!AF18+'Total Banpho'!AF18+'Total Hemaraj'!AF18+'12 95'!AF18</f>
        <v>0</v>
      </c>
      <c r="AG18" s="712">
        <f>+'Total BP Fac.'!AG18+'Total Banpho'!AG18+'Total Hemaraj'!AG18+'12 95'!AG18</f>
        <v>0</v>
      </c>
      <c r="AH18" s="710">
        <f t="shared" si="15"/>
        <v>0</v>
      </c>
      <c r="AI18" s="712">
        <f>+'Total BP Fac.'!AI18+'Total Banpho'!AI18+'Total Hemaraj'!AI18+'12 95'!AI18</f>
        <v>0</v>
      </c>
      <c r="AJ18" s="712">
        <f>+'Total BP Fac.'!AJ18+'Total Banpho'!AJ18+'Total Hemaraj'!AJ18+'12 95'!AJ18</f>
        <v>0</v>
      </c>
      <c r="AK18" s="710">
        <f t="shared" si="16"/>
        <v>0</v>
      </c>
      <c r="AL18" s="712">
        <f>+'Total BP Fac.'!AL18+'Total Banpho'!AL18+'Total Hemaraj'!AL18+'12 95'!AL18</f>
        <v>0</v>
      </c>
      <c r="AM18" s="712">
        <f>+'Total BP Fac.'!AM18+'Total Banpho'!AM18+'Total Hemaraj'!AM18+'12 95'!AM18</f>
        <v>0</v>
      </c>
      <c r="AN18" s="709">
        <f t="shared" si="17"/>
        <v>0</v>
      </c>
      <c r="AO18" s="688">
        <f t="shared" si="18"/>
        <v>0</v>
      </c>
      <c r="AP18" s="689">
        <f t="shared" si="18"/>
        <v>0</v>
      </c>
      <c r="AQ18" s="690">
        <f t="shared" si="19"/>
        <v>0</v>
      </c>
      <c r="AR18" s="712">
        <f>+'Total BP Fac.'!AR18+'Total Banpho'!AR18+'Total Hemaraj'!AR18+'12 95'!AR18</f>
        <v>700000</v>
      </c>
      <c r="AS18" s="712">
        <f>+'Total BP Fac.'!AS18+'Total Banpho'!AS18+'Total Hemaraj'!AS18+'12 95'!AS18</f>
        <v>0</v>
      </c>
      <c r="AT18" s="710">
        <f t="shared" si="20"/>
        <v>700000</v>
      </c>
      <c r="AU18" s="712">
        <f>+'Total BP Fac.'!AU18+'Total Banpho'!AU18+'Total Hemaraj'!AU18+'12 95'!AU18</f>
        <v>700000</v>
      </c>
      <c r="AV18" s="712">
        <f>+'Total BP Fac.'!AV18+'Total Banpho'!AV18+'Total Hemaraj'!AV18+'12 95'!AV18</f>
        <v>0</v>
      </c>
      <c r="AW18" s="710">
        <f t="shared" si="21"/>
        <v>700000</v>
      </c>
      <c r="AX18" s="712">
        <f>+'Total BP Fac.'!AX18+'Total Banpho'!AX18+'Total Hemaraj'!AX18+'12 95'!AX18</f>
        <v>700000</v>
      </c>
      <c r="AY18" s="712">
        <f>+'Total BP Fac.'!AY18+'Total Banpho'!AY18+'Total Hemaraj'!AY18+'12 95'!AY18</f>
        <v>0</v>
      </c>
      <c r="AZ18" s="710">
        <f t="shared" si="22"/>
        <v>700000</v>
      </c>
      <c r="BA18" s="688">
        <f t="shared" si="23"/>
        <v>2100000</v>
      </c>
      <c r="BB18" s="701">
        <f t="shared" si="23"/>
        <v>0</v>
      </c>
      <c r="BC18" s="706">
        <f t="shared" si="24"/>
        <v>2100000</v>
      </c>
      <c r="BD18" s="717">
        <f t="shared" si="0"/>
        <v>2100000</v>
      </c>
      <c r="BE18" s="712">
        <f t="shared" si="1"/>
        <v>0</v>
      </c>
      <c r="BF18" s="716">
        <f t="shared" si="25"/>
        <v>2100000</v>
      </c>
      <c r="BG18" s="717">
        <f t="shared" si="26"/>
        <v>2812800</v>
      </c>
      <c r="BH18" s="712">
        <f t="shared" si="27"/>
        <v>879840</v>
      </c>
      <c r="BI18" s="716">
        <f t="shared" si="28"/>
        <v>1932960</v>
      </c>
      <c r="BJ18" s="541"/>
      <c r="BK18" s="380"/>
      <c r="BL18" s="380"/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1"/>
      <c r="CC18" s="382"/>
    </row>
    <row r="19" spans="1:85" s="383" customFormat="1" ht="33" customHeight="1">
      <c r="A19" s="388">
        <f t="shared" si="29"/>
        <v>13</v>
      </c>
      <c r="B19" s="384">
        <v>51312</v>
      </c>
      <c r="C19" s="536" t="s">
        <v>62</v>
      </c>
      <c r="D19" s="698" t="s">
        <v>263</v>
      </c>
      <c r="E19" s="713">
        <f>+'Total BP Fac.'!E19+'Total Banpho'!E19+'Total Hemaraj'!E19+'12 95'!E19</f>
        <v>1887709</v>
      </c>
      <c r="F19" s="712">
        <f>+'Total BP Fac.'!F19+'Total Banpho'!F19+'Total Hemaraj'!F19+'12 95'!F19</f>
        <v>1669750.89</v>
      </c>
      <c r="G19" s="709">
        <f t="shared" si="2"/>
        <v>217958.1100000001</v>
      </c>
      <c r="H19" s="713">
        <f>+'Total BP Fac.'!H19+'Total Banpho'!H19+'Total Hemaraj'!H19+'12 95'!H19</f>
        <v>1099436</v>
      </c>
      <c r="I19" s="712">
        <f>+'Total BP Fac.'!I19+'Total Banpho'!I19+'Total Hemaraj'!I19+'12 95'!I19</f>
        <v>1259367.7700000003</v>
      </c>
      <c r="J19" s="709">
        <f t="shared" si="3"/>
        <v>-159931.77000000025</v>
      </c>
      <c r="K19" s="713">
        <f>+'Total BP Fac.'!K19+'Total Banpho'!K19+'Total Hemaraj'!K19+'12 95'!K19</f>
        <v>1277930</v>
      </c>
      <c r="L19" s="712">
        <f>+'Total BP Fac.'!L19+'Total Banpho'!L19+'Total Hemaraj'!L19+'12 95'!L19</f>
        <v>1651274.03</v>
      </c>
      <c r="M19" s="714">
        <f t="shared" si="4"/>
        <v>-373344.03</v>
      </c>
      <c r="N19" s="688">
        <f t="shared" si="5"/>
        <v>4265075</v>
      </c>
      <c r="O19" s="689">
        <f t="shared" si="5"/>
        <v>4580392.6900000004</v>
      </c>
      <c r="P19" s="690">
        <f t="shared" si="6"/>
        <v>-315317.69000000041</v>
      </c>
      <c r="Q19" s="713">
        <f>+'Total BP Fac.'!Q19+'Total Banpho'!Q19+'Total Hemaraj'!Q19+'12 95'!Q19</f>
        <v>1573100</v>
      </c>
      <c r="R19" s="712">
        <f>+'Total BP Fac.'!R19+'Total Banpho'!R19+'Total Hemaraj'!R19+'12 95'!R19</f>
        <v>804328.47</v>
      </c>
      <c r="S19" s="709">
        <f t="shared" si="7"/>
        <v>768771.53</v>
      </c>
      <c r="T19" s="713">
        <f>+'Total BP Fac.'!T19+'Total Banpho'!T19+'Total Hemaraj'!T19+'12 95'!T19</f>
        <v>2117700</v>
      </c>
      <c r="U19" s="712">
        <f>+'Total BP Fac.'!U19+'Total Banpho'!U19+'Total Hemaraj'!U19+'12 95'!U19</f>
        <v>0</v>
      </c>
      <c r="V19" s="709">
        <f t="shared" si="8"/>
        <v>2117700</v>
      </c>
      <c r="W19" s="713">
        <f>+'Total BP Fac.'!W19+'Total Banpho'!W19+'Total Hemaraj'!W19+'12 95'!W19</f>
        <v>595435</v>
      </c>
      <c r="X19" s="712">
        <f>+'Total BP Fac.'!X19+'Total Banpho'!X19+'Total Hemaraj'!X19+'12 95'!X19</f>
        <v>0</v>
      </c>
      <c r="Y19" s="714">
        <f t="shared" si="9"/>
        <v>595435</v>
      </c>
      <c r="Z19" s="688">
        <f t="shared" si="10"/>
        <v>4286235</v>
      </c>
      <c r="AA19" s="701">
        <f t="shared" si="10"/>
        <v>804328.47</v>
      </c>
      <c r="AB19" s="690">
        <f t="shared" si="11"/>
        <v>3481906.5300000003</v>
      </c>
      <c r="AC19" s="713">
        <f t="shared" si="12"/>
        <v>8551310</v>
      </c>
      <c r="AD19" s="712">
        <f t="shared" si="13"/>
        <v>5384721.1600000001</v>
      </c>
      <c r="AE19" s="710">
        <f t="shared" si="14"/>
        <v>3166588.84</v>
      </c>
      <c r="AF19" s="712">
        <f>+'Total BP Fac.'!AF19+'Total Banpho'!AF19+'Total Hemaraj'!AF19+'12 95'!AF19</f>
        <v>659485</v>
      </c>
      <c r="AG19" s="712">
        <f>+'Total BP Fac.'!AG19+'Total Banpho'!AG19+'Total Hemaraj'!AG19+'12 95'!AG19</f>
        <v>0</v>
      </c>
      <c r="AH19" s="710">
        <f t="shared" si="15"/>
        <v>659485</v>
      </c>
      <c r="AI19" s="712">
        <f>+'Total BP Fac.'!AI19+'Total Banpho'!AI19+'Total Hemaraj'!AI19+'12 95'!AI19</f>
        <v>461000</v>
      </c>
      <c r="AJ19" s="712">
        <f>+'Total BP Fac.'!AJ19+'Total Banpho'!AJ19+'Total Hemaraj'!AJ19+'12 95'!AJ19</f>
        <v>0</v>
      </c>
      <c r="AK19" s="710">
        <f t="shared" si="16"/>
        <v>461000</v>
      </c>
      <c r="AL19" s="712">
        <f>+'Total BP Fac.'!AL19+'Total Banpho'!AL19+'Total Hemaraj'!AL19+'12 95'!AL19</f>
        <v>868650</v>
      </c>
      <c r="AM19" s="712">
        <f>+'Total BP Fac.'!AM19+'Total Banpho'!AM19+'Total Hemaraj'!AM19+'12 95'!AM19</f>
        <v>0</v>
      </c>
      <c r="AN19" s="709">
        <f t="shared" si="17"/>
        <v>868650</v>
      </c>
      <c r="AO19" s="688">
        <f t="shared" si="18"/>
        <v>1989135</v>
      </c>
      <c r="AP19" s="689">
        <f t="shared" si="18"/>
        <v>0</v>
      </c>
      <c r="AQ19" s="690">
        <f t="shared" si="19"/>
        <v>1989135</v>
      </c>
      <c r="AR19" s="712">
        <f>+'Total BP Fac.'!AR19+'Total Banpho'!AR19+'Total Hemaraj'!AR19+'12 95'!AR19</f>
        <v>297000</v>
      </c>
      <c r="AS19" s="712">
        <f>+'Total BP Fac.'!AS19+'Total Banpho'!AS19+'Total Hemaraj'!AS19+'12 95'!AS19</f>
        <v>0</v>
      </c>
      <c r="AT19" s="710">
        <f t="shared" si="20"/>
        <v>297000</v>
      </c>
      <c r="AU19" s="712">
        <f>+'Total BP Fac.'!AU19+'Total Banpho'!AU19+'Total Hemaraj'!AU19+'12 95'!AU19</f>
        <v>303450</v>
      </c>
      <c r="AV19" s="712">
        <f>+'Total BP Fac.'!AV19+'Total Banpho'!AV19+'Total Hemaraj'!AV19+'12 95'!AV19</f>
        <v>0</v>
      </c>
      <c r="AW19" s="710">
        <f t="shared" si="21"/>
        <v>303450</v>
      </c>
      <c r="AX19" s="712">
        <f>+'Total BP Fac.'!AX19+'Total Banpho'!AX19+'Total Hemaraj'!AX19+'12 95'!AX19</f>
        <v>375000</v>
      </c>
      <c r="AY19" s="712">
        <f>+'Total BP Fac.'!AY19+'Total Banpho'!AY19+'Total Hemaraj'!AY19+'12 95'!AY19</f>
        <v>0</v>
      </c>
      <c r="AZ19" s="710">
        <f t="shared" si="22"/>
        <v>375000</v>
      </c>
      <c r="BA19" s="688">
        <f t="shared" si="23"/>
        <v>975450</v>
      </c>
      <c r="BB19" s="701">
        <f t="shared" si="23"/>
        <v>0</v>
      </c>
      <c r="BC19" s="706">
        <f t="shared" si="24"/>
        <v>975450</v>
      </c>
      <c r="BD19" s="717">
        <f t="shared" si="0"/>
        <v>2964585</v>
      </c>
      <c r="BE19" s="712">
        <f t="shared" si="1"/>
        <v>0</v>
      </c>
      <c r="BF19" s="716">
        <f t="shared" si="25"/>
        <v>2964585</v>
      </c>
      <c r="BG19" s="717">
        <f t="shared" si="26"/>
        <v>11515895</v>
      </c>
      <c r="BH19" s="712">
        <f t="shared" si="27"/>
        <v>5384721.1600000001</v>
      </c>
      <c r="BI19" s="716">
        <f t="shared" si="28"/>
        <v>6131173.8399999999</v>
      </c>
      <c r="BJ19" s="541"/>
      <c r="BK19" s="380"/>
      <c r="BL19" s="380"/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1"/>
      <c r="CC19" s="382"/>
    </row>
    <row r="20" spans="1:85" s="383" customFormat="1" ht="33" customHeight="1">
      <c r="A20" s="388">
        <f t="shared" si="29"/>
        <v>14</v>
      </c>
      <c r="B20" s="384">
        <v>51313</v>
      </c>
      <c r="C20" s="536" t="s">
        <v>11</v>
      </c>
      <c r="D20" s="698" t="s">
        <v>264</v>
      </c>
      <c r="E20" s="713">
        <f>+'Total BP Fac.'!E20+'Total Banpho'!E20+'Total Hemaraj'!E20+'12 95'!E20</f>
        <v>0</v>
      </c>
      <c r="F20" s="712">
        <f>+'Total BP Fac.'!F20+'Total Banpho'!F20+'Total Hemaraj'!F20+'12 95'!F20</f>
        <v>0</v>
      </c>
      <c r="G20" s="709">
        <f t="shared" si="2"/>
        <v>0</v>
      </c>
      <c r="H20" s="713">
        <f>+'Total BP Fac.'!H20+'Total Banpho'!H20+'Total Hemaraj'!H20+'12 95'!H20</f>
        <v>0</v>
      </c>
      <c r="I20" s="712">
        <f>+'Total BP Fac.'!I20+'Total Banpho'!I20+'Total Hemaraj'!I20+'12 95'!I20</f>
        <v>0</v>
      </c>
      <c r="J20" s="709">
        <f t="shared" si="3"/>
        <v>0</v>
      </c>
      <c r="K20" s="713">
        <f>+'Total BP Fac.'!K20+'Total Banpho'!K20+'Total Hemaraj'!K20+'12 95'!K20</f>
        <v>0</v>
      </c>
      <c r="L20" s="712">
        <f>+'Total BP Fac.'!L20+'Total Banpho'!L20+'Total Hemaraj'!L20+'12 95'!L20</f>
        <v>0</v>
      </c>
      <c r="M20" s="714">
        <f t="shared" si="4"/>
        <v>0</v>
      </c>
      <c r="N20" s="688">
        <f t="shared" si="5"/>
        <v>0</v>
      </c>
      <c r="O20" s="689">
        <f t="shared" si="5"/>
        <v>0</v>
      </c>
      <c r="P20" s="690">
        <f t="shared" si="6"/>
        <v>0</v>
      </c>
      <c r="Q20" s="713">
        <f>+'Total BP Fac.'!Q20+'Total Banpho'!Q20+'Total Hemaraj'!Q20+'12 95'!Q20</f>
        <v>0</v>
      </c>
      <c r="R20" s="712">
        <f>+'Total BP Fac.'!R20+'Total Banpho'!R20+'Total Hemaraj'!R20+'12 95'!R20</f>
        <v>0</v>
      </c>
      <c r="S20" s="709">
        <f t="shared" si="7"/>
        <v>0</v>
      </c>
      <c r="T20" s="713">
        <f>+'Total BP Fac.'!T20+'Total Banpho'!T20+'Total Hemaraj'!T20+'12 95'!T20</f>
        <v>0</v>
      </c>
      <c r="U20" s="712">
        <f>+'Total BP Fac.'!U20+'Total Banpho'!U20+'Total Hemaraj'!U20+'12 95'!U20</f>
        <v>0</v>
      </c>
      <c r="V20" s="709">
        <f t="shared" si="8"/>
        <v>0</v>
      </c>
      <c r="W20" s="713">
        <f>+'Total BP Fac.'!W20+'Total Banpho'!W20+'Total Hemaraj'!W20+'12 95'!W20</f>
        <v>0</v>
      </c>
      <c r="X20" s="712">
        <f>+'Total BP Fac.'!X20+'Total Banpho'!X20+'Total Hemaraj'!X20+'12 95'!X20</f>
        <v>0</v>
      </c>
      <c r="Y20" s="714">
        <f t="shared" si="9"/>
        <v>0</v>
      </c>
      <c r="Z20" s="688">
        <f t="shared" si="10"/>
        <v>0</v>
      </c>
      <c r="AA20" s="701">
        <f t="shared" si="10"/>
        <v>0</v>
      </c>
      <c r="AB20" s="690">
        <f t="shared" si="11"/>
        <v>0</v>
      </c>
      <c r="AC20" s="713">
        <f t="shared" si="12"/>
        <v>0</v>
      </c>
      <c r="AD20" s="712">
        <f t="shared" si="13"/>
        <v>0</v>
      </c>
      <c r="AE20" s="710">
        <f t="shared" si="14"/>
        <v>0</v>
      </c>
      <c r="AF20" s="712">
        <f>+'Total BP Fac.'!AF20+'Total Banpho'!AF20+'Total Hemaraj'!AF20+'12 95'!AF20</f>
        <v>0</v>
      </c>
      <c r="AG20" s="712">
        <f>+'Total BP Fac.'!AG20+'Total Banpho'!AG20+'Total Hemaraj'!AG20+'12 95'!AG20</f>
        <v>0</v>
      </c>
      <c r="AH20" s="710">
        <f t="shared" si="15"/>
        <v>0</v>
      </c>
      <c r="AI20" s="712">
        <f>+'Total BP Fac.'!AI20+'Total Banpho'!AI20+'Total Hemaraj'!AI20+'12 95'!AI20</f>
        <v>0</v>
      </c>
      <c r="AJ20" s="712">
        <f>+'Total BP Fac.'!AJ20+'Total Banpho'!AJ20+'Total Hemaraj'!AJ20+'12 95'!AJ20</f>
        <v>0</v>
      </c>
      <c r="AK20" s="710">
        <f t="shared" si="16"/>
        <v>0</v>
      </c>
      <c r="AL20" s="712">
        <f>+'Total BP Fac.'!AL20+'Total Banpho'!AL20+'Total Hemaraj'!AL20+'12 95'!AL20</f>
        <v>0</v>
      </c>
      <c r="AM20" s="712">
        <f>+'Total BP Fac.'!AM20+'Total Banpho'!AM20+'Total Hemaraj'!AM20+'12 95'!AM20</f>
        <v>0</v>
      </c>
      <c r="AN20" s="709">
        <f t="shared" si="17"/>
        <v>0</v>
      </c>
      <c r="AO20" s="688">
        <f t="shared" si="18"/>
        <v>0</v>
      </c>
      <c r="AP20" s="689">
        <f t="shared" si="18"/>
        <v>0</v>
      </c>
      <c r="AQ20" s="690">
        <f t="shared" si="19"/>
        <v>0</v>
      </c>
      <c r="AR20" s="712">
        <f>+'Total BP Fac.'!AR20+'Total Banpho'!AR20+'Total Hemaraj'!AR20+'12 95'!AR20</f>
        <v>0</v>
      </c>
      <c r="AS20" s="712">
        <f>+'Total BP Fac.'!AS20+'Total Banpho'!AS20+'Total Hemaraj'!AS20+'12 95'!AS20</f>
        <v>0</v>
      </c>
      <c r="AT20" s="710">
        <f t="shared" si="20"/>
        <v>0</v>
      </c>
      <c r="AU20" s="712">
        <f>+'Total BP Fac.'!AU20+'Total Banpho'!AU20+'Total Hemaraj'!AU20+'12 95'!AU20</f>
        <v>0</v>
      </c>
      <c r="AV20" s="712">
        <f>+'Total BP Fac.'!AV20+'Total Banpho'!AV20+'Total Hemaraj'!AV20+'12 95'!AV20</f>
        <v>0</v>
      </c>
      <c r="AW20" s="710">
        <f t="shared" si="21"/>
        <v>0</v>
      </c>
      <c r="AX20" s="712">
        <f>+'Total BP Fac.'!AX20+'Total Banpho'!AX20+'Total Hemaraj'!AX20+'12 95'!AX20</f>
        <v>0</v>
      </c>
      <c r="AY20" s="712">
        <f>+'Total BP Fac.'!AY20+'Total Banpho'!AY20+'Total Hemaraj'!AY20+'12 95'!AY20</f>
        <v>0</v>
      </c>
      <c r="AZ20" s="710">
        <f t="shared" si="22"/>
        <v>0</v>
      </c>
      <c r="BA20" s="688">
        <f t="shared" si="23"/>
        <v>0</v>
      </c>
      <c r="BB20" s="701">
        <f t="shared" si="23"/>
        <v>0</v>
      </c>
      <c r="BC20" s="706">
        <f t="shared" si="24"/>
        <v>0</v>
      </c>
      <c r="BD20" s="717">
        <f t="shared" si="0"/>
        <v>0</v>
      </c>
      <c r="BE20" s="712">
        <f t="shared" si="1"/>
        <v>0</v>
      </c>
      <c r="BF20" s="716">
        <f t="shared" si="25"/>
        <v>0</v>
      </c>
      <c r="BG20" s="717">
        <f t="shared" si="26"/>
        <v>0</v>
      </c>
      <c r="BH20" s="712">
        <f t="shared" si="27"/>
        <v>0</v>
      </c>
      <c r="BI20" s="716">
        <f t="shared" si="28"/>
        <v>0</v>
      </c>
      <c r="BJ20" s="541"/>
      <c r="BK20" s="380"/>
      <c r="BL20" s="380"/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1"/>
      <c r="CC20" s="382"/>
    </row>
    <row r="21" spans="1:85" s="383" customFormat="1" ht="33" customHeight="1">
      <c r="A21" s="388">
        <f t="shared" si="29"/>
        <v>15</v>
      </c>
      <c r="B21" s="384">
        <v>51314</v>
      </c>
      <c r="C21" s="536" t="s">
        <v>12</v>
      </c>
      <c r="D21" s="698" t="s">
        <v>265</v>
      </c>
      <c r="E21" s="713">
        <f>+'Total BP Fac.'!E21+'Total Banpho'!E21+'Total Hemaraj'!E21+'12 95'!E21</f>
        <v>0</v>
      </c>
      <c r="F21" s="712">
        <f>+'Total BP Fac.'!F21+'Total Banpho'!F21+'Total Hemaraj'!F21+'12 95'!F21</f>
        <v>0</v>
      </c>
      <c r="G21" s="709">
        <f t="shared" si="2"/>
        <v>0</v>
      </c>
      <c r="H21" s="713">
        <f>+'Total BP Fac.'!H21+'Total Banpho'!H21+'Total Hemaraj'!H21+'12 95'!H21</f>
        <v>0</v>
      </c>
      <c r="I21" s="712">
        <f>+'Total BP Fac.'!I21+'Total Banpho'!I21+'Total Hemaraj'!I21+'12 95'!I21</f>
        <v>0</v>
      </c>
      <c r="J21" s="709">
        <f t="shared" si="3"/>
        <v>0</v>
      </c>
      <c r="K21" s="713">
        <f>+'Total BP Fac.'!K21+'Total Banpho'!K21+'Total Hemaraj'!K21+'12 95'!K21</f>
        <v>0</v>
      </c>
      <c r="L21" s="712">
        <f>+'Total BP Fac.'!L21+'Total Banpho'!L21+'Total Hemaraj'!L21+'12 95'!L21</f>
        <v>0</v>
      </c>
      <c r="M21" s="714">
        <f t="shared" si="4"/>
        <v>0</v>
      </c>
      <c r="N21" s="688">
        <f t="shared" si="5"/>
        <v>0</v>
      </c>
      <c r="O21" s="689">
        <f t="shared" si="5"/>
        <v>0</v>
      </c>
      <c r="P21" s="690">
        <f t="shared" si="6"/>
        <v>0</v>
      </c>
      <c r="Q21" s="713">
        <f>+'Total BP Fac.'!Q21+'Total Banpho'!Q21+'Total Hemaraj'!Q21+'12 95'!Q21</f>
        <v>0</v>
      </c>
      <c r="R21" s="712">
        <f>+'Total BP Fac.'!R21+'Total Banpho'!R21+'Total Hemaraj'!R21+'12 95'!R21</f>
        <v>0</v>
      </c>
      <c r="S21" s="709">
        <f t="shared" si="7"/>
        <v>0</v>
      </c>
      <c r="T21" s="713">
        <f>+'Total BP Fac.'!T21+'Total Banpho'!T21+'Total Hemaraj'!T21+'12 95'!T21</f>
        <v>0</v>
      </c>
      <c r="U21" s="712">
        <f>+'Total BP Fac.'!U21+'Total Banpho'!U21+'Total Hemaraj'!U21+'12 95'!U21</f>
        <v>0</v>
      </c>
      <c r="V21" s="709">
        <f t="shared" si="8"/>
        <v>0</v>
      </c>
      <c r="W21" s="713">
        <f>+'Total BP Fac.'!W21+'Total Banpho'!W21+'Total Hemaraj'!W21+'12 95'!W21</f>
        <v>0</v>
      </c>
      <c r="X21" s="712">
        <f>+'Total BP Fac.'!X21+'Total Banpho'!X21+'Total Hemaraj'!X21+'12 95'!X21</f>
        <v>0</v>
      </c>
      <c r="Y21" s="714">
        <f t="shared" si="9"/>
        <v>0</v>
      </c>
      <c r="Z21" s="688">
        <f t="shared" si="10"/>
        <v>0</v>
      </c>
      <c r="AA21" s="701">
        <f t="shared" si="10"/>
        <v>0</v>
      </c>
      <c r="AB21" s="690">
        <f t="shared" si="11"/>
        <v>0</v>
      </c>
      <c r="AC21" s="713">
        <f t="shared" si="12"/>
        <v>0</v>
      </c>
      <c r="AD21" s="712">
        <f t="shared" si="13"/>
        <v>0</v>
      </c>
      <c r="AE21" s="710">
        <f t="shared" si="14"/>
        <v>0</v>
      </c>
      <c r="AF21" s="712">
        <f>+'Total BP Fac.'!AF21+'Total Banpho'!AF21+'Total Hemaraj'!AF21+'12 95'!AF21</f>
        <v>0</v>
      </c>
      <c r="AG21" s="712">
        <f>+'Total BP Fac.'!AG21+'Total Banpho'!AG21+'Total Hemaraj'!AG21+'12 95'!AG21</f>
        <v>0</v>
      </c>
      <c r="AH21" s="710">
        <f t="shared" si="15"/>
        <v>0</v>
      </c>
      <c r="AI21" s="712">
        <f>+'Total BP Fac.'!AI21+'Total Banpho'!AI21+'Total Hemaraj'!AI21+'12 95'!AI21</f>
        <v>0</v>
      </c>
      <c r="AJ21" s="712">
        <f>+'Total BP Fac.'!AJ21+'Total Banpho'!AJ21+'Total Hemaraj'!AJ21+'12 95'!AJ21</f>
        <v>0</v>
      </c>
      <c r="AK21" s="710">
        <f t="shared" si="16"/>
        <v>0</v>
      </c>
      <c r="AL21" s="712">
        <f>+'Total BP Fac.'!AL21+'Total Banpho'!AL21+'Total Hemaraj'!AL21+'12 95'!AL21</f>
        <v>0</v>
      </c>
      <c r="AM21" s="712">
        <f>+'Total BP Fac.'!AM21+'Total Banpho'!AM21+'Total Hemaraj'!AM21+'12 95'!AM21</f>
        <v>0</v>
      </c>
      <c r="AN21" s="709">
        <f t="shared" si="17"/>
        <v>0</v>
      </c>
      <c r="AO21" s="688">
        <f t="shared" si="18"/>
        <v>0</v>
      </c>
      <c r="AP21" s="689">
        <f t="shared" si="18"/>
        <v>0</v>
      </c>
      <c r="AQ21" s="690">
        <f t="shared" si="19"/>
        <v>0</v>
      </c>
      <c r="AR21" s="712">
        <f>+'Total BP Fac.'!AR21+'Total Banpho'!AR21+'Total Hemaraj'!AR21+'12 95'!AR21</f>
        <v>0</v>
      </c>
      <c r="AS21" s="712">
        <f>+'Total BP Fac.'!AS21+'Total Banpho'!AS21+'Total Hemaraj'!AS21+'12 95'!AS21</f>
        <v>0</v>
      </c>
      <c r="AT21" s="710">
        <f t="shared" si="20"/>
        <v>0</v>
      </c>
      <c r="AU21" s="712">
        <f>+'Total BP Fac.'!AU21+'Total Banpho'!AU21+'Total Hemaraj'!AU21+'12 95'!AU21</f>
        <v>0</v>
      </c>
      <c r="AV21" s="712">
        <f>+'Total BP Fac.'!AV21+'Total Banpho'!AV21+'Total Hemaraj'!AV21+'12 95'!AV21</f>
        <v>0</v>
      </c>
      <c r="AW21" s="710">
        <f t="shared" si="21"/>
        <v>0</v>
      </c>
      <c r="AX21" s="712">
        <f>+'Total BP Fac.'!AX21+'Total Banpho'!AX21+'Total Hemaraj'!AX21+'12 95'!AX21</f>
        <v>0</v>
      </c>
      <c r="AY21" s="712">
        <f>+'Total BP Fac.'!AY21+'Total Banpho'!AY21+'Total Hemaraj'!AY21+'12 95'!AY21</f>
        <v>0</v>
      </c>
      <c r="AZ21" s="710">
        <f t="shared" si="22"/>
        <v>0</v>
      </c>
      <c r="BA21" s="688">
        <f t="shared" si="23"/>
        <v>0</v>
      </c>
      <c r="BB21" s="701">
        <f t="shared" si="23"/>
        <v>0</v>
      </c>
      <c r="BC21" s="706">
        <f t="shared" si="24"/>
        <v>0</v>
      </c>
      <c r="BD21" s="717">
        <f t="shared" si="0"/>
        <v>0</v>
      </c>
      <c r="BE21" s="712">
        <f t="shared" si="1"/>
        <v>0</v>
      </c>
      <c r="BF21" s="716">
        <f t="shared" si="25"/>
        <v>0</v>
      </c>
      <c r="BG21" s="717">
        <f t="shared" si="26"/>
        <v>0</v>
      </c>
      <c r="BH21" s="712">
        <f t="shared" si="27"/>
        <v>0</v>
      </c>
      <c r="BI21" s="716">
        <f t="shared" si="28"/>
        <v>0</v>
      </c>
      <c r="BJ21" s="541"/>
      <c r="BK21" s="380"/>
      <c r="BL21" s="380"/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1"/>
      <c r="CC21" s="382"/>
    </row>
    <row r="22" spans="1:85" s="383" customFormat="1" ht="33" customHeight="1">
      <c r="A22" s="388">
        <f t="shared" si="29"/>
        <v>16</v>
      </c>
      <c r="B22" s="384">
        <v>51315</v>
      </c>
      <c r="C22" s="536" t="s">
        <v>59</v>
      </c>
      <c r="D22" s="698" t="s">
        <v>266</v>
      </c>
      <c r="E22" s="713">
        <f>+'Total BP Fac.'!E22+'Total Banpho'!E22+'Total Hemaraj'!E22+'12 95'!E22</f>
        <v>667300.2699999999</v>
      </c>
      <c r="F22" s="712">
        <f>+'Total BP Fac.'!F22+'Total Banpho'!F22+'Total Hemaraj'!F22+'12 95'!F22</f>
        <v>801130.40999999992</v>
      </c>
      <c r="G22" s="709">
        <f t="shared" si="2"/>
        <v>-133830.14000000001</v>
      </c>
      <c r="H22" s="713">
        <f>+'Total BP Fac.'!H22+'Total Banpho'!H22+'Total Hemaraj'!H22+'12 95'!H22</f>
        <v>666463.47000000009</v>
      </c>
      <c r="I22" s="712">
        <f>+'Total BP Fac.'!I22+'Total Banpho'!I22+'Total Hemaraj'!I22+'12 95'!I22</f>
        <v>748140.13000000012</v>
      </c>
      <c r="J22" s="709">
        <f t="shared" si="3"/>
        <v>-81676.660000000033</v>
      </c>
      <c r="K22" s="713">
        <f>+'Total BP Fac.'!K22+'Total Banpho'!K22+'Total Hemaraj'!K22+'12 95'!K22</f>
        <v>673916.66333333321</v>
      </c>
      <c r="L22" s="712">
        <f>+'Total BP Fac.'!L22+'Total Banpho'!L22+'Total Hemaraj'!L22+'12 95'!L22</f>
        <v>804492.61</v>
      </c>
      <c r="M22" s="714">
        <f t="shared" si="4"/>
        <v>-130575.94666666677</v>
      </c>
      <c r="N22" s="688">
        <f t="shared" si="5"/>
        <v>2007680.4033333333</v>
      </c>
      <c r="O22" s="689">
        <f t="shared" si="5"/>
        <v>2353763.15</v>
      </c>
      <c r="P22" s="690">
        <f t="shared" si="6"/>
        <v>-346082.74666666659</v>
      </c>
      <c r="Q22" s="713">
        <f>+'Total BP Fac.'!Q22+'Total Banpho'!Q22+'Total Hemaraj'!Q22+'12 95'!Q22</f>
        <v>757688.4033333332</v>
      </c>
      <c r="R22" s="712">
        <f>+'Total BP Fac.'!R22+'Total Banpho'!R22+'Total Hemaraj'!R22+'12 95'!R22</f>
        <v>769322.94</v>
      </c>
      <c r="S22" s="709">
        <f t="shared" si="7"/>
        <v>-11634.53666666674</v>
      </c>
      <c r="T22" s="713">
        <f>+'Total BP Fac.'!T22+'Total Banpho'!T22+'Total Hemaraj'!T22+'12 95'!T22</f>
        <v>761214.95333333325</v>
      </c>
      <c r="U22" s="712">
        <f>+'Total BP Fac.'!U22+'Total Banpho'!U22+'Total Hemaraj'!U22+'12 95'!U22</f>
        <v>0</v>
      </c>
      <c r="V22" s="709">
        <f t="shared" si="8"/>
        <v>761214.95333333325</v>
      </c>
      <c r="W22" s="713">
        <f>+'Total BP Fac.'!W22+'Total Banpho'!W22+'Total Hemaraj'!W22+'12 95'!W22</f>
        <v>714378.19333333347</v>
      </c>
      <c r="X22" s="712">
        <f>+'Total BP Fac.'!X22+'Total Banpho'!X22+'Total Hemaraj'!X22+'12 95'!X22</f>
        <v>0</v>
      </c>
      <c r="Y22" s="714">
        <f t="shared" si="9"/>
        <v>714378.19333333347</v>
      </c>
      <c r="Z22" s="688">
        <f t="shared" si="10"/>
        <v>2233281.5499999998</v>
      </c>
      <c r="AA22" s="701">
        <f t="shared" si="10"/>
        <v>769322.94</v>
      </c>
      <c r="AB22" s="690">
        <f t="shared" si="11"/>
        <v>1463958.6099999999</v>
      </c>
      <c r="AC22" s="713">
        <f t="shared" si="12"/>
        <v>4240961.9533333331</v>
      </c>
      <c r="AD22" s="712">
        <f t="shared" si="13"/>
        <v>3123086.09</v>
      </c>
      <c r="AE22" s="710">
        <f t="shared" si="14"/>
        <v>1117875.8633333333</v>
      </c>
      <c r="AF22" s="712">
        <f>+'Total BP Fac.'!AF22+'Total Banpho'!AF22+'Total Hemaraj'!AF22+'12 95'!AF22</f>
        <v>674544.5033333333</v>
      </c>
      <c r="AG22" s="712">
        <f>+'Total BP Fac.'!AG22+'Total Banpho'!AG22+'Total Hemaraj'!AG22+'12 95'!AG22</f>
        <v>0</v>
      </c>
      <c r="AH22" s="710">
        <f t="shared" si="15"/>
        <v>674544.5033333333</v>
      </c>
      <c r="AI22" s="712">
        <f>+'Total BP Fac.'!AI22+'Total Banpho'!AI22+'Total Hemaraj'!AI22+'12 95'!AI22</f>
        <v>668997.83333333337</v>
      </c>
      <c r="AJ22" s="712">
        <f>+'Total BP Fac.'!AJ22+'Total Banpho'!AJ22+'Total Hemaraj'!AJ22+'12 95'!AJ22</f>
        <v>0</v>
      </c>
      <c r="AK22" s="710">
        <f t="shared" si="16"/>
        <v>668997.83333333337</v>
      </c>
      <c r="AL22" s="712">
        <f>+'Total BP Fac.'!AL22+'Total Banpho'!AL22+'Total Hemaraj'!AL22+'12 95'!AL22</f>
        <v>661028.42333333334</v>
      </c>
      <c r="AM22" s="712">
        <f>+'Total BP Fac.'!AM22+'Total Banpho'!AM22+'Total Hemaraj'!AM22+'12 95'!AM22</f>
        <v>0</v>
      </c>
      <c r="AN22" s="709">
        <f t="shared" si="17"/>
        <v>661028.42333333334</v>
      </c>
      <c r="AO22" s="688">
        <f t="shared" si="18"/>
        <v>2004570.76</v>
      </c>
      <c r="AP22" s="689">
        <f t="shared" si="18"/>
        <v>0</v>
      </c>
      <c r="AQ22" s="690">
        <f t="shared" si="19"/>
        <v>2004570.76</v>
      </c>
      <c r="AR22" s="712">
        <f>+'Total BP Fac.'!AR22+'Total Banpho'!AR22+'Total Hemaraj'!AR22+'12 95'!AR22</f>
        <v>660890.20333333337</v>
      </c>
      <c r="AS22" s="712">
        <f>+'Total BP Fac.'!AS22+'Total Banpho'!AS22+'Total Hemaraj'!AS22+'12 95'!AS22</f>
        <v>0</v>
      </c>
      <c r="AT22" s="710">
        <f t="shared" si="20"/>
        <v>660890.20333333337</v>
      </c>
      <c r="AU22" s="712">
        <f>+'Total BP Fac.'!AU22+'Total Banpho'!AU22+'Total Hemaraj'!AU22+'12 95'!AU22</f>
        <v>659366.39333333331</v>
      </c>
      <c r="AV22" s="712">
        <f>+'Total BP Fac.'!AV22+'Total Banpho'!AV22+'Total Hemaraj'!AV22+'12 95'!AV22</f>
        <v>0</v>
      </c>
      <c r="AW22" s="710">
        <f t="shared" si="21"/>
        <v>659366.39333333331</v>
      </c>
      <c r="AX22" s="712">
        <f>+'Total BP Fac.'!AX22+'Total Banpho'!AX22+'Total Hemaraj'!AX22+'12 95'!AX22</f>
        <v>700009.78333333344</v>
      </c>
      <c r="AY22" s="712">
        <f>+'Total BP Fac.'!AY22+'Total Banpho'!AY22+'Total Hemaraj'!AY22+'12 95'!AY22</f>
        <v>0</v>
      </c>
      <c r="AZ22" s="710">
        <f t="shared" si="22"/>
        <v>700009.78333333344</v>
      </c>
      <c r="BA22" s="688">
        <f t="shared" si="23"/>
        <v>2020266.3800000001</v>
      </c>
      <c r="BB22" s="701">
        <f t="shared" si="23"/>
        <v>0</v>
      </c>
      <c r="BC22" s="706">
        <f t="shared" si="24"/>
        <v>2020266.3800000001</v>
      </c>
      <c r="BD22" s="717">
        <f t="shared" si="0"/>
        <v>4024837.1399999997</v>
      </c>
      <c r="BE22" s="712">
        <f t="shared" si="1"/>
        <v>0</v>
      </c>
      <c r="BF22" s="716">
        <f t="shared" si="25"/>
        <v>4024837.1399999997</v>
      </c>
      <c r="BG22" s="717">
        <f t="shared" si="26"/>
        <v>8265799.0933333328</v>
      </c>
      <c r="BH22" s="712">
        <f t="shared" si="27"/>
        <v>3123086.09</v>
      </c>
      <c r="BI22" s="716">
        <f t="shared" si="28"/>
        <v>5142713.0033333329</v>
      </c>
      <c r="BJ22" s="541"/>
      <c r="BK22" s="380"/>
      <c r="BL22" s="380"/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1"/>
      <c r="CC22" s="382"/>
    </row>
    <row r="23" spans="1:85" s="383" customFormat="1" ht="33" customHeight="1">
      <c r="A23" s="388">
        <f t="shared" si="29"/>
        <v>17</v>
      </c>
      <c r="B23" s="384">
        <v>51399</v>
      </c>
      <c r="C23" s="536" t="s">
        <v>13</v>
      </c>
      <c r="D23" s="698" t="s">
        <v>267</v>
      </c>
      <c r="E23" s="713">
        <f>+'Total BP Fac.'!E23+'Total Banpho'!E23+'Total Hemaraj'!E23+'12 95'!E23</f>
        <v>4083429.87</v>
      </c>
      <c r="F23" s="712">
        <f>+'Total BP Fac.'!F23+'Total Banpho'!F23+'Total Hemaraj'!F23+'12 95'!F23</f>
        <v>4351630.37</v>
      </c>
      <c r="G23" s="709">
        <f t="shared" si="2"/>
        <v>-268200.5</v>
      </c>
      <c r="H23" s="713">
        <f>+'Total BP Fac.'!H23+'Total Banpho'!H23+'Total Hemaraj'!H23+'12 95'!H23</f>
        <v>4366568.7</v>
      </c>
      <c r="I23" s="712">
        <f>+'Total BP Fac.'!I23+'Total Banpho'!I23+'Total Hemaraj'!I23+'12 95'!I23</f>
        <v>4739918.7300000004</v>
      </c>
      <c r="J23" s="709">
        <f t="shared" si="3"/>
        <v>-373350.03000000026</v>
      </c>
      <c r="K23" s="713">
        <f>+'Total BP Fac.'!K23+'Total Banpho'!K23+'Total Hemaraj'!K23+'12 95'!K23</f>
        <v>4497652.45</v>
      </c>
      <c r="L23" s="712">
        <f>+'Total BP Fac.'!L23+'Total Banpho'!L23+'Total Hemaraj'!L23+'12 95'!L23</f>
        <v>5738765.3900000006</v>
      </c>
      <c r="M23" s="714">
        <f t="shared" si="4"/>
        <v>-1241112.9400000004</v>
      </c>
      <c r="N23" s="688">
        <f t="shared" si="5"/>
        <v>12947651.02</v>
      </c>
      <c r="O23" s="689">
        <f t="shared" si="5"/>
        <v>14830314.490000002</v>
      </c>
      <c r="P23" s="690">
        <f t="shared" si="6"/>
        <v>-1882663.4700000025</v>
      </c>
      <c r="Q23" s="713">
        <f>+'Total BP Fac.'!Q23+'Total Banpho'!Q23+'Total Hemaraj'!Q23+'12 95'!Q23</f>
        <v>3730626.7</v>
      </c>
      <c r="R23" s="712">
        <f>+'Total BP Fac.'!R23+'Total Banpho'!R23+'Total Hemaraj'!R23+'12 95'!R23</f>
        <v>4132500.31</v>
      </c>
      <c r="S23" s="709">
        <f t="shared" si="7"/>
        <v>-401873.60999999987</v>
      </c>
      <c r="T23" s="713">
        <f>+'Total BP Fac.'!T23+'Total Banpho'!T23+'Total Hemaraj'!T23+'12 95'!T23</f>
        <v>3711113.7</v>
      </c>
      <c r="U23" s="712">
        <f>+'Total BP Fac.'!U23+'Total Banpho'!U23+'Total Hemaraj'!U23+'12 95'!U23</f>
        <v>0</v>
      </c>
      <c r="V23" s="709">
        <f t="shared" si="8"/>
        <v>3711113.7</v>
      </c>
      <c r="W23" s="713">
        <f>+'Total BP Fac.'!W23+'Total Banpho'!W23+'Total Hemaraj'!W23+'12 95'!W23</f>
        <v>3659141.7</v>
      </c>
      <c r="X23" s="712">
        <f>+'Total BP Fac.'!X23+'Total Banpho'!X23+'Total Hemaraj'!X23+'12 95'!X23</f>
        <v>0</v>
      </c>
      <c r="Y23" s="714">
        <f t="shared" si="9"/>
        <v>3659141.7</v>
      </c>
      <c r="Z23" s="688">
        <f t="shared" si="10"/>
        <v>11100882.100000001</v>
      </c>
      <c r="AA23" s="701">
        <f t="shared" si="10"/>
        <v>4132500.31</v>
      </c>
      <c r="AB23" s="690">
        <f t="shared" si="11"/>
        <v>6968381.790000001</v>
      </c>
      <c r="AC23" s="713">
        <f t="shared" si="12"/>
        <v>24048533.119999997</v>
      </c>
      <c r="AD23" s="712">
        <f t="shared" si="13"/>
        <v>18962814.800000001</v>
      </c>
      <c r="AE23" s="710">
        <f t="shared" si="14"/>
        <v>5085718.3199999966</v>
      </c>
      <c r="AF23" s="712">
        <f>+'Total BP Fac.'!AF23+'Total Banpho'!AF23+'Total Hemaraj'!AF23+'12 95'!AF23</f>
        <v>3469300.95</v>
      </c>
      <c r="AG23" s="712">
        <f>+'Total BP Fac.'!AG23+'Total Banpho'!AG23+'Total Hemaraj'!AG23+'12 95'!AG23</f>
        <v>0</v>
      </c>
      <c r="AH23" s="710">
        <f t="shared" si="15"/>
        <v>3469300.95</v>
      </c>
      <c r="AI23" s="712">
        <f>+'Total BP Fac.'!AI23+'Total Banpho'!AI23+'Total Hemaraj'!AI23+'12 95'!AI23</f>
        <v>3551449.7</v>
      </c>
      <c r="AJ23" s="712">
        <f>+'Total BP Fac.'!AJ23+'Total Banpho'!AJ23+'Total Hemaraj'!AJ23+'12 95'!AJ23</f>
        <v>0</v>
      </c>
      <c r="AK23" s="710">
        <f t="shared" si="16"/>
        <v>3551449.7</v>
      </c>
      <c r="AL23" s="712">
        <f>+'Total BP Fac.'!AL23+'Total Banpho'!AL23+'Total Hemaraj'!AL23+'12 95'!AL23</f>
        <v>3508942.2</v>
      </c>
      <c r="AM23" s="712">
        <f>+'Total BP Fac.'!AM23+'Total Banpho'!AM23+'Total Hemaraj'!AM23+'12 95'!AM23</f>
        <v>0</v>
      </c>
      <c r="AN23" s="709">
        <f t="shared" si="17"/>
        <v>3508942.2</v>
      </c>
      <c r="AO23" s="688">
        <f t="shared" si="18"/>
        <v>10529692.850000001</v>
      </c>
      <c r="AP23" s="689">
        <f t="shared" si="18"/>
        <v>0</v>
      </c>
      <c r="AQ23" s="690">
        <f t="shared" si="19"/>
        <v>10529692.850000001</v>
      </c>
      <c r="AR23" s="712">
        <f>+'Total BP Fac.'!AR23+'Total Banpho'!AR23+'Total Hemaraj'!AR23+'12 95'!AR23</f>
        <v>4609544.6999999993</v>
      </c>
      <c r="AS23" s="712">
        <f>+'Total BP Fac.'!AS23+'Total Banpho'!AS23+'Total Hemaraj'!AS23+'12 95'!AS23</f>
        <v>0</v>
      </c>
      <c r="AT23" s="710">
        <f t="shared" si="20"/>
        <v>4609544.6999999993</v>
      </c>
      <c r="AU23" s="712">
        <f>+'Total BP Fac.'!AU23+'Total Banpho'!AU23+'Total Hemaraj'!AU23+'12 95'!AU23</f>
        <v>4837814.6999999993</v>
      </c>
      <c r="AV23" s="712">
        <f>+'Total BP Fac.'!AV23+'Total Banpho'!AV23+'Total Hemaraj'!AV23+'12 95'!AV23</f>
        <v>0</v>
      </c>
      <c r="AW23" s="710">
        <f t="shared" si="21"/>
        <v>4837814.6999999993</v>
      </c>
      <c r="AX23" s="712">
        <f>+'Total BP Fac.'!AX23+'Total Banpho'!AX23+'Total Hemaraj'!AX23+'12 95'!AX23</f>
        <v>4496064.6999999993</v>
      </c>
      <c r="AY23" s="712">
        <f>+'Total BP Fac.'!AY23+'Total Banpho'!AY23+'Total Hemaraj'!AY23+'12 95'!AY23</f>
        <v>0</v>
      </c>
      <c r="AZ23" s="710">
        <f t="shared" si="22"/>
        <v>4496064.6999999993</v>
      </c>
      <c r="BA23" s="688">
        <f t="shared" si="23"/>
        <v>13943424.099999998</v>
      </c>
      <c r="BB23" s="701">
        <f t="shared" si="23"/>
        <v>0</v>
      </c>
      <c r="BC23" s="706">
        <f t="shared" si="24"/>
        <v>13943424.099999998</v>
      </c>
      <c r="BD23" s="717">
        <f t="shared" si="0"/>
        <v>24473116.949999999</v>
      </c>
      <c r="BE23" s="712">
        <f t="shared" si="1"/>
        <v>0</v>
      </c>
      <c r="BF23" s="716">
        <f t="shared" si="25"/>
        <v>24473116.949999999</v>
      </c>
      <c r="BG23" s="717">
        <f t="shared" si="26"/>
        <v>48521650.069999993</v>
      </c>
      <c r="BH23" s="712">
        <f t="shared" si="27"/>
        <v>18962814.800000001</v>
      </c>
      <c r="BI23" s="716">
        <f t="shared" si="28"/>
        <v>29558835.269999992</v>
      </c>
      <c r="BJ23" s="541"/>
      <c r="BK23" s="380"/>
      <c r="BL23" s="380"/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1"/>
      <c r="CC23" s="382"/>
    </row>
    <row r="24" spans="1:85" s="383" customFormat="1" ht="33" customHeight="1">
      <c r="A24" s="388">
        <f t="shared" si="29"/>
        <v>18</v>
      </c>
      <c r="B24" s="384">
        <v>51401</v>
      </c>
      <c r="C24" s="536" t="s">
        <v>14</v>
      </c>
      <c r="D24" s="698" t="s">
        <v>268</v>
      </c>
      <c r="E24" s="713">
        <f>+'Total BP Fac.'!E24+'Total Banpho'!E24+'Total Hemaraj'!E24+'12 95'!E24</f>
        <v>46629.67</v>
      </c>
      <c r="F24" s="712">
        <f>+'Total BP Fac.'!F24+'Total Banpho'!F24+'Total Hemaraj'!F24+'12 95'!F24</f>
        <v>48320.959999999999</v>
      </c>
      <c r="G24" s="709">
        <f t="shared" si="2"/>
        <v>-1691.2900000000009</v>
      </c>
      <c r="H24" s="713">
        <f>+'Total BP Fac.'!H24+'Total Banpho'!H24+'Total Hemaraj'!H24+'12 95'!H24</f>
        <v>46629.67</v>
      </c>
      <c r="I24" s="712">
        <f>+'Total BP Fac.'!I24+'Total Banpho'!I24+'Total Hemaraj'!I24+'12 95'!I24</f>
        <v>48320.959999999999</v>
      </c>
      <c r="J24" s="709">
        <f t="shared" si="3"/>
        <v>-1691.2900000000009</v>
      </c>
      <c r="K24" s="713">
        <f>+'Total BP Fac.'!K24+'Total Banpho'!K24+'Total Hemaraj'!K24+'12 95'!K24</f>
        <v>46629.67</v>
      </c>
      <c r="L24" s="712">
        <f>+'Total BP Fac.'!L24+'Total Banpho'!L24+'Total Hemaraj'!L24+'12 95'!L24</f>
        <v>48320.959999999999</v>
      </c>
      <c r="M24" s="714">
        <f t="shared" si="4"/>
        <v>-1691.2900000000009</v>
      </c>
      <c r="N24" s="688">
        <f t="shared" si="5"/>
        <v>139889.01</v>
      </c>
      <c r="O24" s="689">
        <f t="shared" si="5"/>
        <v>144962.88</v>
      </c>
      <c r="P24" s="690">
        <f t="shared" si="6"/>
        <v>-5073.8699999999953</v>
      </c>
      <c r="Q24" s="713">
        <f>+'Total BP Fac.'!Q24+'Total Banpho'!Q24+'Total Hemaraj'!Q24+'12 95'!Q24</f>
        <v>48296.67</v>
      </c>
      <c r="R24" s="712">
        <f>+'Total BP Fac.'!R24+'Total Banpho'!R24+'Total Hemaraj'!R24+'12 95'!R24</f>
        <v>48320.959999999999</v>
      </c>
      <c r="S24" s="709">
        <f t="shared" si="7"/>
        <v>-24.290000000000873</v>
      </c>
      <c r="T24" s="713">
        <f>+'Total BP Fac.'!T24+'Total Banpho'!T24+'Total Hemaraj'!T24+'12 95'!T24</f>
        <v>51630.67</v>
      </c>
      <c r="U24" s="712">
        <f>+'Total BP Fac.'!U24+'Total Banpho'!U24+'Total Hemaraj'!U24+'12 95'!U24</f>
        <v>0</v>
      </c>
      <c r="V24" s="709">
        <f t="shared" si="8"/>
        <v>51630.67</v>
      </c>
      <c r="W24" s="713">
        <f>+'Total BP Fac.'!W24+'Total Banpho'!W24+'Total Hemaraj'!W24+'12 95'!W24</f>
        <v>53295.67</v>
      </c>
      <c r="X24" s="712">
        <f>+'Total BP Fac.'!X24+'Total Banpho'!X24+'Total Hemaraj'!X24+'12 95'!X24</f>
        <v>0</v>
      </c>
      <c r="Y24" s="714">
        <f t="shared" si="9"/>
        <v>53295.67</v>
      </c>
      <c r="Z24" s="688">
        <f t="shared" si="10"/>
        <v>153223.01</v>
      </c>
      <c r="AA24" s="701">
        <f t="shared" si="10"/>
        <v>48320.959999999999</v>
      </c>
      <c r="AB24" s="690">
        <f t="shared" si="11"/>
        <v>104902.05000000002</v>
      </c>
      <c r="AC24" s="713">
        <f t="shared" si="12"/>
        <v>293112.01999999996</v>
      </c>
      <c r="AD24" s="712">
        <f t="shared" si="13"/>
        <v>193283.84</v>
      </c>
      <c r="AE24" s="710">
        <f t="shared" si="14"/>
        <v>99828.179999999964</v>
      </c>
      <c r="AF24" s="712">
        <f>+'Total BP Fac.'!AF24+'Total Banpho'!AF24+'Total Hemaraj'!AF24+'12 95'!AF24</f>
        <v>53297.67</v>
      </c>
      <c r="AG24" s="712">
        <f>+'Total BP Fac.'!AG24+'Total Banpho'!AG24+'Total Hemaraj'!AG24+'12 95'!AG24</f>
        <v>0</v>
      </c>
      <c r="AH24" s="710">
        <f t="shared" si="15"/>
        <v>53297.67</v>
      </c>
      <c r="AI24" s="712">
        <f>+'Total BP Fac.'!AI24+'Total Banpho'!AI24+'Total Hemaraj'!AI24+'12 95'!AI24</f>
        <v>53297.67</v>
      </c>
      <c r="AJ24" s="712">
        <f>+'Total BP Fac.'!AJ24+'Total Banpho'!AJ24+'Total Hemaraj'!AJ24+'12 95'!AJ24</f>
        <v>0</v>
      </c>
      <c r="AK24" s="710">
        <f t="shared" si="16"/>
        <v>53297.67</v>
      </c>
      <c r="AL24" s="712">
        <f>+'Total BP Fac.'!AL24+'Total Banpho'!AL24+'Total Hemaraj'!AL24+'12 95'!AL24</f>
        <v>53297.67</v>
      </c>
      <c r="AM24" s="712">
        <f>+'Total BP Fac.'!AM24+'Total Banpho'!AM24+'Total Hemaraj'!AM24+'12 95'!AM24</f>
        <v>0</v>
      </c>
      <c r="AN24" s="709">
        <f t="shared" si="17"/>
        <v>53297.67</v>
      </c>
      <c r="AO24" s="688">
        <f t="shared" si="18"/>
        <v>159893.01</v>
      </c>
      <c r="AP24" s="689">
        <f t="shared" si="18"/>
        <v>0</v>
      </c>
      <c r="AQ24" s="690">
        <f t="shared" si="19"/>
        <v>159893.01</v>
      </c>
      <c r="AR24" s="712">
        <f>+'Total BP Fac.'!AR24+'Total Banpho'!AR24+'Total Hemaraj'!AR24+'12 95'!AR24</f>
        <v>53297.67</v>
      </c>
      <c r="AS24" s="712">
        <f>+'Total BP Fac.'!AS24+'Total Banpho'!AS24+'Total Hemaraj'!AS24+'12 95'!AS24</f>
        <v>0</v>
      </c>
      <c r="AT24" s="710">
        <f t="shared" si="20"/>
        <v>53297.67</v>
      </c>
      <c r="AU24" s="712">
        <f>+'Total BP Fac.'!AU24+'Total Banpho'!AU24+'Total Hemaraj'!AU24+'12 95'!AU24</f>
        <v>53297.67</v>
      </c>
      <c r="AV24" s="712">
        <f>+'Total BP Fac.'!AV24+'Total Banpho'!AV24+'Total Hemaraj'!AV24+'12 95'!AV24</f>
        <v>0</v>
      </c>
      <c r="AW24" s="710">
        <f t="shared" si="21"/>
        <v>53297.67</v>
      </c>
      <c r="AX24" s="712">
        <f>+'Total BP Fac.'!AX24+'Total Banpho'!AX24+'Total Hemaraj'!AX24+'12 95'!AX24</f>
        <v>53301.630000000005</v>
      </c>
      <c r="AY24" s="712">
        <f>+'Total BP Fac.'!AY24+'Total Banpho'!AY24+'Total Hemaraj'!AY24+'12 95'!AY24</f>
        <v>0</v>
      </c>
      <c r="AZ24" s="710">
        <f t="shared" si="22"/>
        <v>53301.630000000005</v>
      </c>
      <c r="BA24" s="688">
        <f t="shared" si="23"/>
        <v>159896.97</v>
      </c>
      <c r="BB24" s="701">
        <f t="shared" si="23"/>
        <v>0</v>
      </c>
      <c r="BC24" s="706">
        <f t="shared" si="24"/>
        <v>159896.97</v>
      </c>
      <c r="BD24" s="717">
        <f t="shared" si="0"/>
        <v>319789.98</v>
      </c>
      <c r="BE24" s="712">
        <f t="shared" si="1"/>
        <v>0</v>
      </c>
      <c r="BF24" s="716">
        <f t="shared" si="25"/>
        <v>319789.98</v>
      </c>
      <c r="BG24" s="717">
        <f t="shared" si="26"/>
        <v>612902</v>
      </c>
      <c r="BH24" s="712">
        <f t="shared" si="27"/>
        <v>193283.84</v>
      </c>
      <c r="BI24" s="716">
        <f t="shared" si="28"/>
        <v>419618.16000000003</v>
      </c>
      <c r="BJ24" s="541"/>
      <c r="BK24" s="380"/>
      <c r="BL24" s="380"/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1"/>
      <c r="CC24" s="382"/>
    </row>
    <row r="25" spans="1:85" s="383" customFormat="1" ht="33" customHeight="1">
      <c r="A25" s="388">
        <f t="shared" si="29"/>
        <v>19</v>
      </c>
      <c r="B25" s="384">
        <v>51402</v>
      </c>
      <c r="C25" s="536" t="s">
        <v>15</v>
      </c>
      <c r="D25" s="698" t="s">
        <v>269</v>
      </c>
      <c r="E25" s="713">
        <f>+'Total BP Fac.'!E25+'Total Banpho'!E25+'Total Hemaraj'!E25+'12 95'!E25</f>
        <v>272000</v>
      </c>
      <c r="F25" s="712">
        <f>+'Total BP Fac.'!F25+'Total Banpho'!F25+'Total Hemaraj'!F25+'12 95'!F25</f>
        <v>223376.94000000003</v>
      </c>
      <c r="G25" s="709">
        <f t="shared" si="2"/>
        <v>48623.059999999969</v>
      </c>
      <c r="H25" s="713">
        <f>+'Total BP Fac.'!H25+'Total Banpho'!H25+'Total Hemaraj'!H25+'12 95'!H25</f>
        <v>272000</v>
      </c>
      <c r="I25" s="712">
        <f>+'Total BP Fac.'!I25+'Total Banpho'!I25+'Total Hemaraj'!I25+'12 95'!I25</f>
        <v>222142.31</v>
      </c>
      <c r="J25" s="709">
        <f t="shared" si="3"/>
        <v>49857.69</v>
      </c>
      <c r="K25" s="713">
        <f>+'Total BP Fac.'!K25+'Total Banpho'!K25+'Total Hemaraj'!K25+'12 95'!K25</f>
        <v>275000</v>
      </c>
      <c r="L25" s="712">
        <f>+'Total BP Fac.'!L25+'Total Banpho'!L25+'Total Hemaraj'!L25+'12 95'!L25</f>
        <v>208899.81</v>
      </c>
      <c r="M25" s="714">
        <f t="shared" si="4"/>
        <v>66100.19</v>
      </c>
      <c r="N25" s="688">
        <f t="shared" si="5"/>
        <v>819000</v>
      </c>
      <c r="O25" s="689">
        <f t="shared" si="5"/>
        <v>654419.06000000006</v>
      </c>
      <c r="P25" s="690">
        <f t="shared" si="6"/>
        <v>164580.93999999994</v>
      </c>
      <c r="Q25" s="713">
        <f>+'Total BP Fac.'!Q25+'Total Banpho'!Q25+'Total Hemaraj'!Q25+'12 95'!Q25</f>
        <v>272000</v>
      </c>
      <c r="R25" s="712">
        <f>+'Total BP Fac.'!R25+'Total Banpho'!R25+'Total Hemaraj'!R25+'12 95'!R25</f>
        <v>68272.61</v>
      </c>
      <c r="S25" s="709">
        <f t="shared" si="7"/>
        <v>203727.39</v>
      </c>
      <c r="T25" s="713">
        <f>+'Total BP Fac.'!T25+'Total Banpho'!T25+'Total Hemaraj'!T25+'12 95'!T25</f>
        <v>272000</v>
      </c>
      <c r="U25" s="712">
        <f>+'Total BP Fac.'!U25+'Total Banpho'!U25+'Total Hemaraj'!U25+'12 95'!U25</f>
        <v>0</v>
      </c>
      <c r="V25" s="709">
        <f t="shared" si="8"/>
        <v>272000</v>
      </c>
      <c r="W25" s="713">
        <f>+'Total BP Fac.'!W25+'Total Banpho'!W25+'Total Hemaraj'!W25+'12 95'!W25</f>
        <v>273200</v>
      </c>
      <c r="X25" s="712">
        <f>+'Total BP Fac.'!X25+'Total Banpho'!X25+'Total Hemaraj'!X25+'12 95'!X25</f>
        <v>0</v>
      </c>
      <c r="Y25" s="714">
        <f t="shared" si="9"/>
        <v>273200</v>
      </c>
      <c r="Z25" s="688">
        <f t="shared" si="10"/>
        <v>817200</v>
      </c>
      <c r="AA25" s="701">
        <f t="shared" si="10"/>
        <v>68272.61</v>
      </c>
      <c r="AB25" s="690">
        <f t="shared" si="11"/>
        <v>748927.39</v>
      </c>
      <c r="AC25" s="713">
        <f t="shared" si="12"/>
        <v>1636200</v>
      </c>
      <c r="AD25" s="712">
        <f t="shared" si="13"/>
        <v>722691.67</v>
      </c>
      <c r="AE25" s="710">
        <f t="shared" si="14"/>
        <v>913508.33</v>
      </c>
      <c r="AF25" s="712">
        <f>+'Total BP Fac.'!AF25+'Total Banpho'!AF25+'Total Hemaraj'!AF25+'12 95'!AF25</f>
        <v>273200</v>
      </c>
      <c r="AG25" s="712">
        <f>+'Total BP Fac.'!AG25+'Total Banpho'!AG25+'Total Hemaraj'!AG25+'12 95'!AG25</f>
        <v>0</v>
      </c>
      <c r="AH25" s="710">
        <f t="shared" si="15"/>
        <v>273200</v>
      </c>
      <c r="AI25" s="712">
        <f>+'Total BP Fac.'!AI25+'Total Banpho'!AI25+'Total Hemaraj'!AI25+'12 95'!AI25</f>
        <v>273200</v>
      </c>
      <c r="AJ25" s="712">
        <f>+'Total BP Fac.'!AJ25+'Total Banpho'!AJ25+'Total Hemaraj'!AJ25+'12 95'!AJ25</f>
        <v>0</v>
      </c>
      <c r="AK25" s="710">
        <f t="shared" si="16"/>
        <v>273200</v>
      </c>
      <c r="AL25" s="712">
        <f>+'Total BP Fac.'!AL25+'Total Banpho'!AL25+'Total Hemaraj'!AL25+'12 95'!AL25</f>
        <v>273200</v>
      </c>
      <c r="AM25" s="712">
        <f>+'Total BP Fac.'!AM25+'Total Banpho'!AM25+'Total Hemaraj'!AM25+'12 95'!AM25</f>
        <v>0</v>
      </c>
      <c r="AN25" s="709">
        <f t="shared" si="17"/>
        <v>273200</v>
      </c>
      <c r="AO25" s="688">
        <f t="shared" si="18"/>
        <v>819600</v>
      </c>
      <c r="AP25" s="689">
        <f t="shared" si="18"/>
        <v>0</v>
      </c>
      <c r="AQ25" s="690">
        <f t="shared" si="19"/>
        <v>819600</v>
      </c>
      <c r="AR25" s="712">
        <f>+'Total BP Fac.'!AR25+'Total Banpho'!AR25+'Total Hemaraj'!AR25+'12 95'!AR25</f>
        <v>273200</v>
      </c>
      <c r="AS25" s="712">
        <f>+'Total BP Fac.'!AS25+'Total Banpho'!AS25+'Total Hemaraj'!AS25+'12 95'!AS25</f>
        <v>0</v>
      </c>
      <c r="AT25" s="710">
        <f t="shared" si="20"/>
        <v>273200</v>
      </c>
      <c r="AU25" s="712">
        <f>+'Total BP Fac.'!AU25+'Total Banpho'!AU25+'Total Hemaraj'!AU25+'12 95'!AU25</f>
        <v>273200</v>
      </c>
      <c r="AV25" s="712">
        <f>+'Total BP Fac.'!AV25+'Total Banpho'!AV25+'Total Hemaraj'!AV25+'12 95'!AV25</f>
        <v>0</v>
      </c>
      <c r="AW25" s="710">
        <f t="shared" si="21"/>
        <v>273200</v>
      </c>
      <c r="AX25" s="712">
        <f>+'Total BP Fac.'!AX25+'Total Banpho'!AX25+'Total Hemaraj'!AX25+'12 95'!AX25</f>
        <v>273200</v>
      </c>
      <c r="AY25" s="712">
        <f>+'Total BP Fac.'!AY25+'Total Banpho'!AY25+'Total Hemaraj'!AY25+'12 95'!AY25</f>
        <v>0</v>
      </c>
      <c r="AZ25" s="710">
        <f t="shared" si="22"/>
        <v>273200</v>
      </c>
      <c r="BA25" s="688">
        <f t="shared" si="23"/>
        <v>819600</v>
      </c>
      <c r="BB25" s="701">
        <f t="shared" si="23"/>
        <v>0</v>
      </c>
      <c r="BC25" s="706">
        <f t="shared" si="24"/>
        <v>819600</v>
      </c>
      <c r="BD25" s="717">
        <f t="shared" si="0"/>
        <v>1639200</v>
      </c>
      <c r="BE25" s="712">
        <f t="shared" si="1"/>
        <v>0</v>
      </c>
      <c r="BF25" s="716">
        <f t="shared" si="25"/>
        <v>1639200</v>
      </c>
      <c r="BG25" s="717">
        <f t="shared" si="26"/>
        <v>3275400</v>
      </c>
      <c r="BH25" s="712">
        <f t="shared" si="27"/>
        <v>722691.67</v>
      </c>
      <c r="BI25" s="716">
        <f t="shared" si="28"/>
        <v>2552708.33</v>
      </c>
      <c r="BJ25" s="541"/>
      <c r="BK25" s="380"/>
      <c r="BL25" s="380"/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1"/>
      <c r="CC25" s="382"/>
    </row>
    <row r="26" spans="1:85" s="383" customFormat="1" ht="33" customHeight="1">
      <c r="A26" s="388">
        <f t="shared" si="29"/>
        <v>20</v>
      </c>
      <c r="B26" s="384">
        <v>51403</v>
      </c>
      <c r="C26" s="536" t="s">
        <v>16</v>
      </c>
      <c r="D26" s="698" t="s">
        <v>270</v>
      </c>
      <c r="E26" s="713">
        <f>+'Total BP Fac.'!E26+'Total Banpho'!E26+'Total Hemaraj'!E26+'12 95'!E26</f>
        <v>85500</v>
      </c>
      <c r="F26" s="712">
        <f>+'Total BP Fac.'!F26+'Total Banpho'!F26+'Total Hemaraj'!F26+'12 95'!F26</f>
        <v>70710.289999999994</v>
      </c>
      <c r="G26" s="709">
        <f t="shared" si="2"/>
        <v>14789.710000000006</v>
      </c>
      <c r="H26" s="713">
        <f>+'Total BP Fac.'!H26+'Total Banpho'!H26+'Total Hemaraj'!H26+'12 95'!H26</f>
        <v>108500</v>
      </c>
      <c r="I26" s="712">
        <f>+'Total BP Fac.'!I26+'Total Banpho'!I26+'Total Hemaraj'!I26+'12 95'!I26</f>
        <v>105246.98</v>
      </c>
      <c r="J26" s="709">
        <f t="shared" si="3"/>
        <v>3253.0200000000041</v>
      </c>
      <c r="K26" s="713">
        <f>+'Total BP Fac.'!K26+'Total Banpho'!K26+'Total Hemaraj'!K26+'12 95'!K26</f>
        <v>105000</v>
      </c>
      <c r="L26" s="712">
        <f>+'Total BP Fac.'!L26+'Total Banpho'!L26+'Total Hemaraj'!L26+'12 95'!L26</f>
        <v>129096.18000000001</v>
      </c>
      <c r="M26" s="714">
        <f t="shared" si="4"/>
        <v>-24096.180000000008</v>
      </c>
      <c r="N26" s="688">
        <f t="shared" si="5"/>
        <v>299000</v>
      </c>
      <c r="O26" s="689">
        <f t="shared" si="5"/>
        <v>305053.45</v>
      </c>
      <c r="P26" s="690">
        <f t="shared" si="6"/>
        <v>-6053.4500000000116</v>
      </c>
      <c r="Q26" s="713">
        <f>+'Total BP Fac.'!Q26+'Total Banpho'!Q26+'Total Hemaraj'!Q26+'12 95'!Q26</f>
        <v>89000</v>
      </c>
      <c r="R26" s="712">
        <f>+'Total BP Fac.'!R26+'Total Banpho'!R26+'Total Hemaraj'!R26+'12 95'!R26</f>
        <v>19817.36</v>
      </c>
      <c r="S26" s="709">
        <f t="shared" si="7"/>
        <v>69182.64</v>
      </c>
      <c r="T26" s="713">
        <f>+'Total BP Fac.'!T26+'Total Banpho'!T26+'Total Hemaraj'!T26+'12 95'!T26</f>
        <v>95500</v>
      </c>
      <c r="U26" s="712">
        <f>+'Total BP Fac.'!U26+'Total Banpho'!U26+'Total Hemaraj'!U26+'12 95'!U26</f>
        <v>0</v>
      </c>
      <c r="V26" s="709">
        <f t="shared" si="8"/>
        <v>95500</v>
      </c>
      <c r="W26" s="713">
        <f>+'Total BP Fac.'!W26+'Total Banpho'!W26+'Total Hemaraj'!W26+'12 95'!W26</f>
        <v>112000</v>
      </c>
      <c r="X26" s="712">
        <f>+'Total BP Fac.'!X26+'Total Banpho'!X26+'Total Hemaraj'!X26+'12 95'!X26</f>
        <v>0</v>
      </c>
      <c r="Y26" s="714">
        <f t="shared" si="9"/>
        <v>112000</v>
      </c>
      <c r="Z26" s="688">
        <f t="shared" si="10"/>
        <v>296500</v>
      </c>
      <c r="AA26" s="701">
        <f t="shared" si="10"/>
        <v>19817.36</v>
      </c>
      <c r="AB26" s="690">
        <f t="shared" si="11"/>
        <v>276682.64</v>
      </c>
      <c r="AC26" s="713">
        <f t="shared" si="12"/>
        <v>595500</v>
      </c>
      <c r="AD26" s="712">
        <f t="shared" si="13"/>
        <v>324870.81</v>
      </c>
      <c r="AE26" s="710">
        <f t="shared" si="14"/>
        <v>270629.19</v>
      </c>
      <c r="AF26" s="712">
        <f>+'Total BP Fac.'!AF26+'Total Banpho'!AF26+'Total Hemaraj'!AF26+'12 95'!AF26</f>
        <v>95500</v>
      </c>
      <c r="AG26" s="712">
        <f>+'Total BP Fac.'!AG26+'Total Banpho'!AG26+'Total Hemaraj'!AG26+'12 95'!AG26</f>
        <v>0</v>
      </c>
      <c r="AH26" s="710">
        <f t="shared" si="15"/>
        <v>95500</v>
      </c>
      <c r="AI26" s="712">
        <f>+'Total BP Fac.'!AI26+'Total Banpho'!AI26+'Total Hemaraj'!AI26+'12 95'!AI26</f>
        <v>88500</v>
      </c>
      <c r="AJ26" s="712">
        <f>+'Total BP Fac.'!AJ26+'Total Banpho'!AJ26+'Total Hemaraj'!AJ26+'12 95'!AJ26</f>
        <v>0</v>
      </c>
      <c r="AK26" s="710">
        <f t="shared" si="16"/>
        <v>88500</v>
      </c>
      <c r="AL26" s="712">
        <f>+'Total BP Fac.'!AL26+'Total Banpho'!AL26+'Total Hemaraj'!AL26+'12 95'!AL26</f>
        <v>115000</v>
      </c>
      <c r="AM26" s="712">
        <f>+'Total BP Fac.'!AM26+'Total Banpho'!AM26+'Total Hemaraj'!AM26+'12 95'!AM26</f>
        <v>0</v>
      </c>
      <c r="AN26" s="709">
        <f t="shared" si="17"/>
        <v>115000</v>
      </c>
      <c r="AO26" s="688">
        <f t="shared" si="18"/>
        <v>299000</v>
      </c>
      <c r="AP26" s="689">
        <f t="shared" si="18"/>
        <v>0</v>
      </c>
      <c r="AQ26" s="690">
        <f t="shared" si="19"/>
        <v>299000</v>
      </c>
      <c r="AR26" s="712">
        <f>+'Total BP Fac.'!AR26+'Total Banpho'!AR26+'Total Hemaraj'!AR26+'12 95'!AR26</f>
        <v>104500</v>
      </c>
      <c r="AS26" s="712">
        <f>+'Total BP Fac.'!AS26+'Total Banpho'!AS26+'Total Hemaraj'!AS26+'12 95'!AS26</f>
        <v>0</v>
      </c>
      <c r="AT26" s="710">
        <f t="shared" si="20"/>
        <v>104500</v>
      </c>
      <c r="AU26" s="712">
        <f>+'Total BP Fac.'!AU26+'Total Banpho'!AU26+'Total Hemaraj'!AU26+'12 95'!AU26</f>
        <v>106000</v>
      </c>
      <c r="AV26" s="712">
        <f>+'Total BP Fac.'!AV26+'Total Banpho'!AV26+'Total Hemaraj'!AV26+'12 95'!AV26</f>
        <v>0</v>
      </c>
      <c r="AW26" s="710">
        <f t="shared" si="21"/>
        <v>106000</v>
      </c>
      <c r="AX26" s="712">
        <f>+'Total BP Fac.'!AX26+'Total Banpho'!AX26+'Total Hemaraj'!AX26+'12 95'!AX26</f>
        <v>98000</v>
      </c>
      <c r="AY26" s="712">
        <f>+'Total BP Fac.'!AY26+'Total Banpho'!AY26+'Total Hemaraj'!AY26+'12 95'!AY26</f>
        <v>0</v>
      </c>
      <c r="AZ26" s="710">
        <f t="shared" si="22"/>
        <v>98000</v>
      </c>
      <c r="BA26" s="688">
        <f t="shared" si="23"/>
        <v>308500</v>
      </c>
      <c r="BB26" s="701">
        <f t="shared" si="23"/>
        <v>0</v>
      </c>
      <c r="BC26" s="706">
        <f t="shared" si="24"/>
        <v>308500</v>
      </c>
      <c r="BD26" s="717">
        <f t="shared" si="0"/>
        <v>607500</v>
      </c>
      <c r="BE26" s="712">
        <f t="shared" si="1"/>
        <v>0</v>
      </c>
      <c r="BF26" s="716">
        <f t="shared" si="25"/>
        <v>607500</v>
      </c>
      <c r="BG26" s="717">
        <f t="shared" si="26"/>
        <v>1203000</v>
      </c>
      <c r="BH26" s="712">
        <f t="shared" si="27"/>
        <v>324870.81</v>
      </c>
      <c r="BI26" s="716">
        <f t="shared" si="28"/>
        <v>878129.19</v>
      </c>
      <c r="BJ26" s="541"/>
      <c r="BK26" s="380"/>
      <c r="BL26" s="380"/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1"/>
      <c r="CC26" s="382"/>
    </row>
    <row r="27" spans="1:85" s="383" customFormat="1" ht="33" customHeight="1">
      <c r="A27" s="388">
        <f t="shared" si="29"/>
        <v>21</v>
      </c>
      <c r="B27" s="384">
        <v>51404</v>
      </c>
      <c r="C27" s="536" t="s">
        <v>17</v>
      </c>
      <c r="D27" s="698" t="s">
        <v>271</v>
      </c>
      <c r="E27" s="713">
        <f>+'Total BP Fac.'!E27+'Total Banpho'!E27+'Total Hemaraj'!E27+'12 95'!E27</f>
        <v>89060</v>
      </c>
      <c r="F27" s="712">
        <f>+'Total BP Fac.'!F27+'Total Banpho'!F27+'Total Hemaraj'!F27+'12 95'!F27</f>
        <v>0</v>
      </c>
      <c r="G27" s="709">
        <f t="shared" si="2"/>
        <v>89060</v>
      </c>
      <c r="H27" s="713">
        <f>+'Total BP Fac.'!H27+'Total Banpho'!H27+'Total Hemaraj'!H27+'12 95'!H27</f>
        <v>0</v>
      </c>
      <c r="I27" s="712">
        <f>+'Total BP Fac.'!I27+'Total Banpho'!I27+'Total Hemaraj'!I27+'12 95'!I27</f>
        <v>20892.400000000001</v>
      </c>
      <c r="J27" s="709">
        <f t="shared" si="3"/>
        <v>-20892.400000000001</v>
      </c>
      <c r="K27" s="713">
        <f>+'Total BP Fac.'!K27+'Total Banpho'!K27+'Total Hemaraj'!K27+'12 95'!K27</f>
        <v>13473</v>
      </c>
      <c r="L27" s="712">
        <f>+'Total BP Fac.'!L27+'Total Banpho'!L27+'Total Hemaraj'!L27+'12 95'!L27</f>
        <v>34975.199999999997</v>
      </c>
      <c r="M27" s="714">
        <f t="shared" si="4"/>
        <v>-21502.199999999997</v>
      </c>
      <c r="N27" s="688">
        <f t="shared" si="5"/>
        <v>102533</v>
      </c>
      <c r="O27" s="689">
        <f t="shared" si="5"/>
        <v>55867.6</v>
      </c>
      <c r="P27" s="690">
        <f t="shared" si="6"/>
        <v>46665.4</v>
      </c>
      <c r="Q27" s="713">
        <f>+'Total BP Fac.'!Q27+'Total Banpho'!Q27+'Total Hemaraj'!Q27+'12 95'!Q27</f>
        <v>22890</v>
      </c>
      <c r="R27" s="712">
        <f>+'Total BP Fac.'!R27+'Total Banpho'!R27+'Total Hemaraj'!R27+'12 95'!R27</f>
        <v>5784</v>
      </c>
      <c r="S27" s="709">
        <f t="shared" si="7"/>
        <v>17106</v>
      </c>
      <c r="T27" s="713">
        <f>+'Total BP Fac.'!T27+'Total Banpho'!T27+'Total Hemaraj'!T27+'12 95'!T27</f>
        <v>17000</v>
      </c>
      <c r="U27" s="712">
        <f>+'Total BP Fac.'!U27+'Total Banpho'!U27+'Total Hemaraj'!U27+'12 95'!U27</f>
        <v>0</v>
      </c>
      <c r="V27" s="709">
        <f t="shared" si="8"/>
        <v>17000</v>
      </c>
      <c r="W27" s="713">
        <f>+'Total BP Fac.'!W27+'Total Banpho'!W27+'Total Hemaraj'!W27+'12 95'!W27</f>
        <v>13150</v>
      </c>
      <c r="X27" s="712">
        <f>+'Total BP Fac.'!X27+'Total Banpho'!X27+'Total Hemaraj'!X27+'12 95'!X27</f>
        <v>0</v>
      </c>
      <c r="Y27" s="714">
        <f t="shared" si="9"/>
        <v>13150</v>
      </c>
      <c r="Z27" s="688">
        <f t="shared" si="10"/>
        <v>53040</v>
      </c>
      <c r="AA27" s="701">
        <f t="shared" si="10"/>
        <v>5784</v>
      </c>
      <c r="AB27" s="690">
        <f t="shared" si="11"/>
        <v>47256</v>
      </c>
      <c r="AC27" s="713">
        <f t="shared" si="12"/>
        <v>155573</v>
      </c>
      <c r="AD27" s="712">
        <f t="shared" si="13"/>
        <v>61651.6</v>
      </c>
      <c r="AE27" s="710">
        <f t="shared" si="14"/>
        <v>93921.4</v>
      </c>
      <c r="AF27" s="712">
        <f>+'Total BP Fac.'!AF27+'Total Banpho'!AF27+'Total Hemaraj'!AF27+'12 95'!AF27</f>
        <v>11900</v>
      </c>
      <c r="AG27" s="712">
        <f>+'Total BP Fac.'!AG27+'Total Banpho'!AG27+'Total Hemaraj'!AG27+'12 95'!AG27</f>
        <v>0</v>
      </c>
      <c r="AH27" s="710">
        <f t="shared" si="15"/>
        <v>11900</v>
      </c>
      <c r="AI27" s="712">
        <f>+'Total BP Fac.'!AI27+'Total Banpho'!AI27+'Total Hemaraj'!AI27+'12 95'!AI27</f>
        <v>1950</v>
      </c>
      <c r="AJ27" s="712">
        <f>+'Total BP Fac.'!AJ27+'Total Banpho'!AJ27+'Total Hemaraj'!AJ27+'12 95'!AJ27</f>
        <v>0</v>
      </c>
      <c r="AK27" s="710">
        <f t="shared" si="16"/>
        <v>1950</v>
      </c>
      <c r="AL27" s="712">
        <f>+'Total BP Fac.'!AL27+'Total Banpho'!AL27+'Total Hemaraj'!AL27+'12 95'!AL27</f>
        <v>20688</v>
      </c>
      <c r="AM27" s="712">
        <f>+'Total BP Fac.'!AM27+'Total Banpho'!AM27+'Total Hemaraj'!AM27+'12 95'!AM27</f>
        <v>0</v>
      </c>
      <c r="AN27" s="709">
        <f t="shared" si="17"/>
        <v>20688</v>
      </c>
      <c r="AO27" s="688">
        <f t="shared" si="18"/>
        <v>34538</v>
      </c>
      <c r="AP27" s="689">
        <f t="shared" si="18"/>
        <v>0</v>
      </c>
      <c r="AQ27" s="690">
        <f t="shared" si="19"/>
        <v>34538</v>
      </c>
      <c r="AR27" s="712">
        <f>+'Total BP Fac.'!AR27+'Total Banpho'!AR27+'Total Hemaraj'!AR27+'12 95'!AR27</f>
        <v>0</v>
      </c>
      <c r="AS27" s="712">
        <f>+'Total BP Fac.'!AS27+'Total Banpho'!AS27+'Total Hemaraj'!AS27+'12 95'!AS27</f>
        <v>0</v>
      </c>
      <c r="AT27" s="710">
        <f t="shared" si="20"/>
        <v>0</v>
      </c>
      <c r="AU27" s="712">
        <f>+'Total BP Fac.'!AU27+'Total Banpho'!AU27+'Total Hemaraj'!AU27+'12 95'!AU27</f>
        <v>0</v>
      </c>
      <c r="AV27" s="712">
        <f>+'Total BP Fac.'!AV27+'Total Banpho'!AV27+'Total Hemaraj'!AV27+'12 95'!AV27</f>
        <v>0</v>
      </c>
      <c r="AW27" s="710">
        <f t="shared" si="21"/>
        <v>0</v>
      </c>
      <c r="AX27" s="712">
        <f>+'Total BP Fac.'!AX27+'Total Banpho'!AX27+'Total Hemaraj'!AX27+'12 95'!AX27</f>
        <v>0</v>
      </c>
      <c r="AY27" s="712">
        <f>+'Total BP Fac.'!AY27+'Total Banpho'!AY27+'Total Hemaraj'!AY27+'12 95'!AY27</f>
        <v>0</v>
      </c>
      <c r="AZ27" s="710">
        <f t="shared" si="22"/>
        <v>0</v>
      </c>
      <c r="BA27" s="688">
        <f t="shared" si="23"/>
        <v>0</v>
      </c>
      <c r="BB27" s="701">
        <f t="shared" si="23"/>
        <v>0</v>
      </c>
      <c r="BC27" s="706">
        <f t="shared" si="24"/>
        <v>0</v>
      </c>
      <c r="BD27" s="717">
        <f t="shared" si="0"/>
        <v>34538</v>
      </c>
      <c r="BE27" s="712">
        <f t="shared" si="1"/>
        <v>0</v>
      </c>
      <c r="BF27" s="716">
        <f t="shared" si="25"/>
        <v>34538</v>
      </c>
      <c r="BG27" s="717">
        <f t="shared" si="26"/>
        <v>190111</v>
      </c>
      <c r="BH27" s="712">
        <f t="shared" si="27"/>
        <v>61651.6</v>
      </c>
      <c r="BI27" s="716">
        <f t="shared" si="28"/>
        <v>128459.4</v>
      </c>
      <c r="BJ27" s="541"/>
      <c r="BK27" s="380"/>
      <c r="BL27" s="380"/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1"/>
      <c r="CC27" s="382"/>
    </row>
    <row r="28" spans="1:85" s="383" customFormat="1" ht="33" customHeight="1">
      <c r="A28" s="388">
        <f t="shared" si="29"/>
        <v>22</v>
      </c>
      <c r="B28" s="384">
        <v>51405</v>
      </c>
      <c r="C28" s="536" t="s">
        <v>18</v>
      </c>
      <c r="D28" s="698" t="s">
        <v>272</v>
      </c>
      <c r="E28" s="713">
        <f>+'Total BP Fac.'!E28+'Total Banpho'!E28+'Total Hemaraj'!E28+'12 95'!E28</f>
        <v>762560</v>
      </c>
      <c r="F28" s="712">
        <f>+'Total BP Fac.'!F28+'Total Banpho'!F28+'Total Hemaraj'!F28+'12 95'!F28</f>
        <v>750750.70000000007</v>
      </c>
      <c r="G28" s="709">
        <f t="shared" si="2"/>
        <v>11809.29999999993</v>
      </c>
      <c r="H28" s="713">
        <f>+'Total BP Fac.'!H28+'Total Banpho'!H28+'Total Hemaraj'!H28+'12 95'!H28</f>
        <v>757700</v>
      </c>
      <c r="I28" s="712">
        <f>+'Total BP Fac.'!I28+'Total Banpho'!I28+'Total Hemaraj'!I28+'12 95'!I28</f>
        <v>770361.14</v>
      </c>
      <c r="J28" s="709">
        <f t="shared" si="3"/>
        <v>-12661.140000000014</v>
      </c>
      <c r="K28" s="713">
        <f>+'Total BP Fac.'!K28+'Total Banpho'!K28+'Total Hemaraj'!K28+'12 95'!K28</f>
        <v>743260</v>
      </c>
      <c r="L28" s="712">
        <f>+'Total BP Fac.'!L28+'Total Banpho'!L28+'Total Hemaraj'!L28+'12 95'!L28</f>
        <v>725998.17999999993</v>
      </c>
      <c r="M28" s="714">
        <f t="shared" si="4"/>
        <v>17261.820000000065</v>
      </c>
      <c r="N28" s="688">
        <f t="shared" si="5"/>
        <v>2263520</v>
      </c>
      <c r="O28" s="689">
        <f t="shared" si="5"/>
        <v>2247110.02</v>
      </c>
      <c r="P28" s="690">
        <f t="shared" si="6"/>
        <v>16409.979999999981</v>
      </c>
      <c r="Q28" s="713">
        <f>+'Total BP Fac.'!Q28+'Total Banpho'!Q28+'Total Hemaraj'!Q28+'12 95'!Q28</f>
        <v>744400</v>
      </c>
      <c r="R28" s="712">
        <f>+'Total BP Fac.'!R28+'Total Banpho'!R28+'Total Hemaraj'!R28+'12 95'!R28</f>
        <v>661566.52</v>
      </c>
      <c r="S28" s="709">
        <f t="shared" si="7"/>
        <v>82833.479999999981</v>
      </c>
      <c r="T28" s="713">
        <f>+'Total BP Fac.'!T28+'Total Banpho'!T28+'Total Hemaraj'!T28+'12 95'!T28</f>
        <v>723600</v>
      </c>
      <c r="U28" s="712">
        <f>+'Total BP Fac.'!U28+'Total Banpho'!U28+'Total Hemaraj'!U28+'12 95'!U28</f>
        <v>0</v>
      </c>
      <c r="V28" s="709">
        <f t="shared" si="8"/>
        <v>723600</v>
      </c>
      <c r="W28" s="713">
        <f>+'Total BP Fac.'!W28+'Total Banpho'!W28+'Total Hemaraj'!W28+'12 95'!W28</f>
        <v>693400</v>
      </c>
      <c r="X28" s="712">
        <f>+'Total BP Fac.'!X28+'Total Banpho'!X28+'Total Hemaraj'!X28+'12 95'!X28</f>
        <v>0</v>
      </c>
      <c r="Y28" s="714">
        <f t="shared" si="9"/>
        <v>693400</v>
      </c>
      <c r="Z28" s="688">
        <f t="shared" si="10"/>
        <v>2161400</v>
      </c>
      <c r="AA28" s="701">
        <f t="shared" si="10"/>
        <v>661566.52</v>
      </c>
      <c r="AB28" s="690">
        <f t="shared" si="11"/>
        <v>1499833.48</v>
      </c>
      <c r="AC28" s="713">
        <f t="shared" si="12"/>
        <v>4424920</v>
      </c>
      <c r="AD28" s="712">
        <f t="shared" si="13"/>
        <v>2908676.54</v>
      </c>
      <c r="AE28" s="710">
        <f t="shared" si="14"/>
        <v>1516243.46</v>
      </c>
      <c r="AF28" s="712">
        <f>+'Total BP Fac.'!AF28+'Total Banpho'!AF28+'Total Hemaraj'!AF28+'12 95'!AF28</f>
        <v>694860</v>
      </c>
      <c r="AG28" s="712">
        <f>+'Total BP Fac.'!AG28+'Total Banpho'!AG28+'Total Hemaraj'!AG28+'12 95'!AG28</f>
        <v>0</v>
      </c>
      <c r="AH28" s="710">
        <f t="shared" si="15"/>
        <v>694860</v>
      </c>
      <c r="AI28" s="712">
        <f>+'Total BP Fac.'!AI28+'Total Banpho'!AI28+'Total Hemaraj'!AI28+'12 95'!AI28</f>
        <v>702200</v>
      </c>
      <c r="AJ28" s="712">
        <f>+'Total BP Fac.'!AJ28+'Total Banpho'!AJ28+'Total Hemaraj'!AJ28+'12 95'!AJ28</f>
        <v>0</v>
      </c>
      <c r="AK28" s="710">
        <f t="shared" si="16"/>
        <v>702200</v>
      </c>
      <c r="AL28" s="712">
        <f>+'Total BP Fac.'!AL28+'Total Banpho'!AL28+'Total Hemaraj'!AL28+'12 95'!AL28</f>
        <v>694860</v>
      </c>
      <c r="AM28" s="712">
        <f>+'Total BP Fac.'!AM28+'Total Banpho'!AM28+'Total Hemaraj'!AM28+'12 95'!AM28</f>
        <v>0</v>
      </c>
      <c r="AN28" s="709">
        <f t="shared" si="17"/>
        <v>694860</v>
      </c>
      <c r="AO28" s="688">
        <f t="shared" si="18"/>
        <v>2091920</v>
      </c>
      <c r="AP28" s="689">
        <f t="shared" si="18"/>
        <v>0</v>
      </c>
      <c r="AQ28" s="690">
        <f t="shared" si="19"/>
        <v>2091920</v>
      </c>
      <c r="AR28" s="712">
        <f>+'Total BP Fac.'!AR28+'Total Banpho'!AR28+'Total Hemaraj'!AR28+'12 95'!AR28</f>
        <v>760347.5</v>
      </c>
      <c r="AS28" s="712">
        <f>+'Total BP Fac.'!AS28+'Total Banpho'!AS28+'Total Hemaraj'!AS28+'12 95'!AS28</f>
        <v>0</v>
      </c>
      <c r="AT28" s="710">
        <f t="shared" si="20"/>
        <v>760347.5</v>
      </c>
      <c r="AU28" s="712">
        <f>+'Total BP Fac.'!AU28+'Total Banpho'!AU28+'Total Hemaraj'!AU28+'12 95'!AU28</f>
        <v>794300</v>
      </c>
      <c r="AV28" s="712">
        <f>+'Total BP Fac.'!AV28+'Total Banpho'!AV28+'Total Hemaraj'!AV28+'12 95'!AV28</f>
        <v>0</v>
      </c>
      <c r="AW28" s="710">
        <f t="shared" si="21"/>
        <v>794300</v>
      </c>
      <c r="AX28" s="712">
        <f>+'Total BP Fac.'!AX28+'Total Banpho'!AX28+'Total Hemaraj'!AX28+'12 95'!AX28</f>
        <v>743260</v>
      </c>
      <c r="AY28" s="712">
        <f>+'Total BP Fac.'!AY28+'Total Banpho'!AY28+'Total Hemaraj'!AY28+'12 95'!AY28</f>
        <v>0</v>
      </c>
      <c r="AZ28" s="710">
        <f t="shared" si="22"/>
        <v>743260</v>
      </c>
      <c r="BA28" s="688">
        <f t="shared" si="23"/>
        <v>2297907.5</v>
      </c>
      <c r="BB28" s="701">
        <f t="shared" si="23"/>
        <v>0</v>
      </c>
      <c r="BC28" s="706">
        <f t="shared" si="24"/>
        <v>2297907.5</v>
      </c>
      <c r="BD28" s="717">
        <f t="shared" si="0"/>
        <v>4389827.5</v>
      </c>
      <c r="BE28" s="712">
        <f t="shared" si="1"/>
        <v>0</v>
      </c>
      <c r="BF28" s="716">
        <f t="shared" si="25"/>
        <v>4389827.5</v>
      </c>
      <c r="BG28" s="717">
        <f t="shared" si="26"/>
        <v>8814747.5</v>
      </c>
      <c r="BH28" s="712">
        <f t="shared" si="27"/>
        <v>2908676.54</v>
      </c>
      <c r="BI28" s="716">
        <f t="shared" si="28"/>
        <v>5906070.96</v>
      </c>
      <c r="BJ28" s="541"/>
      <c r="BK28" s="380"/>
      <c r="BL28" s="380"/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1"/>
      <c r="CC28" s="382"/>
    </row>
    <row r="29" spans="1:85" s="383" customFormat="1" ht="33" customHeight="1">
      <c r="A29" s="388">
        <f t="shared" si="29"/>
        <v>23</v>
      </c>
      <c r="B29" s="384">
        <v>51406</v>
      </c>
      <c r="C29" s="536" t="s">
        <v>19</v>
      </c>
      <c r="D29" s="698" t="s">
        <v>273</v>
      </c>
      <c r="E29" s="713">
        <f>+'Total BP Fac.'!E29+'Total Banpho'!E29+'Total Hemaraj'!E29+'12 95'!E29</f>
        <v>0</v>
      </c>
      <c r="F29" s="712">
        <f>+'Total BP Fac.'!F29+'Total Banpho'!F29+'Total Hemaraj'!F29+'12 95'!F29</f>
        <v>0</v>
      </c>
      <c r="G29" s="709">
        <f t="shared" si="2"/>
        <v>0</v>
      </c>
      <c r="H29" s="713">
        <f>+'Total BP Fac.'!H29+'Total Banpho'!H29+'Total Hemaraj'!H29+'12 95'!H29</f>
        <v>0</v>
      </c>
      <c r="I29" s="712">
        <f>+'Total BP Fac.'!I29+'Total Banpho'!I29+'Total Hemaraj'!I29+'12 95'!I29</f>
        <v>-216572</v>
      </c>
      <c r="J29" s="709">
        <f t="shared" si="3"/>
        <v>216572</v>
      </c>
      <c r="K29" s="713">
        <f>+'Total BP Fac.'!K29+'Total Banpho'!K29+'Total Hemaraj'!K29+'12 95'!K29</f>
        <v>0</v>
      </c>
      <c r="L29" s="712">
        <f>+'Total BP Fac.'!L29+'Total Banpho'!L29+'Total Hemaraj'!L29+'12 95'!L29</f>
        <v>216572</v>
      </c>
      <c r="M29" s="714">
        <f t="shared" si="4"/>
        <v>-216572</v>
      </c>
      <c r="N29" s="688">
        <f t="shared" si="5"/>
        <v>0</v>
      </c>
      <c r="O29" s="689">
        <f t="shared" si="5"/>
        <v>0</v>
      </c>
      <c r="P29" s="690">
        <f t="shared" si="6"/>
        <v>0</v>
      </c>
      <c r="Q29" s="713">
        <f>+'Total BP Fac.'!Q29+'Total Banpho'!Q29+'Total Hemaraj'!Q29+'12 95'!Q29</f>
        <v>0</v>
      </c>
      <c r="R29" s="712">
        <f>+'Total BP Fac.'!R29+'Total Banpho'!R29+'Total Hemaraj'!R29+'12 95'!R29</f>
        <v>0</v>
      </c>
      <c r="S29" s="709">
        <f t="shared" si="7"/>
        <v>0</v>
      </c>
      <c r="T29" s="713">
        <f>+'Total BP Fac.'!T29+'Total Banpho'!T29+'Total Hemaraj'!T29+'12 95'!T29</f>
        <v>0</v>
      </c>
      <c r="U29" s="712">
        <f>+'Total BP Fac.'!U29+'Total Banpho'!U29+'Total Hemaraj'!U29+'12 95'!U29</f>
        <v>0</v>
      </c>
      <c r="V29" s="709">
        <f t="shared" si="8"/>
        <v>0</v>
      </c>
      <c r="W29" s="713">
        <f>+'Total BP Fac.'!W29+'Total Banpho'!W29+'Total Hemaraj'!W29+'12 95'!W29</f>
        <v>0</v>
      </c>
      <c r="X29" s="712">
        <f>+'Total BP Fac.'!X29+'Total Banpho'!X29+'Total Hemaraj'!X29+'12 95'!X29</f>
        <v>0</v>
      </c>
      <c r="Y29" s="714">
        <f t="shared" si="9"/>
        <v>0</v>
      </c>
      <c r="Z29" s="688">
        <f t="shared" si="10"/>
        <v>0</v>
      </c>
      <c r="AA29" s="701">
        <f t="shared" si="10"/>
        <v>0</v>
      </c>
      <c r="AB29" s="690">
        <f t="shared" si="11"/>
        <v>0</v>
      </c>
      <c r="AC29" s="713">
        <f t="shared" si="12"/>
        <v>0</v>
      </c>
      <c r="AD29" s="712">
        <f t="shared" si="13"/>
        <v>0</v>
      </c>
      <c r="AE29" s="710">
        <f t="shared" si="14"/>
        <v>0</v>
      </c>
      <c r="AF29" s="712">
        <f>+'Total BP Fac.'!AF29+'Total Banpho'!AF29+'Total Hemaraj'!AF29+'12 95'!AF29</f>
        <v>0</v>
      </c>
      <c r="AG29" s="712">
        <f>+'Total BP Fac.'!AG29+'Total Banpho'!AG29+'Total Hemaraj'!AG29+'12 95'!AG29</f>
        <v>0</v>
      </c>
      <c r="AH29" s="710">
        <f t="shared" si="15"/>
        <v>0</v>
      </c>
      <c r="AI29" s="712">
        <f>+'Total BP Fac.'!AI29+'Total Banpho'!AI29+'Total Hemaraj'!AI29+'12 95'!AI29</f>
        <v>0</v>
      </c>
      <c r="AJ29" s="712">
        <f>+'Total BP Fac.'!AJ29+'Total Banpho'!AJ29+'Total Hemaraj'!AJ29+'12 95'!AJ29</f>
        <v>0</v>
      </c>
      <c r="AK29" s="710">
        <f t="shared" si="16"/>
        <v>0</v>
      </c>
      <c r="AL29" s="712">
        <f>+'Total BP Fac.'!AL29+'Total Banpho'!AL29+'Total Hemaraj'!AL29+'12 95'!AL29</f>
        <v>0</v>
      </c>
      <c r="AM29" s="712">
        <f>+'Total BP Fac.'!AM29+'Total Banpho'!AM29+'Total Hemaraj'!AM29+'12 95'!AM29</f>
        <v>0</v>
      </c>
      <c r="AN29" s="709">
        <f t="shared" si="17"/>
        <v>0</v>
      </c>
      <c r="AO29" s="688">
        <f t="shared" si="18"/>
        <v>0</v>
      </c>
      <c r="AP29" s="689">
        <f t="shared" si="18"/>
        <v>0</v>
      </c>
      <c r="AQ29" s="690">
        <f t="shared" si="19"/>
        <v>0</v>
      </c>
      <c r="AR29" s="712">
        <f>+'Total BP Fac.'!AR29+'Total Banpho'!AR29+'Total Hemaraj'!AR29+'12 95'!AR29</f>
        <v>0</v>
      </c>
      <c r="AS29" s="712">
        <f>+'Total BP Fac.'!AS29+'Total Banpho'!AS29+'Total Hemaraj'!AS29+'12 95'!AS29</f>
        <v>0</v>
      </c>
      <c r="AT29" s="710">
        <f t="shared" si="20"/>
        <v>0</v>
      </c>
      <c r="AU29" s="712">
        <f>+'Total BP Fac.'!AU29+'Total Banpho'!AU29+'Total Hemaraj'!AU29+'12 95'!AU29</f>
        <v>0</v>
      </c>
      <c r="AV29" s="712">
        <f>+'Total BP Fac.'!AV29+'Total Banpho'!AV29+'Total Hemaraj'!AV29+'12 95'!AV29</f>
        <v>0</v>
      </c>
      <c r="AW29" s="710">
        <f t="shared" si="21"/>
        <v>0</v>
      </c>
      <c r="AX29" s="712">
        <f>+'Total BP Fac.'!AX29+'Total Banpho'!AX29+'Total Hemaraj'!AX29+'12 95'!AX29</f>
        <v>0</v>
      </c>
      <c r="AY29" s="712">
        <f>+'Total BP Fac.'!AY29+'Total Banpho'!AY29+'Total Hemaraj'!AY29+'12 95'!AY29</f>
        <v>0</v>
      </c>
      <c r="AZ29" s="710">
        <f t="shared" si="22"/>
        <v>0</v>
      </c>
      <c r="BA29" s="688">
        <f t="shared" si="23"/>
        <v>0</v>
      </c>
      <c r="BB29" s="701">
        <f t="shared" si="23"/>
        <v>0</v>
      </c>
      <c r="BC29" s="706">
        <f t="shared" si="24"/>
        <v>0</v>
      </c>
      <c r="BD29" s="717">
        <f t="shared" si="0"/>
        <v>0</v>
      </c>
      <c r="BE29" s="712">
        <f t="shared" si="1"/>
        <v>0</v>
      </c>
      <c r="BF29" s="716">
        <f t="shared" si="25"/>
        <v>0</v>
      </c>
      <c r="BG29" s="717">
        <f t="shared" si="26"/>
        <v>0</v>
      </c>
      <c r="BH29" s="712">
        <f t="shared" si="27"/>
        <v>0</v>
      </c>
      <c r="BI29" s="716">
        <f t="shared" si="28"/>
        <v>0</v>
      </c>
      <c r="BJ29" s="541"/>
      <c r="BK29" s="380"/>
      <c r="BL29" s="380"/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1"/>
      <c r="CC29" s="382"/>
    </row>
    <row r="30" spans="1:85" s="383" customFormat="1" ht="33" customHeight="1">
      <c r="A30" s="388">
        <f t="shared" si="29"/>
        <v>24</v>
      </c>
      <c r="B30" s="384">
        <v>51407</v>
      </c>
      <c r="C30" s="536" t="s">
        <v>20</v>
      </c>
      <c r="D30" s="698" t="s">
        <v>274</v>
      </c>
      <c r="E30" s="713">
        <f>+'Total BP Fac.'!E30+'Total Banpho'!E30+'Total Hemaraj'!E30+'12 95'!E30</f>
        <v>3800</v>
      </c>
      <c r="F30" s="712">
        <f>+'Total BP Fac.'!F30+'Total Banpho'!F30+'Total Hemaraj'!F30+'12 95'!F30</f>
        <v>1920</v>
      </c>
      <c r="G30" s="709">
        <f t="shared" si="2"/>
        <v>1880</v>
      </c>
      <c r="H30" s="713">
        <f>+'Total BP Fac.'!H30+'Total Banpho'!H30+'Total Hemaraj'!H30+'12 95'!H30</f>
        <v>3800</v>
      </c>
      <c r="I30" s="712">
        <f>+'Total BP Fac.'!I30+'Total Banpho'!I30+'Total Hemaraj'!I30+'12 95'!I30</f>
        <v>3560</v>
      </c>
      <c r="J30" s="709">
        <f t="shared" si="3"/>
        <v>240</v>
      </c>
      <c r="K30" s="713">
        <f>+'Total BP Fac.'!K30+'Total Banpho'!K30+'Total Hemaraj'!K30+'12 95'!K30</f>
        <v>3800</v>
      </c>
      <c r="L30" s="712">
        <f>+'Total BP Fac.'!L30+'Total Banpho'!L30+'Total Hemaraj'!L30+'12 95'!L30</f>
        <v>2360</v>
      </c>
      <c r="M30" s="714">
        <f t="shared" si="4"/>
        <v>1440</v>
      </c>
      <c r="N30" s="688">
        <f t="shared" si="5"/>
        <v>11400</v>
      </c>
      <c r="O30" s="689">
        <f t="shared" si="5"/>
        <v>7840</v>
      </c>
      <c r="P30" s="690">
        <f t="shared" si="6"/>
        <v>3560</v>
      </c>
      <c r="Q30" s="713">
        <f>+'Total BP Fac.'!Q30+'Total Banpho'!Q30+'Total Hemaraj'!Q30+'12 95'!Q30</f>
        <v>3800</v>
      </c>
      <c r="R30" s="712">
        <f>+'Total BP Fac.'!R30+'Total Banpho'!R30+'Total Hemaraj'!R30+'12 95'!R30</f>
        <v>1120</v>
      </c>
      <c r="S30" s="709">
        <f t="shared" si="7"/>
        <v>2680</v>
      </c>
      <c r="T30" s="713">
        <f>+'Total BP Fac.'!T30+'Total Banpho'!T30+'Total Hemaraj'!T30+'12 95'!T30</f>
        <v>3800</v>
      </c>
      <c r="U30" s="712">
        <f>+'Total BP Fac.'!U30+'Total Banpho'!U30+'Total Hemaraj'!U30+'12 95'!U30</f>
        <v>0</v>
      </c>
      <c r="V30" s="709">
        <f t="shared" si="8"/>
        <v>3800</v>
      </c>
      <c r="W30" s="713">
        <f>+'Total BP Fac.'!W30+'Total Banpho'!W30+'Total Hemaraj'!W30+'12 95'!W30</f>
        <v>3800</v>
      </c>
      <c r="X30" s="712">
        <f>+'Total BP Fac.'!X30+'Total Banpho'!X30+'Total Hemaraj'!X30+'12 95'!X30</f>
        <v>0</v>
      </c>
      <c r="Y30" s="714">
        <f t="shared" si="9"/>
        <v>3800</v>
      </c>
      <c r="Z30" s="688">
        <f t="shared" si="10"/>
        <v>11400</v>
      </c>
      <c r="AA30" s="701">
        <f t="shared" si="10"/>
        <v>1120</v>
      </c>
      <c r="AB30" s="690">
        <f t="shared" si="11"/>
        <v>10280</v>
      </c>
      <c r="AC30" s="713">
        <f t="shared" si="12"/>
        <v>22800</v>
      </c>
      <c r="AD30" s="712">
        <f t="shared" si="13"/>
        <v>8960</v>
      </c>
      <c r="AE30" s="710">
        <f t="shared" si="14"/>
        <v>13840</v>
      </c>
      <c r="AF30" s="712">
        <f>+'Total BP Fac.'!AF30+'Total Banpho'!AF30+'Total Hemaraj'!AF30+'12 95'!AF30</f>
        <v>3800</v>
      </c>
      <c r="AG30" s="712">
        <f>+'Total BP Fac.'!AG30+'Total Banpho'!AG30+'Total Hemaraj'!AG30+'12 95'!AG30</f>
        <v>0</v>
      </c>
      <c r="AH30" s="710">
        <f t="shared" si="15"/>
        <v>3800</v>
      </c>
      <c r="AI30" s="712">
        <f>+'Total BP Fac.'!AI30+'Total Banpho'!AI30+'Total Hemaraj'!AI30+'12 95'!AI30</f>
        <v>3800</v>
      </c>
      <c r="AJ30" s="712">
        <f>+'Total BP Fac.'!AJ30+'Total Banpho'!AJ30+'Total Hemaraj'!AJ30+'12 95'!AJ30</f>
        <v>0</v>
      </c>
      <c r="AK30" s="710">
        <f t="shared" si="16"/>
        <v>3800</v>
      </c>
      <c r="AL30" s="712">
        <f>+'Total BP Fac.'!AL30+'Total Banpho'!AL30+'Total Hemaraj'!AL30+'12 95'!AL30</f>
        <v>3800</v>
      </c>
      <c r="AM30" s="712">
        <f>+'Total BP Fac.'!AM30+'Total Banpho'!AM30+'Total Hemaraj'!AM30+'12 95'!AM30</f>
        <v>0</v>
      </c>
      <c r="AN30" s="709">
        <f t="shared" si="17"/>
        <v>3800</v>
      </c>
      <c r="AO30" s="688">
        <f t="shared" si="18"/>
        <v>11400</v>
      </c>
      <c r="AP30" s="689">
        <f t="shared" si="18"/>
        <v>0</v>
      </c>
      <c r="AQ30" s="690">
        <f t="shared" si="19"/>
        <v>11400</v>
      </c>
      <c r="AR30" s="712">
        <f>+'Total BP Fac.'!AR30+'Total Banpho'!AR30+'Total Hemaraj'!AR30+'12 95'!AR30</f>
        <v>3800</v>
      </c>
      <c r="AS30" s="712">
        <f>+'Total BP Fac.'!AS30+'Total Banpho'!AS30+'Total Hemaraj'!AS30+'12 95'!AS30</f>
        <v>0</v>
      </c>
      <c r="AT30" s="710">
        <f t="shared" si="20"/>
        <v>3800</v>
      </c>
      <c r="AU30" s="712">
        <f>+'Total BP Fac.'!AU30+'Total Banpho'!AU30+'Total Hemaraj'!AU30+'12 95'!AU30</f>
        <v>3800</v>
      </c>
      <c r="AV30" s="712">
        <f>+'Total BP Fac.'!AV30+'Total Banpho'!AV30+'Total Hemaraj'!AV30+'12 95'!AV30</f>
        <v>0</v>
      </c>
      <c r="AW30" s="710">
        <f t="shared" si="21"/>
        <v>3800</v>
      </c>
      <c r="AX30" s="712">
        <f>+'Total BP Fac.'!AX30+'Total Banpho'!AX30+'Total Hemaraj'!AX30+'12 95'!AX30</f>
        <v>3800</v>
      </c>
      <c r="AY30" s="712">
        <f>+'Total BP Fac.'!AY30+'Total Banpho'!AY30+'Total Hemaraj'!AY30+'12 95'!AY30</f>
        <v>0</v>
      </c>
      <c r="AZ30" s="710">
        <f t="shared" si="22"/>
        <v>3800</v>
      </c>
      <c r="BA30" s="688">
        <f t="shared" si="23"/>
        <v>11400</v>
      </c>
      <c r="BB30" s="701">
        <f t="shared" si="23"/>
        <v>0</v>
      </c>
      <c r="BC30" s="706">
        <f t="shared" si="24"/>
        <v>11400</v>
      </c>
      <c r="BD30" s="717">
        <f t="shared" si="0"/>
        <v>22800</v>
      </c>
      <c r="BE30" s="712">
        <f t="shared" si="1"/>
        <v>0</v>
      </c>
      <c r="BF30" s="716">
        <f t="shared" si="25"/>
        <v>22800</v>
      </c>
      <c r="BG30" s="717">
        <f t="shared" si="26"/>
        <v>45600</v>
      </c>
      <c r="BH30" s="712">
        <f t="shared" si="27"/>
        <v>8960</v>
      </c>
      <c r="BI30" s="716">
        <f t="shared" si="28"/>
        <v>36640</v>
      </c>
      <c r="BJ30" s="541"/>
      <c r="BK30" s="380"/>
      <c r="BL30" s="380"/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1"/>
      <c r="CC30" s="382"/>
    </row>
    <row r="31" spans="1:85" s="383" customFormat="1" ht="33" customHeight="1">
      <c r="A31" s="388">
        <f t="shared" si="29"/>
        <v>25</v>
      </c>
      <c r="B31" s="384">
        <v>51408</v>
      </c>
      <c r="C31" s="536" t="s">
        <v>21</v>
      </c>
      <c r="D31" s="698" t="s">
        <v>275</v>
      </c>
      <c r="E31" s="713">
        <f>+'Total BP Fac.'!E31+'Total Banpho'!E31+'Total Hemaraj'!E31+'12 95'!E31</f>
        <v>6384195.0299999993</v>
      </c>
      <c r="F31" s="712">
        <f>+'Total BP Fac.'!F31+'Total Banpho'!F31+'Total Hemaraj'!F31+'12 95'!F31</f>
        <v>6931788.9399999995</v>
      </c>
      <c r="G31" s="709">
        <f t="shared" si="2"/>
        <v>-547593.91000000015</v>
      </c>
      <c r="H31" s="713">
        <f>+'Total BP Fac.'!H31+'Total Banpho'!H31+'Total Hemaraj'!H31+'12 95'!H31</f>
        <v>6243339.1899999995</v>
      </c>
      <c r="I31" s="712">
        <f>+'Total BP Fac.'!I31+'Total Banpho'!I31+'Total Hemaraj'!I31+'12 95'!I31</f>
        <v>9419393.540000001</v>
      </c>
      <c r="J31" s="709">
        <f t="shared" si="3"/>
        <v>-3176054.3500000015</v>
      </c>
      <c r="K31" s="713">
        <f>+'Total BP Fac.'!K31+'Total Banpho'!K31+'Total Hemaraj'!K31+'12 95'!K31</f>
        <v>6691244.5</v>
      </c>
      <c r="L31" s="712">
        <f>+'Total BP Fac.'!L31+'Total Banpho'!L31+'Total Hemaraj'!L31+'12 95'!L31</f>
        <v>7071214</v>
      </c>
      <c r="M31" s="714">
        <f t="shared" si="4"/>
        <v>-379969.5</v>
      </c>
      <c r="N31" s="688">
        <f t="shared" si="5"/>
        <v>19318778.719999999</v>
      </c>
      <c r="O31" s="689">
        <f t="shared" si="5"/>
        <v>23422396.48</v>
      </c>
      <c r="P31" s="690">
        <f t="shared" si="6"/>
        <v>-4103617.7600000016</v>
      </c>
      <c r="Q31" s="713">
        <f>+'Total BP Fac.'!Q31+'Total Banpho'!Q31+'Total Hemaraj'!Q31+'12 95'!Q31</f>
        <v>5572350.2949999999</v>
      </c>
      <c r="R31" s="712">
        <f>+'Total BP Fac.'!R31+'Total Banpho'!R31+'Total Hemaraj'!R31+'12 95'!R31</f>
        <v>2023391.9700000002</v>
      </c>
      <c r="S31" s="709">
        <f t="shared" si="7"/>
        <v>3548958.3249999997</v>
      </c>
      <c r="T31" s="713">
        <f>+'Total BP Fac.'!T31+'Total Banpho'!T31+'Total Hemaraj'!T31+'12 95'!T31</f>
        <v>6658128.0749999993</v>
      </c>
      <c r="U31" s="712">
        <f>+'Total BP Fac.'!U31+'Total Banpho'!U31+'Total Hemaraj'!U31+'12 95'!U31</f>
        <v>0</v>
      </c>
      <c r="V31" s="709">
        <f t="shared" si="8"/>
        <v>6658128.0749999993</v>
      </c>
      <c r="W31" s="713">
        <f>+'Total BP Fac.'!W31+'Total Banpho'!W31+'Total Hemaraj'!W31+'12 95'!W31</f>
        <v>7474753.5700000003</v>
      </c>
      <c r="X31" s="712">
        <f>+'Total BP Fac.'!X31+'Total Banpho'!X31+'Total Hemaraj'!X31+'12 95'!X31</f>
        <v>0</v>
      </c>
      <c r="Y31" s="714">
        <f t="shared" si="9"/>
        <v>7474753.5700000003</v>
      </c>
      <c r="Z31" s="688">
        <f t="shared" si="10"/>
        <v>19705231.939999998</v>
      </c>
      <c r="AA31" s="701">
        <f t="shared" si="10"/>
        <v>2023391.9700000002</v>
      </c>
      <c r="AB31" s="690">
        <f t="shared" si="11"/>
        <v>17681839.969999999</v>
      </c>
      <c r="AC31" s="713">
        <f t="shared" si="12"/>
        <v>39024010.659999996</v>
      </c>
      <c r="AD31" s="712">
        <f t="shared" si="13"/>
        <v>25445788.449999999</v>
      </c>
      <c r="AE31" s="710">
        <f t="shared" si="14"/>
        <v>13578222.209999997</v>
      </c>
      <c r="AF31" s="712">
        <f>+'Total BP Fac.'!AF31+'Total Banpho'!AF31+'Total Hemaraj'!AF31+'12 95'!AF31</f>
        <v>7151490.0299999993</v>
      </c>
      <c r="AG31" s="712">
        <f>+'Total BP Fac.'!AG31+'Total Banpho'!AG31+'Total Hemaraj'!AG31+'12 95'!AG31</f>
        <v>0</v>
      </c>
      <c r="AH31" s="710">
        <f t="shared" si="15"/>
        <v>7151490.0299999993</v>
      </c>
      <c r="AI31" s="712">
        <f>+'Total BP Fac.'!AI31+'Total Banpho'!AI31+'Total Hemaraj'!AI31+'12 95'!AI31</f>
        <v>6304640.8250000002</v>
      </c>
      <c r="AJ31" s="712">
        <f>+'Total BP Fac.'!AJ31+'Total Banpho'!AJ31+'Total Hemaraj'!AJ31+'12 95'!AJ31</f>
        <v>0</v>
      </c>
      <c r="AK31" s="710">
        <f t="shared" si="16"/>
        <v>6304640.8250000002</v>
      </c>
      <c r="AL31" s="712">
        <f>+'Total BP Fac.'!AL31+'Total Banpho'!AL31+'Total Hemaraj'!AL31+'12 95'!AL31</f>
        <v>7430636.7300000004</v>
      </c>
      <c r="AM31" s="712">
        <f>+'Total BP Fac.'!AM31+'Total Banpho'!AM31+'Total Hemaraj'!AM31+'12 95'!AM31</f>
        <v>0</v>
      </c>
      <c r="AN31" s="709">
        <f t="shared" si="17"/>
        <v>7430636.7300000004</v>
      </c>
      <c r="AO31" s="688">
        <f t="shared" si="18"/>
        <v>20886767.585000001</v>
      </c>
      <c r="AP31" s="689">
        <f t="shared" si="18"/>
        <v>0</v>
      </c>
      <c r="AQ31" s="690">
        <f t="shared" si="19"/>
        <v>20886767.585000001</v>
      </c>
      <c r="AR31" s="712">
        <f>+'Total BP Fac.'!AR31+'Total Banpho'!AR31+'Total Hemaraj'!AR31+'12 95'!AR31</f>
        <v>7411733.7050000001</v>
      </c>
      <c r="AS31" s="712">
        <f>+'Total BP Fac.'!AS31+'Total Banpho'!AS31+'Total Hemaraj'!AS31+'12 95'!AS31</f>
        <v>0</v>
      </c>
      <c r="AT31" s="710">
        <f t="shared" si="20"/>
        <v>7411733.7050000001</v>
      </c>
      <c r="AU31" s="712">
        <f>+'Total BP Fac.'!AU31+'Total Banpho'!AU31+'Total Hemaraj'!AU31+'12 95'!AU31</f>
        <v>7631094.5550000006</v>
      </c>
      <c r="AV31" s="712">
        <f>+'Total BP Fac.'!AV31+'Total Banpho'!AV31+'Total Hemaraj'!AV31+'12 95'!AV31</f>
        <v>0</v>
      </c>
      <c r="AW31" s="710">
        <f t="shared" si="21"/>
        <v>7631094.5550000006</v>
      </c>
      <c r="AX31" s="712">
        <f>+'Total BP Fac.'!AX31+'Total Banpho'!AX31+'Total Hemaraj'!AX31+'12 95'!AX31</f>
        <v>6795993.8900000006</v>
      </c>
      <c r="AY31" s="712">
        <f>+'Total BP Fac.'!AY31+'Total Banpho'!AY31+'Total Hemaraj'!AY31+'12 95'!AY31</f>
        <v>0</v>
      </c>
      <c r="AZ31" s="710">
        <f t="shared" si="22"/>
        <v>6795993.8900000006</v>
      </c>
      <c r="BA31" s="688">
        <f t="shared" si="23"/>
        <v>21838822.150000002</v>
      </c>
      <c r="BB31" s="701">
        <f t="shared" si="23"/>
        <v>0</v>
      </c>
      <c r="BC31" s="706">
        <f t="shared" si="24"/>
        <v>21838822.150000002</v>
      </c>
      <c r="BD31" s="717">
        <f t="shared" si="0"/>
        <v>42725589.734999999</v>
      </c>
      <c r="BE31" s="712">
        <f t="shared" si="1"/>
        <v>0</v>
      </c>
      <c r="BF31" s="716">
        <f t="shared" si="25"/>
        <v>42725589.734999999</v>
      </c>
      <c r="BG31" s="717">
        <f t="shared" si="26"/>
        <v>81749600.394999996</v>
      </c>
      <c r="BH31" s="712">
        <f t="shared" si="27"/>
        <v>25445788.449999999</v>
      </c>
      <c r="BI31" s="716">
        <f t="shared" si="28"/>
        <v>56303811.944999993</v>
      </c>
      <c r="BJ31" s="541"/>
      <c r="BK31" s="380"/>
      <c r="BL31" s="380"/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1"/>
      <c r="CC31" s="382"/>
      <c r="CD31" s="391"/>
      <c r="CE31" s="391"/>
      <c r="CF31" s="391"/>
      <c r="CG31" s="391"/>
    </row>
    <row r="32" spans="1:85" s="383" customFormat="1" ht="33" customHeight="1">
      <c r="A32" s="388">
        <f t="shared" si="29"/>
        <v>26</v>
      </c>
      <c r="B32" s="384">
        <v>51409</v>
      </c>
      <c r="C32" s="536" t="s">
        <v>22</v>
      </c>
      <c r="D32" s="698" t="s">
        <v>276</v>
      </c>
      <c r="E32" s="713">
        <f>+'Total BP Fac.'!E32+'Total Banpho'!E32+'Total Hemaraj'!E32+'12 95'!E32</f>
        <v>2413398.1</v>
      </c>
      <c r="F32" s="712">
        <f>+'Total BP Fac.'!F32+'Total Banpho'!F32+'Total Hemaraj'!F32+'12 95'!F32</f>
        <v>2294295.2800000003</v>
      </c>
      <c r="G32" s="709">
        <f t="shared" si="2"/>
        <v>119102.81999999983</v>
      </c>
      <c r="H32" s="713">
        <f>+'Total BP Fac.'!H32+'Total Banpho'!H32+'Total Hemaraj'!H32+'12 95'!H32</f>
        <v>2624168.1</v>
      </c>
      <c r="I32" s="712">
        <f>+'Total BP Fac.'!I32+'Total Banpho'!I32+'Total Hemaraj'!I32+'12 95'!I32</f>
        <v>2913947.6700000004</v>
      </c>
      <c r="J32" s="709">
        <f t="shared" si="3"/>
        <v>-289779.5700000003</v>
      </c>
      <c r="K32" s="713">
        <f>+'Total BP Fac.'!K32+'Total Banpho'!K32+'Total Hemaraj'!K32+'12 95'!K32</f>
        <v>2888599.0500000003</v>
      </c>
      <c r="L32" s="712">
        <f>+'Total BP Fac.'!L32+'Total Banpho'!L32+'Total Hemaraj'!L32+'12 95'!L32</f>
        <v>2732742.5399999996</v>
      </c>
      <c r="M32" s="714">
        <f t="shared" si="4"/>
        <v>155856.51000000071</v>
      </c>
      <c r="N32" s="688">
        <f t="shared" si="5"/>
        <v>7926165.25</v>
      </c>
      <c r="O32" s="689">
        <f t="shared" si="5"/>
        <v>7940985.4900000002</v>
      </c>
      <c r="P32" s="690">
        <f t="shared" si="6"/>
        <v>-14820.240000000224</v>
      </c>
      <c r="Q32" s="713">
        <f>+'Total BP Fac.'!Q32+'Total Banpho'!Q32+'Total Hemaraj'!Q32+'12 95'!Q32</f>
        <v>2211946.75</v>
      </c>
      <c r="R32" s="712">
        <f>+'Total BP Fac.'!R32+'Total Banpho'!R32+'Total Hemaraj'!R32+'12 95'!R32</f>
        <v>1491470.0699999998</v>
      </c>
      <c r="S32" s="709">
        <f t="shared" si="7"/>
        <v>720476.68000000017</v>
      </c>
      <c r="T32" s="713">
        <f>+'Total BP Fac.'!T32+'Total Banpho'!T32+'Total Hemaraj'!T32+'12 95'!T32</f>
        <v>2332868.4</v>
      </c>
      <c r="U32" s="712">
        <f>+'Total BP Fac.'!U32+'Total Banpho'!U32+'Total Hemaraj'!U32+'12 95'!U32</f>
        <v>0</v>
      </c>
      <c r="V32" s="709">
        <f t="shared" si="8"/>
        <v>2332868.4</v>
      </c>
      <c r="W32" s="713">
        <f>+'Total BP Fac.'!W32+'Total Banpho'!W32+'Total Hemaraj'!W32+'12 95'!W32</f>
        <v>2846797.0500000003</v>
      </c>
      <c r="X32" s="712">
        <f>+'Total BP Fac.'!X32+'Total Banpho'!X32+'Total Hemaraj'!X32+'12 95'!X32</f>
        <v>0</v>
      </c>
      <c r="Y32" s="714">
        <f t="shared" si="9"/>
        <v>2846797.0500000003</v>
      </c>
      <c r="Z32" s="688">
        <f t="shared" si="10"/>
        <v>7391612.2000000011</v>
      </c>
      <c r="AA32" s="701">
        <f t="shared" si="10"/>
        <v>1491470.0699999998</v>
      </c>
      <c r="AB32" s="690">
        <f t="shared" si="11"/>
        <v>5900142.1300000008</v>
      </c>
      <c r="AC32" s="713">
        <f t="shared" si="12"/>
        <v>15317777.450000001</v>
      </c>
      <c r="AD32" s="712">
        <f t="shared" si="13"/>
        <v>9432455.5600000005</v>
      </c>
      <c r="AE32" s="710">
        <f t="shared" si="14"/>
        <v>5885321.8900000006</v>
      </c>
      <c r="AF32" s="712">
        <f>+'Total BP Fac.'!AF32+'Total Banpho'!AF32+'Total Hemaraj'!AF32+'12 95'!AF32</f>
        <v>2526780.6</v>
      </c>
      <c r="AG32" s="712">
        <f>+'Total BP Fac.'!AG32+'Total Banpho'!AG32+'Total Hemaraj'!AG32+'12 95'!AG32</f>
        <v>0</v>
      </c>
      <c r="AH32" s="710">
        <f t="shared" si="15"/>
        <v>2526780.6</v>
      </c>
      <c r="AI32" s="712">
        <f>+'Total BP Fac.'!AI32+'Total Banpho'!AI32+'Total Hemaraj'!AI32+'12 95'!AI32</f>
        <v>2463367.35</v>
      </c>
      <c r="AJ32" s="712">
        <f>+'Total BP Fac.'!AJ32+'Total Banpho'!AJ32+'Total Hemaraj'!AJ32+'12 95'!AJ32</f>
        <v>0</v>
      </c>
      <c r="AK32" s="710">
        <f t="shared" si="16"/>
        <v>2463367.35</v>
      </c>
      <c r="AL32" s="712">
        <f>+'Total BP Fac.'!AL32+'Total Banpho'!AL32+'Total Hemaraj'!AL32+'12 95'!AL32</f>
        <v>2708183.85</v>
      </c>
      <c r="AM32" s="712">
        <f>+'Total BP Fac.'!AM32+'Total Banpho'!AM32+'Total Hemaraj'!AM32+'12 95'!AM32</f>
        <v>0</v>
      </c>
      <c r="AN32" s="709">
        <f t="shared" si="17"/>
        <v>2708183.85</v>
      </c>
      <c r="AO32" s="688">
        <f t="shared" si="18"/>
        <v>7698331.8000000007</v>
      </c>
      <c r="AP32" s="689">
        <f t="shared" si="18"/>
        <v>0</v>
      </c>
      <c r="AQ32" s="690">
        <f t="shared" si="19"/>
        <v>7698331.8000000007</v>
      </c>
      <c r="AR32" s="712">
        <f>+'Total BP Fac.'!AR32+'Total Banpho'!AR32+'Total Hemaraj'!AR32+'12 95'!AR32</f>
        <v>2512829.75</v>
      </c>
      <c r="AS32" s="712">
        <f>+'Total BP Fac.'!AS32+'Total Banpho'!AS32+'Total Hemaraj'!AS32+'12 95'!AS32</f>
        <v>0</v>
      </c>
      <c r="AT32" s="710">
        <f t="shared" si="20"/>
        <v>2512829.75</v>
      </c>
      <c r="AU32" s="712">
        <f>+'Total BP Fac.'!AU32+'Total Banpho'!AU32+'Total Hemaraj'!AU32+'12 95'!AU32</f>
        <v>2720243.0500000003</v>
      </c>
      <c r="AV32" s="712">
        <f>+'Total BP Fac.'!AV32+'Total Banpho'!AV32+'Total Hemaraj'!AV32+'12 95'!AV32</f>
        <v>0</v>
      </c>
      <c r="AW32" s="710">
        <f t="shared" si="21"/>
        <v>2720243.0500000003</v>
      </c>
      <c r="AX32" s="712">
        <f>+'Total BP Fac.'!AX32+'Total Banpho'!AX32+'Total Hemaraj'!AX32+'12 95'!AX32</f>
        <v>2526363.25</v>
      </c>
      <c r="AY32" s="712">
        <f>+'Total BP Fac.'!AY32+'Total Banpho'!AY32+'Total Hemaraj'!AY32+'12 95'!AY32</f>
        <v>0</v>
      </c>
      <c r="AZ32" s="710">
        <f t="shared" si="22"/>
        <v>2526363.25</v>
      </c>
      <c r="BA32" s="688">
        <f t="shared" si="23"/>
        <v>7759436.0500000007</v>
      </c>
      <c r="BB32" s="701">
        <f t="shared" si="23"/>
        <v>0</v>
      </c>
      <c r="BC32" s="706">
        <f t="shared" si="24"/>
        <v>7759436.0500000007</v>
      </c>
      <c r="BD32" s="717">
        <f t="shared" si="0"/>
        <v>15457767.850000001</v>
      </c>
      <c r="BE32" s="712">
        <f t="shared" si="1"/>
        <v>0</v>
      </c>
      <c r="BF32" s="716">
        <f t="shared" si="25"/>
        <v>15457767.850000001</v>
      </c>
      <c r="BG32" s="717">
        <f t="shared" si="26"/>
        <v>30775545.300000004</v>
      </c>
      <c r="BH32" s="712">
        <f t="shared" si="27"/>
        <v>9432455.5600000005</v>
      </c>
      <c r="BI32" s="716">
        <f t="shared" si="28"/>
        <v>21343089.740000002</v>
      </c>
      <c r="BJ32" s="541"/>
      <c r="BK32" s="380"/>
      <c r="BL32" s="380"/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1"/>
      <c r="CC32" s="382"/>
    </row>
    <row r="33" spans="1:83" s="383" customFormat="1" ht="33" customHeight="1">
      <c r="A33" s="388">
        <f t="shared" si="29"/>
        <v>27</v>
      </c>
      <c r="B33" s="384">
        <v>51499</v>
      </c>
      <c r="C33" s="536" t="s">
        <v>23</v>
      </c>
      <c r="D33" s="698" t="s">
        <v>277</v>
      </c>
      <c r="E33" s="713">
        <f>+'Total BP Fac.'!E33+'Total Banpho'!E33+'Total Hemaraj'!E33+'12 95'!E33</f>
        <v>1650</v>
      </c>
      <c r="F33" s="712">
        <f>+'Total BP Fac.'!F33+'Total Banpho'!F33+'Total Hemaraj'!F33+'12 95'!F33</f>
        <v>0</v>
      </c>
      <c r="G33" s="709">
        <f t="shared" si="2"/>
        <v>1650</v>
      </c>
      <c r="H33" s="713">
        <f>+'Total BP Fac.'!H33+'Total Banpho'!H33+'Total Hemaraj'!H33+'12 95'!H33</f>
        <v>2450</v>
      </c>
      <c r="I33" s="712">
        <f>+'Total BP Fac.'!I33+'Total Banpho'!I33+'Total Hemaraj'!I33+'12 95'!I33</f>
        <v>1906</v>
      </c>
      <c r="J33" s="709">
        <f t="shared" si="3"/>
        <v>544</v>
      </c>
      <c r="K33" s="713">
        <f>+'Total BP Fac.'!K33+'Total Banpho'!K33+'Total Hemaraj'!K33+'12 95'!K33</f>
        <v>1800</v>
      </c>
      <c r="L33" s="712">
        <f>+'Total BP Fac.'!L33+'Total Banpho'!L33+'Total Hemaraj'!L33+'12 95'!L33</f>
        <v>3502</v>
      </c>
      <c r="M33" s="714">
        <f t="shared" si="4"/>
        <v>-1702</v>
      </c>
      <c r="N33" s="688">
        <f t="shared" si="5"/>
        <v>5900</v>
      </c>
      <c r="O33" s="689">
        <f t="shared" si="5"/>
        <v>5408</v>
      </c>
      <c r="P33" s="690">
        <f t="shared" si="6"/>
        <v>492</v>
      </c>
      <c r="Q33" s="713">
        <f>+'Total BP Fac.'!Q33+'Total Banpho'!Q33+'Total Hemaraj'!Q33+'12 95'!Q33</f>
        <v>1850</v>
      </c>
      <c r="R33" s="712">
        <f>+'Total BP Fac.'!R33+'Total Banpho'!R33+'Total Hemaraj'!R33+'12 95'!R33</f>
        <v>1228</v>
      </c>
      <c r="S33" s="709">
        <f t="shared" si="7"/>
        <v>622</v>
      </c>
      <c r="T33" s="713">
        <f>+'Total BP Fac.'!T33+'Total Banpho'!T33+'Total Hemaraj'!T33+'12 95'!T33</f>
        <v>2400</v>
      </c>
      <c r="U33" s="712">
        <f>+'Total BP Fac.'!U33+'Total Banpho'!U33+'Total Hemaraj'!U33+'12 95'!U33</f>
        <v>0</v>
      </c>
      <c r="V33" s="709">
        <f t="shared" si="8"/>
        <v>2400</v>
      </c>
      <c r="W33" s="713">
        <f>+'Total BP Fac.'!W33+'Total Banpho'!W33+'Total Hemaraj'!W33+'12 95'!W33</f>
        <v>2850</v>
      </c>
      <c r="X33" s="712">
        <f>+'Total BP Fac.'!X33+'Total Banpho'!X33+'Total Hemaraj'!X33+'12 95'!X33</f>
        <v>0</v>
      </c>
      <c r="Y33" s="714">
        <f t="shared" si="9"/>
        <v>2850</v>
      </c>
      <c r="Z33" s="688">
        <f t="shared" si="10"/>
        <v>7100</v>
      </c>
      <c r="AA33" s="701">
        <f t="shared" si="10"/>
        <v>1228</v>
      </c>
      <c r="AB33" s="690">
        <f t="shared" si="11"/>
        <v>5872</v>
      </c>
      <c r="AC33" s="713">
        <f t="shared" si="12"/>
        <v>13000</v>
      </c>
      <c r="AD33" s="712">
        <f t="shared" si="13"/>
        <v>6636</v>
      </c>
      <c r="AE33" s="710">
        <f t="shared" si="14"/>
        <v>6364</v>
      </c>
      <c r="AF33" s="712">
        <f>+'Total BP Fac.'!AF33+'Total Banpho'!AF33+'Total Hemaraj'!AF33+'12 95'!AF33</f>
        <v>1800</v>
      </c>
      <c r="AG33" s="712">
        <f>+'Total BP Fac.'!AG33+'Total Banpho'!AG33+'Total Hemaraj'!AG33+'12 95'!AG33</f>
        <v>0</v>
      </c>
      <c r="AH33" s="710">
        <f t="shared" si="15"/>
        <v>1800</v>
      </c>
      <c r="AI33" s="712">
        <f>+'Total BP Fac.'!AI33+'Total Banpho'!AI33+'Total Hemaraj'!AI33+'12 95'!AI33</f>
        <v>2450</v>
      </c>
      <c r="AJ33" s="712">
        <f>+'Total BP Fac.'!AJ33+'Total Banpho'!AJ33+'Total Hemaraj'!AJ33+'12 95'!AJ33</f>
        <v>0</v>
      </c>
      <c r="AK33" s="710">
        <f t="shared" si="16"/>
        <v>2450</v>
      </c>
      <c r="AL33" s="712">
        <f>+'Total BP Fac.'!AL33+'Total Banpho'!AL33+'Total Hemaraj'!AL33+'12 95'!AL33</f>
        <v>1800</v>
      </c>
      <c r="AM33" s="712">
        <f>+'Total BP Fac.'!AM33+'Total Banpho'!AM33+'Total Hemaraj'!AM33+'12 95'!AM33</f>
        <v>0</v>
      </c>
      <c r="AN33" s="709">
        <f t="shared" si="17"/>
        <v>1800</v>
      </c>
      <c r="AO33" s="688">
        <f t="shared" si="18"/>
        <v>6050</v>
      </c>
      <c r="AP33" s="689">
        <f t="shared" si="18"/>
        <v>0</v>
      </c>
      <c r="AQ33" s="690">
        <f t="shared" si="19"/>
        <v>6050</v>
      </c>
      <c r="AR33" s="712">
        <f>+'Total BP Fac.'!AR33+'Total Banpho'!AR33+'Total Hemaraj'!AR33+'12 95'!AR33</f>
        <v>2350</v>
      </c>
      <c r="AS33" s="712">
        <f>+'Total BP Fac.'!AS33+'Total Banpho'!AS33+'Total Hemaraj'!AS33+'12 95'!AS33</f>
        <v>0</v>
      </c>
      <c r="AT33" s="710">
        <f t="shared" si="20"/>
        <v>2350</v>
      </c>
      <c r="AU33" s="712">
        <f>+'Total BP Fac.'!AU33+'Total Banpho'!AU33+'Total Hemaraj'!AU33+'12 95'!AU33</f>
        <v>2350</v>
      </c>
      <c r="AV33" s="712">
        <f>+'Total BP Fac.'!AV33+'Total Banpho'!AV33+'Total Hemaraj'!AV33+'12 95'!AV33</f>
        <v>0</v>
      </c>
      <c r="AW33" s="710">
        <f t="shared" si="21"/>
        <v>2350</v>
      </c>
      <c r="AX33" s="712">
        <f>+'Total BP Fac.'!AX33+'Total Banpho'!AX33+'Total Hemaraj'!AX33+'12 95'!AX33</f>
        <v>1750</v>
      </c>
      <c r="AY33" s="712">
        <f>+'Total BP Fac.'!AY33+'Total Banpho'!AY33+'Total Hemaraj'!AY33+'12 95'!AY33</f>
        <v>0</v>
      </c>
      <c r="AZ33" s="710">
        <f t="shared" si="22"/>
        <v>1750</v>
      </c>
      <c r="BA33" s="688">
        <f t="shared" si="23"/>
        <v>6450</v>
      </c>
      <c r="BB33" s="701">
        <f t="shared" si="23"/>
        <v>0</v>
      </c>
      <c r="BC33" s="706">
        <f t="shared" si="24"/>
        <v>6450</v>
      </c>
      <c r="BD33" s="717">
        <f t="shared" si="0"/>
        <v>12500</v>
      </c>
      <c r="BE33" s="712">
        <f t="shared" si="1"/>
        <v>0</v>
      </c>
      <c r="BF33" s="716">
        <f t="shared" si="25"/>
        <v>12500</v>
      </c>
      <c r="BG33" s="717">
        <f t="shared" si="26"/>
        <v>25500</v>
      </c>
      <c r="BH33" s="712">
        <f t="shared" si="27"/>
        <v>6636</v>
      </c>
      <c r="BI33" s="716">
        <f t="shared" si="28"/>
        <v>18864</v>
      </c>
      <c r="BJ33" s="541"/>
      <c r="BK33" s="380"/>
      <c r="BL33" s="380"/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1"/>
      <c r="CC33" s="382"/>
    </row>
    <row r="34" spans="1:83" s="383" customFormat="1" ht="33" customHeight="1">
      <c r="A34" s="388">
        <f t="shared" si="29"/>
        <v>28</v>
      </c>
      <c r="B34" s="384">
        <v>51601</v>
      </c>
      <c r="C34" s="536" t="s">
        <v>24</v>
      </c>
      <c r="D34" s="698" t="s">
        <v>278</v>
      </c>
      <c r="E34" s="713">
        <f>+'Total BP Fac.'!E34+'Total Banpho'!E34+'Total Hemaraj'!E34+'12 95'!E34</f>
        <v>0</v>
      </c>
      <c r="F34" s="712">
        <f>+'Total BP Fac.'!F34+'Total Banpho'!F34+'Total Hemaraj'!F34+'12 95'!F34</f>
        <v>0</v>
      </c>
      <c r="G34" s="709">
        <f t="shared" si="2"/>
        <v>0</v>
      </c>
      <c r="H34" s="713">
        <f>+'Total BP Fac.'!H34+'Total Banpho'!H34+'Total Hemaraj'!H34+'12 95'!H34</f>
        <v>0</v>
      </c>
      <c r="I34" s="712">
        <f>+'Total BP Fac.'!I34+'Total Banpho'!I34+'Total Hemaraj'!I34+'12 95'!I34</f>
        <v>0</v>
      </c>
      <c r="J34" s="709">
        <f t="shared" si="3"/>
        <v>0</v>
      </c>
      <c r="K34" s="713">
        <f>+'Total BP Fac.'!K34+'Total Banpho'!K34+'Total Hemaraj'!K34+'12 95'!K34</f>
        <v>2000</v>
      </c>
      <c r="L34" s="712">
        <f>+'Total BP Fac.'!L34+'Total Banpho'!L34+'Total Hemaraj'!L34+'12 95'!L34</f>
        <v>0</v>
      </c>
      <c r="M34" s="714">
        <f t="shared" si="4"/>
        <v>2000</v>
      </c>
      <c r="N34" s="688">
        <f t="shared" si="5"/>
        <v>2000</v>
      </c>
      <c r="O34" s="689">
        <f t="shared" si="5"/>
        <v>0</v>
      </c>
      <c r="P34" s="690">
        <f t="shared" si="6"/>
        <v>2000</v>
      </c>
      <c r="Q34" s="713">
        <f>+'Total BP Fac.'!Q34+'Total Banpho'!Q34+'Total Hemaraj'!Q34+'12 95'!Q34</f>
        <v>0</v>
      </c>
      <c r="R34" s="712">
        <f>+'Total BP Fac.'!R34+'Total Banpho'!R34+'Total Hemaraj'!R34+'12 95'!R34</f>
        <v>0</v>
      </c>
      <c r="S34" s="709">
        <f t="shared" si="7"/>
        <v>0</v>
      </c>
      <c r="T34" s="713">
        <f>+'Total BP Fac.'!T34+'Total Banpho'!T34+'Total Hemaraj'!T34+'12 95'!T34</f>
        <v>0</v>
      </c>
      <c r="U34" s="712">
        <f>+'Total BP Fac.'!U34+'Total Banpho'!U34+'Total Hemaraj'!U34+'12 95'!U34</f>
        <v>0</v>
      </c>
      <c r="V34" s="709">
        <f t="shared" si="8"/>
        <v>0</v>
      </c>
      <c r="W34" s="713">
        <f>+'Total BP Fac.'!W34+'Total Banpho'!W34+'Total Hemaraj'!W34+'12 95'!W34</f>
        <v>0</v>
      </c>
      <c r="X34" s="712">
        <f>+'Total BP Fac.'!X34+'Total Banpho'!X34+'Total Hemaraj'!X34+'12 95'!X34</f>
        <v>0</v>
      </c>
      <c r="Y34" s="714">
        <f t="shared" si="9"/>
        <v>0</v>
      </c>
      <c r="Z34" s="688">
        <f t="shared" si="10"/>
        <v>0</v>
      </c>
      <c r="AA34" s="701">
        <f t="shared" si="10"/>
        <v>0</v>
      </c>
      <c r="AB34" s="690">
        <f t="shared" si="11"/>
        <v>0</v>
      </c>
      <c r="AC34" s="713">
        <f t="shared" si="12"/>
        <v>2000</v>
      </c>
      <c r="AD34" s="712">
        <f t="shared" si="13"/>
        <v>0</v>
      </c>
      <c r="AE34" s="710">
        <f t="shared" si="14"/>
        <v>2000</v>
      </c>
      <c r="AF34" s="712">
        <f>+'Total BP Fac.'!AF34+'Total Banpho'!AF34+'Total Hemaraj'!AF34+'12 95'!AF34</f>
        <v>0</v>
      </c>
      <c r="AG34" s="712">
        <f>+'Total BP Fac.'!AG34+'Total Banpho'!AG34+'Total Hemaraj'!AG34+'12 95'!AG34</f>
        <v>0</v>
      </c>
      <c r="AH34" s="710">
        <f t="shared" si="15"/>
        <v>0</v>
      </c>
      <c r="AI34" s="712">
        <f>+'Total BP Fac.'!AI34+'Total Banpho'!AI34+'Total Hemaraj'!AI34+'12 95'!AI34</f>
        <v>0</v>
      </c>
      <c r="AJ34" s="712">
        <f>+'Total BP Fac.'!AJ34+'Total Banpho'!AJ34+'Total Hemaraj'!AJ34+'12 95'!AJ34</f>
        <v>0</v>
      </c>
      <c r="AK34" s="710">
        <f t="shared" si="16"/>
        <v>0</v>
      </c>
      <c r="AL34" s="712">
        <f>+'Total BP Fac.'!AL34+'Total Banpho'!AL34+'Total Hemaraj'!AL34+'12 95'!AL34</f>
        <v>2000</v>
      </c>
      <c r="AM34" s="712">
        <f>+'Total BP Fac.'!AM34+'Total Banpho'!AM34+'Total Hemaraj'!AM34+'12 95'!AM34</f>
        <v>0</v>
      </c>
      <c r="AN34" s="709">
        <f t="shared" si="17"/>
        <v>2000</v>
      </c>
      <c r="AO34" s="688">
        <f t="shared" si="18"/>
        <v>2000</v>
      </c>
      <c r="AP34" s="689">
        <f t="shared" si="18"/>
        <v>0</v>
      </c>
      <c r="AQ34" s="690">
        <f t="shared" si="19"/>
        <v>2000</v>
      </c>
      <c r="AR34" s="712">
        <f>+'Total BP Fac.'!AR34+'Total Banpho'!AR34+'Total Hemaraj'!AR34+'12 95'!AR34</f>
        <v>0</v>
      </c>
      <c r="AS34" s="712">
        <f>+'Total BP Fac.'!AS34+'Total Banpho'!AS34+'Total Hemaraj'!AS34+'12 95'!AS34</f>
        <v>0</v>
      </c>
      <c r="AT34" s="710">
        <f t="shared" si="20"/>
        <v>0</v>
      </c>
      <c r="AU34" s="712">
        <f>+'Total BP Fac.'!AU34+'Total Banpho'!AU34+'Total Hemaraj'!AU34+'12 95'!AU34</f>
        <v>0</v>
      </c>
      <c r="AV34" s="712">
        <f>+'Total BP Fac.'!AV34+'Total Banpho'!AV34+'Total Hemaraj'!AV34+'12 95'!AV34</f>
        <v>0</v>
      </c>
      <c r="AW34" s="710">
        <f t="shared" si="21"/>
        <v>0</v>
      </c>
      <c r="AX34" s="712">
        <f>+'Total BP Fac.'!AX34+'Total Banpho'!AX34+'Total Hemaraj'!AX34+'12 95'!AX34</f>
        <v>0</v>
      </c>
      <c r="AY34" s="712">
        <f>+'Total BP Fac.'!AY34+'Total Banpho'!AY34+'Total Hemaraj'!AY34+'12 95'!AY34</f>
        <v>0</v>
      </c>
      <c r="AZ34" s="710">
        <f t="shared" si="22"/>
        <v>0</v>
      </c>
      <c r="BA34" s="688">
        <f t="shared" si="23"/>
        <v>0</v>
      </c>
      <c r="BB34" s="701">
        <f t="shared" si="23"/>
        <v>0</v>
      </c>
      <c r="BC34" s="706">
        <f t="shared" si="24"/>
        <v>0</v>
      </c>
      <c r="BD34" s="717">
        <f t="shared" si="0"/>
        <v>2000</v>
      </c>
      <c r="BE34" s="712">
        <f t="shared" si="1"/>
        <v>0</v>
      </c>
      <c r="BF34" s="716">
        <f t="shared" si="25"/>
        <v>2000</v>
      </c>
      <c r="BG34" s="717">
        <f t="shared" si="26"/>
        <v>4000</v>
      </c>
      <c r="BH34" s="712">
        <f t="shared" si="27"/>
        <v>0</v>
      </c>
      <c r="BI34" s="716">
        <f t="shared" si="28"/>
        <v>4000</v>
      </c>
      <c r="BJ34" s="541"/>
      <c r="BK34" s="380"/>
      <c r="BL34" s="380"/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1"/>
      <c r="CC34" s="382"/>
    </row>
    <row r="35" spans="1:83" s="383" customFormat="1" ht="33" customHeight="1">
      <c r="A35" s="388">
        <f t="shared" si="29"/>
        <v>29</v>
      </c>
      <c r="B35" s="384">
        <v>51602</v>
      </c>
      <c r="C35" s="536" t="s">
        <v>25</v>
      </c>
      <c r="D35" s="698" t="s">
        <v>279</v>
      </c>
      <c r="E35" s="713">
        <f>+'Total BP Fac.'!E35+'Total Banpho'!E35+'Total Hemaraj'!E35+'12 95'!E35</f>
        <v>0</v>
      </c>
      <c r="F35" s="712">
        <f>+'Total BP Fac.'!F35+'Total Banpho'!F35+'Total Hemaraj'!F35+'12 95'!F35</f>
        <v>11000</v>
      </c>
      <c r="G35" s="709">
        <f t="shared" si="2"/>
        <v>-11000</v>
      </c>
      <c r="H35" s="713">
        <f>+'Total BP Fac.'!H35+'Total Banpho'!H35+'Total Hemaraj'!H35+'12 95'!H35</f>
        <v>8000</v>
      </c>
      <c r="I35" s="712">
        <f>+'Total BP Fac.'!I35+'Total Banpho'!I35+'Total Hemaraj'!I35+'12 95'!I35</f>
        <v>48460</v>
      </c>
      <c r="J35" s="709">
        <f t="shared" si="3"/>
        <v>-40460</v>
      </c>
      <c r="K35" s="713">
        <f>+'Total BP Fac.'!K35+'Total Banpho'!K35+'Total Hemaraj'!K35+'12 95'!K35</f>
        <v>43800</v>
      </c>
      <c r="L35" s="712">
        <f>+'Total BP Fac.'!L35+'Total Banpho'!L35+'Total Hemaraj'!L35+'12 95'!L35</f>
        <v>0</v>
      </c>
      <c r="M35" s="714">
        <f t="shared" si="4"/>
        <v>43800</v>
      </c>
      <c r="N35" s="688">
        <f t="shared" si="5"/>
        <v>51800</v>
      </c>
      <c r="O35" s="689">
        <f t="shared" si="5"/>
        <v>59460</v>
      </c>
      <c r="P35" s="690">
        <f t="shared" si="6"/>
        <v>-7660</v>
      </c>
      <c r="Q35" s="713">
        <f>+'Total BP Fac.'!Q35+'Total Banpho'!Q35+'Total Hemaraj'!Q35+'12 95'!Q35</f>
        <v>25000</v>
      </c>
      <c r="R35" s="712">
        <f>+'Total BP Fac.'!R35+'Total Banpho'!R35+'Total Hemaraj'!R35+'12 95'!R35</f>
        <v>0</v>
      </c>
      <c r="S35" s="709">
        <f t="shared" si="7"/>
        <v>25000</v>
      </c>
      <c r="T35" s="713">
        <f>+'Total BP Fac.'!T35+'Total Banpho'!T35+'Total Hemaraj'!T35+'12 95'!T35</f>
        <v>155000</v>
      </c>
      <c r="U35" s="712">
        <f>+'Total BP Fac.'!U35+'Total Banpho'!U35+'Total Hemaraj'!U35+'12 95'!U35</f>
        <v>0</v>
      </c>
      <c r="V35" s="709">
        <f t="shared" si="8"/>
        <v>155000</v>
      </c>
      <c r="W35" s="713">
        <f>+'Total BP Fac.'!W35+'Total Banpho'!W35+'Total Hemaraj'!W35+'12 95'!W35</f>
        <v>7000</v>
      </c>
      <c r="X35" s="712">
        <f>+'Total BP Fac.'!X35+'Total Banpho'!X35+'Total Hemaraj'!X35+'12 95'!X35</f>
        <v>0</v>
      </c>
      <c r="Y35" s="714">
        <f t="shared" si="9"/>
        <v>7000</v>
      </c>
      <c r="Z35" s="688">
        <f t="shared" si="10"/>
        <v>187000</v>
      </c>
      <c r="AA35" s="701">
        <f t="shared" si="10"/>
        <v>0</v>
      </c>
      <c r="AB35" s="690">
        <f t="shared" si="11"/>
        <v>187000</v>
      </c>
      <c r="AC35" s="713">
        <f t="shared" si="12"/>
        <v>238800</v>
      </c>
      <c r="AD35" s="712">
        <f t="shared" si="13"/>
        <v>59460</v>
      </c>
      <c r="AE35" s="710">
        <f t="shared" si="14"/>
        <v>179340</v>
      </c>
      <c r="AF35" s="712">
        <f>+'Total BP Fac.'!AF35+'Total Banpho'!AF35+'Total Hemaraj'!AF35+'12 95'!AF35</f>
        <v>5500</v>
      </c>
      <c r="AG35" s="712">
        <f>+'Total BP Fac.'!AG35+'Total Banpho'!AG35+'Total Hemaraj'!AG35+'12 95'!AG35</f>
        <v>0</v>
      </c>
      <c r="AH35" s="710">
        <f t="shared" si="15"/>
        <v>5500</v>
      </c>
      <c r="AI35" s="712">
        <f>+'Total BP Fac.'!AI35+'Total Banpho'!AI35+'Total Hemaraj'!AI35+'12 95'!AI35</f>
        <v>11325.81</v>
      </c>
      <c r="AJ35" s="712">
        <f>+'Total BP Fac.'!AJ35+'Total Banpho'!AJ35+'Total Hemaraj'!AJ35+'12 95'!AJ35</f>
        <v>0</v>
      </c>
      <c r="AK35" s="710">
        <f t="shared" si="16"/>
        <v>11325.81</v>
      </c>
      <c r="AL35" s="712">
        <f>+'Total BP Fac.'!AL35+'Total Banpho'!AL35+'Total Hemaraj'!AL35+'12 95'!AL35</f>
        <v>39503.74</v>
      </c>
      <c r="AM35" s="712">
        <f>+'Total BP Fac.'!AM35+'Total Banpho'!AM35+'Total Hemaraj'!AM35+'12 95'!AM35</f>
        <v>0</v>
      </c>
      <c r="AN35" s="709">
        <f t="shared" si="17"/>
        <v>39503.74</v>
      </c>
      <c r="AO35" s="688">
        <f t="shared" si="18"/>
        <v>56329.549999999996</v>
      </c>
      <c r="AP35" s="689">
        <f t="shared" si="18"/>
        <v>0</v>
      </c>
      <c r="AQ35" s="690">
        <f t="shared" si="19"/>
        <v>56329.549999999996</v>
      </c>
      <c r="AR35" s="712">
        <f>+'Total BP Fac.'!AR35+'Total Banpho'!AR35+'Total Hemaraj'!AR35+'12 95'!AR35</f>
        <v>21400</v>
      </c>
      <c r="AS35" s="712">
        <f>+'Total BP Fac.'!AS35+'Total Banpho'!AS35+'Total Hemaraj'!AS35+'12 95'!AS35</f>
        <v>0</v>
      </c>
      <c r="AT35" s="710">
        <f t="shared" si="20"/>
        <v>21400</v>
      </c>
      <c r="AU35" s="712">
        <f>+'Total BP Fac.'!AU35+'Total Banpho'!AU35+'Total Hemaraj'!AU35+'12 95'!AU35</f>
        <v>45000</v>
      </c>
      <c r="AV35" s="712">
        <f>+'Total BP Fac.'!AV35+'Total Banpho'!AV35+'Total Hemaraj'!AV35+'12 95'!AV35</f>
        <v>0</v>
      </c>
      <c r="AW35" s="710">
        <f t="shared" si="21"/>
        <v>45000</v>
      </c>
      <c r="AX35" s="712">
        <f>+'Total BP Fac.'!AX35+'Total Banpho'!AX35+'Total Hemaraj'!AX35+'12 95'!AX35</f>
        <v>4300</v>
      </c>
      <c r="AY35" s="712">
        <f>+'Total BP Fac.'!AY35+'Total Banpho'!AY35+'Total Hemaraj'!AY35+'12 95'!AY35</f>
        <v>0</v>
      </c>
      <c r="AZ35" s="710">
        <f t="shared" si="22"/>
        <v>4300</v>
      </c>
      <c r="BA35" s="688">
        <f t="shared" si="23"/>
        <v>70700</v>
      </c>
      <c r="BB35" s="701">
        <f t="shared" si="23"/>
        <v>0</v>
      </c>
      <c r="BC35" s="706">
        <f t="shared" si="24"/>
        <v>70700</v>
      </c>
      <c r="BD35" s="717">
        <f t="shared" si="0"/>
        <v>127029.54999999999</v>
      </c>
      <c r="BE35" s="712">
        <f t="shared" si="1"/>
        <v>0</v>
      </c>
      <c r="BF35" s="716">
        <f t="shared" si="25"/>
        <v>127029.54999999999</v>
      </c>
      <c r="BG35" s="717">
        <f t="shared" si="26"/>
        <v>365829.55</v>
      </c>
      <c r="BH35" s="712">
        <f t="shared" si="27"/>
        <v>59460</v>
      </c>
      <c r="BI35" s="716">
        <f t="shared" si="28"/>
        <v>306369.55</v>
      </c>
      <c r="BJ35" s="541"/>
      <c r="BK35" s="380"/>
      <c r="BL35" s="380"/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1"/>
      <c r="CC35" s="382"/>
      <c r="CE35" s="391"/>
    </row>
    <row r="36" spans="1:83" s="383" customFormat="1" ht="33" customHeight="1">
      <c r="A36" s="388">
        <f t="shared" si="29"/>
        <v>30</v>
      </c>
      <c r="B36" s="384">
        <v>51603</v>
      </c>
      <c r="C36" s="536" t="s">
        <v>26</v>
      </c>
      <c r="D36" s="698" t="s">
        <v>280</v>
      </c>
      <c r="E36" s="713">
        <f>+'Total BP Fac.'!E36+'Total Banpho'!E36+'Total Hemaraj'!E36+'12 95'!E36</f>
        <v>218690</v>
      </c>
      <c r="F36" s="712">
        <f>+'Total BP Fac.'!F36+'Total Banpho'!F36+'Total Hemaraj'!F36+'12 95'!F36</f>
        <v>200688.96</v>
      </c>
      <c r="G36" s="709">
        <f t="shared" si="2"/>
        <v>18001.040000000008</v>
      </c>
      <c r="H36" s="713">
        <f>+'Total BP Fac.'!H36+'Total Banpho'!H36+'Total Hemaraj'!H36+'12 95'!H36</f>
        <v>218690</v>
      </c>
      <c r="I36" s="712">
        <f>+'Total BP Fac.'!I36+'Total Banpho'!I36+'Total Hemaraj'!I36+'12 95'!I36</f>
        <v>224132.22</v>
      </c>
      <c r="J36" s="709">
        <f t="shared" si="3"/>
        <v>-5442.2200000000012</v>
      </c>
      <c r="K36" s="713">
        <f>+'Total BP Fac.'!K36+'Total Banpho'!K36+'Total Hemaraj'!K36+'12 95'!K36</f>
        <v>227285</v>
      </c>
      <c r="L36" s="712">
        <f>+'Total BP Fac.'!L36+'Total Banpho'!L36+'Total Hemaraj'!L36+'12 95'!L36</f>
        <v>219647.35</v>
      </c>
      <c r="M36" s="714">
        <f t="shared" si="4"/>
        <v>7637.6499999999942</v>
      </c>
      <c r="N36" s="688">
        <f t="shared" si="5"/>
        <v>664665</v>
      </c>
      <c r="O36" s="689">
        <f t="shared" si="5"/>
        <v>644468.53</v>
      </c>
      <c r="P36" s="690">
        <f t="shared" si="6"/>
        <v>20196.469999999972</v>
      </c>
      <c r="Q36" s="713">
        <f>+'Total BP Fac.'!Q36+'Total Banpho'!Q36+'Total Hemaraj'!Q36+'12 95'!Q36</f>
        <v>203105</v>
      </c>
      <c r="R36" s="752">
        <f>+'Total BP Fac.'!R36+'Total Banpho'!R36+'Total Hemaraj'!R36+'12 95'!R36</f>
        <v>108820.44</v>
      </c>
      <c r="S36" s="709">
        <f t="shared" si="7"/>
        <v>94284.56</v>
      </c>
      <c r="T36" s="713">
        <f>+'Total BP Fac.'!T36+'Total Banpho'!T36+'Total Hemaraj'!T36+'12 95'!T36</f>
        <v>209295</v>
      </c>
      <c r="U36" s="712">
        <f>+'Total BP Fac.'!U36+'Total Banpho'!U36+'Total Hemaraj'!U36+'12 95'!U36</f>
        <v>0</v>
      </c>
      <c r="V36" s="709">
        <f t="shared" si="8"/>
        <v>209295</v>
      </c>
      <c r="W36" s="713">
        <f>+'Total BP Fac.'!W36+'Total Banpho'!W36+'Total Hemaraj'!W36+'12 95'!W36</f>
        <v>222290</v>
      </c>
      <c r="X36" s="712">
        <f>+'Total BP Fac.'!X36+'Total Banpho'!X36+'Total Hemaraj'!X36+'12 95'!X36</f>
        <v>0</v>
      </c>
      <c r="Y36" s="714">
        <f t="shared" si="9"/>
        <v>222290</v>
      </c>
      <c r="Z36" s="688">
        <f t="shared" si="10"/>
        <v>634690</v>
      </c>
      <c r="AA36" s="701">
        <f t="shared" si="10"/>
        <v>108820.44</v>
      </c>
      <c r="AB36" s="690">
        <f t="shared" si="11"/>
        <v>525869.56000000006</v>
      </c>
      <c r="AC36" s="713">
        <f t="shared" si="12"/>
        <v>1299355</v>
      </c>
      <c r="AD36" s="712">
        <f t="shared" si="13"/>
        <v>753288.97</v>
      </c>
      <c r="AE36" s="710">
        <f t="shared" si="14"/>
        <v>546066.03</v>
      </c>
      <c r="AF36" s="712">
        <f>+'Total BP Fac.'!AF36+'Total Banpho'!AF36+'Total Hemaraj'!AF36+'12 95'!AF36</f>
        <v>229090</v>
      </c>
      <c r="AG36" s="712">
        <f>+'Total BP Fac.'!AG36+'Total Banpho'!AG36+'Total Hemaraj'!AG36+'12 95'!AG36</f>
        <v>0</v>
      </c>
      <c r="AH36" s="710">
        <f t="shared" si="15"/>
        <v>229090</v>
      </c>
      <c r="AI36" s="712">
        <f>+'Total BP Fac.'!AI36+'Total Banpho'!AI36+'Total Hemaraj'!AI36+'12 95'!AI36</f>
        <v>217890</v>
      </c>
      <c r="AJ36" s="712">
        <f>+'Total BP Fac.'!AJ36+'Total Banpho'!AJ36+'Total Hemaraj'!AJ36+'12 95'!AJ36</f>
        <v>0</v>
      </c>
      <c r="AK36" s="710">
        <f t="shared" si="16"/>
        <v>217890</v>
      </c>
      <c r="AL36" s="712">
        <f>+'Total BP Fac.'!AL36+'Total Banpho'!AL36+'Total Hemaraj'!AL36+'12 95'!AL36</f>
        <v>228290</v>
      </c>
      <c r="AM36" s="712">
        <f>+'Total BP Fac.'!AM36+'Total Banpho'!AM36+'Total Hemaraj'!AM36+'12 95'!AM36</f>
        <v>0</v>
      </c>
      <c r="AN36" s="709">
        <f t="shared" si="17"/>
        <v>228290</v>
      </c>
      <c r="AO36" s="688">
        <f t="shared" si="18"/>
        <v>675270</v>
      </c>
      <c r="AP36" s="689">
        <f t="shared" si="18"/>
        <v>0</v>
      </c>
      <c r="AQ36" s="690">
        <f t="shared" si="19"/>
        <v>675270</v>
      </c>
      <c r="AR36" s="712">
        <f>+'Total BP Fac.'!AR36+'Total Banpho'!AR36+'Total Hemaraj'!AR36+'12 95'!AR36</f>
        <v>225885</v>
      </c>
      <c r="AS36" s="712">
        <f>+'Total BP Fac.'!AS36+'Total Banpho'!AS36+'Total Hemaraj'!AS36+'12 95'!AS36</f>
        <v>0</v>
      </c>
      <c r="AT36" s="710">
        <f t="shared" si="20"/>
        <v>225885</v>
      </c>
      <c r="AU36" s="712">
        <f>+'Total BP Fac.'!AU36+'Total Banpho'!AU36+'Total Hemaraj'!AU36+'12 95'!AU36</f>
        <v>227285</v>
      </c>
      <c r="AV36" s="712">
        <f>+'Total BP Fac.'!AV36+'Total Banpho'!AV36+'Total Hemaraj'!AV36+'12 95'!AV36</f>
        <v>0</v>
      </c>
      <c r="AW36" s="710">
        <f t="shared" si="21"/>
        <v>227285</v>
      </c>
      <c r="AX36" s="712">
        <f>+'Total BP Fac.'!AX36+'Total Banpho'!AX36+'Total Hemaraj'!AX36+'12 95'!AX36</f>
        <v>221485</v>
      </c>
      <c r="AY36" s="712">
        <f>+'Total BP Fac.'!AY36+'Total Banpho'!AY36+'Total Hemaraj'!AY36+'12 95'!AY36</f>
        <v>0</v>
      </c>
      <c r="AZ36" s="710">
        <f t="shared" si="22"/>
        <v>221485</v>
      </c>
      <c r="BA36" s="688">
        <f t="shared" si="23"/>
        <v>674655</v>
      </c>
      <c r="BB36" s="701">
        <f t="shared" si="23"/>
        <v>0</v>
      </c>
      <c r="BC36" s="706">
        <f t="shared" si="24"/>
        <v>674655</v>
      </c>
      <c r="BD36" s="717">
        <f t="shared" si="0"/>
        <v>1349925</v>
      </c>
      <c r="BE36" s="712">
        <f t="shared" si="1"/>
        <v>0</v>
      </c>
      <c r="BF36" s="716">
        <f t="shared" si="25"/>
        <v>1349925</v>
      </c>
      <c r="BG36" s="717">
        <f t="shared" si="26"/>
        <v>2649280</v>
      </c>
      <c r="BH36" s="712">
        <f t="shared" si="27"/>
        <v>753288.97</v>
      </c>
      <c r="BI36" s="716">
        <f t="shared" si="28"/>
        <v>1895991.03</v>
      </c>
      <c r="BJ36" s="541"/>
      <c r="BK36" s="380"/>
      <c r="BL36" s="380"/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1"/>
      <c r="CC36" s="382"/>
    </row>
    <row r="37" spans="1:83" s="383" customFormat="1" ht="33" customHeight="1">
      <c r="A37" s="388">
        <f t="shared" si="29"/>
        <v>31</v>
      </c>
      <c r="B37" s="384">
        <v>51604</v>
      </c>
      <c r="C37" s="536" t="s">
        <v>27</v>
      </c>
      <c r="D37" s="698" t="s">
        <v>281</v>
      </c>
      <c r="E37" s="713">
        <f>+'Total BP Fac.'!E37+'Total Banpho'!E37+'Total Hemaraj'!E37+'12 95'!E37</f>
        <v>30900</v>
      </c>
      <c r="F37" s="712">
        <f>+'Total BP Fac.'!F37+'Total Banpho'!F37+'Total Hemaraj'!F37+'12 95'!F37</f>
        <v>53963</v>
      </c>
      <c r="G37" s="709">
        <f t="shared" si="2"/>
        <v>-23063</v>
      </c>
      <c r="H37" s="713">
        <f>+'Total BP Fac.'!H37+'Total Banpho'!H37+'Total Hemaraj'!H37+'12 95'!H37</f>
        <v>30900</v>
      </c>
      <c r="I37" s="712">
        <f>+'Total BP Fac.'!I37+'Total Banpho'!I37+'Total Hemaraj'!I37+'12 95'!I37</f>
        <v>63832</v>
      </c>
      <c r="J37" s="709">
        <f t="shared" si="3"/>
        <v>-32932</v>
      </c>
      <c r="K37" s="713">
        <f>+'Total BP Fac.'!K37+'Total Banpho'!K37+'Total Hemaraj'!K37+'12 95'!K37</f>
        <v>53900</v>
      </c>
      <c r="L37" s="712">
        <f>+'Total BP Fac.'!L37+'Total Banpho'!L37+'Total Hemaraj'!L37+'12 95'!L37</f>
        <v>110631</v>
      </c>
      <c r="M37" s="714">
        <f t="shared" si="4"/>
        <v>-56731</v>
      </c>
      <c r="N37" s="688">
        <f t="shared" si="5"/>
        <v>115700</v>
      </c>
      <c r="O37" s="689">
        <f t="shared" si="5"/>
        <v>228426</v>
      </c>
      <c r="P37" s="690">
        <f t="shared" si="6"/>
        <v>-112726</v>
      </c>
      <c r="Q37" s="713">
        <f>+'Total BP Fac.'!Q37+'Total Banpho'!Q37+'Total Hemaraj'!Q37+'12 95'!Q37</f>
        <v>37450</v>
      </c>
      <c r="R37" s="712">
        <f>+'Total BP Fac.'!R37+'Total Banpho'!R37+'Total Hemaraj'!R37+'12 95'!R37</f>
        <v>15905</v>
      </c>
      <c r="S37" s="709">
        <f t="shared" si="7"/>
        <v>21545</v>
      </c>
      <c r="T37" s="713">
        <f>+'Total BP Fac.'!T37+'Total Banpho'!T37+'Total Hemaraj'!T37+'12 95'!T37</f>
        <v>39150</v>
      </c>
      <c r="U37" s="712">
        <f>+'Total BP Fac.'!U37+'Total Banpho'!U37+'Total Hemaraj'!U37+'12 95'!U37</f>
        <v>0</v>
      </c>
      <c r="V37" s="709">
        <f t="shared" si="8"/>
        <v>39150</v>
      </c>
      <c r="W37" s="713">
        <f>+'Total BP Fac.'!W37+'Total Banpho'!W37+'Total Hemaraj'!W37+'12 95'!W37</f>
        <v>37150</v>
      </c>
      <c r="X37" s="712">
        <f>+'Total BP Fac.'!X37+'Total Banpho'!X37+'Total Hemaraj'!X37+'12 95'!X37</f>
        <v>0</v>
      </c>
      <c r="Y37" s="714">
        <f t="shared" si="9"/>
        <v>37150</v>
      </c>
      <c r="Z37" s="688">
        <f t="shared" si="10"/>
        <v>113750</v>
      </c>
      <c r="AA37" s="701">
        <f t="shared" si="10"/>
        <v>15905</v>
      </c>
      <c r="AB37" s="690">
        <f t="shared" si="11"/>
        <v>97845</v>
      </c>
      <c r="AC37" s="713">
        <f t="shared" si="12"/>
        <v>229450</v>
      </c>
      <c r="AD37" s="712">
        <f t="shared" si="13"/>
        <v>244331</v>
      </c>
      <c r="AE37" s="710">
        <f t="shared" si="14"/>
        <v>-14881</v>
      </c>
      <c r="AF37" s="712">
        <f>+'Total BP Fac.'!AF37+'Total Banpho'!AF37+'Total Hemaraj'!AF37+'12 95'!AF37</f>
        <v>29150</v>
      </c>
      <c r="AG37" s="712">
        <f>+'Total BP Fac.'!AG37+'Total Banpho'!AG37+'Total Hemaraj'!AG37+'12 95'!AG37</f>
        <v>0</v>
      </c>
      <c r="AH37" s="710">
        <f t="shared" si="15"/>
        <v>29150</v>
      </c>
      <c r="AI37" s="712">
        <f>+'Total BP Fac.'!AI37+'Total Banpho'!AI37+'Total Hemaraj'!AI37+'12 95'!AI37</f>
        <v>29150</v>
      </c>
      <c r="AJ37" s="712">
        <f>+'Total BP Fac.'!AJ37+'Total Banpho'!AJ37+'Total Hemaraj'!AJ37+'12 95'!AJ37</f>
        <v>0</v>
      </c>
      <c r="AK37" s="710">
        <f t="shared" si="16"/>
        <v>29150</v>
      </c>
      <c r="AL37" s="712">
        <f>+'Total BP Fac.'!AL37+'Total Banpho'!AL37+'Total Hemaraj'!AL37+'12 95'!AL37</f>
        <v>34550</v>
      </c>
      <c r="AM37" s="712">
        <f>+'Total BP Fac.'!AM37+'Total Banpho'!AM37+'Total Hemaraj'!AM37+'12 95'!AM37</f>
        <v>0</v>
      </c>
      <c r="AN37" s="709">
        <f t="shared" si="17"/>
        <v>34550</v>
      </c>
      <c r="AO37" s="688">
        <f t="shared" si="18"/>
        <v>92850</v>
      </c>
      <c r="AP37" s="689">
        <f t="shared" si="18"/>
        <v>0</v>
      </c>
      <c r="AQ37" s="690">
        <f t="shared" si="19"/>
        <v>92850</v>
      </c>
      <c r="AR37" s="712">
        <f>+'Total BP Fac.'!AR37+'Total Banpho'!AR37+'Total Hemaraj'!AR37+'12 95'!AR37</f>
        <v>30950</v>
      </c>
      <c r="AS37" s="712">
        <f>+'Total BP Fac.'!AS37+'Total Banpho'!AS37+'Total Hemaraj'!AS37+'12 95'!AS37</f>
        <v>0</v>
      </c>
      <c r="AT37" s="710">
        <f t="shared" si="20"/>
        <v>30950</v>
      </c>
      <c r="AU37" s="712">
        <f>+'Total BP Fac.'!AU37+'Total Banpho'!AU37+'Total Hemaraj'!AU37+'12 95'!AU37</f>
        <v>33550</v>
      </c>
      <c r="AV37" s="712">
        <f>+'Total BP Fac.'!AV37+'Total Banpho'!AV37+'Total Hemaraj'!AV37+'12 95'!AV37</f>
        <v>0</v>
      </c>
      <c r="AW37" s="710">
        <f t="shared" si="21"/>
        <v>33550</v>
      </c>
      <c r="AX37" s="712">
        <f>+'Total BP Fac.'!AX37+'Total Banpho'!AX37+'Total Hemaraj'!AX37+'12 95'!AX37</f>
        <v>31050</v>
      </c>
      <c r="AY37" s="712">
        <f>+'Total BP Fac.'!AY37+'Total Banpho'!AY37+'Total Hemaraj'!AY37+'12 95'!AY37</f>
        <v>0</v>
      </c>
      <c r="AZ37" s="710">
        <f t="shared" si="22"/>
        <v>31050</v>
      </c>
      <c r="BA37" s="688">
        <f t="shared" si="23"/>
        <v>95550</v>
      </c>
      <c r="BB37" s="701">
        <f t="shared" si="23"/>
        <v>0</v>
      </c>
      <c r="BC37" s="706">
        <f t="shared" si="24"/>
        <v>95550</v>
      </c>
      <c r="BD37" s="717">
        <f t="shared" si="0"/>
        <v>188400</v>
      </c>
      <c r="BE37" s="712">
        <f t="shared" si="1"/>
        <v>0</v>
      </c>
      <c r="BF37" s="716">
        <f t="shared" si="25"/>
        <v>188400</v>
      </c>
      <c r="BG37" s="717">
        <f t="shared" si="26"/>
        <v>417850</v>
      </c>
      <c r="BH37" s="712">
        <f t="shared" si="27"/>
        <v>244331</v>
      </c>
      <c r="BI37" s="716">
        <f t="shared" si="28"/>
        <v>173519</v>
      </c>
      <c r="BJ37" s="541"/>
      <c r="BK37" s="380"/>
      <c r="BL37" s="380"/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1"/>
      <c r="CC37" s="382"/>
    </row>
    <row r="38" spans="1:83" s="383" customFormat="1" ht="33" customHeight="1">
      <c r="A38" s="388">
        <f t="shared" si="29"/>
        <v>32</v>
      </c>
      <c r="B38" s="384">
        <v>51605</v>
      </c>
      <c r="C38" s="536" t="s">
        <v>28</v>
      </c>
      <c r="D38" s="698" t="s">
        <v>282</v>
      </c>
      <c r="E38" s="713">
        <f>+'Total BP Fac.'!E38+'Total Banpho'!E38+'Total Hemaraj'!E38+'12 95'!E38</f>
        <v>65000</v>
      </c>
      <c r="F38" s="712">
        <f>+'Total BP Fac.'!F38+'Total Banpho'!F38+'Total Hemaraj'!F38+'12 95'!F38</f>
        <v>48201</v>
      </c>
      <c r="G38" s="709">
        <f t="shared" si="2"/>
        <v>16799</v>
      </c>
      <c r="H38" s="713">
        <f>+'Total BP Fac.'!H38+'Total Banpho'!H38+'Total Hemaraj'!H38+'12 95'!H38</f>
        <v>189000</v>
      </c>
      <c r="I38" s="712">
        <f>+'Total BP Fac.'!I38+'Total Banpho'!I38+'Total Hemaraj'!I38+'12 95'!I38</f>
        <v>148660.5</v>
      </c>
      <c r="J38" s="709">
        <f t="shared" si="3"/>
        <v>40339.5</v>
      </c>
      <c r="K38" s="713">
        <f>+'Total BP Fac.'!K38+'Total Banpho'!K38+'Total Hemaraj'!K38+'12 95'!K38</f>
        <v>115000</v>
      </c>
      <c r="L38" s="712">
        <f>+'Total BP Fac.'!L38+'Total Banpho'!L38+'Total Hemaraj'!L38+'12 95'!L38</f>
        <v>129405</v>
      </c>
      <c r="M38" s="714">
        <f t="shared" si="4"/>
        <v>-14405</v>
      </c>
      <c r="N38" s="688">
        <f t="shared" si="5"/>
        <v>369000</v>
      </c>
      <c r="O38" s="689">
        <f t="shared" si="5"/>
        <v>326266.5</v>
      </c>
      <c r="P38" s="690">
        <f t="shared" si="6"/>
        <v>42733.5</v>
      </c>
      <c r="Q38" s="713">
        <f>+'Total BP Fac.'!Q38+'Total Banpho'!Q38+'Total Hemaraj'!Q38+'12 95'!Q38</f>
        <v>135000</v>
      </c>
      <c r="R38" s="712">
        <f>+'Total BP Fac.'!R38+'Total Banpho'!R38+'Total Hemaraj'!R38+'12 95'!R38</f>
        <v>22850</v>
      </c>
      <c r="S38" s="709">
        <f t="shared" si="7"/>
        <v>112150</v>
      </c>
      <c r="T38" s="713">
        <f>+'Total BP Fac.'!T38+'Total Banpho'!T38+'Total Hemaraj'!T38+'12 95'!T38</f>
        <v>65000</v>
      </c>
      <c r="U38" s="712">
        <f>+'Total BP Fac.'!U38+'Total Banpho'!U38+'Total Hemaraj'!U38+'12 95'!U38</f>
        <v>0</v>
      </c>
      <c r="V38" s="709">
        <f t="shared" si="8"/>
        <v>65000</v>
      </c>
      <c r="W38" s="713">
        <f>+'Total BP Fac.'!W38+'Total Banpho'!W38+'Total Hemaraj'!W38+'12 95'!W38</f>
        <v>135000</v>
      </c>
      <c r="X38" s="712">
        <f>+'Total BP Fac.'!X38+'Total Banpho'!X38+'Total Hemaraj'!X38+'12 95'!X38</f>
        <v>0</v>
      </c>
      <c r="Y38" s="714">
        <f t="shared" si="9"/>
        <v>135000</v>
      </c>
      <c r="Z38" s="688">
        <f t="shared" si="10"/>
        <v>335000</v>
      </c>
      <c r="AA38" s="701">
        <f t="shared" si="10"/>
        <v>22850</v>
      </c>
      <c r="AB38" s="690">
        <f t="shared" si="11"/>
        <v>312150</v>
      </c>
      <c r="AC38" s="713">
        <f t="shared" si="12"/>
        <v>704000</v>
      </c>
      <c r="AD38" s="712">
        <f t="shared" si="13"/>
        <v>349116.5</v>
      </c>
      <c r="AE38" s="710">
        <f t="shared" si="14"/>
        <v>354883.5</v>
      </c>
      <c r="AF38" s="712">
        <f>+'Total BP Fac.'!AF38+'Total Banpho'!AF38+'Total Hemaraj'!AF38+'12 95'!AF38</f>
        <v>75000</v>
      </c>
      <c r="AG38" s="712">
        <f>+'Total BP Fac.'!AG38+'Total Banpho'!AG38+'Total Hemaraj'!AG38+'12 95'!AG38</f>
        <v>0</v>
      </c>
      <c r="AH38" s="710">
        <f t="shared" si="15"/>
        <v>75000</v>
      </c>
      <c r="AI38" s="712">
        <f>+'Total BP Fac.'!AI38+'Total Banpho'!AI38+'Total Hemaraj'!AI38+'12 95'!AI38</f>
        <v>146000</v>
      </c>
      <c r="AJ38" s="712">
        <f>+'Total BP Fac.'!AJ38+'Total Banpho'!AJ38+'Total Hemaraj'!AJ38+'12 95'!AJ38</f>
        <v>0</v>
      </c>
      <c r="AK38" s="710">
        <f t="shared" si="16"/>
        <v>146000</v>
      </c>
      <c r="AL38" s="712">
        <f>+'Total BP Fac.'!AL38+'Total Banpho'!AL38+'Total Hemaraj'!AL38+'12 95'!AL38</f>
        <v>75000</v>
      </c>
      <c r="AM38" s="712">
        <f>+'Total BP Fac.'!AM38+'Total Banpho'!AM38+'Total Hemaraj'!AM38+'12 95'!AM38</f>
        <v>0</v>
      </c>
      <c r="AN38" s="709">
        <f t="shared" si="17"/>
        <v>75000</v>
      </c>
      <c r="AO38" s="688">
        <f t="shared" si="18"/>
        <v>296000</v>
      </c>
      <c r="AP38" s="689">
        <f t="shared" si="18"/>
        <v>0</v>
      </c>
      <c r="AQ38" s="690">
        <f t="shared" si="19"/>
        <v>296000</v>
      </c>
      <c r="AR38" s="712">
        <f>+'Total BP Fac.'!AR38+'Total Banpho'!AR38+'Total Hemaraj'!AR38+'12 95'!AR38</f>
        <v>140500</v>
      </c>
      <c r="AS38" s="712">
        <f>+'Total BP Fac.'!AS38+'Total Banpho'!AS38+'Total Hemaraj'!AS38+'12 95'!AS38</f>
        <v>0</v>
      </c>
      <c r="AT38" s="710">
        <f t="shared" si="20"/>
        <v>140500</v>
      </c>
      <c r="AU38" s="712">
        <f>+'Total BP Fac.'!AU38+'Total Banpho'!AU38+'Total Hemaraj'!AU38+'12 95'!AU38</f>
        <v>75000</v>
      </c>
      <c r="AV38" s="712">
        <f>+'Total BP Fac.'!AV38+'Total Banpho'!AV38+'Total Hemaraj'!AV38+'12 95'!AV38</f>
        <v>0</v>
      </c>
      <c r="AW38" s="710">
        <f t="shared" si="21"/>
        <v>75000</v>
      </c>
      <c r="AX38" s="712">
        <f>+'Total BP Fac.'!AX38+'Total Banpho'!AX38+'Total Hemaraj'!AX38+'12 95'!AX38</f>
        <v>75000</v>
      </c>
      <c r="AY38" s="712">
        <f>+'Total BP Fac.'!AY38+'Total Banpho'!AY38+'Total Hemaraj'!AY38+'12 95'!AY38</f>
        <v>0</v>
      </c>
      <c r="AZ38" s="710">
        <f t="shared" si="22"/>
        <v>75000</v>
      </c>
      <c r="BA38" s="688">
        <f t="shared" si="23"/>
        <v>290500</v>
      </c>
      <c r="BB38" s="701">
        <f t="shared" si="23"/>
        <v>0</v>
      </c>
      <c r="BC38" s="706">
        <f t="shared" si="24"/>
        <v>290500</v>
      </c>
      <c r="BD38" s="717">
        <f t="shared" si="0"/>
        <v>586500</v>
      </c>
      <c r="BE38" s="712">
        <f t="shared" si="1"/>
        <v>0</v>
      </c>
      <c r="BF38" s="716">
        <f t="shared" si="25"/>
        <v>586500</v>
      </c>
      <c r="BG38" s="717">
        <f t="shared" si="26"/>
        <v>1290500</v>
      </c>
      <c r="BH38" s="712">
        <f t="shared" si="27"/>
        <v>349116.5</v>
      </c>
      <c r="BI38" s="716">
        <f t="shared" si="28"/>
        <v>941383.5</v>
      </c>
      <c r="BJ38" s="541"/>
      <c r="BK38" s="380"/>
      <c r="BL38" s="380"/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1"/>
      <c r="CC38" s="382"/>
    </row>
    <row r="39" spans="1:83" s="383" customFormat="1" ht="33" customHeight="1">
      <c r="A39" s="388">
        <f t="shared" si="29"/>
        <v>33</v>
      </c>
      <c r="B39" s="384">
        <v>51606</v>
      </c>
      <c r="C39" s="536" t="s">
        <v>29</v>
      </c>
      <c r="D39" s="698" t="s">
        <v>283</v>
      </c>
      <c r="E39" s="713">
        <f>+'Total BP Fac.'!E39+'Total Banpho'!E39+'Total Hemaraj'!E39+'12 95'!E39</f>
        <v>141618</v>
      </c>
      <c r="F39" s="712">
        <f>+'Total BP Fac.'!F39+'Total Banpho'!F39+'Total Hemaraj'!F39+'12 95'!F39</f>
        <v>157653.68</v>
      </c>
      <c r="G39" s="709">
        <f t="shared" si="2"/>
        <v>-16035.679999999993</v>
      </c>
      <c r="H39" s="713">
        <f>+'Total BP Fac.'!H39+'Total Banpho'!H39+'Total Hemaraj'!H39+'12 95'!H39</f>
        <v>141618</v>
      </c>
      <c r="I39" s="712">
        <f>+'Total BP Fac.'!I39+'Total Banpho'!I39+'Total Hemaraj'!I39+'12 95'!I39</f>
        <v>131768</v>
      </c>
      <c r="J39" s="709">
        <f t="shared" si="3"/>
        <v>9850</v>
      </c>
      <c r="K39" s="713">
        <f>+'Total BP Fac.'!K39+'Total Banpho'!K39+'Total Hemaraj'!K39+'12 95'!K39</f>
        <v>141618</v>
      </c>
      <c r="L39" s="712">
        <f>+'Total BP Fac.'!L39+'Total Banpho'!L39+'Total Hemaraj'!L39+'12 95'!L39</f>
        <v>126268</v>
      </c>
      <c r="M39" s="714">
        <f t="shared" si="4"/>
        <v>15350</v>
      </c>
      <c r="N39" s="688">
        <f t="shared" si="5"/>
        <v>424854</v>
      </c>
      <c r="O39" s="689">
        <f t="shared" si="5"/>
        <v>415689.68</v>
      </c>
      <c r="P39" s="690">
        <f t="shared" si="6"/>
        <v>9164.320000000007</v>
      </c>
      <c r="Q39" s="713">
        <f>+'Total BP Fac.'!Q39+'Total Banpho'!Q39+'Total Hemaraj'!Q39+'12 95'!Q39</f>
        <v>141618</v>
      </c>
      <c r="R39" s="712">
        <f>+'Total BP Fac.'!R39+'Total Banpho'!R39+'Total Hemaraj'!R39+'12 95'!R39</f>
        <v>134268</v>
      </c>
      <c r="S39" s="709">
        <f t="shared" si="7"/>
        <v>7350</v>
      </c>
      <c r="T39" s="713">
        <f>+'Total BP Fac.'!T39+'Total Banpho'!T39+'Total Hemaraj'!T39+'12 95'!T39</f>
        <v>141618</v>
      </c>
      <c r="U39" s="712">
        <f>+'Total BP Fac.'!U39+'Total Banpho'!U39+'Total Hemaraj'!U39+'12 95'!U39</f>
        <v>0</v>
      </c>
      <c r="V39" s="709">
        <f t="shared" si="8"/>
        <v>141618</v>
      </c>
      <c r="W39" s="713">
        <f>+'Total BP Fac.'!W39+'Total Banpho'!W39+'Total Hemaraj'!W39+'12 95'!W39</f>
        <v>141618</v>
      </c>
      <c r="X39" s="712">
        <f>+'Total BP Fac.'!X39+'Total Banpho'!X39+'Total Hemaraj'!X39+'12 95'!X39</f>
        <v>0</v>
      </c>
      <c r="Y39" s="714">
        <f t="shared" si="9"/>
        <v>141618</v>
      </c>
      <c r="Z39" s="688">
        <f t="shared" si="10"/>
        <v>424854</v>
      </c>
      <c r="AA39" s="701">
        <f t="shared" si="10"/>
        <v>134268</v>
      </c>
      <c r="AB39" s="690">
        <f t="shared" si="11"/>
        <v>290586</v>
      </c>
      <c r="AC39" s="713">
        <f t="shared" si="12"/>
        <v>849708</v>
      </c>
      <c r="AD39" s="712">
        <f t="shared" si="13"/>
        <v>549957.67999999993</v>
      </c>
      <c r="AE39" s="710">
        <f t="shared" si="14"/>
        <v>299750.32000000007</v>
      </c>
      <c r="AF39" s="712">
        <f>+'Total BP Fac.'!AF39+'Total Banpho'!AF39+'Total Hemaraj'!AF39+'12 95'!AF39</f>
        <v>141618</v>
      </c>
      <c r="AG39" s="712">
        <f>+'Total BP Fac.'!AG39+'Total Banpho'!AG39+'Total Hemaraj'!AG39+'12 95'!AG39</f>
        <v>0</v>
      </c>
      <c r="AH39" s="710">
        <f t="shared" si="15"/>
        <v>141618</v>
      </c>
      <c r="AI39" s="712">
        <f>+'Total BP Fac.'!AI39+'Total Banpho'!AI39+'Total Hemaraj'!AI39+'12 95'!AI39</f>
        <v>141618</v>
      </c>
      <c r="AJ39" s="712">
        <f>+'Total BP Fac.'!AJ39+'Total Banpho'!AJ39+'Total Hemaraj'!AJ39+'12 95'!AJ39</f>
        <v>0</v>
      </c>
      <c r="AK39" s="710">
        <f t="shared" si="16"/>
        <v>141618</v>
      </c>
      <c r="AL39" s="712">
        <f>+'Total BP Fac.'!AL39+'Total Banpho'!AL39+'Total Hemaraj'!AL39+'12 95'!AL39</f>
        <v>141618</v>
      </c>
      <c r="AM39" s="712">
        <f>+'Total BP Fac.'!AM39+'Total Banpho'!AM39+'Total Hemaraj'!AM39+'12 95'!AM39</f>
        <v>0</v>
      </c>
      <c r="AN39" s="709">
        <f t="shared" si="17"/>
        <v>141618</v>
      </c>
      <c r="AO39" s="688">
        <f t="shared" si="18"/>
        <v>424854</v>
      </c>
      <c r="AP39" s="689">
        <f t="shared" si="18"/>
        <v>0</v>
      </c>
      <c r="AQ39" s="690">
        <f t="shared" si="19"/>
        <v>424854</v>
      </c>
      <c r="AR39" s="712">
        <f>+'Total BP Fac.'!AR39+'Total Banpho'!AR39+'Total Hemaraj'!AR39+'12 95'!AR39</f>
        <v>141618</v>
      </c>
      <c r="AS39" s="712">
        <f>+'Total BP Fac.'!AS39+'Total Banpho'!AS39+'Total Hemaraj'!AS39+'12 95'!AS39</f>
        <v>0</v>
      </c>
      <c r="AT39" s="710">
        <f t="shared" si="20"/>
        <v>141618</v>
      </c>
      <c r="AU39" s="712">
        <f>+'Total BP Fac.'!AU39+'Total Banpho'!AU39+'Total Hemaraj'!AU39+'12 95'!AU39</f>
        <v>141618</v>
      </c>
      <c r="AV39" s="712">
        <f>+'Total BP Fac.'!AV39+'Total Banpho'!AV39+'Total Hemaraj'!AV39+'12 95'!AV39</f>
        <v>0</v>
      </c>
      <c r="AW39" s="710">
        <f t="shared" si="21"/>
        <v>141618</v>
      </c>
      <c r="AX39" s="712">
        <f>+'Total BP Fac.'!AX39+'Total Banpho'!AX39+'Total Hemaraj'!AX39+'12 95'!AX39</f>
        <v>141618</v>
      </c>
      <c r="AY39" s="712">
        <f>+'Total BP Fac.'!AY39+'Total Banpho'!AY39+'Total Hemaraj'!AY39+'12 95'!AY39</f>
        <v>0</v>
      </c>
      <c r="AZ39" s="710">
        <f t="shared" si="22"/>
        <v>141618</v>
      </c>
      <c r="BA39" s="688">
        <f t="shared" si="23"/>
        <v>424854</v>
      </c>
      <c r="BB39" s="701">
        <f t="shared" si="23"/>
        <v>0</v>
      </c>
      <c r="BC39" s="706">
        <f t="shared" si="24"/>
        <v>424854</v>
      </c>
      <c r="BD39" s="717">
        <f t="shared" si="0"/>
        <v>849708</v>
      </c>
      <c r="BE39" s="712">
        <f t="shared" si="1"/>
        <v>0</v>
      </c>
      <c r="BF39" s="716">
        <f t="shared" si="25"/>
        <v>849708</v>
      </c>
      <c r="BG39" s="717">
        <f t="shared" si="26"/>
        <v>1699416</v>
      </c>
      <c r="BH39" s="712">
        <f t="shared" si="27"/>
        <v>549957.67999999993</v>
      </c>
      <c r="BI39" s="716">
        <f t="shared" si="28"/>
        <v>1149458.32</v>
      </c>
      <c r="BJ39" s="541"/>
      <c r="BK39" s="380"/>
      <c r="BL39" s="380"/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1"/>
      <c r="CC39" s="382"/>
    </row>
    <row r="40" spans="1:83" s="383" customFormat="1" ht="33" customHeight="1">
      <c r="A40" s="388">
        <f t="shared" si="29"/>
        <v>34</v>
      </c>
      <c r="B40" s="384">
        <v>51607</v>
      </c>
      <c r="C40" s="536" t="s">
        <v>242</v>
      </c>
      <c r="D40" s="698" t="s">
        <v>284</v>
      </c>
      <c r="E40" s="713">
        <f>+'Total BP Fac.'!E40+'Total Banpho'!E40+'Total Hemaraj'!E40+'12 95'!E40</f>
        <v>398075.58</v>
      </c>
      <c r="F40" s="712">
        <f>+'Total BP Fac.'!F40+'Total Banpho'!F40+'Total Hemaraj'!F40+'12 95'!F40</f>
        <v>101036.78</v>
      </c>
      <c r="G40" s="709">
        <f t="shared" si="2"/>
        <v>297038.80000000005</v>
      </c>
      <c r="H40" s="713">
        <f>+'Total BP Fac.'!H40+'Total Banpho'!H40+'Total Hemaraj'!H40+'12 95'!H40</f>
        <v>482132.99</v>
      </c>
      <c r="I40" s="712">
        <f>+'Total BP Fac.'!I40+'Total Banpho'!I40+'Total Hemaraj'!I40+'12 95'!I40</f>
        <v>230089.29</v>
      </c>
      <c r="J40" s="709">
        <f t="shared" si="3"/>
        <v>252043.69999999998</v>
      </c>
      <c r="K40" s="713">
        <f>+'Total BP Fac.'!K40+'Total Banpho'!K40+'Total Hemaraj'!K40+'12 95'!K40</f>
        <v>483742.94</v>
      </c>
      <c r="L40" s="712">
        <f>+'Total BP Fac.'!L40+'Total Banpho'!L40+'Total Hemaraj'!L40+'12 95'!L40</f>
        <v>194160.86000000002</v>
      </c>
      <c r="M40" s="714">
        <f t="shared" si="4"/>
        <v>289582.07999999996</v>
      </c>
      <c r="N40" s="688">
        <f t="shared" si="5"/>
        <v>1363951.51</v>
      </c>
      <c r="O40" s="689">
        <f t="shared" si="5"/>
        <v>525286.93000000005</v>
      </c>
      <c r="P40" s="690">
        <f t="shared" si="6"/>
        <v>838664.58</v>
      </c>
      <c r="Q40" s="713">
        <f>+'Total BP Fac.'!Q40+'Total Banpho'!Q40+'Total Hemaraj'!Q40+'12 95'!Q40</f>
        <v>637515.12</v>
      </c>
      <c r="R40" s="712">
        <f>+'Total BP Fac.'!R40+'Total Banpho'!R40+'Total Hemaraj'!R40+'12 95'!R40</f>
        <v>282113.56</v>
      </c>
      <c r="S40" s="709">
        <f t="shared" si="7"/>
        <v>355401.56</v>
      </c>
      <c r="T40" s="713">
        <f>+'Total BP Fac.'!T40+'Total Banpho'!T40+'Total Hemaraj'!T40+'12 95'!T40</f>
        <v>702288.27</v>
      </c>
      <c r="U40" s="712">
        <f>+'Total BP Fac.'!U40+'Total Banpho'!U40+'Total Hemaraj'!U40+'12 95'!U40</f>
        <v>0</v>
      </c>
      <c r="V40" s="709">
        <f t="shared" si="8"/>
        <v>702288.27</v>
      </c>
      <c r="W40" s="713">
        <f>+'Total BP Fac.'!W40+'Total Banpho'!W40+'Total Hemaraj'!W40+'12 95'!W40</f>
        <v>718171.29</v>
      </c>
      <c r="X40" s="712">
        <f>+'Total BP Fac.'!X40+'Total Banpho'!X40+'Total Hemaraj'!X40+'12 95'!X40</f>
        <v>0</v>
      </c>
      <c r="Y40" s="714">
        <f t="shared" si="9"/>
        <v>718171.29</v>
      </c>
      <c r="Z40" s="688">
        <f t="shared" si="10"/>
        <v>2057974.6800000002</v>
      </c>
      <c r="AA40" s="701">
        <f t="shared" si="10"/>
        <v>282113.56</v>
      </c>
      <c r="AB40" s="690">
        <f t="shared" si="11"/>
        <v>1775861.12</v>
      </c>
      <c r="AC40" s="713">
        <f t="shared" si="12"/>
        <v>3421926.19</v>
      </c>
      <c r="AD40" s="712">
        <f t="shared" si="13"/>
        <v>807400.49</v>
      </c>
      <c r="AE40" s="710">
        <f t="shared" si="14"/>
        <v>2614525.7000000002</v>
      </c>
      <c r="AF40" s="712">
        <f>+'Total BP Fac.'!AF40+'Total Banpho'!AF40+'Total Hemaraj'!AF40+'12 95'!AF40</f>
        <v>730837.97000000009</v>
      </c>
      <c r="AG40" s="712">
        <f>+'Total BP Fac.'!AG40+'Total Banpho'!AG40+'Total Hemaraj'!AG40+'12 95'!AG40</f>
        <v>0</v>
      </c>
      <c r="AH40" s="710">
        <f t="shared" si="15"/>
        <v>730837.97000000009</v>
      </c>
      <c r="AI40" s="712">
        <f>+'Total BP Fac.'!AI40+'Total Banpho'!AI40+'Total Hemaraj'!AI40+'12 95'!AI40</f>
        <v>811671.31</v>
      </c>
      <c r="AJ40" s="712">
        <f>+'Total BP Fac.'!AJ40+'Total Banpho'!AJ40+'Total Hemaraj'!AJ40+'12 95'!AJ40</f>
        <v>0</v>
      </c>
      <c r="AK40" s="710">
        <f t="shared" si="16"/>
        <v>811671.31</v>
      </c>
      <c r="AL40" s="712">
        <f>+'Total BP Fac.'!AL40+'Total Banpho'!AL40+'Total Hemaraj'!AL40+'12 95'!AL40</f>
        <v>811671.31</v>
      </c>
      <c r="AM40" s="712">
        <f>+'Total BP Fac.'!AM40+'Total Banpho'!AM40+'Total Hemaraj'!AM40+'12 95'!AM40</f>
        <v>0</v>
      </c>
      <c r="AN40" s="709">
        <f t="shared" si="17"/>
        <v>811671.31</v>
      </c>
      <c r="AO40" s="688">
        <f t="shared" si="18"/>
        <v>2354180.5900000003</v>
      </c>
      <c r="AP40" s="689">
        <f t="shared" si="18"/>
        <v>0</v>
      </c>
      <c r="AQ40" s="690">
        <f t="shared" si="19"/>
        <v>2354180.5900000003</v>
      </c>
      <c r="AR40" s="712">
        <f>+'Total BP Fac.'!AR40+'Total Banpho'!AR40+'Total Hemaraj'!AR40+'12 95'!AR40</f>
        <v>817154.6399999999</v>
      </c>
      <c r="AS40" s="712">
        <f>+'Total BP Fac.'!AS40+'Total Banpho'!AS40+'Total Hemaraj'!AS40+'12 95'!AS40</f>
        <v>0</v>
      </c>
      <c r="AT40" s="710">
        <f t="shared" si="20"/>
        <v>817154.6399999999</v>
      </c>
      <c r="AU40" s="712">
        <f>+'Total BP Fac.'!AU40+'Total Banpho'!AU40+'Total Hemaraj'!AU40+'12 95'!AU40</f>
        <v>817154.79999999993</v>
      </c>
      <c r="AV40" s="712">
        <f>+'Total BP Fac.'!AV40+'Total Banpho'!AV40+'Total Hemaraj'!AV40+'12 95'!AV40</f>
        <v>0</v>
      </c>
      <c r="AW40" s="710">
        <f t="shared" si="21"/>
        <v>817154.79999999993</v>
      </c>
      <c r="AX40" s="712">
        <f>+'Total BP Fac.'!AX40+'Total Banpho'!AX40+'Total Hemaraj'!AX40+'12 95'!AX40</f>
        <v>805441.00193210773</v>
      </c>
      <c r="AY40" s="712">
        <f>+'Total BP Fac.'!AY40+'Total Banpho'!AY40+'Total Hemaraj'!AY40+'12 95'!AY40</f>
        <v>0</v>
      </c>
      <c r="AZ40" s="710">
        <f t="shared" si="22"/>
        <v>805441.00193210773</v>
      </c>
      <c r="BA40" s="688">
        <f t="shared" si="23"/>
        <v>2439750.4419321078</v>
      </c>
      <c r="BB40" s="701">
        <f t="shared" si="23"/>
        <v>0</v>
      </c>
      <c r="BC40" s="706">
        <f t="shared" si="24"/>
        <v>2439750.4419321078</v>
      </c>
      <c r="BD40" s="717">
        <f t="shared" si="0"/>
        <v>4793931.0319321081</v>
      </c>
      <c r="BE40" s="712">
        <f t="shared" si="1"/>
        <v>0</v>
      </c>
      <c r="BF40" s="716">
        <f t="shared" si="25"/>
        <v>4793931.0319321081</v>
      </c>
      <c r="BG40" s="717">
        <f t="shared" si="26"/>
        <v>8215857.2219321076</v>
      </c>
      <c r="BH40" s="712">
        <f t="shared" si="27"/>
        <v>807400.49</v>
      </c>
      <c r="BI40" s="716">
        <f t="shared" si="28"/>
        <v>7408456.7319321074</v>
      </c>
      <c r="BJ40" s="541"/>
      <c r="BK40" s="380"/>
      <c r="BL40" s="380"/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1"/>
      <c r="CC40" s="382"/>
    </row>
    <row r="41" spans="1:83" s="383" customFormat="1" ht="33" customHeight="1">
      <c r="A41" s="388">
        <f t="shared" si="29"/>
        <v>35</v>
      </c>
      <c r="B41" s="384">
        <v>51608</v>
      </c>
      <c r="C41" s="536" t="s">
        <v>31</v>
      </c>
      <c r="D41" s="698" t="s">
        <v>285</v>
      </c>
      <c r="E41" s="713">
        <f>+'Total BP Fac.'!E41+'Total Banpho'!E41+'Total Hemaraj'!E41+'12 95'!E41</f>
        <v>0</v>
      </c>
      <c r="F41" s="712">
        <f>+'Total BP Fac.'!F41+'Total Banpho'!F41+'Total Hemaraj'!F41+'12 95'!F41</f>
        <v>0</v>
      </c>
      <c r="G41" s="709">
        <f t="shared" si="2"/>
        <v>0</v>
      </c>
      <c r="H41" s="713">
        <f>+'Total BP Fac.'!H41+'Total Banpho'!H41+'Total Hemaraj'!H41+'12 95'!H41</f>
        <v>0</v>
      </c>
      <c r="I41" s="712">
        <f>+'Total BP Fac.'!I41+'Total Banpho'!I41+'Total Hemaraj'!I41+'12 95'!I41</f>
        <v>0</v>
      </c>
      <c r="J41" s="709">
        <f t="shared" si="3"/>
        <v>0</v>
      </c>
      <c r="K41" s="713">
        <f>+'Total BP Fac.'!K41+'Total Banpho'!K41+'Total Hemaraj'!K41+'12 95'!K41</f>
        <v>0</v>
      </c>
      <c r="L41" s="712">
        <f>+'Total BP Fac.'!L41+'Total Banpho'!L41+'Total Hemaraj'!L41+'12 95'!L41</f>
        <v>0</v>
      </c>
      <c r="M41" s="714">
        <f t="shared" si="4"/>
        <v>0</v>
      </c>
      <c r="N41" s="688">
        <f t="shared" si="5"/>
        <v>0</v>
      </c>
      <c r="O41" s="689">
        <f t="shared" si="5"/>
        <v>0</v>
      </c>
      <c r="P41" s="690">
        <f t="shared" si="6"/>
        <v>0</v>
      </c>
      <c r="Q41" s="713">
        <f>+'Total BP Fac.'!Q41+'Total Banpho'!Q41+'Total Hemaraj'!Q41+'12 95'!Q41</f>
        <v>0</v>
      </c>
      <c r="R41" s="712">
        <f>+'Total BP Fac.'!R41+'Total Banpho'!R41+'Total Hemaraj'!R41+'12 95'!R41</f>
        <v>0</v>
      </c>
      <c r="S41" s="709">
        <f t="shared" si="7"/>
        <v>0</v>
      </c>
      <c r="T41" s="713">
        <f>+'Total BP Fac.'!T41+'Total Banpho'!T41+'Total Hemaraj'!T41+'12 95'!T41</f>
        <v>0</v>
      </c>
      <c r="U41" s="712">
        <f>+'Total BP Fac.'!U41+'Total Banpho'!U41+'Total Hemaraj'!U41+'12 95'!U41</f>
        <v>0</v>
      </c>
      <c r="V41" s="709">
        <f t="shared" si="8"/>
        <v>0</v>
      </c>
      <c r="W41" s="713">
        <f>+'Total BP Fac.'!W41+'Total Banpho'!W41+'Total Hemaraj'!W41+'12 95'!W41</f>
        <v>0</v>
      </c>
      <c r="X41" s="712">
        <f>+'Total BP Fac.'!X41+'Total Banpho'!X41+'Total Hemaraj'!X41+'12 95'!X41</f>
        <v>0</v>
      </c>
      <c r="Y41" s="714">
        <f t="shared" si="9"/>
        <v>0</v>
      </c>
      <c r="Z41" s="688">
        <f t="shared" si="10"/>
        <v>0</v>
      </c>
      <c r="AA41" s="701">
        <f t="shared" si="10"/>
        <v>0</v>
      </c>
      <c r="AB41" s="690">
        <f t="shared" si="11"/>
        <v>0</v>
      </c>
      <c r="AC41" s="713">
        <f t="shared" si="12"/>
        <v>0</v>
      </c>
      <c r="AD41" s="712">
        <f t="shared" si="13"/>
        <v>0</v>
      </c>
      <c r="AE41" s="710">
        <f t="shared" si="14"/>
        <v>0</v>
      </c>
      <c r="AF41" s="712">
        <f>+'Total BP Fac.'!AF41+'Total Banpho'!AF41+'Total Hemaraj'!AF41+'12 95'!AF41</f>
        <v>0</v>
      </c>
      <c r="AG41" s="712">
        <f>+'Total BP Fac.'!AG41+'Total Banpho'!AG41+'Total Hemaraj'!AG41+'12 95'!AG41</f>
        <v>0</v>
      </c>
      <c r="AH41" s="710">
        <f t="shared" si="15"/>
        <v>0</v>
      </c>
      <c r="AI41" s="712">
        <f>+'Total BP Fac.'!AI41+'Total Banpho'!AI41+'Total Hemaraj'!AI41+'12 95'!AI41</f>
        <v>0</v>
      </c>
      <c r="AJ41" s="712">
        <f>+'Total BP Fac.'!AJ41+'Total Banpho'!AJ41+'Total Hemaraj'!AJ41+'12 95'!AJ41</f>
        <v>0</v>
      </c>
      <c r="AK41" s="710">
        <f t="shared" si="16"/>
        <v>0</v>
      </c>
      <c r="AL41" s="712">
        <f>+'Total BP Fac.'!AL41+'Total Banpho'!AL41+'Total Hemaraj'!AL41+'12 95'!AL41</f>
        <v>0</v>
      </c>
      <c r="AM41" s="712">
        <f>+'Total BP Fac.'!AM41+'Total Banpho'!AM41+'Total Hemaraj'!AM41+'12 95'!AM41</f>
        <v>0</v>
      </c>
      <c r="AN41" s="709">
        <f t="shared" si="17"/>
        <v>0</v>
      </c>
      <c r="AO41" s="688">
        <f t="shared" si="18"/>
        <v>0</v>
      </c>
      <c r="AP41" s="689">
        <f t="shared" si="18"/>
        <v>0</v>
      </c>
      <c r="AQ41" s="690">
        <f t="shared" si="19"/>
        <v>0</v>
      </c>
      <c r="AR41" s="712">
        <f>+'Total BP Fac.'!AR41+'Total Banpho'!AR41+'Total Hemaraj'!AR41+'12 95'!AR41</f>
        <v>1000</v>
      </c>
      <c r="AS41" s="712">
        <f>+'Total BP Fac.'!AS41+'Total Banpho'!AS41+'Total Hemaraj'!AS41+'12 95'!AS41</f>
        <v>0</v>
      </c>
      <c r="AT41" s="710">
        <f t="shared" si="20"/>
        <v>1000</v>
      </c>
      <c r="AU41" s="712">
        <f>+'Total BP Fac.'!AU41+'Total Banpho'!AU41+'Total Hemaraj'!AU41+'12 95'!AU41</f>
        <v>0</v>
      </c>
      <c r="AV41" s="712">
        <f>+'Total BP Fac.'!AV41+'Total Banpho'!AV41+'Total Hemaraj'!AV41+'12 95'!AV41</f>
        <v>0</v>
      </c>
      <c r="AW41" s="710">
        <f t="shared" si="21"/>
        <v>0</v>
      </c>
      <c r="AX41" s="712">
        <f>+'Total BP Fac.'!AX41+'Total Banpho'!AX41+'Total Hemaraj'!AX41+'12 95'!AX41</f>
        <v>0</v>
      </c>
      <c r="AY41" s="712">
        <f>+'Total BP Fac.'!AY41+'Total Banpho'!AY41+'Total Hemaraj'!AY41+'12 95'!AY41</f>
        <v>0</v>
      </c>
      <c r="AZ41" s="710">
        <f t="shared" si="22"/>
        <v>0</v>
      </c>
      <c r="BA41" s="688">
        <f t="shared" si="23"/>
        <v>1000</v>
      </c>
      <c r="BB41" s="701">
        <f t="shared" si="23"/>
        <v>0</v>
      </c>
      <c r="BC41" s="706">
        <f t="shared" si="24"/>
        <v>1000</v>
      </c>
      <c r="BD41" s="717">
        <f t="shared" si="0"/>
        <v>1000</v>
      </c>
      <c r="BE41" s="712">
        <f t="shared" si="1"/>
        <v>0</v>
      </c>
      <c r="BF41" s="716">
        <f t="shared" si="25"/>
        <v>1000</v>
      </c>
      <c r="BG41" s="717">
        <f t="shared" si="26"/>
        <v>1000</v>
      </c>
      <c r="BH41" s="712">
        <f t="shared" si="27"/>
        <v>0</v>
      </c>
      <c r="BI41" s="716">
        <f t="shared" si="28"/>
        <v>1000</v>
      </c>
      <c r="BJ41" s="541"/>
      <c r="BK41" s="380"/>
      <c r="BL41" s="380"/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1"/>
      <c r="CC41" s="382"/>
    </row>
    <row r="42" spans="1:83" s="383" customFormat="1" ht="33" customHeight="1">
      <c r="A42" s="388">
        <f t="shared" si="29"/>
        <v>36</v>
      </c>
      <c r="B42" s="384">
        <v>51609</v>
      </c>
      <c r="C42" s="536" t="s">
        <v>89</v>
      </c>
      <c r="D42" s="698" t="s">
        <v>286</v>
      </c>
      <c r="E42" s="713">
        <f>+'Total BP Fac.'!E42+'Total Banpho'!E42+'Total Hemaraj'!E42+'12 95'!E42</f>
        <v>458452</v>
      </c>
      <c r="F42" s="712">
        <f>+'Total BP Fac.'!F42+'Total Banpho'!F42+'Total Hemaraj'!F42+'12 95'!F42</f>
        <v>445909.1</v>
      </c>
      <c r="G42" s="709">
        <f t="shared" si="2"/>
        <v>12542.900000000023</v>
      </c>
      <c r="H42" s="713">
        <f>+'Total BP Fac.'!H42+'Total Banpho'!H42+'Total Hemaraj'!H42+'12 95'!H42</f>
        <v>458452</v>
      </c>
      <c r="I42" s="712">
        <f>+'Total BP Fac.'!I42+'Total Banpho'!I42+'Total Hemaraj'!I42+'12 95'!I42</f>
        <v>445909.1</v>
      </c>
      <c r="J42" s="709">
        <f t="shared" si="3"/>
        <v>12542.900000000023</v>
      </c>
      <c r="K42" s="713">
        <f>+'Total BP Fac.'!K42+'Total Banpho'!K42+'Total Hemaraj'!K42+'12 95'!K42</f>
        <v>458452</v>
      </c>
      <c r="L42" s="712">
        <f>+'Total BP Fac.'!L42+'Total Banpho'!L42+'Total Hemaraj'!L42+'12 95'!L42</f>
        <v>447259.1</v>
      </c>
      <c r="M42" s="714">
        <f t="shared" si="4"/>
        <v>11192.900000000023</v>
      </c>
      <c r="N42" s="688">
        <f t="shared" si="5"/>
        <v>1375356</v>
      </c>
      <c r="O42" s="689">
        <f t="shared" si="5"/>
        <v>1339077.2999999998</v>
      </c>
      <c r="P42" s="690">
        <f t="shared" si="6"/>
        <v>36278.700000000186</v>
      </c>
      <c r="Q42" s="713">
        <f>+'Total BP Fac.'!Q42+'Total Banpho'!Q42+'Total Hemaraj'!Q42+'12 95'!Q42</f>
        <v>458452</v>
      </c>
      <c r="R42" s="712">
        <f>+'Total BP Fac.'!R42+'Total Banpho'!R42+'Total Hemaraj'!R42+'12 95'!R42</f>
        <v>449684.28</v>
      </c>
      <c r="S42" s="709">
        <f t="shared" si="7"/>
        <v>8767.7199999999721</v>
      </c>
      <c r="T42" s="713">
        <f>+'Total BP Fac.'!T42+'Total Banpho'!T42+'Total Hemaraj'!T42+'12 95'!T42</f>
        <v>458452</v>
      </c>
      <c r="U42" s="712">
        <f>+'Total BP Fac.'!U42+'Total Banpho'!U42+'Total Hemaraj'!U42+'12 95'!U42</f>
        <v>0</v>
      </c>
      <c r="V42" s="709">
        <f t="shared" si="8"/>
        <v>458452</v>
      </c>
      <c r="W42" s="713">
        <f>+'Total BP Fac.'!W42+'Total Banpho'!W42+'Total Hemaraj'!W42+'12 95'!W42</f>
        <v>458452</v>
      </c>
      <c r="X42" s="712">
        <f>+'Total BP Fac.'!X42+'Total Banpho'!X42+'Total Hemaraj'!X42+'12 95'!X42</f>
        <v>0</v>
      </c>
      <c r="Y42" s="714">
        <f t="shared" si="9"/>
        <v>458452</v>
      </c>
      <c r="Z42" s="688">
        <f t="shared" si="10"/>
        <v>1375356</v>
      </c>
      <c r="AA42" s="701">
        <f t="shared" si="10"/>
        <v>449684.28</v>
      </c>
      <c r="AB42" s="690">
        <f t="shared" si="11"/>
        <v>925671.72</v>
      </c>
      <c r="AC42" s="713">
        <f t="shared" si="12"/>
        <v>2750712</v>
      </c>
      <c r="AD42" s="712">
        <f t="shared" si="13"/>
        <v>1788761.5799999998</v>
      </c>
      <c r="AE42" s="710">
        <f t="shared" si="14"/>
        <v>961950.42000000016</v>
      </c>
      <c r="AF42" s="712">
        <f>+'Total BP Fac.'!AF42+'Total Banpho'!AF42+'Total Hemaraj'!AF42+'12 95'!AF42</f>
        <v>458452</v>
      </c>
      <c r="AG42" s="712">
        <f>+'Total BP Fac.'!AG42+'Total Banpho'!AG42+'Total Hemaraj'!AG42+'12 95'!AG42</f>
        <v>0</v>
      </c>
      <c r="AH42" s="710">
        <f t="shared" si="15"/>
        <v>458452</v>
      </c>
      <c r="AI42" s="712">
        <f>+'Total BP Fac.'!AI42+'Total Banpho'!AI42+'Total Hemaraj'!AI42+'12 95'!AI42</f>
        <v>458452</v>
      </c>
      <c r="AJ42" s="712">
        <f>+'Total BP Fac.'!AJ42+'Total Banpho'!AJ42+'Total Hemaraj'!AJ42+'12 95'!AJ42</f>
        <v>0</v>
      </c>
      <c r="AK42" s="710">
        <f t="shared" si="16"/>
        <v>458452</v>
      </c>
      <c r="AL42" s="712">
        <f>+'Total BP Fac.'!AL42+'Total Banpho'!AL42+'Total Hemaraj'!AL42+'12 95'!AL42</f>
        <v>458452</v>
      </c>
      <c r="AM42" s="712">
        <f>+'Total BP Fac.'!AM42+'Total Banpho'!AM42+'Total Hemaraj'!AM42+'12 95'!AM42</f>
        <v>0</v>
      </c>
      <c r="AN42" s="709">
        <f t="shared" si="17"/>
        <v>458452</v>
      </c>
      <c r="AO42" s="688">
        <f t="shared" si="18"/>
        <v>1375356</v>
      </c>
      <c r="AP42" s="689">
        <f t="shared" si="18"/>
        <v>0</v>
      </c>
      <c r="AQ42" s="690">
        <f t="shared" si="19"/>
        <v>1375356</v>
      </c>
      <c r="AR42" s="712">
        <f>+'Total BP Fac.'!AR42+'Total Banpho'!AR42+'Total Hemaraj'!AR42+'12 95'!AR42</f>
        <v>458452</v>
      </c>
      <c r="AS42" s="712">
        <f>+'Total BP Fac.'!AS42+'Total Banpho'!AS42+'Total Hemaraj'!AS42+'12 95'!AS42</f>
        <v>0</v>
      </c>
      <c r="AT42" s="710">
        <f t="shared" si="20"/>
        <v>458452</v>
      </c>
      <c r="AU42" s="712">
        <f>+'Total BP Fac.'!AU42+'Total Banpho'!AU42+'Total Hemaraj'!AU42+'12 95'!AU42</f>
        <v>458452</v>
      </c>
      <c r="AV42" s="712">
        <f>+'Total BP Fac.'!AV42+'Total Banpho'!AV42+'Total Hemaraj'!AV42+'12 95'!AV42</f>
        <v>0</v>
      </c>
      <c r="AW42" s="710">
        <f t="shared" si="21"/>
        <v>458452</v>
      </c>
      <c r="AX42" s="712">
        <f>+'Total BP Fac.'!AX42+'Total Banpho'!AX42+'Total Hemaraj'!AX42+'12 95'!AX42</f>
        <v>458452</v>
      </c>
      <c r="AY42" s="712">
        <f>+'Total BP Fac.'!AY42+'Total Banpho'!AY42+'Total Hemaraj'!AY42+'12 95'!AY42</f>
        <v>0</v>
      </c>
      <c r="AZ42" s="710">
        <f t="shared" si="22"/>
        <v>458452</v>
      </c>
      <c r="BA42" s="688">
        <f t="shared" si="23"/>
        <v>1375356</v>
      </c>
      <c r="BB42" s="701">
        <f t="shared" si="23"/>
        <v>0</v>
      </c>
      <c r="BC42" s="706">
        <f t="shared" si="24"/>
        <v>1375356</v>
      </c>
      <c r="BD42" s="717">
        <f t="shared" si="0"/>
        <v>2750712</v>
      </c>
      <c r="BE42" s="712">
        <f t="shared" si="1"/>
        <v>0</v>
      </c>
      <c r="BF42" s="716">
        <f t="shared" si="25"/>
        <v>2750712</v>
      </c>
      <c r="BG42" s="717">
        <f t="shared" si="26"/>
        <v>5501424</v>
      </c>
      <c r="BH42" s="712">
        <f t="shared" si="27"/>
        <v>1788761.5799999998</v>
      </c>
      <c r="BI42" s="716">
        <f t="shared" si="28"/>
        <v>3712662.42</v>
      </c>
      <c r="BJ42" s="541"/>
      <c r="BK42" s="380"/>
      <c r="BL42" s="380"/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1"/>
      <c r="CC42" s="382"/>
    </row>
    <row r="43" spans="1:83" s="383" customFormat="1" ht="33" customHeight="1">
      <c r="A43" s="388">
        <f t="shared" si="29"/>
        <v>37</v>
      </c>
      <c r="B43" s="384">
        <v>51610</v>
      </c>
      <c r="C43" s="536" t="s">
        <v>32</v>
      </c>
      <c r="D43" s="698" t="s">
        <v>287</v>
      </c>
      <c r="E43" s="713">
        <f>+'Total BP Fac.'!E43+'Total Banpho'!E43+'Total Hemaraj'!E43+'12 95'!E43</f>
        <v>492008</v>
      </c>
      <c r="F43" s="712">
        <f>+'Total BP Fac.'!F43+'Total Banpho'!F43+'Total Hemaraj'!F43+'12 95'!F43</f>
        <v>542442.65999999992</v>
      </c>
      <c r="G43" s="709">
        <f t="shared" si="2"/>
        <v>-50434.659999999916</v>
      </c>
      <c r="H43" s="713">
        <f>+'Total BP Fac.'!H43+'Total Banpho'!H43+'Total Hemaraj'!H43+'12 95'!H43</f>
        <v>485758</v>
      </c>
      <c r="I43" s="712">
        <f>+'Total BP Fac.'!I43+'Total Banpho'!I43+'Total Hemaraj'!I43+'12 95'!I43</f>
        <v>405420.49</v>
      </c>
      <c r="J43" s="709">
        <f t="shared" si="3"/>
        <v>80337.510000000009</v>
      </c>
      <c r="K43" s="713">
        <f>+'Total BP Fac.'!K43+'Total Banpho'!K43+'Total Hemaraj'!K43+'12 95'!K43</f>
        <v>484908</v>
      </c>
      <c r="L43" s="712">
        <f>+'Total BP Fac.'!L43+'Total Banpho'!L43+'Total Hemaraj'!L43+'12 95'!L43</f>
        <v>399441.94999999995</v>
      </c>
      <c r="M43" s="714">
        <f t="shared" si="4"/>
        <v>85466.050000000047</v>
      </c>
      <c r="N43" s="688">
        <f t="shared" si="5"/>
        <v>1462674</v>
      </c>
      <c r="O43" s="689">
        <f t="shared" si="5"/>
        <v>1347305.0999999999</v>
      </c>
      <c r="P43" s="690">
        <f t="shared" si="6"/>
        <v>115368.90000000014</v>
      </c>
      <c r="Q43" s="713">
        <f>+'Total BP Fac.'!Q43+'Total Banpho'!Q43+'Total Hemaraj'!Q43+'12 95'!Q43</f>
        <v>485758</v>
      </c>
      <c r="R43" s="712">
        <f>+'Total BP Fac.'!R43+'Total Banpho'!R43+'Total Hemaraj'!R43+'12 95'!R43</f>
        <v>383923.51999999996</v>
      </c>
      <c r="S43" s="709">
        <f t="shared" si="7"/>
        <v>101834.48000000004</v>
      </c>
      <c r="T43" s="713">
        <f>+'Total BP Fac.'!T43+'Total Banpho'!T43+'Total Hemaraj'!T43+'12 95'!T43</f>
        <v>485108</v>
      </c>
      <c r="U43" s="712">
        <f>+'Total BP Fac.'!U43+'Total Banpho'!U43+'Total Hemaraj'!U43+'12 95'!U43</f>
        <v>0</v>
      </c>
      <c r="V43" s="709">
        <f t="shared" si="8"/>
        <v>485108</v>
      </c>
      <c r="W43" s="713">
        <f>+'Total BP Fac.'!W43+'Total Banpho'!W43+'Total Hemaraj'!W43+'12 95'!W43</f>
        <v>485058</v>
      </c>
      <c r="X43" s="712">
        <f>+'Total BP Fac.'!X43+'Total Banpho'!X43+'Total Hemaraj'!X43+'12 95'!X43</f>
        <v>0</v>
      </c>
      <c r="Y43" s="714">
        <f t="shared" si="9"/>
        <v>485058</v>
      </c>
      <c r="Z43" s="688">
        <f t="shared" si="10"/>
        <v>1455924</v>
      </c>
      <c r="AA43" s="701">
        <f t="shared" si="10"/>
        <v>383923.51999999996</v>
      </c>
      <c r="AB43" s="690">
        <f t="shared" si="11"/>
        <v>1072000.48</v>
      </c>
      <c r="AC43" s="713">
        <f t="shared" si="12"/>
        <v>2918598</v>
      </c>
      <c r="AD43" s="712">
        <f t="shared" si="13"/>
        <v>1731228.6199999999</v>
      </c>
      <c r="AE43" s="710">
        <f t="shared" si="14"/>
        <v>1187369.3800000001</v>
      </c>
      <c r="AF43" s="712">
        <f>+'Total BP Fac.'!AF43+'Total Banpho'!AF43+'Total Hemaraj'!AF43+'12 95'!AF43</f>
        <v>518308</v>
      </c>
      <c r="AG43" s="712">
        <f>+'Total BP Fac.'!AG43+'Total Banpho'!AG43+'Total Hemaraj'!AG43+'12 95'!AG43</f>
        <v>0</v>
      </c>
      <c r="AH43" s="710">
        <f t="shared" si="15"/>
        <v>518308</v>
      </c>
      <c r="AI43" s="712">
        <f>+'Total BP Fac.'!AI43+'Total Banpho'!AI43+'Total Hemaraj'!AI43+'12 95'!AI43</f>
        <v>484758</v>
      </c>
      <c r="AJ43" s="712">
        <f>+'Total BP Fac.'!AJ43+'Total Banpho'!AJ43+'Total Hemaraj'!AJ43+'12 95'!AJ43</f>
        <v>0</v>
      </c>
      <c r="AK43" s="710">
        <f t="shared" si="16"/>
        <v>484758</v>
      </c>
      <c r="AL43" s="712">
        <f>+'Total BP Fac.'!AL43+'Total Banpho'!AL43+'Total Hemaraj'!AL43+'12 95'!AL43</f>
        <v>485108</v>
      </c>
      <c r="AM43" s="712">
        <f>+'Total BP Fac.'!AM43+'Total Banpho'!AM43+'Total Hemaraj'!AM43+'12 95'!AM43</f>
        <v>0</v>
      </c>
      <c r="AN43" s="709">
        <f t="shared" si="17"/>
        <v>485108</v>
      </c>
      <c r="AO43" s="688">
        <f t="shared" si="18"/>
        <v>1488174</v>
      </c>
      <c r="AP43" s="689">
        <f t="shared" si="18"/>
        <v>0</v>
      </c>
      <c r="AQ43" s="690">
        <f t="shared" si="19"/>
        <v>1488174</v>
      </c>
      <c r="AR43" s="712">
        <f>+'Total BP Fac.'!AR43+'Total Banpho'!AR43+'Total Hemaraj'!AR43+'12 95'!AR43</f>
        <v>485158</v>
      </c>
      <c r="AS43" s="712">
        <f>+'Total BP Fac.'!AS43+'Total Banpho'!AS43+'Total Hemaraj'!AS43+'12 95'!AS43</f>
        <v>0</v>
      </c>
      <c r="AT43" s="710">
        <f t="shared" si="20"/>
        <v>485158</v>
      </c>
      <c r="AU43" s="712">
        <f>+'Total BP Fac.'!AU43+'Total Banpho'!AU43+'Total Hemaraj'!AU43+'12 95'!AU43</f>
        <v>490108</v>
      </c>
      <c r="AV43" s="712">
        <f>+'Total BP Fac.'!AV43+'Total Banpho'!AV43+'Total Hemaraj'!AV43+'12 95'!AV43</f>
        <v>0</v>
      </c>
      <c r="AW43" s="710">
        <f t="shared" si="21"/>
        <v>490108</v>
      </c>
      <c r="AX43" s="712">
        <f>+'Total BP Fac.'!AX43+'Total Banpho'!AX43+'Total Hemaraj'!AX43+'12 95'!AX43</f>
        <v>490058</v>
      </c>
      <c r="AY43" s="712">
        <f>+'Total BP Fac.'!AY43+'Total Banpho'!AY43+'Total Hemaraj'!AY43+'12 95'!AY43</f>
        <v>0</v>
      </c>
      <c r="AZ43" s="710">
        <f t="shared" si="22"/>
        <v>490058</v>
      </c>
      <c r="BA43" s="688">
        <f t="shared" si="23"/>
        <v>1465324</v>
      </c>
      <c r="BB43" s="701">
        <f t="shared" si="23"/>
        <v>0</v>
      </c>
      <c r="BC43" s="706">
        <f t="shared" si="24"/>
        <v>1465324</v>
      </c>
      <c r="BD43" s="717">
        <f t="shared" si="0"/>
        <v>2953498</v>
      </c>
      <c r="BE43" s="712">
        <f t="shared" si="1"/>
        <v>0</v>
      </c>
      <c r="BF43" s="716">
        <f t="shared" si="25"/>
        <v>2953498</v>
      </c>
      <c r="BG43" s="717">
        <f t="shared" si="26"/>
        <v>5872096</v>
      </c>
      <c r="BH43" s="712">
        <f t="shared" si="27"/>
        <v>1731228.6199999999</v>
      </c>
      <c r="BI43" s="716">
        <f t="shared" si="28"/>
        <v>4140867.38</v>
      </c>
      <c r="BJ43" s="541"/>
      <c r="BK43" s="380"/>
      <c r="BL43" s="380"/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1"/>
      <c r="CC43" s="382"/>
    </row>
    <row r="44" spans="1:83" s="383" customFormat="1" ht="33" customHeight="1">
      <c r="A44" s="388">
        <f t="shared" si="29"/>
        <v>38</v>
      </c>
      <c r="B44" s="384">
        <v>51611</v>
      </c>
      <c r="C44" s="536" t="s">
        <v>33</v>
      </c>
      <c r="D44" s="698" t="s">
        <v>288</v>
      </c>
      <c r="E44" s="713">
        <f>+'Total BP Fac.'!E44+'Total Banpho'!E44+'Total Hemaraj'!E44+'12 95'!E44</f>
        <v>704539.82</v>
      </c>
      <c r="F44" s="712">
        <f>+'Total BP Fac.'!F44+'Total Banpho'!F44+'Total Hemaraj'!F44+'12 95'!F44</f>
        <v>661070.75</v>
      </c>
      <c r="G44" s="709">
        <f t="shared" si="2"/>
        <v>43469.069999999949</v>
      </c>
      <c r="H44" s="713">
        <f>+'Total BP Fac.'!H44+'Total Banpho'!H44+'Total Hemaraj'!H44+'12 95'!H44</f>
        <v>680846.71000000008</v>
      </c>
      <c r="I44" s="712">
        <f>+'Total BP Fac.'!I44+'Total Banpho'!I44+'Total Hemaraj'!I44+'12 95'!I44</f>
        <v>681998.77</v>
      </c>
      <c r="J44" s="709">
        <f t="shared" si="3"/>
        <v>-1152.0599999999395</v>
      </c>
      <c r="K44" s="713">
        <f>+'Total BP Fac.'!K44+'Total Banpho'!K44+'Total Hemaraj'!K44+'12 95'!K44</f>
        <v>650776.78</v>
      </c>
      <c r="L44" s="712">
        <f>+'Total BP Fac.'!L44+'Total Banpho'!L44+'Total Hemaraj'!L44+'12 95'!L44</f>
        <v>854825.33</v>
      </c>
      <c r="M44" s="714">
        <f t="shared" si="4"/>
        <v>-204048.54999999993</v>
      </c>
      <c r="N44" s="688">
        <f t="shared" si="5"/>
        <v>2036163.31</v>
      </c>
      <c r="O44" s="689">
        <f t="shared" si="5"/>
        <v>2197894.85</v>
      </c>
      <c r="P44" s="690">
        <f t="shared" si="6"/>
        <v>-161731.54000000004</v>
      </c>
      <c r="Q44" s="713">
        <f>+'Total BP Fac.'!Q44+'Total Banpho'!Q44+'Total Hemaraj'!Q44+'12 95'!Q44</f>
        <v>621516.82999999996</v>
      </c>
      <c r="R44" s="712">
        <f>+'Total BP Fac.'!R44+'Total Banpho'!R44+'Total Hemaraj'!R44+'12 95'!R44</f>
        <v>451830.67999999993</v>
      </c>
      <c r="S44" s="709">
        <f t="shared" si="7"/>
        <v>169686.15000000002</v>
      </c>
      <c r="T44" s="713">
        <f>+'Total BP Fac.'!T44+'Total Banpho'!T44+'Total Hemaraj'!T44+'12 95'!T44</f>
        <v>726013.7699999999</v>
      </c>
      <c r="U44" s="712">
        <f>+'Total BP Fac.'!U44+'Total Banpho'!U44+'Total Hemaraj'!U44+'12 95'!U44</f>
        <v>0</v>
      </c>
      <c r="V44" s="709">
        <f t="shared" si="8"/>
        <v>726013.7699999999</v>
      </c>
      <c r="W44" s="713">
        <f>+'Total BP Fac.'!W44+'Total Banpho'!W44+'Total Hemaraj'!W44+'12 95'!W44</f>
        <v>554795.1</v>
      </c>
      <c r="X44" s="712">
        <f>+'Total BP Fac.'!X44+'Total Banpho'!X44+'Total Hemaraj'!X44+'12 95'!X44</f>
        <v>0</v>
      </c>
      <c r="Y44" s="714">
        <f t="shared" si="9"/>
        <v>554795.1</v>
      </c>
      <c r="Z44" s="688">
        <f t="shared" si="10"/>
        <v>1902325.6999999997</v>
      </c>
      <c r="AA44" s="701">
        <f t="shared" si="10"/>
        <v>451830.67999999993</v>
      </c>
      <c r="AB44" s="690">
        <f t="shared" si="11"/>
        <v>1450495.0199999998</v>
      </c>
      <c r="AC44" s="713">
        <f t="shared" si="12"/>
        <v>3938489.0100000002</v>
      </c>
      <c r="AD44" s="712">
        <f t="shared" si="13"/>
        <v>2649725.5300000003</v>
      </c>
      <c r="AE44" s="710">
        <f t="shared" si="14"/>
        <v>1288763.48</v>
      </c>
      <c r="AF44" s="712">
        <f>+'Total BP Fac.'!AF44+'Total Banpho'!AF44+'Total Hemaraj'!AF44+'12 95'!AF44</f>
        <v>710869.35</v>
      </c>
      <c r="AG44" s="712">
        <f>+'Total BP Fac.'!AG44+'Total Banpho'!AG44+'Total Hemaraj'!AG44+'12 95'!AG44</f>
        <v>0</v>
      </c>
      <c r="AH44" s="710">
        <f t="shared" si="15"/>
        <v>710869.35</v>
      </c>
      <c r="AI44" s="712">
        <f>+'Total BP Fac.'!AI44+'Total Banpho'!AI44+'Total Hemaraj'!AI44+'12 95'!AI44</f>
        <v>683440.42999999993</v>
      </c>
      <c r="AJ44" s="712">
        <f>+'Total BP Fac.'!AJ44+'Total Banpho'!AJ44+'Total Hemaraj'!AJ44+'12 95'!AJ44</f>
        <v>0</v>
      </c>
      <c r="AK44" s="710">
        <f t="shared" si="16"/>
        <v>683440.42999999993</v>
      </c>
      <c r="AL44" s="712">
        <f>+'Total BP Fac.'!AL44+'Total Banpho'!AL44+'Total Hemaraj'!AL44+'12 95'!AL44</f>
        <v>595831.25999999989</v>
      </c>
      <c r="AM44" s="712">
        <f>+'Total BP Fac.'!AM44+'Total Banpho'!AM44+'Total Hemaraj'!AM44+'12 95'!AM44</f>
        <v>0</v>
      </c>
      <c r="AN44" s="709">
        <f t="shared" si="17"/>
        <v>595831.25999999989</v>
      </c>
      <c r="AO44" s="688">
        <f t="shared" si="18"/>
        <v>1990141.0399999996</v>
      </c>
      <c r="AP44" s="689">
        <f t="shared" si="18"/>
        <v>0</v>
      </c>
      <c r="AQ44" s="690">
        <f t="shared" si="19"/>
        <v>1990141.0399999996</v>
      </c>
      <c r="AR44" s="712">
        <f>+'Total BP Fac.'!AR44+'Total Banpho'!AR44+'Total Hemaraj'!AR44+'12 95'!AR44</f>
        <v>621129.39</v>
      </c>
      <c r="AS44" s="712">
        <f>+'Total BP Fac.'!AS44+'Total Banpho'!AS44+'Total Hemaraj'!AS44+'12 95'!AS44</f>
        <v>0</v>
      </c>
      <c r="AT44" s="710">
        <f t="shared" si="20"/>
        <v>621129.39</v>
      </c>
      <c r="AU44" s="712">
        <f>+'Total BP Fac.'!AU44+'Total Banpho'!AU44+'Total Hemaraj'!AU44+'12 95'!AU44</f>
        <v>636635.42999999993</v>
      </c>
      <c r="AV44" s="712">
        <f>+'Total BP Fac.'!AV44+'Total Banpho'!AV44+'Total Hemaraj'!AV44+'12 95'!AV44</f>
        <v>0</v>
      </c>
      <c r="AW44" s="710">
        <f t="shared" si="21"/>
        <v>636635.42999999993</v>
      </c>
      <c r="AX44" s="712">
        <f>+'Total BP Fac.'!AX44+'Total Banpho'!AX44+'Total Hemaraj'!AX44+'12 95'!AX44</f>
        <v>551105.83000000007</v>
      </c>
      <c r="AY44" s="712">
        <f>+'Total BP Fac.'!AY44+'Total Banpho'!AY44+'Total Hemaraj'!AY44+'12 95'!AY44</f>
        <v>0</v>
      </c>
      <c r="AZ44" s="710">
        <f t="shared" si="22"/>
        <v>551105.83000000007</v>
      </c>
      <c r="BA44" s="688">
        <f t="shared" si="23"/>
        <v>1808870.65</v>
      </c>
      <c r="BB44" s="701">
        <f t="shared" si="23"/>
        <v>0</v>
      </c>
      <c r="BC44" s="706">
        <f t="shared" si="24"/>
        <v>1808870.65</v>
      </c>
      <c r="BD44" s="717">
        <f t="shared" si="0"/>
        <v>3799011.6899999995</v>
      </c>
      <c r="BE44" s="712">
        <f t="shared" si="1"/>
        <v>0</v>
      </c>
      <c r="BF44" s="716">
        <f t="shared" si="25"/>
        <v>3799011.6899999995</v>
      </c>
      <c r="BG44" s="717">
        <f t="shared" si="26"/>
        <v>7737500.6999999993</v>
      </c>
      <c r="BH44" s="712">
        <f t="shared" si="27"/>
        <v>2649725.5300000003</v>
      </c>
      <c r="BI44" s="716">
        <f t="shared" si="28"/>
        <v>5087775.169999999</v>
      </c>
      <c r="BJ44" s="541"/>
      <c r="BK44" s="380"/>
      <c r="BL44" s="380"/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1"/>
      <c r="CC44" s="382"/>
    </row>
    <row r="45" spans="1:83" s="383" customFormat="1" ht="33" customHeight="1">
      <c r="A45" s="388">
        <f t="shared" si="29"/>
        <v>39</v>
      </c>
      <c r="B45" s="384">
        <v>51612</v>
      </c>
      <c r="C45" s="536" t="s">
        <v>34</v>
      </c>
      <c r="D45" s="698" t="s">
        <v>289</v>
      </c>
      <c r="E45" s="713">
        <f>+'Total BP Fac.'!E45+'Total Banpho'!E45+'Total Hemaraj'!E45+'12 95'!E45</f>
        <v>14760</v>
      </c>
      <c r="F45" s="712">
        <f>+'Total BP Fac.'!F45+'Total Banpho'!F45+'Total Hemaraj'!F45+'12 95'!F45</f>
        <v>4570</v>
      </c>
      <c r="G45" s="709">
        <f t="shared" si="2"/>
        <v>10190</v>
      </c>
      <c r="H45" s="713">
        <f>+'Total BP Fac.'!H45+'Total Banpho'!H45+'Total Hemaraj'!H45+'12 95'!H45</f>
        <v>15560</v>
      </c>
      <c r="I45" s="712">
        <f>+'Total BP Fac.'!I45+'Total Banpho'!I45+'Total Hemaraj'!I45+'12 95'!I45</f>
        <v>8400</v>
      </c>
      <c r="J45" s="709">
        <f t="shared" si="3"/>
        <v>7160</v>
      </c>
      <c r="K45" s="713">
        <f>+'Total BP Fac.'!K45+'Total Banpho'!K45+'Total Hemaraj'!K45+'12 95'!K45</f>
        <v>20990</v>
      </c>
      <c r="L45" s="712">
        <f>+'Total BP Fac.'!L45+'Total Banpho'!L45+'Total Hemaraj'!L45+'12 95'!L45</f>
        <v>17720</v>
      </c>
      <c r="M45" s="714">
        <f t="shared" si="4"/>
        <v>3270</v>
      </c>
      <c r="N45" s="688">
        <f t="shared" si="5"/>
        <v>51310</v>
      </c>
      <c r="O45" s="689">
        <f t="shared" si="5"/>
        <v>30690</v>
      </c>
      <c r="P45" s="690">
        <f t="shared" si="6"/>
        <v>20620</v>
      </c>
      <c r="Q45" s="713">
        <f>+'Total BP Fac.'!Q45+'Total Banpho'!Q45+'Total Hemaraj'!Q45+'12 95'!Q45</f>
        <v>9800</v>
      </c>
      <c r="R45" s="712">
        <f>+'Total BP Fac.'!R45+'Total Banpho'!R45+'Total Hemaraj'!R45+'12 95'!R45</f>
        <v>0</v>
      </c>
      <c r="S45" s="709">
        <f t="shared" si="7"/>
        <v>9800</v>
      </c>
      <c r="T45" s="713">
        <f>+'Total BP Fac.'!T45+'Total Banpho'!T45+'Total Hemaraj'!T45+'12 95'!T45</f>
        <v>21090</v>
      </c>
      <c r="U45" s="712">
        <f>+'Total BP Fac.'!U45+'Total Banpho'!U45+'Total Hemaraj'!U45+'12 95'!U45</f>
        <v>0</v>
      </c>
      <c r="V45" s="709">
        <f t="shared" si="8"/>
        <v>21090</v>
      </c>
      <c r="W45" s="713">
        <f>+'Total BP Fac.'!W45+'Total Banpho'!W45+'Total Hemaraj'!W45+'12 95'!W45</f>
        <v>10560</v>
      </c>
      <c r="X45" s="712">
        <f>+'Total BP Fac.'!X45+'Total Banpho'!X45+'Total Hemaraj'!X45+'12 95'!X45</f>
        <v>0</v>
      </c>
      <c r="Y45" s="714">
        <f t="shared" si="9"/>
        <v>10560</v>
      </c>
      <c r="Z45" s="688">
        <f t="shared" si="10"/>
        <v>41450</v>
      </c>
      <c r="AA45" s="701">
        <f t="shared" si="10"/>
        <v>0</v>
      </c>
      <c r="AB45" s="690">
        <f t="shared" si="11"/>
        <v>41450</v>
      </c>
      <c r="AC45" s="713">
        <f t="shared" si="12"/>
        <v>92760</v>
      </c>
      <c r="AD45" s="712">
        <f t="shared" si="13"/>
        <v>30690</v>
      </c>
      <c r="AE45" s="710">
        <f t="shared" si="14"/>
        <v>62070</v>
      </c>
      <c r="AF45" s="712">
        <f>+'Total BP Fac.'!AF45+'Total Banpho'!AF45+'Total Hemaraj'!AF45+'12 95'!AF45</f>
        <v>9460</v>
      </c>
      <c r="AG45" s="712">
        <f>+'Total BP Fac.'!AG45+'Total Banpho'!AG45+'Total Hemaraj'!AG45+'12 95'!AG45</f>
        <v>0</v>
      </c>
      <c r="AH45" s="710">
        <f t="shared" si="15"/>
        <v>9460</v>
      </c>
      <c r="AI45" s="712">
        <f>+'Total BP Fac.'!AI45+'Total Banpho'!AI45+'Total Hemaraj'!AI45+'12 95'!AI45</f>
        <v>21200</v>
      </c>
      <c r="AJ45" s="712">
        <f>+'Total BP Fac.'!AJ45+'Total Banpho'!AJ45+'Total Hemaraj'!AJ45+'12 95'!AJ45</f>
        <v>0</v>
      </c>
      <c r="AK45" s="710">
        <f t="shared" si="16"/>
        <v>21200</v>
      </c>
      <c r="AL45" s="712">
        <f>+'Total BP Fac.'!AL45+'Total Banpho'!AL45+'Total Hemaraj'!AL45+'12 95'!AL45</f>
        <v>16740</v>
      </c>
      <c r="AM45" s="712">
        <f>+'Total BP Fac.'!AM45+'Total Banpho'!AM45+'Total Hemaraj'!AM45+'12 95'!AM45</f>
        <v>0</v>
      </c>
      <c r="AN45" s="709">
        <f t="shared" si="17"/>
        <v>16740</v>
      </c>
      <c r="AO45" s="688">
        <f t="shared" si="18"/>
        <v>47400</v>
      </c>
      <c r="AP45" s="689">
        <f t="shared" si="18"/>
        <v>0</v>
      </c>
      <c r="AQ45" s="690">
        <f t="shared" si="19"/>
        <v>47400</v>
      </c>
      <c r="AR45" s="712">
        <f>+'Total BP Fac.'!AR45+'Total Banpho'!AR45+'Total Hemaraj'!AR45+'12 95'!AR45</f>
        <v>17000</v>
      </c>
      <c r="AS45" s="712">
        <f>+'Total BP Fac.'!AS45+'Total Banpho'!AS45+'Total Hemaraj'!AS45+'12 95'!AS45</f>
        <v>0</v>
      </c>
      <c r="AT45" s="710">
        <f t="shared" si="20"/>
        <v>17000</v>
      </c>
      <c r="AU45" s="712">
        <f>+'Total BP Fac.'!AU45+'Total Banpho'!AU45+'Total Hemaraj'!AU45+'12 95'!AU45</f>
        <v>12783</v>
      </c>
      <c r="AV45" s="712">
        <f>+'Total BP Fac.'!AV45+'Total Banpho'!AV45+'Total Hemaraj'!AV45+'12 95'!AV45</f>
        <v>0</v>
      </c>
      <c r="AW45" s="710">
        <f t="shared" si="21"/>
        <v>12783</v>
      </c>
      <c r="AX45" s="712">
        <f>+'Total BP Fac.'!AX45+'Total Banpho'!AX45+'Total Hemaraj'!AX45+'12 95'!AX45</f>
        <v>13283</v>
      </c>
      <c r="AY45" s="712">
        <f>+'Total BP Fac.'!AY45+'Total Banpho'!AY45+'Total Hemaraj'!AY45+'12 95'!AY45</f>
        <v>0</v>
      </c>
      <c r="AZ45" s="710">
        <f t="shared" si="22"/>
        <v>13283</v>
      </c>
      <c r="BA45" s="688">
        <f t="shared" si="23"/>
        <v>43066</v>
      </c>
      <c r="BB45" s="701">
        <f t="shared" si="23"/>
        <v>0</v>
      </c>
      <c r="BC45" s="706">
        <f t="shared" si="24"/>
        <v>43066</v>
      </c>
      <c r="BD45" s="717">
        <f t="shared" si="0"/>
        <v>90466</v>
      </c>
      <c r="BE45" s="712">
        <f t="shared" si="1"/>
        <v>0</v>
      </c>
      <c r="BF45" s="716">
        <f t="shared" si="25"/>
        <v>90466</v>
      </c>
      <c r="BG45" s="717">
        <f t="shared" si="26"/>
        <v>183226</v>
      </c>
      <c r="BH45" s="712">
        <f t="shared" si="27"/>
        <v>30690</v>
      </c>
      <c r="BI45" s="716">
        <f t="shared" si="28"/>
        <v>152536</v>
      </c>
      <c r="BJ45" s="541"/>
      <c r="BK45" s="380"/>
      <c r="BL45" s="380"/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1"/>
      <c r="CC45" s="382"/>
    </row>
    <row r="46" spans="1:83" s="383" customFormat="1" ht="33" customHeight="1">
      <c r="A46" s="388">
        <f t="shared" si="29"/>
        <v>40</v>
      </c>
      <c r="B46" s="384">
        <v>51613</v>
      </c>
      <c r="C46" s="536" t="s">
        <v>61</v>
      </c>
      <c r="D46" s="698" t="s">
        <v>290</v>
      </c>
      <c r="E46" s="713">
        <f>+'Total BP Fac.'!E46+'Total Banpho'!E46+'Total Hemaraj'!E46+'12 95'!E46</f>
        <v>8990</v>
      </c>
      <c r="F46" s="712">
        <f>+'Total BP Fac.'!F46+'Total Banpho'!F46+'Total Hemaraj'!F46+'12 95'!F46</f>
        <v>13953</v>
      </c>
      <c r="G46" s="709">
        <f t="shared" si="2"/>
        <v>-4963</v>
      </c>
      <c r="H46" s="713">
        <f>+'Total BP Fac.'!H46+'Total Banpho'!H46+'Total Hemaraj'!H46+'12 95'!H46</f>
        <v>12890</v>
      </c>
      <c r="I46" s="712">
        <f>+'Total BP Fac.'!I46+'Total Banpho'!I46+'Total Hemaraj'!I46+'12 95'!I46</f>
        <v>10232</v>
      </c>
      <c r="J46" s="709">
        <f t="shared" si="3"/>
        <v>2658</v>
      </c>
      <c r="K46" s="713">
        <f>+'Total BP Fac.'!K46+'Total Banpho'!K46+'Total Hemaraj'!K46+'12 95'!K46</f>
        <v>37790</v>
      </c>
      <c r="L46" s="712">
        <f>+'Total BP Fac.'!L46+'Total Banpho'!L46+'Total Hemaraj'!L46+'12 95'!L46</f>
        <v>34920</v>
      </c>
      <c r="M46" s="714">
        <f t="shared" si="4"/>
        <v>2870</v>
      </c>
      <c r="N46" s="688">
        <f t="shared" si="5"/>
        <v>59670</v>
      </c>
      <c r="O46" s="689">
        <f t="shared" si="5"/>
        <v>59105</v>
      </c>
      <c r="P46" s="690">
        <f t="shared" si="6"/>
        <v>565</v>
      </c>
      <c r="Q46" s="713">
        <f>+'Total BP Fac.'!Q46+'Total Banpho'!Q46+'Total Hemaraj'!Q46+'12 95'!Q46</f>
        <v>10940</v>
      </c>
      <c r="R46" s="712">
        <f>+'Total BP Fac.'!R46+'Total Banpho'!R46+'Total Hemaraj'!R46+'12 95'!R46</f>
        <v>0</v>
      </c>
      <c r="S46" s="709">
        <f t="shared" si="7"/>
        <v>10940</v>
      </c>
      <c r="T46" s="713">
        <f>+'Total BP Fac.'!T46+'Total Banpho'!T46+'Total Hemaraj'!T46+'12 95'!T46</f>
        <v>9940</v>
      </c>
      <c r="U46" s="712">
        <f>+'Total BP Fac.'!U46+'Total Banpho'!U46+'Total Hemaraj'!U46+'12 95'!U46</f>
        <v>0</v>
      </c>
      <c r="V46" s="709">
        <f t="shared" si="8"/>
        <v>9940</v>
      </c>
      <c r="W46" s="713">
        <f>+'Total BP Fac.'!W46+'Total Banpho'!W46+'Total Hemaraj'!W46+'12 95'!W46</f>
        <v>38390</v>
      </c>
      <c r="X46" s="712">
        <f>+'Total BP Fac.'!X46+'Total Banpho'!X46+'Total Hemaraj'!X46+'12 95'!X46</f>
        <v>0</v>
      </c>
      <c r="Y46" s="714">
        <f t="shared" si="9"/>
        <v>38390</v>
      </c>
      <c r="Z46" s="688">
        <f t="shared" si="10"/>
        <v>59270</v>
      </c>
      <c r="AA46" s="701">
        <f t="shared" si="10"/>
        <v>0</v>
      </c>
      <c r="AB46" s="690">
        <f t="shared" si="11"/>
        <v>59270</v>
      </c>
      <c r="AC46" s="713">
        <f t="shared" si="12"/>
        <v>118940</v>
      </c>
      <c r="AD46" s="712">
        <f t="shared" si="13"/>
        <v>59105</v>
      </c>
      <c r="AE46" s="710">
        <f t="shared" si="14"/>
        <v>59835</v>
      </c>
      <c r="AF46" s="712">
        <f>+'Total BP Fac.'!AF46+'Total Banpho'!AF46+'Total Hemaraj'!AF46+'12 95'!AF46</f>
        <v>10240</v>
      </c>
      <c r="AG46" s="712">
        <f>+'Total BP Fac.'!AG46+'Total Banpho'!AG46+'Total Hemaraj'!AG46+'12 95'!AG46</f>
        <v>0</v>
      </c>
      <c r="AH46" s="710">
        <f t="shared" si="15"/>
        <v>10240</v>
      </c>
      <c r="AI46" s="712">
        <f>+'Total BP Fac.'!AI46+'Total Banpho'!AI46+'Total Hemaraj'!AI46+'12 95'!AI46</f>
        <v>9990</v>
      </c>
      <c r="AJ46" s="712">
        <f>+'Total BP Fac.'!AJ46+'Total Banpho'!AJ46+'Total Hemaraj'!AJ46+'12 95'!AJ46</f>
        <v>0</v>
      </c>
      <c r="AK46" s="710">
        <f t="shared" si="16"/>
        <v>9990</v>
      </c>
      <c r="AL46" s="712">
        <f>+'Total BP Fac.'!AL46+'Total Banpho'!AL46+'Total Hemaraj'!AL46+'12 95'!AL46</f>
        <v>39340</v>
      </c>
      <c r="AM46" s="712">
        <f>+'Total BP Fac.'!AM46+'Total Banpho'!AM46+'Total Hemaraj'!AM46+'12 95'!AM46</f>
        <v>0</v>
      </c>
      <c r="AN46" s="709">
        <f t="shared" si="17"/>
        <v>39340</v>
      </c>
      <c r="AO46" s="688">
        <f t="shared" si="18"/>
        <v>59570</v>
      </c>
      <c r="AP46" s="689">
        <f t="shared" si="18"/>
        <v>0</v>
      </c>
      <c r="AQ46" s="690">
        <f t="shared" si="19"/>
        <v>59570</v>
      </c>
      <c r="AR46" s="712">
        <f>+'Total BP Fac.'!AR46+'Total Banpho'!AR46+'Total Hemaraj'!AR46+'12 95'!AR46</f>
        <v>12740</v>
      </c>
      <c r="AS46" s="712">
        <f>+'Total BP Fac.'!AS46+'Total Banpho'!AS46+'Total Hemaraj'!AS46+'12 95'!AS46</f>
        <v>0</v>
      </c>
      <c r="AT46" s="710">
        <f t="shared" si="20"/>
        <v>12740</v>
      </c>
      <c r="AU46" s="712">
        <f>+'Total BP Fac.'!AU46+'Total Banpho'!AU46+'Total Hemaraj'!AU46+'12 95'!AU46</f>
        <v>11240</v>
      </c>
      <c r="AV46" s="712">
        <f>+'Total BP Fac.'!AV46+'Total Banpho'!AV46+'Total Hemaraj'!AV46+'12 95'!AV46</f>
        <v>0</v>
      </c>
      <c r="AW46" s="710">
        <f t="shared" si="21"/>
        <v>11240</v>
      </c>
      <c r="AX46" s="712">
        <f>+'Total BP Fac.'!AX46+'Total Banpho'!AX46+'Total Hemaraj'!AX46+'12 95'!AX46</f>
        <v>11290</v>
      </c>
      <c r="AY46" s="712">
        <f>+'Total BP Fac.'!AY46+'Total Banpho'!AY46+'Total Hemaraj'!AY46+'12 95'!AY46</f>
        <v>0</v>
      </c>
      <c r="AZ46" s="710">
        <f t="shared" si="22"/>
        <v>11290</v>
      </c>
      <c r="BA46" s="688">
        <f t="shared" si="23"/>
        <v>35270</v>
      </c>
      <c r="BB46" s="701">
        <f t="shared" si="23"/>
        <v>0</v>
      </c>
      <c r="BC46" s="706">
        <f t="shared" si="24"/>
        <v>35270</v>
      </c>
      <c r="BD46" s="717">
        <f t="shared" si="0"/>
        <v>94840</v>
      </c>
      <c r="BE46" s="712">
        <f t="shared" si="1"/>
        <v>0</v>
      </c>
      <c r="BF46" s="716">
        <f t="shared" si="25"/>
        <v>94840</v>
      </c>
      <c r="BG46" s="717">
        <f t="shared" si="26"/>
        <v>213780</v>
      </c>
      <c r="BH46" s="712">
        <f t="shared" si="27"/>
        <v>59105</v>
      </c>
      <c r="BI46" s="716">
        <f t="shared" si="28"/>
        <v>154675</v>
      </c>
      <c r="BJ46" s="541"/>
      <c r="BK46" s="380"/>
      <c r="BL46" s="380"/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1"/>
      <c r="CC46" s="382"/>
    </row>
    <row r="47" spans="1:83" s="383" customFormat="1" ht="33" customHeight="1">
      <c r="A47" s="388">
        <f t="shared" si="29"/>
        <v>41</v>
      </c>
      <c r="B47" s="384">
        <v>51614</v>
      </c>
      <c r="C47" s="536" t="s">
        <v>42</v>
      </c>
      <c r="D47" s="698" t="s">
        <v>291</v>
      </c>
      <c r="E47" s="713">
        <f>+'Total BP Fac.'!E47+'Total Banpho'!E47+'Total Hemaraj'!E47+'12 95'!E47</f>
        <v>306270</v>
      </c>
      <c r="F47" s="712">
        <f>+'Total BP Fac.'!F47+'Total Banpho'!F47+'Total Hemaraj'!F47+'12 95'!F47</f>
        <v>244479.56</v>
      </c>
      <c r="G47" s="709">
        <f t="shared" si="2"/>
        <v>61790.44</v>
      </c>
      <c r="H47" s="713">
        <f>+'Total BP Fac.'!H47+'Total Banpho'!H47+'Total Hemaraj'!H47+'12 95'!H47</f>
        <v>208400</v>
      </c>
      <c r="I47" s="712">
        <f>+'Total BP Fac.'!I47+'Total Banpho'!I47+'Total Hemaraj'!I47+'12 95'!I47</f>
        <v>215636.04</v>
      </c>
      <c r="J47" s="709">
        <f t="shared" si="3"/>
        <v>-7236.0400000000081</v>
      </c>
      <c r="K47" s="713">
        <f>+'Total BP Fac.'!K47+'Total Banpho'!K47+'Total Hemaraj'!K47+'12 95'!K47</f>
        <v>214500</v>
      </c>
      <c r="L47" s="712">
        <f>+'Total BP Fac.'!L47+'Total Banpho'!L47+'Total Hemaraj'!L47+'12 95'!L47</f>
        <v>314430.42000000004</v>
      </c>
      <c r="M47" s="714">
        <f t="shared" si="4"/>
        <v>-99930.420000000042</v>
      </c>
      <c r="N47" s="688">
        <f t="shared" si="5"/>
        <v>729170</v>
      </c>
      <c r="O47" s="689">
        <f t="shared" si="5"/>
        <v>774546.02</v>
      </c>
      <c r="P47" s="690">
        <f t="shared" si="6"/>
        <v>-45376.020000000019</v>
      </c>
      <c r="Q47" s="713">
        <f>+'Total BP Fac.'!Q47+'Total Banpho'!Q47+'Total Hemaraj'!Q47+'12 95'!Q47</f>
        <v>95250</v>
      </c>
      <c r="R47" s="712">
        <f>+'Total BP Fac.'!R47+'Total Banpho'!R47+'Total Hemaraj'!R47+'12 95'!R47</f>
        <v>42077.18</v>
      </c>
      <c r="S47" s="709">
        <f t="shared" si="7"/>
        <v>53172.82</v>
      </c>
      <c r="T47" s="713">
        <f>+'Total BP Fac.'!T47+'Total Banpho'!T47+'Total Hemaraj'!T47+'12 95'!T47</f>
        <v>100750</v>
      </c>
      <c r="U47" s="712">
        <f>+'Total BP Fac.'!U47+'Total Banpho'!U47+'Total Hemaraj'!U47+'12 95'!U47</f>
        <v>0</v>
      </c>
      <c r="V47" s="709">
        <f t="shared" si="8"/>
        <v>100750</v>
      </c>
      <c r="W47" s="713">
        <f>+'Total BP Fac.'!W47+'Total Banpho'!W47+'Total Hemaraj'!W47+'12 95'!W47</f>
        <v>103250</v>
      </c>
      <c r="X47" s="712">
        <f>+'Total BP Fac.'!X47+'Total Banpho'!X47+'Total Hemaraj'!X47+'12 95'!X47</f>
        <v>0</v>
      </c>
      <c r="Y47" s="714">
        <f t="shared" si="9"/>
        <v>103250</v>
      </c>
      <c r="Z47" s="688">
        <f t="shared" si="10"/>
        <v>299250</v>
      </c>
      <c r="AA47" s="701">
        <f t="shared" si="10"/>
        <v>42077.18</v>
      </c>
      <c r="AB47" s="690">
        <f t="shared" si="11"/>
        <v>257172.82</v>
      </c>
      <c r="AC47" s="713">
        <f t="shared" si="12"/>
        <v>1028420</v>
      </c>
      <c r="AD47" s="712">
        <f t="shared" si="13"/>
        <v>816623.20000000007</v>
      </c>
      <c r="AE47" s="710">
        <f t="shared" si="14"/>
        <v>211796.79999999993</v>
      </c>
      <c r="AF47" s="712">
        <f>+'Total BP Fac.'!AF47+'Total Banpho'!AF47+'Total Hemaraj'!AF47+'12 95'!AF47</f>
        <v>128250</v>
      </c>
      <c r="AG47" s="712">
        <f>+'Total BP Fac.'!AG47+'Total Banpho'!AG47+'Total Hemaraj'!AG47+'12 95'!AG47</f>
        <v>0</v>
      </c>
      <c r="AH47" s="710">
        <f t="shared" si="15"/>
        <v>128250</v>
      </c>
      <c r="AI47" s="712">
        <f>+'Total BP Fac.'!AI47+'Total Banpho'!AI47+'Total Hemaraj'!AI47+'12 95'!AI47</f>
        <v>123750</v>
      </c>
      <c r="AJ47" s="712">
        <f>+'Total BP Fac.'!AJ47+'Total Banpho'!AJ47+'Total Hemaraj'!AJ47+'12 95'!AJ47</f>
        <v>0</v>
      </c>
      <c r="AK47" s="710">
        <f t="shared" si="16"/>
        <v>123750</v>
      </c>
      <c r="AL47" s="712">
        <f>+'Total BP Fac.'!AL47+'Total Banpho'!AL47+'Total Hemaraj'!AL47+'12 95'!AL47</f>
        <v>136750</v>
      </c>
      <c r="AM47" s="712">
        <f>+'Total BP Fac.'!AM47+'Total Banpho'!AM47+'Total Hemaraj'!AM47+'12 95'!AM47</f>
        <v>0</v>
      </c>
      <c r="AN47" s="709">
        <f t="shared" si="17"/>
        <v>136750</v>
      </c>
      <c r="AO47" s="688">
        <f t="shared" si="18"/>
        <v>388750</v>
      </c>
      <c r="AP47" s="689">
        <f t="shared" si="18"/>
        <v>0</v>
      </c>
      <c r="AQ47" s="690">
        <f t="shared" si="19"/>
        <v>388750</v>
      </c>
      <c r="AR47" s="712">
        <f>+'Total BP Fac.'!AR47+'Total Banpho'!AR47+'Total Hemaraj'!AR47+'12 95'!AR47</f>
        <v>137250</v>
      </c>
      <c r="AS47" s="712">
        <f>+'Total BP Fac.'!AS47+'Total Banpho'!AS47+'Total Hemaraj'!AS47+'12 95'!AS47</f>
        <v>0</v>
      </c>
      <c r="AT47" s="710">
        <f t="shared" si="20"/>
        <v>137250</v>
      </c>
      <c r="AU47" s="712">
        <f>+'Total BP Fac.'!AU47+'Total Banpho'!AU47+'Total Hemaraj'!AU47+'12 95'!AU47</f>
        <v>133250</v>
      </c>
      <c r="AV47" s="712">
        <f>+'Total BP Fac.'!AV47+'Total Banpho'!AV47+'Total Hemaraj'!AV47+'12 95'!AV47</f>
        <v>0</v>
      </c>
      <c r="AW47" s="710">
        <f t="shared" si="21"/>
        <v>133250</v>
      </c>
      <c r="AX47" s="712">
        <f>+'Total BP Fac.'!AX47+'Total Banpho'!AX47+'Total Hemaraj'!AX47+'12 95'!AX47</f>
        <v>755801</v>
      </c>
      <c r="AY47" s="712">
        <f>+'Total BP Fac.'!AY47+'Total Banpho'!AY47+'Total Hemaraj'!AY47+'12 95'!AY47</f>
        <v>0</v>
      </c>
      <c r="AZ47" s="710">
        <f t="shared" si="22"/>
        <v>755801</v>
      </c>
      <c r="BA47" s="688">
        <f t="shared" si="23"/>
        <v>1026301</v>
      </c>
      <c r="BB47" s="701">
        <f t="shared" si="23"/>
        <v>0</v>
      </c>
      <c r="BC47" s="706">
        <f t="shared" si="24"/>
        <v>1026301</v>
      </c>
      <c r="BD47" s="717">
        <f t="shared" si="0"/>
        <v>1415051</v>
      </c>
      <c r="BE47" s="712">
        <f t="shared" si="1"/>
        <v>0</v>
      </c>
      <c r="BF47" s="716">
        <f t="shared" si="25"/>
        <v>1415051</v>
      </c>
      <c r="BG47" s="717">
        <f t="shared" si="26"/>
        <v>2443471</v>
      </c>
      <c r="BH47" s="712">
        <f t="shared" si="27"/>
        <v>816623.20000000007</v>
      </c>
      <c r="BI47" s="716">
        <f t="shared" si="28"/>
        <v>1626847.7999999998</v>
      </c>
      <c r="BJ47" s="541"/>
      <c r="BK47" s="380"/>
      <c r="BL47" s="380"/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1"/>
      <c r="CC47" s="382"/>
    </row>
    <row r="48" spans="1:83" s="383" customFormat="1" ht="33" customHeight="1">
      <c r="A48" s="388">
        <f t="shared" si="29"/>
        <v>42</v>
      </c>
      <c r="B48" s="384">
        <v>51615</v>
      </c>
      <c r="C48" s="536" t="s">
        <v>83</v>
      </c>
      <c r="D48" s="698" t="s">
        <v>292</v>
      </c>
      <c r="E48" s="713">
        <f>+'Total BP Fac.'!E48+'Total Banpho'!E48+'Total Hemaraj'!E48+'12 95'!E48</f>
        <v>53640</v>
      </c>
      <c r="F48" s="712">
        <f>+'Total BP Fac.'!F48+'Total Banpho'!F48+'Total Hemaraj'!F48+'12 95'!F48</f>
        <v>46300</v>
      </c>
      <c r="G48" s="709">
        <f t="shared" si="2"/>
        <v>7340</v>
      </c>
      <c r="H48" s="713">
        <f>+'Total BP Fac.'!H48+'Total Banpho'!H48+'Total Hemaraj'!H48+'12 95'!H48</f>
        <v>399260</v>
      </c>
      <c r="I48" s="712">
        <f>+'Total BP Fac.'!I48+'Total Banpho'!I48+'Total Hemaraj'!I48+'12 95'!I48</f>
        <v>595550</v>
      </c>
      <c r="J48" s="709">
        <f t="shared" si="3"/>
        <v>-196290</v>
      </c>
      <c r="K48" s="713">
        <f>+'Total BP Fac.'!K48+'Total Banpho'!K48+'Total Hemaraj'!K48+'12 95'!K48</f>
        <v>403850</v>
      </c>
      <c r="L48" s="712">
        <f>+'Total BP Fac.'!L48+'Total Banpho'!L48+'Total Hemaraj'!L48+'12 95'!L48</f>
        <v>41850</v>
      </c>
      <c r="M48" s="714">
        <f t="shared" si="4"/>
        <v>362000</v>
      </c>
      <c r="N48" s="688">
        <f t="shared" si="5"/>
        <v>856750</v>
      </c>
      <c r="O48" s="689">
        <f t="shared" si="5"/>
        <v>683700</v>
      </c>
      <c r="P48" s="690">
        <f t="shared" si="6"/>
        <v>173050</v>
      </c>
      <c r="Q48" s="713">
        <f>+'Total BP Fac.'!Q48+'Total Banpho'!Q48+'Total Hemaraj'!Q48+'12 95'!Q48</f>
        <v>62000</v>
      </c>
      <c r="R48" s="712">
        <f>+'Total BP Fac.'!R48+'Total Banpho'!R48+'Total Hemaraj'!R48+'12 95'!R48</f>
        <v>111210</v>
      </c>
      <c r="S48" s="709">
        <f t="shared" si="7"/>
        <v>-49210</v>
      </c>
      <c r="T48" s="713">
        <f>+'Total BP Fac.'!T48+'Total Banpho'!T48+'Total Hemaraj'!T48+'12 95'!T48</f>
        <v>376200</v>
      </c>
      <c r="U48" s="712">
        <f>+'Total BP Fac.'!U48+'Total Banpho'!U48+'Total Hemaraj'!U48+'12 95'!U48</f>
        <v>0</v>
      </c>
      <c r="V48" s="709">
        <f t="shared" si="8"/>
        <v>376200</v>
      </c>
      <c r="W48" s="713">
        <f>+'Total BP Fac.'!W48+'Total Banpho'!W48+'Total Hemaraj'!W48+'12 95'!W48</f>
        <v>459610</v>
      </c>
      <c r="X48" s="712">
        <f>+'Total BP Fac.'!X48+'Total Banpho'!X48+'Total Hemaraj'!X48+'12 95'!X48</f>
        <v>0</v>
      </c>
      <c r="Y48" s="714">
        <f t="shared" si="9"/>
        <v>459610</v>
      </c>
      <c r="Z48" s="688">
        <f t="shared" si="10"/>
        <v>897810</v>
      </c>
      <c r="AA48" s="701">
        <f t="shared" si="10"/>
        <v>111210</v>
      </c>
      <c r="AB48" s="690">
        <f t="shared" si="11"/>
        <v>786600</v>
      </c>
      <c r="AC48" s="713">
        <f>E48+H48+K48+Q48+T48+W48</f>
        <v>1754560</v>
      </c>
      <c r="AD48" s="712">
        <f t="shared" si="13"/>
        <v>794910</v>
      </c>
      <c r="AE48" s="710">
        <f t="shared" si="14"/>
        <v>959650</v>
      </c>
      <c r="AF48" s="712">
        <f>+'Total BP Fac.'!AF48+'Total Banpho'!AF48+'Total Hemaraj'!AF48+'12 95'!AF48</f>
        <v>291000</v>
      </c>
      <c r="AG48" s="712">
        <f>+'Total BP Fac.'!AG48+'Total Banpho'!AG48+'Total Hemaraj'!AG48+'12 95'!AG48</f>
        <v>0</v>
      </c>
      <c r="AH48" s="710">
        <f t="shared" si="15"/>
        <v>291000</v>
      </c>
      <c r="AI48" s="712">
        <f>+'Total BP Fac.'!AI48+'Total Banpho'!AI48+'Total Hemaraj'!AI48+'12 95'!AI48</f>
        <v>103600</v>
      </c>
      <c r="AJ48" s="712">
        <f>+'Total BP Fac.'!AJ48+'Total Banpho'!AJ48+'Total Hemaraj'!AJ48+'12 95'!AJ48</f>
        <v>0</v>
      </c>
      <c r="AK48" s="710">
        <f t="shared" si="16"/>
        <v>103600</v>
      </c>
      <c r="AL48" s="712">
        <f>+'Total BP Fac.'!AL48+'Total Banpho'!AL48+'Total Hemaraj'!AL48+'12 95'!AL48</f>
        <v>180820</v>
      </c>
      <c r="AM48" s="712">
        <f>+'Total BP Fac.'!AM48+'Total Banpho'!AM48+'Total Hemaraj'!AM48+'12 95'!AM48</f>
        <v>0</v>
      </c>
      <c r="AN48" s="709">
        <f t="shared" si="17"/>
        <v>180820</v>
      </c>
      <c r="AO48" s="688">
        <f t="shared" si="18"/>
        <v>575420</v>
      </c>
      <c r="AP48" s="689">
        <f t="shared" si="18"/>
        <v>0</v>
      </c>
      <c r="AQ48" s="690">
        <f t="shared" si="19"/>
        <v>575420</v>
      </c>
      <c r="AR48" s="712">
        <f>+'Total BP Fac.'!AR48+'Total Banpho'!AR48+'Total Hemaraj'!AR48+'12 95'!AR48</f>
        <v>735580</v>
      </c>
      <c r="AS48" s="712">
        <f>+'Total BP Fac.'!AS48+'Total Banpho'!AS48+'Total Hemaraj'!AS48+'12 95'!AS48</f>
        <v>0</v>
      </c>
      <c r="AT48" s="710">
        <f t="shared" si="20"/>
        <v>735580</v>
      </c>
      <c r="AU48" s="712">
        <f>+'Total BP Fac.'!AU48+'Total Banpho'!AU48+'Total Hemaraj'!AU48+'12 95'!AU48</f>
        <v>416300</v>
      </c>
      <c r="AV48" s="712">
        <f>+'Total BP Fac.'!AV48+'Total Banpho'!AV48+'Total Hemaraj'!AV48+'12 95'!AV48</f>
        <v>0</v>
      </c>
      <c r="AW48" s="710">
        <f t="shared" si="21"/>
        <v>416300</v>
      </c>
      <c r="AX48" s="712">
        <f>+'Total BP Fac.'!AX48+'Total Banpho'!AX48+'Total Hemaraj'!AX48+'12 95'!AX48</f>
        <v>434600</v>
      </c>
      <c r="AY48" s="712">
        <f>+'Total BP Fac.'!AY48+'Total Banpho'!AY48+'Total Hemaraj'!AY48+'12 95'!AY48</f>
        <v>0</v>
      </c>
      <c r="AZ48" s="710">
        <f t="shared" si="22"/>
        <v>434600</v>
      </c>
      <c r="BA48" s="688">
        <f t="shared" si="23"/>
        <v>1586480</v>
      </c>
      <c r="BB48" s="701">
        <f t="shared" si="23"/>
        <v>0</v>
      </c>
      <c r="BC48" s="706">
        <f t="shared" si="24"/>
        <v>1586480</v>
      </c>
      <c r="BD48" s="717">
        <f t="shared" si="0"/>
        <v>2161900</v>
      </c>
      <c r="BE48" s="712">
        <f t="shared" si="1"/>
        <v>0</v>
      </c>
      <c r="BF48" s="716">
        <f t="shared" si="25"/>
        <v>2161900</v>
      </c>
      <c r="BG48" s="717">
        <f t="shared" si="26"/>
        <v>3916460</v>
      </c>
      <c r="BH48" s="712">
        <f t="shared" si="27"/>
        <v>794910</v>
      </c>
      <c r="BI48" s="716">
        <f t="shared" si="28"/>
        <v>3121550</v>
      </c>
      <c r="BJ48" s="541"/>
      <c r="BK48" s="380"/>
      <c r="BL48" s="380"/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1"/>
      <c r="CC48" s="382"/>
    </row>
    <row r="49" spans="1:253" s="383" customFormat="1" ht="33" customHeight="1">
      <c r="A49" s="388">
        <f t="shared" si="29"/>
        <v>43</v>
      </c>
      <c r="B49" s="384">
        <v>51616</v>
      </c>
      <c r="C49" s="536" t="s">
        <v>35</v>
      </c>
      <c r="D49" s="698" t="s">
        <v>293</v>
      </c>
      <c r="E49" s="713">
        <f>+'Total BP Fac.'!E49+'Total Banpho'!E49+'Total Hemaraj'!E49+'12 95'!E49</f>
        <v>13000</v>
      </c>
      <c r="F49" s="712">
        <f>+'Total BP Fac.'!F49+'Total Banpho'!F49+'Total Hemaraj'!F49+'12 95'!F49</f>
        <v>30000</v>
      </c>
      <c r="G49" s="709">
        <f t="shared" si="2"/>
        <v>-17000</v>
      </c>
      <c r="H49" s="713">
        <f>+'Total BP Fac.'!H49+'Total Banpho'!H49+'Total Hemaraj'!H49+'12 95'!H49</f>
        <v>59000</v>
      </c>
      <c r="I49" s="712">
        <f>+'Total BP Fac.'!I49+'Total Banpho'!I49+'Total Hemaraj'!I49+'12 95'!I49</f>
        <v>2474.4899999999998</v>
      </c>
      <c r="J49" s="709">
        <f t="shared" si="3"/>
        <v>56525.51</v>
      </c>
      <c r="K49" s="713">
        <f>+'Total BP Fac.'!K49+'Total Banpho'!K49+'Total Hemaraj'!K49+'12 95'!K49</f>
        <v>0</v>
      </c>
      <c r="L49" s="712">
        <f>+'Total BP Fac.'!L49+'Total Banpho'!L49+'Total Hemaraj'!L49+'12 95'!L49</f>
        <v>8984</v>
      </c>
      <c r="M49" s="714">
        <f t="shared" si="4"/>
        <v>-8984</v>
      </c>
      <c r="N49" s="688">
        <f t="shared" si="5"/>
        <v>72000</v>
      </c>
      <c r="O49" s="689">
        <f t="shared" si="5"/>
        <v>41458.49</v>
      </c>
      <c r="P49" s="690">
        <f t="shared" si="6"/>
        <v>30541.510000000002</v>
      </c>
      <c r="Q49" s="713">
        <f>+'Total BP Fac.'!Q49+'Total Banpho'!Q49+'Total Hemaraj'!Q49+'12 95'!Q49</f>
        <v>27000</v>
      </c>
      <c r="R49" s="712">
        <f>+'Total BP Fac.'!R49+'Total Banpho'!R49+'Total Hemaraj'!R49+'12 95'!R49</f>
        <v>2000</v>
      </c>
      <c r="S49" s="709">
        <f t="shared" si="7"/>
        <v>25000</v>
      </c>
      <c r="T49" s="713">
        <f>+'Total BP Fac.'!T49+'Total Banpho'!T49+'Total Hemaraj'!T49+'12 95'!T49</f>
        <v>0</v>
      </c>
      <c r="U49" s="712">
        <f>+'Total BP Fac.'!U49+'Total Banpho'!U49+'Total Hemaraj'!U49+'12 95'!U49</f>
        <v>0</v>
      </c>
      <c r="V49" s="709">
        <f t="shared" si="8"/>
        <v>0</v>
      </c>
      <c r="W49" s="713">
        <f>+'Total BP Fac.'!W49+'Total Banpho'!W49+'Total Hemaraj'!W49+'12 95'!W49</f>
        <v>10000</v>
      </c>
      <c r="X49" s="712">
        <f>+'Total BP Fac.'!X49+'Total Banpho'!X49+'Total Hemaraj'!X49+'12 95'!X49</f>
        <v>0</v>
      </c>
      <c r="Y49" s="714">
        <f t="shared" si="9"/>
        <v>10000</v>
      </c>
      <c r="Z49" s="688">
        <f t="shared" si="10"/>
        <v>37000</v>
      </c>
      <c r="AA49" s="701">
        <f t="shared" si="10"/>
        <v>2000</v>
      </c>
      <c r="AB49" s="690">
        <f t="shared" si="11"/>
        <v>35000</v>
      </c>
      <c r="AC49" s="713">
        <f t="shared" si="12"/>
        <v>109000</v>
      </c>
      <c r="AD49" s="712">
        <f t="shared" si="13"/>
        <v>43458.49</v>
      </c>
      <c r="AE49" s="710">
        <f t="shared" si="14"/>
        <v>65541.510000000009</v>
      </c>
      <c r="AF49" s="712">
        <f>+'Total BP Fac.'!AF49+'Total Banpho'!AF49+'Total Hemaraj'!AF49+'12 95'!AF49</f>
        <v>33000</v>
      </c>
      <c r="AG49" s="712">
        <f>+'Total BP Fac.'!AG49+'Total Banpho'!AG49+'Total Hemaraj'!AG49+'12 95'!AG49</f>
        <v>0</v>
      </c>
      <c r="AH49" s="710">
        <f t="shared" si="15"/>
        <v>33000</v>
      </c>
      <c r="AI49" s="712">
        <f>+'Total BP Fac.'!AI49+'Total Banpho'!AI49+'Total Hemaraj'!AI49+'12 95'!AI49</f>
        <v>14000</v>
      </c>
      <c r="AJ49" s="712">
        <f>+'Total BP Fac.'!AJ49+'Total Banpho'!AJ49+'Total Hemaraj'!AJ49+'12 95'!AJ49</f>
        <v>0</v>
      </c>
      <c r="AK49" s="710">
        <f t="shared" si="16"/>
        <v>14000</v>
      </c>
      <c r="AL49" s="712">
        <f>+'Total BP Fac.'!AL49+'Total Banpho'!AL49+'Total Hemaraj'!AL49+'12 95'!AL49</f>
        <v>10000</v>
      </c>
      <c r="AM49" s="712">
        <f>+'Total BP Fac.'!AM49+'Total Banpho'!AM49+'Total Hemaraj'!AM49+'12 95'!AM49</f>
        <v>0</v>
      </c>
      <c r="AN49" s="709">
        <f t="shared" si="17"/>
        <v>10000</v>
      </c>
      <c r="AO49" s="688">
        <f t="shared" si="18"/>
        <v>57000</v>
      </c>
      <c r="AP49" s="689">
        <f t="shared" si="18"/>
        <v>0</v>
      </c>
      <c r="AQ49" s="690">
        <f t="shared" si="19"/>
        <v>57000</v>
      </c>
      <c r="AR49" s="712">
        <f>+'Total BP Fac.'!AR49+'Total Banpho'!AR49+'Total Hemaraj'!AR49+'12 95'!AR49</f>
        <v>45000</v>
      </c>
      <c r="AS49" s="712">
        <f>+'Total BP Fac.'!AS49+'Total Banpho'!AS49+'Total Hemaraj'!AS49+'12 95'!AS49</f>
        <v>0</v>
      </c>
      <c r="AT49" s="710">
        <f t="shared" si="20"/>
        <v>45000</v>
      </c>
      <c r="AU49" s="712">
        <f>+'Total BP Fac.'!AU49+'Total Banpho'!AU49+'Total Hemaraj'!AU49+'12 95'!AU49</f>
        <v>35000</v>
      </c>
      <c r="AV49" s="712">
        <f>+'Total BP Fac.'!AV49+'Total Banpho'!AV49+'Total Hemaraj'!AV49+'12 95'!AV49</f>
        <v>0</v>
      </c>
      <c r="AW49" s="710">
        <f t="shared" si="21"/>
        <v>35000</v>
      </c>
      <c r="AX49" s="712">
        <f>+'Total BP Fac.'!AX49+'Total Banpho'!AX49+'Total Hemaraj'!AX49+'12 95'!AX49</f>
        <v>10000</v>
      </c>
      <c r="AY49" s="712">
        <f>+'Total BP Fac.'!AY49+'Total Banpho'!AY49+'Total Hemaraj'!AY49+'12 95'!AY49</f>
        <v>0</v>
      </c>
      <c r="AZ49" s="710">
        <f t="shared" si="22"/>
        <v>10000</v>
      </c>
      <c r="BA49" s="688">
        <f t="shared" si="23"/>
        <v>90000</v>
      </c>
      <c r="BB49" s="701">
        <f t="shared" si="23"/>
        <v>0</v>
      </c>
      <c r="BC49" s="706">
        <f t="shared" si="24"/>
        <v>90000</v>
      </c>
      <c r="BD49" s="717">
        <f t="shared" si="0"/>
        <v>147000</v>
      </c>
      <c r="BE49" s="712">
        <f t="shared" si="1"/>
        <v>0</v>
      </c>
      <c r="BF49" s="716">
        <f t="shared" si="25"/>
        <v>147000</v>
      </c>
      <c r="BG49" s="717">
        <f t="shared" si="26"/>
        <v>256000</v>
      </c>
      <c r="BH49" s="712">
        <f t="shared" si="27"/>
        <v>43458.49</v>
      </c>
      <c r="BI49" s="716">
        <f t="shared" si="28"/>
        <v>212541.51</v>
      </c>
      <c r="BJ49" s="541"/>
      <c r="BK49" s="380"/>
      <c r="BL49" s="380"/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1"/>
      <c r="CC49" s="382"/>
    </row>
    <row r="50" spans="1:253" s="383" customFormat="1" ht="33" customHeight="1" thickBot="1">
      <c r="A50" s="388">
        <f t="shared" si="29"/>
        <v>44</v>
      </c>
      <c r="B50" s="384">
        <v>51617</v>
      </c>
      <c r="C50" s="536" t="s">
        <v>36</v>
      </c>
      <c r="D50" s="698" t="s">
        <v>294</v>
      </c>
      <c r="E50" s="713">
        <f>+'Total BP Fac.'!E50+'Total Banpho'!E50+'Total Hemaraj'!E50+'12 95'!E50</f>
        <v>18200</v>
      </c>
      <c r="F50" s="712">
        <f>+'Total BP Fac.'!F50+'Total Banpho'!F50+'Total Hemaraj'!F50+'12 95'!F50</f>
        <v>1015.8</v>
      </c>
      <c r="G50" s="709">
        <f t="shared" si="2"/>
        <v>17184.2</v>
      </c>
      <c r="H50" s="713">
        <f>+'Total BP Fac.'!H50+'Total Banpho'!H50+'Total Hemaraj'!H50+'12 95'!H50</f>
        <v>18700</v>
      </c>
      <c r="I50" s="712">
        <f>+'Total BP Fac.'!I50+'Total Banpho'!I50+'Total Hemaraj'!I50+'12 95'!I50</f>
        <v>530</v>
      </c>
      <c r="J50" s="709">
        <f t="shared" si="3"/>
        <v>18170</v>
      </c>
      <c r="K50" s="713">
        <f>+'Total BP Fac.'!K50+'Total Banpho'!K50+'Total Hemaraj'!K50+'12 95'!K50</f>
        <v>579304</v>
      </c>
      <c r="L50" s="712">
        <f>+'Total BP Fac.'!L50+'Total Banpho'!L50+'Total Hemaraj'!L50+'12 95'!L50</f>
        <v>576665.56000000006</v>
      </c>
      <c r="M50" s="714">
        <f t="shared" si="4"/>
        <v>2638.4399999999441</v>
      </c>
      <c r="N50" s="688">
        <f t="shared" si="5"/>
        <v>616204</v>
      </c>
      <c r="O50" s="689">
        <f t="shared" si="5"/>
        <v>578211.3600000001</v>
      </c>
      <c r="P50" s="690">
        <f t="shared" si="6"/>
        <v>37992.639999999898</v>
      </c>
      <c r="Q50" s="713">
        <f>+'Total BP Fac.'!Q50+'Total Banpho'!Q50+'Total Hemaraj'!Q50+'12 95'!Q50</f>
        <v>18200</v>
      </c>
      <c r="R50" s="712">
        <f>+'Total BP Fac.'!R50+'Total Banpho'!R50+'Total Hemaraj'!R50+'12 95'!R50</f>
        <v>48.67</v>
      </c>
      <c r="S50" s="709">
        <f t="shared" si="7"/>
        <v>18151.330000000002</v>
      </c>
      <c r="T50" s="713">
        <f>+'Total BP Fac.'!T50+'Total Banpho'!T50+'Total Hemaraj'!T50+'12 95'!T50</f>
        <v>956640</v>
      </c>
      <c r="U50" s="712">
        <f>+'Total BP Fac.'!U50+'Total Banpho'!U50+'Total Hemaraj'!U50+'12 95'!U50</f>
        <v>0</v>
      </c>
      <c r="V50" s="709">
        <f t="shared" si="8"/>
        <v>956640</v>
      </c>
      <c r="W50" s="713">
        <f>+'Total BP Fac.'!W50+'Total Banpho'!W50+'Total Hemaraj'!W50+'12 95'!W50</f>
        <v>59324</v>
      </c>
      <c r="X50" s="712">
        <f>+'Total BP Fac.'!X50+'Total Banpho'!X50+'Total Hemaraj'!X50+'12 95'!X50</f>
        <v>0</v>
      </c>
      <c r="Y50" s="714">
        <f t="shared" si="9"/>
        <v>59324</v>
      </c>
      <c r="Z50" s="688">
        <f t="shared" si="10"/>
        <v>1034164</v>
      </c>
      <c r="AA50" s="701">
        <f t="shared" si="10"/>
        <v>48.67</v>
      </c>
      <c r="AB50" s="690">
        <f t="shared" si="11"/>
        <v>1034115.33</v>
      </c>
      <c r="AC50" s="713">
        <f t="shared" si="12"/>
        <v>1650368</v>
      </c>
      <c r="AD50" s="712">
        <f t="shared" si="13"/>
        <v>578260.03000000014</v>
      </c>
      <c r="AE50" s="710">
        <f t="shared" si="14"/>
        <v>1072107.9699999997</v>
      </c>
      <c r="AF50" s="712">
        <f>+'Total BP Fac.'!AF50+'Total Banpho'!AF50+'Total Hemaraj'!AF50+'12 95'!AF50</f>
        <v>18700</v>
      </c>
      <c r="AG50" s="712">
        <f>+'Total BP Fac.'!AG50+'Total Banpho'!AG50+'Total Hemaraj'!AG50+'12 95'!AG50</f>
        <v>0</v>
      </c>
      <c r="AH50" s="710">
        <f t="shared" si="15"/>
        <v>18700</v>
      </c>
      <c r="AI50" s="712">
        <f>+'Total BP Fac.'!AI50+'Total Banpho'!AI50+'Total Hemaraj'!AI50+'12 95'!AI50</f>
        <v>1183738.69</v>
      </c>
      <c r="AJ50" s="712">
        <f>+'Total BP Fac.'!AJ50+'Total Banpho'!AJ50+'Total Hemaraj'!AJ50+'12 95'!AJ50</f>
        <v>0</v>
      </c>
      <c r="AK50" s="710">
        <f t="shared" si="16"/>
        <v>1183738.69</v>
      </c>
      <c r="AL50" s="712">
        <f>+'Total BP Fac.'!AL50+'Total Banpho'!AL50+'Total Hemaraj'!AL50+'12 95'!AL50</f>
        <v>31700</v>
      </c>
      <c r="AM50" s="712">
        <f>+'Total BP Fac.'!AM50+'Total Banpho'!AM50+'Total Hemaraj'!AM50+'12 95'!AM50</f>
        <v>0</v>
      </c>
      <c r="AN50" s="709">
        <f t="shared" si="17"/>
        <v>31700</v>
      </c>
      <c r="AO50" s="688">
        <f t="shared" si="18"/>
        <v>1234138.69</v>
      </c>
      <c r="AP50" s="689">
        <f t="shared" si="18"/>
        <v>0</v>
      </c>
      <c r="AQ50" s="690">
        <f t="shared" si="19"/>
        <v>1234138.69</v>
      </c>
      <c r="AR50" s="712">
        <f>+'Total BP Fac.'!AR50+'Total Banpho'!AR50+'Total Hemaraj'!AR50+'12 95'!AR50</f>
        <v>23400</v>
      </c>
      <c r="AS50" s="712">
        <f>+'Total BP Fac.'!AS50+'Total Banpho'!AS50+'Total Hemaraj'!AS50+'12 95'!AS50</f>
        <v>0</v>
      </c>
      <c r="AT50" s="710">
        <f t="shared" si="20"/>
        <v>23400</v>
      </c>
      <c r="AU50" s="712">
        <f>+'Total BP Fac.'!AU50+'Total Banpho'!AU50+'Total Hemaraj'!AU50+'12 95'!AU50</f>
        <v>19225</v>
      </c>
      <c r="AV50" s="712">
        <f>+'Total BP Fac.'!AV50+'Total Banpho'!AV50+'Total Hemaraj'!AV50+'12 95'!AV50</f>
        <v>0</v>
      </c>
      <c r="AW50" s="710">
        <f t="shared" si="21"/>
        <v>19225</v>
      </c>
      <c r="AX50" s="712">
        <f>+'Total BP Fac.'!AX50+'Total Banpho'!AX50+'Total Hemaraj'!AX50+'12 95'!AX50</f>
        <v>28200</v>
      </c>
      <c r="AY50" s="712">
        <f>+'Total BP Fac.'!AY50+'Total Banpho'!AY50+'Total Hemaraj'!AY50+'12 95'!AY50</f>
        <v>0</v>
      </c>
      <c r="AZ50" s="710">
        <f t="shared" si="22"/>
        <v>28200</v>
      </c>
      <c r="BA50" s="688">
        <f t="shared" si="23"/>
        <v>70825</v>
      </c>
      <c r="BB50" s="701">
        <f t="shared" si="23"/>
        <v>0</v>
      </c>
      <c r="BC50" s="706">
        <f t="shared" si="24"/>
        <v>70825</v>
      </c>
      <c r="BD50" s="717">
        <f t="shared" ref="BD50" si="30">AF50+AI50+AL50+AR50+AU50+AX50</f>
        <v>1304963.69</v>
      </c>
      <c r="BE50" s="712">
        <f t="shared" ref="BE50" si="31">AG50+AJ50+AM50+AS50+AV50+AY50</f>
        <v>0</v>
      </c>
      <c r="BF50" s="716">
        <f t="shared" si="25"/>
        <v>1304963.69</v>
      </c>
      <c r="BG50" s="717">
        <f t="shared" si="26"/>
        <v>2955331.69</v>
      </c>
      <c r="BH50" s="712">
        <f t="shared" si="27"/>
        <v>578260.03000000014</v>
      </c>
      <c r="BI50" s="729">
        <f t="shared" si="28"/>
        <v>2377071.6599999997</v>
      </c>
      <c r="BJ50" s="541"/>
      <c r="BK50" s="380"/>
      <c r="BL50" s="380"/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1"/>
      <c r="CC50" s="382"/>
    </row>
    <row r="51" spans="1:253" s="365" customFormat="1" ht="45" customHeight="1" thickBot="1">
      <c r="A51" s="814" t="s">
        <v>51</v>
      </c>
      <c r="B51" s="815"/>
      <c r="C51" s="815"/>
      <c r="D51" s="699"/>
      <c r="E51" s="719">
        <f t="shared" ref="E51:AJ51" si="32">SUM(E7:E50)</f>
        <v>41224880.059158772</v>
      </c>
      <c r="F51" s="718">
        <f t="shared" si="32"/>
        <v>41948419.850000001</v>
      </c>
      <c r="G51" s="708">
        <f t="shared" si="32"/>
        <v>-723539.79084123229</v>
      </c>
      <c r="H51" s="719">
        <f t="shared" si="32"/>
        <v>42008506.63400808</v>
      </c>
      <c r="I51" s="718">
        <f t="shared" si="32"/>
        <v>47450747.070000008</v>
      </c>
      <c r="J51" s="708">
        <f t="shared" si="32"/>
        <v>-5442240.4359919243</v>
      </c>
      <c r="K51" s="718">
        <f t="shared" si="32"/>
        <v>44649590.369117513</v>
      </c>
      <c r="L51" s="718">
        <f t="shared" si="32"/>
        <v>46604487.280000009</v>
      </c>
      <c r="M51" s="721">
        <f t="shared" si="32"/>
        <v>-1954896.9108824828</v>
      </c>
      <c r="N51" s="691">
        <f t="shared" si="32"/>
        <v>127528377.06228437</v>
      </c>
      <c r="O51" s="692">
        <f t="shared" si="32"/>
        <v>135600654.20000002</v>
      </c>
      <c r="P51" s="693">
        <f t="shared" si="32"/>
        <v>-8072277.1377156386</v>
      </c>
      <c r="Q51" s="719">
        <f t="shared" si="32"/>
        <v>40334293.47566618</v>
      </c>
      <c r="R51" s="718">
        <f t="shared" si="32"/>
        <v>29825331.830000002</v>
      </c>
      <c r="S51" s="720">
        <f t="shared" si="32"/>
        <v>10508961.64566618</v>
      </c>
      <c r="T51" s="718">
        <f t="shared" si="32"/>
        <v>42999171.467778586</v>
      </c>
      <c r="U51" s="718">
        <f t="shared" si="32"/>
        <v>0</v>
      </c>
      <c r="V51" s="708">
        <f t="shared" si="32"/>
        <v>42999171.467778586</v>
      </c>
      <c r="W51" s="719">
        <f t="shared" si="32"/>
        <v>42461802.869258553</v>
      </c>
      <c r="X51" s="718">
        <f t="shared" si="32"/>
        <v>0</v>
      </c>
      <c r="Y51" s="721">
        <f t="shared" si="32"/>
        <v>42461802.869258553</v>
      </c>
      <c r="Z51" s="691">
        <f t="shared" si="32"/>
        <v>125440467.81270333</v>
      </c>
      <c r="AA51" s="702">
        <f t="shared" si="32"/>
        <v>29707131.830000002</v>
      </c>
      <c r="AB51" s="693">
        <f t="shared" si="32"/>
        <v>95733335.982703283</v>
      </c>
      <c r="AC51" s="719">
        <f t="shared" si="32"/>
        <v>253678244.87498766</v>
      </c>
      <c r="AD51" s="718">
        <f t="shared" si="32"/>
        <v>165828986.03000006</v>
      </c>
      <c r="AE51" s="720">
        <f t="shared" si="32"/>
        <v>87849258.844987646</v>
      </c>
      <c r="AF51" s="718">
        <f t="shared" si="32"/>
        <v>41481499.265980065</v>
      </c>
      <c r="AG51" s="718">
        <f t="shared" si="32"/>
        <v>0</v>
      </c>
      <c r="AH51" s="720">
        <f t="shared" si="32"/>
        <v>41481499.265980065</v>
      </c>
      <c r="AI51" s="718">
        <f t="shared" si="32"/>
        <v>41685890.328816712</v>
      </c>
      <c r="AJ51" s="718">
        <f t="shared" si="32"/>
        <v>0</v>
      </c>
      <c r="AK51" s="720">
        <f t="shared" ref="AK51:BI51" si="33">SUM(AK7:AK50)</f>
        <v>41685890.328816712</v>
      </c>
      <c r="AL51" s="718">
        <f t="shared" si="33"/>
        <v>42347500.78928104</v>
      </c>
      <c r="AM51" s="718">
        <f t="shared" si="33"/>
        <v>0</v>
      </c>
      <c r="AN51" s="708">
        <f t="shared" si="33"/>
        <v>42347500.78928104</v>
      </c>
      <c r="AO51" s="691">
        <f t="shared" si="33"/>
        <v>125159990.38407783</v>
      </c>
      <c r="AP51" s="692">
        <f t="shared" si="33"/>
        <v>0</v>
      </c>
      <c r="AQ51" s="705">
        <f t="shared" si="33"/>
        <v>125159990.38407783</v>
      </c>
      <c r="AR51" s="719">
        <f t="shared" si="33"/>
        <v>44214730.109561227</v>
      </c>
      <c r="AS51" s="718">
        <f t="shared" si="33"/>
        <v>0</v>
      </c>
      <c r="AT51" s="720">
        <f t="shared" si="33"/>
        <v>44214730.109561227</v>
      </c>
      <c r="AU51" s="718">
        <f t="shared" si="33"/>
        <v>45639650.978823476</v>
      </c>
      <c r="AV51" s="718">
        <f t="shared" si="33"/>
        <v>0</v>
      </c>
      <c r="AW51" s="720">
        <f t="shared" si="33"/>
        <v>45639650.978823476</v>
      </c>
      <c r="AX51" s="718">
        <f t="shared" si="33"/>
        <v>43848021.081311971</v>
      </c>
      <c r="AY51" s="718">
        <f t="shared" si="33"/>
        <v>0</v>
      </c>
      <c r="AZ51" s="720">
        <f t="shared" si="33"/>
        <v>43848021.081311971</v>
      </c>
      <c r="BA51" s="691">
        <f t="shared" si="33"/>
        <v>133347502.16969667</v>
      </c>
      <c r="BB51" s="702">
        <f t="shared" si="33"/>
        <v>0</v>
      </c>
      <c r="BC51" s="707">
        <f t="shared" si="33"/>
        <v>133347502.16969667</v>
      </c>
      <c r="BD51" s="724">
        <f t="shared" si="33"/>
        <v>259217292.55377445</v>
      </c>
      <c r="BE51" s="718">
        <f t="shared" si="33"/>
        <v>0</v>
      </c>
      <c r="BF51" s="723">
        <f t="shared" si="33"/>
        <v>259217292.55377445</v>
      </c>
      <c r="BG51" s="724">
        <f t="shared" si="33"/>
        <v>512895537.42876208</v>
      </c>
      <c r="BH51" s="718">
        <f t="shared" si="33"/>
        <v>165828986.03000006</v>
      </c>
      <c r="BI51" s="723">
        <f t="shared" si="33"/>
        <v>347066551.39876217</v>
      </c>
      <c r="BJ51" s="542"/>
      <c r="BK51" s="362"/>
      <c r="BL51" s="362"/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  <c r="CB51" s="363"/>
      <c r="CC51" s="363"/>
      <c r="CD51" s="364"/>
    </row>
    <row r="52" spans="1:253" s="349" customFormat="1" ht="34.5" customHeight="1">
      <c r="B52" s="350"/>
      <c r="C52" s="351"/>
      <c r="D52" s="473"/>
      <c r="E52" s="353"/>
      <c r="F52" s="357">
        <f>ROUND(74958362.81-33972332.21,2)</f>
        <v>40986030.600000001</v>
      </c>
      <c r="G52" s="357"/>
      <c r="H52" s="357"/>
      <c r="I52" s="357">
        <f>ROUND(80124710.46-34854053.54,2)</f>
        <v>45270656.920000002</v>
      </c>
      <c r="J52" s="357"/>
      <c r="K52" s="357"/>
      <c r="L52" s="352">
        <f>ROUND(84304270.26+851.18-37746461.68,2)</f>
        <v>46558659.759999998</v>
      </c>
      <c r="M52" s="357"/>
      <c r="N52" s="357"/>
      <c r="O52" s="357"/>
      <c r="P52" s="357"/>
      <c r="Q52" s="357"/>
      <c r="R52" s="352">
        <f>ROUND(68046059.56-28924698.36,2)</f>
        <v>39121361.200000003</v>
      </c>
      <c r="S52" s="357"/>
      <c r="T52" s="357"/>
      <c r="U52" s="352">
        <f>ROUND(78910082.74-34794450.57,2)</f>
        <v>44115632.170000002</v>
      </c>
      <c r="V52" s="357"/>
      <c r="W52" s="357"/>
      <c r="X52" s="352">
        <f>ROUND(75582201.54-30835832.54,2)</f>
        <v>44746369</v>
      </c>
      <c r="Y52" s="357"/>
      <c r="Z52" s="357"/>
      <c r="AA52" s="357"/>
      <c r="AB52" s="357"/>
      <c r="AC52" s="357">
        <v>80793521.739999995</v>
      </c>
      <c r="AD52" s="357"/>
      <c r="AE52" s="357"/>
      <c r="AF52" s="357"/>
      <c r="AG52" s="352">
        <f>ROUND(80321979.78-33380244.73,2)</f>
        <v>46941735.049999997</v>
      </c>
      <c r="AH52" s="357"/>
      <c r="AI52" s="357"/>
      <c r="AJ52" s="352">
        <f>ROUND(76095313.3-30631369.52,2)</f>
        <v>45463943.780000001</v>
      </c>
      <c r="AK52" s="357"/>
      <c r="AL52" s="357"/>
      <c r="AM52" s="352">
        <f>ROUND(78796204.86-33188568.83,2)</f>
        <v>45607636.030000001</v>
      </c>
      <c r="AN52" s="357"/>
      <c r="AO52" s="357"/>
      <c r="AP52" s="357"/>
      <c r="AQ52" s="357"/>
      <c r="AR52" s="357"/>
      <c r="AS52" s="352">
        <f>ROUND(85321979.56-36591691.4,2)</f>
        <v>48730288.159999996</v>
      </c>
      <c r="AT52" s="357"/>
      <c r="AU52" s="357"/>
      <c r="AV52" s="352"/>
      <c r="AW52" s="357"/>
      <c r="AX52" s="357"/>
      <c r="AY52" s="357"/>
      <c r="AZ52" s="357"/>
      <c r="BG52" s="352"/>
      <c r="BH52" s="352"/>
      <c r="BI52" s="352"/>
      <c r="BJ52" s="352"/>
    </row>
    <row r="53" spans="1:253" s="349" customFormat="1" ht="34.5" customHeight="1">
      <c r="B53" s="475"/>
      <c r="C53" s="474"/>
      <c r="D53" s="473"/>
      <c r="E53" s="353"/>
      <c r="F53" s="352">
        <f>+F51-F52</f>
        <v>962389.25</v>
      </c>
      <c r="G53" s="357"/>
      <c r="H53" s="357"/>
      <c r="I53" s="352">
        <f>+I51-I52</f>
        <v>2180090.150000006</v>
      </c>
      <c r="J53" s="357"/>
      <c r="K53" s="357"/>
      <c r="L53" s="352">
        <f>+L51-L52</f>
        <v>45827.520000010729</v>
      </c>
      <c r="M53" s="357"/>
      <c r="N53" s="357"/>
      <c r="O53" s="357"/>
      <c r="P53" s="357"/>
      <c r="Q53" s="357"/>
      <c r="R53" s="352">
        <f>+R51-R52</f>
        <v>-9296029.370000001</v>
      </c>
      <c r="S53" s="357"/>
      <c r="T53" s="357"/>
      <c r="U53" s="352">
        <f>+U51-U52</f>
        <v>-44115632.170000002</v>
      </c>
      <c r="V53" s="357"/>
      <c r="W53" s="357"/>
      <c r="X53" s="357">
        <f>+X51-X52</f>
        <v>-44746369</v>
      </c>
      <c r="Y53" s="357"/>
      <c r="Z53" s="357"/>
      <c r="AA53" s="357"/>
      <c r="AB53" s="357"/>
      <c r="AC53" s="357"/>
      <c r="AD53" s="357"/>
      <c r="AE53" s="357"/>
      <c r="AF53" s="357"/>
      <c r="AG53" s="352">
        <f>+AG51-AG52</f>
        <v>-46941735.049999997</v>
      </c>
      <c r="AH53" s="357"/>
      <c r="AI53" s="357"/>
      <c r="AJ53" s="352">
        <f>+AJ51-AJ52</f>
        <v>-45463943.780000001</v>
      </c>
      <c r="AK53" s="357"/>
      <c r="AL53" s="357"/>
      <c r="AM53" s="352">
        <f>+AM51-AM52</f>
        <v>-45607636.030000001</v>
      </c>
      <c r="AN53" s="357"/>
      <c r="AO53" s="357"/>
      <c r="AP53" s="357"/>
      <c r="AQ53" s="357"/>
      <c r="AR53" s="357"/>
      <c r="AS53" s="357">
        <f>+AS51-AS52</f>
        <v>-48730288.159999996</v>
      </c>
      <c r="AT53" s="357"/>
      <c r="AU53" s="357"/>
      <c r="AV53" s="357">
        <f>+AV51-AV52</f>
        <v>0</v>
      </c>
      <c r="AW53" s="357"/>
      <c r="AX53" s="357"/>
      <c r="AY53" s="357"/>
      <c r="AZ53" s="357"/>
      <c r="BA53" s="353"/>
      <c r="BB53" s="353"/>
      <c r="BC53" s="353"/>
      <c r="BD53" s="353"/>
      <c r="BE53" s="353"/>
      <c r="BF53" s="353"/>
      <c r="BG53" s="353"/>
      <c r="BH53" s="353"/>
      <c r="BI53" s="353"/>
      <c r="BJ53" s="352"/>
    </row>
    <row r="54" spans="1:253" s="349" customFormat="1" ht="34.5" customHeight="1">
      <c r="B54" s="350"/>
      <c r="C54" s="474"/>
      <c r="D54" s="473"/>
      <c r="E54" s="354"/>
      <c r="F54" s="354"/>
      <c r="G54" s="354"/>
      <c r="H54" s="354"/>
      <c r="I54" s="354"/>
      <c r="J54" s="354"/>
      <c r="K54" s="354"/>
      <c r="L54" s="354"/>
      <c r="M54" s="354"/>
      <c r="N54" s="354"/>
      <c r="O54" s="354"/>
      <c r="P54" s="354"/>
      <c r="Q54" s="354"/>
      <c r="R54" s="354"/>
      <c r="S54" s="354"/>
      <c r="T54" s="354"/>
      <c r="U54" s="610"/>
      <c r="V54" s="354"/>
      <c r="W54" s="354"/>
      <c r="X54" s="522"/>
      <c r="Y54" s="354"/>
      <c r="Z54" s="354"/>
      <c r="AA54" s="354"/>
      <c r="AB54" s="354"/>
      <c r="AC54" s="354"/>
      <c r="AD54" s="522"/>
      <c r="AE54" s="354"/>
      <c r="AF54" s="354"/>
      <c r="AG54" s="354"/>
      <c r="AH54" s="354"/>
      <c r="AI54" s="354"/>
      <c r="AJ54" s="610"/>
      <c r="AK54" s="354"/>
      <c r="AL54" s="354"/>
      <c r="AM54" s="354"/>
      <c r="AN54" s="354"/>
      <c r="AO54" s="354"/>
      <c r="AP54" s="354"/>
      <c r="AQ54" s="354"/>
      <c r="AR54" s="354"/>
      <c r="AS54" s="355"/>
      <c r="AT54" s="354"/>
      <c r="AU54" s="354"/>
      <c r="AV54" s="354"/>
      <c r="AW54" s="354"/>
      <c r="AX54" s="354"/>
      <c r="AY54" s="354"/>
      <c r="AZ54" s="354"/>
      <c r="BA54" s="354"/>
      <c r="BB54" s="354"/>
      <c r="BC54" s="354"/>
      <c r="BD54" s="354"/>
      <c r="BE54" s="354"/>
      <c r="BF54" s="354"/>
      <c r="BG54" s="354"/>
      <c r="BI54" s="355"/>
      <c r="BJ54" s="352"/>
    </row>
    <row r="55" spans="1:253" s="349" customFormat="1" ht="34.5" customHeight="1">
      <c r="B55" s="350"/>
      <c r="C55" s="351"/>
      <c r="D55" s="473"/>
      <c r="E55" s="353"/>
      <c r="F55" s="353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2"/>
    </row>
    <row r="56" spans="1:253" s="349" customFormat="1" ht="34.5" customHeight="1">
      <c r="A56" s="472"/>
      <c r="B56" s="473"/>
      <c r="C56" s="472"/>
      <c r="D56" s="473"/>
      <c r="E56" s="473"/>
      <c r="F56" s="472"/>
      <c r="G56" s="473"/>
      <c r="H56" s="472"/>
      <c r="I56" s="473"/>
      <c r="J56" s="472"/>
      <c r="K56" s="473"/>
      <c r="L56" s="472"/>
      <c r="M56" s="473"/>
      <c r="N56" s="473"/>
      <c r="O56" s="473"/>
      <c r="P56" s="473"/>
      <c r="Q56" s="472"/>
      <c r="R56" s="473"/>
      <c r="S56" s="472"/>
      <c r="T56" s="473"/>
      <c r="U56" s="472"/>
      <c r="V56" s="473"/>
      <c r="W56" s="472"/>
      <c r="X56" s="473"/>
      <c r="Y56" s="472"/>
      <c r="Z56" s="472"/>
      <c r="AA56" s="472"/>
      <c r="AB56" s="472"/>
      <c r="AC56" s="473"/>
      <c r="AD56" s="472"/>
      <c r="AE56" s="473"/>
      <c r="AF56" s="472"/>
      <c r="AG56" s="473"/>
      <c r="AH56" s="472"/>
      <c r="AI56" s="473"/>
      <c r="AJ56" s="472"/>
      <c r="AK56" s="473"/>
      <c r="AL56" s="472"/>
      <c r="AM56" s="473"/>
      <c r="AN56" s="472"/>
      <c r="AO56" s="472"/>
      <c r="AP56" s="472"/>
      <c r="AQ56" s="472"/>
      <c r="AR56" s="473"/>
      <c r="AS56" s="472"/>
      <c r="AT56" s="473"/>
      <c r="AU56" s="472"/>
      <c r="AV56" s="473"/>
      <c r="AW56" s="472"/>
      <c r="AX56" s="473"/>
      <c r="AY56" s="472"/>
      <c r="AZ56" s="473"/>
      <c r="BA56" s="473"/>
      <c r="BB56" s="473"/>
      <c r="BC56" s="473"/>
      <c r="BD56" s="472"/>
      <c r="BE56" s="473"/>
      <c r="BF56" s="472"/>
      <c r="BG56" s="473"/>
      <c r="BH56" s="472"/>
      <c r="BI56" s="473"/>
      <c r="BJ56" s="472"/>
      <c r="BK56" s="473"/>
      <c r="BL56" s="472"/>
      <c r="BM56" s="473"/>
      <c r="BN56" s="472"/>
      <c r="BO56" s="473"/>
      <c r="BP56" s="472"/>
      <c r="BQ56" s="473"/>
      <c r="BR56" s="472"/>
      <c r="BS56" s="473"/>
      <c r="BT56" s="472"/>
      <c r="BU56" s="473"/>
      <c r="BV56" s="472"/>
      <c r="BW56" s="473"/>
      <c r="BX56" s="472"/>
      <c r="BY56" s="473"/>
      <c r="BZ56" s="472"/>
      <c r="CA56" s="473"/>
      <c r="CB56" s="472"/>
      <c r="CC56" s="473"/>
      <c r="CD56" s="472"/>
      <c r="CE56" s="473"/>
      <c r="CF56" s="472"/>
      <c r="CG56" s="473"/>
      <c r="CH56" s="472"/>
      <c r="CI56" s="473"/>
      <c r="CJ56" s="472"/>
      <c r="CK56" s="473"/>
      <c r="CL56" s="472"/>
      <c r="CM56" s="473"/>
      <c r="CN56" s="472"/>
      <c r="CO56" s="473"/>
      <c r="CP56" s="472"/>
      <c r="CQ56" s="473"/>
      <c r="CR56" s="472"/>
      <c r="CS56" s="473"/>
      <c r="CT56" s="472"/>
      <c r="CU56" s="473"/>
      <c r="CV56" s="472"/>
      <c r="CW56" s="473"/>
      <c r="CX56" s="472"/>
      <c r="CY56" s="473"/>
      <c r="CZ56" s="472"/>
      <c r="DA56" s="473"/>
      <c r="DB56" s="472"/>
      <c r="DC56" s="473"/>
      <c r="DD56" s="472"/>
      <c r="DE56" s="473"/>
      <c r="DF56" s="472"/>
      <c r="DG56" s="473"/>
      <c r="DH56" s="472"/>
      <c r="DI56" s="473"/>
      <c r="DJ56" s="472"/>
      <c r="DK56" s="473"/>
      <c r="DL56" s="472"/>
      <c r="DM56" s="473"/>
      <c r="DN56" s="472"/>
      <c r="DO56" s="473"/>
      <c r="DP56" s="472"/>
      <c r="DQ56" s="473"/>
      <c r="DR56" s="472"/>
      <c r="DS56" s="473"/>
      <c r="DT56" s="472"/>
      <c r="DU56" s="473"/>
      <c r="DV56" s="472"/>
      <c r="DW56" s="473"/>
      <c r="DX56" s="472"/>
      <c r="DY56" s="473"/>
      <c r="DZ56" s="472"/>
      <c r="EA56" s="473"/>
      <c r="EB56" s="472"/>
      <c r="EC56" s="473"/>
      <c r="ED56" s="472"/>
      <c r="EE56" s="473"/>
      <c r="EF56" s="472"/>
      <c r="EG56" s="473"/>
      <c r="EH56" s="472"/>
      <c r="EI56" s="473"/>
      <c r="EJ56" s="472"/>
      <c r="EK56" s="473"/>
      <c r="EL56" s="472"/>
      <c r="EM56" s="473"/>
      <c r="EN56" s="472"/>
      <c r="EO56" s="473"/>
      <c r="EP56" s="472"/>
      <c r="EQ56" s="473"/>
      <c r="ER56" s="472"/>
      <c r="ES56" s="473"/>
      <c r="ET56" s="472"/>
      <c r="EU56" s="473"/>
      <c r="EV56" s="472"/>
      <c r="EW56" s="473"/>
      <c r="EX56" s="472"/>
      <c r="EY56" s="473"/>
      <c r="EZ56" s="472"/>
      <c r="FA56" s="473"/>
      <c r="FB56" s="472"/>
      <c r="FC56" s="473"/>
      <c r="FD56" s="472"/>
      <c r="FE56" s="473"/>
      <c r="FF56" s="472"/>
      <c r="FG56" s="473"/>
      <c r="FH56" s="472"/>
      <c r="FI56" s="473"/>
      <c r="FJ56" s="472"/>
      <c r="FK56" s="473"/>
      <c r="FL56" s="472"/>
      <c r="FM56" s="473"/>
      <c r="FN56" s="472"/>
      <c r="FO56" s="473"/>
      <c r="FP56" s="472"/>
      <c r="FQ56" s="473"/>
      <c r="FR56" s="472"/>
      <c r="FS56" s="473"/>
      <c r="FT56" s="472"/>
      <c r="FU56" s="473"/>
      <c r="FV56" s="472"/>
      <c r="FW56" s="473"/>
      <c r="FX56" s="472"/>
      <c r="FY56" s="473"/>
      <c r="FZ56" s="472"/>
      <c r="GA56" s="473"/>
      <c r="GB56" s="472"/>
      <c r="GC56" s="473"/>
      <c r="GD56" s="472"/>
      <c r="GE56" s="473"/>
      <c r="GF56" s="472"/>
      <c r="GG56" s="473"/>
      <c r="GH56" s="472"/>
      <c r="GI56" s="473"/>
      <c r="GJ56" s="472"/>
      <c r="GK56" s="473"/>
      <c r="GL56" s="472"/>
      <c r="GM56" s="473"/>
      <c r="GN56" s="472"/>
      <c r="GO56" s="473"/>
      <c r="GP56" s="472"/>
      <c r="GQ56" s="473"/>
      <c r="GR56" s="472"/>
      <c r="GS56" s="473"/>
      <c r="GT56" s="472"/>
      <c r="GU56" s="473"/>
      <c r="GV56" s="472"/>
      <c r="GW56" s="473"/>
      <c r="GX56" s="472"/>
      <c r="GY56" s="473"/>
      <c r="GZ56" s="472"/>
      <c r="HA56" s="473"/>
      <c r="HB56" s="472"/>
      <c r="HC56" s="473"/>
      <c r="HD56" s="472"/>
      <c r="HE56" s="473"/>
      <c r="HF56" s="472"/>
      <c r="HG56" s="473"/>
      <c r="HH56" s="472"/>
      <c r="HI56" s="473"/>
      <c r="HJ56" s="472"/>
      <c r="HK56" s="473"/>
      <c r="HL56" s="472"/>
      <c r="HM56" s="473"/>
      <c r="HN56" s="472"/>
      <c r="HO56" s="473"/>
      <c r="HP56" s="472"/>
      <c r="HQ56" s="473"/>
      <c r="HR56" s="472"/>
      <c r="HS56" s="473"/>
      <c r="HT56" s="472"/>
      <c r="HU56" s="473"/>
      <c r="HV56" s="472"/>
      <c r="HW56" s="473"/>
      <c r="HX56" s="472"/>
      <c r="HY56" s="473"/>
      <c r="HZ56" s="472"/>
      <c r="IA56" s="473"/>
      <c r="IB56" s="472"/>
      <c r="IC56" s="473"/>
      <c r="ID56" s="472"/>
      <c r="IE56" s="473"/>
      <c r="IF56" s="472"/>
      <c r="IG56" s="473"/>
      <c r="IH56" s="472"/>
      <c r="II56" s="473"/>
      <c r="IJ56" s="472"/>
      <c r="IK56" s="473"/>
      <c r="IL56" s="472"/>
      <c r="IM56" s="473"/>
      <c r="IN56" s="472"/>
      <c r="IO56" s="473"/>
      <c r="IP56" s="472"/>
      <c r="IQ56" s="473"/>
      <c r="IR56" s="472"/>
      <c r="IS56" s="473"/>
    </row>
    <row r="57" spans="1:253" s="349" customFormat="1" ht="74.25" customHeight="1">
      <c r="B57" s="350"/>
      <c r="C57" s="351"/>
      <c r="D57" s="473"/>
      <c r="E57" s="457"/>
      <c r="F57" s="458"/>
      <c r="G57" s="458"/>
      <c r="H57" s="458"/>
      <c r="I57" s="458" t="s">
        <v>210</v>
      </c>
      <c r="J57" s="458"/>
      <c r="K57" s="458"/>
      <c r="L57" s="458"/>
      <c r="M57" s="458"/>
      <c r="N57" s="458"/>
      <c r="O57" s="458"/>
      <c r="P57" s="458"/>
      <c r="Q57" s="458"/>
      <c r="R57" s="458"/>
      <c r="S57" s="458"/>
      <c r="T57" s="458"/>
      <c r="U57" s="458"/>
      <c r="V57" s="458"/>
      <c r="W57" s="458"/>
      <c r="X57" s="458"/>
      <c r="Y57" s="458"/>
      <c r="Z57" s="458"/>
      <c r="AA57" s="458"/>
      <c r="AB57" s="458"/>
      <c r="AC57" s="458"/>
      <c r="AD57" s="458"/>
      <c r="AE57" s="458"/>
      <c r="BJ57" s="352"/>
    </row>
    <row r="58" spans="1:253" s="349" customFormat="1" ht="18">
      <c r="B58" s="350"/>
      <c r="C58" s="351"/>
      <c r="D58" s="473"/>
      <c r="BJ58" s="352"/>
    </row>
    <row r="59" spans="1:253" s="349" customFormat="1" ht="18">
      <c r="B59" s="350"/>
      <c r="C59" s="351"/>
      <c r="D59" s="473"/>
      <c r="BJ59" s="352"/>
    </row>
    <row r="60" spans="1:253" s="349" customFormat="1" ht="18">
      <c r="B60" s="350"/>
      <c r="C60" s="351"/>
      <c r="D60" s="473"/>
      <c r="BJ60" s="352"/>
    </row>
    <row r="61" spans="1:253" s="349" customFormat="1" ht="18">
      <c r="B61" s="350"/>
      <c r="C61" s="351"/>
      <c r="D61" s="473"/>
      <c r="BJ61" s="352"/>
    </row>
    <row r="62" spans="1:253" s="349" customFormat="1" ht="18">
      <c r="B62" s="350"/>
      <c r="C62" s="351"/>
      <c r="D62" s="473"/>
      <c r="BJ62" s="352"/>
    </row>
    <row r="63" spans="1:253" s="349" customFormat="1" ht="18">
      <c r="B63" s="350"/>
      <c r="C63" s="351"/>
      <c r="D63" s="351"/>
      <c r="BJ63" s="352"/>
    </row>
    <row r="64" spans="1:253" s="349" customFormat="1" ht="18">
      <c r="B64" s="350"/>
      <c r="C64" s="351"/>
      <c r="D64" s="351"/>
      <c r="BJ64" s="352"/>
    </row>
    <row r="65" spans="2:62" s="349" customFormat="1" ht="18">
      <c r="B65" s="350"/>
      <c r="C65" s="351"/>
      <c r="D65" s="351"/>
      <c r="BJ65" s="352"/>
    </row>
    <row r="66" spans="2:62" s="349" customFormat="1" ht="18">
      <c r="B66" s="350"/>
      <c r="C66" s="351"/>
      <c r="D66" s="351"/>
      <c r="BJ66" s="352"/>
    </row>
    <row r="67" spans="2:62" s="349" customFormat="1" ht="18">
      <c r="B67" s="350"/>
      <c r="C67" s="351"/>
      <c r="D67" s="351"/>
      <c r="BJ67" s="352"/>
    </row>
    <row r="68" spans="2:62" s="349" customFormat="1" ht="18">
      <c r="B68" s="350"/>
      <c r="C68" s="351"/>
      <c r="D68" s="351"/>
      <c r="BJ68" s="352"/>
    </row>
    <row r="69" spans="2:62" s="349" customFormat="1" ht="18">
      <c r="B69" s="350"/>
      <c r="C69" s="351"/>
      <c r="D69" s="351"/>
      <c r="BJ69" s="352"/>
    </row>
    <row r="70" spans="2:62" s="349" customFormat="1" ht="18">
      <c r="B70" s="350"/>
      <c r="C70" s="351"/>
      <c r="D70" s="351"/>
      <c r="BJ70" s="352"/>
    </row>
    <row r="71" spans="2:62" s="349" customFormat="1" ht="18">
      <c r="B71" s="350"/>
      <c r="C71" s="351"/>
      <c r="D71" s="351"/>
      <c r="BJ71" s="352"/>
    </row>
    <row r="72" spans="2:62" s="349" customFormat="1" ht="18">
      <c r="B72" s="350"/>
      <c r="C72" s="351"/>
      <c r="D72" s="351"/>
      <c r="BJ72" s="352"/>
    </row>
    <row r="73" spans="2:62" s="349" customFormat="1" ht="18">
      <c r="B73" s="350"/>
      <c r="C73" s="351"/>
      <c r="D73" s="351"/>
      <c r="BJ73" s="352"/>
    </row>
    <row r="74" spans="2:62" s="349" customFormat="1" ht="18">
      <c r="B74" s="350"/>
      <c r="C74" s="351"/>
      <c r="D74" s="351"/>
      <c r="BJ74" s="352"/>
    </row>
    <row r="75" spans="2:62" s="349" customFormat="1" ht="18">
      <c r="B75" s="350"/>
      <c r="C75" s="351"/>
      <c r="D75" s="351"/>
      <c r="BJ75" s="352"/>
    </row>
    <row r="76" spans="2:62" s="349" customFormat="1" ht="18">
      <c r="B76" s="350"/>
      <c r="C76" s="351"/>
      <c r="D76" s="351"/>
      <c r="BJ76" s="352"/>
    </row>
    <row r="77" spans="2:62" s="349" customFormat="1" ht="18">
      <c r="B77" s="350"/>
      <c r="C77" s="351"/>
      <c r="D77" s="351"/>
      <c r="BJ77" s="352"/>
    </row>
    <row r="78" spans="2:62" s="349" customFormat="1" ht="18">
      <c r="B78" s="350"/>
      <c r="C78" s="351"/>
      <c r="D78" s="351"/>
      <c r="BJ78" s="352"/>
    </row>
    <row r="79" spans="2:62" s="349" customFormat="1" ht="18">
      <c r="B79" s="350"/>
      <c r="C79" s="351"/>
      <c r="D79" s="351"/>
      <c r="BJ79" s="352"/>
    </row>
    <row r="80" spans="2:62" s="349" customFormat="1" ht="18">
      <c r="B80" s="350"/>
      <c r="C80" s="351"/>
      <c r="D80" s="351"/>
      <c r="BJ80" s="352"/>
    </row>
    <row r="81" spans="2:62" s="349" customFormat="1" ht="18">
      <c r="B81" s="350"/>
      <c r="C81" s="351"/>
      <c r="D81" s="351"/>
      <c r="BJ81" s="352"/>
    </row>
    <row r="82" spans="2:62" s="349" customFormat="1" ht="18">
      <c r="B82" s="350"/>
      <c r="C82" s="351"/>
      <c r="D82" s="351"/>
      <c r="BJ82" s="352"/>
    </row>
    <row r="83" spans="2:62" s="349" customFormat="1" ht="18">
      <c r="B83" s="350"/>
      <c r="C83" s="351"/>
      <c r="D83" s="351"/>
      <c r="BJ83" s="352"/>
    </row>
    <row r="84" spans="2:62" s="349" customFormat="1" ht="18">
      <c r="B84" s="350"/>
      <c r="C84" s="351"/>
      <c r="D84" s="351"/>
      <c r="BJ84" s="352"/>
    </row>
    <row r="85" spans="2:62" s="349" customFormat="1" ht="18">
      <c r="B85" s="350"/>
      <c r="C85" s="351"/>
      <c r="D85" s="351"/>
      <c r="BJ85" s="352"/>
    </row>
    <row r="86" spans="2:62" s="349" customFormat="1" ht="18">
      <c r="B86" s="350"/>
      <c r="C86" s="351"/>
      <c r="D86" s="351"/>
      <c r="BJ86" s="352"/>
    </row>
    <row r="87" spans="2:62" s="349" customFormat="1" ht="18">
      <c r="B87" s="350"/>
      <c r="C87" s="351"/>
      <c r="D87" s="351"/>
      <c r="BJ87" s="352"/>
    </row>
    <row r="88" spans="2:62" s="349" customFormat="1" ht="18">
      <c r="B88" s="350"/>
      <c r="C88" s="351"/>
      <c r="D88" s="351"/>
      <c r="BJ88" s="352"/>
    </row>
    <row r="89" spans="2:62" s="349" customFormat="1" ht="18">
      <c r="B89" s="350"/>
      <c r="C89" s="351"/>
      <c r="D89" s="351"/>
      <c r="BJ89" s="352"/>
    </row>
    <row r="90" spans="2:62" s="349" customFormat="1" ht="18">
      <c r="B90" s="350"/>
      <c r="C90" s="351"/>
      <c r="D90" s="351"/>
      <c r="BJ90" s="352"/>
    </row>
    <row r="91" spans="2:62" s="349" customFormat="1" ht="18">
      <c r="B91" s="350"/>
      <c r="C91" s="351"/>
      <c r="D91" s="351"/>
      <c r="BJ91" s="352"/>
    </row>
    <row r="92" spans="2:62" s="349" customFormat="1" ht="18">
      <c r="B92" s="350"/>
      <c r="C92" s="351"/>
      <c r="D92" s="351"/>
      <c r="BJ92" s="352"/>
    </row>
    <row r="93" spans="2:62" s="349" customFormat="1" ht="18">
      <c r="B93" s="350"/>
      <c r="C93" s="351"/>
      <c r="D93" s="351"/>
      <c r="BJ93" s="352"/>
    </row>
    <row r="94" spans="2:62" s="349" customFormat="1" ht="18">
      <c r="B94" s="350"/>
      <c r="C94" s="351"/>
      <c r="D94" s="351"/>
      <c r="BJ94" s="352"/>
    </row>
    <row r="95" spans="2:62" s="349" customFormat="1" ht="18">
      <c r="B95" s="350"/>
      <c r="C95" s="351"/>
      <c r="D95" s="351"/>
      <c r="BJ95" s="352"/>
    </row>
    <row r="96" spans="2:62" s="349" customFormat="1" ht="18">
      <c r="B96" s="350"/>
      <c r="C96" s="351"/>
      <c r="D96" s="351"/>
      <c r="BJ96" s="352"/>
    </row>
    <row r="97" spans="2:62" s="349" customFormat="1" ht="18">
      <c r="B97" s="350"/>
      <c r="C97" s="351"/>
      <c r="D97" s="351"/>
      <c r="BJ97" s="352"/>
    </row>
    <row r="98" spans="2:62" s="349" customFormat="1" ht="18">
      <c r="B98" s="350"/>
      <c r="C98" s="351"/>
      <c r="D98" s="351"/>
      <c r="BJ98" s="352"/>
    </row>
    <row r="99" spans="2:62" s="349" customFormat="1" ht="18">
      <c r="B99" s="350"/>
      <c r="C99" s="351"/>
      <c r="D99" s="351"/>
      <c r="BJ99" s="352"/>
    </row>
    <row r="100" spans="2:62" s="349" customFormat="1" ht="18">
      <c r="B100" s="350"/>
      <c r="C100" s="351"/>
      <c r="D100" s="351"/>
      <c r="BJ100" s="352"/>
    </row>
    <row r="101" spans="2:62" s="349" customFormat="1" ht="18">
      <c r="B101" s="350"/>
      <c r="C101" s="351"/>
      <c r="D101" s="351"/>
      <c r="BJ101" s="352"/>
    </row>
    <row r="102" spans="2:62" s="349" customFormat="1" ht="18">
      <c r="B102" s="350"/>
      <c r="C102" s="351"/>
      <c r="D102" s="351"/>
      <c r="BJ102" s="352"/>
    </row>
    <row r="103" spans="2:62" s="349" customFormat="1" ht="18">
      <c r="B103" s="350"/>
      <c r="C103" s="351"/>
      <c r="D103" s="351"/>
      <c r="BJ103" s="352"/>
    </row>
    <row r="104" spans="2:62" s="349" customFormat="1" ht="18">
      <c r="B104" s="350"/>
      <c r="C104" s="351"/>
      <c r="D104" s="351"/>
      <c r="BJ104" s="352"/>
    </row>
    <row r="105" spans="2:62" s="349" customFormat="1" ht="18">
      <c r="B105" s="350"/>
      <c r="C105" s="351"/>
      <c r="D105" s="351"/>
      <c r="BJ105" s="352"/>
    </row>
    <row r="106" spans="2:62" s="349" customFormat="1" ht="18">
      <c r="B106" s="350"/>
      <c r="C106" s="351"/>
      <c r="D106" s="351"/>
      <c r="BJ106" s="352"/>
    </row>
    <row r="107" spans="2:62" s="349" customFormat="1" ht="18">
      <c r="B107" s="350"/>
      <c r="C107" s="351"/>
      <c r="D107" s="351"/>
      <c r="BJ107" s="352"/>
    </row>
    <row r="108" spans="2:62" s="349" customFormat="1" ht="18">
      <c r="B108" s="350"/>
      <c r="C108" s="351"/>
      <c r="D108" s="351"/>
      <c r="BJ108" s="352"/>
    </row>
    <row r="109" spans="2:62" s="349" customFormat="1" ht="18">
      <c r="B109" s="350"/>
      <c r="C109" s="351"/>
      <c r="D109" s="351"/>
      <c r="BJ109" s="352"/>
    </row>
    <row r="110" spans="2:62" s="349" customFormat="1" ht="18">
      <c r="B110" s="350"/>
      <c r="C110" s="351"/>
      <c r="D110" s="351"/>
      <c r="BJ110" s="352"/>
    </row>
    <row r="111" spans="2:62" s="349" customFormat="1" ht="18">
      <c r="B111" s="350"/>
      <c r="C111" s="351"/>
      <c r="D111" s="351"/>
      <c r="BJ111" s="352"/>
    </row>
    <row r="112" spans="2:62" s="349" customFormat="1" ht="18">
      <c r="B112" s="350"/>
      <c r="C112" s="351"/>
      <c r="D112" s="351"/>
      <c r="BJ112" s="352"/>
    </row>
    <row r="113" spans="2:62" s="349" customFormat="1" ht="18">
      <c r="B113" s="350"/>
      <c r="C113" s="351"/>
      <c r="D113" s="351"/>
      <c r="BJ113" s="352"/>
    </row>
    <row r="114" spans="2:62" s="349" customFormat="1" ht="18">
      <c r="B114" s="350"/>
      <c r="C114" s="351"/>
      <c r="D114" s="351"/>
      <c r="BJ114" s="352"/>
    </row>
    <row r="115" spans="2:62" s="349" customFormat="1" ht="18">
      <c r="B115" s="350"/>
      <c r="C115" s="351"/>
      <c r="D115" s="351"/>
      <c r="BJ115" s="352"/>
    </row>
    <row r="116" spans="2:62" s="349" customFormat="1" ht="18">
      <c r="B116" s="350"/>
      <c r="C116" s="351"/>
      <c r="D116" s="351"/>
      <c r="BJ116" s="352"/>
    </row>
    <row r="117" spans="2:62" s="349" customFormat="1" ht="18">
      <c r="B117" s="350"/>
      <c r="C117" s="351"/>
      <c r="D117" s="351"/>
      <c r="BJ117" s="352"/>
    </row>
    <row r="118" spans="2:62" s="349" customFormat="1" ht="18">
      <c r="B118" s="350"/>
      <c r="C118" s="351"/>
      <c r="D118" s="351"/>
      <c r="BJ118" s="352"/>
    </row>
    <row r="119" spans="2:62" s="349" customFormat="1" ht="18">
      <c r="B119" s="350"/>
      <c r="C119" s="351"/>
      <c r="D119" s="351"/>
      <c r="BJ119" s="352"/>
    </row>
    <row r="120" spans="2:62" s="349" customFormat="1" ht="18">
      <c r="B120" s="350"/>
      <c r="C120" s="351"/>
      <c r="D120" s="351"/>
      <c r="BJ120" s="352"/>
    </row>
    <row r="121" spans="2:62" s="349" customFormat="1" ht="18">
      <c r="B121" s="350"/>
      <c r="C121" s="351"/>
      <c r="D121" s="351"/>
      <c r="BJ121" s="352"/>
    </row>
    <row r="122" spans="2:62" s="349" customFormat="1" ht="18">
      <c r="B122" s="350"/>
      <c r="C122" s="351"/>
      <c r="D122" s="351"/>
      <c r="BJ122" s="352"/>
    </row>
    <row r="123" spans="2:62" s="349" customFormat="1" ht="18">
      <c r="B123" s="350"/>
      <c r="C123" s="351"/>
      <c r="D123" s="351"/>
      <c r="BJ123" s="352"/>
    </row>
    <row r="124" spans="2:62" s="349" customFormat="1" ht="18">
      <c r="B124" s="350"/>
      <c r="C124" s="351"/>
      <c r="D124" s="351"/>
      <c r="BJ124" s="352"/>
    </row>
    <row r="125" spans="2:62" s="349" customFormat="1" ht="18">
      <c r="B125" s="350"/>
      <c r="C125" s="351"/>
      <c r="D125" s="351"/>
      <c r="BJ125" s="352"/>
    </row>
    <row r="126" spans="2:62" s="349" customFormat="1" ht="18">
      <c r="B126" s="350"/>
      <c r="C126" s="351"/>
      <c r="D126" s="351"/>
      <c r="BJ126" s="352"/>
    </row>
    <row r="127" spans="2:62" s="349" customFormat="1" ht="18">
      <c r="B127" s="350"/>
      <c r="C127" s="351"/>
      <c r="D127" s="351"/>
      <c r="BJ127" s="352"/>
    </row>
    <row r="128" spans="2:62" s="349" customFormat="1" ht="18">
      <c r="B128" s="350"/>
      <c r="C128" s="351"/>
      <c r="D128" s="351"/>
      <c r="BJ128" s="352"/>
    </row>
    <row r="129" spans="2:62" s="349" customFormat="1" ht="18">
      <c r="B129" s="350"/>
      <c r="C129" s="351"/>
      <c r="D129" s="351"/>
      <c r="BJ129" s="352"/>
    </row>
    <row r="130" spans="2:62" s="349" customFormat="1" ht="18">
      <c r="B130" s="350"/>
      <c r="C130" s="351"/>
      <c r="D130" s="351"/>
      <c r="BJ130" s="352"/>
    </row>
    <row r="131" spans="2:62" s="349" customFormat="1" ht="18">
      <c r="B131" s="350"/>
      <c r="C131" s="351"/>
      <c r="D131" s="351"/>
      <c r="BJ131" s="352"/>
    </row>
    <row r="132" spans="2:62" s="349" customFormat="1" ht="18">
      <c r="B132" s="350"/>
      <c r="C132" s="351"/>
      <c r="D132" s="351"/>
      <c r="BJ132" s="352"/>
    </row>
    <row r="133" spans="2:62" s="349" customFormat="1" ht="18">
      <c r="B133" s="350"/>
      <c r="C133" s="351"/>
      <c r="D133" s="351"/>
      <c r="BJ133" s="352"/>
    </row>
  </sheetData>
  <mergeCells count="24">
    <mergeCell ref="AX5:AZ5"/>
    <mergeCell ref="BH3:BI3"/>
    <mergeCell ref="AF5:AH5"/>
    <mergeCell ref="AR5:AT5"/>
    <mergeCell ref="AU5:AW5"/>
    <mergeCell ref="AI5:AK5"/>
    <mergeCell ref="AL5:AN5"/>
    <mergeCell ref="AF4:AN4"/>
    <mergeCell ref="AO4:AQ4"/>
    <mergeCell ref="AR4:AZ4"/>
    <mergeCell ref="AC5:AE5"/>
    <mergeCell ref="Z5:AB5"/>
    <mergeCell ref="AO5:AQ5"/>
    <mergeCell ref="A51:C51"/>
    <mergeCell ref="E5:G5"/>
    <mergeCell ref="H5:J5"/>
    <mergeCell ref="A4:A6"/>
    <mergeCell ref="K5:M5"/>
    <mergeCell ref="E4:M4"/>
    <mergeCell ref="N4:P4"/>
    <mergeCell ref="Q4:Y4"/>
    <mergeCell ref="N5:P5"/>
    <mergeCell ref="Z4:AB4"/>
    <mergeCell ref="AC4:AE4"/>
  </mergeCells>
  <phoneticPr fontId="2" type="noConversion"/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8" tint="0.59999389629810485"/>
  </sheetPr>
  <dimension ref="A1:CA127"/>
  <sheetViews>
    <sheetView showGridLines="0" zoomScale="70" zoomScaleNormal="70" workbookViewId="0">
      <pane xSplit="3" ySplit="6" topLeftCell="M47" activePane="bottomRight" state="frozen"/>
      <selection activeCell="F51" sqref="F51"/>
      <selection pane="topRight" activeCell="F51" sqref="F51"/>
      <selection pane="bottomLeft" activeCell="F51" sqref="F51"/>
      <selection pane="bottomRight" activeCell="R47" sqref="R47"/>
    </sheetView>
  </sheetViews>
  <sheetFormatPr defaultRowHeight="20.25"/>
  <cols>
    <col min="1" max="1" width="8.7109375" style="205" customWidth="1"/>
    <col min="2" max="2" width="15.71093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5" width="15.7109375" style="205" customWidth="1"/>
    <col min="46" max="46" width="12.85546875" style="205" customWidth="1"/>
    <col min="47" max="52" width="15.7109375" style="205" customWidth="1"/>
    <col min="53" max="55" width="15.7109375" style="205" hidden="1" customWidth="1"/>
    <col min="56" max="58" width="15.7109375" style="205" customWidth="1"/>
    <col min="59" max="59" width="18.85546875" style="205" customWidth="1"/>
    <col min="60" max="61" width="15.7109375" style="205" hidden="1" customWidth="1"/>
    <col min="62" max="62" width="9.140625" style="205" customWidth="1"/>
    <col min="63" max="63" width="9.140625" style="205"/>
    <col min="64" max="64" width="21.42578125" style="205" hidden="1" customWidth="1"/>
    <col min="65" max="16384" width="9.140625" style="205"/>
  </cols>
  <sheetData>
    <row r="1" spans="1:79" s="322" customFormat="1" ht="45" customHeight="1">
      <c r="A1" s="306" t="s">
        <v>57</v>
      </c>
      <c r="B1" s="320"/>
      <c r="C1" s="321"/>
      <c r="D1" s="321"/>
      <c r="E1" s="328"/>
      <c r="F1" s="328"/>
      <c r="G1" s="328"/>
      <c r="H1" s="328"/>
      <c r="I1" s="328"/>
      <c r="J1" s="328"/>
      <c r="K1" s="328"/>
      <c r="L1" s="328"/>
      <c r="M1" s="328"/>
      <c r="N1" s="328"/>
      <c r="O1" s="328"/>
      <c r="P1" s="328"/>
      <c r="Q1" s="328"/>
      <c r="R1" s="328"/>
      <c r="S1" s="328"/>
      <c r="T1" s="328"/>
      <c r="U1" s="328"/>
      <c r="V1" s="328"/>
      <c r="W1" s="328"/>
      <c r="X1" s="328"/>
      <c r="Y1" s="328"/>
      <c r="Z1" s="328"/>
      <c r="AA1" s="328"/>
      <c r="AB1" s="328"/>
      <c r="AC1" s="328"/>
      <c r="AD1" s="328"/>
      <c r="AE1" s="328"/>
      <c r="AF1" s="328"/>
      <c r="AG1" s="328"/>
      <c r="AH1" s="328"/>
      <c r="AI1" s="328"/>
      <c r="AJ1" s="328"/>
      <c r="AK1" s="328"/>
      <c r="AL1" s="328"/>
      <c r="AM1" s="328"/>
      <c r="AN1" s="328"/>
      <c r="AO1" s="328"/>
      <c r="AP1" s="328"/>
      <c r="AQ1" s="328"/>
      <c r="AR1" s="328"/>
      <c r="AS1" s="328"/>
      <c r="AT1" s="328"/>
      <c r="AU1" s="328"/>
      <c r="AV1" s="328"/>
      <c r="AW1" s="328"/>
      <c r="AX1" s="328"/>
      <c r="AY1" s="328"/>
      <c r="AZ1" s="328"/>
      <c r="BA1" s="328"/>
      <c r="BB1" s="328"/>
      <c r="BC1" s="328"/>
      <c r="BD1" s="328"/>
      <c r="BE1" s="328"/>
      <c r="BF1" s="328"/>
      <c r="BG1" s="328"/>
      <c r="BH1" s="328"/>
      <c r="BI1" s="328"/>
    </row>
    <row r="2" spans="1:79" s="323" customFormat="1" ht="45" customHeight="1">
      <c r="A2" s="306" t="s">
        <v>295</v>
      </c>
      <c r="B2" s="317"/>
      <c r="C2" s="317"/>
      <c r="D2" s="317"/>
      <c r="E2" s="325"/>
      <c r="F2" s="325"/>
      <c r="G2" s="325"/>
      <c r="H2" s="317"/>
      <c r="I2" s="317"/>
      <c r="J2" s="317"/>
      <c r="K2" s="325"/>
      <c r="L2" s="325"/>
      <c r="M2" s="325"/>
      <c r="N2" s="325"/>
      <c r="O2" s="325"/>
      <c r="P2" s="325"/>
      <c r="Q2" s="325"/>
      <c r="R2" s="325"/>
      <c r="S2" s="325"/>
      <c r="T2" s="312"/>
      <c r="U2" s="312"/>
      <c r="V2" s="312"/>
      <c r="W2" s="317"/>
      <c r="X2" s="317"/>
      <c r="Y2" s="326"/>
      <c r="Z2" s="326"/>
      <c r="AA2" s="326"/>
      <c r="AB2" s="326"/>
      <c r="AC2" s="317"/>
      <c r="AD2" s="317"/>
      <c r="AE2" s="326"/>
      <c r="AF2" s="329"/>
      <c r="AG2" s="329"/>
      <c r="AH2" s="329"/>
      <c r="AI2" s="326"/>
      <c r="AJ2" s="329"/>
      <c r="AK2" s="329"/>
      <c r="AL2" s="326"/>
      <c r="AM2" s="317"/>
      <c r="AN2" s="317"/>
      <c r="AO2" s="317"/>
      <c r="AP2" s="317"/>
      <c r="AQ2" s="317"/>
      <c r="AR2" s="329"/>
      <c r="AS2" s="329"/>
      <c r="AT2" s="329"/>
      <c r="AU2" s="325"/>
      <c r="AV2" s="325"/>
      <c r="AW2" s="325"/>
      <c r="AX2" s="329"/>
      <c r="AY2" s="329"/>
      <c r="AZ2" s="329"/>
      <c r="BA2" s="329"/>
      <c r="BB2" s="329"/>
      <c r="BC2" s="329"/>
      <c r="BD2" s="327"/>
      <c r="BE2" s="327"/>
      <c r="BF2" s="327"/>
      <c r="BG2" s="325"/>
      <c r="BH2" s="325"/>
      <c r="BI2" s="325"/>
    </row>
    <row r="3" spans="1:79" s="322" customFormat="1" ht="45" customHeight="1" thickBot="1">
      <c r="A3" s="309" t="s">
        <v>96</v>
      </c>
      <c r="B3" s="320"/>
      <c r="E3" s="328"/>
      <c r="F3" s="328"/>
      <c r="G3" s="328"/>
      <c r="H3" s="328"/>
      <c r="I3" s="328"/>
      <c r="J3" s="328"/>
      <c r="K3" s="328"/>
      <c r="L3" s="333"/>
      <c r="M3" s="328"/>
      <c r="N3" s="328"/>
      <c r="O3" s="328"/>
      <c r="P3" s="328"/>
      <c r="Q3" s="328"/>
      <c r="R3" s="328"/>
      <c r="S3" s="328"/>
      <c r="T3" s="330"/>
      <c r="U3" s="330"/>
      <c r="V3" s="330"/>
      <c r="W3" s="331"/>
      <c r="X3" s="333"/>
      <c r="Y3" s="331"/>
      <c r="Z3" s="331"/>
      <c r="AA3" s="331"/>
      <c r="AB3" s="331"/>
      <c r="AC3" s="328"/>
      <c r="AD3" s="328"/>
      <c r="AE3" s="328"/>
      <c r="AF3" s="332"/>
      <c r="AG3" s="332"/>
      <c r="AH3" s="332"/>
      <c r="AI3" s="332"/>
      <c r="AJ3" s="332"/>
      <c r="AK3" s="332"/>
      <c r="AL3" s="333"/>
      <c r="AM3" s="333"/>
      <c r="AN3" s="333"/>
      <c r="AO3" s="333"/>
      <c r="AP3" s="333"/>
      <c r="AQ3" s="333"/>
      <c r="AR3" s="332"/>
      <c r="AS3" s="332"/>
      <c r="AT3" s="332"/>
      <c r="AU3" s="328"/>
      <c r="AV3" s="328"/>
      <c r="AW3" s="328"/>
      <c r="AX3" s="330"/>
      <c r="AY3" s="332"/>
      <c r="AZ3" s="332"/>
      <c r="BA3" s="332"/>
      <c r="BB3" s="332"/>
      <c r="BC3" s="332"/>
      <c r="BD3" s="334"/>
      <c r="BE3" s="334"/>
      <c r="BF3" s="334"/>
      <c r="BG3" s="328"/>
      <c r="BH3" s="328"/>
      <c r="BI3" s="328"/>
    </row>
    <row r="4" spans="1:79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79" s="202" customFormat="1" ht="39.950000000000003" customHeight="1">
      <c r="A5" s="819"/>
      <c r="B5" s="208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</row>
    <row r="6" spans="1:79" s="201" customFormat="1" ht="39.950000000000003" customHeight="1">
      <c r="A6" s="820"/>
      <c r="B6" s="228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0"/>
      <c r="BL6" s="217"/>
    </row>
    <row r="7" spans="1:79" s="383" customFormat="1" ht="33" customHeight="1">
      <c r="A7" s="388">
        <v>1</v>
      </c>
      <c r="B7" s="384">
        <v>51201</v>
      </c>
      <c r="C7" s="536" t="s">
        <v>0</v>
      </c>
      <c r="D7" s="696"/>
      <c r="E7" s="783">
        <f>'[2]Off.Service Center'!D7</f>
        <v>15500</v>
      </c>
      <c r="F7" s="673">
        <v>15500</v>
      </c>
      <c r="G7" s="675">
        <f>E7-F7</f>
        <v>0</v>
      </c>
      <c r="H7" s="774">
        <f>'[2]Off.Service Center'!G7</f>
        <v>15500</v>
      </c>
      <c r="I7" s="673">
        <v>63900</v>
      </c>
      <c r="J7" s="675">
        <f>H7-I7</f>
        <v>-48400</v>
      </c>
      <c r="K7" s="774">
        <f>'[2]Off.Service Center'!J7</f>
        <v>15500</v>
      </c>
      <c r="L7" s="673">
        <v>15500</v>
      </c>
      <c r="M7" s="773">
        <f>K7-L7</f>
        <v>0</v>
      </c>
      <c r="N7" s="685"/>
      <c r="O7" s="686"/>
      <c r="P7" s="687"/>
      <c r="Q7" s="774">
        <f>'[2]Off.Service Center'!M7</f>
        <v>15500</v>
      </c>
      <c r="R7" s="673">
        <v>15500</v>
      </c>
      <c r="S7" s="675">
        <f>Q7-R7</f>
        <v>0</v>
      </c>
      <c r="T7" s="774">
        <f>'[2]Off.Service Center'!P7</f>
        <v>15500</v>
      </c>
      <c r="U7" s="673"/>
      <c r="V7" s="675">
        <f>T7-U7</f>
        <v>15500</v>
      </c>
      <c r="W7" s="774">
        <f>'[2]Off.Service Center'!S7</f>
        <v>15500</v>
      </c>
      <c r="X7" s="673"/>
      <c r="Y7" s="773">
        <f>W7-X7</f>
        <v>15500</v>
      </c>
      <c r="Z7" s="685"/>
      <c r="AA7" s="700"/>
      <c r="AB7" s="687"/>
      <c r="AC7" s="779">
        <f>E7+H7+K7+Q7+T7+W7</f>
        <v>93000</v>
      </c>
      <c r="AD7" s="776">
        <f>F7+I7+L7+R7+U7+X7</f>
        <v>110400</v>
      </c>
      <c r="AE7" s="777">
        <f>AC7-AD7</f>
        <v>-17400</v>
      </c>
      <c r="AF7" s="772">
        <f>'[2]Off.Service Center'!Y7</f>
        <v>15500</v>
      </c>
      <c r="AG7" s="673"/>
      <c r="AH7" s="674">
        <f>AF7-AG7</f>
        <v>15500</v>
      </c>
      <c r="AI7" s="774">
        <f>'[2]Off.Service Center'!AB7</f>
        <v>15500</v>
      </c>
      <c r="AJ7" s="673"/>
      <c r="AK7" s="675">
        <f>AI7-AJ7</f>
        <v>15500</v>
      </c>
      <c r="AL7" s="774">
        <f>'[2]Off.Service Center'!AE7</f>
        <v>15500</v>
      </c>
      <c r="AM7" s="673"/>
      <c r="AN7" s="675">
        <f>AL7-AM7</f>
        <v>15500</v>
      </c>
      <c r="AO7" s="685"/>
      <c r="AP7" s="703"/>
      <c r="AQ7" s="704"/>
      <c r="AR7" s="774">
        <f>'[2]Off.Service Center'!AH7</f>
        <v>15500</v>
      </c>
      <c r="AS7" s="673"/>
      <c r="AT7" s="674">
        <f>AR7-AS7</f>
        <v>15500</v>
      </c>
      <c r="AU7" s="774">
        <f>'[2]Off.Service Center'!AK7</f>
        <v>15500</v>
      </c>
      <c r="AV7" s="673"/>
      <c r="AW7" s="675">
        <f>AU7-AV7</f>
        <v>15500</v>
      </c>
      <c r="AX7" s="784">
        <f>'[2]Off.Service Center'!AN7</f>
        <v>15500</v>
      </c>
      <c r="AY7" s="673"/>
      <c r="AZ7" s="773">
        <f>AX7-AY7</f>
        <v>15500</v>
      </c>
      <c r="BA7" s="725"/>
      <c r="BB7" s="728"/>
      <c r="BC7" s="728"/>
      <c r="BD7" s="711">
        <f t="shared" ref="BD7:BD49" si="0">AF7+AI7+AL7+AR7+AU7+AX7</f>
        <v>93000</v>
      </c>
      <c r="BE7" s="715">
        <f t="shared" ref="BE7:BE49" si="1">AG7+AJ7+AM7+AS7+AV7+AY7</f>
        <v>0</v>
      </c>
      <c r="BF7" s="716">
        <f>BD7-BE7</f>
        <v>93000</v>
      </c>
      <c r="BG7" s="717">
        <f>AC7+BD7</f>
        <v>186000</v>
      </c>
      <c r="BH7" s="673">
        <f>AD7+BE7</f>
        <v>110400</v>
      </c>
      <c r="BI7" s="677">
        <f>BG7-BH7</f>
        <v>75600</v>
      </c>
      <c r="BJ7" s="541"/>
      <c r="BK7" s="380"/>
      <c r="BL7" s="374">
        <f>ROUND(VLOOKUP($B7,Test!$A$73:$E$125,3),0)/1000</f>
        <v>16.614000000000001</v>
      </c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</row>
    <row r="8" spans="1:79" s="383" customFormat="1" ht="33" customHeight="1">
      <c r="A8" s="388">
        <v>2</v>
      </c>
      <c r="B8" s="384">
        <v>51202</v>
      </c>
      <c r="C8" s="536" t="s">
        <v>1</v>
      </c>
      <c r="D8" s="697" t="s">
        <v>252</v>
      </c>
      <c r="E8" s="672">
        <f>'[2]Off.Service Center'!D8</f>
        <v>200000</v>
      </c>
      <c r="F8" s="673">
        <v>221091.8</v>
      </c>
      <c r="G8" s="675">
        <f t="shared" ref="G8:G50" si="2">E8-F8</f>
        <v>-21091.799999999988</v>
      </c>
      <c r="H8" s="673">
        <f>'[2]Off.Service Center'!G8</f>
        <v>240000</v>
      </c>
      <c r="I8" s="673">
        <v>651100.11</v>
      </c>
      <c r="J8" s="675">
        <f t="shared" ref="J8:J50" si="3">H8-I8</f>
        <v>-411100.11</v>
      </c>
      <c r="K8" s="673">
        <f>'[2]Off.Service Center'!J8</f>
        <v>207000</v>
      </c>
      <c r="L8" s="673">
        <v>311840.3</v>
      </c>
      <c r="M8" s="773">
        <f t="shared" ref="M8:M50" si="4">K8-L8</f>
        <v>-104840.29999999999</v>
      </c>
      <c r="N8" s="688">
        <f t="shared" ref="N8:O50" si="5">+E8+H8+K8</f>
        <v>647000</v>
      </c>
      <c r="O8" s="689">
        <f t="shared" si="5"/>
        <v>1184032.21</v>
      </c>
      <c r="P8" s="690">
        <f t="shared" ref="P8:P50" si="6">+N8-O8</f>
        <v>-537032.21</v>
      </c>
      <c r="Q8" s="673">
        <f>'[2]Off.Service Center'!M8</f>
        <v>290000</v>
      </c>
      <c r="R8" s="673">
        <v>244543.22</v>
      </c>
      <c r="S8" s="675">
        <f t="shared" ref="S8:S50" si="7">Q8-R8</f>
        <v>45456.78</v>
      </c>
      <c r="T8" s="673">
        <f>'[2]Off.Service Center'!P8</f>
        <v>250000</v>
      </c>
      <c r="U8" s="673"/>
      <c r="V8" s="675">
        <f t="shared" ref="V8:V50" si="8">T8-U8</f>
        <v>250000</v>
      </c>
      <c r="W8" s="673">
        <f>'[2]Off.Service Center'!S8</f>
        <v>290000</v>
      </c>
      <c r="X8" s="673"/>
      <c r="Y8" s="773">
        <f t="shared" ref="Y8:Y50" si="9">W8-X8</f>
        <v>290000</v>
      </c>
      <c r="Z8" s="688">
        <f t="shared" ref="Z8:AA50" si="10">+Q8+T8+W8</f>
        <v>830000</v>
      </c>
      <c r="AA8" s="701">
        <f t="shared" si="10"/>
        <v>244543.22</v>
      </c>
      <c r="AB8" s="690">
        <f t="shared" ref="AB8:AB50" si="11">+Z8-AA8</f>
        <v>585456.78</v>
      </c>
      <c r="AC8" s="779">
        <f t="shared" ref="AC8:AD50" si="12">E8+H8+K8+Q8+T8+W8</f>
        <v>1477000</v>
      </c>
      <c r="AD8" s="776">
        <f t="shared" si="12"/>
        <v>1428575.43</v>
      </c>
      <c r="AE8" s="777">
        <f t="shared" ref="AE8:AE50" si="13">AC8-AD8</f>
        <v>48424.570000000065</v>
      </c>
      <c r="AF8" s="672">
        <f>'[2]Off.Service Center'!Y8</f>
        <v>250000</v>
      </c>
      <c r="AG8" s="673"/>
      <c r="AH8" s="674">
        <f t="shared" ref="AH8:AH50" si="14">AF8-AG8</f>
        <v>250000</v>
      </c>
      <c r="AI8" s="673">
        <f>'[2]Off.Service Center'!AB8</f>
        <v>290000</v>
      </c>
      <c r="AJ8" s="673"/>
      <c r="AK8" s="675">
        <f t="shared" ref="AK8:AK50" si="15">AI8-AJ8</f>
        <v>290000</v>
      </c>
      <c r="AL8" s="673">
        <f>'[2]Off.Service Center'!AE8</f>
        <v>250000</v>
      </c>
      <c r="AM8" s="673"/>
      <c r="AN8" s="675">
        <f t="shared" ref="AN8:AN50" si="16">AL8-AM8</f>
        <v>250000</v>
      </c>
      <c r="AO8" s="688">
        <f t="shared" ref="AO8:AP50" si="17">+AF8+AI8+AL8</f>
        <v>790000</v>
      </c>
      <c r="AP8" s="689">
        <f t="shared" si="17"/>
        <v>0</v>
      </c>
      <c r="AQ8" s="690">
        <f t="shared" ref="AQ8:AQ50" si="18">AO8-AP8</f>
        <v>790000</v>
      </c>
      <c r="AR8" s="673">
        <f>'[2]Off.Service Center'!AH8</f>
        <v>300000</v>
      </c>
      <c r="AS8" s="673"/>
      <c r="AT8" s="674">
        <f t="shared" ref="AT8:AT50" si="19">AR8-AS8</f>
        <v>300000</v>
      </c>
      <c r="AU8" s="673">
        <f>'[2]Off.Service Center'!AK8</f>
        <v>250000</v>
      </c>
      <c r="AV8" s="673"/>
      <c r="AW8" s="675">
        <f t="shared" ref="AW8:AW50" si="20">AU8-AV8</f>
        <v>250000</v>
      </c>
      <c r="AX8" s="673">
        <f>'[2]Off.Service Center'!AN8</f>
        <v>300000</v>
      </c>
      <c r="AY8" s="673"/>
      <c r="AZ8" s="773">
        <f t="shared" ref="AZ8:AZ50" si="21">AX8-AY8</f>
        <v>300000</v>
      </c>
      <c r="BA8" s="688">
        <f t="shared" ref="BA8:BB50" si="22">+AR8+AU8+AX8</f>
        <v>850000</v>
      </c>
      <c r="BB8" s="701">
        <f t="shared" si="22"/>
        <v>0</v>
      </c>
      <c r="BC8" s="706">
        <f t="shared" ref="BC8:BC50" si="23">BA8-BB8</f>
        <v>850000</v>
      </c>
      <c r="BD8" s="711">
        <f t="shared" si="0"/>
        <v>1640000</v>
      </c>
      <c r="BE8" s="715">
        <f t="shared" si="1"/>
        <v>0</v>
      </c>
      <c r="BF8" s="716">
        <f t="shared" ref="BF8:BF50" si="24">BD8-BE8</f>
        <v>1640000</v>
      </c>
      <c r="BG8" s="717">
        <f t="shared" ref="BG8:BG50" si="25">AC8+BD8</f>
        <v>3117000</v>
      </c>
      <c r="BH8" s="673">
        <f t="shared" ref="BH8:BH50" si="26">AD8+BE8</f>
        <v>1428575.43</v>
      </c>
      <c r="BI8" s="677">
        <f t="shared" ref="BI8:BI50" si="27">BG8-BH8</f>
        <v>1688424.57</v>
      </c>
      <c r="BJ8" s="541"/>
      <c r="BK8" s="380"/>
      <c r="BL8" s="374">
        <f>ROUND(VLOOKUP($B8,Test!$A$73:$E$125,3),0)/1000</f>
        <v>356.14600000000002</v>
      </c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</row>
    <row r="9" spans="1:79" s="383" customFormat="1" ht="33" customHeight="1">
      <c r="A9" s="388">
        <v>3</v>
      </c>
      <c r="B9" s="384">
        <v>51203</v>
      </c>
      <c r="C9" s="536" t="s">
        <v>2</v>
      </c>
      <c r="D9" s="697" t="s">
        <v>253</v>
      </c>
      <c r="E9" s="672">
        <f>'[2]Off.Service Center'!D9</f>
        <v>478600</v>
      </c>
      <c r="F9" s="673">
        <v>288395</v>
      </c>
      <c r="G9" s="675">
        <f t="shared" si="2"/>
        <v>190205</v>
      </c>
      <c r="H9" s="673">
        <f>'[2]Off.Service Center'!G9</f>
        <v>25500</v>
      </c>
      <c r="I9" s="673">
        <v>1200</v>
      </c>
      <c r="J9" s="675">
        <f t="shared" si="3"/>
        <v>24300</v>
      </c>
      <c r="K9" s="673">
        <f>'[2]Off.Service Center'!J9</f>
        <v>0</v>
      </c>
      <c r="L9" s="673"/>
      <c r="M9" s="773">
        <f t="shared" si="4"/>
        <v>0</v>
      </c>
      <c r="N9" s="688">
        <f t="shared" si="5"/>
        <v>504100</v>
      </c>
      <c r="O9" s="689">
        <f t="shared" si="5"/>
        <v>289595</v>
      </c>
      <c r="P9" s="690">
        <f t="shared" si="6"/>
        <v>214505</v>
      </c>
      <c r="Q9" s="673">
        <f>'[2]Off.Service Center'!M9</f>
        <v>0</v>
      </c>
      <c r="R9" s="673">
        <v>2430</v>
      </c>
      <c r="S9" s="675">
        <f t="shared" si="7"/>
        <v>-2430</v>
      </c>
      <c r="T9" s="673">
        <f>'[2]Off.Service Center'!P9</f>
        <v>500</v>
      </c>
      <c r="U9" s="673"/>
      <c r="V9" s="675">
        <f t="shared" si="8"/>
        <v>500</v>
      </c>
      <c r="W9" s="673">
        <f>'[2]Off.Service Center'!S9</f>
        <v>4600</v>
      </c>
      <c r="X9" s="673"/>
      <c r="Y9" s="773">
        <f t="shared" si="9"/>
        <v>4600</v>
      </c>
      <c r="Z9" s="688">
        <f t="shared" si="10"/>
        <v>5100</v>
      </c>
      <c r="AA9" s="701">
        <f t="shared" si="10"/>
        <v>2430</v>
      </c>
      <c r="AB9" s="690">
        <f t="shared" si="11"/>
        <v>2670</v>
      </c>
      <c r="AC9" s="779">
        <f t="shared" si="12"/>
        <v>509200</v>
      </c>
      <c r="AD9" s="776">
        <f t="shared" si="12"/>
        <v>292025</v>
      </c>
      <c r="AE9" s="777">
        <f t="shared" si="13"/>
        <v>217175</v>
      </c>
      <c r="AF9" s="672">
        <f>'[2]Off.Service Center'!Y9</f>
        <v>0</v>
      </c>
      <c r="AG9" s="673"/>
      <c r="AH9" s="674">
        <f t="shared" si="14"/>
        <v>0</v>
      </c>
      <c r="AI9" s="673">
        <f>'[2]Off.Service Center'!AB9</f>
        <v>500</v>
      </c>
      <c r="AJ9" s="673"/>
      <c r="AK9" s="675">
        <f t="shared" si="15"/>
        <v>500</v>
      </c>
      <c r="AL9" s="673">
        <f>'[2]Off.Service Center'!AE9</f>
        <v>0</v>
      </c>
      <c r="AM9" s="673"/>
      <c r="AN9" s="675">
        <f t="shared" si="16"/>
        <v>0</v>
      </c>
      <c r="AO9" s="688">
        <f t="shared" si="17"/>
        <v>500</v>
      </c>
      <c r="AP9" s="689">
        <f t="shared" si="17"/>
        <v>0</v>
      </c>
      <c r="AQ9" s="690">
        <f t="shared" si="18"/>
        <v>500</v>
      </c>
      <c r="AR9" s="673">
        <f>'[2]Off.Service Center'!AH9</f>
        <v>0</v>
      </c>
      <c r="AS9" s="673"/>
      <c r="AT9" s="674">
        <f t="shared" si="19"/>
        <v>0</v>
      </c>
      <c r="AU9" s="673">
        <f>'[2]Off.Service Center'!AK9</f>
        <v>0</v>
      </c>
      <c r="AV9" s="673"/>
      <c r="AW9" s="675">
        <f t="shared" si="20"/>
        <v>0</v>
      </c>
      <c r="AX9" s="673">
        <f>'[2]Off.Service Center'!AN9</f>
        <v>0</v>
      </c>
      <c r="AY9" s="673"/>
      <c r="AZ9" s="773">
        <f t="shared" si="21"/>
        <v>0</v>
      </c>
      <c r="BA9" s="688">
        <f t="shared" si="22"/>
        <v>0</v>
      </c>
      <c r="BB9" s="701">
        <f t="shared" si="22"/>
        <v>0</v>
      </c>
      <c r="BC9" s="706">
        <f t="shared" si="23"/>
        <v>0</v>
      </c>
      <c r="BD9" s="711">
        <f t="shared" si="0"/>
        <v>500</v>
      </c>
      <c r="BE9" s="715">
        <f t="shared" si="1"/>
        <v>0</v>
      </c>
      <c r="BF9" s="716">
        <f t="shared" si="24"/>
        <v>500</v>
      </c>
      <c r="BG9" s="717">
        <f t="shared" si="25"/>
        <v>509700</v>
      </c>
      <c r="BH9" s="673">
        <f t="shared" si="26"/>
        <v>292025</v>
      </c>
      <c r="BI9" s="677">
        <f t="shared" si="27"/>
        <v>217675</v>
      </c>
      <c r="BJ9" s="541"/>
      <c r="BK9" s="380"/>
      <c r="BL9" s="374">
        <f>ROUND(VLOOKUP($B9,Test!$A$73:$E$125,3),0)/1000</f>
        <v>1.1000000000000001</v>
      </c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</row>
    <row r="10" spans="1:79" s="383" customFormat="1" ht="33" customHeight="1">
      <c r="A10" s="388">
        <v>4</v>
      </c>
      <c r="B10" s="389">
        <v>51299</v>
      </c>
      <c r="C10" s="537" t="s">
        <v>3</v>
      </c>
      <c r="D10" s="697" t="s">
        <v>254</v>
      </c>
      <c r="E10" s="672">
        <f>'[2]Off.Service Center'!D10</f>
        <v>0</v>
      </c>
      <c r="F10" s="673">
        <v>0</v>
      </c>
      <c r="G10" s="675">
        <f t="shared" si="2"/>
        <v>0</v>
      </c>
      <c r="H10" s="673">
        <f>'[2]Off.Service Center'!G10</f>
        <v>91000</v>
      </c>
      <c r="I10" s="673">
        <v>200</v>
      </c>
      <c r="J10" s="675">
        <f t="shared" si="3"/>
        <v>90800</v>
      </c>
      <c r="K10" s="673">
        <f>'[2]Off.Service Center'!J10</f>
        <v>46800</v>
      </c>
      <c r="L10" s="673">
        <v>52500</v>
      </c>
      <c r="M10" s="773">
        <f t="shared" si="4"/>
        <v>-5700</v>
      </c>
      <c r="N10" s="688">
        <f t="shared" si="5"/>
        <v>137800</v>
      </c>
      <c r="O10" s="689">
        <f t="shared" si="5"/>
        <v>52700</v>
      </c>
      <c r="P10" s="690">
        <f t="shared" si="6"/>
        <v>85100</v>
      </c>
      <c r="Q10" s="673">
        <f>'[2]Off.Service Center'!M10</f>
        <v>36400</v>
      </c>
      <c r="R10" s="673"/>
      <c r="S10" s="675">
        <f t="shared" si="7"/>
        <v>36400</v>
      </c>
      <c r="T10" s="673">
        <f>'[2]Off.Service Center'!P10</f>
        <v>0</v>
      </c>
      <c r="U10" s="673"/>
      <c r="V10" s="675">
        <f t="shared" si="8"/>
        <v>0</v>
      </c>
      <c r="W10" s="673">
        <f>'[2]Off.Service Center'!S10</f>
        <v>82500</v>
      </c>
      <c r="X10" s="673"/>
      <c r="Y10" s="773">
        <f t="shared" si="9"/>
        <v>82500</v>
      </c>
      <c r="Z10" s="688">
        <f t="shared" si="10"/>
        <v>118900</v>
      </c>
      <c r="AA10" s="701">
        <f t="shared" si="10"/>
        <v>0</v>
      </c>
      <c r="AB10" s="690">
        <f t="shared" si="11"/>
        <v>118900</v>
      </c>
      <c r="AC10" s="779">
        <f t="shared" si="12"/>
        <v>256700</v>
      </c>
      <c r="AD10" s="776">
        <f t="shared" si="12"/>
        <v>52700</v>
      </c>
      <c r="AE10" s="777">
        <f t="shared" si="13"/>
        <v>204000</v>
      </c>
      <c r="AF10" s="672">
        <f>'[2]Off.Service Center'!Y10</f>
        <v>82500</v>
      </c>
      <c r="AG10" s="673"/>
      <c r="AH10" s="674">
        <f t="shared" si="14"/>
        <v>82500</v>
      </c>
      <c r="AI10" s="673">
        <f>'[2]Off.Service Center'!AB10</f>
        <v>0</v>
      </c>
      <c r="AJ10" s="673"/>
      <c r="AK10" s="675">
        <f t="shared" si="15"/>
        <v>0</v>
      </c>
      <c r="AL10" s="673">
        <f>'[2]Off.Service Center'!AE10</f>
        <v>25800</v>
      </c>
      <c r="AM10" s="673"/>
      <c r="AN10" s="675">
        <f t="shared" si="16"/>
        <v>25800</v>
      </c>
      <c r="AO10" s="688">
        <f t="shared" si="17"/>
        <v>108300</v>
      </c>
      <c r="AP10" s="689">
        <f t="shared" si="17"/>
        <v>0</v>
      </c>
      <c r="AQ10" s="690">
        <f t="shared" si="18"/>
        <v>108300</v>
      </c>
      <c r="AR10" s="673">
        <f>'[2]Off.Service Center'!AH10</f>
        <v>89100</v>
      </c>
      <c r="AS10" s="673"/>
      <c r="AT10" s="674">
        <f t="shared" si="19"/>
        <v>89100</v>
      </c>
      <c r="AU10" s="673">
        <f>'[2]Off.Service Center'!AK10</f>
        <v>89100</v>
      </c>
      <c r="AV10" s="673"/>
      <c r="AW10" s="675">
        <f t="shared" si="20"/>
        <v>89100</v>
      </c>
      <c r="AX10" s="673">
        <f>'[2]Off.Service Center'!AN10</f>
        <v>58700</v>
      </c>
      <c r="AY10" s="673"/>
      <c r="AZ10" s="773">
        <f t="shared" si="21"/>
        <v>58700</v>
      </c>
      <c r="BA10" s="688">
        <f t="shared" si="22"/>
        <v>236900</v>
      </c>
      <c r="BB10" s="701">
        <f t="shared" si="22"/>
        <v>0</v>
      </c>
      <c r="BC10" s="706">
        <f t="shared" si="23"/>
        <v>236900</v>
      </c>
      <c r="BD10" s="711">
        <f t="shared" si="0"/>
        <v>345200</v>
      </c>
      <c r="BE10" s="715">
        <f t="shared" si="1"/>
        <v>0</v>
      </c>
      <c r="BF10" s="716">
        <f t="shared" si="24"/>
        <v>345200</v>
      </c>
      <c r="BG10" s="717">
        <f t="shared" si="25"/>
        <v>601900</v>
      </c>
      <c r="BH10" s="673">
        <f t="shared" si="26"/>
        <v>52700</v>
      </c>
      <c r="BI10" s="677">
        <f t="shared" si="27"/>
        <v>549200</v>
      </c>
      <c r="BJ10" s="541"/>
      <c r="BK10" s="380"/>
      <c r="BL10" s="374">
        <f>ROUND(VLOOKUP($B10,Test!$A$73:$E$125,3),0)/1000</f>
        <v>0</v>
      </c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</row>
    <row r="11" spans="1:79" s="383" customFormat="1" ht="33" customHeight="1">
      <c r="A11" s="388">
        <v>5</v>
      </c>
      <c r="B11" s="384">
        <v>51301</v>
      </c>
      <c r="C11" s="536" t="s">
        <v>4</v>
      </c>
      <c r="D11" s="697" t="s">
        <v>255</v>
      </c>
      <c r="E11" s="672">
        <f>'[2]Off.Service Center'!D11</f>
        <v>0</v>
      </c>
      <c r="F11" s="673"/>
      <c r="G11" s="675">
        <f t="shared" si="2"/>
        <v>0</v>
      </c>
      <c r="H11" s="673">
        <f>'[2]Off.Service Center'!G11</f>
        <v>0</v>
      </c>
      <c r="I11" s="673"/>
      <c r="J11" s="675">
        <f t="shared" si="3"/>
        <v>0</v>
      </c>
      <c r="K11" s="673">
        <f>'[2]Off.Service Center'!J11</f>
        <v>0</v>
      </c>
      <c r="L11" s="673"/>
      <c r="M11" s="773">
        <f t="shared" si="4"/>
        <v>0</v>
      </c>
      <c r="N11" s="688">
        <f t="shared" si="5"/>
        <v>0</v>
      </c>
      <c r="O11" s="689">
        <f t="shared" si="5"/>
        <v>0</v>
      </c>
      <c r="P11" s="690">
        <f t="shared" si="6"/>
        <v>0</v>
      </c>
      <c r="Q11" s="673">
        <f>'[2]Off.Service Center'!M11</f>
        <v>0</v>
      </c>
      <c r="R11" s="673"/>
      <c r="S11" s="675">
        <f t="shared" si="7"/>
        <v>0</v>
      </c>
      <c r="T11" s="673">
        <f>'[2]Off.Service Center'!P11</f>
        <v>0</v>
      </c>
      <c r="U11" s="673"/>
      <c r="V11" s="675">
        <f t="shared" si="8"/>
        <v>0</v>
      </c>
      <c r="W11" s="673">
        <f>'[2]Off.Service Center'!S11</f>
        <v>0</v>
      </c>
      <c r="X11" s="673"/>
      <c r="Y11" s="773">
        <f t="shared" si="9"/>
        <v>0</v>
      </c>
      <c r="Z11" s="688">
        <f t="shared" si="10"/>
        <v>0</v>
      </c>
      <c r="AA11" s="701">
        <f t="shared" si="10"/>
        <v>0</v>
      </c>
      <c r="AB11" s="690">
        <f t="shared" si="11"/>
        <v>0</v>
      </c>
      <c r="AC11" s="779">
        <f t="shared" si="12"/>
        <v>0</v>
      </c>
      <c r="AD11" s="776">
        <f t="shared" si="12"/>
        <v>0</v>
      </c>
      <c r="AE11" s="777">
        <f t="shared" si="13"/>
        <v>0</v>
      </c>
      <c r="AF11" s="672">
        <f>'[2]Off.Service Center'!Y11</f>
        <v>0</v>
      </c>
      <c r="AG11" s="673"/>
      <c r="AH11" s="674">
        <f t="shared" si="14"/>
        <v>0</v>
      </c>
      <c r="AI11" s="673">
        <f>'[2]Off.Service Center'!AB11</f>
        <v>0</v>
      </c>
      <c r="AJ11" s="673"/>
      <c r="AK11" s="675">
        <f t="shared" si="15"/>
        <v>0</v>
      </c>
      <c r="AL11" s="673">
        <f>'[2]Off.Service Center'!AE11</f>
        <v>0</v>
      </c>
      <c r="AM11" s="673"/>
      <c r="AN11" s="675">
        <f t="shared" si="16"/>
        <v>0</v>
      </c>
      <c r="AO11" s="688">
        <f t="shared" si="17"/>
        <v>0</v>
      </c>
      <c r="AP11" s="689">
        <f t="shared" si="17"/>
        <v>0</v>
      </c>
      <c r="AQ11" s="690">
        <f t="shared" si="18"/>
        <v>0</v>
      </c>
      <c r="AR11" s="673">
        <f>'[2]Off.Service Center'!AH11</f>
        <v>0</v>
      </c>
      <c r="AS11" s="673"/>
      <c r="AT11" s="674">
        <f t="shared" si="19"/>
        <v>0</v>
      </c>
      <c r="AU11" s="673">
        <f>'[2]Off.Service Center'!AK11</f>
        <v>0</v>
      </c>
      <c r="AV11" s="673"/>
      <c r="AW11" s="675">
        <f t="shared" si="20"/>
        <v>0</v>
      </c>
      <c r="AX11" s="673">
        <f>'[2]Off.Service Center'!AN11</f>
        <v>0</v>
      </c>
      <c r="AY11" s="673"/>
      <c r="AZ11" s="773">
        <f t="shared" si="21"/>
        <v>0</v>
      </c>
      <c r="BA11" s="688">
        <f t="shared" si="22"/>
        <v>0</v>
      </c>
      <c r="BB11" s="701">
        <f t="shared" si="22"/>
        <v>0</v>
      </c>
      <c r="BC11" s="706">
        <f t="shared" si="23"/>
        <v>0</v>
      </c>
      <c r="BD11" s="711">
        <f t="shared" si="0"/>
        <v>0</v>
      </c>
      <c r="BE11" s="715">
        <f t="shared" si="1"/>
        <v>0</v>
      </c>
      <c r="BF11" s="716">
        <f t="shared" si="24"/>
        <v>0</v>
      </c>
      <c r="BG11" s="717">
        <f t="shared" si="25"/>
        <v>0</v>
      </c>
      <c r="BH11" s="673">
        <f t="shared" si="26"/>
        <v>0</v>
      </c>
      <c r="BI11" s="677">
        <f t="shared" si="27"/>
        <v>0</v>
      </c>
      <c r="BJ11" s="541"/>
      <c r="BK11" s="380"/>
      <c r="BL11" s="374">
        <f>ROUND(VLOOKUP($B11,Test!$A$73:$E$125,3),0)/1000</f>
        <v>0</v>
      </c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</row>
    <row r="12" spans="1:79" s="383" customFormat="1" ht="33" customHeight="1">
      <c r="A12" s="388">
        <v>6</v>
      </c>
      <c r="B12" s="384">
        <v>51302</v>
      </c>
      <c r="C12" s="536" t="s">
        <v>5</v>
      </c>
      <c r="D12" s="697" t="s">
        <v>256</v>
      </c>
      <c r="E12" s="672">
        <f>'[2]Off.Service Center'!D12</f>
        <v>0</v>
      </c>
      <c r="F12" s="673"/>
      <c r="G12" s="675">
        <f t="shared" si="2"/>
        <v>0</v>
      </c>
      <c r="H12" s="673">
        <f>'[2]Off.Service Center'!G12</f>
        <v>0</v>
      </c>
      <c r="I12" s="673"/>
      <c r="J12" s="675">
        <f t="shared" si="3"/>
        <v>0</v>
      </c>
      <c r="K12" s="673">
        <f>'[2]Off.Service Center'!J12</f>
        <v>0</v>
      </c>
      <c r="L12" s="673"/>
      <c r="M12" s="773">
        <f t="shared" si="4"/>
        <v>0</v>
      </c>
      <c r="N12" s="688">
        <f t="shared" si="5"/>
        <v>0</v>
      </c>
      <c r="O12" s="689">
        <f t="shared" si="5"/>
        <v>0</v>
      </c>
      <c r="P12" s="690">
        <f t="shared" si="6"/>
        <v>0</v>
      </c>
      <c r="Q12" s="673">
        <f>'[2]Off.Service Center'!M12</f>
        <v>0</v>
      </c>
      <c r="R12" s="673"/>
      <c r="S12" s="675">
        <f t="shared" si="7"/>
        <v>0</v>
      </c>
      <c r="T12" s="673">
        <f>'[2]Off.Service Center'!P12</f>
        <v>0</v>
      </c>
      <c r="U12" s="673"/>
      <c r="V12" s="675">
        <f t="shared" si="8"/>
        <v>0</v>
      </c>
      <c r="W12" s="673">
        <f>'[2]Off.Service Center'!S12</f>
        <v>0</v>
      </c>
      <c r="X12" s="673"/>
      <c r="Y12" s="773">
        <f t="shared" si="9"/>
        <v>0</v>
      </c>
      <c r="Z12" s="688">
        <f t="shared" si="10"/>
        <v>0</v>
      </c>
      <c r="AA12" s="701">
        <f t="shared" si="10"/>
        <v>0</v>
      </c>
      <c r="AB12" s="690">
        <f t="shared" si="11"/>
        <v>0</v>
      </c>
      <c r="AC12" s="779">
        <f t="shared" si="12"/>
        <v>0</v>
      </c>
      <c r="AD12" s="776">
        <f t="shared" si="12"/>
        <v>0</v>
      </c>
      <c r="AE12" s="777">
        <f t="shared" si="13"/>
        <v>0</v>
      </c>
      <c r="AF12" s="672">
        <f>'[2]Off.Service Center'!Y12</f>
        <v>0</v>
      </c>
      <c r="AG12" s="673"/>
      <c r="AH12" s="674">
        <f t="shared" si="14"/>
        <v>0</v>
      </c>
      <c r="AI12" s="673">
        <f>'[2]Off.Service Center'!AB12</f>
        <v>0</v>
      </c>
      <c r="AJ12" s="673"/>
      <c r="AK12" s="675">
        <f t="shared" si="15"/>
        <v>0</v>
      </c>
      <c r="AL12" s="673">
        <f>'[2]Off.Service Center'!AE12</f>
        <v>0</v>
      </c>
      <c r="AM12" s="673"/>
      <c r="AN12" s="675">
        <f t="shared" si="16"/>
        <v>0</v>
      </c>
      <c r="AO12" s="688">
        <f t="shared" si="17"/>
        <v>0</v>
      </c>
      <c r="AP12" s="689">
        <f t="shared" si="17"/>
        <v>0</v>
      </c>
      <c r="AQ12" s="690">
        <f t="shared" si="18"/>
        <v>0</v>
      </c>
      <c r="AR12" s="673">
        <f>'[2]Off.Service Center'!AH12</f>
        <v>0</v>
      </c>
      <c r="AS12" s="673"/>
      <c r="AT12" s="674">
        <f t="shared" si="19"/>
        <v>0</v>
      </c>
      <c r="AU12" s="673">
        <f>'[2]Off.Service Center'!AK12</f>
        <v>0</v>
      </c>
      <c r="AV12" s="673"/>
      <c r="AW12" s="675">
        <f t="shared" si="20"/>
        <v>0</v>
      </c>
      <c r="AX12" s="673">
        <f>'[2]Off.Service Center'!AN12</f>
        <v>0</v>
      </c>
      <c r="AY12" s="673"/>
      <c r="AZ12" s="773">
        <f t="shared" si="21"/>
        <v>0</v>
      </c>
      <c r="BA12" s="688">
        <f t="shared" si="22"/>
        <v>0</v>
      </c>
      <c r="BB12" s="701">
        <f t="shared" si="22"/>
        <v>0</v>
      </c>
      <c r="BC12" s="706">
        <f t="shared" si="23"/>
        <v>0</v>
      </c>
      <c r="BD12" s="711">
        <f t="shared" si="0"/>
        <v>0</v>
      </c>
      <c r="BE12" s="715">
        <f t="shared" si="1"/>
        <v>0</v>
      </c>
      <c r="BF12" s="716">
        <f t="shared" si="24"/>
        <v>0</v>
      </c>
      <c r="BG12" s="717">
        <f t="shared" si="25"/>
        <v>0</v>
      </c>
      <c r="BH12" s="673">
        <f t="shared" si="26"/>
        <v>0</v>
      </c>
      <c r="BI12" s="677">
        <f t="shared" si="27"/>
        <v>0</v>
      </c>
      <c r="BJ12" s="541"/>
      <c r="BK12" s="380"/>
      <c r="BL12" s="374">
        <f>ROUND(VLOOKUP($B12,Test!$A$73:$E$125,3),0)/1000</f>
        <v>0</v>
      </c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</row>
    <row r="13" spans="1:79" s="383" customFormat="1" ht="33" customHeight="1">
      <c r="A13" s="388">
        <v>7</v>
      </c>
      <c r="B13" s="384">
        <v>51306</v>
      </c>
      <c r="C13" s="536" t="s">
        <v>6</v>
      </c>
      <c r="D13" s="697" t="s">
        <v>257</v>
      </c>
      <c r="E13" s="672">
        <f>'[2]Off.Service Center'!D13</f>
        <v>0</v>
      </c>
      <c r="F13" s="673"/>
      <c r="G13" s="675">
        <f t="shared" si="2"/>
        <v>0</v>
      </c>
      <c r="H13" s="673">
        <f>'[2]Off.Service Center'!G13</f>
        <v>0</v>
      </c>
      <c r="I13" s="673"/>
      <c r="J13" s="675">
        <f t="shared" si="3"/>
        <v>0</v>
      </c>
      <c r="K13" s="673">
        <f>'[2]Off.Service Center'!J13</f>
        <v>0</v>
      </c>
      <c r="L13" s="673"/>
      <c r="M13" s="773">
        <f t="shared" si="4"/>
        <v>0</v>
      </c>
      <c r="N13" s="688">
        <f t="shared" si="5"/>
        <v>0</v>
      </c>
      <c r="O13" s="689">
        <f t="shared" si="5"/>
        <v>0</v>
      </c>
      <c r="P13" s="690">
        <f t="shared" si="6"/>
        <v>0</v>
      </c>
      <c r="Q13" s="673">
        <f>'[2]Off.Service Center'!M13</f>
        <v>0</v>
      </c>
      <c r="R13" s="673"/>
      <c r="S13" s="675">
        <f t="shared" si="7"/>
        <v>0</v>
      </c>
      <c r="T13" s="673">
        <f>'[2]Off.Service Center'!P13</f>
        <v>0</v>
      </c>
      <c r="U13" s="673"/>
      <c r="V13" s="675">
        <f t="shared" si="8"/>
        <v>0</v>
      </c>
      <c r="W13" s="673">
        <f>'[2]Off.Service Center'!S13</f>
        <v>0</v>
      </c>
      <c r="X13" s="673"/>
      <c r="Y13" s="773">
        <f t="shared" si="9"/>
        <v>0</v>
      </c>
      <c r="Z13" s="688">
        <f t="shared" si="10"/>
        <v>0</v>
      </c>
      <c r="AA13" s="701">
        <f t="shared" si="10"/>
        <v>0</v>
      </c>
      <c r="AB13" s="690">
        <f t="shared" si="11"/>
        <v>0</v>
      </c>
      <c r="AC13" s="779">
        <f t="shared" si="12"/>
        <v>0</v>
      </c>
      <c r="AD13" s="776">
        <f t="shared" si="12"/>
        <v>0</v>
      </c>
      <c r="AE13" s="777">
        <f t="shared" si="13"/>
        <v>0</v>
      </c>
      <c r="AF13" s="672">
        <f>'[2]Off.Service Center'!Y13</f>
        <v>0</v>
      </c>
      <c r="AG13" s="673"/>
      <c r="AH13" s="674">
        <f t="shared" si="14"/>
        <v>0</v>
      </c>
      <c r="AI13" s="673">
        <f>'[2]Off.Service Center'!AB13</f>
        <v>0</v>
      </c>
      <c r="AJ13" s="673"/>
      <c r="AK13" s="675">
        <f t="shared" si="15"/>
        <v>0</v>
      </c>
      <c r="AL13" s="673">
        <f>'[2]Off.Service Center'!AE13</f>
        <v>0</v>
      </c>
      <c r="AM13" s="673"/>
      <c r="AN13" s="675">
        <f t="shared" si="16"/>
        <v>0</v>
      </c>
      <c r="AO13" s="688">
        <f t="shared" si="17"/>
        <v>0</v>
      </c>
      <c r="AP13" s="689">
        <f t="shared" si="17"/>
        <v>0</v>
      </c>
      <c r="AQ13" s="690">
        <f t="shared" si="18"/>
        <v>0</v>
      </c>
      <c r="AR13" s="673">
        <f>'[2]Off.Service Center'!AH13</f>
        <v>0</v>
      </c>
      <c r="AS13" s="673"/>
      <c r="AT13" s="674">
        <f t="shared" si="19"/>
        <v>0</v>
      </c>
      <c r="AU13" s="673">
        <f>'[2]Off.Service Center'!AK13</f>
        <v>0</v>
      </c>
      <c r="AV13" s="673"/>
      <c r="AW13" s="675">
        <f t="shared" si="20"/>
        <v>0</v>
      </c>
      <c r="AX13" s="673">
        <f>'[2]Off.Service Center'!AN13</f>
        <v>0</v>
      </c>
      <c r="AY13" s="673"/>
      <c r="AZ13" s="773">
        <f t="shared" si="21"/>
        <v>0</v>
      </c>
      <c r="BA13" s="688">
        <f t="shared" si="22"/>
        <v>0</v>
      </c>
      <c r="BB13" s="701">
        <f t="shared" si="22"/>
        <v>0</v>
      </c>
      <c r="BC13" s="706">
        <f t="shared" si="23"/>
        <v>0</v>
      </c>
      <c r="BD13" s="711">
        <f t="shared" si="0"/>
        <v>0</v>
      </c>
      <c r="BE13" s="715">
        <f t="shared" si="1"/>
        <v>0</v>
      </c>
      <c r="BF13" s="716">
        <f t="shared" si="24"/>
        <v>0</v>
      </c>
      <c r="BG13" s="717">
        <f t="shared" si="25"/>
        <v>0</v>
      </c>
      <c r="BH13" s="673">
        <f t="shared" si="26"/>
        <v>0</v>
      </c>
      <c r="BI13" s="677">
        <f t="shared" si="27"/>
        <v>0</v>
      </c>
      <c r="BJ13" s="541"/>
      <c r="BK13" s="380"/>
      <c r="BL13" s="374">
        <f>ROUND(VLOOKUP($B13,Test!$A$73:$E$125,3),0)/1000</f>
        <v>0</v>
      </c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</row>
    <row r="14" spans="1:79" s="383" customFormat="1" ht="33" customHeight="1">
      <c r="A14" s="388">
        <v>8</v>
      </c>
      <c r="B14" s="384">
        <v>51307</v>
      </c>
      <c r="C14" s="536" t="s">
        <v>7</v>
      </c>
      <c r="D14" s="697" t="s">
        <v>258</v>
      </c>
      <c r="E14" s="672">
        <f>'[2]Off.Service Center'!D14</f>
        <v>3000</v>
      </c>
      <c r="F14" s="673">
        <v>1350</v>
      </c>
      <c r="G14" s="675">
        <f t="shared" si="2"/>
        <v>1650</v>
      </c>
      <c r="H14" s="682">
        <f>'[2]Off.Service Center'!G14</f>
        <v>4000</v>
      </c>
      <c r="I14" s="673">
        <v>31480</v>
      </c>
      <c r="J14" s="675">
        <f t="shared" si="3"/>
        <v>-27480</v>
      </c>
      <c r="K14" s="682">
        <f>'[2]Off.Service Center'!J14</f>
        <v>14000</v>
      </c>
      <c r="L14" s="673">
        <v>18395</v>
      </c>
      <c r="M14" s="773">
        <f t="shared" si="4"/>
        <v>-4395</v>
      </c>
      <c r="N14" s="688">
        <f t="shared" si="5"/>
        <v>21000</v>
      </c>
      <c r="O14" s="689">
        <f t="shared" si="5"/>
        <v>51225</v>
      </c>
      <c r="P14" s="690">
        <f t="shared" si="6"/>
        <v>-30225</v>
      </c>
      <c r="Q14" s="682">
        <f>'[2]Off.Service Center'!M14</f>
        <v>11250</v>
      </c>
      <c r="R14" s="673">
        <v>7290</v>
      </c>
      <c r="S14" s="675">
        <f t="shared" si="7"/>
        <v>3960</v>
      </c>
      <c r="T14" s="682">
        <f>'[2]Off.Service Center'!P14</f>
        <v>28200</v>
      </c>
      <c r="U14" s="673"/>
      <c r="V14" s="675">
        <f t="shared" si="8"/>
        <v>28200</v>
      </c>
      <c r="W14" s="682">
        <f>'[2]Off.Service Center'!S14</f>
        <v>53250</v>
      </c>
      <c r="X14" s="673"/>
      <c r="Y14" s="773">
        <f t="shared" si="9"/>
        <v>53250</v>
      </c>
      <c r="Z14" s="688">
        <f t="shared" si="10"/>
        <v>92700</v>
      </c>
      <c r="AA14" s="701">
        <f t="shared" si="10"/>
        <v>7290</v>
      </c>
      <c r="AB14" s="690">
        <f t="shared" si="11"/>
        <v>85410</v>
      </c>
      <c r="AC14" s="779">
        <f t="shared" si="12"/>
        <v>113700</v>
      </c>
      <c r="AD14" s="776">
        <f t="shared" si="12"/>
        <v>58515</v>
      </c>
      <c r="AE14" s="777">
        <f t="shared" si="13"/>
        <v>55185</v>
      </c>
      <c r="AF14" s="786">
        <f>'[2]Off.Service Center'!Y14</f>
        <v>4000</v>
      </c>
      <c r="AG14" s="673"/>
      <c r="AH14" s="674">
        <f t="shared" si="14"/>
        <v>4000</v>
      </c>
      <c r="AI14" s="682">
        <f>'[2]Off.Service Center'!AB14</f>
        <v>9450</v>
      </c>
      <c r="AJ14" s="673"/>
      <c r="AK14" s="675">
        <f t="shared" si="15"/>
        <v>9450</v>
      </c>
      <c r="AL14" s="682">
        <f>'[2]Off.Service Center'!AE14</f>
        <v>13250</v>
      </c>
      <c r="AM14" s="673"/>
      <c r="AN14" s="675">
        <f t="shared" si="16"/>
        <v>13250</v>
      </c>
      <c r="AO14" s="688">
        <f t="shared" si="17"/>
        <v>26700</v>
      </c>
      <c r="AP14" s="689">
        <f t="shared" si="17"/>
        <v>0</v>
      </c>
      <c r="AQ14" s="690">
        <f t="shared" si="18"/>
        <v>26700</v>
      </c>
      <c r="AR14" s="682">
        <f>'[2]Off.Service Center'!AH14</f>
        <v>3750</v>
      </c>
      <c r="AS14" s="673"/>
      <c r="AT14" s="674">
        <f t="shared" si="19"/>
        <v>3750</v>
      </c>
      <c r="AU14" s="682">
        <f>'[2]Off.Service Center'!AK14</f>
        <v>3950</v>
      </c>
      <c r="AV14" s="673"/>
      <c r="AW14" s="675">
        <f t="shared" si="20"/>
        <v>3950</v>
      </c>
      <c r="AX14" s="673">
        <f>'[2]Off.Service Center'!AN14</f>
        <v>2500</v>
      </c>
      <c r="AY14" s="673"/>
      <c r="AZ14" s="773">
        <f t="shared" si="21"/>
        <v>2500</v>
      </c>
      <c r="BA14" s="688">
        <f t="shared" si="22"/>
        <v>10200</v>
      </c>
      <c r="BB14" s="701">
        <f t="shared" si="22"/>
        <v>0</v>
      </c>
      <c r="BC14" s="706">
        <f t="shared" si="23"/>
        <v>10200</v>
      </c>
      <c r="BD14" s="711">
        <f t="shared" si="0"/>
        <v>36900</v>
      </c>
      <c r="BE14" s="715">
        <f t="shared" si="1"/>
        <v>0</v>
      </c>
      <c r="BF14" s="716">
        <f t="shared" si="24"/>
        <v>36900</v>
      </c>
      <c r="BG14" s="717">
        <f t="shared" si="25"/>
        <v>150600</v>
      </c>
      <c r="BH14" s="682">
        <f t="shared" si="26"/>
        <v>58515</v>
      </c>
      <c r="BI14" s="677">
        <f t="shared" si="27"/>
        <v>92085</v>
      </c>
      <c r="BJ14" s="541"/>
      <c r="BK14" s="380"/>
      <c r="BL14" s="374">
        <f>ROUND(VLOOKUP($B14,Test!$A$73:$E$125,3),0)/1000</f>
        <v>109.465</v>
      </c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</row>
    <row r="15" spans="1:79" s="383" customFormat="1" ht="33" customHeight="1">
      <c r="A15" s="388">
        <v>9</v>
      </c>
      <c r="B15" s="384">
        <v>51308</v>
      </c>
      <c r="C15" s="536" t="s">
        <v>8</v>
      </c>
      <c r="D15" s="697" t="s">
        <v>259</v>
      </c>
      <c r="E15" s="672">
        <f>'[2]Off.Service Center'!D15</f>
        <v>124440.27139418962</v>
      </c>
      <c r="F15" s="673">
        <v>166560.29</v>
      </c>
      <c r="G15" s="675">
        <f t="shared" si="2"/>
        <v>-42120.018605810386</v>
      </c>
      <c r="H15" s="673">
        <f>'[2]Off.Service Center'!G15</f>
        <v>122115.84739885449</v>
      </c>
      <c r="I15" s="673">
        <v>164339.82999999999</v>
      </c>
      <c r="J15" s="675">
        <f t="shared" si="3"/>
        <v>-42223.982601145501</v>
      </c>
      <c r="K15" s="673">
        <f>'[2]Off.Service Center'!J15</f>
        <v>129154.54683289208</v>
      </c>
      <c r="L15" s="673">
        <v>169843.12</v>
      </c>
      <c r="M15" s="773">
        <f t="shared" si="4"/>
        <v>-40688.573167107912</v>
      </c>
      <c r="N15" s="688">
        <f t="shared" si="5"/>
        <v>375710.66562593624</v>
      </c>
      <c r="O15" s="689">
        <f t="shared" si="5"/>
        <v>500743.24</v>
      </c>
      <c r="P15" s="690">
        <f t="shared" si="6"/>
        <v>-125032.57437406376</v>
      </c>
      <c r="Q15" s="673">
        <f>'[2]Off.Service Center'!M15</f>
        <v>114863.54422831634</v>
      </c>
      <c r="R15" s="673">
        <v>90415.45</v>
      </c>
      <c r="S15" s="675">
        <f t="shared" si="7"/>
        <v>24448.094228316346</v>
      </c>
      <c r="T15" s="673">
        <f>'[2]Off.Service Center'!P15</f>
        <v>130356.22728521105</v>
      </c>
      <c r="U15" s="673"/>
      <c r="V15" s="675">
        <f t="shared" si="8"/>
        <v>130356.22728521105</v>
      </c>
      <c r="W15" s="673">
        <f>'[2]Off.Service Center'!S15</f>
        <v>150447.91731433023</v>
      </c>
      <c r="X15" s="673"/>
      <c r="Y15" s="773">
        <f t="shared" si="9"/>
        <v>150447.91731433023</v>
      </c>
      <c r="Z15" s="688">
        <f t="shared" si="10"/>
        <v>395667.68882785761</v>
      </c>
      <c r="AA15" s="701">
        <f t="shared" si="10"/>
        <v>90415.45</v>
      </c>
      <c r="AB15" s="690">
        <f t="shared" si="11"/>
        <v>305252.2388278576</v>
      </c>
      <c r="AC15" s="779">
        <f t="shared" si="12"/>
        <v>771378.35445379384</v>
      </c>
      <c r="AD15" s="776">
        <f t="shared" si="12"/>
        <v>591158.68999999994</v>
      </c>
      <c r="AE15" s="777">
        <f t="shared" si="13"/>
        <v>180219.6644537939</v>
      </c>
      <c r="AF15" s="672">
        <f>'[2]Off.Service Center'!Y15</f>
        <v>139184.87945019547</v>
      </c>
      <c r="AG15" s="673"/>
      <c r="AH15" s="674">
        <f t="shared" si="14"/>
        <v>139184.87945019547</v>
      </c>
      <c r="AI15" s="673">
        <f>'[2]Off.Service Center'!AB15</f>
        <v>130814.86495134272</v>
      </c>
      <c r="AJ15" s="673"/>
      <c r="AK15" s="675">
        <f t="shared" si="15"/>
        <v>130814.86495134272</v>
      </c>
      <c r="AL15" s="673">
        <f>'[2]Off.Service Center'!AE15</f>
        <v>150940.78530862345</v>
      </c>
      <c r="AM15" s="673"/>
      <c r="AN15" s="675">
        <f t="shared" si="16"/>
        <v>150940.78530862345</v>
      </c>
      <c r="AO15" s="688">
        <f t="shared" si="17"/>
        <v>420940.52971016162</v>
      </c>
      <c r="AP15" s="689">
        <f t="shared" si="17"/>
        <v>0</v>
      </c>
      <c r="AQ15" s="690">
        <f t="shared" si="18"/>
        <v>420940.52971016162</v>
      </c>
      <c r="AR15" s="673">
        <f>'[2]Off.Service Center'!AH15</f>
        <v>168672.74754928594</v>
      </c>
      <c r="AS15" s="673"/>
      <c r="AT15" s="674">
        <f t="shared" si="19"/>
        <v>168672.74754928594</v>
      </c>
      <c r="AU15" s="673">
        <f>'[2]Off.Service Center'!AK15</f>
        <v>149957.10183018405</v>
      </c>
      <c r="AV15" s="673"/>
      <c r="AW15" s="675">
        <f t="shared" si="20"/>
        <v>149957.10183018405</v>
      </c>
      <c r="AX15" s="673">
        <f>'[2]Off.Service Center'!AN15</f>
        <v>137393.07062947465</v>
      </c>
      <c r="AY15" s="673"/>
      <c r="AZ15" s="773">
        <f t="shared" si="21"/>
        <v>137393.07062947465</v>
      </c>
      <c r="BA15" s="688">
        <f t="shared" si="22"/>
        <v>456022.92000894464</v>
      </c>
      <c r="BB15" s="701">
        <f t="shared" si="22"/>
        <v>0</v>
      </c>
      <c r="BC15" s="706">
        <f t="shared" si="23"/>
        <v>456022.92000894464</v>
      </c>
      <c r="BD15" s="711">
        <f t="shared" si="0"/>
        <v>876963.44971910631</v>
      </c>
      <c r="BE15" s="715">
        <f t="shared" si="1"/>
        <v>0</v>
      </c>
      <c r="BF15" s="716">
        <f t="shared" si="24"/>
        <v>876963.44971910631</v>
      </c>
      <c r="BG15" s="717">
        <f t="shared" si="25"/>
        <v>1648341.8041729</v>
      </c>
      <c r="BH15" s="673">
        <f t="shared" si="26"/>
        <v>591158.68999999994</v>
      </c>
      <c r="BI15" s="677">
        <f t="shared" si="27"/>
        <v>1057183.1141729001</v>
      </c>
      <c r="BJ15" s="541"/>
      <c r="BK15" s="380"/>
      <c r="BL15" s="374">
        <f>ROUND(VLOOKUP($B15,Test!$A$73:$E$125,3),0)/1000</f>
        <v>151.321</v>
      </c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</row>
    <row r="16" spans="1:79" s="383" customFormat="1" ht="33" customHeight="1">
      <c r="A16" s="388">
        <v>10</v>
      </c>
      <c r="B16" s="384">
        <v>51309</v>
      </c>
      <c r="C16" s="536" t="s">
        <v>9</v>
      </c>
      <c r="D16" s="697" t="s">
        <v>260</v>
      </c>
      <c r="E16" s="672">
        <f>'[2]Off.Service Center'!D16</f>
        <v>0</v>
      </c>
      <c r="F16" s="673"/>
      <c r="G16" s="675">
        <f t="shared" si="2"/>
        <v>0</v>
      </c>
      <c r="H16" s="673">
        <f>'[2]Off.Service Center'!G16</f>
        <v>0</v>
      </c>
      <c r="I16" s="673"/>
      <c r="J16" s="675">
        <f t="shared" si="3"/>
        <v>0</v>
      </c>
      <c r="K16" s="673">
        <f>'[2]Off.Service Center'!J16</f>
        <v>0</v>
      </c>
      <c r="L16" s="673"/>
      <c r="M16" s="773">
        <f t="shared" si="4"/>
        <v>0</v>
      </c>
      <c r="N16" s="688">
        <f t="shared" si="5"/>
        <v>0</v>
      </c>
      <c r="O16" s="689">
        <f t="shared" si="5"/>
        <v>0</v>
      </c>
      <c r="P16" s="690">
        <f t="shared" si="6"/>
        <v>0</v>
      </c>
      <c r="Q16" s="673">
        <f>'[2]Off.Service Center'!M16</f>
        <v>0</v>
      </c>
      <c r="R16" s="673"/>
      <c r="S16" s="675">
        <f t="shared" si="7"/>
        <v>0</v>
      </c>
      <c r="T16" s="673">
        <f>'[2]Off.Service Center'!P16</f>
        <v>0</v>
      </c>
      <c r="U16" s="673"/>
      <c r="V16" s="675">
        <f t="shared" si="8"/>
        <v>0</v>
      </c>
      <c r="W16" s="673">
        <f>'[2]Off.Service Center'!S16</f>
        <v>0</v>
      </c>
      <c r="X16" s="673"/>
      <c r="Y16" s="773">
        <f t="shared" si="9"/>
        <v>0</v>
      </c>
      <c r="Z16" s="688">
        <f t="shared" si="10"/>
        <v>0</v>
      </c>
      <c r="AA16" s="701">
        <f t="shared" si="10"/>
        <v>0</v>
      </c>
      <c r="AB16" s="690">
        <f t="shared" si="11"/>
        <v>0</v>
      </c>
      <c r="AC16" s="779">
        <f t="shared" si="12"/>
        <v>0</v>
      </c>
      <c r="AD16" s="776">
        <f t="shared" si="12"/>
        <v>0</v>
      </c>
      <c r="AE16" s="777">
        <f t="shared" si="13"/>
        <v>0</v>
      </c>
      <c r="AF16" s="672">
        <f>'[2]Off.Service Center'!Y16</f>
        <v>0</v>
      </c>
      <c r="AG16" s="673"/>
      <c r="AH16" s="674">
        <f t="shared" si="14"/>
        <v>0</v>
      </c>
      <c r="AI16" s="673">
        <f>'[2]Off.Service Center'!AB16</f>
        <v>0</v>
      </c>
      <c r="AJ16" s="673"/>
      <c r="AK16" s="675">
        <f t="shared" si="15"/>
        <v>0</v>
      </c>
      <c r="AL16" s="673">
        <f>'[2]Off.Service Center'!AE16</f>
        <v>0</v>
      </c>
      <c r="AM16" s="673"/>
      <c r="AN16" s="675">
        <f t="shared" si="16"/>
        <v>0</v>
      </c>
      <c r="AO16" s="688">
        <f t="shared" si="17"/>
        <v>0</v>
      </c>
      <c r="AP16" s="689">
        <f t="shared" si="17"/>
        <v>0</v>
      </c>
      <c r="AQ16" s="690">
        <f t="shared" si="18"/>
        <v>0</v>
      </c>
      <c r="AR16" s="673">
        <f>'[2]Off.Service Center'!AH16</f>
        <v>0</v>
      </c>
      <c r="AS16" s="673"/>
      <c r="AT16" s="674">
        <f t="shared" si="19"/>
        <v>0</v>
      </c>
      <c r="AU16" s="673">
        <f>'[2]Off.Service Center'!AK16</f>
        <v>0</v>
      </c>
      <c r="AV16" s="673"/>
      <c r="AW16" s="675">
        <f t="shared" si="20"/>
        <v>0</v>
      </c>
      <c r="AX16" s="673">
        <f>'[2]Off.Service Center'!AN16</f>
        <v>0</v>
      </c>
      <c r="AY16" s="673"/>
      <c r="AZ16" s="773">
        <f t="shared" si="21"/>
        <v>0</v>
      </c>
      <c r="BA16" s="688">
        <f t="shared" si="22"/>
        <v>0</v>
      </c>
      <c r="BB16" s="701">
        <f t="shared" si="22"/>
        <v>0</v>
      </c>
      <c r="BC16" s="706">
        <f t="shared" si="23"/>
        <v>0</v>
      </c>
      <c r="BD16" s="711">
        <f t="shared" si="0"/>
        <v>0</v>
      </c>
      <c r="BE16" s="715">
        <f t="shared" si="1"/>
        <v>0</v>
      </c>
      <c r="BF16" s="716">
        <f t="shared" si="24"/>
        <v>0</v>
      </c>
      <c r="BG16" s="717">
        <f t="shared" si="25"/>
        <v>0</v>
      </c>
      <c r="BH16" s="673">
        <f t="shared" si="26"/>
        <v>0</v>
      </c>
      <c r="BI16" s="677">
        <f t="shared" si="27"/>
        <v>0</v>
      </c>
      <c r="BJ16" s="541"/>
      <c r="BK16" s="380"/>
      <c r="BL16" s="374">
        <f>ROUND(VLOOKUP($B16,Test!$A$73:$E$125,3),0)/1000</f>
        <v>0</v>
      </c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</row>
    <row r="17" spans="1:79" s="383" customFormat="1" ht="33" customHeight="1">
      <c r="A17" s="388">
        <v>11</v>
      </c>
      <c r="B17" s="384">
        <v>51310</v>
      </c>
      <c r="C17" s="536" t="s">
        <v>10</v>
      </c>
      <c r="D17" s="697" t="s">
        <v>261</v>
      </c>
      <c r="E17" s="672">
        <f>'[2]Off.Service Center'!D17</f>
        <v>0</v>
      </c>
      <c r="F17" s="673"/>
      <c r="G17" s="675">
        <f t="shared" si="2"/>
        <v>0</v>
      </c>
      <c r="H17" s="673">
        <f>'[2]Off.Service Center'!G17</f>
        <v>0</v>
      </c>
      <c r="I17" s="673"/>
      <c r="J17" s="675">
        <f t="shared" si="3"/>
        <v>0</v>
      </c>
      <c r="K17" s="673">
        <f>'[2]Off.Service Center'!J17</f>
        <v>0</v>
      </c>
      <c r="L17" s="673"/>
      <c r="M17" s="773">
        <f t="shared" si="4"/>
        <v>0</v>
      </c>
      <c r="N17" s="688">
        <f t="shared" si="5"/>
        <v>0</v>
      </c>
      <c r="O17" s="689">
        <f t="shared" si="5"/>
        <v>0</v>
      </c>
      <c r="P17" s="690">
        <f t="shared" si="6"/>
        <v>0</v>
      </c>
      <c r="Q17" s="673">
        <f>'[2]Off.Service Center'!M17</f>
        <v>0</v>
      </c>
      <c r="R17" s="673"/>
      <c r="S17" s="675">
        <f t="shared" si="7"/>
        <v>0</v>
      </c>
      <c r="T17" s="673">
        <f>'[2]Off.Service Center'!P17</f>
        <v>0</v>
      </c>
      <c r="U17" s="673"/>
      <c r="V17" s="675">
        <f t="shared" si="8"/>
        <v>0</v>
      </c>
      <c r="W17" s="673">
        <f>'[2]Off.Service Center'!S17</f>
        <v>0</v>
      </c>
      <c r="X17" s="673"/>
      <c r="Y17" s="773">
        <f t="shared" si="9"/>
        <v>0</v>
      </c>
      <c r="Z17" s="688">
        <f t="shared" si="10"/>
        <v>0</v>
      </c>
      <c r="AA17" s="701">
        <f t="shared" si="10"/>
        <v>0</v>
      </c>
      <c r="AB17" s="690">
        <f t="shared" si="11"/>
        <v>0</v>
      </c>
      <c r="AC17" s="779">
        <f t="shared" si="12"/>
        <v>0</v>
      </c>
      <c r="AD17" s="776">
        <f t="shared" si="12"/>
        <v>0</v>
      </c>
      <c r="AE17" s="777">
        <f t="shared" si="13"/>
        <v>0</v>
      </c>
      <c r="AF17" s="672">
        <f>'[2]Off.Service Center'!Y17</f>
        <v>0</v>
      </c>
      <c r="AG17" s="673"/>
      <c r="AH17" s="674">
        <f t="shared" si="14"/>
        <v>0</v>
      </c>
      <c r="AI17" s="673">
        <f>'[2]Off.Service Center'!AB17</f>
        <v>0</v>
      </c>
      <c r="AJ17" s="673"/>
      <c r="AK17" s="675">
        <f t="shared" si="15"/>
        <v>0</v>
      </c>
      <c r="AL17" s="673">
        <f>'[2]Off.Service Center'!AE17</f>
        <v>0</v>
      </c>
      <c r="AM17" s="673"/>
      <c r="AN17" s="675">
        <f t="shared" si="16"/>
        <v>0</v>
      </c>
      <c r="AO17" s="688">
        <f t="shared" si="17"/>
        <v>0</v>
      </c>
      <c r="AP17" s="689">
        <f t="shared" si="17"/>
        <v>0</v>
      </c>
      <c r="AQ17" s="690">
        <f t="shared" si="18"/>
        <v>0</v>
      </c>
      <c r="AR17" s="673">
        <f>'[2]Off.Service Center'!AH17</f>
        <v>0</v>
      </c>
      <c r="AS17" s="673"/>
      <c r="AT17" s="674">
        <f t="shared" si="19"/>
        <v>0</v>
      </c>
      <c r="AU17" s="673">
        <f>'[2]Off.Service Center'!AK17</f>
        <v>0</v>
      </c>
      <c r="AV17" s="673"/>
      <c r="AW17" s="675">
        <f t="shared" si="20"/>
        <v>0</v>
      </c>
      <c r="AX17" s="673">
        <f>'[2]Off.Service Center'!AN17</f>
        <v>0</v>
      </c>
      <c r="AY17" s="673"/>
      <c r="AZ17" s="773">
        <f t="shared" si="21"/>
        <v>0</v>
      </c>
      <c r="BA17" s="688">
        <f t="shared" si="22"/>
        <v>0</v>
      </c>
      <c r="BB17" s="701">
        <f t="shared" si="22"/>
        <v>0</v>
      </c>
      <c r="BC17" s="706">
        <f t="shared" si="23"/>
        <v>0</v>
      </c>
      <c r="BD17" s="711">
        <f t="shared" si="0"/>
        <v>0</v>
      </c>
      <c r="BE17" s="715">
        <f t="shared" si="1"/>
        <v>0</v>
      </c>
      <c r="BF17" s="716">
        <f t="shared" si="24"/>
        <v>0</v>
      </c>
      <c r="BG17" s="717">
        <f t="shared" si="25"/>
        <v>0</v>
      </c>
      <c r="BH17" s="673">
        <f t="shared" si="26"/>
        <v>0</v>
      </c>
      <c r="BI17" s="677">
        <f t="shared" si="27"/>
        <v>0</v>
      </c>
      <c r="BJ17" s="541"/>
      <c r="BK17" s="380"/>
      <c r="BL17" s="374">
        <f>ROUND(VLOOKUP($B17,Test!$A$73:$E$125,3),0)/1000</f>
        <v>0</v>
      </c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</row>
    <row r="18" spans="1:79" s="383" customFormat="1" ht="33" customHeight="1">
      <c r="A18" s="388">
        <v>12</v>
      </c>
      <c r="B18" s="384">
        <v>51311</v>
      </c>
      <c r="C18" s="536" t="s">
        <v>41</v>
      </c>
      <c r="D18" s="697" t="s">
        <v>262</v>
      </c>
      <c r="E18" s="672">
        <f>'[2]Off.Service Center'!D18</f>
        <v>0</v>
      </c>
      <c r="F18" s="673"/>
      <c r="G18" s="675">
        <f t="shared" si="2"/>
        <v>0</v>
      </c>
      <c r="H18" s="673">
        <f>'[2]Off.Service Center'!G18</f>
        <v>0</v>
      </c>
      <c r="I18" s="673"/>
      <c r="J18" s="675">
        <f t="shared" si="3"/>
        <v>0</v>
      </c>
      <c r="K18" s="673">
        <f>'[2]Off.Service Center'!J18</f>
        <v>0</v>
      </c>
      <c r="L18" s="673"/>
      <c r="M18" s="773">
        <f t="shared" si="4"/>
        <v>0</v>
      </c>
      <c r="N18" s="688">
        <f t="shared" si="5"/>
        <v>0</v>
      </c>
      <c r="O18" s="689">
        <f t="shared" si="5"/>
        <v>0</v>
      </c>
      <c r="P18" s="690">
        <f t="shared" si="6"/>
        <v>0</v>
      </c>
      <c r="Q18" s="673">
        <f>'[2]Off.Service Center'!M18</f>
        <v>0</v>
      </c>
      <c r="R18" s="673"/>
      <c r="S18" s="675">
        <f t="shared" si="7"/>
        <v>0</v>
      </c>
      <c r="T18" s="673">
        <f>'[2]Off.Service Center'!P18</f>
        <v>0</v>
      </c>
      <c r="U18" s="673"/>
      <c r="V18" s="675">
        <f t="shared" si="8"/>
        <v>0</v>
      </c>
      <c r="W18" s="673">
        <f>'[2]Off.Service Center'!S18</f>
        <v>0</v>
      </c>
      <c r="X18" s="673"/>
      <c r="Y18" s="773">
        <f t="shared" si="9"/>
        <v>0</v>
      </c>
      <c r="Z18" s="688">
        <f t="shared" si="10"/>
        <v>0</v>
      </c>
      <c r="AA18" s="701">
        <f t="shared" si="10"/>
        <v>0</v>
      </c>
      <c r="AB18" s="690">
        <f t="shared" si="11"/>
        <v>0</v>
      </c>
      <c r="AC18" s="779">
        <f t="shared" si="12"/>
        <v>0</v>
      </c>
      <c r="AD18" s="776">
        <f t="shared" si="12"/>
        <v>0</v>
      </c>
      <c r="AE18" s="777">
        <f t="shared" si="13"/>
        <v>0</v>
      </c>
      <c r="AF18" s="672">
        <f>'[2]Off.Service Center'!Y18</f>
        <v>0</v>
      </c>
      <c r="AG18" s="673"/>
      <c r="AH18" s="674">
        <f t="shared" si="14"/>
        <v>0</v>
      </c>
      <c r="AI18" s="673">
        <f>'[2]Off.Service Center'!AB18</f>
        <v>0</v>
      </c>
      <c r="AJ18" s="673"/>
      <c r="AK18" s="675">
        <f t="shared" si="15"/>
        <v>0</v>
      </c>
      <c r="AL18" s="673">
        <f>'[2]Off.Service Center'!AE18</f>
        <v>0</v>
      </c>
      <c r="AM18" s="673"/>
      <c r="AN18" s="675">
        <f t="shared" si="16"/>
        <v>0</v>
      </c>
      <c r="AO18" s="688">
        <f t="shared" si="17"/>
        <v>0</v>
      </c>
      <c r="AP18" s="689">
        <f t="shared" si="17"/>
        <v>0</v>
      </c>
      <c r="AQ18" s="690">
        <f t="shared" si="18"/>
        <v>0</v>
      </c>
      <c r="AR18" s="673">
        <f>'[2]Off.Service Center'!AH18</f>
        <v>0</v>
      </c>
      <c r="AS18" s="673"/>
      <c r="AT18" s="674">
        <f t="shared" si="19"/>
        <v>0</v>
      </c>
      <c r="AU18" s="673">
        <f>'[2]Off.Service Center'!AK18</f>
        <v>0</v>
      </c>
      <c r="AV18" s="673"/>
      <c r="AW18" s="675">
        <f t="shared" si="20"/>
        <v>0</v>
      </c>
      <c r="AX18" s="673">
        <f>'[2]Off.Service Center'!AN18</f>
        <v>0</v>
      </c>
      <c r="AY18" s="673"/>
      <c r="AZ18" s="773">
        <f t="shared" si="21"/>
        <v>0</v>
      </c>
      <c r="BA18" s="688">
        <f t="shared" si="22"/>
        <v>0</v>
      </c>
      <c r="BB18" s="701">
        <f t="shared" si="22"/>
        <v>0</v>
      </c>
      <c r="BC18" s="706">
        <f t="shared" si="23"/>
        <v>0</v>
      </c>
      <c r="BD18" s="711">
        <f t="shared" si="0"/>
        <v>0</v>
      </c>
      <c r="BE18" s="715">
        <f t="shared" si="1"/>
        <v>0</v>
      </c>
      <c r="BF18" s="716">
        <f t="shared" si="24"/>
        <v>0</v>
      </c>
      <c r="BG18" s="717">
        <f t="shared" si="25"/>
        <v>0</v>
      </c>
      <c r="BH18" s="673">
        <f t="shared" si="26"/>
        <v>0</v>
      </c>
      <c r="BI18" s="677">
        <f t="shared" si="27"/>
        <v>0</v>
      </c>
      <c r="BJ18" s="541"/>
      <c r="BK18" s="380"/>
      <c r="BL18" s="374">
        <f>ROUND(VLOOKUP($B18,Test!$A$73:$E$125,3),0)/1000</f>
        <v>0</v>
      </c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</row>
    <row r="19" spans="1:79" s="383" customFormat="1" ht="33" customHeight="1">
      <c r="A19" s="388">
        <v>13</v>
      </c>
      <c r="B19" s="384">
        <v>51312</v>
      </c>
      <c r="C19" s="536" t="s">
        <v>62</v>
      </c>
      <c r="D19" s="698" t="s">
        <v>263</v>
      </c>
      <c r="E19" s="672">
        <f>'[2]Off.Service Center'!D19</f>
        <v>0</v>
      </c>
      <c r="F19" s="673"/>
      <c r="G19" s="675">
        <f t="shared" si="2"/>
        <v>0</v>
      </c>
      <c r="H19" s="673">
        <f>'[2]Off.Service Center'!G19</f>
        <v>0</v>
      </c>
      <c r="I19" s="673"/>
      <c r="J19" s="675">
        <f t="shared" si="3"/>
        <v>0</v>
      </c>
      <c r="K19" s="673">
        <f>'[2]Off.Service Center'!J19</f>
        <v>0</v>
      </c>
      <c r="L19" s="673"/>
      <c r="M19" s="773">
        <f t="shared" si="4"/>
        <v>0</v>
      </c>
      <c r="N19" s="688">
        <f t="shared" si="5"/>
        <v>0</v>
      </c>
      <c r="O19" s="689">
        <f t="shared" si="5"/>
        <v>0</v>
      </c>
      <c r="P19" s="690">
        <f t="shared" si="6"/>
        <v>0</v>
      </c>
      <c r="Q19" s="673">
        <f>'[2]Off.Service Center'!M19</f>
        <v>0</v>
      </c>
      <c r="R19" s="673"/>
      <c r="S19" s="675">
        <f t="shared" si="7"/>
        <v>0</v>
      </c>
      <c r="T19" s="673">
        <f>'[2]Off.Service Center'!P19</f>
        <v>0</v>
      </c>
      <c r="U19" s="673"/>
      <c r="V19" s="675">
        <f t="shared" si="8"/>
        <v>0</v>
      </c>
      <c r="W19" s="673">
        <f>'[2]Off.Service Center'!S19</f>
        <v>0</v>
      </c>
      <c r="X19" s="673"/>
      <c r="Y19" s="773">
        <f t="shared" si="9"/>
        <v>0</v>
      </c>
      <c r="Z19" s="688">
        <f t="shared" si="10"/>
        <v>0</v>
      </c>
      <c r="AA19" s="701">
        <f t="shared" si="10"/>
        <v>0</v>
      </c>
      <c r="AB19" s="690">
        <f t="shared" si="11"/>
        <v>0</v>
      </c>
      <c r="AC19" s="779">
        <f t="shared" si="12"/>
        <v>0</v>
      </c>
      <c r="AD19" s="776">
        <f t="shared" si="12"/>
        <v>0</v>
      </c>
      <c r="AE19" s="777">
        <f t="shared" si="13"/>
        <v>0</v>
      </c>
      <c r="AF19" s="672">
        <f>'[2]Off.Service Center'!Y19</f>
        <v>0</v>
      </c>
      <c r="AG19" s="673"/>
      <c r="AH19" s="674">
        <f t="shared" si="14"/>
        <v>0</v>
      </c>
      <c r="AI19" s="673">
        <f>'[2]Off.Service Center'!AB19</f>
        <v>0</v>
      </c>
      <c r="AJ19" s="673"/>
      <c r="AK19" s="675">
        <f t="shared" si="15"/>
        <v>0</v>
      </c>
      <c r="AL19" s="673">
        <f>'[2]Off.Service Center'!AE19</f>
        <v>0</v>
      </c>
      <c r="AM19" s="673"/>
      <c r="AN19" s="675">
        <f t="shared" si="16"/>
        <v>0</v>
      </c>
      <c r="AO19" s="688">
        <f t="shared" si="17"/>
        <v>0</v>
      </c>
      <c r="AP19" s="689">
        <f t="shared" si="17"/>
        <v>0</v>
      </c>
      <c r="AQ19" s="690">
        <f t="shared" si="18"/>
        <v>0</v>
      </c>
      <c r="AR19" s="673">
        <f>'[2]Off.Service Center'!AH19</f>
        <v>0</v>
      </c>
      <c r="AS19" s="673"/>
      <c r="AT19" s="674">
        <f t="shared" si="19"/>
        <v>0</v>
      </c>
      <c r="AU19" s="673">
        <f>'[2]Off.Service Center'!AK19</f>
        <v>0</v>
      </c>
      <c r="AV19" s="673"/>
      <c r="AW19" s="675">
        <f t="shared" si="20"/>
        <v>0</v>
      </c>
      <c r="AX19" s="673">
        <f>'[2]Off.Service Center'!AN19</f>
        <v>0</v>
      </c>
      <c r="AY19" s="673"/>
      <c r="AZ19" s="773">
        <f t="shared" si="21"/>
        <v>0</v>
      </c>
      <c r="BA19" s="688">
        <f t="shared" si="22"/>
        <v>0</v>
      </c>
      <c r="BB19" s="701">
        <f t="shared" si="22"/>
        <v>0</v>
      </c>
      <c r="BC19" s="706">
        <f t="shared" si="23"/>
        <v>0</v>
      </c>
      <c r="BD19" s="711">
        <f t="shared" si="0"/>
        <v>0</v>
      </c>
      <c r="BE19" s="715">
        <f t="shared" si="1"/>
        <v>0</v>
      </c>
      <c r="BF19" s="716">
        <f t="shared" si="24"/>
        <v>0</v>
      </c>
      <c r="BG19" s="717">
        <f t="shared" si="25"/>
        <v>0</v>
      </c>
      <c r="BH19" s="673">
        <f t="shared" si="26"/>
        <v>0</v>
      </c>
      <c r="BI19" s="677">
        <f t="shared" si="27"/>
        <v>0</v>
      </c>
      <c r="BJ19" s="541"/>
      <c r="BK19" s="380"/>
      <c r="BL19" s="374">
        <f>ROUND(VLOOKUP($B19,Test!$A$73:$E$125,3),0)/1000</f>
        <v>0</v>
      </c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</row>
    <row r="20" spans="1:79" s="383" customFormat="1" ht="33" customHeight="1">
      <c r="A20" s="388">
        <v>14</v>
      </c>
      <c r="B20" s="384">
        <v>51313</v>
      </c>
      <c r="C20" s="536" t="s">
        <v>11</v>
      </c>
      <c r="D20" s="698" t="s">
        <v>264</v>
      </c>
      <c r="E20" s="672">
        <f>'[2]Off.Service Center'!D20</f>
        <v>0</v>
      </c>
      <c r="F20" s="673"/>
      <c r="G20" s="675">
        <f t="shared" si="2"/>
        <v>0</v>
      </c>
      <c r="H20" s="673">
        <f>'[2]Off.Service Center'!G20</f>
        <v>0</v>
      </c>
      <c r="I20" s="673"/>
      <c r="J20" s="675">
        <f t="shared" si="3"/>
        <v>0</v>
      </c>
      <c r="K20" s="673">
        <f>'[2]Off.Service Center'!J20</f>
        <v>0</v>
      </c>
      <c r="L20" s="673"/>
      <c r="M20" s="773">
        <f t="shared" si="4"/>
        <v>0</v>
      </c>
      <c r="N20" s="688">
        <f t="shared" si="5"/>
        <v>0</v>
      </c>
      <c r="O20" s="689">
        <f t="shared" si="5"/>
        <v>0</v>
      </c>
      <c r="P20" s="690">
        <f t="shared" si="6"/>
        <v>0</v>
      </c>
      <c r="Q20" s="673">
        <f>'[2]Off.Service Center'!M20</f>
        <v>0</v>
      </c>
      <c r="R20" s="673"/>
      <c r="S20" s="675">
        <f t="shared" si="7"/>
        <v>0</v>
      </c>
      <c r="T20" s="673">
        <f>'[2]Off.Service Center'!P20</f>
        <v>0</v>
      </c>
      <c r="U20" s="673"/>
      <c r="V20" s="675">
        <f t="shared" si="8"/>
        <v>0</v>
      </c>
      <c r="W20" s="673">
        <f>'[2]Off.Service Center'!S20</f>
        <v>0</v>
      </c>
      <c r="X20" s="673"/>
      <c r="Y20" s="773">
        <f t="shared" si="9"/>
        <v>0</v>
      </c>
      <c r="Z20" s="688">
        <f t="shared" si="10"/>
        <v>0</v>
      </c>
      <c r="AA20" s="701">
        <f t="shared" si="10"/>
        <v>0</v>
      </c>
      <c r="AB20" s="690">
        <f t="shared" si="11"/>
        <v>0</v>
      </c>
      <c r="AC20" s="779">
        <f t="shared" si="12"/>
        <v>0</v>
      </c>
      <c r="AD20" s="776">
        <f t="shared" si="12"/>
        <v>0</v>
      </c>
      <c r="AE20" s="777">
        <f t="shared" si="13"/>
        <v>0</v>
      </c>
      <c r="AF20" s="672">
        <f>'[2]Off.Service Center'!Y20</f>
        <v>0</v>
      </c>
      <c r="AG20" s="673"/>
      <c r="AH20" s="674">
        <f t="shared" si="14"/>
        <v>0</v>
      </c>
      <c r="AI20" s="673">
        <f>'[2]Off.Service Center'!AB20</f>
        <v>0</v>
      </c>
      <c r="AJ20" s="673"/>
      <c r="AK20" s="675">
        <f t="shared" si="15"/>
        <v>0</v>
      </c>
      <c r="AL20" s="673">
        <f>'[2]Off.Service Center'!AE20</f>
        <v>0</v>
      </c>
      <c r="AM20" s="673"/>
      <c r="AN20" s="675">
        <f t="shared" si="16"/>
        <v>0</v>
      </c>
      <c r="AO20" s="688">
        <f t="shared" si="17"/>
        <v>0</v>
      </c>
      <c r="AP20" s="689">
        <f t="shared" si="17"/>
        <v>0</v>
      </c>
      <c r="AQ20" s="690">
        <f t="shared" si="18"/>
        <v>0</v>
      </c>
      <c r="AR20" s="673">
        <f>'[2]Off.Service Center'!AH20</f>
        <v>0</v>
      </c>
      <c r="AS20" s="673"/>
      <c r="AT20" s="674">
        <f t="shared" si="19"/>
        <v>0</v>
      </c>
      <c r="AU20" s="673">
        <f>'[2]Off.Service Center'!AK20</f>
        <v>0</v>
      </c>
      <c r="AV20" s="673"/>
      <c r="AW20" s="675">
        <f t="shared" si="20"/>
        <v>0</v>
      </c>
      <c r="AX20" s="673">
        <f>'[2]Off.Service Center'!AN20</f>
        <v>0</v>
      </c>
      <c r="AY20" s="673"/>
      <c r="AZ20" s="773">
        <f t="shared" si="21"/>
        <v>0</v>
      </c>
      <c r="BA20" s="688">
        <f t="shared" si="22"/>
        <v>0</v>
      </c>
      <c r="BB20" s="701">
        <f t="shared" si="22"/>
        <v>0</v>
      </c>
      <c r="BC20" s="706">
        <f t="shared" si="23"/>
        <v>0</v>
      </c>
      <c r="BD20" s="711">
        <f t="shared" si="0"/>
        <v>0</v>
      </c>
      <c r="BE20" s="715">
        <f t="shared" si="1"/>
        <v>0</v>
      </c>
      <c r="BF20" s="716">
        <f t="shared" si="24"/>
        <v>0</v>
      </c>
      <c r="BG20" s="717">
        <f t="shared" si="25"/>
        <v>0</v>
      </c>
      <c r="BH20" s="673">
        <f t="shared" si="26"/>
        <v>0</v>
      </c>
      <c r="BI20" s="677">
        <f t="shared" si="27"/>
        <v>0</v>
      </c>
      <c r="BJ20" s="541"/>
      <c r="BK20" s="380"/>
      <c r="BL20" s="374">
        <f>ROUND(VLOOKUP($B20,Test!$A$73:$E$125,3),0)/1000</f>
        <v>0</v>
      </c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</row>
    <row r="21" spans="1:79" s="383" customFormat="1" ht="33" customHeight="1">
      <c r="A21" s="388">
        <v>15</v>
      </c>
      <c r="B21" s="384">
        <v>51314</v>
      </c>
      <c r="C21" s="536" t="s">
        <v>12</v>
      </c>
      <c r="D21" s="698" t="s">
        <v>265</v>
      </c>
      <c r="E21" s="672">
        <f>'[2]Off.Service Center'!D21</f>
        <v>0</v>
      </c>
      <c r="F21" s="673"/>
      <c r="G21" s="675">
        <f t="shared" si="2"/>
        <v>0</v>
      </c>
      <c r="H21" s="673">
        <f>'[2]Off.Service Center'!G21</f>
        <v>0</v>
      </c>
      <c r="I21" s="673"/>
      <c r="J21" s="675">
        <f t="shared" si="3"/>
        <v>0</v>
      </c>
      <c r="K21" s="673">
        <f>'[2]Off.Service Center'!J21</f>
        <v>0</v>
      </c>
      <c r="L21" s="673"/>
      <c r="M21" s="773">
        <f t="shared" si="4"/>
        <v>0</v>
      </c>
      <c r="N21" s="688">
        <f t="shared" si="5"/>
        <v>0</v>
      </c>
      <c r="O21" s="689">
        <f t="shared" si="5"/>
        <v>0</v>
      </c>
      <c r="P21" s="690">
        <f t="shared" si="6"/>
        <v>0</v>
      </c>
      <c r="Q21" s="673">
        <f>'[2]Off.Service Center'!M21</f>
        <v>0</v>
      </c>
      <c r="R21" s="673"/>
      <c r="S21" s="675">
        <f t="shared" si="7"/>
        <v>0</v>
      </c>
      <c r="T21" s="673">
        <f>'[2]Off.Service Center'!P21</f>
        <v>0</v>
      </c>
      <c r="U21" s="673"/>
      <c r="V21" s="675">
        <f t="shared" si="8"/>
        <v>0</v>
      </c>
      <c r="W21" s="673">
        <f>'[2]Off.Service Center'!S21</f>
        <v>0</v>
      </c>
      <c r="X21" s="673"/>
      <c r="Y21" s="773">
        <f t="shared" si="9"/>
        <v>0</v>
      </c>
      <c r="Z21" s="688">
        <f t="shared" si="10"/>
        <v>0</v>
      </c>
      <c r="AA21" s="701">
        <f t="shared" si="10"/>
        <v>0</v>
      </c>
      <c r="AB21" s="690">
        <f t="shared" si="11"/>
        <v>0</v>
      </c>
      <c r="AC21" s="779">
        <f t="shared" si="12"/>
        <v>0</v>
      </c>
      <c r="AD21" s="776">
        <f t="shared" si="12"/>
        <v>0</v>
      </c>
      <c r="AE21" s="777">
        <f t="shared" si="13"/>
        <v>0</v>
      </c>
      <c r="AF21" s="672">
        <f>'[2]Off.Service Center'!Y21</f>
        <v>0</v>
      </c>
      <c r="AG21" s="673"/>
      <c r="AH21" s="674">
        <f t="shared" si="14"/>
        <v>0</v>
      </c>
      <c r="AI21" s="673">
        <f>'[2]Off.Service Center'!AB21</f>
        <v>0</v>
      </c>
      <c r="AJ21" s="673"/>
      <c r="AK21" s="675">
        <f t="shared" si="15"/>
        <v>0</v>
      </c>
      <c r="AL21" s="673">
        <f>'[2]Off.Service Center'!AE21</f>
        <v>0</v>
      </c>
      <c r="AM21" s="673"/>
      <c r="AN21" s="675">
        <f t="shared" si="16"/>
        <v>0</v>
      </c>
      <c r="AO21" s="688">
        <f t="shared" si="17"/>
        <v>0</v>
      </c>
      <c r="AP21" s="689">
        <f t="shared" si="17"/>
        <v>0</v>
      </c>
      <c r="AQ21" s="690">
        <f t="shared" si="18"/>
        <v>0</v>
      </c>
      <c r="AR21" s="673">
        <f>'[2]Off.Service Center'!AH21</f>
        <v>0</v>
      </c>
      <c r="AS21" s="673"/>
      <c r="AT21" s="674">
        <f t="shared" si="19"/>
        <v>0</v>
      </c>
      <c r="AU21" s="673">
        <f>'[2]Off.Service Center'!AK21</f>
        <v>0</v>
      </c>
      <c r="AV21" s="673"/>
      <c r="AW21" s="675">
        <f t="shared" si="20"/>
        <v>0</v>
      </c>
      <c r="AX21" s="673">
        <f>'[2]Off.Service Center'!AN21</f>
        <v>0</v>
      </c>
      <c r="AY21" s="673"/>
      <c r="AZ21" s="773">
        <f t="shared" si="21"/>
        <v>0</v>
      </c>
      <c r="BA21" s="688">
        <f t="shared" si="22"/>
        <v>0</v>
      </c>
      <c r="BB21" s="701">
        <f t="shared" si="22"/>
        <v>0</v>
      </c>
      <c r="BC21" s="706">
        <f t="shared" si="23"/>
        <v>0</v>
      </c>
      <c r="BD21" s="711">
        <f t="shared" si="0"/>
        <v>0</v>
      </c>
      <c r="BE21" s="715">
        <f t="shared" si="1"/>
        <v>0</v>
      </c>
      <c r="BF21" s="716">
        <f t="shared" si="24"/>
        <v>0</v>
      </c>
      <c r="BG21" s="717">
        <f t="shared" si="25"/>
        <v>0</v>
      </c>
      <c r="BH21" s="673">
        <f t="shared" si="26"/>
        <v>0</v>
      </c>
      <c r="BI21" s="677">
        <f t="shared" si="27"/>
        <v>0</v>
      </c>
      <c r="BJ21" s="541"/>
      <c r="BK21" s="380"/>
      <c r="BL21" s="374">
        <f>ROUND(VLOOKUP($B21,Test!$A$73:$E$125,3),0)/1000</f>
        <v>0</v>
      </c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</row>
    <row r="22" spans="1:79" s="383" customFormat="1" ht="33" customHeight="1">
      <c r="A22" s="388">
        <v>16</v>
      </c>
      <c r="B22" s="384">
        <v>51315</v>
      </c>
      <c r="C22" s="536" t="s">
        <v>59</v>
      </c>
      <c r="D22" s="698" t="s">
        <v>266</v>
      </c>
      <c r="E22" s="672">
        <f>'[2]Off.Service Center'!D22</f>
        <v>0</v>
      </c>
      <c r="F22" s="673"/>
      <c r="G22" s="675">
        <f t="shared" si="2"/>
        <v>0</v>
      </c>
      <c r="H22" s="673">
        <f>'[2]Off.Service Center'!G22</f>
        <v>0</v>
      </c>
      <c r="I22" s="673"/>
      <c r="J22" s="675">
        <f t="shared" si="3"/>
        <v>0</v>
      </c>
      <c r="K22" s="673">
        <f>'[2]Off.Service Center'!J22</f>
        <v>0</v>
      </c>
      <c r="L22" s="673"/>
      <c r="M22" s="773">
        <f t="shared" si="4"/>
        <v>0</v>
      </c>
      <c r="N22" s="688">
        <f t="shared" si="5"/>
        <v>0</v>
      </c>
      <c r="O22" s="689">
        <f t="shared" si="5"/>
        <v>0</v>
      </c>
      <c r="P22" s="690">
        <f t="shared" si="6"/>
        <v>0</v>
      </c>
      <c r="Q22" s="673">
        <f>'[2]Off.Service Center'!M22</f>
        <v>0</v>
      </c>
      <c r="R22" s="673"/>
      <c r="S22" s="675">
        <f t="shared" si="7"/>
        <v>0</v>
      </c>
      <c r="T22" s="673">
        <f>'[2]Off.Service Center'!P22</f>
        <v>0</v>
      </c>
      <c r="U22" s="673"/>
      <c r="V22" s="675">
        <f t="shared" si="8"/>
        <v>0</v>
      </c>
      <c r="W22" s="673">
        <f>'[2]Off.Service Center'!S22</f>
        <v>0</v>
      </c>
      <c r="X22" s="673"/>
      <c r="Y22" s="773">
        <f t="shared" si="9"/>
        <v>0</v>
      </c>
      <c r="Z22" s="688">
        <f t="shared" si="10"/>
        <v>0</v>
      </c>
      <c r="AA22" s="701">
        <f t="shared" si="10"/>
        <v>0</v>
      </c>
      <c r="AB22" s="690">
        <f t="shared" si="11"/>
        <v>0</v>
      </c>
      <c r="AC22" s="779">
        <f t="shared" si="12"/>
        <v>0</v>
      </c>
      <c r="AD22" s="776">
        <f t="shared" si="12"/>
        <v>0</v>
      </c>
      <c r="AE22" s="777">
        <f t="shared" si="13"/>
        <v>0</v>
      </c>
      <c r="AF22" s="672">
        <f>'[2]Off.Service Center'!Y22</f>
        <v>0</v>
      </c>
      <c r="AG22" s="673"/>
      <c r="AH22" s="674">
        <f t="shared" si="14"/>
        <v>0</v>
      </c>
      <c r="AI22" s="673">
        <f>'[2]Off.Service Center'!AB22</f>
        <v>0</v>
      </c>
      <c r="AJ22" s="673"/>
      <c r="AK22" s="675">
        <f t="shared" si="15"/>
        <v>0</v>
      </c>
      <c r="AL22" s="673">
        <f>'[2]Off.Service Center'!AE22</f>
        <v>0</v>
      </c>
      <c r="AM22" s="673"/>
      <c r="AN22" s="675">
        <f t="shared" si="16"/>
        <v>0</v>
      </c>
      <c r="AO22" s="688">
        <f t="shared" si="17"/>
        <v>0</v>
      </c>
      <c r="AP22" s="689">
        <f t="shared" si="17"/>
        <v>0</v>
      </c>
      <c r="AQ22" s="690">
        <f t="shared" si="18"/>
        <v>0</v>
      </c>
      <c r="AR22" s="673">
        <f>'[2]Off.Service Center'!AH22</f>
        <v>0</v>
      </c>
      <c r="AS22" s="673"/>
      <c r="AT22" s="674">
        <f t="shared" si="19"/>
        <v>0</v>
      </c>
      <c r="AU22" s="673">
        <f>'[2]Off.Service Center'!AK22</f>
        <v>0</v>
      </c>
      <c r="AV22" s="673"/>
      <c r="AW22" s="675">
        <f t="shared" si="20"/>
        <v>0</v>
      </c>
      <c r="AX22" s="673">
        <f>'[2]Off.Service Center'!AN22</f>
        <v>0</v>
      </c>
      <c r="AY22" s="673"/>
      <c r="AZ22" s="773">
        <f t="shared" si="21"/>
        <v>0</v>
      </c>
      <c r="BA22" s="688">
        <f t="shared" si="22"/>
        <v>0</v>
      </c>
      <c r="BB22" s="701">
        <f t="shared" si="22"/>
        <v>0</v>
      </c>
      <c r="BC22" s="706">
        <f t="shared" si="23"/>
        <v>0</v>
      </c>
      <c r="BD22" s="711">
        <f t="shared" si="0"/>
        <v>0</v>
      </c>
      <c r="BE22" s="715">
        <f t="shared" si="1"/>
        <v>0</v>
      </c>
      <c r="BF22" s="716">
        <f t="shared" si="24"/>
        <v>0</v>
      </c>
      <c r="BG22" s="717">
        <f t="shared" si="25"/>
        <v>0</v>
      </c>
      <c r="BH22" s="673">
        <f t="shared" si="26"/>
        <v>0</v>
      </c>
      <c r="BI22" s="677">
        <f t="shared" si="27"/>
        <v>0</v>
      </c>
      <c r="BJ22" s="541"/>
      <c r="BK22" s="380"/>
      <c r="BL22" s="374">
        <f>ROUND(VLOOKUP($B22,Test!$A$73:$E$125,3),0)/1000</f>
        <v>0</v>
      </c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</row>
    <row r="23" spans="1:79" s="383" customFormat="1" ht="33" customHeight="1">
      <c r="A23" s="388">
        <v>17</v>
      </c>
      <c r="B23" s="384">
        <v>51399</v>
      </c>
      <c r="C23" s="536" t="s">
        <v>13</v>
      </c>
      <c r="D23" s="698" t="s">
        <v>267</v>
      </c>
      <c r="E23" s="672">
        <f>'[2]Off.Service Center'!D23</f>
        <v>6214</v>
      </c>
      <c r="F23" s="673">
        <v>17577.98</v>
      </c>
      <c r="G23" s="675">
        <f t="shared" si="2"/>
        <v>-11363.98</v>
      </c>
      <c r="H23" s="673">
        <f>'[2]Off.Service Center'!G23</f>
        <v>8625</v>
      </c>
      <c r="I23" s="673">
        <v>42000.82</v>
      </c>
      <c r="J23" s="675">
        <f t="shared" si="3"/>
        <v>-33375.82</v>
      </c>
      <c r="K23" s="673">
        <f>'[2]Off.Service Center'!J23</f>
        <v>9975</v>
      </c>
      <c r="L23" s="673">
        <v>11873.61</v>
      </c>
      <c r="M23" s="773">
        <f t="shared" si="4"/>
        <v>-1898.6100000000006</v>
      </c>
      <c r="N23" s="688">
        <f t="shared" si="5"/>
        <v>24814</v>
      </c>
      <c r="O23" s="689">
        <f t="shared" si="5"/>
        <v>71452.41</v>
      </c>
      <c r="P23" s="690">
        <f t="shared" si="6"/>
        <v>-46638.41</v>
      </c>
      <c r="Q23" s="673">
        <f>'[2]Off.Service Center'!M23</f>
        <v>55425</v>
      </c>
      <c r="R23" s="673">
        <v>4096</v>
      </c>
      <c r="S23" s="675">
        <f t="shared" si="7"/>
        <v>51329</v>
      </c>
      <c r="T23" s="673">
        <f>'[2]Off.Service Center'!P23</f>
        <v>54455</v>
      </c>
      <c r="U23" s="673"/>
      <c r="V23" s="675">
        <f t="shared" si="8"/>
        <v>54455</v>
      </c>
      <c r="W23" s="673">
        <f>'[2]Off.Service Center'!S23</f>
        <v>9975</v>
      </c>
      <c r="X23" s="673"/>
      <c r="Y23" s="773">
        <f t="shared" si="9"/>
        <v>9975</v>
      </c>
      <c r="Z23" s="688">
        <f t="shared" si="10"/>
        <v>119855</v>
      </c>
      <c r="AA23" s="701">
        <f t="shared" si="10"/>
        <v>4096</v>
      </c>
      <c r="AB23" s="690">
        <f t="shared" si="11"/>
        <v>115759</v>
      </c>
      <c r="AC23" s="779">
        <f t="shared" si="12"/>
        <v>144669</v>
      </c>
      <c r="AD23" s="776">
        <f t="shared" si="12"/>
        <v>75548.41</v>
      </c>
      <c r="AE23" s="777">
        <f t="shared" si="13"/>
        <v>69120.59</v>
      </c>
      <c r="AF23" s="672">
        <f>'[2]Off.Service Center'!Y23</f>
        <v>8125</v>
      </c>
      <c r="AG23" s="673"/>
      <c r="AH23" s="674">
        <f t="shared" si="14"/>
        <v>8125</v>
      </c>
      <c r="AI23" s="673">
        <f>'[2]Off.Service Center'!AB23</f>
        <v>11625</v>
      </c>
      <c r="AJ23" s="673"/>
      <c r="AK23" s="675">
        <f t="shared" si="15"/>
        <v>11625</v>
      </c>
      <c r="AL23" s="673">
        <f>'[2]Off.Service Center'!AE23</f>
        <v>18275</v>
      </c>
      <c r="AM23" s="673"/>
      <c r="AN23" s="675">
        <f t="shared" si="16"/>
        <v>18275</v>
      </c>
      <c r="AO23" s="688">
        <f t="shared" si="17"/>
        <v>38025</v>
      </c>
      <c r="AP23" s="689">
        <f t="shared" si="17"/>
        <v>0</v>
      </c>
      <c r="AQ23" s="690">
        <f t="shared" si="18"/>
        <v>38025</v>
      </c>
      <c r="AR23" s="673">
        <f>'[2]Off.Service Center'!AH23</f>
        <v>8125</v>
      </c>
      <c r="AS23" s="673"/>
      <c r="AT23" s="674">
        <f t="shared" si="19"/>
        <v>8125</v>
      </c>
      <c r="AU23" s="673">
        <f>'[2]Off.Service Center'!AK23</f>
        <v>6125</v>
      </c>
      <c r="AV23" s="673"/>
      <c r="AW23" s="675">
        <f t="shared" si="20"/>
        <v>6125</v>
      </c>
      <c r="AX23" s="673">
        <f>'[2]Off.Service Center'!AN23</f>
        <v>6575</v>
      </c>
      <c r="AY23" s="673"/>
      <c r="AZ23" s="773">
        <f t="shared" si="21"/>
        <v>6575</v>
      </c>
      <c r="BA23" s="688">
        <f t="shared" si="22"/>
        <v>20825</v>
      </c>
      <c r="BB23" s="701">
        <f t="shared" si="22"/>
        <v>0</v>
      </c>
      <c r="BC23" s="706">
        <f t="shared" si="23"/>
        <v>20825</v>
      </c>
      <c r="BD23" s="711">
        <f t="shared" si="0"/>
        <v>58850</v>
      </c>
      <c r="BE23" s="715">
        <f t="shared" si="1"/>
        <v>0</v>
      </c>
      <c r="BF23" s="716">
        <f t="shared" si="24"/>
        <v>58850</v>
      </c>
      <c r="BG23" s="717">
        <f t="shared" si="25"/>
        <v>203519</v>
      </c>
      <c r="BH23" s="673">
        <f t="shared" si="26"/>
        <v>75548.41</v>
      </c>
      <c r="BI23" s="677">
        <f t="shared" si="27"/>
        <v>127970.59</v>
      </c>
      <c r="BJ23" s="541"/>
      <c r="BK23" s="380"/>
      <c r="BL23" s="374">
        <f>ROUND(VLOOKUP($B23,Test!$A$73:$E$125,3),0)/1000</f>
        <v>71.259</v>
      </c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</row>
    <row r="24" spans="1:79" s="383" customFormat="1" ht="33" customHeight="1">
      <c r="A24" s="388">
        <v>18</v>
      </c>
      <c r="B24" s="384">
        <v>51401</v>
      </c>
      <c r="C24" s="536" t="s">
        <v>14</v>
      </c>
      <c r="D24" s="698" t="s">
        <v>268</v>
      </c>
      <c r="E24" s="672">
        <f>'[2]Off.Service Center'!D24</f>
        <v>0</v>
      </c>
      <c r="F24" s="673"/>
      <c r="G24" s="675">
        <f t="shared" si="2"/>
        <v>0</v>
      </c>
      <c r="H24" s="673">
        <f>'[2]Off.Service Center'!G24</f>
        <v>0</v>
      </c>
      <c r="I24" s="673"/>
      <c r="J24" s="675">
        <f t="shared" si="3"/>
        <v>0</v>
      </c>
      <c r="K24" s="673">
        <f>'[2]Off.Service Center'!J24</f>
        <v>0</v>
      </c>
      <c r="L24" s="673"/>
      <c r="M24" s="773">
        <f t="shared" si="4"/>
        <v>0</v>
      </c>
      <c r="N24" s="688">
        <f t="shared" si="5"/>
        <v>0</v>
      </c>
      <c r="O24" s="689">
        <f t="shared" si="5"/>
        <v>0</v>
      </c>
      <c r="P24" s="690">
        <f t="shared" si="6"/>
        <v>0</v>
      </c>
      <c r="Q24" s="673">
        <f>'[2]Off.Service Center'!M24</f>
        <v>0</v>
      </c>
      <c r="R24" s="673"/>
      <c r="S24" s="675">
        <f t="shared" si="7"/>
        <v>0</v>
      </c>
      <c r="T24" s="673">
        <f>'[2]Off.Service Center'!P24</f>
        <v>0</v>
      </c>
      <c r="U24" s="673"/>
      <c r="V24" s="675">
        <f t="shared" si="8"/>
        <v>0</v>
      </c>
      <c r="W24" s="673">
        <f>'[2]Off.Service Center'!S24</f>
        <v>0</v>
      </c>
      <c r="X24" s="673"/>
      <c r="Y24" s="773">
        <f t="shared" si="9"/>
        <v>0</v>
      </c>
      <c r="Z24" s="688">
        <f t="shared" si="10"/>
        <v>0</v>
      </c>
      <c r="AA24" s="701">
        <f t="shared" si="10"/>
        <v>0</v>
      </c>
      <c r="AB24" s="690">
        <f t="shared" si="11"/>
        <v>0</v>
      </c>
      <c r="AC24" s="779">
        <f t="shared" si="12"/>
        <v>0</v>
      </c>
      <c r="AD24" s="776">
        <f t="shared" si="12"/>
        <v>0</v>
      </c>
      <c r="AE24" s="777">
        <f t="shared" si="13"/>
        <v>0</v>
      </c>
      <c r="AF24" s="672">
        <f>'[2]Off.Service Center'!Y24</f>
        <v>0</v>
      </c>
      <c r="AG24" s="673"/>
      <c r="AH24" s="674">
        <f t="shared" si="14"/>
        <v>0</v>
      </c>
      <c r="AI24" s="673">
        <f>'[2]Off.Service Center'!AB24</f>
        <v>0</v>
      </c>
      <c r="AJ24" s="673"/>
      <c r="AK24" s="675">
        <f t="shared" si="15"/>
        <v>0</v>
      </c>
      <c r="AL24" s="673">
        <f>'[2]Off.Service Center'!AE24</f>
        <v>0</v>
      </c>
      <c r="AM24" s="673"/>
      <c r="AN24" s="675">
        <f t="shared" si="16"/>
        <v>0</v>
      </c>
      <c r="AO24" s="688">
        <f t="shared" si="17"/>
        <v>0</v>
      </c>
      <c r="AP24" s="689">
        <f t="shared" si="17"/>
        <v>0</v>
      </c>
      <c r="AQ24" s="690">
        <f t="shared" si="18"/>
        <v>0</v>
      </c>
      <c r="AR24" s="673">
        <f>'[2]Off.Service Center'!AH24</f>
        <v>0</v>
      </c>
      <c r="AS24" s="673"/>
      <c r="AT24" s="674">
        <f t="shared" si="19"/>
        <v>0</v>
      </c>
      <c r="AU24" s="673">
        <f>'[2]Off.Service Center'!AK24</f>
        <v>0</v>
      </c>
      <c r="AV24" s="673"/>
      <c r="AW24" s="675">
        <f t="shared" si="20"/>
        <v>0</v>
      </c>
      <c r="AX24" s="673">
        <f>'[2]Off.Service Center'!AN24</f>
        <v>0</v>
      </c>
      <c r="AY24" s="673"/>
      <c r="AZ24" s="773">
        <f t="shared" si="21"/>
        <v>0</v>
      </c>
      <c r="BA24" s="688">
        <f t="shared" si="22"/>
        <v>0</v>
      </c>
      <c r="BB24" s="701">
        <f t="shared" si="22"/>
        <v>0</v>
      </c>
      <c r="BC24" s="706">
        <f t="shared" si="23"/>
        <v>0</v>
      </c>
      <c r="BD24" s="711">
        <f t="shared" si="0"/>
        <v>0</v>
      </c>
      <c r="BE24" s="715">
        <f t="shared" si="1"/>
        <v>0</v>
      </c>
      <c r="BF24" s="716">
        <f t="shared" si="24"/>
        <v>0</v>
      </c>
      <c r="BG24" s="717">
        <f t="shared" si="25"/>
        <v>0</v>
      </c>
      <c r="BH24" s="673">
        <f t="shared" si="26"/>
        <v>0</v>
      </c>
      <c r="BI24" s="677">
        <f t="shared" si="27"/>
        <v>0</v>
      </c>
      <c r="BJ24" s="541"/>
      <c r="BK24" s="380"/>
      <c r="BL24" s="374">
        <f>ROUND(VLOOKUP($B24,Test!$A$73:$E$125,3),0)/1000</f>
        <v>0</v>
      </c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</row>
    <row r="25" spans="1:79" s="383" customFormat="1" ht="33" customHeight="1">
      <c r="A25" s="388">
        <v>19</v>
      </c>
      <c r="B25" s="384">
        <v>51402</v>
      </c>
      <c r="C25" s="536" t="s">
        <v>15</v>
      </c>
      <c r="D25" s="698" t="s">
        <v>269</v>
      </c>
      <c r="E25" s="672">
        <f>'[2]Off.Service Center'!D25</f>
        <v>0</v>
      </c>
      <c r="F25" s="673"/>
      <c r="G25" s="675">
        <f t="shared" si="2"/>
        <v>0</v>
      </c>
      <c r="H25" s="673">
        <f>'[2]Off.Service Center'!G25</f>
        <v>0</v>
      </c>
      <c r="I25" s="673"/>
      <c r="J25" s="675">
        <f t="shared" si="3"/>
        <v>0</v>
      </c>
      <c r="K25" s="673">
        <f>'[2]Off.Service Center'!J25</f>
        <v>0</v>
      </c>
      <c r="L25" s="673"/>
      <c r="M25" s="773">
        <f t="shared" si="4"/>
        <v>0</v>
      </c>
      <c r="N25" s="688">
        <f t="shared" si="5"/>
        <v>0</v>
      </c>
      <c r="O25" s="689">
        <f t="shared" si="5"/>
        <v>0</v>
      </c>
      <c r="P25" s="690">
        <f t="shared" si="6"/>
        <v>0</v>
      </c>
      <c r="Q25" s="673">
        <f>'[2]Off.Service Center'!M25</f>
        <v>0</v>
      </c>
      <c r="R25" s="673"/>
      <c r="S25" s="675">
        <f t="shared" si="7"/>
        <v>0</v>
      </c>
      <c r="T25" s="673">
        <f>'[2]Off.Service Center'!P25</f>
        <v>0</v>
      </c>
      <c r="U25" s="673"/>
      <c r="V25" s="675">
        <f t="shared" si="8"/>
        <v>0</v>
      </c>
      <c r="W25" s="673">
        <f>'[2]Off.Service Center'!S25</f>
        <v>0</v>
      </c>
      <c r="X25" s="673"/>
      <c r="Y25" s="773">
        <f t="shared" si="9"/>
        <v>0</v>
      </c>
      <c r="Z25" s="688">
        <f t="shared" si="10"/>
        <v>0</v>
      </c>
      <c r="AA25" s="701">
        <f t="shared" si="10"/>
        <v>0</v>
      </c>
      <c r="AB25" s="690">
        <f t="shared" si="11"/>
        <v>0</v>
      </c>
      <c r="AC25" s="779">
        <f t="shared" si="12"/>
        <v>0</v>
      </c>
      <c r="AD25" s="776">
        <f t="shared" si="12"/>
        <v>0</v>
      </c>
      <c r="AE25" s="777">
        <f t="shared" si="13"/>
        <v>0</v>
      </c>
      <c r="AF25" s="672">
        <f>'[2]Off.Service Center'!Y25</f>
        <v>0</v>
      </c>
      <c r="AG25" s="673"/>
      <c r="AH25" s="674">
        <f t="shared" si="14"/>
        <v>0</v>
      </c>
      <c r="AI25" s="673">
        <f>'[2]Off.Service Center'!AB25</f>
        <v>0</v>
      </c>
      <c r="AJ25" s="673"/>
      <c r="AK25" s="675">
        <f t="shared" si="15"/>
        <v>0</v>
      </c>
      <c r="AL25" s="673">
        <f>'[2]Off.Service Center'!AE25</f>
        <v>0</v>
      </c>
      <c r="AM25" s="673"/>
      <c r="AN25" s="675">
        <f t="shared" si="16"/>
        <v>0</v>
      </c>
      <c r="AO25" s="688">
        <f t="shared" si="17"/>
        <v>0</v>
      </c>
      <c r="AP25" s="689">
        <f t="shared" si="17"/>
        <v>0</v>
      </c>
      <c r="AQ25" s="690">
        <f t="shared" si="18"/>
        <v>0</v>
      </c>
      <c r="AR25" s="673">
        <f>'[2]Off.Service Center'!AH25</f>
        <v>0</v>
      </c>
      <c r="AS25" s="673"/>
      <c r="AT25" s="674">
        <f t="shared" si="19"/>
        <v>0</v>
      </c>
      <c r="AU25" s="673">
        <f>'[2]Off.Service Center'!AK25</f>
        <v>0</v>
      </c>
      <c r="AV25" s="673"/>
      <c r="AW25" s="675">
        <f t="shared" si="20"/>
        <v>0</v>
      </c>
      <c r="AX25" s="673">
        <f>'[2]Off.Service Center'!AN25</f>
        <v>0</v>
      </c>
      <c r="AY25" s="673"/>
      <c r="AZ25" s="773">
        <f t="shared" si="21"/>
        <v>0</v>
      </c>
      <c r="BA25" s="688">
        <f t="shared" si="22"/>
        <v>0</v>
      </c>
      <c r="BB25" s="701">
        <f t="shared" si="22"/>
        <v>0</v>
      </c>
      <c r="BC25" s="706">
        <f t="shared" si="23"/>
        <v>0</v>
      </c>
      <c r="BD25" s="711">
        <f t="shared" si="0"/>
        <v>0</v>
      </c>
      <c r="BE25" s="715">
        <f t="shared" si="1"/>
        <v>0</v>
      </c>
      <c r="BF25" s="716">
        <f t="shared" si="24"/>
        <v>0</v>
      </c>
      <c r="BG25" s="717">
        <f t="shared" si="25"/>
        <v>0</v>
      </c>
      <c r="BH25" s="673">
        <f t="shared" si="26"/>
        <v>0</v>
      </c>
      <c r="BI25" s="677">
        <f t="shared" si="27"/>
        <v>0</v>
      </c>
      <c r="BJ25" s="541"/>
      <c r="BK25" s="380"/>
      <c r="BL25" s="374">
        <f>ROUND(VLOOKUP($B25,Test!$A$73:$E$125,3),0)/1000</f>
        <v>0</v>
      </c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</row>
    <row r="26" spans="1:79" s="383" customFormat="1" ht="33" customHeight="1">
      <c r="A26" s="388">
        <v>20</v>
      </c>
      <c r="B26" s="384">
        <v>51403</v>
      </c>
      <c r="C26" s="536" t="s">
        <v>16</v>
      </c>
      <c r="D26" s="698" t="s">
        <v>270</v>
      </c>
      <c r="E26" s="672">
        <f>'[2]Off.Service Center'!D26</f>
        <v>0</v>
      </c>
      <c r="F26" s="673"/>
      <c r="G26" s="675">
        <f t="shared" si="2"/>
        <v>0</v>
      </c>
      <c r="H26" s="673">
        <f>'[2]Off.Service Center'!G26</f>
        <v>0</v>
      </c>
      <c r="I26" s="673"/>
      <c r="J26" s="675">
        <f t="shared" si="3"/>
        <v>0</v>
      </c>
      <c r="K26" s="673">
        <f>'[2]Off.Service Center'!J26</f>
        <v>0</v>
      </c>
      <c r="L26" s="673"/>
      <c r="M26" s="773">
        <f t="shared" si="4"/>
        <v>0</v>
      </c>
      <c r="N26" s="688">
        <f t="shared" si="5"/>
        <v>0</v>
      </c>
      <c r="O26" s="689">
        <f t="shared" si="5"/>
        <v>0</v>
      </c>
      <c r="P26" s="690">
        <f t="shared" si="6"/>
        <v>0</v>
      </c>
      <c r="Q26" s="673">
        <f>'[2]Off.Service Center'!M26</f>
        <v>0</v>
      </c>
      <c r="R26" s="673"/>
      <c r="S26" s="675">
        <f t="shared" si="7"/>
        <v>0</v>
      </c>
      <c r="T26" s="673">
        <f>'[2]Off.Service Center'!P26</f>
        <v>0</v>
      </c>
      <c r="U26" s="673"/>
      <c r="V26" s="675">
        <f t="shared" si="8"/>
        <v>0</v>
      </c>
      <c r="W26" s="673">
        <f>'[2]Off.Service Center'!S26</f>
        <v>0</v>
      </c>
      <c r="X26" s="673"/>
      <c r="Y26" s="773">
        <f t="shared" si="9"/>
        <v>0</v>
      </c>
      <c r="Z26" s="688">
        <f t="shared" si="10"/>
        <v>0</v>
      </c>
      <c r="AA26" s="701">
        <f t="shared" si="10"/>
        <v>0</v>
      </c>
      <c r="AB26" s="690">
        <f t="shared" si="11"/>
        <v>0</v>
      </c>
      <c r="AC26" s="779">
        <f t="shared" si="12"/>
        <v>0</v>
      </c>
      <c r="AD26" s="776">
        <f t="shared" si="12"/>
        <v>0</v>
      </c>
      <c r="AE26" s="777">
        <f t="shared" si="13"/>
        <v>0</v>
      </c>
      <c r="AF26" s="672">
        <f>'[2]Off.Service Center'!Y26</f>
        <v>0</v>
      </c>
      <c r="AG26" s="673"/>
      <c r="AH26" s="674">
        <f t="shared" si="14"/>
        <v>0</v>
      </c>
      <c r="AI26" s="673">
        <f>'[2]Off.Service Center'!AB26</f>
        <v>0</v>
      </c>
      <c r="AJ26" s="673"/>
      <c r="AK26" s="675">
        <f t="shared" si="15"/>
        <v>0</v>
      </c>
      <c r="AL26" s="673">
        <f>'[2]Off.Service Center'!AE26</f>
        <v>0</v>
      </c>
      <c r="AM26" s="673"/>
      <c r="AN26" s="675">
        <f t="shared" si="16"/>
        <v>0</v>
      </c>
      <c r="AO26" s="688">
        <f t="shared" si="17"/>
        <v>0</v>
      </c>
      <c r="AP26" s="689">
        <f t="shared" si="17"/>
        <v>0</v>
      </c>
      <c r="AQ26" s="690">
        <f t="shared" si="18"/>
        <v>0</v>
      </c>
      <c r="AR26" s="673">
        <f>'[2]Off.Service Center'!AH26</f>
        <v>0</v>
      </c>
      <c r="AS26" s="673"/>
      <c r="AT26" s="674">
        <f t="shared" si="19"/>
        <v>0</v>
      </c>
      <c r="AU26" s="673">
        <f>'[2]Off.Service Center'!AK26</f>
        <v>0</v>
      </c>
      <c r="AV26" s="673"/>
      <c r="AW26" s="675">
        <f t="shared" si="20"/>
        <v>0</v>
      </c>
      <c r="AX26" s="673">
        <f>'[2]Off.Service Center'!AN26</f>
        <v>0</v>
      </c>
      <c r="AY26" s="673"/>
      <c r="AZ26" s="773">
        <f t="shared" si="21"/>
        <v>0</v>
      </c>
      <c r="BA26" s="688">
        <f t="shared" si="22"/>
        <v>0</v>
      </c>
      <c r="BB26" s="701">
        <f t="shared" si="22"/>
        <v>0</v>
      </c>
      <c r="BC26" s="706">
        <f t="shared" si="23"/>
        <v>0</v>
      </c>
      <c r="BD26" s="711">
        <f t="shared" si="0"/>
        <v>0</v>
      </c>
      <c r="BE26" s="715">
        <f t="shared" si="1"/>
        <v>0</v>
      </c>
      <c r="BF26" s="716">
        <f t="shared" si="24"/>
        <v>0</v>
      </c>
      <c r="BG26" s="717">
        <f t="shared" si="25"/>
        <v>0</v>
      </c>
      <c r="BH26" s="673">
        <f t="shared" si="26"/>
        <v>0</v>
      </c>
      <c r="BI26" s="677">
        <f t="shared" si="27"/>
        <v>0</v>
      </c>
      <c r="BJ26" s="541"/>
      <c r="BK26" s="380"/>
      <c r="BL26" s="374">
        <f>ROUND(VLOOKUP($B26,Test!$A$73:$E$125,3),0)/1000</f>
        <v>0</v>
      </c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</row>
    <row r="27" spans="1:79" s="383" customFormat="1" ht="33" customHeight="1">
      <c r="A27" s="388">
        <v>21</v>
      </c>
      <c r="B27" s="384">
        <v>51404</v>
      </c>
      <c r="C27" s="536" t="s">
        <v>17</v>
      </c>
      <c r="D27" s="698" t="s">
        <v>271</v>
      </c>
      <c r="E27" s="672">
        <f>'[2]Off.Service Center'!D27</f>
        <v>0</v>
      </c>
      <c r="F27" s="673"/>
      <c r="G27" s="675">
        <f t="shared" si="2"/>
        <v>0</v>
      </c>
      <c r="H27" s="673">
        <f>'[2]Off.Service Center'!G27</f>
        <v>0</v>
      </c>
      <c r="I27" s="673"/>
      <c r="J27" s="675">
        <f t="shared" si="3"/>
        <v>0</v>
      </c>
      <c r="K27" s="673">
        <f>'[2]Off.Service Center'!J27</f>
        <v>0</v>
      </c>
      <c r="L27" s="673"/>
      <c r="M27" s="773">
        <f t="shared" si="4"/>
        <v>0</v>
      </c>
      <c r="N27" s="688">
        <f t="shared" si="5"/>
        <v>0</v>
      </c>
      <c r="O27" s="689">
        <f t="shared" si="5"/>
        <v>0</v>
      </c>
      <c r="P27" s="690">
        <f t="shared" si="6"/>
        <v>0</v>
      </c>
      <c r="Q27" s="673">
        <f>'[2]Off.Service Center'!M27</f>
        <v>0</v>
      </c>
      <c r="R27" s="673"/>
      <c r="S27" s="675">
        <f t="shared" si="7"/>
        <v>0</v>
      </c>
      <c r="T27" s="673">
        <f>'[2]Off.Service Center'!P27</f>
        <v>0</v>
      </c>
      <c r="U27" s="673"/>
      <c r="V27" s="675">
        <f t="shared" si="8"/>
        <v>0</v>
      </c>
      <c r="W27" s="673">
        <f>'[2]Off.Service Center'!S27</f>
        <v>0</v>
      </c>
      <c r="X27" s="673"/>
      <c r="Y27" s="773">
        <f t="shared" si="9"/>
        <v>0</v>
      </c>
      <c r="Z27" s="688">
        <f t="shared" si="10"/>
        <v>0</v>
      </c>
      <c r="AA27" s="701">
        <f t="shared" si="10"/>
        <v>0</v>
      </c>
      <c r="AB27" s="690">
        <f t="shared" si="11"/>
        <v>0</v>
      </c>
      <c r="AC27" s="779">
        <f t="shared" si="12"/>
        <v>0</v>
      </c>
      <c r="AD27" s="776">
        <f t="shared" si="12"/>
        <v>0</v>
      </c>
      <c r="AE27" s="777">
        <f t="shared" si="13"/>
        <v>0</v>
      </c>
      <c r="AF27" s="672">
        <f>'[2]Off.Service Center'!Y27</f>
        <v>0</v>
      </c>
      <c r="AG27" s="673"/>
      <c r="AH27" s="674">
        <f t="shared" si="14"/>
        <v>0</v>
      </c>
      <c r="AI27" s="673">
        <f>'[2]Off.Service Center'!AB27</f>
        <v>0</v>
      </c>
      <c r="AJ27" s="673"/>
      <c r="AK27" s="675">
        <f t="shared" si="15"/>
        <v>0</v>
      </c>
      <c r="AL27" s="673">
        <f>'[2]Off.Service Center'!AE27</f>
        <v>0</v>
      </c>
      <c r="AM27" s="673"/>
      <c r="AN27" s="675">
        <f t="shared" si="16"/>
        <v>0</v>
      </c>
      <c r="AO27" s="688">
        <f t="shared" si="17"/>
        <v>0</v>
      </c>
      <c r="AP27" s="689">
        <f t="shared" si="17"/>
        <v>0</v>
      </c>
      <c r="AQ27" s="690">
        <f t="shared" si="18"/>
        <v>0</v>
      </c>
      <c r="AR27" s="673">
        <f>'[2]Off.Service Center'!AH27</f>
        <v>0</v>
      </c>
      <c r="AS27" s="673"/>
      <c r="AT27" s="674">
        <f t="shared" si="19"/>
        <v>0</v>
      </c>
      <c r="AU27" s="673">
        <f>'[2]Off.Service Center'!AK27</f>
        <v>0</v>
      </c>
      <c r="AV27" s="673"/>
      <c r="AW27" s="675">
        <f t="shared" si="20"/>
        <v>0</v>
      </c>
      <c r="AX27" s="673">
        <f>'[2]Off.Service Center'!AN27</f>
        <v>0</v>
      </c>
      <c r="AY27" s="673"/>
      <c r="AZ27" s="773">
        <f t="shared" si="21"/>
        <v>0</v>
      </c>
      <c r="BA27" s="688">
        <f t="shared" si="22"/>
        <v>0</v>
      </c>
      <c r="BB27" s="701">
        <f t="shared" si="22"/>
        <v>0</v>
      </c>
      <c r="BC27" s="706">
        <f t="shared" si="23"/>
        <v>0</v>
      </c>
      <c r="BD27" s="711">
        <f t="shared" si="0"/>
        <v>0</v>
      </c>
      <c r="BE27" s="715">
        <f t="shared" si="1"/>
        <v>0</v>
      </c>
      <c r="BF27" s="716">
        <f t="shared" si="24"/>
        <v>0</v>
      </c>
      <c r="BG27" s="717">
        <f t="shared" si="25"/>
        <v>0</v>
      </c>
      <c r="BH27" s="673">
        <f t="shared" si="26"/>
        <v>0</v>
      </c>
      <c r="BI27" s="677">
        <f t="shared" si="27"/>
        <v>0</v>
      </c>
      <c r="BJ27" s="541"/>
      <c r="BK27" s="380"/>
      <c r="BL27" s="374">
        <f>ROUND(VLOOKUP($B27,Test!$A$73:$E$125,3),0)/1000</f>
        <v>0</v>
      </c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</row>
    <row r="28" spans="1:79" s="383" customFormat="1" ht="33" customHeight="1">
      <c r="A28" s="388">
        <v>22</v>
      </c>
      <c r="B28" s="384">
        <v>51405</v>
      </c>
      <c r="C28" s="536" t="s">
        <v>18</v>
      </c>
      <c r="D28" s="698" t="s">
        <v>272</v>
      </c>
      <c r="E28" s="672">
        <f>'[2]Off.Service Center'!D28</f>
        <v>3000</v>
      </c>
      <c r="F28" s="673">
        <v>13392.5</v>
      </c>
      <c r="G28" s="675">
        <f t="shared" si="2"/>
        <v>-10392.5</v>
      </c>
      <c r="H28" s="673">
        <f>'[2]Off.Service Center'!G28</f>
        <v>9900</v>
      </c>
      <c r="I28" s="673">
        <v>365</v>
      </c>
      <c r="J28" s="675">
        <f t="shared" si="3"/>
        <v>9535</v>
      </c>
      <c r="K28" s="673">
        <f>'[2]Off.Service Center'!J28</f>
        <v>10400</v>
      </c>
      <c r="L28" s="673">
        <v>14665</v>
      </c>
      <c r="M28" s="773">
        <f t="shared" si="4"/>
        <v>-4265</v>
      </c>
      <c r="N28" s="688">
        <f t="shared" si="5"/>
        <v>23300</v>
      </c>
      <c r="O28" s="689">
        <f t="shared" si="5"/>
        <v>28422.5</v>
      </c>
      <c r="P28" s="690">
        <f t="shared" si="6"/>
        <v>-5122.5</v>
      </c>
      <c r="Q28" s="673">
        <f>'[2]Off.Service Center'!M28</f>
        <v>7600</v>
      </c>
      <c r="R28" s="673"/>
      <c r="S28" s="675">
        <f t="shared" si="7"/>
        <v>7600</v>
      </c>
      <c r="T28" s="673">
        <f>'[2]Off.Service Center'!P28</f>
        <v>3000</v>
      </c>
      <c r="U28" s="673"/>
      <c r="V28" s="675">
        <f t="shared" si="8"/>
        <v>3000</v>
      </c>
      <c r="W28" s="673">
        <f>'[2]Off.Service Center'!S28</f>
        <v>9900</v>
      </c>
      <c r="X28" s="673"/>
      <c r="Y28" s="773">
        <f t="shared" si="9"/>
        <v>9900</v>
      </c>
      <c r="Z28" s="688">
        <f t="shared" si="10"/>
        <v>20500</v>
      </c>
      <c r="AA28" s="701">
        <f t="shared" si="10"/>
        <v>0</v>
      </c>
      <c r="AB28" s="690">
        <f t="shared" si="11"/>
        <v>20500</v>
      </c>
      <c r="AC28" s="779">
        <f t="shared" si="12"/>
        <v>43800</v>
      </c>
      <c r="AD28" s="776">
        <f t="shared" si="12"/>
        <v>28422.5</v>
      </c>
      <c r="AE28" s="777">
        <f t="shared" si="13"/>
        <v>15377.5</v>
      </c>
      <c r="AF28" s="672">
        <f>'[2]Off.Service Center'!Y28</f>
        <v>5300</v>
      </c>
      <c r="AG28" s="673"/>
      <c r="AH28" s="674">
        <f t="shared" si="14"/>
        <v>5300</v>
      </c>
      <c r="AI28" s="673">
        <f>'[2]Off.Service Center'!AB28</f>
        <v>10400</v>
      </c>
      <c r="AJ28" s="673"/>
      <c r="AK28" s="675">
        <f t="shared" si="15"/>
        <v>10400</v>
      </c>
      <c r="AL28" s="673">
        <f>'[2]Off.Service Center'!AE28</f>
        <v>7600</v>
      </c>
      <c r="AM28" s="673"/>
      <c r="AN28" s="675">
        <f t="shared" si="16"/>
        <v>7600</v>
      </c>
      <c r="AO28" s="688">
        <f t="shared" si="17"/>
        <v>23300</v>
      </c>
      <c r="AP28" s="689">
        <f t="shared" si="17"/>
        <v>0</v>
      </c>
      <c r="AQ28" s="690">
        <f t="shared" si="18"/>
        <v>23300</v>
      </c>
      <c r="AR28" s="673">
        <f>'[2]Off.Service Center'!AH28</f>
        <v>7600</v>
      </c>
      <c r="AS28" s="673"/>
      <c r="AT28" s="674">
        <f t="shared" si="19"/>
        <v>7600</v>
      </c>
      <c r="AU28" s="673">
        <f>'[2]Off.Service Center'!AK28</f>
        <v>5300</v>
      </c>
      <c r="AV28" s="673"/>
      <c r="AW28" s="675">
        <f t="shared" si="20"/>
        <v>5300</v>
      </c>
      <c r="AX28" s="673">
        <f>'[2]Off.Service Center'!AN28</f>
        <v>3000</v>
      </c>
      <c r="AY28" s="673"/>
      <c r="AZ28" s="773">
        <f t="shared" si="21"/>
        <v>3000</v>
      </c>
      <c r="BA28" s="688">
        <f t="shared" si="22"/>
        <v>15900</v>
      </c>
      <c r="BB28" s="701">
        <f t="shared" si="22"/>
        <v>0</v>
      </c>
      <c r="BC28" s="706">
        <f t="shared" si="23"/>
        <v>15900</v>
      </c>
      <c r="BD28" s="711">
        <f t="shared" si="0"/>
        <v>39200</v>
      </c>
      <c r="BE28" s="715">
        <f t="shared" si="1"/>
        <v>0</v>
      </c>
      <c r="BF28" s="716">
        <f t="shared" si="24"/>
        <v>39200</v>
      </c>
      <c r="BG28" s="717">
        <f t="shared" si="25"/>
        <v>83000</v>
      </c>
      <c r="BH28" s="673">
        <f t="shared" si="26"/>
        <v>28422.5</v>
      </c>
      <c r="BI28" s="677">
        <f t="shared" si="27"/>
        <v>54577.5</v>
      </c>
      <c r="BJ28" s="541"/>
      <c r="BK28" s="380"/>
      <c r="BL28" s="374">
        <f>ROUND(VLOOKUP($B28,Test!$A$73:$E$125,3),0)/1000</f>
        <v>8.0449999999999999</v>
      </c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</row>
    <row r="29" spans="1:79" s="383" customFormat="1" ht="33" customHeight="1">
      <c r="A29" s="388">
        <v>23</v>
      </c>
      <c r="B29" s="384">
        <v>51406</v>
      </c>
      <c r="C29" s="536" t="s">
        <v>19</v>
      </c>
      <c r="D29" s="698" t="s">
        <v>273</v>
      </c>
      <c r="E29" s="672">
        <f>'[2]Off.Service Center'!D29</f>
        <v>0</v>
      </c>
      <c r="F29" s="673"/>
      <c r="G29" s="675">
        <f t="shared" si="2"/>
        <v>0</v>
      </c>
      <c r="H29" s="673">
        <f>'[2]Off.Service Center'!G29</f>
        <v>0</v>
      </c>
      <c r="I29" s="673"/>
      <c r="J29" s="675">
        <f t="shared" si="3"/>
        <v>0</v>
      </c>
      <c r="K29" s="673">
        <f>'[2]Off.Service Center'!J29</f>
        <v>0</v>
      </c>
      <c r="L29" s="673"/>
      <c r="M29" s="773">
        <f t="shared" si="4"/>
        <v>0</v>
      </c>
      <c r="N29" s="688">
        <f t="shared" si="5"/>
        <v>0</v>
      </c>
      <c r="O29" s="689">
        <f t="shared" si="5"/>
        <v>0</v>
      </c>
      <c r="P29" s="690">
        <f t="shared" si="6"/>
        <v>0</v>
      </c>
      <c r="Q29" s="673">
        <f>'[2]Off.Service Center'!M29</f>
        <v>0</v>
      </c>
      <c r="R29" s="673"/>
      <c r="S29" s="675">
        <f t="shared" si="7"/>
        <v>0</v>
      </c>
      <c r="T29" s="673">
        <f>'[2]Off.Service Center'!P29</f>
        <v>0</v>
      </c>
      <c r="U29" s="673"/>
      <c r="V29" s="675">
        <f t="shared" si="8"/>
        <v>0</v>
      </c>
      <c r="W29" s="673">
        <f>'[2]Off.Service Center'!S29</f>
        <v>0</v>
      </c>
      <c r="X29" s="673"/>
      <c r="Y29" s="773">
        <f t="shared" si="9"/>
        <v>0</v>
      </c>
      <c r="Z29" s="688">
        <f t="shared" si="10"/>
        <v>0</v>
      </c>
      <c r="AA29" s="701">
        <f t="shared" si="10"/>
        <v>0</v>
      </c>
      <c r="AB29" s="690">
        <f t="shared" si="11"/>
        <v>0</v>
      </c>
      <c r="AC29" s="779">
        <f t="shared" si="12"/>
        <v>0</v>
      </c>
      <c r="AD29" s="776">
        <f t="shared" si="12"/>
        <v>0</v>
      </c>
      <c r="AE29" s="777">
        <f t="shared" si="13"/>
        <v>0</v>
      </c>
      <c r="AF29" s="672">
        <f>'[2]Off.Service Center'!Y29</f>
        <v>0</v>
      </c>
      <c r="AG29" s="673"/>
      <c r="AH29" s="674">
        <f t="shared" si="14"/>
        <v>0</v>
      </c>
      <c r="AI29" s="673">
        <f>'[2]Off.Service Center'!AB29</f>
        <v>0</v>
      </c>
      <c r="AJ29" s="673"/>
      <c r="AK29" s="675">
        <f t="shared" si="15"/>
        <v>0</v>
      </c>
      <c r="AL29" s="673">
        <f>'[2]Off.Service Center'!AE29</f>
        <v>0</v>
      </c>
      <c r="AM29" s="673"/>
      <c r="AN29" s="675">
        <f t="shared" si="16"/>
        <v>0</v>
      </c>
      <c r="AO29" s="688">
        <f t="shared" si="17"/>
        <v>0</v>
      </c>
      <c r="AP29" s="689">
        <f t="shared" si="17"/>
        <v>0</v>
      </c>
      <c r="AQ29" s="690">
        <f t="shared" si="18"/>
        <v>0</v>
      </c>
      <c r="AR29" s="673">
        <f>'[2]Off.Service Center'!AH29</f>
        <v>0</v>
      </c>
      <c r="AS29" s="673"/>
      <c r="AT29" s="674">
        <f t="shared" si="19"/>
        <v>0</v>
      </c>
      <c r="AU29" s="673">
        <f>'[2]Off.Service Center'!AK29</f>
        <v>0</v>
      </c>
      <c r="AV29" s="673"/>
      <c r="AW29" s="675">
        <f t="shared" si="20"/>
        <v>0</v>
      </c>
      <c r="AX29" s="673">
        <f>'[2]Off.Service Center'!AN29</f>
        <v>0</v>
      </c>
      <c r="AY29" s="673"/>
      <c r="AZ29" s="773">
        <f t="shared" si="21"/>
        <v>0</v>
      </c>
      <c r="BA29" s="688">
        <f t="shared" si="22"/>
        <v>0</v>
      </c>
      <c r="BB29" s="701">
        <f t="shared" si="22"/>
        <v>0</v>
      </c>
      <c r="BC29" s="706">
        <f t="shared" si="23"/>
        <v>0</v>
      </c>
      <c r="BD29" s="711">
        <f t="shared" si="0"/>
        <v>0</v>
      </c>
      <c r="BE29" s="715">
        <f t="shared" si="1"/>
        <v>0</v>
      </c>
      <c r="BF29" s="716">
        <f t="shared" si="24"/>
        <v>0</v>
      </c>
      <c r="BG29" s="717">
        <f t="shared" si="25"/>
        <v>0</v>
      </c>
      <c r="BH29" s="673">
        <f t="shared" si="26"/>
        <v>0</v>
      </c>
      <c r="BI29" s="677">
        <f t="shared" si="27"/>
        <v>0</v>
      </c>
      <c r="BJ29" s="541"/>
      <c r="BK29" s="380"/>
      <c r="BL29" s="374">
        <f>ROUND(VLOOKUP($B29,Test!$A$73:$E$125,3),0)/1000</f>
        <v>0</v>
      </c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</row>
    <row r="30" spans="1:79" s="383" customFormat="1" ht="33" customHeight="1">
      <c r="A30" s="388">
        <v>24</v>
      </c>
      <c r="B30" s="384">
        <v>51407</v>
      </c>
      <c r="C30" s="536" t="s">
        <v>20</v>
      </c>
      <c r="D30" s="698" t="s">
        <v>274</v>
      </c>
      <c r="E30" s="672">
        <f>'[2]Off.Service Center'!D30</f>
        <v>0</v>
      </c>
      <c r="F30" s="673"/>
      <c r="G30" s="675">
        <f t="shared" si="2"/>
        <v>0</v>
      </c>
      <c r="H30" s="673">
        <f>'[2]Off.Service Center'!G30</f>
        <v>0</v>
      </c>
      <c r="I30" s="673"/>
      <c r="J30" s="675">
        <f t="shared" si="3"/>
        <v>0</v>
      </c>
      <c r="K30" s="673">
        <f>'[2]Off.Service Center'!J30</f>
        <v>0</v>
      </c>
      <c r="L30" s="673"/>
      <c r="M30" s="773">
        <f t="shared" si="4"/>
        <v>0</v>
      </c>
      <c r="N30" s="688">
        <f t="shared" si="5"/>
        <v>0</v>
      </c>
      <c r="O30" s="689">
        <f t="shared" si="5"/>
        <v>0</v>
      </c>
      <c r="P30" s="690">
        <f t="shared" si="6"/>
        <v>0</v>
      </c>
      <c r="Q30" s="673">
        <f>'[2]Off.Service Center'!M30</f>
        <v>0</v>
      </c>
      <c r="R30" s="673"/>
      <c r="S30" s="675">
        <f t="shared" si="7"/>
        <v>0</v>
      </c>
      <c r="T30" s="673">
        <f>'[2]Off.Service Center'!P30</f>
        <v>0</v>
      </c>
      <c r="U30" s="673"/>
      <c r="V30" s="675">
        <f t="shared" si="8"/>
        <v>0</v>
      </c>
      <c r="W30" s="673">
        <f>'[2]Off.Service Center'!S30</f>
        <v>0</v>
      </c>
      <c r="X30" s="673"/>
      <c r="Y30" s="773">
        <f t="shared" si="9"/>
        <v>0</v>
      </c>
      <c r="Z30" s="688">
        <f t="shared" si="10"/>
        <v>0</v>
      </c>
      <c r="AA30" s="701">
        <f t="shared" si="10"/>
        <v>0</v>
      </c>
      <c r="AB30" s="690">
        <f t="shared" si="11"/>
        <v>0</v>
      </c>
      <c r="AC30" s="779">
        <f t="shared" si="12"/>
        <v>0</v>
      </c>
      <c r="AD30" s="776">
        <f t="shared" si="12"/>
        <v>0</v>
      </c>
      <c r="AE30" s="777">
        <f t="shared" si="13"/>
        <v>0</v>
      </c>
      <c r="AF30" s="672">
        <f>'[2]Off.Service Center'!Y30</f>
        <v>0</v>
      </c>
      <c r="AG30" s="673"/>
      <c r="AH30" s="674">
        <f t="shared" si="14"/>
        <v>0</v>
      </c>
      <c r="AI30" s="673">
        <f>'[2]Off.Service Center'!AB30</f>
        <v>0</v>
      </c>
      <c r="AJ30" s="673"/>
      <c r="AK30" s="675">
        <f t="shared" si="15"/>
        <v>0</v>
      </c>
      <c r="AL30" s="673">
        <f>'[2]Off.Service Center'!AE30</f>
        <v>0</v>
      </c>
      <c r="AM30" s="673"/>
      <c r="AN30" s="675">
        <f t="shared" si="16"/>
        <v>0</v>
      </c>
      <c r="AO30" s="688">
        <f t="shared" si="17"/>
        <v>0</v>
      </c>
      <c r="AP30" s="689">
        <f t="shared" si="17"/>
        <v>0</v>
      </c>
      <c r="AQ30" s="690">
        <f t="shared" si="18"/>
        <v>0</v>
      </c>
      <c r="AR30" s="673">
        <f>'[2]Off.Service Center'!AH30</f>
        <v>0</v>
      </c>
      <c r="AS30" s="673"/>
      <c r="AT30" s="674">
        <f t="shared" si="19"/>
        <v>0</v>
      </c>
      <c r="AU30" s="673">
        <f>'[2]Off.Service Center'!AK30</f>
        <v>0</v>
      </c>
      <c r="AV30" s="673"/>
      <c r="AW30" s="675">
        <f t="shared" si="20"/>
        <v>0</v>
      </c>
      <c r="AX30" s="673">
        <f>'[2]Off.Service Center'!AN30</f>
        <v>0</v>
      </c>
      <c r="AY30" s="673"/>
      <c r="AZ30" s="773">
        <f t="shared" si="21"/>
        <v>0</v>
      </c>
      <c r="BA30" s="688">
        <f t="shared" si="22"/>
        <v>0</v>
      </c>
      <c r="BB30" s="701">
        <f t="shared" si="22"/>
        <v>0</v>
      </c>
      <c r="BC30" s="706">
        <f t="shared" si="23"/>
        <v>0</v>
      </c>
      <c r="BD30" s="711">
        <f t="shared" si="0"/>
        <v>0</v>
      </c>
      <c r="BE30" s="715">
        <f t="shared" si="1"/>
        <v>0</v>
      </c>
      <c r="BF30" s="716">
        <f t="shared" si="24"/>
        <v>0</v>
      </c>
      <c r="BG30" s="717">
        <f t="shared" si="25"/>
        <v>0</v>
      </c>
      <c r="BH30" s="673">
        <f t="shared" si="26"/>
        <v>0</v>
      </c>
      <c r="BI30" s="677">
        <f t="shared" si="27"/>
        <v>0</v>
      </c>
      <c r="BJ30" s="541"/>
      <c r="BK30" s="380"/>
      <c r="BL30" s="374">
        <f>ROUND(VLOOKUP($B30,Test!$A$73:$E$125,3),0)/1000</f>
        <v>0</v>
      </c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</row>
    <row r="31" spans="1:79" s="383" customFormat="1" ht="33" customHeight="1">
      <c r="A31" s="388">
        <v>25</v>
      </c>
      <c r="B31" s="384">
        <v>51408</v>
      </c>
      <c r="C31" s="536" t="s">
        <v>21</v>
      </c>
      <c r="D31" s="698" t="s">
        <v>275</v>
      </c>
      <c r="E31" s="672">
        <f>'[2]Off.Service Center'!D31</f>
        <v>0</v>
      </c>
      <c r="F31" s="673"/>
      <c r="G31" s="675">
        <f t="shared" si="2"/>
        <v>0</v>
      </c>
      <c r="H31" s="673">
        <f>'[2]Off.Service Center'!G31</f>
        <v>0</v>
      </c>
      <c r="I31" s="673"/>
      <c r="J31" s="675">
        <f t="shared" si="3"/>
        <v>0</v>
      </c>
      <c r="K31" s="673">
        <f>'[2]Off.Service Center'!J31</f>
        <v>0</v>
      </c>
      <c r="L31" s="673"/>
      <c r="M31" s="773">
        <f t="shared" si="4"/>
        <v>0</v>
      </c>
      <c r="N31" s="688">
        <f t="shared" si="5"/>
        <v>0</v>
      </c>
      <c r="O31" s="689">
        <f t="shared" si="5"/>
        <v>0</v>
      </c>
      <c r="P31" s="690">
        <f t="shared" si="6"/>
        <v>0</v>
      </c>
      <c r="Q31" s="673">
        <f>'[2]Off.Service Center'!M31</f>
        <v>0</v>
      </c>
      <c r="R31" s="673"/>
      <c r="S31" s="675">
        <f t="shared" si="7"/>
        <v>0</v>
      </c>
      <c r="T31" s="673">
        <f>'[2]Off.Service Center'!P31</f>
        <v>0</v>
      </c>
      <c r="U31" s="673"/>
      <c r="V31" s="675">
        <f t="shared" si="8"/>
        <v>0</v>
      </c>
      <c r="W31" s="673">
        <f>'[2]Off.Service Center'!S31</f>
        <v>0</v>
      </c>
      <c r="X31" s="673"/>
      <c r="Y31" s="773">
        <f t="shared" si="9"/>
        <v>0</v>
      </c>
      <c r="Z31" s="688">
        <f t="shared" si="10"/>
        <v>0</v>
      </c>
      <c r="AA31" s="701">
        <f t="shared" si="10"/>
        <v>0</v>
      </c>
      <c r="AB31" s="690">
        <f t="shared" si="11"/>
        <v>0</v>
      </c>
      <c r="AC31" s="779">
        <f t="shared" si="12"/>
        <v>0</v>
      </c>
      <c r="AD31" s="776">
        <f t="shared" si="12"/>
        <v>0</v>
      </c>
      <c r="AE31" s="777">
        <f t="shared" si="13"/>
        <v>0</v>
      </c>
      <c r="AF31" s="672">
        <f>'[2]Off.Service Center'!Y31</f>
        <v>0</v>
      </c>
      <c r="AG31" s="673"/>
      <c r="AH31" s="674">
        <f t="shared" si="14"/>
        <v>0</v>
      </c>
      <c r="AI31" s="673">
        <f>'[2]Off.Service Center'!AB31</f>
        <v>0</v>
      </c>
      <c r="AJ31" s="673"/>
      <c r="AK31" s="675">
        <f t="shared" si="15"/>
        <v>0</v>
      </c>
      <c r="AL31" s="673">
        <f>'[2]Off.Service Center'!AE31</f>
        <v>0</v>
      </c>
      <c r="AM31" s="673"/>
      <c r="AN31" s="675">
        <f t="shared" si="16"/>
        <v>0</v>
      </c>
      <c r="AO31" s="688">
        <f t="shared" si="17"/>
        <v>0</v>
      </c>
      <c r="AP31" s="689">
        <f t="shared" si="17"/>
        <v>0</v>
      </c>
      <c r="AQ31" s="690">
        <f t="shared" si="18"/>
        <v>0</v>
      </c>
      <c r="AR31" s="673">
        <f>'[2]Off.Service Center'!AH31</f>
        <v>0</v>
      </c>
      <c r="AS31" s="673"/>
      <c r="AT31" s="674">
        <f t="shared" si="19"/>
        <v>0</v>
      </c>
      <c r="AU31" s="673">
        <f>'[2]Off.Service Center'!AK31</f>
        <v>0</v>
      </c>
      <c r="AV31" s="673"/>
      <c r="AW31" s="675">
        <f t="shared" si="20"/>
        <v>0</v>
      </c>
      <c r="AX31" s="673">
        <f>'[2]Off.Service Center'!AN31</f>
        <v>0</v>
      </c>
      <c r="AY31" s="673"/>
      <c r="AZ31" s="773">
        <f t="shared" si="21"/>
        <v>0</v>
      </c>
      <c r="BA31" s="688">
        <f t="shared" si="22"/>
        <v>0</v>
      </c>
      <c r="BB31" s="701">
        <f t="shared" si="22"/>
        <v>0</v>
      </c>
      <c r="BC31" s="706">
        <f t="shared" si="23"/>
        <v>0</v>
      </c>
      <c r="BD31" s="711">
        <f t="shared" si="0"/>
        <v>0</v>
      </c>
      <c r="BE31" s="715">
        <f t="shared" si="1"/>
        <v>0</v>
      </c>
      <c r="BF31" s="716">
        <f t="shared" si="24"/>
        <v>0</v>
      </c>
      <c r="BG31" s="717">
        <f t="shared" si="25"/>
        <v>0</v>
      </c>
      <c r="BH31" s="673">
        <f t="shared" si="26"/>
        <v>0</v>
      </c>
      <c r="BI31" s="677">
        <f t="shared" si="27"/>
        <v>0</v>
      </c>
      <c r="BJ31" s="541"/>
      <c r="BK31" s="380"/>
      <c r="BL31" s="374">
        <f>ROUND(VLOOKUP($B31,Test!$A$73:$E$125,3),0)/1000</f>
        <v>0</v>
      </c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</row>
    <row r="32" spans="1:79" s="383" customFormat="1" ht="33" customHeight="1">
      <c r="A32" s="388">
        <v>26</v>
      </c>
      <c r="B32" s="384">
        <v>51409</v>
      </c>
      <c r="C32" s="536" t="s">
        <v>22</v>
      </c>
      <c r="D32" s="698" t="s">
        <v>276</v>
      </c>
      <c r="E32" s="672">
        <f>'[2]Off.Service Center'!D32</f>
        <v>75777</v>
      </c>
      <c r="F32" s="673">
        <v>81692.08</v>
      </c>
      <c r="G32" s="675">
        <f t="shared" si="2"/>
        <v>-5915.0800000000017</v>
      </c>
      <c r="H32" s="673">
        <f>'[2]Off.Service Center'!G32</f>
        <v>92365</v>
      </c>
      <c r="I32" s="673">
        <v>96637.49</v>
      </c>
      <c r="J32" s="675">
        <f t="shared" si="3"/>
        <v>-4272.4900000000052</v>
      </c>
      <c r="K32" s="673">
        <f>'[2]Off.Service Center'!J32</f>
        <v>104806</v>
      </c>
      <c r="L32" s="673">
        <v>94466.8</v>
      </c>
      <c r="M32" s="773">
        <f t="shared" si="4"/>
        <v>10339.199999999997</v>
      </c>
      <c r="N32" s="688">
        <f t="shared" si="5"/>
        <v>272948</v>
      </c>
      <c r="O32" s="689">
        <f t="shared" si="5"/>
        <v>272796.37</v>
      </c>
      <c r="P32" s="690">
        <f t="shared" si="6"/>
        <v>151.63000000000466</v>
      </c>
      <c r="Q32" s="673">
        <f>'[2]Off.Service Center'!M32</f>
        <v>82563</v>
      </c>
      <c r="R32" s="673">
        <v>43341.94</v>
      </c>
      <c r="S32" s="675">
        <f t="shared" si="7"/>
        <v>39221.06</v>
      </c>
      <c r="T32" s="673">
        <f>'[2]Off.Service Center'!P32</f>
        <v>79924</v>
      </c>
      <c r="U32" s="673"/>
      <c r="V32" s="675">
        <f t="shared" si="8"/>
        <v>79924</v>
      </c>
      <c r="W32" s="673">
        <f>'[2]Off.Service Center'!S32</f>
        <v>104806</v>
      </c>
      <c r="X32" s="673"/>
      <c r="Y32" s="773">
        <f t="shared" si="9"/>
        <v>104806</v>
      </c>
      <c r="Z32" s="688">
        <f t="shared" si="10"/>
        <v>267293</v>
      </c>
      <c r="AA32" s="701">
        <f t="shared" si="10"/>
        <v>43341.94</v>
      </c>
      <c r="AB32" s="690">
        <f t="shared" si="11"/>
        <v>223951.06</v>
      </c>
      <c r="AC32" s="779">
        <f t="shared" si="12"/>
        <v>540241</v>
      </c>
      <c r="AD32" s="776">
        <f t="shared" si="12"/>
        <v>316138.31</v>
      </c>
      <c r="AE32" s="777">
        <f t="shared" si="13"/>
        <v>224102.69</v>
      </c>
      <c r="AF32" s="672">
        <f>'[2]Off.Service Center'!Y32</f>
        <v>80678</v>
      </c>
      <c r="AG32" s="673"/>
      <c r="AH32" s="674">
        <f t="shared" si="14"/>
        <v>80678</v>
      </c>
      <c r="AI32" s="673">
        <f>'[2]Off.Service Center'!AB32</f>
        <v>80678</v>
      </c>
      <c r="AJ32" s="673"/>
      <c r="AK32" s="675">
        <f t="shared" si="15"/>
        <v>80678</v>
      </c>
      <c r="AL32" s="673">
        <f>'[2]Off.Service Center'!AE32</f>
        <v>91988</v>
      </c>
      <c r="AM32" s="673"/>
      <c r="AN32" s="675">
        <f t="shared" si="16"/>
        <v>91988</v>
      </c>
      <c r="AO32" s="688">
        <f t="shared" si="17"/>
        <v>253344</v>
      </c>
      <c r="AP32" s="689">
        <f t="shared" si="17"/>
        <v>0</v>
      </c>
      <c r="AQ32" s="690">
        <f t="shared" si="18"/>
        <v>253344</v>
      </c>
      <c r="AR32" s="673">
        <f>'[2]Off.Service Center'!AH32</f>
        <v>76908</v>
      </c>
      <c r="AS32" s="673"/>
      <c r="AT32" s="674">
        <f t="shared" si="19"/>
        <v>76908</v>
      </c>
      <c r="AU32" s="673">
        <f>'[2]Off.Service Center'!AK32</f>
        <v>91988</v>
      </c>
      <c r="AV32" s="673"/>
      <c r="AW32" s="675">
        <f t="shared" si="20"/>
        <v>91988</v>
      </c>
      <c r="AX32" s="673">
        <f>'[2]Off.Service Center'!AN32</f>
        <v>91988</v>
      </c>
      <c r="AY32" s="673"/>
      <c r="AZ32" s="773">
        <f t="shared" si="21"/>
        <v>91988</v>
      </c>
      <c r="BA32" s="688">
        <f t="shared" si="22"/>
        <v>260884</v>
      </c>
      <c r="BB32" s="701">
        <f t="shared" si="22"/>
        <v>0</v>
      </c>
      <c r="BC32" s="706">
        <f t="shared" si="23"/>
        <v>260884</v>
      </c>
      <c r="BD32" s="711">
        <f t="shared" si="0"/>
        <v>514228</v>
      </c>
      <c r="BE32" s="715">
        <f t="shared" si="1"/>
        <v>0</v>
      </c>
      <c r="BF32" s="716">
        <f t="shared" si="24"/>
        <v>514228</v>
      </c>
      <c r="BG32" s="717">
        <f t="shared" si="25"/>
        <v>1054469</v>
      </c>
      <c r="BH32" s="673">
        <f t="shared" si="26"/>
        <v>316138.31</v>
      </c>
      <c r="BI32" s="677">
        <f t="shared" si="27"/>
        <v>738330.69</v>
      </c>
      <c r="BJ32" s="541"/>
      <c r="BK32" s="380"/>
      <c r="BL32" s="374">
        <f>ROUND(VLOOKUP($B32,Test!$A$73:$E$125,3),0)/1000</f>
        <v>112.816</v>
      </c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</row>
    <row r="33" spans="1:79" s="383" customFormat="1" ht="33" customHeight="1">
      <c r="A33" s="388">
        <v>27</v>
      </c>
      <c r="B33" s="384">
        <v>51499</v>
      </c>
      <c r="C33" s="536" t="s">
        <v>23</v>
      </c>
      <c r="D33" s="698" t="s">
        <v>277</v>
      </c>
      <c r="E33" s="672">
        <f>'[2]Off.Service Center'!D33</f>
        <v>0</v>
      </c>
      <c r="F33" s="673"/>
      <c r="G33" s="675">
        <f t="shared" si="2"/>
        <v>0</v>
      </c>
      <c r="H33" s="673">
        <f>'[2]Off.Service Center'!G33</f>
        <v>0</v>
      </c>
      <c r="I33" s="673"/>
      <c r="J33" s="675">
        <f t="shared" si="3"/>
        <v>0</v>
      </c>
      <c r="K33" s="673">
        <f>'[2]Off.Service Center'!J33</f>
        <v>0</v>
      </c>
      <c r="L33" s="673"/>
      <c r="M33" s="773">
        <f t="shared" si="4"/>
        <v>0</v>
      </c>
      <c r="N33" s="688">
        <f t="shared" si="5"/>
        <v>0</v>
      </c>
      <c r="O33" s="689">
        <f t="shared" si="5"/>
        <v>0</v>
      </c>
      <c r="P33" s="690">
        <f t="shared" si="6"/>
        <v>0</v>
      </c>
      <c r="Q33" s="673">
        <f>'[2]Off.Service Center'!M33</f>
        <v>0</v>
      </c>
      <c r="R33" s="673"/>
      <c r="S33" s="675">
        <f t="shared" si="7"/>
        <v>0</v>
      </c>
      <c r="T33" s="673">
        <f>'[2]Off.Service Center'!P33</f>
        <v>0</v>
      </c>
      <c r="U33" s="673"/>
      <c r="V33" s="675">
        <f t="shared" si="8"/>
        <v>0</v>
      </c>
      <c r="W33" s="673">
        <f>'[2]Off.Service Center'!S33</f>
        <v>0</v>
      </c>
      <c r="X33" s="673"/>
      <c r="Y33" s="773">
        <f t="shared" si="9"/>
        <v>0</v>
      </c>
      <c r="Z33" s="688">
        <f t="shared" si="10"/>
        <v>0</v>
      </c>
      <c r="AA33" s="701">
        <f t="shared" si="10"/>
        <v>0</v>
      </c>
      <c r="AB33" s="690">
        <f t="shared" si="11"/>
        <v>0</v>
      </c>
      <c r="AC33" s="779">
        <f t="shared" si="12"/>
        <v>0</v>
      </c>
      <c r="AD33" s="776">
        <f t="shared" si="12"/>
        <v>0</v>
      </c>
      <c r="AE33" s="777">
        <f t="shared" si="13"/>
        <v>0</v>
      </c>
      <c r="AF33" s="672">
        <f>'[2]Off.Service Center'!Y33</f>
        <v>0</v>
      </c>
      <c r="AG33" s="673"/>
      <c r="AH33" s="674">
        <f t="shared" si="14"/>
        <v>0</v>
      </c>
      <c r="AI33" s="673">
        <f>'[2]Off.Service Center'!AB33</f>
        <v>0</v>
      </c>
      <c r="AJ33" s="673"/>
      <c r="AK33" s="675">
        <f t="shared" si="15"/>
        <v>0</v>
      </c>
      <c r="AL33" s="673">
        <f>'[2]Off.Service Center'!AE33</f>
        <v>0</v>
      </c>
      <c r="AM33" s="673"/>
      <c r="AN33" s="675">
        <f t="shared" si="16"/>
        <v>0</v>
      </c>
      <c r="AO33" s="688">
        <f t="shared" si="17"/>
        <v>0</v>
      </c>
      <c r="AP33" s="689">
        <f t="shared" si="17"/>
        <v>0</v>
      </c>
      <c r="AQ33" s="690">
        <f t="shared" si="18"/>
        <v>0</v>
      </c>
      <c r="AR33" s="673">
        <f>'[2]Off.Service Center'!AH33</f>
        <v>0</v>
      </c>
      <c r="AS33" s="673"/>
      <c r="AT33" s="674">
        <f t="shared" si="19"/>
        <v>0</v>
      </c>
      <c r="AU33" s="673">
        <f>'[2]Off.Service Center'!AK33</f>
        <v>0</v>
      </c>
      <c r="AV33" s="673"/>
      <c r="AW33" s="675">
        <f t="shared" si="20"/>
        <v>0</v>
      </c>
      <c r="AX33" s="673">
        <f>'[2]Off.Service Center'!AN33</f>
        <v>0</v>
      </c>
      <c r="AY33" s="673"/>
      <c r="AZ33" s="773">
        <f t="shared" si="21"/>
        <v>0</v>
      </c>
      <c r="BA33" s="688">
        <f t="shared" si="22"/>
        <v>0</v>
      </c>
      <c r="BB33" s="701">
        <f t="shared" si="22"/>
        <v>0</v>
      </c>
      <c r="BC33" s="706">
        <f t="shared" si="23"/>
        <v>0</v>
      </c>
      <c r="BD33" s="711">
        <f t="shared" si="0"/>
        <v>0</v>
      </c>
      <c r="BE33" s="715">
        <f t="shared" si="1"/>
        <v>0</v>
      </c>
      <c r="BF33" s="716">
        <f t="shared" si="24"/>
        <v>0</v>
      </c>
      <c r="BG33" s="717">
        <f t="shared" si="25"/>
        <v>0</v>
      </c>
      <c r="BH33" s="673">
        <f t="shared" si="26"/>
        <v>0</v>
      </c>
      <c r="BI33" s="677">
        <f t="shared" si="27"/>
        <v>0</v>
      </c>
      <c r="BJ33" s="541"/>
      <c r="BK33" s="380"/>
      <c r="BL33" s="374">
        <f>ROUND(VLOOKUP($B33,Test!$A$73:$E$125,3),0)/1000</f>
        <v>0</v>
      </c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</row>
    <row r="34" spans="1:79" s="383" customFormat="1" ht="33" customHeight="1">
      <c r="A34" s="388">
        <v>28</v>
      </c>
      <c r="B34" s="384">
        <v>51601</v>
      </c>
      <c r="C34" s="536" t="s">
        <v>24</v>
      </c>
      <c r="D34" s="698" t="s">
        <v>278</v>
      </c>
      <c r="E34" s="672">
        <f>'[2]Off.Service Center'!D34</f>
        <v>0</v>
      </c>
      <c r="F34" s="673"/>
      <c r="G34" s="675">
        <f t="shared" si="2"/>
        <v>0</v>
      </c>
      <c r="H34" s="673">
        <f>'[2]Off.Service Center'!G34</f>
        <v>0</v>
      </c>
      <c r="I34" s="673"/>
      <c r="J34" s="675">
        <f t="shared" si="3"/>
        <v>0</v>
      </c>
      <c r="K34" s="673">
        <f>'[2]Off.Service Center'!J34</f>
        <v>0</v>
      </c>
      <c r="L34" s="673"/>
      <c r="M34" s="773">
        <f t="shared" si="4"/>
        <v>0</v>
      </c>
      <c r="N34" s="688">
        <f t="shared" si="5"/>
        <v>0</v>
      </c>
      <c r="O34" s="689">
        <f t="shared" si="5"/>
        <v>0</v>
      </c>
      <c r="P34" s="690">
        <f t="shared" si="6"/>
        <v>0</v>
      </c>
      <c r="Q34" s="673">
        <f>'[2]Off.Service Center'!M34</f>
        <v>0</v>
      </c>
      <c r="R34" s="673"/>
      <c r="S34" s="675">
        <f t="shared" si="7"/>
        <v>0</v>
      </c>
      <c r="T34" s="673">
        <f>'[2]Off.Service Center'!P34</f>
        <v>0</v>
      </c>
      <c r="U34" s="673"/>
      <c r="V34" s="675">
        <f t="shared" si="8"/>
        <v>0</v>
      </c>
      <c r="W34" s="673">
        <f>'[2]Off.Service Center'!S34</f>
        <v>0</v>
      </c>
      <c r="X34" s="673"/>
      <c r="Y34" s="773">
        <f t="shared" si="9"/>
        <v>0</v>
      </c>
      <c r="Z34" s="688">
        <f t="shared" si="10"/>
        <v>0</v>
      </c>
      <c r="AA34" s="701">
        <f t="shared" si="10"/>
        <v>0</v>
      </c>
      <c r="AB34" s="690">
        <f t="shared" si="11"/>
        <v>0</v>
      </c>
      <c r="AC34" s="779">
        <f t="shared" si="12"/>
        <v>0</v>
      </c>
      <c r="AD34" s="776">
        <f t="shared" si="12"/>
        <v>0</v>
      </c>
      <c r="AE34" s="777">
        <f t="shared" si="13"/>
        <v>0</v>
      </c>
      <c r="AF34" s="672">
        <f>'[2]Off.Service Center'!Y34</f>
        <v>0</v>
      </c>
      <c r="AG34" s="673"/>
      <c r="AH34" s="674">
        <f t="shared" si="14"/>
        <v>0</v>
      </c>
      <c r="AI34" s="673">
        <f>'[2]Off.Service Center'!AB34</f>
        <v>0</v>
      </c>
      <c r="AJ34" s="673"/>
      <c r="AK34" s="675">
        <f t="shared" si="15"/>
        <v>0</v>
      </c>
      <c r="AL34" s="673">
        <f>'[2]Off.Service Center'!AE34</f>
        <v>0</v>
      </c>
      <c r="AM34" s="673"/>
      <c r="AN34" s="675">
        <f t="shared" si="16"/>
        <v>0</v>
      </c>
      <c r="AO34" s="688">
        <f t="shared" si="17"/>
        <v>0</v>
      </c>
      <c r="AP34" s="689">
        <f t="shared" si="17"/>
        <v>0</v>
      </c>
      <c r="AQ34" s="690">
        <f t="shared" si="18"/>
        <v>0</v>
      </c>
      <c r="AR34" s="673">
        <f>'[2]Off.Service Center'!AH34</f>
        <v>0</v>
      </c>
      <c r="AS34" s="673"/>
      <c r="AT34" s="674">
        <f t="shared" si="19"/>
        <v>0</v>
      </c>
      <c r="AU34" s="673">
        <f>'[2]Off.Service Center'!AK34</f>
        <v>0</v>
      </c>
      <c r="AV34" s="673"/>
      <c r="AW34" s="675">
        <f t="shared" si="20"/>
        <v>0</v>
      </c>
      <c r="AX34" s="673">
        <f>'[2]Off.Service Center'!AN34</f>
        <v>0</v>
      </c>
      <c r="AY34" s="673"/>
      <c r="AZ34" s="773">
        <f t="shared" si="21"/>
        <v>0</v>
      </c>
      <c r="BA34" s="688">
        <f t="shared" si="22"/>
        <v>0</v>
      </c>
      <c r="BB34" s="701">
        <f t="shared" si="22"/>
        <v>0</v>
      </c>
      <c r="BC34" s="706">
        <f t="shared" si="23"/>
        <v>0</v>
      </c>
      <c r="BD34" s="711">
        <f t="shared" si="0"/>
        <v>0</v>
      </c>
      <c r="BE34" s="715">
        <f t="shared" si="1"/>
        <v>0</v>
      </c>
      <c r="BF34" s="716">
        <f t="shared" si="24"/>
        <v>0</v>
      </c>
      <c r="BG34" s="717">
        <f t="shared" si="25"/>
        <v>0</v>
      </c>
      <c r="BH34" s="673">
        <f t="shared" si="26"/>
        <v>0</v>
      </c>
      <c r="BI34" s="677">
        <f t="shared" si="27"/>
        <v>0</v>
      </c>
      <c r="BJ34" s="541"/>
      <c r="BK34" s="380"/>
      <c r="BL34" s="374">
        <f>ROUND(VLOOKUP($B34,Test!$A$73:$E$125,3),0)/1000</f>
        <v>0</v>
      </c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</row>
    <row r="35" spans="1:79" s="383" customFormat="1" ht="33" customHeight="1">
      <c r="A35" s="388">
        <v>29</v>
      </c>
      <c r="B35" s="384">
        <v>51602</v>
      </c>
      <c r="C35" s="536" t="s">
        <v>25</v>
      </c>
      <c r="D35" s="698" t="s">
        <v>279</v>
      </c>
      <c r="E35" s="672">
        <f>'[2]Off.Service Center'!D35</f>
        <v>0</v>
      </c>
      <c r="F35" s="673"/>
      <c r="G35" s="675">
        <f t="shared" si="2"/>
        <v>0</v>
      </c>
      <c r="H35" s="673">
        <f>'[2]Off.Service Center'!G35</f>
        <v>0</v>
      </c>
      <c r="I35" s="673">
        <v>40660</v>
      </c>
      <c r="J35" s="675">
        <f t="shared" si="3"/>
        <v>-40660</v>
      </c>
      <c r="K35" s="673">
        <f>'[2]Off.Service Center'!J35</f>
        <v>0</v>
      </c>
      <c r="L35" s="673"/>
      <c r="M35" s="773">
        <f t="shared" si="4"/>
        <v>0</v>
      </c>
      <c r="N35" s="688">
        <f t="shared" si="5"/>
        <v>0</v>
      </c>
      <c r="O35" s="689">
        <f t="shared" si="5"/>
        <v>40660</v>
      </c>
      <c r="P35" s="690">
        <f t="shared" si="6"/>
        <v>-40660</v>
      </c>
      <c r="Q35" s="673">
        <f>'[2]Off.Service Center'!M35</f>
        <v>20000</v>
      </c>
      <c r="R35" s="673"/>
      <c r="S35" s="675">
        <f t="shared" si="7"/>
        <v>20000</v>
      </c>
      <c r="T35" s="673">
        <f>'[2]Off.Service Center'!P35</f>
        <v>150000</v>
      </c>
      <c r="U35" s="673"/>
      <c r="V35" s="675">
        <f t="shared" si="8"/>
        <v>150000</v>
      </c>
      <c r="W35" s="673">
        <f>'[2]Off.Service Center'!S35</f>
        <v>0</v>
      </c>
      <c r="X35" s="673"/>
      <c r="Y35" s="773">
        <f t="shared" si="9"/>
        <v>0</v>
      </c>
      <c r="Z35" s="688">
        <f t="shared" si="10"/>
        <v>170000</v>
      </c>
      <c r="AA35" s="701">
        <f t="shared" si="10"/>
        <v>0</v>
      </c>
      <c r="AB35" s="690">
        <f t="shared" si="11"/>
        <v>170000</v>
      </c>
      <c r="AC35" s="779">
        <f t="shared" si="12"/>
        <v>170000</v>
      </c>
      <c r="AD35" s="776">
        <f t="shared" si="12"/>
        <v>40660</v>
      </c>
      <c r="AE35" s="777">
        <f t="shared" si="13"/>
        <v>129340</v>
      </c>
      <c r="AF35" s="672">
        <f>'[2]Off.Service Center'!Y35</f>
        <v>0</v>
      </c>
      <c r="AG35" s="673"/>
      <c r="AH35" s="674">
        <f t="shared" si="14"/>
        <v>0</v>
      </c>
      <c r="AI35" s="673">
        <f>'[2]Off.Service Center'!AB35</f>
        <v>0</v>
      </c>
      <c r="AJ35" s="673"/>
      <c r="AK35" s="675">
        <f t="shared" si="15"/>
        <v>0</v>
      </c>
      <c r="AL35" s="673">
        <f>'[2]Off.Service Center'!AE35</f>
        <v>20000</v>
      </c>
      <c r="AM35" s="673"/>
      <c r="AN35" s="675">
        <f t="shared" si="16"/>
        <v>20000</v>
      </c>
      <c r="AO35" s="688">
        <f t="shared" si="17"/>
        <v>20000</v>
      </c>
      <c r="AP35" s="689">
        <f t="shared" si="17"/>
        <v>0</v>
      </c>
      <c r="AQ35" s="690">
        <f t="shared" si="18"/>
        <v>20000</v>
      </c>
      <c r="AR35" s="673">
        <f>'[2]Off.Service Center'!AH35</f>
        <v>0</v>
      </c>
      <c r="AS35" s="673"/>
      <c r="AT35" s="674">
        <f t="shared" si="19"/>
        <v>0</v>
      </c>
      <c r="AU35" s="673">
        <f>'[2]Off.Service Center'!AK35</f>
        <v>0</v>
      </c>
      <c r="AV35" s="673"/>
      <c r="AW35" s="675">
        <f t="shared" si="20"/>
        <v>0</v>
      </c>
      <c r="AX35" s="673">
        <f>'[2]Off.Service Center'!AN35</f>
        <v>0</v>
      </c>
      <c r="AY35" s="673"/>
      <c r="AZ35" s="773">
        <f t="shared" si="21"/>
        <v>0</v>
      </c>
      <c r="BA35" s="688">
        <f t="shared" si="22"/>
        <v>0</v>
      </c>
      <c r="BB35" s="701">
        <f t="shared" si="22"/>
        <v>0</v>
      </c>
      <c r="BC35" s="706">
        <f t="shared" si="23"/>
        <v>0</v>
      </c>
      <c r="BD35" s="711">
        <f t="shared" si="0"/>
        <v>20000</v>
      </c>
      <c r="BE35" s="715">
        <f t="shared" si="1"/>
        <v>0</v>
      </c>
      <c r="BF35" s="716">
        <f t="shared" si="24"/>
        <v>20000</v>
      </c>
      <c r="BG35" s="717">
        <f t="shared" si="25"/>
        <v>190000</v>
      </c>
      <c r="BH35" s="673">
        <f t="shared" si="26"/>
        <v>40660</v>
      </c>
      <c r="BI35" s="677">
        <f t="shared" si="27"/>
        <v>149340</v>
      </c>
      <c r="BJ35" s="541"/>
      <c r="BK35" s="380"/>
      <c r="BL35" s="374">
        <f>ROUND(VLOOKUP($B35,Test!$A$73:$E$125,3),0)/1000</f>
        <v>0</v>
      </c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</row>
    <row r="36" spans="1:79" s="383" customFormat="1" ht="33" customHeight="1">
      <c r="A36" s="388">
        <v>30</v>
      </c>
      <c r="B36" s="384">
        <v>51603</v>
      </c>
      <c r="C36" s="536" t="s">
        <v>26</v>
      </c>
      <c r="D36" s="698" t="s">
        <v>280</v>
      </c>
      <c r="E36" s="672">
        <f>'[2]Off.Service Center'!D36</f>
        <v>0</v>
      </c>
      <c r="F36" s="673"/>
      <c r="G36" s="675">
        <f t="shared" si="2"/>
        <v>0</v>
      </c>
      <c r="H36" s="673">
        <f>'[2]Off.Service Center'!G36</f>
        <v>0</v>
      </c>
      <c r="I36" s="673"/>
      <c r="J36" s="675">
        <f t="shared" si="3"/>
        <v>0</v>
      </c>
      <c r="K36" s="673">
        <f>'[2]Off.Service Center'!J36</f>
        <v>0</v>
      </c>
      <c r="L36" s="673"/>
      <c r="M36" s="773">
        <f t="shared" si="4"/>
        <v>0</v>
      </c>
      <c r="N36" s="688">
        <f t="shared" si="5"/>
        <v>0</v>
      </c>
      <c r="O36" s="689">
        <f t="shared" si="5"/>
        <v>0</v>
      </c>
      <c r="P36" s="690">
        <f t="shared" si="6"/>
        <v>0</v>
      </c>
      <c r="Q36" s="673">
        <f>'[2]Off.Service Center'!M36</f>
        <v>0</v>
      </c>
      <c r="R36" s="673"/>
      <c r="S36" s="675">
        <f t="shared" si="7"/>
        <v>0</v>
      </c>
      <c r="T36" s="673">
        <f>'[2]Off.Service Center'!P36</f>
        <v>0</v>
      </c>
      <c r="U36" s="673"/>
      <c r="V36" s="675">
        <f t="shared" si="8"/>
        <v>0</v>
      </c>
      <c r="W36" s="673">
        <f>'[2]Off.Service Center'!S36</f>
        <v>0</v>
      </c>
      <c r="X36" s="673"/>
      <c r="Y36" s="773">
        <f t="shared" si="9"/>
        <v>0</v>
      </c>
      <c r="Z36" s="688">
        <f t="shared" si="10"/>
        <v>0</v>
      </c>
      <c r="AA36" s="701">
        <f t="shared" si="10"/>
        <v>0</v>
      </c>
      <c r="AB36" s="690">
        <f t="shared" si="11"/>
        <v>0</v>
      </c>
      <c r="AC36" s="779">
        <f t="shared" si="12"/>
        <v>0</v>
      </c>
      <c r="AD36" s="776">
        <f t="shared" si="12"/>
        <v>0</v>
      </c>
      <c r="AE36" s="777">
        <f t="shared" si="13"/>
        <v>0</v>
      </c>
      <c r="AF36" s="672">
        <f>'[2]Off.Service Center'!Y36</f>
        <v>0</v>
      </c>
      <c r="AG36" s="673"/>
      <c r="AH36" s="674">
        <f t="shared" si="14"/>
        <v>0</v>
      </c>
      <c r="AI36" s="673">
        <f>'[2]Off.Service Center'!AB36</f>
        <v>0</v>
      </c>
      <c r="AJ36" s="673"/>
      <c r="AK36" s="675">
        <f t="shared" si="15"/>
        <v>0</v>
      </c>
      <c r="AL36" s="673">
        <f>'[2]Off.Service Center'!AE36</f>
        <v>0</v>
      </c>
      <c r="AM36" s="673"/>
      <c r="AN36" s="675">
        <f t="shared" si="16"/>
        <v>0</v>
      </c>
      <c r="AO36" s="688">
        <f t="shared" si="17"/>
        <v>0</v>
      </c>
      <c r="AP36" s="689">
        <f t="shared" si="17"/>
        <v>0</v>
      </c>
      <c r="AQ36" s="690">
        <f t="shared" si="18"/>
        <v>0</v>
      </c>
      <c r="AR36" s="673">
        <f>'[2]Off.Service Center'!AH36</f>
        <v>0</v>
      </c>
      <c r="AS36" s="673"/>
      <c r="AT36" s="674">
        <f t="shared" si="19"/>
        <v>0</v>
      </c>
      <c r="AU36" s="673">
        <f>'[2]Off.Service Center'!AK36</f>
        <v>0</v>
      </c>
      <c r="AV36" s="673"/>
      <c r="AW36" s="675">
        <f t="shared" si="20"/>
        <v>0</v>
      </c>
      <c r="AX36" s="673">
        <f>'[2]Off.Service Center'!AN36</f>
        <v>0</v>
      </c>
      <c r="AY36" s="673"/>
      <c r="AZ36" s="773">
        <f t="shared" si="21"/>
        <v>0</v>
      </c>
      <c r="BA36" s="688">
        <f t="shared" si="22"/>
        <v>0</v>
      </c>
      <c r="BB36" s="701">
        <f t="shared" si="22"/>
        <v>0</v>
      </c>
      <c r="BC36" s="706">
        <f t="shared" si="23"/>
        <v>0</v>
      </c>
      <c r="BD36" s="711">
        <f t="shared" si="0"/>
        <v>0</v>
      </c>
      <c r="BE36" s="715">
        <f t="shared" si="1"/>
        <v>0</v>
      </c>
      <c r="BF36" s="716">
        <f t="shared" si="24"/>
        <v>0</v>
      </c>
      <c r="BG36" s="717">
        <f t="shared" si="25"/>
        <v>0</v>
      </c>
      <c r="BH36" s="673">
        <f t="shared" si="26"/>
        <v>0</v>
      </c>
      <c r="BI36" s="677">
        <f t="shared" si="27"/>
        <v>0</v>
      </c>
      <c r="BJ36" s="541"/>
      <c r="BK36" s="380"/>
      <c r="BL36" s="374">
        <f>ROUND(VLOOKUP($B36,Test!$A$73:$E$125,3),0)/1000</f>
        <v>0</v>
      </c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</row>
    <row r="37" spans="1:79" s="383" customFormat="1" ht="33" customHeight="1">
      <c r="A37" s="388">
        <v>31</v>
      </c>
      <c r="B37" s="384">
        <v>51604</v>
      </c>
      <c r="C37" s="536" t="s">
        <v>27</v>
      </c>
      <c r="D37" s="698" t="s">
        <v>281</v>
      </c>
      <c r="E37" s="672">
        <f>'[2]Off.Service Center'!D37</f>
        <v>3700</v>
      </c>
      <c r="F37" s="673">
        <v>858</v>
      </c>
      <c r="G37" s="675">
        <f t="shared" si="2"/>
        <v>2842</v>
      </c>
      <c r="H37" s="673">
        <f>'[2]Off.Service Center'!G37</f>
        <v>3700</v>
      </c>
      <c r="I37" s="673">
        <v>12152</v>
      </c>
      <c r="J37" s="675">
        <f t="shared" si="3"/>
        <v>-8452</v>
      </c>
      <c r="K37" s="673">
        <f>'[2]Off.Service Center'!J37</f>
        <v>3700</v>
      </c>
      <c r="L37" s="673">
        <v>7799</v>
      </c>
      <c r="M37" s="773">
        <f t="shared" si="4"/>
        <v>-4099</v>
      </c>
      <c r="N37" s="688">
        <f t="shared" si="5"/>
        <v>11100</v>
      </c>
      <c r="O37" s="689">
        <f t="shared" si="5"/>
        <v>20809</v>
      </c>
      <c r="P37" s="690">
        <f t="shared" si="6"/>
        <v>-9709</v>
      </c>
      <c r="Q37" s="673">
        <f>'[2]Off.Service Center'!M37</f>
        <v>9700</v>
      </c>
      <c r="R37" s="673">
        <v>32870</v>
      </c>
      <c r="S37" s="675">
        <f t="shared" si="7"/>
        <v>-23170</v>
      </c>
      <c r="T37" s="673">
        <f>'[2]Off.Service Center'!P37</f>
        <v>9700</v>
      </c>
      <c r="U37" s="673"/>
      <c r="V37" s="675">
        <f t="shared" si="8"/>
        <v>9700</v>
      </c>
      <c r="W37" s="673">
        <f>'[2]Off.Service Center'!S37</f>
        <v>7700</v>
      </c>
      <c r="X37" s="673"/>
      <c r="Y37" s="773">
        <f t="shared" si="9"/>
        <v>7700</v>
      </c>
      <c r="Z37" s="688">
        <f t="shared" si="10"/>
        <v>27100</v>
      </c>
      <c r="AA37" s="701">
        <f t="shared" si="10"/>
        <v>32870</v>
      </c>
      <c r="AB37" s="690">
        <f t="shared" si="11"/>
        <v>-5770</v>
      </c>
      <c r="AC37" s="779">
        <f t="shared" si="12"/>
        <v>38200</v>
      </c>
      <c r="AD37" s="776">
        <f t="shared" si="12"/>
        <v>53679</v>
      </c>
      <c r="AE37" s="777">
        <f t="shared" si="13"/>
        <v>-15479</v>
      </c>
      <c r="AF37" s="672">
        <f>'[2]Off.Service Center'!Y37</f>
        <v>3700</v>
      </c>
      <c r="AG37" s="673"/>
      <c r="AH37" s="674">
        <f t="shared" si="14"/>
        <v>3700</v>
      </c>
      <c r="AI37" s="673">
        <f>'[2]Off.Service Center'!AB37</f>
        <v>3700</v>
      </c>
      <c r="AJ37" s="673"/>
      <c r="AK37" s="675">
        <f t="shared" si="15"/>
        <v>3700</v>
      </c>
      <c r="AL37" s="673">
        <f>'[2]Off.Service Center'!AE37</f>
        <v>3700</v>
      </c>
      <c r="AM37" s="673"/>
      <c r="AN37" s="675">
        <f t="shared" si="16"/>
        <v>3700</v>
      </c>
      <c r="AO37" s="688">
        <f t="shared" si="17"/>
        <v>11100</v>
      </c>
      <c r="AP37" s="689">
        <f t="shared" si="17"/>
        <v>0</v>
      </c>
      <c r="AQ37" s="690">
        <f t="shared" si="18"/>
        <v>11100</v>
      </c>
      <c r="AR37" s="673">
        <f>'[2]Off.Service Center'!AH37</f>
        <v>3700</v>
      </c>
      <c r="AS37" s="673"/>
      <c r="AT37" s="674">
        <f t="shared" si="19"/>
        <v>3700</v>
      </c>
      <c r="AU37" s="673">
        <f>'[2]Off.Service Center'!AK37</f>
        <v>3700</v>
      </c>
      <c r="AV37" s="673"/>
      <c r="AW37" s="675">
        <f t="shared" si="20"/>
        <v>3700</v>
      </c>
      <c r="AX37" s="673">
        <f>'[2]Off.Service Center'!AN37</f>
        <v>3700</v>
      </c>
      <c r="AY37" s="673"/>
      <c r="AZ37" s="773">
        <f t="shared" si="21"/>
        <v>3700</v>
      </c>
      <c r="BA37" s="688">
        <f t="shared" si="22"/>
        <v>11100</v>
      </c>
      <c r="BB37" s="701">
        <f t="shared" si="22"/>
        <v>0</v>
      </c>
      <c r="BC37" s="706">
        <f t="shared" si="23"/>
        <v>11100</v>
      </c>
      <c r="BD37" s="711">
        <f t="shared" si="0"/>
        <v>22200</v>
      </c>
      <c r="BE37" s="715">
        <f t="shared" si="1"/>
        <v>0</v>
      </c>
      <c r="BF37" s="716">
        <f t="shared" si="24"/>
        <v>22200</v>
      </c>
      <c r="BG37" s="717">
        <f t="shared" si="25"/>
        <v>60400</v>
      </c>
      <c r="BH37" s="673">
        <f t="shared" si="26"/>
        <v>53679</v>
      </c>
      <c r="BI37" s="677">
        <f t="shared" si="27"/>
        <v>6721</v>
      </c>
      <c r="BJ37" s="541"/>
      <c r="BK37" s="380"/>
      <c r="BL37" s="374">
        <f>ROUND(VLOOKUP($B37,Test!$A$73:$E$125,3),0)/1000</f>
        <v>8.0299999999999994</v>
      </c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</row>
    <row r="38" spans="1:79" s="383" customFormat="1" ht="33" customHeight="1">
      <c r="A38" s="388">
        <v>32</v>
      </c>
      <c r="B38" s="384">
        <v>51605</v>
      </c>
      <c r="C38" s="536" t="s">
        <v>28</v>
      </c>
      <c r="D38" s="698" t="s">
        <v>282</v>
      </c>
      <c r="E38" s="672">
        <f>'[2]Off.Service Center'!D38</f>
        <v>6500</v>
      </c>
      <c r="F38" s="673">
        <v>5013</v>
      </c>
      <c r="G38" s="675">
        <f t="shared" si="2"/>
        <v>1487</v>
      </c>
      <c r="H38" s="673">
        <f>'[2]Off.Service Center'!G38</f>
        <v>51500</v>
      </c>
      <c r="I38" s="673">
        <v>13768.25</v>
      </c>
      <c r="J38" s="675">
        <f t="shared" si="3"/>
        <v>37731.75</v>
      </c>
      <c r="K38" s="673">
        <f>'[2]Off.Service Center'!J38</f>
        <v>56500</v>
      </c>
      <c r="L38" s="673">
        <v>12040.5</v>
      </c>
      <c r="M38" s="773">
        <f t="shared" si="4"/>
        <v>44459.5</v>
      </c>
      <c r="N38" s="688">
        <f t="shared" si="5"/>
        <v>114500</v>
      </c>
      <c r="O38" s="689">
        <f t="shared" si="5"/>
        <v>30821.75</v>
      </c>
      <c r="P38" s="690">
        <f t="shared" si="6"/>
        <v>83678.25</v>
      </c>
      <c r="Q38" s="673">
        <f>'[2]Off.Service Center'!M38</f>
        <v>7500</v>
      </c>
      <c r="R38" s="673">
        <v>76300</v>
      </c>
      <c r="S38" s="675">
        <f t="shared" si="7"/>
        <v>-68800</v>
      </c>
      <c r="T38" s="673">
        <f>'[2]Off.Service Center'!P38</f>
        <v>6500</v>
      </c>
      <c r="U38" s="673"/>
      <c r="V38" s="675">
        <f t="shared" si="8"/>
        <v>6500</v>
      </c>
      <c r="W38" s="673">
        <f>'[2]Off.Service Center'!S38</f>
        <v>6500</v>
      </c>
      <c r="X38" s="673"/>
      <c r="Y38" s="773">
        <f t="shared" si="9"/>
        <v>6500</v>
      </c>
      <c r="Z38" s="688">
        <f t="shared" si="10"/>
        <v>20500</v>
      </c>
      <c r="AA38" s="701">
        <f t="shared" si="10"/>
        <v>76300</v>
      </c>
      <c r="AB38" s="690">
        <f t="shared" si="11"/>
        <v>-55800</v>
      </c>
      <c r="AC38" s="779">
        <f t="shared" si="12"/>
        <v>135000</v>
      </c>
      <c r="AD38" s="776">
        <f t="shared" si="12"/>
        <v>107121.75</v>
      </c>
      <c r="AE38" s="777">
        <f t="shared" si="13"/>
        <v>27878.25</v>
      </c>
      <c r="AF38" s="672">
        <f>'[2]Off.Service Center'!Y38</f>
        <v>7500</v>
      </c>
      <c r="AG38" s="673"/>
      <c r="AH38" s="674">
        <f t="shared" si="14"/>
        <v>7500</v>
      </c>
      <c r="AI38" s="673">
        <f>'[2]Off.Service Center'!AB38</f>
        <v>8500</v>
      </c>
      <c r="AJ38" s="673"/>
      <c r="AK38" s="675">
        <f t="shared" si="15"/>
        <v>8500</v>
      </c>
      <c r="AL38" s="673">
        <f>'[2]Off.Service Center'!AE38</f>
        <v>7500</v>
      </c>
      <c r="AM38" s="673"/>
      <c r="AN38" s="675">
        <f t="shared" si="16"/>
        <v>7500</v>
      </c>
      <c r="AO38" s="688">
        <f t="shared" si="17"/>
        <v>23500</v>
      </c>
      <c r="AP38" s="689">
        <f t="shared" si="17"/>
        <v>0</v>
      </c>
      <c r="AQ38" s="690">
        <f t="shared" si="18"/>
        <v>23500</v>
      </c>
      <c r="AR38" s="673">
        <f>'[2]Off.Service Center'!AH38</f>
        <v>7500</v>
      </c>
      <c r="AS38" s="673"/>
      <c r="AT38" s="674">
        <f t="shared" si="19"/>
        <v>7500</v>
      </c>
      <c r="AU38" s="673">
        <f>'[2]Off.Service Center'!AK38</f>
        <v>7500</v>
      </c>
      <c r="AV38" s="673"/>
      <c r="AW38" s="675">
        <f t="shared" si="20"/>
        <v>7500</v>
      </c>
      <c r="AX38" s="673">
        <f>'[2]Off.Service Center'!AN38</f>
        <v>7500</v>
      </c>
      <c r="AY38" s="673"/>
      <c r="AZ38" s="773">
        <f t="shared" si="21"/>
        <v>7500</v>
      </c>
      <c r="BA38" s="688">
        <f t="shared" si="22"/>
        <v>22500</v>
      </c>
      <c r="BB38" s="701">
        <f t="shared" si="22"/>
        <v>0</v>
      </c>
      <c r="BC38" s="706">
        <f t="shared" si="23"/>
        <v>22500</v>
      </c>
      <c r="BD38" s="711">
        <f t="shared" si="0"/>
        <v>46000</v>
      </c>
      <c r="BE38" s="715">
        <f t="shared" si="1"/>
        <v>0</v>
      </c>
      <c r="BF38" s="716">
        <f t="shared" si="24"/>
        <v>46000</v>
      </c>
      <c r="BG38" s="717">
        <f t="shared" si="25"/>
        <v>181000</v>
      </c>
      <c r="BH38" s="673">
        <f t="shared" si="26"/>
        <v>107121.75</v>
      </c>
      <c r="BI38" s="677">
        <f t="shared" si="27"/>
        <v>73878.25</v>
      </c>
      <c r="BJ38" s="541"/>
      <c r="BK38" s="380"/>
      <c r="BL38" s="374">
        <f>ROUND(VLOOKUP($B38,Test!$A$73:$E$125,3),0)/1000</f>
        <v>48.673999999999999</v>
      </c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</row>
    <row r="39" spans="1:79" s="383" customFormat="1" ht="33" customHeight="1">
      <c r="A39" s="388">
        <v>33</v>
      </c>
      <c r="B39" s="384">
        <v>51606</v>
      </c>
      <c r="C39" s="536" t="s">
        <v>29</v>
      </c>
      <c r="D39" s="698" t="s">
        <v>283</v>
      </c>
      <c r="E39" s="672">
        <f>'[2]Off.Service Center'!D39</f>
        <v>0</v>
      </c>
      <c r="F39" s="673"/>
      <c r="G39" s="675">
        <f t="shared" si="2"/>
        <v>0</v>
      </c>
      <c r="H39" s="673">
        <f>'[2]Off.Service Center'!G39</f>
        <v>0</v>
      </c>
      <c r="I39" s="673"/>
      <c r="J39" s="675">
        <f t="shared" si="3"/>
        <v>0</v>
      </c>
      <c r="K39" s="673">
        <f>'[2]Off.Service Center'!J39</f>
        <v>0</v>
      </c>
      <c r="L39" s="673"/>
      <c r="M39" s="773">
        <f t="shared" si="4"/>
        <v>0</v>
      </c>
      <c r="N39" s="688">
        <f t="shared" si="5"/>
        <v>0</v>
      </c>
      <c r="O39" s="689">
        <f t="shared" si="5"/>
        <v>0</v>
      </c>
      <c r="P39" s="690">
        <f t="shared" si="6"/>
        <v>0</v>
      </c>
      <c r="Q39" s="673">
        <f>'[2]Off.Service Center'!M39</f>
        <v>0</v>
      </c>
      <c r="R39" s="673"/>
      <c r="S39" s="675">
        <f t="shared" si="7"/>
        <v>0</v>
      </c>
      <c r="T39" s="673">
        <f>'[2]Off.Service Center'!P39</f>
        <v>0</v>
      </c>
      <c r="U39" s="673"/>
      <c r="V39" s="675">
        <f t="shared" si="8"/>
        <v>0</v>
      </c>
      <c r="W39" s="673">
        <f>'[2]Off.Service Center'!S39</f>
        <v>0</v>
      </c>
      <c r="X39" s="673"/>
      <c r="Y39" s="773">
        <f t="shared" si="9"/>
        <v>0</v>
      </c>
      <c r="Z39" s="688">
        <f t="shared" si="10"/>
        <v>0</v>
      </c>
      <c r="AA39" s="701">
        <f t="shared" si="10"/>
        <v>0</v>
      </c>
      <c r="AB39" s="690">
        <f t="shared" si="11"/>
        <v>0</v>
      </c>
      <c r="AC39" s="779">
        <f t="shared" si="12"/>
        <v>0</v>
      </c>
      <c r="AD39" s="776">
        <f t="shared" si="12"/>
        <v>0</v>
      </c>
      <c r="AE39" s="777">
        <f t="shared" si="13"/>
        <v>0</v>
      </c>
      <c r="AF39" s="672">
        <f>'[2]Off.Service Center'!Y39</f>
        <v>0</v>
      </c>
      <c r="AG39" s="673"/>
      <c r="AH39" s="674">
        <f t="shared" si="14"/>
        <v>0</v>
      </c>
      <c r="AI39" s="673">
        <f>'[2]Off.Service Center'!AB39</f>
        <v>0</v>
      </c>
      <c r="AJ39" s="673"/>
      <c r="AK39" s="675">
        <f t="shared" si="15"/>
        <v>0</v>
      </c>
      <c r="AL39" s="673">
        <f>'[2]Off.Service Center'!AE39</f>
        <v>0</v>
      </c>
      <c r="AM39" s="673"/>
      <c r="AN39" s="675">
        <f t="shared" si="16"/>
        <v>0</v>
      </c>
      <c r="AO39" s="688">
        <f t="shared" si="17"/>
        <v>0</v>
      </c>
      <c r="AP39" s="689">
        <f t="shared" si="17"/>
        <v>0</v>
      </c>
      <c r="AQ39" s="690">
        <f t="shared" si="18"/>
        <v>0</v>
      </c>
      <c r="AR39" s="673">
        <f>'[2]Off.Service Center'!AH39</f>
        <v>0</v>
      </c>
      <c r="AS39" s="673"/>
      <c r="AT39" s="674">
        <f t="shared" si="19"/>
        <v>0</v>
      </c>
      <c r="AU39" s="673">
        <f>'[2]Off.Service Center'!AK39</f>
        <v>0</v>
      </c>
      <c r="AV39" s="673"/>
      <c r="AW39" s="675">
        <f t="shared" si="20"/>
        <v>0</v>
      </c>
      <c r="AX39" s="673">
        <f>'[2]Off.Service Center'!AN39</f>
        <v>0</v>
      </c>
      <c r="AY39" s="673"/>
      <c r="AZ39" s="773">
        <f t="shared" si="21"/>
        <v>0</v>
      </c>
      <c r="BA39" s="688">
        <f t="shared" si="22"/>
        <v>0</v>
      </c>
      <c r="BB39" s="701">
        <f t="shared" si="22"/>
        <v>0</v>
      </c>
      <c r="BC39" s="706">
        <f t="shared" si="23"/>
        <v>0</v>
      </c>
      <c r="BD39" s="711">
        <f t="shared" si="0"/>
        <v>0</v>
      </c>
      <c r="BE39" s="715">
        <f t="shared" si="1"/>
        <v>0</v>
      </c>
      <c r="BF39" s="716">
        <f t="shared" si="24"/>
        <v>0</v>
      </c>
      <c r="BG39" s="717">
        <f t="shared" si="25"/>
        <v>0</v>
      </c>
      <c r="BH39" s="673">
        <f t="shared" si="26"/>
        <v>0</v>
      </c>
      <c r="BI39" s="677">
        <f t="shared" si="27"/>
        <v>0</v>
      </c>
      <c r="BJ39" s="541"/>
      <c r="BK39" s="380"/>
      <c r="BL39" s="374">
        <f>ROUND(VLOOKUP($B39,Test!$A$73:$E$125,3),0)/1000</f>
        <v>0</v>
      </c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</row>
    <row r="40" spans="1:79" s="383" customFormat="1" ht="33" customHeight="1">
      <c r="A40" s="388">
        <v>34</v>
      </c>
      <c r="B40" s="384">
        <v>51607</v>
      </c>
      <c r="C40" s="536" t="s">
        <v>242</v>
      </c>
      <c r="D40" s="698" t="s">
        <v>284</v>
      </c>
      <c r="E40" s="672">
        <f>'[2]Off.Service Center'!D40</f>
        <v>0</v>
      </c>
      <c r="F40" s="673"/>
      <c r="G40" s="675">
        <f t="shared" si="2"/>
        <v>0</v>
      </c>
      <c r="H40" s="673">
        <f>'[2]Off.Service Center'!G40</f>
        <v>0</v>
      </c>
      <c r="I40" s="673"/>
      <c r="J40" s="675">
        <f t="shared" si="3"/>
        <v>0</v>
      </c>
      <c r="K40" s="673">
        <f>'[2]Off.Service Center'!J40</f>
        <v>0</v>
      </c>
      <c r="L40" s="673"/>
      <c r="M40" s="773">
        <f t="shared" si="4"/>
        <v>0</v>
      </c>
      <c r="N40" s="688">
        <f t="shared" si="5"/>
        <v>0</v>
      </c>
      <c r="O40" s="689">
        <f t="shared" si="5"/>
        <v>0</v>
      </c>
      <c r="P40" s="690">
        <f t="shared" si="6"/>
        <v>0</v>
      </c>
      <c r="Q40" s="673">
        <f>'[2]Off.Service Center'!M40</f>
        <v>0</v>
      </c>
      <c r="R40" s="673"/>
      <c r="S40" s="675">
        <f t="shared" si="7"/>
        <v>0</v>
      </c>
      <c r="T40" s="673">
        <f>'[2]Off.Service Center'!P40</f>
        <v>0</v>
      </c>
      <c r="U40" s="673"/>
      <c r="V40" s="675">
        <f t="shared" si="8"/>
        <v>0</v>
      </c>
      <c r="W40" s="673">
        <f>'[2]Off.Service Center'!S40</f>
        <v>0</v>
      </c>
      <c r="X40" s="673"/>
      <c r="Y40" s="773">
        <f t="shared" si="9"/>
        <v>0</v>
      </c>
      <c r="Z40" s="688">
        <f t="shared" si="10"/>
        <v>0</v>
      </c>
      <c r="AA40" s="701">
        <f t="shared" si="10"/>
        <v>0</v>
      </c>
      <c r="AB40" s="690">
        <f t="shared" si="11"/>
        <v>0</v>
      </c>
      <c r="AC40" s="779">
        <f t="shared" si="12"/>
        <v>0</v>
      </c>
      <c r="AD40" s="776">
        <f t="shared" si="12"/>
        <v>0</v>
      </c>
      <c r="AE40" s="777">
        <f t="shared" si="13"/>
        <v>0</v>
      </c>
      <c r="AF40" s="672">
        <f>'[2]Off.Service Center'!Y40</f>
        <v>0</v>
      </c>
      <c r="AG40" s="673"/>
      <c r="AH40" s="674">
        <f t="shared" si="14"/>
        <v>0</v>
      </c>
      <c r="AI40" s="673">
        <f>'[2]Off.Service Center'!AB40</f>
        <v>0</v>
      </c>
      <c r="AJ40" s="673"/>
      <c r="AK40" s="675">
        <f t="shared" si="15"/>
        <v>0</v>
      </c>
      <c r="AL40" s="673">
        <f>'[2]Off.Service Center'!AE40</f>
        <v>0</v>
      </c>
      <c r="AM40" s="673"/>
      <c r="AN40" s="675">
        <f t="shared" si="16"/>
        <v>0</v>
      </c>
      <c r="AO40" s="688">
        <f t="shared" si="17"/>
        <v>0</v>
      </c>
      <c r="AP40" s="689">
        <f t="shared" si="17"/>
        <v>0</v>
      </c>
      <c r="AQ40" s="690">
        <f t="shared" si="18"/>
        <v>0</v>
      </c>
      <c r="AR40" s="673">
        <f>'[2]Off.Service Center'!AH40</f>
        <v>0</v>
      </c>
      <c r="AS40" s="673"/>
      <c r="AT40" s="674">
        <f t="shared" si="19"/>
        <v>0</v>
      </c>
      <c r="AU40" s="673">
        <f>'[2]Off.Service Center'!AK40</f>
        <v>0</v>
      </c>
      <c r="AV40" s="673"/>
      <c r="AW40" s="675">
        <f t="shared" si="20"/>
        <v>0</v>
      </c>
      <c r="AX40" s="673">
        <f>'[2]Off.Service Center'!AN40</f>
        <v>0</v>
      </c>
      <c r="AY40" s="673"/>
      <c r="AZ40" s="773">
        <f t="shared" si="21"/>
        <v>0</v>
      </c>
      <c r="BA40" s="688">
        <f t="shared" si="22"/>
        <v>0</v>
      </c>
      <c r="BB40" s="701">
        <f t="shared" si="22"/>
        <v>0</v>
      </c>
      <c r="BC40" s="706">
        <f t="shared" si="23"/>
        <v>0</v>
      </c>
      <c r="BD40" s="711">
        <f t="shared" si="0"/>
        <v>0</v>
      </c>
      <c r="BE40" s="715">
        <f t="shared" si="1"/>
        <v>0</v>
      </c>
      <c r="BF40" s="716">
        <f t="shared" si="24"/>
        <v>0</v>
      </c>
      <c r="BG40" s="717">
        <f t="shared" si="25"/>
        <v>0</v>
      </c>
      <c r="BH40" s="673">
        <f t="shared" si="26"/>
        <v>0</v>
      </c>
      <c r="BI40" s="677">
        <f t="shared" si="27"/>
        <v>0</v>
      </c>
      <c r="BJ40" s="541"/>
      <c r="BK40" s="380"/>
      <c r="BL40" s="374">
        <f>ROUND(VLOOKUP($B40,Test!$A$73:$E$125,3),0)/1000</f>
        <v>0</v>
      </c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</row>
    <row r="41" spans="1:79" s="383" customFormat="1" ht="33" customHeight="1">
      <c r="A41" s="388">
        <v>35</v>
      </c>
      <c r="B41" s="384">
        <v>51608</v>
      </c>
      <c r="C41" s="536" t="s">
        <v>31</v>
      </c>
      <c r="D41" s="698" t="s">
        <v>285</v>
      </c>
      <c r="E41" s="672">
        <f>'[2]Off.Service Center'!D41</f>
        <v>0</v>
      </c>
      <c r="F41" s="673"/>
      <c r="G41" s="675">
        <f t="shared" si="2"/>
        <v>0</v>
      </c>
      <c r="H41" s="673">
        <f>'[2]Off.Service Center'!G41</f>
        <v>0</v>
      </c>
      <c r="I41" s="673"/>
      <c r="J41" s="675">
        <f t="shared" si="3"/>
        <v>0</v>
      </c>
      <c r="K41" s="673">
        <f>'[2]Off.Service Center'!J41</f>
        <v>0</v>
      </c>
      <c r="L41" s="673"/>
      <c r="M41" s="773">
        <f t="shared" si="4"/>
        <v>0</v>
      </c>
      <c r="N41" s="688">
        <f t="shared" si="5"/>
        <v>0</v>
      </c>
      <c r="O41" s="689">
        <f t="shared" si="5"/>
        <v>0</v>
      </c>
      <c r="P41" s="690">
        <f t="shared" si="6"/>
        <v>0</v>
      </c>
      <c r="Q41" s="673">
        <f>'[2]Off.Service Center'!M41</f>
        <v>0</v>
      </c>
      <c r="R41" s="673"/>
      <c r="S41" s="675">
        <f t="shared" si="7"/>
        <v>0</v>
      </c>
      <c r="T41" s="673">
        <f>'[2]Off.Service Center'!P41</f>
        <v>0</v>
      </c>
      <c r="U41" s="673"/>
      <c r="V41" s="675">
        <f t="shared" si="8"/>
        <v>0</v>
      </c>
      <c r="W41" s="673">
        <f>'[2]Off.Service Center'!S41</f>
        <v>0</v>
      </c>
      <c r="X41" s="673"/>
      <c r="Y41" s="773">
        <f t="shared" si="9"/>
        <v>0</v>
      </c>
      <c r="Z41" s="688">
        <f t="shared" si="10"/>
        <v>0</v>
      </c>
      <c r="AA41" s="701">
        <f t="shared" si="10"/>
        <v>0</v>
      </c>
      <c r="AB41" s="690">
        <f t="shared" si="11"/>
        <v>0</v>
      </c>
      <c r="AC41" s="779">
        <f t="shared" si="12"/>
        <v>0</v>
      </c>
      <c r="AD41" s="776">
        <f t="shared" si="12"/>
        <v>0</v>
      </c>
      <c r="AE41" s="777">
        <f t="shared" si="13"/>
        <v>0</v>
      </c>
      <c r="AF41" s="672">
        <f>'[2]Off.Service Center'!Y41</f>
        <v>0</v>
      </c>
      <c r="AG41" s="673"/>
      <c r="AH41" s="674">
        <f t="shared" si="14"/>
        <v>0</v>
      </c>
      <c r="AI41" s="673">
        <f>'[2]Off.Service Center'!AB41</f>
        <v>0</v>
      </c>
      <c r="AJ41" s="673"/>
      <c r="AK41" s="675">
        <f t="shared" si="15"/>
        <v>0</v>
      </c>
      <c r="AL41" s="673">
        <f>'[2]Off.Service Center'!AE41</f>
        <v>0</v>
      </c>
      <c r="AM41" s="673"/>
      <c r="AN41" s="675">
        <f t="shared" si="16"/>
        <v>0</v>
      </c>
      <c r="AO41" s="688">
        <f t="shared" si="17"/>
        <v>0</v>
      </c>
      <c r="AP41" s="689">
        <f t="shared" si="17"/>
        <v>0</v>
      </c>
      <c r="AQ41" s="690">
        <f t="shared" si="18"/>
        <v>0</v>
      </c>
      <c r="AR41" s="673">
        <f>'[2]Off.Service Center'!AH41</f>
        <v>0</v>
      </c>
      <c r="AS41" s="673"/>
      <c r="AT41" s="674">
        <f t="shared" si="19"/>
        <v>0</v>
      </c>
      <c r="AU41" s="673">
        <f>'[2]Off.Service Center'!AK41</f>
        <v>0</v>
      </c>
      <c r="AV41" s="673"/>
      <c r="AW41" s="675">
        <f t="shared" si="20"/>
        <v>0</v>
      </c>
      <c r="AX41" s="673">
        <f>'[2]Off.Service Center'!AN41</f>
        <v>0</v>
      </c>
      <c r="AY41" s="673"/>
      <c r="AZ41" s="773">
        <f t="shared" si="21"/>
        <v>0</v>
      </c>
      <c r="BA41" s="688">
        <f t="shared" si="22"/>
        <v>0</v>
      </c>
      <c r="BB41" s="701">
        <f t="shared" si="22"/>
        <v>0</v>
      </c>
      <c r="BC41" s="706">
        <f t="shared" si="23"/>
        <v>0</v>
      </c>
      <c r="BD41" s="711">
        <f t="shared" si="0"/>
        <v>0</v>
      </c>
      <c r="BE41" s="715">
        <f t="shared" si="1"/>
        <v>0</v>
      </c>
      <c r="BF41" s="716">
        <f t="shared" si="24"/>
        <v>0</v>
      </c>
      <c r="BG41" s="717">
        <f t="shared" si="25"/>
        <v>0</v>
      </c>
      <c r="BH41" s="673">
        <f t="shared" si="26"/>
        <v>0</v>
      </c>
      <c r="BI41" s="677">
        <f t="shared" si="27"/>
        <v>0</v>
      </c>
      <c r="BJ41" s="541"/>
      <c r="BK41" s="380"/>
      <c r="BL41" s="374">
        <f>ROUND(VLOOKUP($B41,Test!$A$73:$E$125,3),0)/1000</f>
        <v>0</v>
      </c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</row>
    <row r="42" spans="1:79" s="383" customFormat="1" ht="33" customHeight="1">
      <c r="A42" s="388">
        <v>36</v>
      </c>
      <c r="B42" s="384">
        <v>51609</v>
      </c>
      <c r="C42" s="536" t="s">
        <v>89</v>
      </c>
      <c r="D42" s="698" t="s">
        <v>286</v>
      </c>
      <c r="E42" s="672">
        <f>'[2]Off.Service Center'!D42</f>
        <v>0</v>
      </c>
      <c r="F42" s="673"/>
      <c r="G42" s="675">
        <f t="shared" si="2"/>
        <v>0</v>
      </c>
      <c r="H42" s="673">
        <f>'[2]Off.Service Center'!G42</f>
        <v>0</v>
      </c>
      <c r="I42" s="673"/>
      <c r="J42" s="675">
        <f t="shared" si="3"/>
        <v>0</v>
      </c>
      <c r="K42" s="673">
        <f>'[2]Off.Service Center'!J42</f>
        <v>0</v>
      </c>
      <c r="L42" s="673"/>
      <c r="M42" s="773">
        <f t="shared" si="4"/>
        <v>0</v>
      </c>
      <c r="N42" s="688">
        <f t="shared" si="5"/>
        <v>0</v>
      </c>
      <c r="O42" s="689">
        <f t="shared" si="5"/>
        <v>0</v>
      </c>
      <c r="P42" s="690">
        <f t="shared" si="6"/>
        <v>0</v>
      </c>
      <c r="Q42" s="673">
        <f>'[2]Off.Service Center'!M42</f>
        <v>0</v>
      </c>
      <c r="R42" s="673"/>
      <c r="S42" s="675">
        <f t="shared" si="7"/>
        <v>0</v>
      </c>
      <c r="T42" s="673">
        <f>'[2]Off.Service Center'!P42</f>
        <v>0</v>
      </c>
      <c r="U42" s="673"/>
      <c r="V42" s="675">
        <f t="shared" si="8"/>
        <v>0</v>
      </c>
      <c r="W42" s="673">
        <f>'[2]Off.Service Center'!S42</f>
        <v>0</v>
      </c>
      <c r="X42" s="673"/>
      <c r="Y42" s="773">
        <f t="shared" si="9"/>
        <v>0</v>
      </c>
      <c r="Z42" s="688">
        <f t="shared" si="10"/>
        <v>0</v>
      </c>
      <c r="AA42" s="701">
        <f t="shared" si="10"/>
        <v>0</v>
      </c>
      <c r="AB42" s="690">
        <f t="shared" si="11"/>
        <v>0</v>
      </c>
      <c r="AC42" s="779">
        <f t="shared" si="12"/>
        <v>0</v>
      </c>
      <c r="AD42" s="776">
        <f t="shared" si="12"/>
        <v>0</v>
      </c>
      <c r="AE42" s="777">
        <f t="shared" si="13"/>
        <v>0</v>
      </c>
      <c r="AF42" s="672">
        <f>'[2]Off.Service Center'!Y42</f>
        <v>0</v>
      </c>
      <c r="AG42" s="673"/>
      <c r="AH42" s="674">
        <f t="shared" si="14"/>
        <v>0</v>
      </c>
      <c r="AI42" s="673">
        <f>'[2]Off.Service Center'!AB42</f>
        <v>0</v>
      </c>
      <c r="AJ42" s="673"/>
      <c r="AK42" s="675">
        <f t="shared" si="15"/>
        <v>0</v>
      </c>
      <c r="AL42" s="673">
        <f>'[2]Off.Service Center'!AE42</f>
        <v>0</v>
      </c>
      <c r="AM42" s="673"/>
      <c r="AN42" s="675">
        <f t="shared" si="16"/>
        <v>0</v>
      </c>
      <c r="AO42" s="688">
        <f t="shared" si="17"/>
        <v>0</v>
      </c>
      <c r="AP42" s="689">
        <f t="shared" si="17"/>
        <v>0</v>
      </c>
      <c r="AQ42" s="690">
        <f t="shared" si="18"/>
        <v>0</v>
      </c>
      <c r="AR42" s="673">
        <f>'[2]Off.Service Center'!AH42</f>
        <v>0</v>
      </c>
      <c r="AS42" s="673"/>
      <c r="AT42" s="674">
        <f t="shared" si="19"/>
        <v>0</v>
      </c>
      <c r="AU42" s="673">
        <f>'[2]Off.Service Center'!AK42</f>
        <v>0</v>
      </c>
      <c r="AV42" s="673"/>
      <c r="AW42" s="675">
        <f t="shared" si="20"/>
        <v>0</v>
      </c>
      <c r="AX42" s="673">
        <f>'[2]Off.Service Center'!AN42</f>
        <v>0</v>
      </c>
      <c r="AY42" s="673"/>
      <c r="AZ42" s="773">
        <f t="shared" si="21"/>
        <v>0</v>
      </c>
      <c r="BA42" s="688">
        <f t="shared" si="22"/>
        <v>0</v>
      </c>
      <c r="BB42" s="701">
        <f t="shared" si="22"/>
        <v>0</v>
      </c>
      <c r="BC42" s="706">
        <f t="shared" si="23"/>
        <v>0</v>
      </c>
      <c r="BD42" s="711">
        <f t="shared" si="0"/>
        <v>0</v>
      </c>
      <c r="BE42" s="715">
        <f t="shared" si="1"/>
        <v>0</v>
      </c>
      <c r="BF42" s="716">
        <f t="shared" si="24"/>
        <v>0</v>
      </c>
      <c r="BG42" s="717">
        <f t="shared" si="25"/>
        <v>0</v>
      </c>
      <c r="BH42" s="673">
        <f t="shared" si="26"/>
        <v>0</v>
      </c>
      <c r="BI42" s="677">
        <f t="shared" si="27"/>
        <v>0</v>
      </c>
      <c r="BJ42" s="541"/>
      <c r="BK42" s="380"/>
      <c r="BL42" s="374">
        <f>ROUND(VLOOKUP($B42,Test!$A$73:$E$125,3),0)/1000</f>
        <v>0</v>
      </c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</row>
    <row r="43" spans="1:79" s="383" customFormat="1" ht="33" customHeight="1">
      <c r="A43" s="388">
        <v>37</v>
      </c>
      <c r="B43" s="384">
        <v>51610</v>
      </c>
      <c r="C43" s="536" t="s">
        <v>32</v>
      </c>
      <c r="D43" s="698" t="s">
        <v>287</v>
      </c>
      <c r="E43" s="672">
        <f>'[2]Off.Service Center'!D43</f>
        <v>28000</v>
      </c>
      <c r="F43" s="673">
        <v>96608.08</v>
      </c>
      <c r="G43" s="675">
        <f t="shared" si="2"/>
        <v>-68608.08</v>
      </c>
      <c r="H43" s="673">
        <f>'[2]Off.Service Center'!G43</f>
        <v>28000</v>
      </c>
      <c r="I43" s="673">
        <v>36523.42</v>
      </c>
      <c r="J43" s="675">
        <f t="shared" si="3"/>
        <v>-8523.4199999999983</v>
      </c>
      <c r="K43" s="673">
        <f>'[2]Off.Service Center'!J43</f>
        <v>28000</v>
      </c>
      <c r="L43" s="673">
        <v>35561.050000000003</v>
      </c>
      <c r="M43" s="773">
        <f t="shared" si="4"/>
        <v>-7561.0500000000029</v>
      </c>
      <c r="N43" s="688">
        <f t="shared" si="5"/>
        <v>84000</v>
      </c>
      <c r="O43" s="689">
        <f t="shared" si="5"/>
        <v>168692.55</v>
      </c>
      <c r="P43" s="690">
        <f t="shared" si="6"/>
        <v>-84692.549999999988</v>
      </c>
      <c r="Q43" s="673">
        <f>'[2]Off.Service Center'!M43</f>
        <v>28000</v>
      </c>
      <c r="R43" s="673">
        <v>38074.79</v>
      </c>
      <c r="S43" s="675">
        <f t="shared" si="7"/>
        <v>-10074.790000000001</v>
      </c>
      <c r="T43" s="673">
        <f>'[2]Off.Service Center'!P43</f>
        <v>28000</v>
      </c>
      <c r="U43" s="673"/>
      <c r="V43" s="675">
        <f t="shared" si="8"/>
        <v>28000</v>
      </c>
      <c r="W43" s="673">
        <f>'[2]Off.Service Center'!S43</f>
        <v>28000</v>
      </c>
      <c r="X43" s="673"/>
      <c r="Y43" s="773">
        <f t="shared" si="9"/>
        <v>28000</v>
      </c>
      <c r="Z43" s="688">
        <f t="shared" si="10"/>
        <v>84000</v>
      </c>
      <c r="AA43" s="701">
        <f t="shared" si="10"/>
        <v>38074.79</v>
      </c>
      <c r="AB43" s="690">
        <f t="shared" si="11"/>
        <v>45925.21</v>
      </c>
      <c r="AC43" s="779">
        <f t="shared" si="12"/>
        <v>168000</v>
      </c>
      <c r="AD43" s="776">
        <f t="shared" si="12"/>
        <v>206767.34</v>
      </c>
      <c r="AE43" s="777">
        <f t="shared" si="13"/>
        <v>-38767.339999999997</v>
      </c>
      <c r="AF43" s="672">
        <f>'[2]Off.Service Center'!Y43</f>
        <v>28000</v>
      </c>
      <c r="AG43" s="673"/>
      <c r="AH43" s="674">
        <f t="shared" si="14"/>
        <v>28000</v>
      </c>
      <c r="AI43" s="673">
        <f>'[2]Off.Service Center'!AB43</f>
        <v>28000</v>
      </c>
      <c r="AJ43" s="673"/>
      <c r="AK43" s="675">
        <f t="shared" si="15"/>
        <v>28000</v>
      </c>
      <c r="AL43" s="673">
        <f>'[2]Off.Service Center'!AE43</f>
        <v>28000</v>
      </c>
      <c r="AM43" s="673"/>
      <c r="AN43" s="675">
        <f t="shared" si="16"/>
        <v>28000</v>
      </c>
      <c r="AO43" s="688">
        <f t="shared" si="17"/>
        <v>84000</v>
      </c>
      <c r="AP43" s="689">
        <f t="shared" si="17"/>
        <v>0</v>
      </c>
      <c r="AQ43" s="690">
        <f t="shared" si="18"/>
        <v>84000</v>
      </c>
      <c r="AR43" s="673">
        <f>'[2]Off.Service Center'!AH43</f>
        <v>28000</v>
      </c>
      <c r="AS43" s="673"/>
      <c r="AT43" s="674">
        <f t="shared" si="19"/>
        <v>28000</v>
      </c>
      <c r="AU43" s="673">
        <f>'[2]Off.Service Center'!AK43</f>
        <v>29000</v>
      </c>
      <c r="AV43" s="673"/>
      <c r="AW43" s="675">
        <f t="shared" si="20"/>
        <v>29000</v>
      </c>
      <c r="AX43" s="673">
        <f>'[2]Off.Service Center'!AN43</f>
        <v>29000</v>
      </c>
      <c r="AY43" s="673"/>
      <c r="AZ43" s="773">
        <f t="shared" si="21"/>
        <v>29000</v>
      </c>
      <c r="BA43" s="688">
        <f t="shared" si="22"/>
        <v>86000</v>
      </c>
      <c r="BB43" s="701">
        <f t="shared" si="22"/>
        <v>0</v>
      </c>
      <c r="BC43" s="706">
        <f t="shared" si="23"/>
        <v>86000</v>
      </c>
      <c r="BD43" s="711">
        <f t="shared" si="0"/>
        <v>170000</v>
      </c>
      <c r="BE43" s="715">
        <f t="shared" si="1"/>
        <v>0</v>
      </c>
      <c r="BF43" s="716">
        <f t="shared" si="24"/>
        <v>170000</v>
      </c>
      <c r="BG43" s="717">
        <f t="shared" si="25"/>
        <v>338000</v>
      </c>
      <c r="BH43" s="673">
        <f t="shared" si="26"/>
        <v>206767.34</v>
      </c>
      <c r="BI43" s="677">
        <f t="shared" si="27"/>
        <v>131232.66</v>
      </c>
      <c r="BJ43" s="541"/>
      <c r="BK43" s="380"/>
      <c r="BL43" s="374">
        <f>ROUND(VLOOKUP($B43,Test!$A$73:$E$125,3),0)/1000</f>
        <v>76.171000000000006</v>
      </c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</row>
    <row r="44" spans="1:79" s="383" customFormat="1" ht="33" customHeight="1">
      <c r="A44" s="388">
        <v>38</v>
      </c>
      <c r="B44" s="384">
        <v>51611</v>
      </c>
      <c r="C44" s="536" t="s">
        <v>33</v>
      </c>
      <c r="D44" s="698" t="s">
        <v>288</v>
      </c>
      <c r="E44" s="672">
        <f>'[2]Off.Service Center'!D44</f>
        <v>82708.443238000007</v>
      </c>
      <c r="F44" s="673">
        <v>57587.1</v>
      </c>
      <c r="G44" s="675">
        <f t="shared" si="2"/>
        <v>25121.343238000009</v>
      </c>
      <c r="H44" s="673">
        <f>'[2]Off.Service Center'!G44</f>
        <v>30857.622026000005</v>
      </c>
      <c r="I44" s="673">
        <v>74953.16</v>
      </c>
      <c r="J44" s="675">
        <f t="shared" si="3"/>
        <v>-44095.537973999999</v>
      </c>
      <c r="K44" s="673">
        <f>'[2]Off.Service Center'!J44</f>
        <v>39560.206187999996</v>
      </c>
      <c r="L44" s="673">
        <v>99289.34</v>
      </c>
      <c r="M44" s="773">
        <f t="shared" si="4"/>
        <v>-59729.133812</v>
      </c>
      <c r="N44" s="688">
        <f t="shared" si="5"/>
        <v>153126.27145200002</v>
      </c>
      <c r="O44" s="689">
        <f t="shared" si="5"/>
        <v>231829.6</v>
      </c>
      <c r="P44" s="690">
        <f t="shared" si="6"/>
        <v>-78703.32854799999</v>
      </c>
      <c r="Q44" s="673">
        <f>'[2]Off.Service Center'!M44</f>
        <v>40469.387312999999</v>
      </c>
      <c r="R44" s="673">
        <v>105996.47</v>
      </c>
      <c r="S44" s="675">
        <f t="shared" si="7"/>
        <v>-65527.082687000002</v>
      </c>
      <c r="T44" s="673">
        <f>'[2]Off.Service Center'!P44</f>
        <v>46592.504217999995</v>
      </c>
      <c r="U44" s="673"/>
      <c r="V44" s="675">
        <f t="shared" si="8"/>
        <v>46592.504217999995</v>
      </c>
      <c r="W44" s="673">
        <f>'[2]Off.Service Center'!S44</f>
        <v>30316.292869999997</v>
      </c>
      <c r="X44" s="673"/>
      <c r="Y44" s="773">
        <f t="shared" si="9"/>
        <v>30316.292869999997</v>
      </c>
      <c r="Z44" s="688">
        <f t="shared" si="10"/>
        <v>117378.18440100001</v>
      </c>
      <c r="AA44" s="701">
        <f t="shared" si="10"/>
        <v>105996.47</v>
      </c>
      <c r="AB44" s="690">
        <f t="shared" si="11"/>
        <v>11381.714401000005</v>
      </c>
      <c r="AC44" s="779">
        <f t="shared" si="12"/>
        <v>270504.45585299999</v>
      </c>
      <c r="AD44" s="776">
        <f t="shared" si="12"/>
        <v>337826.07</v>
      </c>
      <c r="AE44" s="777">
        <f t="shared" si="13"/>
        <v>-67321.614147000015</v>
      </c>
      <c r="AF44" s="672">
        <f>'[2]Off.Service Center'!Y44</f>
        <v>81620.732194999975</v>
      </c>
      <c r="AG44" s="673"/>
      <c r="AH44" s="674">
        <f t="shared" si="14"/>
        <v>81620.732194999975</v>
      </c>
      <c r="AI44" s="673">
        <f>'[2]Off.Service Center'!AB44</f>
        <v>33135.141838000003</v>
      </c>
      <c r="AJ44" s="673"/>
      <c r="AK44" s="675">
        <f t="shared" si="15"/>
        <v>33135.141838000003</v>
      </c>
      <c r="AL44" s="673">
        <f>'[2]Off.Service Center'!AE44</f>
        <v>43389.617975999987</v>
      </c>
      <c r="AM44" s="673"/>
      <c r="AN44" s="675">
        <f t="shared" si="16"/>
        <v>43389.617975999987</v>
      </c>
      <c r="AO44" s="688">
        <f t="shared" si="17"/>
        <v>158145.49200899995</v>
      </c>
      <c r="AP44" s="689">
        <f t="shared" si="17"/>
        <v>0</v>
      </c>
      <c r="AQ44" s="690">
        <f t="shared" si="18"/>
        <v>158145.49200899995</v>
      </c>
      <c r="AR44" s="673">
        <f>'[2]Off.Service Center'!AH44</f>
        <v>56049.777638</v>
      </c>
      <c r="AS44" s="673"/>
      <c r="AT44" s="674">
        <f t="shared" si="19"/>
        <v>56049.777638</v>
      </c>
      <c r="AU44" s="673">
        <f>'[2]Off.Service Center'!AK44</f>
        <v>27397.375617999998</v>
      </c>
      <c r="AV44" s="673"/>
      <c r="AW44" s="675">
        <f t="shared" si="20"/>
        <v>27397.375617999998</v>
      </c>
      <c r="AX44" s="673">
        <f>'[2]Off.Service Center'!AN44</f>
        <v>47981.927122999994</v>
      </c>
      <c r="AY44" s="673"/>
      <c r="AZ44" s="773">
        <f t="shared" si="21"/>
        <v>47981.927122999994</v>
      </c>
      <c r="BA44" s="688">
        <f t="shared" si="22"/>
        <v>131429.08037899999</v>
      </c>
      <c r="BB44" s="701">
        <f t="shared" si="22"/>
        <v>0</v>
      </c>
      <c r="BC44" s="706">
        <f t="shared" si="23"/>
        <v>131429.08037899999</v>
      </c>
      <c r="BD44" s="711">
        <f t="shared" si="0"/>
        <v>289574.57238799991</v>
      </c>
      <c r="BE44" s="715">
        <f t="shared" si="1"/>
        <v>0</v>
      </c>
      <c r="BF44" s="716">
        <f t="shared" si="24"/>
        <v>289574.57238799991</v>
      </c>
      <c r="BG44" s="717">
        <f t="shared" si="25"/>
        <v>560079.02824099991</v>
      </c>
      <c r="BH44" s="673">
        <f t="shared" si="26"/>
        <v>337826.07</v>
      </c>
      <c r="BI44" s="677">
        <f t="shared" si="27"/>
        <v>222252.9582409999</v>
      </c>
      <c r="BJ44" s="541"/>
      <c r="BK44" s="380"/>
      <c r="BL44" s="374">
        <f>ROUND(VLOOKUP($B44,Test!$A$73:$E$125,3),0)/1000</f>
        <v>97.941000000000003</v>
      </c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</row>
    <row r="45" spans="1:79" s="383" customFormat="1" ht="33" customHeight="1">
      <c r="A45" s="388">
        <v>39</v>
      </c>
      <c r="B45" s="384">
        <v>51612</v>
      </c>
      <c r="C45" s="536" t="s">
        <v>34</v>
      </c>
      <c r="D45" s="698" t="s">
        <v>289</v>
      </c>
      <c r="E45" s="672">
        <f>'[2]Off.Service Center'!D45</f>
        <v>0</v>
      </c>
      <c r="F45" s="673"/>
      <c r="G45" s="675">
        <f t="shared" si="2"/>
        <v>0</v>
      </c>
      <c r="H45" s="673">
        <f>'[2]Off.Service Center'!G45</f>
        <v>0</v>
      </c>
      <c r="I45" s="673"/>
      <c r="J45" s="675">
        <f t="shared" si="3"/>
        <v>0</v>
      </c>
      <c r="K45" s="673">
        <f>'[2]Off.Service Center'!J45</f>
        <v>0</v>
      </c>
      <c r="L45" s="673"/>
      <c r="M45" s="773">
        <f t="shared" si="4"/>
        <v>0</v>
      </c>
      <c r="N45" s="688">
        <f t="shared" si="5"/>
        <v>0</v>
      </c>
      <c r="O45" s="689">
        <f t="shared" si="5"/>
        <v>0</v>
      </c>
      <c r="P45" s="690">
        <f t="shared" si="6"/>
        <v>0</v>
      </c>
      <c r="Q45" s="673">
        <f>'[2]Off.Service Center'!M45</f>
        <v>0</v>
      </c>
      <c r="R45" s="673"/>
      <c r="S45" s="675">
        <f t="shared" si="7"/>
        <v>0</v>
      </c>
      <c r="T45" s="673">
        <f>'[2]Off.Service Center'!P45</f>
        <v>0</v>
      </c>
      <c r="U45" s="673"/>
      <c r="V45" s="675">
        <f t="shared" si="8"/>
        <v>0</v>
      </c>
      <c r="W45" s="673">
        <f>'[2]Off.Service Center'!S45</f>
        <v>0</v>
      </c>
      <c r="X45" s="673"/>
      <c r="Y45" s="773">
        <f t="shared" si="9"/>
        <v>0</v>
      </c>
      <c r="Z45" s="688">
        <f t="shared" si="10"/>
        <v>0</v>
      </c>
      <c r="AA45" s="701">
        <f t="shared" si="10"/>
        <v>0</v>
      </c>
      <c r="AB45" s="690">
        <f t="shared" si="11"/>
        <v>0</v>
      </c>
      <c r="AC45" s="779">
        <f t="shared" si="12"/>
        <v>0</v>
      </c>
      <c r="AD45" s="776">
        <f t="shared" si="12"/>
        <v>0</v>
      </c>
      <c r="AE45" s="777">
        <f t="shared" si="13"/>
        <v>0</v>
      </c>
      <c r="AF45" s="672">
        <f>'[2]Off.Service Center'!Y45</f>
        <v>0</v>
      </c>
      <c r="AG45" s="673"/>
      <c r="AH45" s="674">
        <f t="shared" si="14"/>
        <v>0</v>
      </c>
      <c r="AI45" s="673">
        <f>'[2]Off.Service Center'!AB45</f>
        <v>0</v>
      </c>
      <c r="AJ45" s="673"/>
      <c r="AK45" s="675">
        <f t="shared" si="15"/>
        <v>0</v>
      </c>
      <c r="AL45" s="673">
        <f>'[2]Off.Service Center'!AE45</f>
        <v>0</v>
      </c>
      <c r="AM45" s="673"/>
      <c r="AN45" s="675">
        <f t="shared" si="16"/>
        <v>0</v>
      </c>
      <c r="AO45" s="688">
        <f t="shared" si="17"/>
        <v>0</v>
      </c>
      <c r="AP45" s="689">
        <f t="shared" si="17"/>
        <v>0</v>
      </c>
      <c r="AQ45" s="690">
        <f t="shared" si="18"/>
        <v>0</v>
      </c>
      <c r="AR45" s="673">
        <f>'[2]Off.Service Center'!AH45</f>
        <v>0</v>
      </c>
      <c r="AS45" s="673"/>
      <c r="AT45" s="674">
        <f t="shared" si="19"/>
        <v>0</v>
      </c>
      <c r="AU45" s="673">
        <f>'[2]Off.Service Center'!AK45</f>
        <v>0</v>
      </c>
      <c r="AV45" s="673"/>
      <c r="AW45" s="675">
        <f t="shared" si="20"/>
        <v>0</v>
      </c>
      <c r="AX45" s="673">
        <f>'[2]Off.Service Center'!AN45</f>
        <v>0</v>
      </c>
      <c r="AY45" s="673"/>
      <c r="AZ45" s="773">
        <f t="shared" si="21"/>
        <v>0</v>
      </c>
      <c r="BA45" s="688">
        <f t="shared" si="22"/>
        <v>0</v>
      </c>
      <c r="BB45" s="701">
        <f t="shared" si="22"/>
        <v>0</v>
      </c>
      <c r="BC45" s="706">
        <f t="shared" si="23"/>
        <v>0</v>
      </c>
      <c r="BD45" s="711">
        <f t="shared" si="0"/>
        <v>0</v>
      </c>
      <c r="BE45" s="715">
        <f t="shared" si="1"/>
        <v>0</v>
      </c>
      <c r="BF45" s="716">
        <f t="shared" si="24"/>
        <v>0</v>
      </c>
      <c r="BG45" s="717">
        <f t="shared" si="25"/>
        <v>0</v>
      </c>
      <c r="BH45" s="673">
        <f t="shared" si="26"/>
        <v>0</v>
      </c>
      <c r="BI45" s="677">
        <f t="shared" si="27"/>
        <v>0</v>
      </c>
      <c r="BJ45" s="541"/>
      <c r="BK45" s="380"/>
      <c r="BL45" s="374">
        <f>ROUND(VLOOKUP($B45,Test!$A$73:$E$125,3),0)/1000</f>
        <v>0</v>
      </c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</row>
    <row r="46" spans="1:79" s="383" customFormat="1" ht="33" customHeight="1">
      <c r="A46" s="388">
        <v>40</v>
      </c>
      <c r="B46" s="384">
        <v>51613</v>
      </c>
      <c r="C46" s="536" t="s">
        <v>61</v>
      </c>
      <c r="D46" s="698" t="s">
        <v>290</v>
      </c>
      <c r="E46" s="672">
        <f>'[2]Off.Service Center'!D46</f>
        <v>1540</v>
      </c>
      <c r="F46" s="673">
        <v>3723</v>
      </c>
      <c r="G46" s="675">
        <f t="shared" si="2"/>
        <v>-2183</v>
      </c>
      <c r="H46" s="673">
        <f>'[2]Off.Service Center'!G46</f>
        <v>2540</v>
      </c>
      <c r="I46" s="673">
        <v>1766</v>
      </c>
      <c r="J46" s="675">
        <f t="shared" si="3"/>
        <v>774</v>
      </c>
      <c r="K46" s="673">
        <f>'[2]Off.Service Center'!J46</f>
        <v>2040</v>
      </c>
      <c r="L46" s="673">
        <v>2339</v>
      </c>
      <c r="M46" s="773">
        <f t="shared" si="4"/>
        <v>-299</v>
      </c>
      <c r="N46" s="688">
        <f t="shared" si="5"/>
        <v>6120</v>
      </c>
      <c r="O46" s="689">
        <f t="shared" si="5"/>
        <v>7828</v>
      </c>
      <c r="P46" s="690">
        <f t="shared" si="6"/>
        <v>-1708</v>
      </c>
      <c r="Q46" s="673">
        <f>'[2]Off.Service Center'!M46</f>
        <v>1540</v>
      </c>
      <c r="R46" s="673"/>
      <c r="S46" s="675">
        <f t="shared" si="7"/>
        <v>1540</v>
      </c>
      <c r="T46" s="673">
        <f>'[2]Off.Service Center'!P46</f>
        <v>2040</v>
      </c>
      <c r="U46" s="673"/>
      <c r="V46" s="675">
        <f t="shared" si="8"/>
        <v>2040</v>
      </c>
      <c r="W46" s="673">
        <f>'[2]Off.Service Center'!S46</f>
        <v>2540</v>
      </c>
      <c r="X46" s="673"/>
      <c r="Y46" s="773">
        <f t="shared" si="9"/>
        <v>2540</v>
      </c>
      <c r="Z46" s="688">
        <f t="shared" si="10"/>
        <v>6120</v>
      </c>
      <c r="AA46" s="701">
        <f t="shared" si="10"/>
        <v>0</v>
      </c>
      <c r="AB46" s="690">
        <f t="shared" si="11"/>
        <v>6120</v>
      </c>
      <c r="AC46" s="779">
        <f t="shared" si="12"/>
        <v>12240</v>
      </c>
      <c r="AD46" s="776">
        <f t="shared" si="12"/>
        <v>7828</v>
      </c>
      <c r="AE46" s="777">
        <f t="shared" si="13"/>
        <v>4412</v>
      </c>
      <c r="AF46" s="672">
        <f>'[2]Off.Service Center'!Y46</f>
        <v>2040</v>
      </c>
      <c r="AG46" s="673"/>
      <c r="AH46" s="674">
        <f t="shared" si="14"/>
        <v>2040</v>
      </c>
      <c r="AI46" s="673">
        <f>'[2]Off.Service Center'!AB46</f>
        <v>2040</v>
      </c>
      <c r="AJ46" s="673"/>
      <c r="AK46" s="675">
        <f t="shared" si="15"/>
        <v>2040</v>
      </c>
      <c r="AL46" s="673">
        <f>'[2]Off.Service Center'!AE46</f>
        <v>3040</v>
      </c>
      <c r="AM46" s="673"/>
      <c r="AN46" s="675">
        <f t="shared" si="16"/>
        <v>3040</v>
      </c>
      <c r="AO46" s="688">
        <f t="shared" si="17"/>
        <v>7120</v>
      </c>
      <c r="AP46" s="689">
        <f t="shared" si="17"/>
        <v>0</v>
      </c>
      <c r="AQ46" s="690">
        <f t="shared" si="18"/>
        <v>7120</v>
      </c>
      <c r="AR46" s="673">
        <f>'[2]Off.Service Center'!AH46</f>
        <v>2540</v>
      </c>
      <c r="AS46" s="673"/>
      <c r="AT46" s="674">
        <f t="shared" si="19"/>
        <v>2540</v>
      </c>
      <c r="AU46" s="673">
        <f>'[2]Off.Service Center'!AK46</f>
        <v>2540</v>
      </c>
      <c r="AV46" s="673"/>
      <c r="AW46" s="675">
        <f t="shared" si="20"/>
        <v>2540</v>
      </c>
      <c r="AX46" s="673">
        <f>'[2]Off.Service Center'!AN46</f>
        <v>2540</v>
      </c>
      <c r="AY46" s="673"/>
      <c r="AZ46" s="773">
        <f t="shared" si="21"/>
        <v>2540</v>
      </c>
      <c r="BA46" s="688">
        <f t="shared" si="22"/>
        <v>7620</v>
      </c>
      <c r="BB46" s="701">
        <f t="shared" si="22"/>
        <v>0</v>
      </c>
      <c r="BC46" s="706">
        <f t="shared" si="23"/>
        <v>7620</v>
      </c>
      <c r="BD46" s="711">
        <f t="shared" si="0"/>
        <v>14740</v>
      </c>
      <c r="BE46" s="715">
        <f t="shared" si="1"/>
        <v>0</v>
      </c>
      <c r="BF46" s="716">
        <f t="shared" si="24"/>
        <v>14740</v>
      </c>
      <c r="BG46" s="717">
        <f t="shared" si="25"/>
        <v>26980</v>
      </c>
      <c r="BH46" s="673">
        <f t="shared" si="26"/>
        <v>7828</v>
      </c>
      <c r="BI46" s="677">
        <f t="shared" si="27"/>
        <v>19152</v>
      </c>
      <c r="BJ46" s="541"/>
      <c r="BK46" s="380"/>
      <c r="BL46" s="374">
        <f>ROUND(VLOOKUP($B46,Test!$A$73:$E$125,3),0)/1000</f>
        <v>3.0630000000000002</v>
      </c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</row>
    <row r="47" spans="1:79" s="383" customFormat="1" ht="33" customHeight="1">
      <c r="A47" s="388">
        <v>41</v>
      </c>
      <c r="B47" s="384">
        <v>51614</v>
      </c>
      <c r="C47" s="536" t="s">
        <v>42</v>
      </c>
      <c r="D47" s="698" t="s">
        <v>291</v>
      </c>
      <c r="E47" s="672">
        <f>'[2]Off.Service Center'!D47</f>
        <v>23000</v>
      </c>
      <c r="F47" s="673">
        <v>19218</v>
      </c>
      <c r="G47" s="675">
        <f t="shared" si="2"/>
        <v>3782</v>
      </c>
      <c r="H47" s="673">
        <f>'[2]Off.Service Center'!G47</f>
        <v>26000</v>
      </c>
      <c r="I47" s="673">
        <v>16057.65</v>
      </c>
      <c r="J47" s="675">
        <f t="shared" si="3"/>
        <v>9942.35</v>
      </c>
      <c r="K47" s="673">
        <f>'[2]Off.Service Center'!J47</f>
        <v>23000</v>
      </c>
      <c r="L47" s="673">
        <v>28426.400000000001</v>
      </c>
      <c r="M47" s="773">
        <f t="shared" si="4"/>
        <v>-5426.4000000000015</v>
      </c>
      <c r="N47" s="688">
        <f t="shared" si="5"/>
        <v>72000</v>
      </c>
      <c r="O47" s="689">
        <f t="shared" si="5"/>
        <v>63702.05</v>
      </c>
      <c r="P47" s="690">
        <f t="shared" si="6"/>
        <v>8297.9499999999971</v>
      </c>
      <c r="Q47" s="673">
        <f>'[2]Off.Service Center'!M47</f>
        <v>13000</v>
      </c>
      <c r="R47" s="673">
        <v>-318</v>
      </c>
      <c r="S47" s="675">
        <f t="shared" si="7"/>
        <v>13318</v>
      </c>
      <c r="T47" s="673">
        <f>'[2]Off.Service Center'!P47</f>
        <v>13000</v>
      </c>
      <c r="U47" s="673"/>
      <c r="V47" s="675">
        <f t="shared" si="8"/>
        <v>13000</v>
      </c>
      <c r="W47" s="673">
        <f>'[2]Off.Service Center'!S47</f>
        <v>13000</v>
      </c>
      <c r="X47" s="673"/>
      <c r="Y47" s="773">
        <f t="shared" si="9"/>
        <v>13000</v>
      </c>
      <c r="Z47" s="688">
        <f t="shared" si="10"/>
        <v>39000</v>
      </c>
      <c r="AA47" s="701">
        <f t="shared" si="10"/>
        <v>-318</v>
      </c>
      <c r="AB47" s="690">
        <f t="shared" si="11"/>
        <v>39318</v>
      </c>
      <c r="AC47" s="779">
        <f t="shared" si="12"/>
        <v>111000</v>
      </c>
      <c r="AD47" s="776">
        <f t="shared" si="12"/>
        <v>63384.05</v>
      </c>
      <c r="AE47" s="777">
        <f t="shared" si="13"/>
        <v>47615.95</v>
      </c>
      <c r="AF47" s="672">
        <f>'[2]Off.Service Center'!Y47</f>
        <v>16000</v>
      </c>
      <c r="AG47" s="673"/>
      <c r="AH47" s="674">
        <f t="shared" si="14"/>
        <v>16000</v>
      </c>
      <c r="AI47" s="673">
        <f>'[2]Off.Service Center'!AB47</f>
        <v>13000</v>
      </c>
      <c r="AJ47" s="673"/>
      <c r="AK47" s="675">
        <f t="shared" si="15"/>
        <v>13000</v>
      </c>
      <c r="AL47" s="673">
        <f>'[2]Off.Service Center'!AE47</f>
        <v>13000</v>
      </c>
      <c r="AM47" s="673"/>
      <c r="AN47" s="675">
        <f t="shared" si="16"/>
        <v>13000</v>
      </c>
      <c r="AO47" s="688">
        <f t="shared" si="17"/>
        <v>42000</v>
      </c>
      <c r="AP47" s="689">
        <f t="shared" si="17"/>
        <v>0</v>
      </c>
      <c r="AQ47" s="690">
        <f t="shared" si="18"/>
        <v>42000</v>
      </c>
      <c r="AR47" s="673">
        <f>'[2]Off.Service Center'!AH47</f>
        <v>16000</v>
      </c>
      <c r="AS47" s="673"/>
      <c r="AT47" s="674">
        <f t="shared" si="19"/>
        <v>16000</v>
      </c>
      <c r="AU47" s="673">
        <f>'[2]Off.Service Center'!AK47</f>
        <v>13000</v>
      </c>
      <c r="AV47" s="673"/>
      <c r="AW47" s="675">
        <f t="shared" si="20"/>
        <v>13000</v>
      </c>
      <c r="AX47" s="673">
        <f>'[2]Off.Service Center'!AN47</f>
        <v>13000</v>
      </c>
      <c r="AY47" s="673"/>
      <c r="AZ47" s="773">
        <f t="shared" si="21"/>
        <v>13000</v>
      </c>
      <c r="BA47" s="688">
        <f t="shared" si="22"/>
        <v>42000</v>
      </c>
      <c r="BB47" s="701">
        <f t="shared" si="22"/>
        <v>0</v>
      </c>
      <c r="BC47" s="706">
        <f t="shared" si="23"/>
        <v>42000</v>
      </c>
      <c r="BD47" s="711">
        <f t="shared" si="0"/>
        <v>84000</v>
      </c>
      <c r="BE47" s="715">
        <f t="shared" si="1"/>
        <v>0</v>
      </c>
      <c r="BF47" s="716">
        <f t="shared" si="24"/>
        <v>84000</v>
      </c>
      <c r="BG47" s="717">
        <f t="shared" si="25"/>
        <v>195000</v>
      </c>
      <c r="BH47" s="673">
        <f t="shared" si="26"/>
        <v>63384.05</v>
      </c>
      <c r="BI47" s="677">
        <f t="shared" si="27"/>
        <v>131615.95000000001</v>
      </c>
      <c r="BJ47" s="541"/>
      <c r="BK47" s="380"/>
      <c r="BL47" s="374">
        <f>ROUND(VLOOKUP($B47,Test!$A$73:$E$125,3),0)/1000</f>
        <v>6.9269999999999996</v>
      </c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</row>
    <row r="48" spans="1:79" s="383" customFormat="1" ht="33" customHeight="1">
      <c r="A48" s="388">
        <v>42</v>
      </c>
      <c r="B48" s="384">
        <v>51615</v>
      </c>
      <c r="C48" s="536" t="s">
        <v>83</v>
      </c>
      <c r="D48" s="698" t="s">
        <v>292</v>
      </c>
      <c r="E48" s="672">
        <f>'[2]Off.Service Center'!D48</f>
        <v>0</v>
      </c>
      <c r="F48" s="673"/>
      <c r="G48" s="675">
        <f t="shared" si="2"/>
        <v>0</v>
      </c>
      <c r="H48" s="673">
        <f>'[2]Off.Service Center'!G48</f>
        <v>0</v>
      </c>
      <c r="I48" s="673"/>
      <c r="J48" s="675">
        <f t="shared" si="3"/>
        <v>0</v>
      </c>
      <c r="K48" s="673">
        <f>'[2]Off.Service Center'!J48</f>
        <v>0</v>
      </c>
      <c r="L48" s="673"/>
      <c r="M48" s="773">
        <f t="shared" si="4"/>
        <v>0</v>
      </c>
      <c r="N48" s="688">
        <f t="shared" si="5"/>
        <v>0</v>
      </c>
      <c r="O48" s="689">
        <f t="shared" si="5"/>
        <v>0</v>
      </c>
      <c r="P48" s="690">
        <f t="shared" si="6"/>
        <v>0</v>
      </c>
      <c r="Q48" s="673">
        <f>'[2]Off.Service Center'!M48</f>
        <v>0</v>
      </c>
      <c r="R48" s="673"/>
      <c r="S48" s="675">
        <f t="shared" si="7"/>
        <v>0</v>
      </c>
      <c r="T48" s="673">
        <f>'[2]Off.Service Center'!P48</f>
        <v>0</v>
      </c>
      <c r="U48" s="673"/>
      <c r="V48" s="675">
        <f t="shared" si="8"/>
        <v>0</v>
      </c>
      <c r="W48" s="673">
        <f>'[2]Off.Service Center'!S48</f>
        <v>0</v>
      </c>
      <c r="X48" s="673"/>
      <c r="Y48" s="773">
        <f t="shared" si="9"/>
        <v>0</v>
      </c>
      <c r="Z48" s="688">
        <f t="shared" si="10"/>
        <v>0</v>
      </c>
      <c r="AA48" s="701">
        <f t="shared" si="10"/>
        <v>0</v>
      </c>
      <c r="AB48" s="690">
        <f t="shared" si="11"/>
        <v>0</v>
      </c>
      <c r="AC48" s="779">
        <f>E48+H48+K48+Q48+T48+W48</f>
        <v>0</v>
      </c>
      <c r="AD48" s="776">
        <f t="shared" si="12"/>
        <v>0</v>
      </c>
      <c r="AE48" s="777">
        <f t="shared" si="13"/>
        <v>0</v>
      </c>
      <c r="AF48" s="672">
        <f>'[2]Off.Service Center'!Y48</f>
        <v>0</v>
      </c>
      <c r="AG48" s="673"/>
      <c r="AH48" s="674">
        <f t="shared" si="14"/>
        <v>0</v>
      </c>
      <c r="AI48" s="673">
        <f>'[2]Off.Service Center'!AB48</f>
        <v>0</v>
      </c>
      <c r="AJ48" s="673"/>
      <c r="AK48" s="675">
        <f t="shared" si="15"/>
        <v>0</v>
      </c>
      <c r="AL48" s="673">
        <f>'[2]Off.Service Center'!AE48</f>
        <v>0</v>
      </c>
      <c r="AM48" s="673"/>
      <c r="AN48" s="675">
        <f t="shared" si="16"/>
        <v>0</v>
      </c>
      <c r="AO48" s="688">
        <f t="shared" si="17"/>
        <v>0</v>
      </c>
      <c r="AP48" s="689">
        <f t="shared" si="17"/>
        <v>0</v>
      </c>
      <c r="AQ48" s="690">
        <f t="shared" si="18"/>
        <v>0</v>
      </c>
      <c r="AR48" s="673">
        <f>'[2]Off.Service Center'!AH48</f>
        <v>0</v>
      </c>
      <c r="AS48" s="673"/>
      <c r="AT48" s="674">
        <f t="shared" si="19"/>
        <v>0</v>
      </c>
      <c r="AU48" s="673">
        <f>'[2]Off.Service Center'!AK48</f>
        <v>0</v>
      </c>
      <c r="AV48" s="673"/>
      <c r="AW48" s="675">
        <f t="shared" si="20"/>
        <v>0</v>
      </c>
      <c r="AX48" s="673">
        <f>'[2]Off.Service Center'!AN48</f>
        <v>0</v>
      </c>
      <c r="AY48" s="673"/>
      <c r="AZ48" s="773">
        <f t="shared" si="21"/>
        <v>0</v>
      </c>
      <c r="BA48" s="688">
        <f t="shared" si="22"/>
        <v>0</v>
      </c>
      <c r="BB48" s="701">
        <f t="shared" si="22"/>
        <v>0</v>
      </c>
      <c r="BC48" s="706">
        <f t="shared" si="23"/>
        <v>0</v>
      </c>
      <c r="BD48" s="711">
        <f t="shared" si="0"/>
        <v>0</v>
      </c>
      <c r="BE48" s="715">
        <f t="shared" si="1"/>
        <v>0</v>
      </c>
      <c r="BF48" s="716">
        <f t="shared" si="24"/>
        <v>0</v>
      </c>
      <c r="BG48" s="717">
        <f t="shared" si="25"/>
        <v>0</v>
      </c>
      <c r="BH48" s="673">
        <f t="shared" si="26"/>
        <v>0</v>
      </c>
      <c r="BI48" s="677">
        <f t="shared" si="27"/>
        <v>0</v>
      </c>
      <c r="BJ48" s="541"/>
      <c r="BK48" s="380"/>
      <c r="BL48" s="374">
        <f>ROUND(VLOOKUP($B48,Test!$A$73:$E$125,3),0)/1000</f>
        <v>0</v>
      </c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</row>
    <row r="49" spans="1:79" s="383" customFormat="1" ht="33" customHeight="1">
      <c r="A49" s="388">
        <v>43</v>
      </c>
      <c r="B49" s="384">
        <v>51616</v>
      </c>
      <c r="C49" s="536" t="s">
        <v>35</v>
      </c>
      <c r="D49" s="698" t="s">
        <v>293</v>
      </c>
      <c r="E49" s="672">
        <f>'[2]Off.Service Center'!D49</f>
        <v>0</v>
      </c>
      <c r="F49" s="673"/>
      <c r="G49" s="675">
        <f t="shared" si="2"/>
        <v>0</v>
      </c>
      <c r="H49" s="673">
        <f>'[2]Off.Service Center'!G49</f>
        <v>0</v>
      </c>
      <c r="I49" s="673"/>
      <c r="J49" s="675">
        <f t="shared" si="3"/>
        <v>0</v>
      </c>
      <c r="K49" s="673">
        <f>'[2]Off.Service Center'!J49</f>
        <v>0</v>
      </c>
      <c r="L49" s="673"/>
      <c r="M49" s="773">
        <f t="shared" si="4"/>
        <v>0</v>
      </c>
      <c r="N49" s="688">
        <f t="shared" si="5"/>
        <v>0</v>
      </c>
      <c r="O49" s="689">
        <f t="shared" si="5"/>
        <v>0</v>
      </c>
      <c r="P49" s="690">
        <f t="shared" si="6"/>
        <v>0</v>
      </c>
      <c r="Q49" s="673">
        <f>'[2]Off.Service Center'!M49</f>
        <v>0</v>
      </c>
      <c r="R49" s="673"/>
      <c r="S49" s="675">
        <f t="shared" si="7"/>
        <v>0</v>
      </c>
      <c r="T49" s="673">
        <f>'[2]Off.Service Center'!P49</f>
        <v>0</v>
      </c>
      <c r="U49" s="673"/>
      <c r="V49" s="675">
        <f t="shared" si="8"/>
        <v>0</v>
      </c>
      <c r="W49" s="673">
        <f>'[2]Off.Service Center'!S49</f>
        <v>0</v>
      </c>
      <c r="X49" s="673"/>
      <c r="Y49" s="773">
        <f t="shared" si="9"/>
        <v>0</v>
      </c>
      <c r="Z49" s="688">
        <f t="shared" si="10"/>
        <v>0</v>
      </c>
      <c r="AA49" s="701">
        <f t="shared" si="10"/>
        <v>0</v>
      </c>
      <c r="AB49" s="690">
        <f t="shared" si="11"/>
        <v>0</v>
      </c>
      <c r="AC49" s="779">
        <f t="shared" si="12"/>
        <v>0</v>
      </c>
      <c r="AD49" s="776">
        <f t="shared" si="12"/>
        <v>0</v>
      </c>
      <c r="AE49" s="777">
        <f t="shared" si="13"/>
        <v>0</v>
      </c>
      <c r="AF49" s="672">
        <f>'[2]Off.Service Center'!Y49</f>
        <v>0</v>
      </c>
      <c r="AG49" s="673"/>
      <c r="AH49" s="674">
        <f t="shared" si="14"/>
        <v>0</v>
      </c>
      <c r="AI49" s="673">
        <f>'[2]Off.Service Center'!AB49</f>
        <v>0</v>
      </c>
      <c r="AJ49" s="673"/>
      <c r="AK49" s="675">
        <f t="shared" si="15"/>
        <v>0</v>
      </c>
      <c r="AL49" s="673">
        <f>'[2]Off.Service Center'!AE49</f>
        <v>0</v>
      </c>
      <c r="AM49" s="673"/>
      <c r="AN49" s="675">
        <f t="shared" si="16"/>
        <v>0</v>
      </c>
      <c r="AO49" s="688">
        <f t="shared" si="17"/>
        <v>0</v>
      </c>
      <c r="AP49" s="689">
        <f t="shared" si="17"/>
        <v>0</v>
      </c>
      <c r="AQ49" s="690">
        <f t="shared" si="18"/>
        <v>0</v>
      </c>
      <c r="AR49" s="673">
        <f>'[2]Off.Service Center'!AH49</f>
        <v>0</v>
      </c>
      <c r="AS49" s="673"/>
      <c r="AT49" s="674">
        <f t="shared" si="19"/>
        <v>0</v>
      </c>
      <c r="AU49" s="673">
        <f>'[2]Off.Service Center'!AK49</f>
        <v>0</v>
      </c>
      <c r="AV49" s="673"/>
      <c r="AW49" s="675">
        <f t="shared" si="20"/>
        <v>0</v>
      </c>
      <c r="AX49" s="673">
        <f>'[2]Off.Service Center'!AN49</f>
        <v>0</v>
      </c>
      <c r="AY49" s="673"/>
      <c r="AZ49" s="773">
        <f t="shared" si="21"/>
        <v>0</v>
      </c>
      <c r="BA49" s="688">
        <f t="shared" si="22"/>
        <v>0</v>
      </c>
      <c r="BB49" s="701">
        <f t="shared" si="22"/>
        <v>0</v>
      </c>
      <c r="BC49" s="706">
        <f t="shared" si="23"/>
        <v>0</v>
      </c>
      <c r="BD49" s="711">
        <f t="shared" si="0"/>
        <v>0</v>
      </c>
      <c r="BE49" s="715">
        <f t="shared" si="1"/>
        <v>0</v>
      </c>
      <c r="BF49" s="716">
        <f t="shared" si="24"/>
        <v>0</v>
      </c>
      <c r="BG49" s="717">
        <f t="shared" si="25"/>
        <v>0</v>
      </c>
      <c r="BH49" s="673">
        <f t="shared" si="26"/>
        <v>0</v>
      </c>
      <c r="BI49" s="677">
        <f t="shared" si="27"/>
        <v>0</v>
      </c>
      <c r="BJ49" s="541"/>
      <c r="BK49" s="380"/>
      <c r="BL49" s="374">
        <f>ROUND(VLOOKUP($B49,Test!$A$73:$E$125,3),0)/1000</f>
        <v>0</v>
      </c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</row>
    <row r="50" spans="1:79" s="383" customFormat="1" ht="33" customHeight="1" thickBot="1">
      <c r="A50" s="388">
        <v>43</v>
      </c>
      <c r="B50" s="384">
        <v>51617</v>
      </c>
      <c r="C50" s="536" t="s">
        <v>36</v>
      </c>
      <c r="D50" s="698" t="s">
        <v>294</v>
      </c>
      <c r="E50" s="672">
        <f>'[2]Off.Service Center'!D50</f>
        <v>0</v>
      </c>
      <c r="F50" s="673"/>
      <c r="G50" s="675">
        <f t="shared" si="2"/>
        <v>0</v>
      </c>
      <c r="H50" s="673">
        <f>'[2]Off.Service Center'!G50</f>
        <v>0</v>
      </c>
      <c r="I50" s="673"/>
      <c r="J50" s="675">
        <f t="shared" si="3"/>
        <v>0</v>
      </c>
      <c r="K50" s="673">
        <f>'[2]Off.Service Center'!J50</f>
        <v>0</v>
      </c>
      <c r="L50" s="673">
        <v>12400</v>
      </c>
      <c r="M50" s="773">
        <f t="shared" si="4"/>
        <v>-12400</v>
      </c>
      <c r="N50" s="688">
        <f t="shared" si="5"/>
        <v>0</v>
      </c>
      <c r="O50" s="689">
        <f t="shared" si="5"/>
        <v>12400</v>
      </c>
      <c r="P50" s="690">
        <f t="shared" si="6"/>
        <v>-12400</v>
      </c>
      <c r="Q50" s="673">
        <f>'[2]Off.Service Center'!M50</f>
        <v>0</v>
      </c>
      <c r="R50" s="673"/>
      <c r="S50" s="675">
        <f t="shared" si="7"/>
        <v>0</v>
      </c>
      <c r="T50" s="673">
        <f>'[2]Off.Service Center'!P50</f>
        <v>0</v>
      </c>
      <c r="U50" s="673"/>
      <c r="V50" s="675">
        <f t="shared" si="8"/>
        <v>0</v>
      </c>
      <c r="W50" s="673">
        <f>'[2]Off.Service Center'!S50</f>
        <v>0</v>
      </c>
      <c r="X50" s="673"/>
      <c r="Y50" s="773">
        <f t="shared" si="9"/>
        <v>0</v>
      </c>
      <c r="Z50" s="688">
        <f t="shared" si="10"/>
        <v>0</v>
      </c>
      <c r="AA50" s="701">
        <f t="shared" si="10"/>
        <v>0</v>
      </c>
      <c r="AB50" s="690">
        <f t="shared" si="11"/>
        <v>0</v>
      </c>
      <c r="AC50" s="779">
        <f t="shared" si="12"/>
        <v>0</v>
      </c>
      <c r="AD50" s="776">
        <f t="shared" si="12"/>
        <v>12400</v>
      </c>
      <c r="AE50" s="777">
        <f t="shared" si="13"/>
        <v>-12400</v>
      </c>
      <c r="AF50" s="672">
        <f>'[2]Off.Service Center'!Y50</f>
        <v>0</v>
      </c>
      <c r="AG50" s="673"/>
      <c r="AH50" s="674">
        <f t="shared" si="14"/>
        <v>0</v>
      </c>
      <c r="AI50" s="673">
        <f>'[2]Off.Service Center'!AB50</f>
        <v>0</v>
      </c>
      <c r="AJ50" s="673"/>
      <c r="AK50" s="675">
        <f t="shared" si="15"/>
        <v>0</v>
      </c>
      <c r="AL50" s="673">
        <f>'[2]Off.Service Center'!AE50</f>
        <v>0</v>
      </c>
      <c r="AM50" s="673"/>
      <c r="AN50" s="675">
        <f t="shared" si="16"/>
        <v>0</v>
      </c>
      <c r="AO50" s="688">
        <f t="shared" si="17"/>
        <v>0</v>
      </c>
      <c r="AP50" s="689">
        <f t="shared" si="17"/>
        <v>0</v>
      </c>
      <c r="AQ50" s="690">
        <f t="shared" si="18"/>
        <v>0</v>
      </c>
      <c r="AR50" s="673">
        <f>'[2]Off.Service Center'!AH50</f>
        <v>0</v>
      </c>
      <c r="AS50" s="673"/>
      <c r="AT50" s="674">
        <f t="shared" si="19"/>
        <v>0</v>
      </c>
      <c r="AU50" s="673">
        <f>'[2]Off.Service Center'!AK50</f>
        <v>0</v>
      </c>
      <c r="AV50" s="673"/>
      <c r="AW50" s="675">
        <f t="shared" si="20"/>
        <v>0</v>
      </c>
      <c r="AX50" s="673">
        <f>'[2]Off.Service Center'!AN50</f>
        <v>0</v>
      </c>
      <c r="AY50" s="673"/>
      <c r="AZ50" s="773">
        <f t="shared" si="21"/>
        <v>0</v>
      </c>
      <c r="BA50" s="688">
        <f t="shared" si="22"/>
        <v>0</v>
      </c>
      <c r="BB50" s="701">
        <f t="shared" si="22"/>
        <v>0</v>
      </c>
      <c r="BC50" s="706">
        <f t="shared" si="23"/>
        <v>0</v>
      </c>
      <c r="BD50" s="711">
        <f t="shared" ref="BD50" si="28">AF50+AI50+AL50+AR50+AU50+AX50</f>
        <v>0</v>
      </c>
      <c r="BE50" s="715">
        <f t="shared" ref="BE50" si="29">AG50+AJ50+AM50+AS50+AV50+AY50</f>
        <v>0</v>
      </c>
      <c r="BF50" s="716">
        <f t="shared" si="24"/>
        <v>0</v>
      </c>
      <c r="BG50" s="717">
        <f t="shared" si="25"/>
        <v>0</v>
      </c>
      <c r="BH50" s="673">
        <f t="shared" si="26"/>
        <v>12400</v>
      </c>
      <c r="BI50" s="678">
        <f t="shared" si="27"/>
        <v>-12400</v>
      </c>
      <c r="BJ50" s="541"/>
      <c r="BK50" s="380"/>
      <c r="BL50" s="611">
        <f>ROUND(VLOOKUP($B50,Test!$A$73:$E$125,3),0)/1000</f>
        <v>0</v>
      </c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</row>
    <row r="51" spans="1:79" s="365" customFormat="1" ht="45" customHeight="1" thickBot="1">
      <c r="A51" s="814" t="s">
        <v>51</v>
      </c>
      <c r="B51" s="815"/>
      <c r="C51" s="815"/>
      <c r="D51" s="699"/>
      <c r="E51" s="719">
        <f t="shared" ref="E51:AJ51" si="30">SUM(E7:E50)</f>
        <v>1051979.7146321898</v>
      </c>
      <c r="F51" s="718">
        <f t="shared" si="30"/>
        <v>988566.83</v>
      </c>
      <c r="G51" s="720">
        <f t="shared" si="30"/>
        <v>63412.884632189634</v>
      </c>
      <c r="H51" s="718">
        <f t="shared" si="30"/>
        <v>751603.46942485461</v>
      </c>
      <c r="I51" s="718">
        <f t="shared" si="30"/>
        <v>1247103.7299999997</v>
      </c>
      <c r="J51" s="720">
        <f t="shared" si="30"/>
        <v>-495500.26057514548</v>
      </c>
      <c r="K51" s="718">
        <f t="shared" si="30"/>
        <v>690435.75302089215</v>
      </c>
      <c r="L51" s="718">
        <f t="shared" si="30"/>
        <v>886939.12</v>
      </c>
      <c r="M51" s="721">
        <f t="shared" si="30"/>
        <v>-196503.3669791079</v>
      </c>
      <c r="N51" s="691">
        <f t="shared" si="30"/>
        <v>2447518.9370779363</v>
      </c>
      <c r="O51" s="692">
        <f t="shared" si="30"/>
        <v>3027709.6799999997</v>
      </c>
      <c r="P51" s="693">
        <f t="shared" si="30"/>
        <v>-580190.7429220638</v>
      </c>
      <c r="Q51" s="719">
        <f t="shared" si="30"/>
        <v>733810.93154131633</v>
      </c>
      <c r="R51" s="718">
        <f t="shared" si="30"/>
        <v>660539.87</v>
      </c>
      <c r="S51" s="720">
        <f t="shared" si="30"/>
        <v>73271.061541316347</v>
      </c>
      <c r="T51" s="718">
        <f t="shared" si="30"/>
        <v>817767.73150321096</v>
      </c>
      <c r="U51" s="718">
        <f t="shared" si="30"/>
        <v>0</v>
      </c>
      <c r="V51" s="720">
        <f t="shared" si="30"/>
        <v>817767.73150321096</v>
      </c>
      <c r="W51" s="718">
        <f t="shared" si="30"/>
        <v>809035.21018433024</v>
      </c>
      <c r="X51" s="718">
        <f t="shared" si="30"/>
        <v>0</v>
      </c>
      <c r="Y51" s="721">
        <f t="shared" si="30"/>
        <v>809035.21018433024</v>
      </c>
      <c r="Z51" s="691">
        <f t="shared" si="30"/>
        <v>2314113.8732288573</v>
      </c>
      <c r="AA51" s="702">
        <f t="shared" si="30"/>
        <v>645039.87</v>
      </c>
      <c r="AB51" s="693">
        <f t="shared" si="30"/>
        <v>1669074.0032288576</v>
      </c>
      <c r="AC51" s="719">
        <f t="shared" si="30"/>
        <v>4854632.810306794</v>
      </c>
      <c r="AD51" s="718">
        <f t="shared" si="30"/>
        <v>3783149.55</v>
      </c>
      <c r="AE51" s="720">
        <f t="shared" si="30"/>
        <v>1071483.2603067937</v>
      </c>
      <c r="AF51" s="718">
        <f t="shared" si="30"/>
        <v>724148.6116451954</v>
      </c>
      <c r="AG51" s="718">
        <f t="shared" si="30"/>
        <v>0</v>
      </c>
      <c r="AH51" s="708">
        <f t="shared" si="30"/>
        <v>724148.6116451954</v>
      </c>
      <c r="AI51" s="718">
        <f t="shared" si="30"/>
        <v>637343.00678934273</v>
      </c>
      <c r="AJ51" s="718">
        <f t="shared" si="30"/>
        <v>0</v>
      </c>
      <c r="AK51" s="720">
        <f t="shared" ref="AK51:BI51" si="31">SUM(AK7:AK50)</f>
        <v>637343.00678934273</v>
      </c>
      <c r="AL51" s="718">
        <f t="shared" si="31"/>
        <v>691983.4032846234</v>
      </c>
      <c r="AM51" s="718">
        <f t="shared" si="31"/>
        <v>0</v>
      </c>
      <c r="AN51" s="720">
        <f t="shared" si="31"/>
        <v>691983.4032846234</v>
      </c>
      <c r="AO51" s="691">
        <f t="shared" si="31"/>
        <v>2006975.0217191614</v>
      </c>
      <c r="AP51" s="692">
        <f t="shared" si="31"/>
        <v>0</v>
      </c>
      <c r="AQ51" s="705">
        <f t="shared" si="31"/>
        <v>2006975.0217191614</v>
      </c>
      <c r="AR51" s="718">
        <f t="shared" si="31"/>
        <v>783445.52518728585</v>
      </c>
      <c r="AS51" s="718">
        <f t="shared" si="31"/>
        <v>0</v>
      </c>
      <c r="AT51" s="708">
        <f t="shared" si="31"/>
        <v>783445.52518728585</v>
      </c>
      <c r="AU51" s="718">
        <f t="shared" si="31"/>
        <v>695057.47744818404</v>
      </c>
      <c r="AV51" s="718">
        <f t="shared" si="31"/>
        <v>0</v>
      </c>
      <c r="AW51" s="720">
        <f t="shared" si="31"/>
        <v>695057.47744818404</v>
      </c>
      <c r="AX51" s="718">
        <f t="shared" si="31"/>
        <v>719377.99775247474</v>
      </c>
      <c r="AY51" s="718">
        <f t="shared" si="31"/>
        <v>0</v>
      </c>
      <c r="AZ51" s="721">
        <f t="shared" si="31"/>
        <v>719377.99775247474</v>
      </c>
      <c r="BA51" s="691">
        <f t="shared" si="31"/>
        <v>2151381.0003879447</v>
      </c>
      <c r="BB51" s="702">
        <f t="shared" si="31"/>
        <v>0</v>
      </c>
      <c r="BC51" s="707">
        <f t="shared" si="31"/>
        <v>2151381.0003879447</v>
      </c>
      <c r="BD51" s="722">
        <f t="shared" si="31"/>
        <v>4251356.0221071057</v>
      </c>
      <c r="BE51" s="718">
        <f t="shared" si="31"/>
        <v>0</v>
      </c>
      <c r="BF51" s="723">
        <f t="shared" si="31"/>
        <v>4251356.0221071057</v>
      </c>
      <c r="BG51" s="724">
        <f t="shared" si="31"/>
        <v>9105988.8324138988</v>
      </c>
      <c r="BH51" s="683">
        <f t="shared" si="31"/>
        <v>3783149.55</v>
      </c>
      <c r="BI51" s="684">
        <f t="shared" si="31"/>
        <v>5322839.2824138999</v>
      </c>
      <c r="BJ51" s="542"/>
      <c r="BK51" s="362"/>
      <c r="BL51" s="517">
        <f>SUM(BL7:BL50)</f>
        <v>1067.5720000000001</v>
      </c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</row>
    <row r="52" spans="1:79" s="349" customFormat="1" ht="18">
      <c r="B52" s="350"/>
      <c r="C52" s="351"/>
      <c r="D52" s="473"/>
      <c r="G52" s="355"/>
      <c r="H52" s="355"/>
      <c r="I52" s="355"/>
      <c r="J52" s="355"/>
      <c r="K52" s="355"/>
      <c r="L52" s="355"/>
      <c r="M52" s="355"/>
      <c r="N52" s="355"/>
      <c r="O52" s="355"/>
      <c r="P52" s="355"/>
      <c r="Q52" s="355"/>
      <c r="R52" s="355"/>
      <c r="S52" s="355"/>
      <c r="T52" s="355"/>
      <c r="U52" s="355"/>
      <c r="V52" s="355"/>
      <c r="W52" s="355"/>
      <c r="X52" s="355"/>
      <c r="Y52" s="355"/>
      <c r="Z52" s="355"/>
      <c r="AA52" s="355"/>
      <c r="AB52" s="355"/>
      <c r="AE52" s="355"/>
      <c r="AH52" s="355"/>
      <c r="AI52" s="355"/>
      <c r="AJ52" s="355"/>
      <c r="AK52" s="355"/>
      <c r="AL52" s="355"/>
      <c r="AM52" s="355"/>
      <c r="AN52" s="355"/>
      <c r="AO52" s="355"/>
      <c r="AP52" s="355"/>
      <c r="AQ52" s="355"/>
      <c r="AR52" s="355"/>
      <c r="AS52" s="355"/>
      <c r="AT52" s="355"/>
      <c r="AU52" s="355"/>
      <c r="AV52" s="355"/>
      <c r="AW52" s="355"/>
      <c r="AX52" s="355"/>
      <c r="AY52" s="355"/>
      <c r="AZ52" s="355"/>
      <c r="BA52" s="355"/>
      <c r="BB52" s="355"/>
      <c r="BC52" s="355"/>
      <c r="BE52" s="355"/>
      <c r="BF52" s="355"/>
      <c r="BG52" s="355"/>
      <c r="BH52" s="355"/>
      <c r="BI52" s="355"/>
    </row>
    <row r="53" spans="1:79" s="349" customFormat="1" ht="18">
      <c r="B53" s="350"/>
      <c r="C53" s="351"/>
      <c r="D53" s="473"/>
      <c r="F53" s="759">
        <f>ROUND(F51-Test!$C$130,2)</f>
        <v>987499.26</v>
      </c>
      <c r="G53" s="356"/>
      <c r="H53" s="356"/>
      <c r="I53" s="356"/>
      <c r="J53" s="356"/>
      <c r="K53" s="356"/>
      <c r="L53" s="356"/>
      <c r="M53" s="356"/>
      <c r="N53" s="356"/>
      <c r="O53" s="356"/>
      <c r="P53" s="356"/>
      <c r="Q53" s="356"/>
      <c r="R53" s="356"/>
      <c r="S53" s="356"/>
      <c r="T53" s="356"/>
      <c r="U53" s="356"/>
      <c r="V53" s="356"/>
      <c r="W53" s="356"/>
      <c r="X53" s="356"/>
      <c r="Y53" s="356"/>
      <c r="Z53" s="356"/>
      <c r="AA53" s="356"/>
      <c r="AB53" s="356"/>
      <c r="AE53" s="355"/>
      <c r="AH53" s="356"/>
      <c r="AI53" s="356"/>
      <c r="AJ53" s="356"/>
      <c r="AK53" s="356"/>
      <c r="AL53" s="356"/>
      <c r="AM53" s="356"/>
      <c r="AN53" s="356"/>
      <c r="AO53" s="356"/>
      <c r="AP53" s="356"/>
      <c r="AQ53" s="356"/>
      <c r="AR53" s="356"/>
      <c r="AS53" s="356"/>
      <c r="AT53" s="356"/>
      <c r="AU53" s="356"/>
      <c r="AV53" s="356"/>
      <c r="AW53" s="356"/>
      <c r="AX53" s="356"/>
      <c r="AY53" s="356"/>
      <c r="AZ53" s="356"/>
      <c r="BA53" s="356"/>
      <c r="BB53" s="356"/>
      <c r="BC53" s="356"/>
      <c r="BE53" s="356"/>
      <c r="BF53" s="356"/>
      <c r="BG53" s="355"/>
      <c r="BH53" s="355"/>
      <c r="BI53" s="355"/>
    </row>
    <row r="54" spans="1:79" s="349" customFormat="1" ht="18">
      <c r="B54" s="350"/>
      <c r="C54" s="351"/>
      <c r="D54" s="473"/>
    </row>
    <row r="55" spans="1:79" s="349" customFormat="1" ht="18">
      <c r="B55" s="350"/>
      <c r="C55" s="351"/>
      <c r="D55" s="473"/>
      <c r="AE55" s="355"/>
      <c r="BG55" s="355"/>
      <c r="BH55" s="355"/>
      <c r="BI55" s="355"/>
    </row>
    <row r="56" spans="1:79" s="349" customFormat="1" ht="18">
      <c r="B56" s="350"/>
      <c r="C56" s="351"/>
      <c r="D56" s="473"/>
      <c r="AE56" s="355"/>
      <c r="BG56" s="355"/>
      <c r="BH56" s="355"/>
      <c r="BI56" s="355"/>
    </row>
    <row r="57" spans="1:79" s="349" customFormat="1" ht="18">
      <c r="B57" s="350"/>
      <c r="C57" s="351"/>
      <c r="D57" s="473"/>
      <c r="AE57" s="355"/>
      <c r="BG57" s="355"/>
      <c r="BH57" s="355"/>
      <c r="BI57" s="355"/>
    </row>
    <row r="58" spans="1:79" s="349" customFormat="1" ht="18">
      <c r="B58" s="350"/>
      <c r="C58" s="351"/>
      <c r="D58" s="473"/>
      <c r="AE58" s="355"/>
      <c r="BG58" s="355"/>
      <c r="BH58" s="355"/>
      <c r="BI58" s="355"/>
    </row>
    <row r="59" spans="1:79" s="349" customFormat="1" ht="18">
      <c r="B59" s="350"/>
      <c r="C59" s="351"/>
      <c r="D59" s="473"/>
      <c r="AE59" s="355"/>
      <c r="BG59" s="355"/>
      <c r="BH59" s="355"/>
      <c r="BI59" s="355"/>
    </row>
    <row r="60" spans="1:79" s="349" customFormat="1" ht="18">
      <c r="B60" s="350"/>
      <c r="C60" s="351"/>
      <c r="D60" s="473"/>
      <c r="AE60" s="355"/>
      <c r="BG60" s="355"/>
      <c r="BH60" s="355"/>
      <c r="BI60" s="355"/>
    </row>
    <row r="61" spans="1:79" s="349" customFormat="1" ht="18">
      <c r="B61" s="350"/>
      <c r="C61" s="351"/>
      <c r="D61" s="473"/>
    </row>
    <row r="62" spans="1:79" s="349" customFormat="1" ht="18">
      <c r="B62" s="350"/>
      <c r="C62" s="351"/>
      <c r="D62" s="473"/>
      <c r="G62" s="348"/>
      <c r="H62" s="348"/>
      <c r="I62" s="348"/>
      <c r="J62" s="348"/>
      <c r="K62" s="348"/>
      <c r="L62" s="348"/>
      <c r="M62" s="348"/>
      <c r="N62" s="348"/>
      <c r="O62" s="348"/>
      <c r="P62" s="348"/>
      <c r="Q62" s="348"/>
      <c r="R62" s="348"/>
      <c r="S62" s="348"/>
      <c r="T62" s="348"/>
      <c r="U62" s="348"/>
      <c r="V62" s="348"/>
      <c r="W62" s="348"/>
      <c r="X62" s="348"/>
      <c r="Y62" s="348"/>
      <c r="Z62" s="348"/>
      <c r="AA62" s="348"/>
      <c r="AB62" s="348"/>
      <c r="AE62" s="355"/>
      <c r="AH62" s="348"/>
      <c r="AI62" s="348"/>
      <c r="AJ62" s="348"/>
      <c r="AK62" s="348"/>
      <c r="AL62" s="348"/>
      <c r="AM62" s="348"/>
      <c r="AN62" s="348"/>
      <c r="AO62" s="348"/>
      <c r="AP62" s="348"/>
      <c r="AQ62" s="348"/>
      <c r="AR62" s="348"/>
      <c r="AS62" s="348"/>
      <c r="AT62" s="348"/>
      <c r="AU62" s="348"/>
      <c r="AV62" s="348"/>
      <c r="AW62" s="348"/>
      <c r="AX62" s="348"/>
      <c r="AY62" s="348"/>
      <c r="AZ62" s="348"/>
      <c r="BA62" s="348"/>
      <c r="BB62" s="348"/>
      <c r="BC62" s="348"/>
      <c r="BE62" s="348"/>
      <c r="BF62" s="348"/>
      <c r="BG62" s="355"/>
      <c r="BH62" s="355"/>
      <c r="BI62" s="355"/>
    </row>
    <row r="63" spans="1:79" s="349" customFormat="1" ht="18">
      <c r="B63" s="350"/>
      <c r="C63" s="351"/>
      <c r="D63" s="351"/>
      <c r="G63" s="348"/>
      <c r="H63" s="348"/>
      <c r="I63" s="348"/>
      <c r="J63" s="348"/>
      <c r="K63" s="348"/>
      <c r="L63" s="348"/>
      <c r="M63" s="348"/>
      <c r="N63" s="348"/>
      <c r="O63" s="348"/>
      <c r="P63" s="348"/>
      <c r="Q63" s="348"/>
      <c r="R63" s="348"/>
      <c r="S63" s="348"/>
      <c r="T63" s="348"/>
      <c r="U63" s="348"/>
      <c r="V63" s="348"/>
      <c r="W63" s="348"/>
      <c r="X63" s="348"/>
      <c r="Y63" s="348"/>
      <c r="Z63" s="348"/>
      <c r="AA63" s="348"/>
      <c r="AB63" s="348"/>
      <c r="AE63" s="355"/>
      <c r="AH63" s="348"/>
      <c r="AI63" s="348"/>
      <c r="AJ63" s="348"/>
      <c r="AK63" s="348"/>
      <c r="AL63" s="348"/>
      <c r="AM63" s="348"/>
      <c r="AN63" s="348"/>
      <c r="AO63" s="348"/>
      <c r="AP63" s="348"/>
      <c r="AQ63" s="348"/>
      <c r="AR63" s="348"/>
      <c r="AS63" s="348"/>
      <c r="AT63" s="348"/>
      <c r="AU63" s="348"/>
      <c r="AV63" s="348"/>
      <c r="AW63" s="348"/>
      <c r="AX63" s="348"/>
      <c r="AY63" s="348"/>
      <c r="AZ63" s="348"/>
      <c r="BA63" s="348"/>
      <c r="BB63" s="348"/>
      <c r="BC63" s="348"/>
      <c r="BE63" s="348"/>
      <c r="BF63" s="348"/>
      <c r="BG63" s="355"/>
      <c r="BH63" s="355"/>
      <c r="BI63" s="355"/>
    </row>
    <row r="64" spans="1:79" s="349" customFormat="1" ht="18">
      <c r="B64" s="350"/>
      <c r="C64" s="351"/>
      <c r="D64" s="351"/>
      <c r="G64" s="348"/>
      <c r="H64" s="348"/>
      <c r="I64" s="348"/>
      <c r="J64" s="348"/>
      <c r="K64" s="348"/>
      <c r="L64" s="348"/>
      <c r="M64" s="348"/>
      <c r="N64" s="348"/>
      <c r="O64" s="348"/>
      <c r="P64" s="348"/>
      <c r="Q64" s="348"/>
      <c r="R64" s="348"/>
      <c r="S64" s="348"/>
      <c r="T64" s="348"/>
      <c r="U64" s="348"/>
      <c r="V64" s="348"/>
      <c r="W64" s="348"/>
      <c r="X64" s="348"/>
      <c r="Y64" s="348"/>
      <c r="Z64" s="348"/>
      <c r="AA64" s="348"/>
      <c r="AB64" s="348"/>
      <c r="AE64" s="355"/>
      <c r="AH64" s="348"/>
      <c r="AI64" s="348"/>
      <c r="AJ64" s="348"/>
      <c r="AK64" s="348"/>
      <c r="AL64" s="348"/>
      <c r="AM64" s="348"/>
      <c r="AN64" s="348"/>
      <c r="AO64" s="348"/>
      <c r="AP64" s="348"/>
      <c r="AQ64" s="348"/>
      <c r="AR64" s="348"/>
      <c r="AS64" s="348"/>
      <c r="AT64" s="348"/>
      <c r="AU64" s="348"/>
      <c r="AV64" s="348"/>
      <c r="AW64" s="348"/>
      <c r="AX64" s="348"/>
      <c r="AY64" s="348"/>
      <c r="AZ64" s="348"/>
      <c r="BA64" s="348"/>
      <c r="BB64" s="348"/>
      <c r="BC64" s="348"/>
      <c r="BE64" s="348"/>
      <c r="BF64" s="348"/>
      <c r="BG64" s="355"/>
      <c r="BH64" s="355"/>
      <c r="BI64" s="355"/>
    </row>
    <row r="65" spans="2:61" s="349" customFormat="1" ht="18">
      <c r="B65" s="350"/>
      <c r="C65" s="351"/>
      <c r="D65" s="351"/>
      <c r="G65" s="348"/>
      <c r="H65" s="348"/>
      <c r="I65" s="348"/>
      <c r="J65" s="348"/>
      <c r="K65" s="348"/>
      <c r="L65" s="348"/>
      <c r="M65" s="348"/>
      <c r="N65" s="348"/>
      <c r="O65" s="348"/>
      <c r="P65" s="348"/>
      <c r="Q65" s="348"/>
      <c r="R65" s="348"/>
      <c r="S65" s="348"/>
      <c r="T65" s="348"/>
      <c r="U65" s="348"/>
      <c r="V65" s="348"/>
      <c r="W65" s="348"/>
      <c r="X65" s="348"/>
      <c r="Y65" s="348"/>
      <c r="Z65" s="348"/>
      <c r="AA65" s="348"/>
      <c r="AB65" s="348"/>
      <c r="AE65" s="355"/>
      <c r="AH65" s="348"/>
      <c r="AI65" s="348"/>
      <c r="AJ65" s="348"/>
      <c r="AK65" s="348"/>
      <c r="AL65" s="348"/>
      <c r="AM65" s="348"/>
      <c r="AN65" s="348"/>
      <c r="AO65" s="348"/>
      <c r="AP65" s="348"/>
      <c r="AQ65" s="348"/>
      <c r="AR65" s="348"/>
      <c r="AS65" s="348"/>
      <c r="AT65" s="348"/>
      <c r="AU65" s="348"/>
      <c r="AV65" s="348"/>
      <c r="AW65" s="348"/>
      <c r="AX65" s="348"/>
      <c r="AY65" s="348"/>
      <c r="AZ65" s="348"/>
      <c r="BA65" s="348"/>
      <c r="BB65" s="348"/>
      <c r="BC65" s="348"/>
      <c r="BE65" s="348"/>
      <c r="BF65" s="348"/>
      <c r="BG65" s="355"/>
      <c r="BH65" s="355"/>
      <c r="BI65" s="355"/>
    </row>
    <row r="66" spans="2:61" s="349" customFormat="1" ht="18">
      <c r="B66" s="350"/>
      <c r="C66" s="351"/>
      <c r="D66" s="351"/>
      <c r="G66" s="348"/>
      <c r="H66" s="348"/>
      <c r="I66" s="348"/>
      <c r="J66" s="348"/>
      <c r="K66" s="348"/>
      <c r="L66" s="348"/>
      <c r="M66" s="348"/>
      <c r="N66" s="348"/>
      <c r="O66" s="348"/>
      <c r="P66" s="348"/>
      <c r="Q66" s="348"/>
      <c r="R66" s="348"/>
      <c r="S66" s="348"/>
      <c r="T66" s="348"/>
      <c r="U66" s="348"/>
      <c r="V66" s="348"/>
      <c r="W66" s="348"/>
      <c r="X66" s="348"/>
      <c r="Y66" s="348"/>
      <c r="Z66" s="348"/>
      <c r="AA66" s="348"/>
      <c r="AB66" s="348"/>
      <c r="AE66" s="355"/>
      <c r="AH66" s="348"/>
      <c r="AI66" s="348"/>
      <c r="AJ66" s="348"/>
      <c r="AK66" s="348"/>
      <c r="AL66" s="348"/>
      <c r="AM66" s="348"/>
      <c r="AN66" s="348"/>
      <c r="AO66" s="348"/>
      <c r="AP66" s="348"/>
      <c r="AQ66" s="348"/>
      <c r="AR66" s="348"/>
      <c r="AS66" s="348"/>
      <c r="AT66" s="348"/>
      <c r="AU66" s="348"/>
      <c r="AV66" s="348"/>
      <c r="AW66" s="348"/>
      <c r="AX66" s="348"/>
      <c r="AY66" s="348"/>
      <c r="AZ66" s="348"/>
      <c r="BA66" s="348"/>
      <c r="BB66" s="348"/>
      <c r="BC66" s="348"/>
      <c r="BE66" s="348"/>
      <c r="BF66" s="348"/>
      <c r="BG66" s="355"/>
      <c r="BH66" s="355"/>
      <c r="BI66" s="355"/>
    </row>
    <row r="67" spans="2:61" s="349" customFormat="1" ht="18">
      <c r="B67" s="350"/>
      <c r="C67" s="351"/>
      <c r="D67" s="351"/>
      <c r="G67" s="348"/>
      <c r="H67" s="348"/>
      <c r="I67" s="348"/>
      <c r="J67" s="348"/>
      <c r="K67" s="348"/>
      <c r="L67" s="348"/>
      <c r="M67" s="348"/>
      <c r="N67" s="348"/>
      <c r="O67" s="348"/>
      <c r="P67" s="348"/>
      <c r="Q67" s="348"/>
      <c r="R67" s="348"/>
      <c r="S67" s="348"/>
      <c r="T67" s="348"/>
      <c r="U67" s="348"/>
      <c r="V67" s="348"/>
      <c r="W67" s="348"/>
      <c r="X67" s="348"/>
      <c r="Y67" s="348"/>
      <c r="Z67" s="348"/>
      <c r="AA67" s="348"/>
      <c r="AB67" s="348"/>
      <c r="AE67" s="355"/>
      <c r="AH67" s="348"/>
      <c r="AI67" s="348"/>
      <c r="AJ67" s="348"/>
      <c r="AK67" s="348"/>
      <c r="AL67" s="348"/>
      <c r="AM67" s="348"/>
      <c r="AN67" s="348"/>
      <c r="AO67" s="348"/>
      <c r="AP67" s="348"/>
      <c r="AQ67" s="348"/>
      <c r="AR67" s="348"/>
      <c r="AS67" s="348"/>
      <c r="AT67" s="348"/>
      <c r="AU67" s="348"/>
      <c r="AV67" s="348"/>
      <c r="AW67" s="348"/>
      <c r="AX67" s="348"/>
      <c r="AY67" s="348"/>
      <c r="AZ67" s="348"/>
      <c r="BA67" s="348"/>
      <c r="BB67" s="348"/>
      <c r="BC67" s="348"/>
      <c r="BE67" s="348"/>
      <c r="BF67" s="348"/>
      <c r="BG67" s="355"/>
      <c r="BH67" s="355"/>
      <c r="BI67" s="355"/>
    </row>
    <row r="68" spans="2:61" s="349" customFormat="1" ht="18">
      <c r="B68" s="350"/>
      <c r="C68" s="351"/>
      <c r="D68" s="351"/>
    </row>
    <row r="69" spans="2:61" s="349" customFormat="1" ht="18">
      <c r="B69" s="350"/>
      <c r="C69" s="351"/>
      <c r="D69" s="351"/>
    </row>
    <row r="70" spans="2:61" s="349" customFormat="1" ht="18">
      <c r="B70" s="350"/>
      <c r="C70" s="351"/>
      <c r="D70" s="351"/>
    </row>
    <row r="71" spans="2:61" s="349" customFormat="1" ht="18">
      <c r="B71" s="350"/>
      <c r="C71" s="351"/>
      <c r="D71" s="351"/>
    </row>
    <row r="72" spans="2:61" s="349" customFormat="1" ht="18">
      <c r="B72" s="350"/>
      <c r="C72" s="351"/>
      <c r="D72" s="351"/>
    </row>
    <row r="73" spans="2:61" s="349" customFormat="1" ht="18">
      <c r="B73" s="350"/>
      <c r="C73" s="351"/>
      <c r="D73" s="351"/>
    </row>
    <row r="74" spans="2:61" s="349" customFormat="1" ht="18">
      <c r="B74" s="350"/>
      <c r="C74" s="351"/>
      <c r="D74" s="351"/>
    </row>
    <row r="75" spans="2:61" s="349" customFormat="1" ht="18">
      <c r="B75" s="350"/>
      <c r="C75" s="351"/>
      <c r="D75" s="351"/>
    </row>
    <row r="76" spans="2:61" s="349" customFormat="1" ht="18">
      <c r="B76" s="350"/>
      <c r="C76" s="351"/>
      <c r="D76" s="351"/>
    </row>
    <row r="77" spans="2:61" s="349" customFormat="1" ht="18">
      <c r="B77" s="350"/>
      <c r="C77" s="351"/>
      <c r="D77" s="351"/>
    </row>
    <row r="78" spans="2:61" s="349" customFormat="1" ht="18">
      <c r="B78" s="350"/>
      <c r="C78" s="351"/>
      <c r="D78" s="351"/>
    </row>
    <row r="79" spans="2:61" s="349" customFormat="1" ht="18">
      <c r="B79" s="350"/>
      <c r="C79" s="351"/>
      <c r="D79" s="351"/>
    </row>
    <row r="80" spans="2:61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X5:AZ5"/>
    <mergeCell ref="AF4:AN4"/>
    <mergeCell ref="AO4:AQ4"/>
    <mergeCell ref="AR4:AZ4"/>
    <mergeCell ref="AO5:AQ5"/>
    <mergeCell ref="AF5:AH5"/>
    <mergeCell ref="AI5:AK5"/>
    <mergeCell ref="AL5:AN5"/>
    <mergeCell ref="AR5:AT5"/>
    <mergeCell ref="AU5:AW5"/>
    <mergeCell ref="A51:C51"/>
    <mergeCell ref="K5:M5"/>
    <mergeCell ref="AC5:AE5"/>
    <mergeCell ref="A4:A6"/>
    <mergeCell ref="E5:G5"/>
    <mergeCell ref="H5:J5"/>
    <mergeCell ref="E4:M4"/>
    <mergeCell ref="N4:P4"/>
    <mergeCell ref="Q4:Y4"/>
    <mergeCell ref="Z4:AB4"/>
    <mergeCell ref="AC4:AE4"/>
    <mergeCell ref="N5:P5"/>
    <mergeCell ref="Z5:AB5"/>
  </mergeCells>
  <phoneticPr fontId="2" type="noConversion"/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5" tint="0.39997558519241921"/>
  </sheetPr>
  <dimension ref="A1:CA127"/>
  <sheetViews>
    <sheetView showGridLines="0" zoomScale="70" zoomScaleNormal="70" workbookViewId="0">
      <pane xSplit="3" ySplit="6" topLeftCell="AR43" activePane="bottomRight" state="frozen"/>
      <selection activeCell="F51" sqref="F51"/>
      <selection pane="topRight" activeCell="F51" sqref="F51"/>
      <selection pane="bottomLeft" activeCell="F51" sqref="F51"/>
      <selection pane="bottomRight" activeCell="F51" sqref="F51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customWidth="1"/>
    <col min="32" max="40" width="15.7109375" style="205" customWidth="1"/>
    <col min="41" max="43" width="15.7109375" style="205" hidden="1" customWidth="1"/>
    <col min="44" max="44" width="15.7109375" style="205" customWidth="1"/>
    <col min="45" max="45" width="16.85546875" style="205" customWidth="1"/>
    <col min="46" max="46" width="16.42578125" style="205" customWidth="1"/>
    <col min="47" max="52" width="15.7109375" style="205" customWidth="1"/>
    <col min="53" max="55" width="15.7109375" style="205" hidden="1" customWidth="1"/>
    <col min="56" max="61" width="17.42578125" style="205" customWidth="1"/>
    <col min="62" max="62" width="11" style="340" customWidth="1"/>
    <col min="63" max="16384" width="9.140625" style="205"/>
  </cols>
  <sheetData>
    <row r="1" spans="1:79" s="309" customFormat="1" ht="45" customHeight="1">
      <c r="A1" s="306" t="s">
        <v>57</v>
      </c>
      <c r="B1" s="307"/>
      <c r="C1" s="308"/>
      <c r="D1" s="644"/>
      <c r="T1" s="312"/>
      <c r="U1" s="312"/>
      <c r="V1" s="312"/>
      <c r="W1" s="306"/>
      <c r="X1" s="306"/>
      <c r="Y1" s="306"/>
      <c r="Z1" s="306"/>
      <c r="AA1" s="306"/>
      <c r="AB1" s="306"/>
      <c r="AF1" s="314"/>
      <c r="AG1" s="314"/>
      <c r="AH1" s="314"/>
      <c r="AI1" s="314"/>
      <c r="AJ1" s="314"/>
      <c r="AK1" s="314"/>
      <c r="AL1" s="319"/>
      <c r="AM1" s="319"/>
      <c r="AN1" s="319"/>
      <c r="AO1" s="319"/>
      <c r="AP1" s="319"/>
      <c r="AQ1" s="319"/>
      <c r="AR1" s="314"/>
      <c r="AS1" s="314"/>
      <c r="AT1" s="314"/>
      <c r="AX1" s="314"/>
      <c r="AY1" s="314"/>
      <c r="AZ1" s="314"/>
      <c r="BA1" s="314"/>
      <c r="BB1" s="314"/>
      <c r="BC1" s="314"/>
      <c r="BD1" s="306"/>
      <c r="BE1" s="306"/>
      <c r="BF1" s="306"/>
      <c r="BJ1" s="316"/>
    </row>
    <row r="2" spans="1:79" s="306" customFormat="1" ht="45" customHeight="1">
      <c r="A2" s="306" t="s">
        <v>295</v>
      </c>
      <c r="B2" s="317"/>
      <c r="C2" s="317"/>
      <c r="D2" s="317"/>
      <c r="H2" s="317"/>
      <c r="I2" s="317"/>
      <c r="J2" s="317"/>
      <c r="T2" s="312"/>
      <c r="U2" s="312"/>
      <c r="V2" s="312"/>
      <c r="W2" s="317"/>
      <c r="X2" s="317"/>
      <c r="Y2" s="317"/>
      <c r="Z2" s="317"/>
      <c r="AA2" s="317"/>
      <c r="AB2" s="317"/>
      <c r="AC2" s="317"/>
      <c r="AD2" s="317"/>
      <c r="AE2" s="317"/>
      <c r="AF2" s="314"/>
      <c r="AG2" s="314"/>
      <c r="AH2" s="314"/>
      <c r="AI2" s="339"/>
      <c r="AJ2" s="314"/>
      <c r="AK2" s="314"/>
      <c r="AL2" s="317"/>
      <c r="AM2" s="317"/>
      <c r="AN2" s="317"/>
      <c r="AO2" s="317"/>
      <c r="AP2" s="317"/>
      <c r="AQ2" s="317"/>
      <c r="AR2" s="314"/>
      <c r="AS2" s="314"/>
      <c r="AT2" s="314"/>
      <c r="AX2" s="314"/>
      <c r="AY2" s="314"/>
      <c r="AZ2" s="314"/>
      <c r="BA2" s="314"/>
      <c r="BB2" s="314"/>
      <c r="BC2" s="314"/>
      <c r="BJ2" s="318"/>
    </row>
    <row r="3" spans="1:79" s="309" customFormat="1" ht="45" customHeight="1" thickBot="1">
      <c r="A3" s="309" t="s">
        <v>68</v>
      </c>
      <c r="B3" s="307"/>
      <c r="L3" s="319"/>
      <c r="T3" s="312"/>
      <c r="U3" s="312"/>
      <c r="V3" s="312"/>
      <c r="X3" s="319"/>
      <c r="AF3" s="314"/>
      <c r="AG3" s="314"/>
      <c r="AH3" s="314"/>
      <c r="AI3" s="314"/>
      <c r="AJ3" s="314"/>
      <c r="AK3" s="314"/>
      <c r="AL3" s="319"/>
      <c r="AM3" s="319"/>
      <c r="AN3" s="319"/>
      <c r="AO3" s="319"/>
      <c r="AP3" s="319"/>
      <c r="AQ3" s="319"/>
      <c r="AR3" s="314"/>
      <c r="AS3" s="314"/>
      <c r="AT3" s="314"/>
      <c r="AX3" s="306"/>
      <c r="AY3" s="314"/>
      <c r="AZ3" s="314"/>
      <c r="BA3" s="314"/>
      <c r="BB3" s="314"/>
      <c r="BC3" s="314"/>
      <c r="BD3" s="306"/>
      <c r="BE3" s="306"/>
      <c r="BF3" s="306"/>
      <c r="BJ3" s="316"/>
    </row>
    <row r="4" spans="1:79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79" s="202" customFormat="1" ht="39.950000000000003" customHeight="1">
      <c r="A5" s="819"/>
      <c r="B5" s="208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</row>
    <row r="6" spans="1:79" s="201" customFormat="1" ht="39.950000000000003" customHeight="1">
      <c r="A6" s="820"/>
      <c r="B6" s="228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0"/>
    </row>
    <row r="7" spans="1:79" s="383" customFormat="1" ht="33" customHeight="1">
      <c r="A7" s="388">
        <v>1</v>
      </c>
      <c r="B7" s="384">
        <v>51201</v>
      </c>
      <c r="C7" s="536" t="s">
        <v>0</v>
      </c>
      <c r="D7" s="696"/>
      <c r="E7" s="713">
        <f>'Total fac'!E7+'12 92'!E7+'12 3A'!E7</f>
        <v>59500</v>
      </c>
      <c r="F7" s="712">
        <f>'Total fac'!F7+'12 92'!F7+'12 3A'!F7</f>
        <v>59500</v>
      </c>
      <c r="G7" s="710">
        <f>E7-F7</f>
        <v>0</v>
      </c>
      <c r="H7" s="712">
        <f>'Total fac'!H7+'12 92'!H7+'12 3A'!H7</f>
        <v>59500</v>
      </c>
      <c r="I7" s="712">
        <f>'Total fac'!I7+'12 92'!I7+'12 3A'!I7</f>
        <v>59500</v>
      </c>
      <c r="J7" s="709">
        <f>H7-I7</f>
        <v>0</v>
      </c>
      <c r="K7" s="712">
        <f>'Total fac'!K7+'12 92'!K7+'12 3A'!K7</f>
        <v>59500</v>
      </c>
      <c r="L7" s="712">
        <f>'Total fac'!L7+'12 92'!L7+'12 3A'!L7</f>
        <v>59500</v>
      </c>
      <c r="M7" s="714">
        <f>K7-L7</f>
        <v>0</v>
      </c>
      <c r="N7" s="725"/>
      <c r="O7" s="726"/>
      <c r="P7" s="687"/>
      <c r="Q7" s="713">
        <f>'Total fac'!Q7+'12 92'!Q7+'12 3A'!Q7</f>
        <v>59500</v>
      </c>
      <c r="R7" s="712">
        <f>'Total fac'!R7+'12 92'!R7+'12 3A'!R7</f>
        <v>59500</v>
      </c>
      <c r="S7" s="709">
        <f>Q7-R7</f>
        <v>0</v>
      </c>
      <c r="T7" s="712">
        <f>'Total fac'!T7+'12 92'!T7+'12 3A'!T7</f>
        <v>59600</v>
      </c>
      <c r="U7" s="712">
        <f>'Total fac'!U7+'12 92'!U7+'12 3A'!U7</f>
        <v>0</v>
      </c>
      <c r="V7" s="709">
        <f>T7-U7</f>
        <v>59600</v>
      </c>
      <c r="W7" s="712">
        <f>'Total fac'!W7+'12 92'!W7+'12 3A'!W7</f>
        <v>59600</v>
      </c>
      <c r="X7" s="712">
        <f>'Total fac'!X7+'12 92'!X7+'12 3A'!X7</f>
        <v>0</v>
      </c>
      <c r="Y7" s="714">
        <f>W7-X7</f>
        <v>59600</v>
      </c>
      <c r="Z7" s="725"/>
      <c r="AA7" s="727"/>
      <c r="AB7" s="687"/>
      <c r="AC7" s="713">
        <f>E7+H7+K7+Q7+T7+W7</f>
        <v>357200</v>
      </c>
      <c r="AD7" s="712">
        <f>F7+I7+L7+R7+U7+X7</f>
        <v>238000</v>
      </c>
      <c r="AE7" s="710">
        <f>AC7-AD7</f>
        <v>119200</v>
      </c>
      <c r="AF7" s="712">
        <f>'Total fac'!AF7+'12 92'!AF7+'12 3A'!AF7</f>
        <v>59500</v>
      </c>
      <c r="AG7" s="712">
        <f>'Total fac'!AG7+'12 92'!AG7+'12 3A'!AG7</f>
        <v>0</v>
      </c>
      <c r="AH7" s="710">
        <f>AF7-AG7</f>
        <v>59500</v>
      </c>
      <c r="AI7" s="712">
        <f>'Total fac'!AI7+'12 92'!AI7+'12 3A'!AI7</f>
        <v>59500</v>
      </c>
      <c r="AJ7" s="712">
        <f>'Total fac'!AJ7+'12 92'!AJ7+'12 3A'!AJ7</f>
        <v>0</v>
      </c>
      <c r="AK7" s="710">
        <f>AI7-AJ7</f>
        <v>59500</v>
      </c>
      <c r="AL7" s="712">
        <f>'Total fac'!AL7+'12 92'!AL7+'12 3A'!AL7</f>
        <v>59500</v>
      </c>
      <c r="AM7" s="712">
        <f>'Total fac'!AM7+'12 92'!AM7+'12 3A'!AM7</f>
        <v>0</v>
      </c>
      <c r="AN7" s="709">
        <f>AL7-AM7</f>
        <v>59500</v>
      </c>
      <c r="AO7" s="725"/>
      <c r="AP7" s="728"/>
      <c r="AQ7" s="687"/>
      <c r="AR7" s="713">
        <f>'Total fac'!AR7+'12 92'!AR7+'12 3A'!AR7</f>
        <v>59600</v>
      </c>
      <c r="AS7" s="712">
        <f>'Total fac'!AS7+'12 92'!AS7+'12 3A'!AS7</f>
        <v>0</v>
      </c>
      <c r="AT7" s="710">
        <f>AR7-AS7</f>
        <v>59600</v>
      </c>
      <c r="AU7" s="712">
        <f>'Total fac'!AU7+'12 92'!AU7+'12 3A'!AU7</f>
        <v>59500</v>
      </c>
      <c r="AV7" s="712">
        <f>'Total fac'!AV7+'12 92'!AV7+'12 3A'!AV7</f>
        <v>0</v>
      </c>
      <c r="AW7" s="710">
        <f>AU7-AV7</f>
        <v>59500</v>
      </c>
      <c r="AX7" s="712">
        <f>'Total fac'!AX7+'12 92'!AX7+'12 3A'!AX7</f>
        <v>59500</v>
      </c>
      <c r="AY7" s="712">
        <f>'Total fac'!AY7+'12 92'!AY7+'12 3A'!AY7</f>
        <v>0</v>
      </c>
      <c r="AZ7" s="710">
        <f>AX7-AY7</f>
        <v>59500</v>
      </c>
      <c r="BA7" s="725"/>
      <c r="BB7" s="728"/>
      <c r="BC7" s="728"/>
      <c r="BD7" s="717">
        <f t="shared" ref="BD7:BD49" si="0">AF7+AI7+AL7+AR7+AU7+AX7</f>
        <v>357100</v>
      </c>
      <c r="BE7" s="712">
        <f>'12 92'!BE7+'Total fac'!BE7+'12 3A'!BE7</f>
        <v>0</v>
      </c>
      <c r="BF7" s="716">
        <f>BD7-BE7</f>
        <v>357100</v>
      </c>
      <c r="BG7" s="717">
        <f>AC7+BD7</f>
        <v>714300</v>
      </c>
      <c r="BH7" s="712">
        <f>AD7+BE7</f>
        <v>238000</v>
      </c>
      <c r="BI7" s="716">
        <f>BG7-BH7</f>
        <v>476300</v>
      </c>
      <c r="BJ7" s="541"/>
      <c r="BK7" s="380"/>
      <c r="BL7" s="380"/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</row>
    <row r="8" spans="1:79" s="383" customFormat="1" ht="33" customHeight="1">
      <c r="A8" s="388">
        <f>A7+1</f>
        <v>2</v>
      </c>
      <c r="B8" s="384">
        <v>51202</v>
      </c>
      <c r="C8" s="536" t="s">
        <v>1</v>
      </c>
      <c r="D8" s="697" t="s">
        <v>252</v>
      </c>
      <c r="E8" s="713">
        <f>'Total fac'!E8+'12 92'!E8+'12 3A'!E8</f>
        <v>1800000</v>
      </c>
      <c r="F8" s="712">
        <f>'Total fac'!F8+'12 92'!F8+'12 3A'!F8</f>
        <v>1392448.83</v>
      </c>
      <c r="G8" s="710">
        <f t="shared" ref="G8:G50" si="1">E8-F8</f>
        <v>407551.16999999993</v>
      </c>
      <c r="H8" s="712">
        <f>'Total fac'!H8+'12 92'!H8+'12 3A'!H8</f>
        <v>2160000</v>
      </c>
      <c r="I8" s="712">
        <f>'Total fac'!I8+'12 92'!I8+'12 3A'!I8</f>
        <v>2299749.3000000003</v>
      </c>
      <c r="J8" s="709">
        <f t="shared" ref="J8:J50" si="2">H8-I8</f>
        <v>-139749.30000000028</v>
      </c>
      <c r="K8" s="712">
        <f>'Total fac'!K8+'12 92'!K8+'12 3A'!K8</f>
        <v>1863000</v>
      </c>
      <c r="L8" s="712">
        <f>'Total fac'!L8+'12 92'!L8+'12 3A'!L8</f>
        <v>1648270.7899999998</v>
      </c>
      <c r="M8" s="714">
        <f t="shared" ref="M8:M50" si="3">K8-L8</f>
        <v>214729.2100000002</v>
      </c>
      <c r="N8" s="688">
        <f t="shared" ref="N8:O50" si="4">+E8+H8+K8</f>
        <v>5823000</v>
      </c>
      <c r="O8" s="689">
        <f t="shared" si="4"/>
        <v>5340468.92</v>
      </c>
      <c r="P8" s="690">
        <f t="shared" ref="P8:P50" si="5">+N8-O8</f>
        <v>482531.08000000007</v>
      </c>
      <c r="Q8" s="713">
        <f>'Total fac'!Q8+'12 92'!Q8+'12 3A'!Q8</f>
        <v>2610000</v>
      </c>
      <c r="R8" s="712">
        <f>'Total fac'!R8+'12 92'!R8+'12 3A'!R8</f>
        <v>1663777.6800000002</v>
      </c>
      <c r="S8" s="709">
        <f t="shared" ref="S8:S50" si="6">Q8-R8</f>
        <v>946222.31999999983</v>
      </c>
      <c r="T8" s="712">
        <f>'Total fac'!T8+'12 92'!T8+'12 3A'!T8</f>
        <v>2250000</v>
      </c>
      <c r="U8" s="712">
        <f>'Total fac'!U8+'12 92'!U8+'12 3A'!U8</f>
        <v>0</v>
      </c>
      <c r="V8" s="709">
        <f t="shared" ref="V8:V50" si="7">T8-U8</f>
        <v>2250000</v>
      </c>
      <c r="W8" s="712">
        <f>'Total fac'!W8+'12 92'!W8+'12 3A'!W8</f>
        <v>2610000</v>
      </c>
      <c r="X8" s="712">
        <f>'Total fac'!X8+'12 92'!X8+'12 3A'!X8</f>
        <v>0</v>
      </c>
      <c r="Y8" s="714">
        <f t="shared" ref="Y8:Y50" si="8">W8-X8</f>
        <v>2610000</v>
      </c>
      <c r="Z8" s="688">
        <f t="shared" ref="Z8:AA50" si="9">+Q8+T8+W8</f>
        <v>7470000</v>
      </c>
      <c r="AA8" s="701">
        <f t="shared" si="9"/>
        <v>1663777.6800000002</v>
      </c>
      <c r="AB8" s="690">
        <f t="shared" ref="AB8:AB50" si="10">+Z8-AA8</f>
        <v>5806222.3200000003</v>
      </c>
      <c r="AC8" s="713">
        <f t="shared" ref="AC8:AC50" si="11">E8+H8+K8+Q8+T8+W8</f>
        <v>13293000</v>
      </c>
      <c r="AD8" s="712">
        <f t="shared" ref="AD8:AD50" si="12">F8+I8+L8+R8+U8+X8</f>
        <v>7004246.5999999996</v>
      </c>
      <c r="AE8" s="710">
        <f t="shared" ref="AE8:AE50" si="13">AC8-AD8</f>
        <v>6288753.4000000004</v>
      </c>
      <c r="AF8" s="712">
        <f>'Total fac'!AF8+'12 92'!AF8+'12 3A'!AF8</f>
        <v>2250000</v>
      </c>
      <c r="AG8" s="712">
        <f>'Total fac'!AG8+'12 92'!AG8+'12 3A'!AG8</f>
        <v>0</v>
      </c>
      <c r="AH8" s="710">
        <f t="shared" ref="AH8:AH50" si="14">AF8-AG8</f>
        <v>2250000</v>
      </c>
      <c r="AI8" s="712">
        <f>'Total fac'!AI8+'12 92'!AI8+'12 3A'!AI8</f>
        <v>2610000</v>
      </c>
      <c r="AJ8" s="712">
        <f>'Total fac'!AJ8+'12 92'!AJ8+'12 3A'!AJ8</f>
        <v>0</v>
      </c>
      <c r="AK8" s="710">
        <f t="shared" ref="AK8:AK50" si="15">AI8-AJ8</f>
        <v>2610000</v>
      </c>
      <c r="AL8" s="712">
        <f>'Total fac'!AL8+'12 92'!AL8+'12 3A'!AL8</f>
        <v>2250000</v>
      </c>
      <c r="AM8" s="712">
        <f>'Total fac'!AM8+'12 92'!AM8+'12 3A'!AM8</f>
        <v>0</v>
      </c>
      <c r="AN8" s="709">
        <f t="shared" ref="AN8:AN50" si="16">AL8-AM8</f>
        <v>2250000</v>
      </c>
      <c r="AO8" s="688">
        <f t="shared" ref="AO8:AP50" si="17">+AF8+AI8+AL8</f>
        <v>7110000</v>
      </c>
      <c r="AP8" s="689">
        <f t="shared" si="17"/>
        <v>0</v>
      </c>
      <c r="AQ8" s="690">
        <f t="shared" ref="AQ8:AQ50" si="18">AO8-AP8</f>
        <v>7110000</v>
      </c>
      <c r="AR8" s="713">
        <f>'Total fac'!AR8+'12 92'!AR8+'12 3A'!AR8</f>
        <v>2700000</v>
      </c>
      <c r="AS8" s="712">
        <f>'Total fac'!AS8+'12 92'!AS8+'12 3A'!AS8</f>
        <v>0</v>
      </c>
      <c r="AT8" s="710">
        <f t="shared" ref="AT8:AT50" si="19">AR8-AS8</f>
        <v>2700000</v>
      </c>
      <c r="AU8" s="712">
        <f>'Total fac'!AU8+'12 92'!AU8+'12 3A'!AU8</f>
        <v>2250000</v>
      </c>
      <c r="AV8" s="712">
        <f>'Total fac'!AV8+'12 92'!AV8+'12 3A'!AV8</f>
        <v>0</v>
      </c>
      <c r="AW8" s="710">
        <f t="shared" ref="AW8:AW50" si="20">AU8-AV8</f>
        <v>2250000</v>
      </c>
      <c r="AX8" s="712">
        <f>'Total fac'!AX8+'12 92'!AX8+'12 3A'!AX8</f>
        <v>2700000</v>
      </c>
      <c r="AY8" s="712">
        <f>'Total fac'!AY8+'12 92'!AY8+'12 3A'!AY8</f>
        <v>0</v>
      </c>
      <c r="AZ8" s="710">
        <f t="shared" ref="AZ8:AZ50" si="21">AX8-AY8</f>
        <v>2700000</v>
      </c>
      <c r="BA8" s="688">
        <f t="shared" ref="BA8:BB50" si="22">+AR8+AU8+AX8</f>
        <v>7650000</v>
      </c>
      <c r="BB8" s="701">
        <f t="shared" si="22"/>
        <v>0</v>
      </c>
      <c r="BC8" s="706">
        <f t="shared" ref="BC8:BC50" si="23">BA8-BB8</f>
        <v>7650000</v>
      </c>
      <c r="BD8" s="717">
        <f t="shared" si="0"/>
        <v>14760000</v>
      </c>
      <c r="BE8" s="712">
        <f>'12 92'!BE8+'Total fac'!BE8+'12 3A'!BE8</f>
        <v>0</v>
      </c>
      <c r="BF8" s="716">
        <f t="shared" ref="BF8:BF50" si="24">BD8-BE8</f>
        <v>14760000</v>
      </c>
      <c r="BG8" s="717">
        <f t="shared" ref="BG8:BG50" si="25">AC8+BD8</f>
        <v>28053000</v>
      </c>
      <c r="BH8" s="712">
        <f t="shared" ref="BH8:BH50" si="26">AD8+BE8</f>
        <v>7004246.5999999996</v>
      </c>
      <c r="BI8" s="716">
        <f t="shared" ref="BI8:BI50" si="27">BG8-BH8</f>
        <v>21048753.399999999</v>
      </c>
      <c r="BJ8" s="541"/>
      <c r="BK8" s="380"/>
      <c r="BL8" s="380"/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</row>
    <row r="9" spans="1:79" s="383" customFormat="1" ht="33" customHeight="1">
      <c r="A9" s="388">
        <f t="shared" ref="A9:A50" si="28">A8+1</f>
        <v>3</v>
      </c>
      <c r="B9" s="384">
        <v>51203</v>
      </c>
      <c r="C9" s="536" t="s">
        <v>2</v>
      </c>
      <c r="D9" s="697" t="s">
        <v>253</v>
      </c>
      <c r="E9" s="713">
        <f>'Total fac'!E9+'12 92'!E9+'12 3A'!E9</f>
        <v>1577400</v>
      </c>
      <c r="F9" s="712">
        <f>'Total fac'!F9+'12 92'!F9+'12 3A'!F9</f>
        <v>1674644</v>
      </c>
      <c r="G9" s="710">
        <f t="shared" si="1"/>
        <v>-97244</v>
      </c>
      <c r="H9" s="712">
        <f>'Total fac'!H9+'12 92'!H9+'12 3A'!H9</f>
        <v>80500</v>
      </c>
      <c r="I9" s="712">
        <f>'Total fac'!I9+'12 92'!I9+'12 3A'!I9</f>
        <v>107425</v>
      </c>
      <c r="J9" s="709">
        <f t="shared" si="2"/>
        <v>-26925</v>
      </c>
      <c r="K9" s="712">
        <f>'Total fac'!K9+'12 92'!K9+'12 3A'!K9</f>
        <v>61000</v>
      </c>
      <c r="L9" s="712">
        <f>'Total fac'!L9+'12 92'!L9+'12 3A'!L9</f>
        <v>13950</v>
      </c>
      <c r="M9" s="714">
        <f t="shared" si="3"/>
        <v>47050</v>
      </c>
      <c r="N9" s="688">
        <f t="shared" si="4"/>
        <v>1718900</v>
      </c>
      <c r="O9" s="689">
        <f t="shared" si="4"/>
        <v>1796019</v>
      </c>
      <c r="P9" s="690">
        <f t="shared" si="5"/>
        <v>-77119</v>
      </c>
      <c r="Q9" s="713">
        <f>'Total fac'!Q9+'12 92'!Q9+'12 3A'!Q9</f>
        <v>51000</v>
      </c>
      <c r="R9" s="712">
        <f>'Total fac'!R9+'12 92'!R9+'12 3A'!R9</f>
        <v>32999.999999999993</v>
      </c>
      <c r="S9" s="709">
        <f t="shared" si="6"/>
        <v>18000.000000000007</v>
      </c>
      <c r="T9" s="712">
        <f>'Total fac'!T9+'12 92'!T9+'12 3A'!T9</f>
        <v>63500</v>
      </c>
      <c r="U9" s="712">
        <f>'Total fac'!U9+'12 92'!U9+'12 3A'!U9</f>
        <v>0</v>
      </c>
      <c r="V9" s="709">
        <f t="shared" si="7"/>
        <v>63500</v>
      </c>
      <c r="W9" s="712">
        <f>'Total fac'!W9+'12 92'!W9+'12 3A'!W9</f>
        <v>66400</v>
      </c>
      <c r="X9" s="712">
        <f>'Total fac'!X9+'12 92'!X9+'12 3A'!X9</f>
        <v>0</v>
      </c>
      <c r="Y9" s="714">
        <f t="shared" si="8"/>
        <v>66400</v>
      </c>
      <c r="Z9" s="688">
        <f t="shared" si="9"/>
        <v>180900</v>
      </c>
      <c r="AA9" s="701">
        <f t="shared" si="9"/>
        <v>32999.999999999993</v>
      </c>
      <c r="AB9" s="690">
        <f t="shared" si="10"/>
        <v>147900</v>
      </c>
      <c r="AC9" s="713">
        <f t="shared" si="11"/>
        <v>1899800</v>
      </c>
      <c r="AD9" s="712">
        <f t="shared" si="12"/>
        <v>1829019</v>
      </c>
      <c r="AE9" s="710">
        <f t="shared" si="13"/>
        <v>70781</v>
      </c>
      <c r="AF9" s="712">
        <f>'Total fac'!AF9+'12 92'!AF9+'12 3A'!AF9</f>
        <v>53000</v>
      </c>
      <c r="AG9" s="712">
        <f>'Total fac'!AG9+'12 92'!AG9+'12 3A'!AG9</f>
        <v>0</v>
      </c>
      <c r="AH9" s="710">
        <f t="shared" si="14"/>
        <v>53000</v>
      </c>
      <c r="AI9" s="712">
        <f>'Total fac'!AI9+'12 92'!AI9+'12 3A'!AI9</f>
        <v>57500</v>
      </c>
      <c r="AJ9" s="712">
        <f>'Total fac'!AJ9+'12 92'!AJ9+'12 3A'!AJ9</f>
        <v>0</v>
      </c>
      <c r="AK9" s="710">
        <f t="shared" si="15"/>
        <v>57500</v>
      </c>
      <c r="AL9" s="712">
        <f>'Total fac'!AL9+'12 92'!AL9+'12 3A'!AL9</f>
        <v>63000</v>
      </c>
      <c r="AM9" s="712">
        <f>'Total fac'!AM9+'12 92'!AM9+'12 3A'!AM9</f>
        <v>0</v>
      </c>
      <c r="AN9" s="709">
        <f t="shared" si="16"/>
        <v>63000</v>
      </c>
      <c r="AO9" s="688">
        <f t="shared" si="17"/>
        <v>173500</v>
      </c>
      <c r="AP9" s="689">
        <f t="shared" si="17"/>
        <v>0</v>
      </c>
      <c r="AQ9" s="690">
        <f t="shared" si="18"/>
        <v>173500</v>
      </c>
      <c r="AR9" s="713">
        <f>'Total fac'!AR9+'12 92'!AR9+'12 3A'!AR9</f>
        <v>53000</v>
      </c>
      <c r="AS9" s="712">
        <f>'Total fac'!AS9+'12 92'!AS9+'12 3A'!AS9</f>
        <v>0</v>
      </c>
      <c r="AT9" s="710">
        <f t="shared" si="19"/>
        <v>53000</v>
      </c>
      <c r="AU9" s="712">
        <f>'Total fac'!AU9+'12 92'!AU9+'12 3A'!AU9</f>
        <v>56500</v>
      </c>
      <c r="AV9" s="712">
        <f>'Total fac'!AV9+'12 92'!AV9+'12 3A'!AV9</f>
        <v>0</v>
      </c>
      <c r="AW9" s="710">
        <f t="shared" si="20"/>
        <v>56500</v>
      </c>
      <c r="AX9" s="712">
        <f>'Total fac'!AX9+'12 92'!AX9+'12 3A'!AX9</f>
        <v>51000</v>
      </c>
      <c r="AY9" s="712">
        <f>'Total fac'!AY9+'12 92'!AY9+'12 3A'!AY9</f>
        <v>0</v>
      </c>
      <c r="AZ9" s="710">
        <f t="shared" si="21"/>
        <v>51000</v>
      </c>
      <c r="BA9" s="688">
        <f t="shared" si="22"/>
        <v>160500</v>
      </c>
      <c r="BB9" s="701">
        <f t="shared" si="22"/>
        <v>0</v>
      </c>
      <c r="BC9" s="706">
        <f t="shared" si="23"/>
        <v>160500</v>
      </c>
      <c r="BD9" s="717">
        <f t="shared" si="0"/>
        <v>334000</v>
      </c>
      <c r="BE9" s="712">
        <f>'12 92'!BE9+'Total fac'!BE9+'12 3A'!BE9</f>
        <v>0</v>
      </c>
      <c r="BF9" s="716">
        <f t="shared" si="24"/>
        <v>334000</v>
      </c>
      <c r="BG9" s="717">
        <f t="shared" si="25"/>
        <v>2233800</v>
      </c>
      <c r="BH9" s="712">
        <f t="shared" si="26"/>
        <v>1829019</v>
      </c>
      <c r="BI9" s="716">
        <f t="shared" si="27"/>
        <v>404781</v>
      </c>
      <c r="BJ9" s="541"/>
      <c r="BK9" s="380"/>
      <c r="BL9" s="380"/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</row>
    <row r="10" spans="1:79" s="383" customFormat="1" ht="33" customHeight="1">
      <c r="A10" s="388">
        <f t="shared" si="28"/>
        <v>4</v>
      </c>
      <c r="B10" s="389">
        <v>51299</v>
      </c>
      <c r="C10" s="537" t="s">
        <v>3</v>
      </c>
      <c r="D10" s="697" t="s">
        <v>254</v>
      </c>
      <c r="E10" s="713">
        <f>'Total fac'!E10+'12 92'!E10+'12 3A'!E10</f>
        <v>336000</v>
      </c>
      <c r="F10" s="712">
        <f>'Total fac'!F10+'12 92'!F10+'12 3A'!F10</f>
        <v>269582</v>
      </c>
      <c r="G10" s="710">
        <f t="shared" si="1"/>
        <v>66418</v>
      </c>
      <c r="H10" s="712">
        <f>'Total fac'!H10+'12 92'!H10+'12 3A'!H10</f>
        <v>1377340</v>
      </c>
      <c r="I10" s="712">
        <f>'Total fac'!I10+'12 92'!I10+'12 3A'!I10</f>
        <v>1578252.2999999998</v>
      </c>
      <c r="J10" s="709">
        <f t="shared" si="2"/>
        <v>-200912.29999999981</v>
      </c>
      <c r="K10" s="712">
        <f>'Total fac'!K10+'12 92'!K10+'12 3A'!K10</f>
        <v>1352464</v>
      </c>
      <c r="L10" s="712">
        <f>'Total fac'!L10+'12 92'!L10+'12 3A'!L10</f>
        <v>1422062.31</v>
      </c>
      <c r="M10" s="714">
        <f t="shared" si="3"/>
        <v>-69598.310000000056</v>
      </c>
      <c r="N10" s="688">
        <f t="shared" si="4"/>
        <v>3065804</v>
      </c>
      <c r="O10" s="689">
        <f t="shared" si="4"/>
        <v>3269896.61</v>
      </c>
      <c r="P10" s="690">
        <f t="shared" si="5"/>
        <v>-204092.60999999987</v>
      </c>
      <c r="Q10" s="713">
        <f>'Total fac'!Q10+'12 92'!Q10+'12 3A'!Q10</f>
        <v>661100</v>
      </c>
      <c r="R10" s="712">
        <f>'Total fac'!R10+'12 92'!R10+'12 3A'!R10</f>
        <v>51041</v>
      </c>
      <c r="S10" s="709">
        <f t="shared" si="6"/>
        <v>610059</v>
      </c>
      <c r="T10" s="712">
        <f>'Total fac'!T10+'12 92'!T10+'12 3A'!T10</f>
        <v>536000</v>
      </c>
      <c r="U10" s="712">
        <f>'Total fac'!U10+'12 92'!U10+'12 3A'!U10</f>
        <v>0</v>
      </c>
      <c r="V10" s="709">
        <f t="shared" si="7"/>
        <v>536000</v>
      </c>
      <c r="W10" s="712">
        <f>'Total fac'!W10+'12 92'!W10+'12 3A'!W10</f>
        <v>421000</v>
      </c>
      <c r="X10" s="712">
        <f>'Total fac'!X10+'12 92'!X10+'12 3A'!X10</f>
        <v>0</v>
      </c>
      <c r="Y10" s="714">
        <f t="shared" si="8"/>
        <v>421000</v>
      </c>
      <c r="Z10" s="688">
        <f t="shared" si="9"/>
        <v>1618100</v>
      </c>
      <c r="AA10" s="701">
        <f t="shared" si="9"/>
        <v>51041</v>
      </c>
      <c r="AB10" s="690">
        <f t="shared" si="10"/>
        <v>1567059</v>
      </c>
      <c r="AC10" s="713">
        <f t="shared" si="11"/>
        <v>4683904</v>
      </c>
      <c r="AD10" s="712">
        <f t="shared" si="12"/>
        <v>3320937.61</v>
      </c>
      <c r="AE10" s="710">
        <f t="shared" si="13"/>
        <v>1362966.3900000001</v>
      </c>
      <c r="AF10" s="712">
        <f>'Total fac'!AF10+'12 92'!AF10+'12 3A'!AF10</f>
        <v>1013764</v>
      </c>
      <c r="AG10" s="712">
        <f>'Total fac'!AG10+'12 92'!AG10+'12 3A'!AG10</f>
        <v>0</v>
      </c>
      <c r="AH10" s="710">
        <f t="shared" si="14"/>
        <v>1013764</v>
      </c>
      <c r="AI10" s="712">
        <f>'Total fac'!AI10+'12 92'!AI10+'12 3A'!AI10</f>
        <v>333500</v>
      </c>
      <c r="AJ10" s="712">
        <f>'Total fac'!AJ10+'12 92'!AJ10+'12 3A'!AJ10</f>
        <v>0</v>
      </c>
      <c r="AK10" s="710">
        <f t="shared" si="15"/>
        <v>333500</v>
      </c>
      <c r="AL10" s="712">
        <f>'Total fac'!AL10+'12 92'!AL10+'12 3A'!AL10</f>
        <v>535200</v>
      </c>
      <c r="AM10" s="712">
        <f>'Total fac'!AM10+'12 92'!AM10+'12 3A'!AM10</f>
        <v>0</v>
      </c>
      <c r="AN10" s="709">
        <f t="shared" si="16"/>
        <v>535200</v>
      </c>
      <c r="AO10" s="688">
        <f t="shared" si="17"/>
        <v>1882464</v>
      </c>
      <c r="AP10" s="689">
        <f t="shared" si="17"/>
        <v>0</v>
      </c>
      <c r="AQ10" s="690">
        <f t="shared" si="18"/>
        <v>1882464</v>
      </c>
      <c r="AR10" s="713">
        <f>'Total fac'!AR10+'12 92'!AR10+'12 3A'!AR10</f>
        <v>987400</v>
      </c>
      <c r="AS10" s="712">
        <f>'Total fac'!AS10+'12 92'!AS10+'12 3A'!AS10</f>
        <v>0</v>
      </c>
      <c r="AT10" s="710">
        <f t="shared" si="19"/>
        <v>987400</v>
      </c>
      <c r="AU10" s="712">
        <f>'Total fac'!AU10+'12 92'!AU10+'12 3A'!AU10</f>
        <v>989400</v>
      </c>
      <c r="AV10" s="712">
        <f>'Total fac'!AV10+'12 92'!AV10+'12 3A'!AV10</f>
        <v>0</v>
      </c>
      <c r="AW10" s="710">
        <f t="shared" si="20"/>
        <v>989400</v>
      </c>
      <c r="AX10" s="712">
        <f>'Total fac'!AX10+'12 92'!AX10+'12 3A'!AX10</f>
        <v>873300</v>
      </c>
      <c r="AY10" s="712">
        <f>'Total fac'!AY10+'12 92'!AY10+'12 3A'!AY10</f>
        <v>0</v>
      </c>
      <c r="AZ10" s="710">
        <f t="shared" si="21"/>
        <v>873300</v>
      </c>
      <c r="BA10" s="688">
        <f t="shared" si="22"/>
        <v>2850100</v>
      </c>
      <c r="BB10" s="701">
        <f t="shared" si="22"/>
        <v>0</v>
      </c>
      <c r="BC10" s="706">
        <f t="shared" si="23"/>
        <v>2850100</v>
      </c>
      <c r="BD10" s="717">
        <f t="shared" si="0"/>
        <v>4732564</v>
      </c>
      <c r="BE10" s="712">
        <f>'12 92'!BE10+'Total fac'!BE10+'12 3A'!BE10</f>
        <v>0</v>
      </c>
      <c r="BF10" s="716">
        <f t="shared" si="24"/>
        <v>4732564</v>
      </c>
      <c r="BG10" s="717">
        <f t="shared" si="25"/>
        <v>9416468</v>
      </c>
      <c r="BH10" s="712">
        <f t="shared" si="26"/>
        <v>3320937.61</v>
      </c>
      <c r="BI10" s="716">
        <f t="shared" si="27"/>
        <v>6095530.3900000006</v>
      </c>
      <c r="BJ10" s="541"/>
      <c r="BK10" s="380"/>
      <c r="BL10" s="380"/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</row>
    <row r="11" spans="1:79" s="383" customFormat="1" ht="33" customHeight="1">
      <c r="A11" s="388">
        <f t="shared" si="28"/>
        <v>5</v>
      </c>
      <c r="B11" s="384">
        <v>51301</v>
      </c>
      <c r="C11" s="536" t="s">
        <v>4</v>
      </c>
      <c r="D11" s="697" t="s">
        <v>255</v>
      </c>
      <c r="E11" s="713">
        <f>'Total fac'!E11+'12 92'!E11+'12 3A'!E11</f>
        <v>5158605.5600000005</v>
      </c>
      <c r="F11" s="712">
        <f>'Total fac'!F11+'12 92'!F11+'12 3A'!F11</f>
        <v>5100264.1099999994</v>
      </c>
      <c r="G11" s="710">
        <f t="shared" si="1"/>
        <v>58341.450000001118</v>
      </c>
      <c r="H11" s="712">
        <f>'Total fac'!H11+'12 92'!H11+'12 3A'!H11</f>
        <v>5158605.5600000005</v>
      </c>
      <c r="I11" s="712">
        <f>'Total fac'!I11+'12 92'!I11+'12 3A'!I11</f>
        <v>5139158.41</v>
      </c>
      <c r="J11" s="709">
        <f t="shared" si="2"/>
        <v>19447.150000000373</v>
      </c>
      <c r="K11" s="712">
        <f>'Total fac'!K11+'12 92'!K11+'12 3A'!K11</f>
        <v>5158605.5600000005</v>
      </c>
      <c r="L11" s="712">
        <f>'Total fac'!L11+'12 92'!L11+'12 3A'!L11</f>
        <v>5139158.41</v>
      </c>
      <c r="M11" s="714">
        <f t="shared" si="3"/>
        <v>19447.150000000373</v>
      </c>
      <c r="N11" s="688">
        <f t="shared" si="4"/>
        <v>15475816.680000002</v>
      </c>
      <c r="O11" s="689">
        <f t="shared" si="4"/>
        <v>15378580.93</v>
      </c>
      <c r="P11" s="690">
        <f t="shared" si="5"/>
        <v>97235.750000001863</v>
      </c>
      <c r="Q11" s="713">
        <f>'Total fac'!Q11+'12 92'!Q11+'12 3A'!Q11</f>
        <v>5158605.5600000005</v>
      </c>
      <c r="R11" s="712">
        <f>'Total fac'!R11+'12 92'!R11+'12 3A'!R11</f>
        <v>5139158.41</v>
      </c>
      <c r="S11" s="709">
        <f t="shared" si="6"/>
        <v>19447.150000000373</v>
      </c>
      <c r="T11" s="712">
        <f>'Total fac'!T11+'12 92'!T11+'12 3A'!T11</f>
        <v>5158605.5600000005</v>
      </c>
      <c r="U11" s="712">
        <f>'Total fac'!U11+'12 92'!U11+'12 3A'!U11</f>
        <v>0</v>
      </c>
      <c r="V11" s="709">
        <f t="shared" si="7"/>
        <v>5158605.5600000005</v>
      </c>
      <c r="W11" s="712">
        <f>'Total fac'!W11+'12 92'!W11+'12 3A'!W11</f>
        <v>5158605.5600000005</v>
      </c>
      <c r="X11" s="712">
        <f>'Total fac'!X11+'12 92'!X11+'12 3A'!X11</f>
        <v>0</v>
      </c>
      <c r="Y11" s="714">
        <f t="shared" si="8"/>
        <v>5158605.5600000005</v>
      </c>
      <c r="Z11" s="688">
        <f t="shared" si="9"/>
        <v>15475816.680000002</v>
      </c>
      <c r="AA11" s="701">
        <f t="shared" si="9"/>
        <v>5139158.41</v>
      </c>
      <c r="AB11" s="690">
        <f t="shared" si="10"/>
        <v>10336658.270000001</v>
      </c>
      <c r="AC11" s="713">
        <f t="shared" si="11"/>
        <v>30951633.360000007</v>
      </c>
      <c r="AD11" s="712">
        <f t="shared" si="12"/>
        <v>20517739.34</v>
      </c>
      <c r="AE11" s="710">
        <f t="shared" si="13"/>
        <v>10433894.020000007</v>
      </c>
      <c r="AF11" s="712">
        <f>'Total fac'!AF11+'12 92'!AF11+'12 3A'!AF11</f>
        <v>5432305.5600000005</v>
      </c>
      <c r="AG11" s="712">
        <f>'Total fac'!AG11+'12 92'!AG11+'12 3A'!AG11</f>
        <v>0</v>
      </c>
      <c r="AH11" s="710">
        <f t="shared" si="14"/>
        <v>5432305.5600000005</v>
      </c>
      <c r="AI11" s="712">
        <f>'Total fac'!AI11+'12 92'!AI11+'12 3A'!AI11</f>
        <v>5432305.5600000005</v>
      </c>
      <c r="AJ11" s="712">
        <f>'Total fac'!AJ11+'12 92'!AJ11+'12 3A'!AJ11</f>
        <v>0</v>
      </c>
      <c r="AK11" s="710">
        <f t="shared" si="15"/>
        <v>5432305.5600000005</v>
      </c>
      <c r="AL11" s="712">
        <f>'Total fac'!AL11+'12 92'!AL11+'12 3A'!AL11</f>
        <v>5432305.5600000005</v>
      </c>
      <c r="AM11" s="712">
        <f>'Total fac'!AM11+'12 92'!AM11+'12 3A'!AM11</f>
        <v>0</v>
      </c>
      <c r="AN11" s="709">
        <f t="shared" si="16"/>
        <v>5432305.5600000005</v>
      </c>
      <c r="AO11" s="688">
        <f t="shared" si="17"/>
        <v>16296916.680000002</v>
      </c>
      <c r="AP11" s="689">
        <f t="shared" si="17"/>
        <v>0</v>
      </c>
      <c r="AQ11" s="690">
        <f t="shared" si="18"/>
        <v>16296916.680000002</v>
      </c>
      <c r="AR11" s="713">
        <f>'Total fac'!AR11+'12 92'!AR11+'12 3A'!AR11</f>
        <v>5432305.5600000005</v>
      </c>
      <c r="AS11" s="712">
        <f>'Total fac'!AS11+'12 92'!AS11+'12 3A'!AS11</f>
        <v>0</v>
      </c>
      <c r="AT11" s="710">
        <f t="shared" si="19"/>
        <v>5432305.5600000005</v>
      </c>
      <c r="AU11" s="712">
        <f>'Total fac'!AU11+'12 92'!AU11+'12 3A'!AU11</f>
        <v>6411037.6800000006</v>
      </c>
      <c r="AV11" s="712">
        <f>'Total fac'!AV11+'12 92'!AV11+'12 3A'!AV11</f>
        <v>0</v>
      </c>
      <c r="AW11" s="710">
        <f t="shared" si="20"/>
        <v>6411037.6800000006</v>
      </c>
      <c r="AX11" s="712">
        <f>'Total fac'!AX11+'12 92'!AX11+'12 3A'!AX11</f>
        <v>6411037.6800000006</v>
      </c>
      <c r="AY11" s="712">
        <f>'Total fac'!AY11+'12 92'!AY11+'12 3A'!AY11</f>
        <v>0</v>
      </c>
      <c r="AZ11" s="710">
        <f t="shared" si="21"/>
        <v>6411037.6800000006</v>
      </c>
      <c r="BA11" s="688">
        <f t="shared" si="22"/>
        <v>18254380.920000002</v>
      </c>
      <c r="BB11" s="701">
        <f t="shared" si="22"/>
        <v>0</v>
      </c>
      <c r="BC11" s="706">
        <f t="shared" si="23"/>
        <v>18254380.920000002</v>
      </c>
      <c r="BD11" s="717">
        <f t="shared" si="0"/>
        <v>34551297.600000001</v>
      </c>
      <c r="BE11" s="712">
        <f>'12 92'!BE11+'Total fac'!BE11+'12 3A'!BE11</f>
        <v>0</v>
      </c>
      <c r="BF11" s="716">
        <f t="shared" si="24"/>
        <v>34551297.600000001</v>
      </c>
      <c r="BG11" s="717">
        <f t="shared" si="25"/>
        <v>65502930.960000008</v>
      </c>
      <c r="BH11" s="712">
        <f t="shared" si="26"/>
        <v>20517739.34</v>
      </c>
      <c r="BI11" s="716">
        <f t="shared" si="27"/>
        <v>44985191.620000005</v>
      </c>
      <c r="BJ11" s="541"/>
      <c r="BK11" s="380"/>
      <c r="BL11" s="380"/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</row>
    <row r="12" spans="1:79" s="383" customFormat="1" ht="33" customHeight="1">
      <c r="A12" s="388">
        <f t="shared" si="28"/>
        <v>6</v>
      </c>
      <c r="B12" s="384">
        <v>51302</v>
      </c>
      <c r="C12" s="536" t="s">
        <v>5</v>
      </c>
      <c r="D12" s="697" t="s">
        <v>256</v>
      </c>
      <c r="E12" s="713">
        <f>'Total fac'!E12+'12 92'!E12+'12 3A'!E12</f>
        <v>97645</v>
      </c>
      <c r="F12" s="712">
        <f>'Total fac'!F12+'12 92'!F12+'12 3A'!F12</f>
        <v>97645</v>
      </c>
      <c r="G12" s="710">
        <f t="shared" si="1"/>
        <v>0</v>
      </c>
      <c r="H12" s="712">
        <f>'Total fac'!H12+'12 92'!H12+'12 3A'!H12</f>
        <v>91349.000000000029</v>
      </c>
      <c r="I12" s="712">
        <f>'Total fac'!I12+'12 92'!I12+'12 3A'!I12</f>
        <v>91349</v>
      </c>
      <c r="J12" s="709">
        <f t="shared" si="2"/>
        <v>0</v>
      </c>
      <c r="K12" s="712">
        <f>'Total fac'!K12+'12 92'!K12+'12 3A'!K12</f>
        <v>97645</v>
      </c>
      <c r="L12" s="712">
        <f>'Total fac'!L12+'12 92'!L12+'12 3A'!L12</f>
        <v>77112.940000000017</v>
      </c>
      <c r="M12" s="714">
        <f t="shared" si="3"/>
        <v>20532.059999999983</v>
      </c>
      <c r="N12" s="688">
        <f t="shared" si="4"/>
        <v>286639</v>
      </c>
      <c r="O12" s="689">
        <f t="shared" si="4"/>
        <v>266106.94</v>
      </c>
      <c r="P12" s="690">
        <f t="shared" si="5"/>
        <v>20532.059999999998</v>
      </c>
      <c r="Q12" s="713">
        <f>'Total fac'!Q12+'12 92'!Q12+'12 3A'!Q12</f>
        <v>95546</v>
      </c>
      <c r="R12" s="712">
        <f>'Total fac'!R12+'12 92'!R12+'12 3A'!R12</f>
        <v>95546</v>
      </c>
      <c r="S12" s="709">
        <f t="shared" si="6"/>
        <v>0</v>
      </c>
      <c r="T12" s="712">
        <f>'Total fac'!T12+'12 92'!T12+'12 3A'!T12</f>
        <v>98730.999999999985</v>
      </c>
      <c r="U12" s="712">
        <f>'Total fac'!U12+'12 92'!U12+'12 3A'!U12</f>
        <v>0</v>
      </c>
      <c r="V12" s="709">
        <f t="shared" si="7"/>
        <v>98730.999999999985</v>
      </c>
      <c r="W12" s="712">
        <f>'Total fac'!W12+'12 92'!W12+'12 3A'!W12</f>
        <v>95546</v>
      </c>
      <c r="X12" s="712">
        <f>'Total fac'!X12+'12 92'!X12+'12 3A'!X12</f>
        <v>0</v>
      </c>
      <c r="Y12" s="714">
        <f t="shared" si="8"/>
        <v>95546</v>
      </c>
      <c r="Z12" s="688">
        <f t="shared" si="9"/>
        <v>289823</v>
      </c>
      <c r="AA12" s="701">
        <f t="shared" si="9"/>
        <v>95546</v>
      </c>
      <c r="AB12" s="690">
        <f t="shared" si="10"/>
        <v>194277</v>
      </c>
      <c r="AC12" s="713">
        <f t="shared" si="11"/>
        <v>576462</v>
      </c>
      <c r="AD12" s="712">
        <f t="shared" si="12"/>
        <v>361652.94</v>
      </c>
      <c r="AE12" s="710">
        <f t="shared" si="13"/>
        <v>214809.06</v>
      </c>
      <c r="AF12" s="712">
        <f>'Total fac'!AF12+'12 92'!AF12+'12 3A'!AF12</f>
        <v>98730</v>
      </c>
      <c r="AG12" s="712">
        <f>'Total fac'!AG12+'12 92'!AG12+'12 3A'!AG12</f>
        <v>0</v>
      </c>
      <c r="AH12" s="710">
        <f t="shared" si="14"/>
        <v>98730</v>
      </c>
      <c r="AI12" s="712">
        <f>'Total fac'!AI12+'12 92'!AI12+'12 3A'!AI12</f>
        <v>98730</v>
      </c>
      <c r="AJ12" s="712">
        <f>'Total fac'!AJ12+'12 92'!AJ12+'12 3A'!AJ12</f>
        <v>0</v>
      </c>
      <c r="AK12" s="710">
        <f t="shared" si="15"/>
        <v>98730</v>
      </c>
      <c r="AL12" s="712">
        <f>'Total fac'!AL12+'12 92'!AL12+'12 3A'!AL12</f>
        <v>95548</v>
      </c>
      <c r="AM12" s="712">
        <f>'Total fac'!AM12+'12 92'!AM12+'12 3A'!AM12</f>
        <v>0</v>
      </c>
      <c r="AN12" s="709">
        <f t="shared" si="16"/>
        <v>95548</v>
      </c>
      <c r="AO12" s="688">
        <f t="shared" si="17"/>
        <v>293008</v>
      </c>
      <c r="AP12" s="689">
        <f t="shared" si="17"/>
        <v>0</v>
      </c>
      <c r="AQ12" s="690">
        <f t="shared" si="18"/>
        <v>293008</v>
      </c>
      <c r="AR12" s="713">
        <f>'Total fac'!AR12+'12 92'!AR12+'12 3A'!AR12</f>
        <v>98730</v>
      </c>
      <c r="AS12" s="712">
        <f>'Total fac'!AS12+'12 92'!AS12+'12 3A'!AS12</f>
        <v>0</v>
      </c>
      <c r="AT12" s="710">
        <f t="shared" si="19"/>
        <v>98730</v>
      </c>
      <c r="AU12" s="712">
        <f>'Total fac'!AU12+'12 92'!AU12+'12 3A'!AU12</f>
        <v>95546.570000000022</v>
      </c>
      <c r="AV12" s="712">
        <f>'Total fac'!AV12+'12 92'!AV12+'12 3A'!AV12</f>
        <v>0</v>
      </c>
      <c r="AW12" s="710">
        <f t="shared" si="20"/>
        <v>95546.570000000022</v>
      </c>
      <c r="AX12" s="712">
        <f>'Total fac'!AX12+'12 92'!AX12+'12 3A'!AX12</f>
        <v>98730</v>
      </c>
      <c r="AY12" s="712">
        <f>'Total fac'!AY12+'12 92'!AY12+'12 3A'!AY12</f>
        <v>0</v>
      </c>
      <c r="AZ12" s="710">
        <f t="shared" si="21"/>
        <v>98730</v>
      </c>
      <c r="BA12" s="688">
        <f t="shared" si="22"/>
        <v>293006.57</v>
      </c>
      <c r="BB12" s="701">
        <f t="shared" si="22"/>
        <v>0</v>
      </c>
      <c r="BC12" s="706">
        <f t="shared" si="23"/>
        <v>293006.57</v>
      </c>
      <c r="BD12" s="717">
        <f t="shared" si="0"/>
        <v>586014.57000000007</v>
      </c>
      <c r="BE12" s="712">
        <f>'12 92'!BE12+'Total fac'!BE12+'12 3A'!BE12</f>
        <v>0</v>
      </c>
      <c r="BF12" s="716">
        <f t="shared" si="24"/>
        <v>586014.57000000007</v>
      </c>
      <c r="BG12" s="717">
        <f t="shared" si="25"/>
        <v>1162476.57</v>
      </c>
      <c r="BH12" s="712">
        <f t="shared" si="26"/>
        <v>361652.94</v>
      </c>
      <c r="BI12" s="716">
        <f t="shared" si="27"/>
        <v>800823.63000000012</v>
      </c>
      <c r="BJ12" s="541"/>
      <c r="BK12" s="380"/>
      <c r="BL12" s="380"/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</row>
    <row r="13" spans="1:79" s="383" customFormat="1" ht="33" customHeight="1">
      <c r="A13" s="388">
        <f t="shared" si="28"/>
        <v>7</v>
      </c>
      <c r="B13" s="384">
        <v>51306</v>
      </c>
      <c r="C13" s="536" t="s">
        <v>6</v>
      </c>
      <c r="D13" s="697" t="s">
        <v>257</v>
      </c>
      <c r="E13" s="713">
        <f>'Total fac'!E13+'12 92'!E13+'12 3A'!E13</f>
        <v>0</v>
      </c>
      <c r="F13" s="712">
        <f>'Total fac'!F13+'12 92'!F13+'12 3A'!F13</f>
        <v>0</v>
      </c>
      <c r="G13" s="710">
        <f t="shared" si="1"/>
        <v>0</v>
      </c>
      <c r="H13" s="712">
        <f>'Total fac'!H13+'12 92'!H13+'12 3A'!H13</f>
        <v>0</v>
      </c>
      <c r="I13" s="712">
        <f>'Total fac'!I13+'12 92'!I13+'12 3A'!I13</f>
        <v>0</v>
      </c>
      <c r="J13" s="709">
        <f t="shared" si="2"/>
        <v>0</v>
      </c>
      <c r="K13" s="712">
        <f>'Total fac'!K13+'12 92'!K13+'12 3A'!K13</f>
        <v>0</v>
      </c>
      <c r="L13" s="712">
        <f>'Total fac'!L13+'12 92'!L13+'12 3A'!L13</f>
        <v>0</v>
      </c>
      <c r="M13" s="714">
        <f t="shared" si="3"/>
        <v>0</v>
      </c>
      <c r="N13" s="688">
        <f t="shared" si="4"/>
        <v>0</v>
      </c>
      <c r="O13" s="689">
        <f t="shared" si="4"/>
        <v>0</v>
      </c>
      <c r="P13" s="690">
        <f t="shared" si="5"/>
        <v>0</v>
      </c>
      <c r="Q13" s="713">
        <f>'Total fac'!Q13+'12 92'!Q13+'12 3A'!Q13</f>
        <v>0</v>
      </c>
      <c r="R13" s="712">
        <f>'Total fac'!R13+'12 92'!R13+'12 3A'!R13</f>
        <v>0</v>
      </c>
      <c r="S13" s="709">
        <f t="shared" si="6"/>
        <v>0</v>
      </c>
      <c r="T13" s="712">
        <f>'Total fac'!T13+'12 92'!T13+'12 3A'!T13</f>
        <v>0</v>
      </c>
      <c r="U13" s="712">
        <f>'Total fac'!U13+'12 92'!U13+'12 3A'!U13</f>
        <v>0</v>
      </c>
      <c r="V13" s="709">
        <f t="shared" si="7"/>
        <v>0</v>
      </c>
      <c r="W13" s="712">
        <f>'Total fac'!W13+'12 92'!W13+'12 3A'!W13</f>
        <v>0</v>
      </c>
      <c r="X13" s="712">
        <f>'Total fac'!X13+'12 92'!X13+'12 3A'!X13</f>
        <v>0</v>
      </c>
      <c r="Y13" s="714">
        <f t="shared" si="8"/>
        <v>0</v>
      </c>
      <c r="Z13" s="688">
        <f t="shared" si="9"/>
        <v>0</v>
      </c>
      <c r="AA13" s="701">
        <f t="shared" si="9"/>
        <v>0</v>
      </c>
      <c r="AB13" s="690">
        <f t="shared" si="10"/>
        <v>0</v>
      </c>
      <c r="AC13" s="713">
        <f t="shared" si="11"/>
        <v>0</v>
      </c>
      <c r="AD13" s="712">
        <f t="shared" si="12"/>
        <v>0</v>
      </c>
      <c r="AE13" s="710">
        <f t="shared" si="13"/>
        <v>0</v>
      </c>
      <c r="AF13" s="712">
        <f>'Total fac'!AF13+'12 92'!AF13+'12 3A'!AF13</f>
        <v>0</v>
      </c>
      <c r="AG13" s="712">
        <f>'Total fac'!AG13+'12 92'!AG13+'12 3A'!AG13</f>
        <v>0</v>
      </c>
      <c r="AH13" s="710">
        <f t="shared" si="14"/>
        <v>0</v>
      </c>
      <c r="AI13" s="712">
        <f>'Total fac'!AI13+'12 92'!AI13+'12 3A'!AI13</f>
        <v>0</v>
      </c>
      <c r="AJ13" s="712">
        <f>'Total fac'!AJ13+'12 92'!AJ13+'12 3A'!AJ13</f>
        <v>0</v>
      </c>
      <c r="AK13" s="710">
        <f t="shared" si="15"/>
        <v>0</v>
      </c>
      <c r="AL13" s="712">
        <f>'Total fac'!AL13+'12 92'!AL13+'12 3A'!AL13</f>
        <v>0</v>
      </c>
      <c r="AM13" s="712">
        <f>'Total fac'!AM13+'12 92'!AM13+'12 3A'!AM13</f>
        <v>0</v>
      </c>
      <c r="AN13" s="709">
        <f t="shared" si="16"/>
        <v>0</v>
      </c>
      <c r="AO13" s="688">
        <f t="shared" si="17"/>
        <v>0</v>
      </c>
      <c r="AP13" s="689">
        <f t="shared" si="17"/>
        <v>0</v>
      </c>
      <c r="AQ13" s="690">
        <f t="shared" si="18"/>
        <v>0</v>
      </c>
      <c r="AR13" s="713">
        <f>'Total fac'!AR13+'12 92'!AR13+'12 3A'!AR13</f>
        <v>0</v>
      </c>
      <c r="AS13" s="712">
        <f>'Total fac'!AS13+'12 92'!AS13+'12 3A'!AS13</f>
        <v>0</v>
      </c>
      <c r="AT13" s="710">
        <f t="shared" si="19"/>
        <v>0</v>
      </c>
      <c r="AU13" s="712">
        <f>'Total fac'!AU13+'12 92'!AU13+'12 3A'!AU13</f>
        <v>0</v>
      </c>
      <c r="AV13" s="712">
        <f>'Total fac'!AV13+'12 92'!AV13+'12 3A'!AV13</f>
        <v>0</v>
      </c>
      <c r="AW13" s="710">
        <f t="shared" si="20"/>
        <v>0</v>
      </c>
      <c r="AX13" s="712">
        <f>'Total fac'!AX13+'12 92'!AX13+'12 3A'!AX13</f>
        <v>0</v>
      </c>
      <c r="AY13" s="712">
        <f>'Total fac'!AY13+'12 92'!AY13+'12 3A'!AY13</f>
        <v>0</v>
      </c>
      <c r="AZ13" s="710">
        <f t="shared" si="21"/>
        <v>0</v>
      </c>
      <c r="BA13" s="688">
        <f t="shared" si="22"/>
        <v>0</v>
      </c>
      <c r="BB13" s="701">
        <f t="shared" si="22"/>
        <v>0</v>
      </c>
      <c r="BC13" s="706">
        <f t="shared" si="23"/>
        <v>0</v>
      </c>
      <c r="BD13" s="717">
        <f t="shared" si="0"/>
        <v>0</v>
      </c>
      <c r="BE13" s="712">
        <f>'12 92'!BE13+'Total fac'!BE13+'12 3A'!BE13</f>
        <v>0</v>
      </c>
      <c r="BF13" s="716">
        <f t="shared" si="24"/>
        <v>0</v>
      </c>
      <c r="BG13" s="717">
        <f t="shared" si="25"/>
        <v>0</v>
      </c>
      <c r="BH13" s="712">
        <f t="shared" si="26"/>
        <v>0</v>
      </c>
      <c r="BI13" s="716">
        <f t="shared" si="27"/>
        <v>0</v>
      </c>
      <c r="BJ13" s="541"/>
      <c r="BK13" s="380"/>
      <c r="BL13" s="380"/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</row>
    <row r="14" spans="1:79" s="383" customFormat="1" ht="33" customHeight="1">
      <c r="A14" s="388">
        <f t="shared" si="28"/>
        <v>8</v>
      </c>
      <c r="B14" s="384">
        <v>51307</v>
      </c>
      <c r="C14" s="536" t="s">
        <v>7</v>
      </c>
      <c r="D14" s="697" t="s">
        <v>258</v>
      </c>
      <c r="E14" s="713">
        <f>'Total fac'!E14+'12 92'!E14+'12 3A'!E14</f>
        <v>1356608.65</v>
      </c>
      <c r="F14" s="712">
        <f>'Total fac'!F14+'12 92'!F14+'12 3A'!F14</f>
        <v>2212342.3200000003</v>
      </c>
      <c r="G14" s="710">
        <f t="shared" si="1"/>
        <v>-855733.67000000039</v>
      </c>
      <c r="H14" s="712">
        <f>'Total fac'!H14+'12 92'!H14+'12 3A'!H14</f>
        <v>2088379.0000000002</v>
      </c>
      <c r="I14" s="712">
        <f>'Total fac'!I14+'12 92'!I14+'12 3A'!I14</f>
        <v>2201936.5099999998</v>
      </c>
      <c r="J14" s="709">
        <f t="shared" si="2"/>
        <v>-113557.50999999954</v>
      </c>
      <c r="K14" s="712">
        <f>'Total fac'!K14+'12 92'!K14+'12 3A'!K14</f>
        <v>2405854</v>
      </c>
      <c r="L14" s="712">
        <f>'Total fac'!L14+'12 92'!L14+'12 3A'!L14</f>
        <v>2841988.94</v>
      </c>
      <c r="M14" s="714">
        <f t="shared" si="3"/>
        <v>-436134.93999999994</v>
      </c>
      <c r="N14" s="688">
        <f t="shared" si="4"/>
        <v>5850841.6500000004</v>
      </c>
      <c r="O14" s="689">
        <f t="shared" si="4"/>
        <v>7256267.7699999996</v>
      </c>
      <c r="P14" s="690">
        <f t="shared" si="5"/>
        <v>-1405426.1199999992</v>
      </c>
      <c r="Q14" s="713">
        <f>'Total fac'!Q14+'12 92'!Q14+'12 3A'!Q14</f>
        <v>2510482</v>
      </c>
      <c r="R14" s="712">
        <f>'Total fac'!R14+'12 92'!R14+'12 3A'!R14</f>
        <v>1484890.2400000002</v>
      </c>
      <c r="S14" s="709">
        <f t="shared" si="6"/>
        <v>1025591.7599999998</v>
      </c>
      <c r="T14" s="712">
        <f>'Total fac'!T14+'12 92'!T14+'12 3A'!T14</f>
        <v>2275549.7999999998</v>
      </c>
      <c r="U14" s="712">
        <f>'Total fac'!U14+'12 92'!U14+'12 3A'!U14</f>
        <v>0</v>
      </c>
      <c r="V14" s="709">
        <f t="shared" si="7"/>
        <v>2275549.7999999998</v>
      </c>
      <c r="W14" s="712">
        <f>'Total fac'!W14+'12 92'!W14+'12 3A'!W14</f>
        <v>2519539.0099999998</v>
      </c>
      <c r="X14" s="712">
        <f>'Total fac'!X14+'12 92'!X14+'12 3A'!X14</f>
        <v>0</v>
      </c>
      <c r="Y14" s="714">
        <f t="shared" si="8"/>
        <v>2519539.0099999998</v>
      </c>
      <c r="Z14" s="688">
        <f t="shared" si="9"/>
        <v>7305570.8099999996</v>
      </c>
      <c r="AA14" s="701">
        <f t="shared" si="9"/>
        <v>1484890.2400000002</v>
      </c>
      <c r="AB14" s="690">
        <f t="shared" si="10"/>
        <v>5820680.5699999994</v>
      </c>
      <c r="AC14" s="713">
        <f t="shared" si="11"/>
        <v>13156412.459999999</v>
      </c>
      <c r="AD14" s="712">
        <f t="shared" si="12"/>
        <v>8741158.0099999998</v>
      </c>
      <c r="AE14" s="710">
        <f t="shared" si="13"/>
        <v>4415254.4499999993</v>
      </c>
      <c r="AF14" s="712">
        <f>'Total fac'!AF14+'12 92'!AF14+'12 3A'!AF14</f>
        <v>2354625.2799999998</v>
      </c>
      <c r="AG14" s="712">
        <f>'Total fac'!AG14+'12 92'!AG14+'12 3A'!AG14</f>
        <v>0</v>
      </c>
      <c r="AH14" s="710">
        <f t="shared" si="14"/>
        <v>2354625.2799999998</v>
      </c>
      <c r="AI14" s="712">
        <f>'Total fac'!AI14+'12 92'!AI14+'12 3A'!AI14</f>
        <v>2898044.36</v>
      </c>
      <c r="AJ14" s="712">
        <f>'Total fac'!AJ14+'12 92'!AJ14+'12 3A'!AJ14</f>
        <v>0</v>
      </c>
      <c r="AK14" s="710">
        <f t="shared" si="15"/>
        <v>2898044.36</v>
      </c>
      <c r="AL14" s="712">
        <f>'Total fac'!AL14+'12 92'!AL14+'12 3A'!AL14</f>
        <v>2911515.7199999997</v>
      </c>
      <c r="AM14" s="712">
        <f>'Total fac'!AM14+'12 92'!AM14+'12 3A'!AM14</f>
        <v>0</v>
      </c>
      <c r="AN14" s="709">
        <f t="shared" si="16"/>
        <v>2911515.7199999997</v>
      </c>
      <c r="AO14" s="688">
        <f t="shared" si="17"/>
        <v>8164185.3599999994</v>
      </c>
      <c r="AP14" s="689">
        <f t="shared" si="17"/>
        <v>0</v>
      </c>
      <c r="AQ14" s="690">
        <f t="shared" si="18"/>
        <v>8164185.3599999994</v>
      </c>
      <c r="AR14" s="713">
        <f>'Total fac'!AR14+'12 92'!AR14+'12 3A'!AR14</f>
        <v>2070134.48</v>
      </c>
      <c r="AS14" s="712">
        <f>'Total fac'!AS14+'12 92'!AS14+'12 3A'!AS14</f>
        <v>0</v>
      </c>
      <c r="AT14" s="710">
        <f t="shared" si="19"/>
        <v>2070134.48</v>
      </c>
      <c r="AU14" s="712">
        <f>'Total fac'!AU14+'12 92'!AU14+'12 3A'!AU14</f>
        <v>2862970</v>
      </c>
      <c r="AV14" s="712">
        <f>'Total fac'!AV14+'12 92'!AV14+'12 3A'!AV14</f>
        <v>0</v>
      </c>
      <c r="AW14" s="710">
        <f t="shared" si="20"/>
        <v>2862970</v>
      </c>
      <c r="AX14" s="712">
        <f>'Total fac'!AX14+'12 92'!AX14+'12 3A'!AX14</f>
        <v>1699932</v>
      </c>
      <c r="AY14" s="712">
        <f>'Total fac'!AY14+'12 92'!AY14+'12 3A'!AY14</f>
        <v>0</v>
      </c>
      <c r="AZ14" s="710">
        <f t="shared" si="21"/>
        <v>1699932</v>
      </c>
      <c r="BA14" s="688">
        <f t="shared" si="22"/>
        <v>6633036.4800000004</v>
      </c>
      <c r="BB14" s="701">
        <f t="shared" si="22"/>
        <v>0</v>
      </c>
      <c r="BC14" s="706">
        <f t="shared" si="23"/>
        <v>6633036.4800000004</v>
      </c>
      <c r="BD14" s="717">
        <f t="shared" si="0"/>
        <v>14797221.84</v>
      </c>
      <c r="BE14" s="712">
        <f>'12 92'!BE14+'Total fac'!BE14+'12 3A'!BE14</f>
        <v>0</v>
      </c>
      <c r="BF14" s="716">
        <f t="shared" si="24"/>
        <v>14797221.84</v>
      </c>
      <c r="BG14" s="717">
        <f t="shared" si="25"/>
        <v>27953634.299999997</v>
      </c>
      <c r="BH14" s="712">
        <f t="shared" si="26"/>
        <v>8741158.0099999998</v>
      </c>
      <c r="BI14" s="716">
        <f t="shared" si="27"/>
        <v>19212476.289999999</v>
      </c>
      <c r="BJ14" s="541"/>
      <c r="BK14" s="380"/>
      <c r="BL14" s="380"/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</row>
    <row r="15" spans="1:79" s="383" customFormat="1" ht="33" customHeight="1">
      <c r="A15" s="388">
        <f t="shared" si="28"/>
        <v>9</v>
      </c>
      <c r="B15" s="384">
        <v>51308</v>
      </c>
      <c r="C15" s="536" t="s">
        <v>8</v>
      </c>
      <c r="D15" s="697" t="s">
        <v>259</v>
      </c>
      <c r="E15" s="713">
        <f>'Total fac'!E15+'12 92'!E15+'12 3A'!E15</f>
        <v>2112833.4201814504</v>
      </c>
      <c r="F15" s="712">
        <f>'Total fac'!F15+'12 92'!F15+'12 3A'!F15</f>
        <v>2754413</v>
      </c>
      <c r="G15" s="710">
        <f t="shared" si="1"/>
        <v>-641579.57981854957</v>
      </c>
      <c r="H15" s="712">
        <f>'Total fac'!H15+'12 92'!H15+'12 3A'!H15</f>
        <v>2161215.0155327814</v>
      </c>
      <c r="I15" s="712">
        <f>'Total fac'!I15+'12 92'!I15+'12 3A'!I15</f>
        <v>2662765</v>
      </c>
      <c r="J15" s="709">
        <f t="shared" si="2"/>
        <v>-501549.98446721863</v>
      </c>
      <c r="K15" s="712">
        <f>'Total fac'!K15+'12 92'!K15+'12 3A'!K15</f>
        <v>2316676.9473825116</v>
      </c>
      <c r="L15" s="712">
        <f>'Total fac'!L15+'12 92'!L15+'12 3A'!L15</f>
        <v>2651265</v>
      </c>
      <c r="M15" s="714">
        <f t="shared" si="3"/>
        <v>-334588.05261748843</v>
      </c>
      <c r="N15" s="688">
        <f t="shared" si="4"/>
        <v>6590725.3830967434</v>
      </c>
      <c r="O15" s="689">
        <f t="shared" si="4"/>
        <v>8068443</v>
      </c>
      <c r="P15" s="690">
        <f t="shared" si="5"/>
        <v>-1477717.6169032566</v>
      </c>
      <c r="Q15" s="713">
        <f>'Total fac'!Q15+'12 92'!Q15+'12 3A'!Q15</f>
        <v>1945431.4120815201</v>
      </c>
      <c r="R15" s="712">
        <f>'Total fac'!R15+'12 92'!R15+'12 3A'!R15</f>
        <v>1380825</v>
      </c>
      <c r="S15" s="709">
        <f t="shared" si="6"/>
        <v>564606.41208152007</v>
      </c>
      <c r="T15" s="712">
        <f>'Total fac'!T15+'12 92'!T15+'12 3A'!T15</f>
        <v>2122274.48756696</v>
      </c>
      <c r="U15" s="712">
        <f>'Total fac'!U15+'12 92'!U15+'12 3A'!U15</f>
        <v>0</v>
      </c>
      <c r="V15" s="709">
        <f t="shared" si="7"/>
        <v>2122274.48756696</v>
      </c>
      <c r="W15" s="712">
        <f>'Total fac'!W15+'12 92'!W15+'12 3A'!W15</f>
        <v>2566753.0290481984</v>
      </c>
      <c r="X15" s="712">
        <f>'Total fac'!X15+'12 92'!X15+'12 3A'!X15</f>
        <v>0</v>
      </c>
      <c r="Y15" s="714">
        <f t="shared" si="8"/>
        <v>2566753.0290481984</v>
      </c>
      <c r="Z15" s="688">
        <f t="shared" si="9"/>
        <v>6634458.928696679</v>
      </c>
      <c r="AA15" s="701">
        <f t="shared" si="9"/>
        <v>1380825</v>
      </c>
      <c r="AB15" s="690">
        <f t="shared" si="10"/>
        <v>5253633.928696679</v>
      </c>
      <c r="AC15" s="713">
        <f t="shared" si="11"/>
        <v>13225184.311793422</v>
      </c>
      <c r="AD15" s="712">
        <f t="shared" si="12"/>
        <v>9449268</v>
      </c>
      <c r="AE15" s="710">
        <f t="shared" si="13"/>
        <v>3775916.3117934223</v>
      </c>
      <c r="AF15" s="712">
        <f>'Total fac'!AF15+'12 92'!AF15+'12 3A'!AF15</f>
        <v>2393178.9508924494</v>
      </c>
      <c r="AG15" s="712">
        <f>'Total fac'!AG15+'12 92'!AG15+'12 3A'!AG15</f>
        <v>0</v>
      </c>
      <c r="AH15" s="710">
        <f t="shared" si="14"/>
        <v>2393178.9508924494</v>
      </c>
      <c r="AI15" s="712">
        <f>'Total fac'!AI15+'12 92'!AI15+'12 3A'!AI15</f>
        <v>2344515.2950504422</v>
      </c>
      <c r="AJ15" s="712">
        <f>'Total fac'!AJ15+'12 92'!AJ15+'12 3A'!AJ15</f>
        <v>0</v>
      </c>
      <c r="AK15" s="710">
        <f t="shared" si="15"/>
        <v>2344515.2950504422</v>
      </c>
      <c r="AL15" s="712">
        <f>'Total fac'!AL15+'12 92'!AL15+'12 3A'!AL15</f>
        <v>2583278.9070841912</v>
      </c>
      <c r="AM15" s="712">
        <f>'Total fac'!AM15+'12 92'!AM15+'12 3A'!AM15</f>
        <v>0</v>
      </c>
      <c r="AN15" s="709">
        <f t="shared" si="16"/>
        <v>2583278.9070841912</v>
      </c>
      <c r="AO15" s="688">
        <f t="shared" si="17"/>
        <v>7320973.1530270828</v>
      </c>
      <c r="AP15" s="689">
        <f t="shared" si="17"/>
        <v>0</v>
      </c>
      <c r="AQ15" s="690">
        <f t="shared" si="18"/>
        <v>7320973.1530270828</v>
      </c>
      <c r="AR15" s="713">
        <f>'Total fac'!AR15+'12 92'!AR15+'12 3A'!AR15</f>
        <v>2656808.0466544861</v>
      </c>
      <c r="AS15" s="712">
        <f>'Total fac'!AS15+'12 92'!AS15+'12 3A'!AS15</f>
        <v>0</v>
      </c>
      <c r="AT15" s="710">
        <f t="shared" si="19"/>
        <v>2656808.0466544861</v>
      </c>
      <c r="AU15" s="712">
        <f>'Total fac'!AU15+'12 92'!AU15+'12 3A'!AU15</f>
        <v>2537022.556635838</v>
      </c>
      <c r="AV15" s="712">
        <f>'Total fac'!AV15+'12 92'!AV15+'12 3A'!AV15</f>
        <v>0</v>
      </c>
      <c r="AW15" s="710">
        <f t="shared" si="20"/>
        <v>2537022.556635838</v>
      </c>
      <c r="AX15" s="712">
        <f>'Total fac'!AX15+'12 92'!AX15+'12 3A'!AX15</f>
        <v>2458147.7828177908</v>
      </c>
      <c r="AY15" s="712">
        <f>'Total fac'!AY15+'12 92'!AY15+'12 3A'!AY15</f>
        <v>0</v>
      </c>
      <c r="AZ15" s="710">
        <f t="shared" si="21"/>
        <v>2458147.7828177908</v>
      </c>
      <c r="BA15" s="688">
        <f t="shared" si="22"/>
        <v>7651978.3861081153</v>
      </c>
      <c r="BB15" s="701">
        <f t="shared" si="22"/>
        <v>0</v>
      </c>
      <c r="BC15" s="706">
        <f t="shared" si="23"/>
        <v>7651978.3861081153</v>
      </c>
      <c r="BD15" s="717">
        <f t="shared" si="0"/>
        <v>14972951.539135197</v>
      </c>
      <c r="BE15" s="712">
        <f>'12 92'!BE15+'Total fac'!BE15+'12 3A'!BE15</f>
        <v>0</v>
      </c>
      <c r="BF15" s="716">
        <f t="shared" si="24"/>
        <v>14972951.539135197</v>
      </c>
      <c r="BG15" s="717">
        <f t="shared" si="25"/>
        <v>28198135.85092862</v>
      </c>
      <c r="BH15" s="712">
        <f t="shared" si="26"/>
        <v>9449268</v>
      </c>
      <c r="BI15" s="716">
        <f t="shared" si="27"/>
        <v>18748867.85092862</v>
      </c>
      <c r="BJ15" s="541"/>
      <c r="BK15" s="380"/>
      <c r="BL15" s="380"/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</row>
    <row r="16" spans="1:79" s="383" customFormat="1" ht="33" customHeight="1">
      <c r="A16" s="388">
        <f t="shared" si="28"/>
        <v>10</v>
      </c>
      <c r="B16" s="384">
        <v>51309</v>
      </c>
      <c r="C16" s="536" t="s">
        <v>9</v>
      </c>
      <c r="D16" s="697" t="s">
        <v>260</v>
      </c>
      <c r="E16" s="713">
        <f>'Total fac'!E16+'12 92'!E16+'12 3A'!E16</f>
        <v>176500</v>
      </c>
      <c r="F16" s="712">
        <f>'Total fac'!F16+'12 92'!F16+'12 3A'!F16</f>
        <v>239756.08</v>
      </c>
      <c r="G16" s="710">
        <f t="shared" si="1"/>
        <v>-63256.079999999987</v>
      </c>
      <c r="H16" s="712">
        <f>'Total fac'!H16+'12 92'!H16+'12 3A'!H16</f>
        <v>174000</v>
      </c>
      <c r="I16" s="712">
        <f>'Total fac'!I16+'12 92'!I16+'12 3A'!I16</f>
        <v>165707.9</v>
      </c>
      <c r="J16" s="709">
        <f t="shared" si="2"/>
        <v>8292.1000000000058</v>
      </c>
      <c r="K16" s="712">
        <f>'Total fac'!K16+'12 92'!K16+'12 3A'!K16</f>
        <v>173000</v>
      </c>
      <c r="L16" s="712">
        <f>'Total fac'!L16+'12 92'!L16+'12 3A'!L16</f>
        <v>161579.15</v>
      </c>
      <c r="M16" s="714">
        <f t="shared" si="3"/>
        <v>11420.850000000006</v>
      </c>
      <c r="N16" s="688">
        <f t="shared" si="4"/>
        <v>523500</v>
      </c>
      <c r="O16" s="689">
        <f t="shared" si="4"/>
        <v>567043.13</v>
      </c>
      <c r="P16" s="690">
        <f t="shared" si="5"/>
        <v>-43543.130000000005</v>
      </c>
      <c r="Q16" s="713">
        <f>'Total fac'!Q16+'12 92'!Q16+'12 3A'!Q16</f>
        <v>167000</v>
      </c>
      <c r="R16" s="712">
        <f>'Total fac'!R16+'12 92'!R16+'12 3A'!R16</f>
        <v>119461.22</v>
      </c>
      <c r="S16" s="709">
        <f t="shared" si="6"/>
        <v>47538.78</v>
      </c>
      <c r="T16" s="712">
        <f>'Total fac'!T16+'12 92'!T16+'12 3A'!T16</f>
        <v>173000</v>
      </c>
      <c r="U16" s="712">
        <f>'Total fac'!U16+'12 92'!U16+'12 3A'!U16</f>
        <v>0</v>
      </c>
      <c r="V16" s="709">
        <f t="shared" si="7"/>
        <v>173000</v>
      </c>
      <c r="W16" s="712">
        <f>'Total fac'!W16+'12 92'!W16+'12 3A'!W16</f>
        <v>173000</v>
      </c>
      <c r="X16" s="712">
        <f>'Total fac'!X16+'12 92'!X16+'12 3A'!X16</f>
        <v>0</v>
      </c>
      <c r="Y16" s="714">
        <f t="shared" si="8"/>
        <v>173000</v>
      </c>
      <c r="Z16" s="688">
        <f t="shared" si="9"/>
        <v>513000</v>
      </c>
      <c r="AA16" s="701">
        <f t="shared" si="9"/>
        <v>119461.22</v>
      </c>
      <c r="AB16" s="690">
        <f t="shared" si="10"/>
        <v>393538.78</v>
      </c>
      <c r="AC16" s="713">
        <f t="shared" si="11"/>
        <v>1036500</v>
      </c>
      <c r="AD16" s="712">
        <f t="shared" si="12"/>
        <v>686504.35</v>
      </c>
      <c r="AE16" s="710">
        <f t="shared" si="13"/>
        <v>349995.65</v>
      </c>
      <c r="AF16" s="712">
        <f>'Total fac'!AF16+'12 92'!AF16+'12 3A'!AF16</f>
        <v>173000</v>
      </c>
      <c r="AG16" s="712">
        <f>'Total fac'!AG16+'12 92'!AG16+'12 3A'!AG16</f>
        <v>0</v>
      </c>
      <c r="AH16" s="710">
        <f t="shared" si="14"/>
        <v>173000</v>
      </c>
      <c r="AI16" s="712">
        <f>'Total fac'!AI16+'12 92'!AI16+'12 3A'!AI16</f>
        <v>173000</v>
      </c>
      <c r="AJ16" s="712">
        <f>'Total fac'!AJ16+'12 92'!AJ16+'12 3A'!AJ16</f>
        <v>0</v>
      </c>
      <c r="AK16" s="710">
        <f t="shared" si="15"/>
        <v>173000</v>
      </c>
      <c r="AL16" s="712">
        <f>'Total fac'!AL16+'12 92'!AL16+'12 3A'!AL16</f>
        <v>173000</v>
      </c>
      <c r="AM16" s="712">
        <f>'Total fac'!AM16+'12 92'!AM16+'12 3A'!AM16</f>
        <v>0</v>
      </c>
      <c r="AN16" s="709">
        <f t="shared" si="16"/>
        <v>173000</v>
      </c>
      <c r="AO16" s="688">
        <f t="shared" si="17"/>
        <v>519000</v>
      </c>
      <c r="AP16" s="689">
        <f t="shared" si="17"/>
        <v>0</v>
      </c>
      <c r="AQ16" s="690">
        <f t="shared" si="18"/>
        <v>519000</v>
      </c>
      <c r="AR16" s="713">
        <f>'Total fac'!AR16+'12 92'!AR16+'12 3A'!AR16</f>
        <v>173000</v>
      </c>
      <c r="AS16" s="712">
        <f>'Total fac'!AS16+'12 92'!AS16+'12 3A'!AS16</f>
        <v>0</v>
      </c>
      <c r="AT16" s="710">
        <f t="shared" si="19"/>
        <v>173000</v>
      </c>
      <c r="AU16" s="712">
        <f>'Total fac'!AU16+'12 92'!AU16+'12 3A'!AU16</f>
        <v>173000</v>
      </c>
      <c r="AV16" s="712">
        <f>'Total fac'!AV16+'12 92'!AV16+'12 3A'!AV16</f>
        <v>0</v>
      </c>
      <c r="AW16" s="710">
        <f t="shared" si="20"/>
        <v>173000</v>
      </c>
      <c r="AX16" s="712">
        <f>'Total fac'!AX16+'12 92'!AX16+'12 3A'!AX16</f>
        <v>175500</v>
      </c>
      <c r="AY16" s="712">
        <f>'Total fac'!AY16+'12 92'!AY16+'12 3A'!AY16</f>
        <v>0</v>
      </c>
      <c r="AZ16" s="710">
        <f t="shared" si="21"/>
        <v>175500</v>
      </c>
      <c r="BA16" s="688">
        <f t="shared" si="22"/>
        <v>521500</v>
      </c>
      <c r="BB16" s="701">
        <f t="shared" si="22"/>
        <v>0</v>
      </c>
      <c r="BC16" s="706">
        <f t="shared" si="23"/>
        <v>521500</v>
      </c>
      <c r="BD16" s="717">
        <f t="shared" si="0"/>
        <v>1040500</v>
      </c>
      <c r="BE16" s="712">
        <f>'12 92'!BE16+'Total fac'!BE16+'12 3A'!BE16</f>
        <v>0</v>
      </c>
      <c r="BF16" s="716">
        <f t="shared" si="24"/>
        <v>1040500</v>
      </c>
      <c r="BG16" s="717">
        <f t="shared" si="25"/>
        <v>2077000</v>
      </c>
      <c r="BH16" s="712">
        <f t="shared" si="26"/>
        <v>686504.35</v>
      </c>
      <c r="BI16" s="716">
        <f t="shared" si="27"/>
        <v>1390495.65</v>
      </c>
      <c r="BJ16" s="541"/>
      <c r="BK16" s="380"/>
      <c r="BL16" s="380"/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</row>
    <row r="17" spans="1:79" s="383" customFormat="1" ht="33" customHeight="1">
      <c r="A17" s="388">
        <f t="shared" si="28"/>
        <v>11</v>
      </c>
      <c r="B17" s="384">
        <v>51310</v>
      </c>
      <c r="C17" s="536" t="s">
        <v>10</v>
      </c>
      <c r="D17" s="697" t="s">
        <v>261</v>
      </c>
      <c r="E17" s="713">
        <f>'Total fac'!E17+'12 92'!E17+'12 3A'!E17</f>
        <v>1086172.1399999999</v>
      </c>
      <c r="F17" s="712">
        <f>'Total fac'!F17+'12 92'!F17+'12 3A'!F17</f>
        <v>1077473.5900000001</v>
      </c>
      <c r="G17" s="710">
        <f t="shared" si="1"/>
        <v>8698.5499999998137</v>
      </c>
      <c r="H17" s="712">
        <f>'Total fac'!H17+'12 92'!H17+'12 3A'!H17</f>
        <v>930394.23999999987</v>
      </c>
      <c r="I17" s="712">
        <f>'Total fac'!I17+'12 92'!I17+'12 3A'!I17</f>
        <v>1113469.25</v>
      </c>
      <c r="J17" s="709">
        <f t="shared" si="2"/>
        <v>-183075.01000000013</v>
      </c>
      <c r="K17" s="712">
        <f>'Total fac'!K17+'12 92'!K17+'12 3A'!K17</f>
        <v>917992.32</v>
      </c>
      <c r="L17" s="712">
        <f>'Total fac'!L17+'12 92'!L17+'12 3A'!L17</f>
        <v>1114985.8</v>
      </c>
      <c r="M17" s="714">
        <f t="shared" si="3"/>
        <v>-196993.4800000001</v>
      </c>
      <c r="N17" s="688">
        <f t="shared" si="4"/>
        <v>2934558.6999999997</v>
      </c>
      <c r="O17" s="689">
        <f t="shared" si="4"/>
        <v>3305928.6399999997</v>
      </c>
      <c r="P17" s="690">
        <f t="shared" si="5"/>
        <v>-371369.93999999994</v>
      </c>
      <c r="Q17" s="713">
        <f>'Total fac'!Q17+'12 92'!Q17+'12 3A'!Q17</f>
        <v>994141.7</v>
      </c>
      <c r="R17" s="712">
        <f>'Total fac'!R17+'12 92'!R17+'12 3A'!R17</f>
        <v>975195.26</v>
      </c>
      <c r="S17" s="709">
        <f t="shared" si="6"/>
        <v>18946.439999999944</v>
      </c>
      <c r="T17" s="712">
        <f>'Total fac'!T17+'12 92'!T17+'12 3A'!T17</f>
        <v>738508.89</v>
      </c>
      <c r="U17" s="712">
        <f>'Total fac'!U17+'12 92'!U17+'12 3A'!U17</f>
        <v>0</v>
      </c>
      <c r="V17" s="709">
        <f t="shared" si="7"/>
        <v>738508.89</v>
      </c>
      <c r="W17" s="712">
        <f>'Total fac'!W17+'12 92'!W17+'12 3A'!W17</f>
        <v>792385</v>
      </c>
      <c r="X17" s="712">
        <f>'Total fac'!X17+'12 92'!X17+'12 3A'!X17</f>
        <v>0</v>
      </c>
      <c r="Y17" s="714">
        <f t="shared" si="8"/>
        <v>792385</v>
      </c>
      <c r="Z17" s="688">
        <f t="shared" si="9"/>
        <v>2525035.59</v>
      </c>
      <c r="AA17" s="701">
        <f t="shared" si="9"/>
        <v>975195.26</v>
      </c>
      <c r="AB17" s="690">
        <f t="shared" si="10"/>
        <v>1549840.3299999998</v>
      </c>
      <c r="AC17" s="713">
        <f t="shared" si="11"/>
        <v>5459594.2899999991</v>
      </c>
      <c r="AD17" s="712">
        <f t="shared" si="12"/>
        <v>4281123.8999999994</v>
      </c>
      <c r="AE17" s="710">
        <f t="shared" si="13"/>
        <v>1178470.3899999997</v>
      </c>
      <c r="AF17" s="712">
        <f>'Total fac'!AF17+'12 92'!AF17+'12 3A'!AF17</f>
        <v>687649.55</v>
      </c>
      <c r="AG17" s="712">
        <f>'Total fac'!AG17+'12 92'!AG17+'12 3A'!AG17</f>
        <v>0</v>
      </c>
      <c r="AH17" s="710">
        <f t="shared" si="14"/>
        <v>687649.55</v>
      </c>
      <c r="AI17" s="712">
        <f>'Total fac'!AI17+'12 92'!AI17+'12 3A'!AI17</f>
        <v>776290.03</v>
      </c>
      <c r="AJ17" s="712">
        <f>'Total fac'!AJ17+'12 92'!AJ17+'12 3A'!AJ17</f>
        <v>0</v>
      </c>
      <c r="AK17" s="710">
        <f t="shared" si="15"/>
        <v>776290.03</v>
      </c>
      <c r="AL17" s="712">
        <f>'Total fac'!AL17+'12 92'!AL17+'12 3A'!AL17</f>
        <v>635263.02399999998</v>
      </c>
      <c r="AM17" s="712">
        <f>'Total fac'!AM17+'12 92'!AM17+'12 3A'!AM17</f>
        <v>0</v>
      </c>
      <c r="AN17" s="709">
        <f t="shared" si="16"/>
        <v>635263.02399999998</v>
      </c>
      <c r="AO17" s="688">
        <f t="shared" si="17"/>
        <v>2099202.6040000003</v>
      </c>
      <c r="AP17" s="689">
        <f t="shared" si="17"/>
        <v>0</v>
      </c>
      <c r="AQ17" s="690">
        <f t="shared" si="18"/>
        <v>2099202.6040000003</v>
      </c>
      <c r="AR17" s="713">
        <f>'Total fac'!AR17+'12 92'!AR17+'12 3A'!AR17</f>
        <v>623569.60999999987</v>
      </c>
      <c r="AS17" s="712">
        <f>'Total fac'!AS17+'12 92'!AS17+'12 3A'!AS17</f>
        <v>0</v>
      </c>
      <c r="AT17" s="710">
        <f t="shared" si="19"/>
        <v>623569.60999999987</v>
      </c>
      <c r="AU17" s="712">
        <f>'Total fac'!AU17+'12 92'!AU17+'12 3A'!AU17</f>
        <v>623141.02999999991</v>
      </c>
      <c r="AV17" s="712">
        <f>'Total fac'!AV17+'12 92'!AV17+'12 3A'!AV17</f>
        <v>0</v>
      </c>
      <c r="AW17" s="710">
        <f t="shared" si="20"/>
        <v>623141.02999999991</v>
      </c>
      <c r="AX17" s="712">
        <f>'Total fac'!AX17+'12 92'!AX17+'12 3A'!AX17</f>
        <v>681768.07</v>
      </c>
      <c r="AY17" s="712">
        <f>'Total fac'!AY17+'12 92'!AY17+'12 3A'!AY17</f>
        <v>0</v>
      </c>
      <c r="AZ17" s="710">
        <f t="shared" si="21"/>
        <v>681768.07</v>
      </c>
      <c r="BA17" s="688">
        <f t="shared" si="22"/>
        <v>1928478.7099999995</v>
      </c>
      <c r="BB17" s="701">
        <f t="shared" si="22"/>
        <v>0</v>
      </c>
      <c r="BC17" s="706">
        <f t="shared" si="23"/>
        <v>1928478.7099999995</v>
      </c>
      <c r="BD17" s="717">
        <f t="shared" si="0"/>
        <v>4027681.3139999998</v>
      </c>
      <c r="BE17" s="712">
        <f>'12 92'!BE17+'Total fac'!BE17+'12 3A'!BE17</f>
        <v>0</v>
      </c>
      <c r="BF17" s="716">
        <f t="shared" si="24"/>
        <v>4027681.3139999998</v>
      </c>
      <c r="BG17" s="717">
        <f t="shared" si="25"/>
        <v>9487275.6039999984</v>
      </c>
      <c r="BH17" s="712">
        <f t="shared" si="26"/>
        <v>4281123.8999999994</v>
      </c>
      <c r="BI17" s="716">
        <f t="shared" si="27"/>
        <v>5206151.703999999</v>
      </c>
      <c r="BJ17" s="541"/>
      <c r="BK17" s="380"/>
      <c r="BL17" s="380"/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</row>
    <row r="18" spans="1:79" s="383" customFormat="1" ht="33" customHeight="1">
      <c r="A18" s="388">
        <f t="shared" si="28"/>
        <v>12</v>
      </c>
      <c r="B18" s="384">
        <v>51311</v>
      </c>
      <c r="C18" s="536" t="s">
        <v>41</v>
      </c>
      <c r="D18" s="697" t="s">
        <v>262</v>
      </c>
      <c r="E18" s="713">
        <f>'Total fac'!E18+'12 92'!E18+'12 3A'!E18</f>
        <v>178200</v>
      </c>
      <c r="F18" s="712">
        <f>'Total fac'!F18+'12 92'!F18+'12 3A'!F18</f>
        <v>187200</v>
      </c>
      <c r="G18" s="710">
        <f t="shared" si="1"/>
        <v>-9000</v>
      </c>
      <c r="H18" s="712">
        <f>'Total fac'!H18+'12 92'!H18+'12 3A'!H18</f>
        <v>178200</v>
      </c>
      <c r="I18" s="712">
        <f>'Total fac'!I18+'12 92'!I18+'12 3A'!I18</f>
        <v>187200</v>
      </c>
      <c r="J18" s="709">
        <f t="shared" si="2"/>
        <v>-9000</v>
      </c>
      <c r="K18" s="712">
        <f>'Total fac'!K18+'12 92'!K18+'12 3A'!K18</f>
        <v>178200</v>
      </c>
      <c r="L18" s="712">
        <f>'Total fac'!L18+'12 92'!L18+'12 3A'!L18</f>
        <v>187200</v>
      </c>
      <c r="M18" s="714">
        <f t="shared" si="3"/>
        <v>-9000</v>
      </c>
      <c r="N18" s="688">
        <f t="shared" si="4"/>
        <v>534600</v>
      </c>
      <c r="O18" s="689">
        <f t="shared" si="4"/>
        <v>561600</v>
      </c>
      <c r="P18" s="690">
        <f t="shared" si="5"/>
        <v>-27000</v>
      </c>
      <c r="Q18" s="713">
        <f>'Total fac'!Q18+'12 92'!Q18+'12 3A'!Q18</f>
        <v>178200</v>
      </c>
      <c r="R18" s="712">
        <f>'Total fac'!R18+'12 92'!R18+'12 3A'!R18</f>
        <v>187200</v>
      </c>
      <c r="S18" s="709">
        <f t="shared" si="6"/>
        <v>-9000</v>
      </c>
      <c r="T18" s="712">
        <f>'Total fac'!T18+'12 92'!T18+'12 3A'!T18</f>
        <v>0</v>
      </c>
      <c r="U18" s="712">
        <f>'Total fac'!U18+'12 92'!U18+'12 3A'!U18</f>
        <v>0</v>
      </c>
      <c r="V18" s="709">
        <f t="shared" si="7"/>
        <v>0</v>
      </c>
      <c r="W18" s="712">
        <f>'Total fac'!W18+'12 92'!W18+'12 3A'!W18</f>
        <v>0</v>
      </c>
      <c r="X18" s="712">
        <f>'Total fac'!X18+'12 92'!X18+'12 3A'!X18</f>
        <v>0</v>
      </c>
      <c r="Y18" s="714">
        <f t="shared" si="8"/>
        <v>0</v>
      </c>
      <c r="Z18" s="688">
        <f t="shared" si="9"/>
        <v>178200</v>
      </c>
      <c r="AA18" s="701">
        <f t="shared" si="9"/>
        <v>187200</v>
      </c>
      <c r="AB18" s="690">
        <f t="shared" si="10"/>
        <v>-9000</v>
      </c>
      <c r="AC18" s="713">
        <f t="shared" si="11"/>
        <v>712800</v>
      </c>
      <c r="AD18" s="712">
        <f t="shared" si="12"/>
        <v>748800</v>
      </c>
      <c r="AE18" s="710">
        <f t="shared" si="13"/>
        <v>-36000</v>
      </c>
      <c r="AF18" s="712">
        <f>'Total fac'!AF18+'12 92'!AF18+'12 3A'!AF18</f>
        <v>0</v>
      </c>
      <c r="AG18" s="712">
        <f>'Total fac'!AG18+'12 92'!AG18+'12 3A'!AG18</f>
        <v>0</v>
      </c>
      <c r="AH18" s="710">
        <f t="shared" si="14"/>
        <v>0</v>
      </c>
      <c r="AI18" s="712">
        <f>'Total fac'!AI18+'12 92'!AI18+'12 3A'!AI18</f>
        <v>0</v>
      </c>
      <c r="AJ18" s="712">
        <f>'Total fac'!AJ18+'12 92'!AJ18+'12 3A'!AJ18</f>
        <v>0</v>
      </c>
      <c r="AK18" s="710">
        <f t="shared" si="15"/>
        <v>0</v>
      </c>
      <c r="AL18" s="712">
        <f>'Total fac'!AL18+'12 92'!AL18+'12 3A'!AL18</f>
        <v>0</v>
      </c>
      <c r="AM18" s="712">
        <f>'Total fac'!AM18+'12 92'!AM18+'12 3A'!AM18</f>
        <v>0</v>
      </c>
      <c r="AN18" s="709">
        <f t="shared" si="16"/>
        <v>0</v>
      </c>
      <c r="AO18" s="688">
        <f t="shared" si="17"/>
        <v>0</v>
      </c>
      <c r="AP18" s="689">
        <f t="shared" si="17"/>
        <v>0</v>
      </c>
      <c r="AQ18" s="690">
        <f t="shared" si="18"/>
        <v>0</v>
      </c>
      <c r="AR18" s="713">
        <f>'Total fac'!AR18+'12 92'!AR18+'12 3A'!AR18</f>
        <v>700000</v>
      </c>
      <c r="AS18" s="712">
        <f>'Total fac'!AS18+'12 92'!AS18+'12 3A'!AS18</f>
        <v>0</v>
      </c>
      <c r="AT18" s="710">
        <f t="shared" si="19"/>
        <v>700000</v>
      </c>
      <c r="AU18" s="712">
        <f>'Total fac'!AU18+'12 92'!AU18+'12 3A'!AU18</f>
        <v>700000</v>
      </c>
      <c r="AV18" s="712">
        <f>'Total fac'!AV18+'12 92'!AV18+'12 3A'!AV18</f>
        <v>0</v>
      </c>
      <c r="AW18" s="710">
        <f t="shared" si="20"/>
        <v>700000</v>
      </c>
      <c r="AX18" s="712">
        <f>'Total fac'!AX18+'12 92'!AX18+'12 3A'!AX18</f>
        <v>700000</v>
      </c>
      <c r="AY18" s="712">
        <f>'Total fac'!AY18+'12 92'!AY18+'12 3A'!AY18</f>
        <v>0</v>
      </c>
      <c r="AZ18" s="710">
        <f t="shared" si="21"/>
        <v>700000</v>
      </c>
      <c r="BA18" s="688">
        <f t="shared" si="22"/>
        <v>2100000</v>
      </c>
      <c r="BB18" s="701">
        <f t="shared" si="22"/>
        <v>0</v>
      </c>
      <c r="BC18" s="706">
        <f t="shared" si="23"/>
        <v>2100000</v>
      </c>
      <c r="BD18" s="717">
        <f t="shared" si="0"/>
        <v>2100000</v>
      </c>
      <c r="BE18" s="712">
        <f>'12 92'!BE18+'Total fac'!BE18+'12 3A'!BE18</f>
        <v>0</v>
      </c>
      <c r="BF18" s="716">
        <f t="shared" si="24"/>
        <v>2100000</v>
      </c>
      <c r="BG18" s="717">
        <f t="shared" si="25"/>
        <v>2812800</v>
      </c>
      <c r="BH18" s="712">
        <f t="shared" si="26"/>
        <v>748800</v>
      </c>
      <c r="BI18" s="716">
        <f t="shared" si="27"/>
        <v>2064000</v>
      </c>
      <c r="BJ18" s="541"/>
      <c r="BK18" s="380"/>
      <c r="BL18" s="380"/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</row>
    <row r="19" spans="1:79" s="383" customFormat="1" ht="33" customHeight="1">
      <c r="A19" s="388">
        <f t="shared" si="28"/>
        <v>13</v>
      </c>
      <c r="B19" s="384">
        <v>51312</v>
      </c>
      <c r="C19" s="536" t="s">
        <v>62</v>
      </c>
      <c r="D19" s="698" t="s">
        <v>263</v>
      </c>
      <c r="E19" s="713">
        <f>'Total fac'!E19+'12 92'!E19+'12 3A'!E19</f>
        <v>1510709</v>
      </c>
      <c r="F19" s="712">
        <f>'Total fac'!F19+'12 92'!F19+'12 3A'!F19</f>
        <v>1185925.3400000001</v>
      </c>
      <c r="G19" s="710">
        <f t="shared" si="1"/>
        <v>324783.65999999992</v>
      </c>
      <c r="H19" s="712">
        <f>'Total fac'!H19+'12 92'!H19+'12 3A'!H19</f>
        <v>766436</v>
      </c>
      <c r="I19" s="712">
        <f>'Total fac'!I19+'12 92'!I19+'12 3A'!I19</f>
        <v>1020505.8500000001</v>
      </c>
      <c r="J19" s="709">
        <f t="shared" si="2"/>
        <v>-254069.85000000009</v>
      </c>
      <c r="K19" s="712">
        <f>'Total fac'!K19+'12 92'!K19+'12 3A'!K19</f>
        <v>889030</v>
      </c>
      <c r="L19" s="712">
        <f>'Total fac'!L19+'12 92'!L19+'12 3A'!L19</f>
        <v>1077330.21</v>
      </c>
      <c r="M19" s="714">
        <f t="shared" si="3"/>
        <v>-188300.20999999996</v>
      </c>
      <c r="N19" s="688">
        <f t="shared" si="4"/>
        <v>3166175</v>
      </c>
      <c r="O19" s="689">
        <f t="shared" si="4"/>
        <v>3283761.4000000004</v>
      </c>
      <c r="P19" s="690">
        <f t="shared" si="5"/>
        <v>-117586.40000000037</v>
      </c>
      <c r="Q19" s="713">
        <f>'Total fac'!Q19+'12 92'!Q19+'12 3A'!Q19</f>
        <v>1199200</v>
      </c>
      <c r="R19" s="712">
        <f>'Total fac'!R19+'12 92'!R19+'12 3A'!R19</f>
        <v>649650.87</v>
      </c>
      <c r="S19" s="709">
        <f t="shared" si="6"/>
        <v>549549.13</v>
      </c>
      <c r="T19" s="712">
        <f>'Total fac'!T19+'12 92'!T19+'12 3A'!T19</f>
        <v>1674500</v>
      </c>
      <c r="U19" s="712">
        <f>'Total fac'!U19+'12 92'!U19+'12 3A'!U19</f>
        <v>0</v>
      </c>
      <c r="V19" s="709">
        <f t="shared" si="7"/>
        <v>1674500</v>
      </c>
      <c r="W19" s="712">
        <f>'Total fac'!W19+'12 92'!W19+'12 3A'!W19</f>
        <v>358235</v>
      </c>
      <c r="X19" s="712">
        <f>'Total fac'!X19+'12 92'!X19+'12 3A'!X19</f>
        <v>0</v>
      </c>
      <c r="Y19" s="714">
        <f t="shared" si="8"/>
        <v>358235</v>
      </c>
      <c r="Z19" s="688">
        <f t="shared" si="9"/>
        <v>3231935</v>
      </c>
      <c r="AA19" s="701">
        <f t="shared" si="9"/>
        <v>649650.87</v>
      </c>
      <c r="AB19" s="690">
        <f t="shared" si="10"/>
        <v>2582284.13</v>
      </c>
      <c r="AC19" s="713">
        <f t="shared" si="11"/>
        <v>6398110</v>
      </c>
      <c r="AD19" s="712">
        <f t="shared" si="12"/>
        <v>3933412.2700000005</v>
      </c>
      <c r="AE19" s="710">
        <f t="shared" si="13"/>
        <v>2464697.7299999995</v>
      </c>
      <c r="AF19" s="712">
        <f>'Total fac'!AF19+'12 92'!AF19+'12 3A'!AF19</f>
        <v>521585</v>
      </c>
      <c r="AG19" s="712">
        <f>'Total fac'!AG19+'12 92'!AG19+'12 3A'!AG19</f>
        <v>0</v>
      </c>
      <c r="AH19" s="710">
        <f t="shared" si="14"/>
        <v>521585</v>
      </c>
      <c r="AI19" s="712">
        <f>'Total fac'!AI19+'12 92'!AI19+'12 3A'!AI19</f>
        <v>237600</v>
      </c>
      <c r="AJ19" s="712">
        <f>'Total fac'!AJ19+'12 92'!AJ19+'12 3A'!AJ19</f>
        <v>0</v>
      </c>
      <c r="AK19" s="710">
        <f t="shared" si="15"/>
        <v>237600</v>
      </c>
      <c r="AL19" s="712">
        <f>'Total fac'!AL19+'12 92'!AL19+'12 3A'!AL19</f>
        <v>633450</v>
      </c>
      <c r="AM19" s="712">
        <f>'Total fac'!AM19+'12 92'!AM19+'12 3A'!AM19</f>
        <v>0</v>
      </c>
      <c r="AN19" s="709">
        <f t="shared" si="16"/>
        <v>633450</v>
      </c>
      <c r="AO19" s="688">
        <f t="shared" si="17"/>
        <v>1392635</v>
      </c>
      <c r="AP19" s="689">
        <f t="shared" si="17"/>
        <v>0</v>
      </c>
      <c r="AQ19" s="690">
        <f t="shared" si="18"/>
        <v>1392635</v>
      </c>
      <c r="AR19" s="713">
        <f>'Total fac'!AR19+'12 92'!AR19+'12 3A'!AR19</f>
        <v>122600</v>
      </c>
      <c r="AS19" s="712">
        <f>'Total fac'!AS19+'12 92'!AS19+'12 3A'!AS19</f>
        <v>0</v>
      </c>
      <c r="AT19" s="710">
        <f t="shared" si="19"/>
        <v>122600</v>
      </c>
      <c r="AU19" s="712">
        <f>'Total fac'!AU19+'12 92'!AU19+'12 3A'!AU19</f>
        <v>194450</v>
      </c>
      <c r="AV19" s="712">
        <f>'Total fac'!AV19+'12 92'!AV19+'12 3A'!AV19</f>
        <v>0</v>
      </c>
      <c r="AW19" s="710">
        <f t="shared" si="20"/>
        <v>194450</v>
      </c>
      <c r="AX19" s="712">
        <f>'Total fac'!AX19+'12 92'!AX19+'12 3A'!AX19</f>
        <v>344000</v>
      </c>
      <c r="AY19" s="712">
        <f>'Total fac'!AY19+'12 92'!AY19+'12 3A'!AY19</f>
        <v>0</v>
      </c>
      <c r="AZ19" s="710">
        <f t="shared" si="21"/>
        <v>344000</v>
      </c>
      <c r="BA19" s="688">
        <f t="shared" si="22"/>
        <v>661050</v>
      </c>
      <c r="BB19" s="701">
        <f t="shared" si="22"/>
        <v>0</v>
      </c>
      <c r="BC19" s="706">
        <f t="shared" si="23"/>
        <v>661050</v>
      </c>
      <c r="BD19" s="717">
        <f t="shared" si="0"/>
        <v>2053685</v>
      </c>
      <c r="BE19" s="712">
        <f>'12 92'!BE19+'Total fac'!BE19+'12 3A'!BE19</f>
        <v>0</v>
      </c>
      <c r="BF19" s="716">
        <f t="shared" si="24"/>
        <v>2053685</v>
      </c>
      <c r="BG19" s="717">
        <f t="shared" si="25"/>
        <v>8451795</v>
      </c>
      <c r="BH19" s="712">
        <f t="shared" si="26"/>
        <v>3933412.2700000005</v>
      </c>
      <c r="BI19" s="716">
        <f t="shared" si="27"/>
        <v>4518382.7299999995</v>
      </c>
      <c r="BJ19" s="541"/>
      <c r="BK19" s="380"/>
      <c r="BL19" s="380"/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</row>
    <row r="20" spans="1:79" s="383" customFormat="1" ht="33" customHeight="1">
      <c r="A20" s="388">
        <f t="shared" si="28"/>
        <v>14</v>
      </c>
      <c r="B20" s="384">
        <v>51313</v>
      </c>
      <c r="C20" s="536" t="s">
        <v>11</v>
      </c>
      <c r="D20" s="698" t="s">
        <v>264</v>
      </c>
      <c r="E20" s="713">
        <f>'Total fac'!E20+'12 92'!E20+'12 3A'!E20</f>
        <v>0</v>
      </c>
      <c r="F20" s="712">
        <f>'Total fac'!F20+'12 92'!F20+'12 3A'!F20</f>
        <v>0</v>
      </c>
      <c r="G20" s="710">
        <f t="shared" si="1"/>
        <v>0</v>
      </c>
      <c r="H20" s="712">
        <f>'Total fac'!H20+'12 92'!H20+'12 3A'!H20</f>
        <v>0</v>
      </c>
      <c r="I20" s="712">
        <f>'Total fac'!I20+'12 92'!I20+'12 3A'!I20</f>
        <v>0</v>
      </c>
      <c r="J20" s="709">
        <f t="shared" si="2"/>
        <v>0</v>
      </c>
      <c r="K20" s="712">
        <f>'Total fac'!K20+'12 92'!K20+'12 3A'!K20</f>
        <v>0</v>
      </c>
      <c r="L20" s="712">
        <f>'Total fac'!L20+'12 92'!L20+'12 3A'!L20</f>
        <v>0</v>
      </c>
      <c r="M20" s="714">
        <f t="shared" si="3"/>
        <v>0</v>
      </c>
      <c r="N20" s="688">
        <f t="shared" si="4"/>
        <v>0</v>
      </c>
      <c r="O20" s="689">
        <f t="shared" si="4"/>
        <v>0</v>
      </c>
      <c r="P20" s="690">
        <f t="shared" si="5"/>
        <v>0</v>
      </c>
      <c r="Q20" s="713">
        <f>'Total fac'!Q20+'12 92'!Q20+'12 3A'!Q20</f>
        <v>0</v>
      </c>
      <c r="R20" s="712">
        <f>'Total fac'!R20+'12 92'!R20+'12 3A'!R20</f>
        <v>0</v>
      </c>
      <c r="S20" s="709">
        <f t="shared" si="6"/>
        <v>0</v>
      </c>
      <c r="T20" s="712">
        <f>'Total fac'!T20+'12 92'!T20+'12 3A'!T20</f>
        <v>0</v>
      </c>
      <c r="U20" s="712">
        <f>'Total fac'!U20+'12 92'!U20+'12 3A'!U20</f>
        <v>0</v>
      </c>
      <c r="V20" s="709">
        <f t="shared" si="7"/>
        <v>0</v>
      </c>
      <c r="W20" s="712">
        <f>'Total fac'!W20+'12 92'!W20+'12 3A'!W20</f>
        <v>0</v>
      </c>
      <c r="X20" s="712">
        <f>'Total fac'!X20+'12 92'!X20+'12 3A'!X20</f>
        <v>0</v>
      </c>
      <c r="Y20" s="714">
        <f t="shared" si="8"/>
        <v>0</v>
      </c>
      <c r="Z20" s="688">
        <f t="shared" si="9"/>
        <v>0</v>
      </c>
      <c r="AA20" s="701">
        <f t="shared" si="9"/>
        <v>0</v>
      </c>
      <c r="AB20" s="690">
        <f t="shared" si="10"/>
        <v>0</v>
      </c>
      <c r="AC20" s="713">
        <f t="shared" si="11"/>
        <v>0</v>
      </c>
      <c r="AD20" s="712">
        <f t="shared" si="12"/>
        <v>0</v>
      </c>
      <c r="AE20" s="710">
        <f t="shared" si="13"/>
        <v>0</v>
      </c>
      <c r="AF20" s="712">
        <f>'Total fac'!AF20+'12 92'!AF20+'12 3A'!AF20</f>
        <v>0</v>
      </c>
      <c r="AG20" s="712">
        <f>'Total fac'!AG20+'12 92'!AG20+'12 3A'!AG20</f>
        <v>0</v>
      </c>
      <c r="AH20" s="710">
        <f t="shared" si="14"/>
        <v>0</v>
      </c>
      <c r="AI20" s="712">
        <f>'Total fac'!AI20+'12 92'!AI20+'12 3A'!AI20</f>
        <v>0</v>
      </c>
      <c r="AJ20" s="712">
        <f>'Total fac'!AJ20+'12 92'!AJ20+'12 3A'!AJ20</f>
        <v>0</v>
      </c>
      <c r="AK20" s="710">
        <f t="shared" si="15"/>
        <v>0</v>
      </c>
      <c r="AL20" s="712">
        <f>'Total fac'!AL20+'12 92'!AL20+'12 3A'!AL20</f>
        <v>0</v>
      </c>
      <c r="AM20" s="712">
        <f>'Total fac'!AM20+'12 92'!AM20+'12 3A'!AM20</f>
        <v>0</v>
      </c>
      <c r="AN20" s="709">
        <f t="shared" si="16"/>
        <v>0</v>
      </c>
      <c r="AO20" s="688">
        <f t="shared" si="17"/>
        <v>0</v>
      </c>
      <c r="AP20" s="689">
        <f t="shared" si="17"/>
        <v>0</v>
      </c>
      <c r="AQ20" s="690">
        <f t="shared" si="18"/>
        <v>0</v>
      </c>
      <c r="AR20" s="713">
        <f>'Total fac'!AR20+'12 92'!AR20+'12 3A'!AR20</f>
        <v>0</v>
      </c>
      <c r="AS20" s="712">
        <f>'Total fac'!AS20+'12 92'!AS20+'12 3A'!AS20</f>
        <v>0</v>
      </c>
      <c r="AT20" s="710">
        <f t="shared" si="19"/>
        <v>0</v>
      </c>
      <c r="AU20" s="712">
        <f>'Total fac'!AU20+'12 92'!AU20+'12 3A'!AU20</f>
        <v>0</v>
      </c>
      <c r="AV20" s="712">
        <f>'Total fac'!AV20+'12 92'!AV20+'12 3A'!AV20</f>
        <v>0</v>
      </c>
      <c r="AW20" s="710">
        <f t="shared" si="20"/>
        <v>0</v>
      </c>
      <c r="AX20" s="712">
        <f>'Total fac'!AX20+'12 92'!AX20+'12 3A'!AX20</f>
        <v>0</v>
      </c>
      <c r="AY20" s="712">
        <f>'Total fac'!AY20+'12 92'!AY20+'12 3A'!AY20</f>
        <v>0</v>
      </c>
      <c r="AZ20" s="710">
        <f t="shared" si="21"/>
        <v>0</v>
      </c>
      <c r="BA20" s="688">
        <f t="shared" si="22"/>
        <v>0</v>
      </c>
      <c r="BB20" s="701">
        <f t="shared" si="22"/>
        <v>0</v>
      </c>
      <c r="BC20" s="706">
        <f t="shared" si="23"/>
        <v>0</v>
      </c>
      <c r="BD20" s="717">
        <f t="shared" si="0"/>
        <v>0</v>
      </c>
      <c r="BE20" s="712">
        <f>'12 92'!BE20+'Total fac'!BE20+'12 3A'!BE20</f>
        <v>0</v>
      </c>
      <c r="BF20" s="716">
        <f t="shared" si="24"/>
        <v>0</v>
      </c>
      <c r="BG20" s="717">
        <f t="shared" si="25"/>
        <v>0</v>
      </c>
      <c r="BH20" s="712">
        <f t="shared" si="26"/>
        <v>0</v>
      </c>
      <c r="BI20" s="716">
        <f t="shared" si="27"/>
        <v>0</v>
      </c>
      <c r="BJ20" s="541"/>
      <c r="BK20" s="380"/>
      <c r="BL20" s="380"/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</row>
    <row r="21" spans="1:79" s="383" customFormat="1" ht="33" customHeight="1">
      <c r="A21" s="388">
        <f t="shared" si="28"/>
        <v>15</v>
      </c>
      <c r="B21" s="384">
        <v>51314</v>
      </c>
      <c r="C21" s="536" t="s">
        <v>12</v>
      </c>
      <c r="D21" s="698" t="s">
        <v>265</v>
      </c>
      <c r="E21" s="713">
        <f>'Total fac'!E21+'12 92'!E21+'12 3A'!E21</f>
        <v>0</v>
      </c>
      <c r="F21" s="712">
        <f>'Total fac'!F21+'12 92'!F21+'12 3A'!F21</f>
        <v>0</v>
      </c>
      <c r="G21" s="710">
        <f t="shared" si="1"/>
        <v>0</v>
      </c>
      <c r="H21" s="712">
        <f>'Total fac'!H21+'12 92'!H21+'12 3A'!H21</f>
        <v>0</v>
      </c>
      <c r="I21" s="712">
        <f>'Total fac'!I21+'12 92'!I21+'12 3A'!I21</f>
        <v>0</v>
      </c>
      <c r="J21" s="709">
        <f t="shared" si="2"/>
        <v>0</v>
      </c>
      <c r="K21" s="712">
        <f>'Total fac'!K21+'12 92'!K21+'12 3A'!K21</f>
        <v>0</v>
      </c>
      <c r="L21" s="712">
        <f>'Total fac'!L21+'12 92'!L21+'12 3A'!L21</f>
        <v>0</v>
      </c>
      <c r="M21" s="714">
        <f t="shared" si="3"/>
        <v>0</v>
      </c>
      <c r="N21" s="688">
        <f t="shared" si="4"/>
        <v>0</v>
      </c>
      <c r="O21" s="689">
        <f t="shared" si="4"/>
        <v>0</v>
      </c>
      <c r="P21" s="690">
        <f t="shared" si="5"/>
        <v>0</v>
      </c>
      <c r="Q21" s="713">
        <f>'Total fac'!Q21+'12 92'!Q21+'12 3A'!Q21</f>
        <v>0</v>
      </c>
      <c r="R21" s="712">
        <f>'Total fac'!R21+'12 92'!R21+'12 3A'!R21</f>
        <v>0</v>
      </c>
      <c r="S21" s="709">
        <f t="shared" si="6"/>
        <v>0</v>
      </c>
      <c r="T21" s="712">
        <f>'Total fac'!T21+'12 92'!T21+'12 3A'!T21</f>
        <v>0</v>
      </c>
      <c r="U21" s="712">
        <f>'Total fac'!U21+'12 92'!U21+'12 3A'!U21</f>
        <v>0</v>
      </c>
      <c r="V21" s="709">
        <f t="shared" si="7"/>
        <v>0</v>
      </c>
      <c r="W21" s="712">
        <f>'Total fac'!W21+'12 92'!W21+'12 3A'!W21</f>
        <v>0</v>
      </c>
      <c r="X21" s="712">
        <f>'Total fac'!X21+'12 92'!X21+'12 3A'!X21</f>
        <v>0</v>
      </c>
      <c r="Y21" s="714">
        <f t="shared" si="8"/>
        <v>0</v>
      </c>
      <c r="Z21" s="688">
        <f t="shared" si="9"/>
        <v>0</v>
      </c>
      <c r="AA21" s="701">
        <f t="shared" si="9"/>
        <v>0</v>
      </c>
      <c r="AB21" s="690">
        <f t="shared" si="10"/>
        <v>0</v>
      </c>
      <c r="AC21" s="713">
        <f t="shared" si="11"/>
        <v>0</v>
      </c>
      <c r="AD21" s="712">
        <f t="shared" si="12"/>
        <v>0</v>
      </c>
      <c r="AE21" s="710">
        <f t="shared" si="13"/>
        <v>0</v>
      </c>
      <c r="AF21" s="712">
        <f>'Total fac'!AF21+'12 92'!AF21+'12 3A'!AF21</f>
        <v>0</v>
      </c>
      <c r="AG21" s="712">
        <f>'Total fac'!AG21+'12 92'!AG21+'12 3A'!AG21</f>
        <v>0</v>
      </c>
      <c r="AH21" s="710">
        <f t="shared" si="14"/>
        <v>0</v>
      </c>
      <c r="AI21" s="712">
        <f>'Total fac'!AI21+'12 92'!AI21+'12 3A'!AI21</f>
        <v>0</v>
      </c>
      <c r="AJ21" s="712">
        <f>'Total fac'!AJ21+'12 92'!AJ21+'12 3A'!AJ21</f>
        <v>0</v>
      </c>
      <c r="AK21" s="710">
        <f t="shared" si="15"/>
        <v>0</v>
      </c>
      <c r="AL21" s="712">
        <f>'Total fac'!AL21+'12 92'!AL21+'12 3A'!AL21</f>
        <v>0</v>
      </c>
      <c r="AM21" s="712">
        <f>'Total fac'!AM21+'12 92'!AM21+'12 3A'!AM21</f>
        <v>0</v>
      </c>
      <c r="AN21" s="709">
        <f t="shared" si="16"/>
        <v>0</v>
      </c>
      <c r="AO21" s="688">
        <f t="shared" si="17"/>
        <v>0</v>
      </c>
      <c r="AP21" s="689">
        <f t="shared" si="17"/>
        <v>0</v>
      </c>
      <c r="AQ21" s="690">
        <f t="shared" si="18"/>
        <v>0</v>
      </c>
      <c r="AR21" s="713">
        <f>'Total fac'!AR21+'12 92'!AR21+'12 3A'!AR21</f>
        <v>0</v>
      </c>
      <c r="AS21" s="712">
        <f>'Total fac'!AS21+'12 92'!AS21+'12 3A'!AS21</f>
        <v>0</v>
      </c>
      <c r="AT21" s="710">
        <f t="shared" si="19"/>
        <v>0</v>
      </c>
      <c r="AU21" s="712">
        <f>'Total fac'!AU21+'12 92'!AU21+'12 3A'!AU21</f>
        <v>0</v>
      </c>
      <c r="AV21" s="712">
        <f>'Total fac'!AV21+'12 92'!AV21+'12 3A'!AV21</f>
        <v>0</v>
      </c>
      <c r="AW21" s="710">
        <f t="shared" si="20"/>
        <v>0</v>
      </c>
      <c r="AX21" s="712">
        <f>'Total fac'!AX21+'12 92'!AX21+'12 3A'!AX21</f>
        <v>0</v>
      </c>
      <c r="AY21" s="712">
        <f>'Total fac'!AY21+'12 92'!AY21+'12 3A'!AY21</f>
        <v>0</v>
      </c>
      <c r="AZ21" s="710">
        <f t="shared" si="21"/>
        <v>0</v>
      </c>
      <c r="BA21" s="688">
        <f t="shared" si="22"/>
        <v>0</v>
      </c>
      <c r="BB21" s="701">
        <f t="shared" si="22"/>
        <v>0</v>
      </c>
      <c r="BC21" s="706">
        <f t="shared" si="23"/>
        <v>0</v>
      </c>
      <c r="BD21" s="717">
        <f t="shared" si="0"/>
        <v>0</v>
      </c>
      <c r="BE21" s="712">
        <f>'12 92'!BE21+'Total fac'!BE21+'12 3A'!BE21</f>
        <v>0</v>
      </c>
      <c r="BF21" s="716">
        <f t="shared" si="24"/>
        <v>0</v>
      </c>
      <c r="BG21" s="717">
        <f t="shared" si="25"/>
        <v>0</v>
      </c>
      <c r="BH21" s="712">
        <f t="shared" si="26"/>
        <v>0</v>
      </c>
      <c r="BI21" s="716">
        <f t="shared" si="27"/>
        <v>0</v>
      </c>
      <c r="BJ21" s="541"/>
      <c r="BK21" s="380"/>
      <c r="BL21" s="380"/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</row>
    <row r="22" spans="1:79" s="383" customFormat="1" ht="33" customHeight="1">
      <c r="A22" s="388">
        <f t="shared" si="28"/>
        <v>16</v>
      </c>
      <c r="B22" s="384">
        <v>51315</v>
      </c>
      <c r="C22" s="536" t="s">
        <v>59</v>
      </c>
      <c r="D22" s="698" t="s">
        <v>266</v>
      </c>
      <c r="E22" s="713">
        <f>'Total fac'!E22+'12 92'!E22+'12 3A'!E22</f>
        <v>528795.72</v>
      </c>
      <c r="F22" s="712">
        <f>'Total fac'!F22+'12 92'!F22+'12 3A'!F22</f>
        <v>644720.73</v>
      </c>
      <c r="G22" s="710">
        <f t="shared" si="1"/>
        <v>-115925.01000000001</v>
      </c>
      <c r="H22" s="712">
        <f>'Total fac'!H22+'12 92'!H22+'12 3A'!H22</f>
        <v>531151.35</v>
      </c>
      <c r="I22" s="712">
        <f>'Total fac'!I22+'12 92'!I22+'12 3A'!I22</f>
        <v>602069.06000000006</v>
      </c>
      <c r="J22" s="709">
        <f t="shared" si="2"/>
        <v>-70917.710000000079</v>
      </c>
      <c r="K22" s="712">
        <f>'Total fac'!K22+'12 92'!K22+'12 3A'!K22</f>
        <v>530139.17333333322</v>
      </c>
      <c r="L22" s="712">
        <f>'Total fac'!L22+'12 92'!L22+'12 3A'!L22</f>
        <v>641177.72</v>
      </c>
      <c r="M22" s="714">
        <f t="shared" si="3"/>
        <v>-111038.54666666675</v>
      </c>
      <c r="N22" s="688">
        <f t="shared" si="4"/>
        <v>1590086.2433333332</v>
      </c>
      <c r="O22" s="689">
        <f t="shared" si="4"/>
        <v>1887967.51</v>
      </c>
      <c r="P22" s="690">
        <f t="shared" si="5"/>
        <v>-297881.26666666684</v>
      </c>
      <c r="Q22" s="713">
        <f>'Total fac'!Q22+'12 92'!Q22+'12 3A'!Q22</f>
        <v>613068.08333333314</v>
      </c>
      <c r="R22" s="712">
        <f>'Total fac'!R22+'12 92'!R22+'12 3A'!R22</f>
        <v>613580.06999999995</v>
      </c>
      <c r="S22" s="709">
        <f t="shared" si="6"/>
        <v>-511.98666666680947</v>
      </c>
      <c r="T22" s="712">
        <f>'Total fac'!T22+'12 92'!T22+'12 3A'!T22</f>
        <v>615694.9033333332</v>
      </c>
      <c r="U22" s="712">
        <f>'Total fac'!U22+'12 92'!U22+'12 3A'!U22</f>
        <v>0</v>
      </c>
      <c r="V22" s="709">
        <f t="shared" si="7"/>
        <v>615694.9033333332</v>
      </c>
      <c r="W22" s="712">
        <f>'Total fac'!W22+'12 92'!W22+'12 3A'!W22</f>
        <v>585057.91333333345</v>
      </c>
      <c r="X22" s="712">
        <f>'Total fac'!X22+'12 92'!X22+'12 3A'!X22</f>
        <v>0</v>
      </c>
      <c r="Y22" s="714">
        <f t="shared" si="8"/>
        <v>585057.91333333345</v>
      </c>
      <c r="Z22" s="688">
        <f t="shared" si="9"/>
        <v>1813820.9</v>
      </c>
      <c r="AA22" s="701">
        <f t="shared" si="9"/>
        <v>613580.06999999995</v>
      </c>
      <c r="AB22" s="690">
        <f t="shared" si="10"/>
        <v>1200240.83</v>
      </c>
      <c r="AC22" s="713">
        <f t="shared" si="11"/>
        <v>3403907.1433333331</v>
      </c>
      <c r="AD22" s="712">
        <f t="shared" si="12"/>
        <v>2501547.58</v>
      </c>
      <c r="AE22" s="710">
        <f t="shared" si="13"/>
        <v>902359.563333333</v>
      </c>
      <c r="AF22" s="712">
        <f>'Total fac'!AF22+'12 92'!AF22+'12 3A'!AF22</f>
        <v>553987.79333333333</v>
      </c>
      <c r="AG22" s="712">
        <f>'Total fac'!AG22+'12 92'!AG22+'12 3A'!AG22</f>
        <v>0</v>
      </c>
      <c r="AH22" s="710">
        <f t="shared" si="14"/>
        <v>553987.79333333333</v>
      </c>
      <c r="AI22" s="712">
        <f>'Total fac'!AI22+'12 92'!AI22+'12 3A'!AI22</f>
        <v>549618.17333333346</v>
      </c>
      <c r="AJ22" s="712">
        <f>'Total fac'!AJ22+'12 92'!AJ22+'12 3A'!AJ22</f>
        <v>0</v>
      </c>
      <c r="AK22" s="710">
        <f t="shared" si="15"/>
        <v>549618.17333333346</v>
      </c>
      <c r="AL22" s="712">
        <f>'Total fac'!AL22+'12 92'!AL22+'12 3A'!AL22</f>
        <v>542997.33333333337</v>
      </c>
      <c r="AM22" s="712">
        <f>'Total fac'!AM22+'12 92'!AM22+'12 3A'!AM22</f>
        <v>0</v>
      </c>
      <c r="AN22" s="709">
        <f t="shared" si="16"/>
        <v>542997.33333333337</v>
      </c>
      <c r="AO22" s="688">
        <f t="shared" si="17"/>
        <v>1646603.3000000003</v>
      </c>
      <c r="AP22" s="689">
        <f t="shared" si="17"/>
        <v>0</v>
      </c>
      <c r="AQ22" s="690">
        <f t="shared" si="18"/>
        <v>1646603.3000000003</v>
      </c>
      <c r="AR22" s="713">
        <f>'Total fac'!AR22+'12 92'!AR22+'12 3A'!AR22</f>
        <v>541525.78333333333</v>
      </c>
      <c r="AS22" s="712">
        <f>'Total fac'!AS22+'12 92'!AS22+'12 3A'!AS22</f>
        <v>0</v>
      </c>
      <c r="AT22" s="710">
        <f t="shared" si="19"/>
        <v>541525.78333333333</v>
      </c>
      <c r="AU22" s="712">
        <f>'Total fac'!AU22+'12 92'!AU22+'12 3A'!AU22</f>
        <v>540179.03333333333</v>
      </c>
      <c r="AV22" s="712">
        <f>'Total fac'!AV22+'12 92'!AV22+'12 3A'!AV22</f>
        <v>0</v>
      </c>
      <c r="AW22" s="710">
        <f t="shared" si="20"/>
        <v>540179.03333333333</v>
      </c>
      <c r="AX22" s="712">
        <f>'Total fac'!AX22+'12 92'!AX22+'12 3A'!AX22</f>
        <v>582587.18333333335</v>
      </c>
      <c r="AY22" s="712">
        <f>'Total fac'!AY22+'12 92'!AY22+'12 3A'!AY22</f>
        <v>0</v>
      </c>
      <c r="AZ22" s="710">
        <f t="shared" si="21"/>
        <v>582587.18333333335</v>
      </c>
      <c r="BA22" s="688">
        <f t="shared" si="22"/>
        <v>1664292</v>
      </c>
      <c r="BB22" s="701">
        <f t="shared" si="22"/>
        <v>0</v>
      </c>
      <c r="BC22" s="706">
        <f t="shared" si="23"/>
        <v>1664292</v>
      </c>
      <c r="BD22" s="717">
        <f t="shared" si="0"/>
        <v>3310895.3</v>
      </c>
      <c r="BE22" s="712">
        <f>'12 92'!BE22+'Total fac'!BE22+'12 3A'!BE22</f>
        <v>0</v>
      </c>
      <c r="BF22" s="716">
        <f t="shared" si="24"/>
        <v>3310895.3</v>
      </c>
      <c r="BG22" s="717">
        <f t="shared" si="25"/>
        <v>6714802.4433333334</v>
      </c>
      <c r="BH22" s="712">
        <f t="shared" si="26"/>
        <v>2501547.58</v>
      </c>
      <c r="BI22" s="716">
        <f t="shared" si="27"/>
        <v>4213254.8633333333</v>
      </c>
      <c r="BJ22" s="541"/>
      <c r="BK22" s="380"/>
      <c r="BL22" s="380"/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</row>
    <row r="23" spans="1:79" s="383" customFormat="1" ht="33" customHeight="1">
      <c r="A23" s="388">
        <f t="shared" si="28"/>
        <v>17</v>
      </c>
      <c r="B23" s="384">
        <v>51399</v>
      </c>
      <c r="C23" s="536" t="s">
        <v>13</v>
      </c>
      <c r="D23" s="698" t="s">
        <v>267</v>
      </c>
      <c r="E23" s="713">
        <f>'Total fac'!E23+'12 92'!E23+'12 3A'!E23</f>
        <v>2800832</v>
      </c>
      <c r="F23" s="712">
        <f>'Total fac'!F23+'12 92'!F23+'12 3A'!F23</f>
        <v>2709656.3200000003</v>
      </c>
      <c r="G23" s="710">
        <f t="shared" si="1"/>
        <v>91175.679999999702</v>
      </c>
      <c r="H23" s="712">
        <f>'Total fac'!H23+'12 92'!H23+'12 3A'!H23</f>
        <v>2914947</v>
      </c>
      <c r="I23" s="712">
        <f>'Total fac'!I23+'12 92'!I23+'12 3A'!I23</f>
        <v>3107228.5</v>
      </c>
      <c r="J23" s="709">
        <f t="shared" si="2"/>
        <v>-192281.5</v>
      </c>
      <c r="K23" s="712">
        <f>'Total fac'!K23+'12 92'!K23+'12 3A'!K23</f>
        <v>2985250.75</v>
      </c>
      <c r="L23" s="712">
        <f>'Total fac'!L23+'12 92'!L23+'12 3A'!L23</f>
        <v>2940436.41</v>
      </c>
      <c r="M23" s="714">
        <f t="shared" si="3"/>
        <v>44814.339999999851</v>
      </c>
      <c r="N23" s="688">
        <f t="shared" si="4"/>
        <v>8701029.75</v>
      </c>
      <c r="O23" s="689">
        <f t="shared" si="4"/>
        <v>8757321.2300000004</v>
      </c>
      <c r="P23" s="690">
        <f t="shared" si="5"/>
        <v>-56291.480000000447</v>
      </c>
      <c r="Q23" s="713">
        <f>'Total fac'!Q23+'12 92'!Q23+'12 3A'!Q23</f>
        <v>2030645</v>
      </c>
      <c r="R23" s="712">
        <f>'Total fac'!R23+'12 92'!R23+'12 3A'!R23</f>
        <v>2666587.62</v>
      </c>
      <c r="S23" s="709">
        <f t="shared" si="6"/>
        <v>-635942.62000000011</v>
      </c>
      <c r="T23" s="712">
        <f>'Total fac'!T23+'12 92'!T23+'12 3A'!T23</f>
        <v>2199492</v>
      </c>
      <c r="U23" s="712">
        <f>'Total fac'!U23+'12 92'!U23+'12 3A'!U23</f>
        <v>0</v>
      </c>
      <c r="V23" s="709">
        <f t="shared" si="7"/>
        <v>2199492</v>
      </c>
      <c r="W23" s="712">
        <f>'Total fac'!W23+'12 92'!W23+'12 3A'!W23</f>
        <v>2155696</v>
      </c>
      <c r="X23" s="712">
        <f>'Total fac'!X23+'12 92'!X23+'12 3A'!X23</f>
        <v>0</v>
      </c>
      <c r="Y23" s="714">
        <f t="shared" si="8"/>
        <v>2155696</v>
      </c>
      <c r="Z23" s="688">
        <f t="shared" si="9"/>
        <v>6385833</v>
      </c>
      <c r="AA23" s="701">
        <f t="shared" si="9"/>
        <v>2666587.62</v>
      </c>
      <c r="AB23" s="690">
        <f t="shared" si="10"/>
        <v>3719245.38</v>
      </c>
      <c r="AC23" s="713">
        <f t="shared" si="11"/>
        <v>15086862.75</v>
      </c>
      <c r="AD23" s="712">
        <f t="shared" si="12"/>
        <v>11423908.850000001</v>
      </c>
      <c r="AE23" s="710">
        <f t="shared" si="13"/>
        <v>3662953.8999999985</v>
      </c>
      <c r="AF23" s="712">
        <f>'Total fac'!AF23+'12 92'!AF23+'12 3A'!AF23</f>
        <v>2009839.25</v>
      </c>
      <c r="AG23" s="712">
        <f>'Total fac'!AG23+'12 92'!AG23+'12 3A'!AG23</f>
        <v>0</v>
      </c>
      <c r="AH23" s="710">
        <f t="shared" si="14"/>
        <v>2009839.25</v>
      </c>
      <c r="AI23" s="712">
        <f>'Total fac'!AI23+'12 92'!AI23+'12 3A'!AI23</f>
        <v>2049515.0000000002</v>
      </c>
      <c r="AJ23" s="712">
        <f>'Total fac'!AJ23+'12 92'!AJ23+'12 3A'!AJ23</f>
        <v>0</v>
      </c>
      <c r="AK23" s="710">
        <f t="shared" si="15"/>
        <v>2049515.0000000002</v>
      </c>
      <c r="AL23" s="712">
        <f>'Total fac'!AL23+'12 92'!AL23+'12 3A'!AL23</f>
        <v>2101569.5</v>
      </c>
      <c r="AM23" s="712">
        <f>'Total fac'!AM23+'12 92'!AM23+'12 3A'!AM23</f>
        <v>0</v>
      </c>
      <c r="AN23" s="709">
        <f t="shared" si="16"/>
        <v>2101569.5</v>
      </c>
      <c r="AO23" s="688">
        <f t="shared" si="17"/>
        <v>6160923.75</v>
      </c>
      <c r="AP23" s="689">
        <f t="shared" si="17"/>
        <v>0</v>
      </c>
      <c r="AQ23" s="690">
        <f t="shared" si="18"/>
        <v>6160923.75</v>
      </c>
      <c r="AR23" s="713">
        <f>'Total fac'!AR23+'12 92'!AR23+'12 3A'!AR23</f>
        <v>2249123</v>
      </c>
      <c r="AS23" s="712">
        <f>'Total fac'!AS23+'12 92'!AS23+'12 3A'!AS23</f>
        <v>0</v>
      </c>
      <c r="AT23" s="710">
        <f t="shared" si="19"/>
        <v>2249123</v>
      </c>
      <c r="AU23" s="712">
        <f>'Total fac'!AU23+'12 92'!AU23+'12 3A'!AU23</f>
        <v>2342070</v>
      </c>
      <c r="AV23" s="712">
        <f>'Total fac'!AV23+'12 92'!AV23+'12 3A'!AV23</f>
        <v>0</v>
      </c>
      <c r="AW23" s="710">
        <f t="shared" si="20"/>
        <v>2342070</v>
      </c>
      <c r="AX23" s="712">
        <f>'Total fac'!AX23+'12 92'!AX23+'12 3A'!AX23</f>
        <v>2167458</v>
      </c>
      <c r="AY23" s="712">
        <f>'Total fac'!AY23+'12 92'!AY23+'12 3A'!AY23</f>
        <v>0</v>
      </c>
      <c r="AZ23" s="710">
        <f t="shared" si="21"/>
        <v>2167458</v>
      </c>
      <c r="BA23" s="688">
        <f t="shared" si="22"/>
        <v>6758651</v>
      </c>
      <c r="BB23" s="701">
        <f t="shared" si="22"/>
        <v>0</v>
      </c>
      <c r="BC23" s="706">
        <f t="shared" si="23"/>
        <v>6758651</v>
      </c>
      <c r="BD23" s="717">
        <f t="shared" si="0"/>
        <v>12919574.75</v>
      </c>
      <c r="BE23" s="712">
        <f>'12 92'!BE23+'Total fac'!BE23+'12 3A'!BE23</f>
        <v>0</v>
      </c>
      <c r="BF23" s="716">
        <f t="shared" si="24"/>
        <v>12919574.75</v>
      </c>
      <c r="BG23" s="717">
        <f t="shared" si="25"/>
        <v>28006437.5</v>
      </c>
      <c r="BH23" s="712">
        <f t="shared" si="26"/>
        <v>11423908.850000001</v>
      </c>
      <c r="BI23" s="716">
        <f t="shared" si="27"/>
        <v>16582528.649999999</v>
      </c>
      <c r="BJ23" s="541"/>
      <c r="BK23" s="380"/>
      <c r="BL23" s="380"/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</row>
    <row r="24" spans="1:79" s="383" customFormat="1" ht="33" customHeight="1">
      <c r="A24" s="388">
        <f t="shared" si="28"/>
        <v>18</v>
      </c>
      <c r="B24" s="384">
        <v>51401</v>
      </c>
      <c r="C24" s="536" t="s">
        <v>14</v>
      </c>
      <c r="D24" s="698" t="s">
        <v>268</v>
      </c>
      <c r="E24" s="713">
        <f>'Total fac'!E24+'12 92'!E24+'12 3A'!E24</f>
        <v>29146</v>
      </c>
      <c r="F24" s="712">
        <f>'Total fac'!F24+'12 92'!F24+'12 3A'!F24</f>
        <v>33111.910000000003</v>
      </c>
      <c r="G24" s="710">
        <f t="shared" si="1"/>
        <v>-3965.9100000000035</v>
      </c>
      <c r="H24" s="712">
        <f>'Total fac'!H24+'12 92'!H24+'12 3A'!H24</f>
        <v>29146</v>
      </c>
      <c r="I24" s="712">
        <f>'Total fac'!I24+'12 92'!I24+'12 3A'!I24</f>
        <v>33111.910000000003</v>
      </c>
      <c r="J24" s="709">
        <f t="shared" si="2"/>
        <v>-3965.9100000000035</v>
      </c>
      <c r="K24" s="712">
        <f>'Total fac'!K24+'12 92'!K24+'12 3A'!K24</f>
        <v>29146</v>
      </c>
      <c r="L24" s="712">
        <f>'Total fac'!L24+'12 92'!L24+'12 3A'!L24</f>
        <v>33111.910000000003</v>
      </c>
      <c r="M24" s="714">
        <f t="shared" si="3"/>
        <v>-3965.9100000000035</v>
      </c>
      <c r="N24" s="688">
        <f t="shared" si="4"/>
        <v>87438</v>
      </c>
      <c r="O24" s="689">
        <f t="shared" si="4"/>
        <v>99335.73000000001</v>
      </c>
      <c r="P24" s="690">
        <f t="shared" si="5"/>
        <v>-11897.73000000001</v>
      </c>
      <c r="Q24" s="713">
        <f>'Total fac'!Q24+'12 92'!Q24+'12 3A'!Q24</f>
        <v>30813</v>
      </c>
      <c r="R24" s="712">
        <f>'Total fac'!R24+'12 92'!R24+'12 3A'!R24</f>
        <v>33111.910000000003</v>
      </c>
      <c r="S24" s="709">
        <f t="shared" si="6"/>
        <v>-2298.9100000000035</v>
      </c>
      <c r="T24" s="712">
        <f>'Total fac'!T24+'12 92'!T24+'12 3A'!T24</f>
        <v>32480</v>
      </c>
      <c r="U24" s="712">
        <f>'Total fac'!U24+'12 92'!U24+'12 3A'!U24</f>
        <v>0</v>
      </c>
      <c r="V24" s="709">
        <f t="shared" si="7"/>
        <v>32480</v>
      </c>
      <c r="W24" s="712">
        <f>'Total fac'!W24+'12 92'!W24+'12 3A'!W24</f>
        <v>34147</v>
      </c>
      <c r="X24" s="712">
        <f>'Total fac'!X24+'12 92'!X24+'12 3A'!X24</f>
        <v>0</v>
      </c>
      <c r="Y24" s="714">
        <f t="shared" si="8"/>
        <v>34147</v>
      </c>
      <c r="Z24" s="688">
        <f t="shared" si="9"/>
        <v>97440</v>
      </c>
      <c r="AA24" s="701">
        <f t="shared" si="9"/>
        <v>33111.910000000003</v>
      </c>
      <c r="AB24" s="690">
        <f t="shared" si="10"/>
        <v>64328.09</v>
      </c>
      <c r="AC24" s="713">
        <f t="shared" si="11"/>
        <v>184878</v>
      </c>
      <c r="AD24" s="712">
        <f t="shared" si="12"/>
        <v>132447.64000000001</v>
      </c>
      <c r="AE24" s="710">
        <f t="shared" si="13"/>
        <v>52430.359999999986</v>
      </c>
      <c r="AF24" s="712">
        <f>'Total fac'!AF24+'12 92'!AF24+'12 3A'!AF24</f>
        <v>34147</v>
      </c>
      <c r="AG24" s="712">
        <f>'Total fac'!AG24+'12 92'!AG24+'12 3A'!AG24</f>
        <v>0</v>
      </c>
      <c r="AH24" s="710">
        <f t="shared" si="14"/>
        <v>34147</v>
      </c>
      <c r="AI24" s="712">
        <f>'Total fac'!AI24+'12 92'!AI24+'12 3A'!AI24</f>
        <v>34147</v>
      </c>
      <c r="AJ24" s="712">
        <f>'Total fac'!AJ24+'12 92'!AJ24+'12 3A'!AJ24</f>
        <v>0</v>
      </c>
      <c r="AK24" s="710">
        <f t="shared" si="15"/>
        <v>34147</v>
      </c>
      <c r="AL24" s="712">
        <f>'Total fac'!AL24+'12 92'!AL24+'12 3A'!AL24</f>
        <v>34147</v>
      </c>
      <c r="AM24" s="712">
        <f>'Total fac'!AM24+'12 92'!AM24+'12 3A'!AM24</f>
        <v>0</v>
      </c>
      <c r="AN24" s="709">
        <f t="shared" si="16"/>
        <v>34147</v>
      </c>
      <c r="AO24" s="688">
        <f t="shared" si="17"/>
        <v>102441</v>
      </c>
      <c r="AP24" s="689">
        <f t="shared" si="17"/>
        <v>0</v>
      </c>
      <c r="AQ24" s="690">
        <f t="shared" si="18"/>
        <v>102441</v>
      </c>
      <c r="AR24" s="713">
        <f>'Total fac'!AR24+'12 92'!AR24+'12 3A'!AR24</f>
        <v>34147</v>
      </c>
      <c r="AS24" s="712">
        <f>'Total fac'!AS24+'12 92'!AS24+'12 3A'!AS24</f>
        <v>0</v>
      </c>
      <c r="AT24" s="710">
        <f t="shared" si="19"/>
        <v>34147</v>
      </c>
      <c r="AU24" s="712">
        <f>'Total fac'!AU24+'12 92'!AU24+'12 3A'!AU24</f>
        <v>34147</v>
      </c>
      <c r="AV24" s="712">
        <f>'Total fac'!AV24+'12 92'!AV24+'12 3A'!AV24</f>
        <v>0</v>
      </c>
      <c r="AW24" s="710">
        <f t="shared" si="20"/>
        <v>34147</v>
      </c>
      <c r="AX24" s="712">
        <f>'Total fac'!AX24+'12 92'!AX24+'12 3A'!AX24</f>
        <v>34153</v>
      </c>
      <c r="AY24" s="712">
        <f>'Total fac'!AY24+'12 92'!AY24+'12 3A'!AY24</f>
        <v>0</v>
      </c>
      <c r="AZ24" s="710">
        <f t="shared" si="21"/>
        <v>34153</v>
      </c>
      <c r="BA24" s="688">
        <f t="shared" si="22"/>
        <v>102447</v>
      </c>
      <c r="BB24" s="701">
        <f t="shared" si="22"/>
        <v>0</v>
      </c>
      <c r="BC24" s="706">
        <f t="shared" si="23"/>
        <v>102447</v>
      </c>
      <c r="BD24" s="717">
        <f t="shared" si="0"/>
        <v>204888</v>
      </c>
      <c r="BE24" s="712">
        <f>'12 92'!BE24+'Total fac'!BE24+'12 3A'!BE24</f>
        <v>0</v>
      </c>
      <c r="BF24" s="716">
        <f t="shared" si="24"/>
        <v>204888</v>
      </c>
      <c r="BG24" s="717">
        <f t="shared" si="25"/>
        <v>389766</v>
      </c>
      <c r="BH24" s="712">
        <f t="shared" si="26"/>
        <v>132447.64000000001</v>
      </c>
      <c r="BI24" s="716">
        <f t="shared" si="27"/>
        <v>257318.36</v>
      </c>
      <c r="BJ24" s="541"/>
      <c r="BK24" s="380"/>
      <c r="BL24" s="380"/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</row>
    <row r="25" spans="1:79" s="383" customFormat="1" ht="33" customHeight="1">
      <c r="A25" s="388">
        <f t="shared" si="28"/>
        <v>19</v>
      </c>
      <c r="B25" s="384">
        <v>51402</v>
      </c>
      <c r="C25" s="536" t="s">
        <v>15</v>
      </c>
      <c r="D25" s="698" t="s">
        <v>269</v>
      </c>
      <c r="E25" s="713">
        <f>'Total fac'!E25+'12 92'!E25+'12 3A'!E25</f>
        <v>240000</v>
      </c>
      <c r="F25" s="712">
        <f>'Total fac'!F25+'12 92'!F25+'12 3A'!F25</f>
        <v>189017.7</v>
      </c>
      <c r="G25" s="710">
        <f t="shared" si="1"/>
        <v>50982.299999999988</v>
      </c>
      <c r="H25" s="712">
        <f>'Total fac'!H25+'12 92'!H25+'12 3A'!H25</f>
        <v>240000</v>
      </c>
      <c r="I25" s="712">
        <f>'Total fac'!I25+'12 92'!I25+'12 3A'!I25</f>
        <v>204632.1</v>
      </c>
      <c r="J25" s="709">
        <f t="shared" si="2"/>
        <v>35367.899999999994</v>
      </c>
      <c r="K25" s="712">
        <f>'Total fac'!K25+'12 92'!K25+'12 3A'!K25</f>
        <v>240000</v>
      </c>
      <c r="L25" s="712">
        <f>'Total fac'!L25+'12 92'!L25+'12 3A'!L25</f>
        <v>177813.65</v>
      </c>
      <c r="M25" s="714">
        <f t="shared" si="3"/>
        <v>62186.350000000006</v>
      </c>
      <c r="N25" s="688">
        <f t="shared" si="4"/>
        <v>720000</v>
      </c>
      <c r="O25" s="689">
        <f t="shared" si="4"/>
        <v>571463.45000000007</v>
      </c>
      <c r="P25" s="690">
        <f t="shared" si="5"/>
        <v>148536.54999999993</v>
      </c>
      <c r="Q25" s="713">
        <f>'Total fac'!Q25+'12 92'!Q25+'12 3A'!Q25</f>
        <v>240000</v>
      </c>
      <c r="R25" s="712">
        <f>'Total fac'!R25+'12 92'!R25+'12 3A'!R25</f>
        <v>60516.909999999996</v>
      </c>
      <c r="S25" s="709">
        <f t="shared" si="6"/>
        <v>179483.09</v>
      </c>
      <c r="T25" s="712">
        <f>'Total fac'!T25+'12 92'!T25+'12 3A'!T25</f>
        <v>240000</v>
      </c>
      <c r="U25" s="712">
        <f>'Total fac'!U25+'12 92'!U25+'12 3A'!U25</f>
        <v>0</v>
      </c>
      <c r="V25" s="709">
        <f t="shared" si="7"/>
        <v>240000</v>
      </c>
      <c r="W25" s="712">
        <f>'Total fac'!W25+'12 92'!W25+'12 3A'!W25</f>
        <v>240000</v>
      </c>
      <c r="X25" s="712">
        <f>'Total fac'!X25+'12 92'!X25+'12 3A'!X25</f>
        <v>0</v>
      </c>
      <c r="Y25" s="714">
        <f t="shared" si="8"/>
        <v>240000</v>
      </c>
      <c r="Z25" s="688">
        <f t="shared" si="9"/>
        <v>720000</v>
      </c>
      <c r="AA25" s="701">
        <f t="shared" si="9"/>
        <v>60516.909999999996</v>
      </c>
      <c r="AB25" s="690">
        <f t="shared" si="10"/>
        <v>659483.09</v>
      </c>
      <c r="AC25" s="713">
        <f t="shared" si="11"/>
        <v>1440000</v>
      </c>
      <c r="AD25" s="712">
        <f t="shared" si="12"/>
        <v>631980.3600000001</v>
      </c>
      <c r="AE25" s="710">
        <f t="shared" si="13"/>
        <v>808019.6399999999</v>
      </c>
      <c r="AF25" s="712">
        <f>'Total fac'!AF25+'12 92'!AF25+'12 3A'!AF25</f>
        <v>240000</v>
      </c>
      <c r="AG25" s="712">
        <f>'Total fac'!AG25+'12 92'!AG25+'12 3A'!AG25</f>
        <v>0</v>
      </c>
      <c r="AH25" s="710">
        <f t="shared" si="14"/>
        <v>240000</v>
      </c>
      <c r="AI25" s="712">
        <f>'Total fac'!AI25+'12 92'!AI25+'12 3A'!AI25</f>
        <v>240000</v>
      </c>
      <c r="AJ25" s="712">
        <f>'Total fac'!AJ25+'12 92'!AJ25+'12 3A'!AJ25</f>
        <v>0</v>
      </c>
      <c r="AK25" s="710">
        <f t="shared" si="15"/>
        <v>240000</v>
      </c>
      <c r="AL25" s="712">
        <f>'Total fac'!AL25+'12 92'!AL25+'12 3A'!AL25</f>
        <v>240000</v>
      </c>
      <c r="AM25" s="712">
        <f>'Total fac'!AM25+'12 92'!AM25+'12 3A'!AM25</f>
        <v>0</v>
      </c>
      <c r="AN25" s="709">
        <f t="shared" si="16"/>
        <v>240000</v>
      </c>
      <c r="AO25" s="688">
        <f t="shared" si="17"/>
        <v>720000</v>
      </c>
      <c r="AP25" s="689">
        <f t="shared" si="17"/>
        <v>0</v>
      </c>
      <c r="AQ25" s="690">
        <f t="shared" si="18"/>
        <v>720000</v>
      </c>
      <c r="AR25" s="713">
        <f>'Total fac'!AR25+'12 92'!AR25+'12 3A'!AR25</f>
        <v>240000</v>
      </c>
      <c r="AS25" s="712">
        <f>'Total fac'!AS25+'12 92'!AS25+'12 3A'!AS25</f>
        <v>0</v>
      </c>
      <c r="AT25" s="710">
        <f t="shared" si="19"/>
        <v>240000</v>
      </c>
      <c r="AU25" s="712">
        <f>'Total fac'!AU25+'12 92'!AU25+'12 3A'!AU25</f>
        <v>240000</v>
      </c>
      <c r="AV25" s="712">
        <f>'Total fac'!AV25+'12 92'!AV25+'12 3A'!AV25</f>
        <v>0</v>
      </c>
      <c r="AW25" s="710">
        <f t="shared" si="20"/>
        <v>240000</v>
      </c>
      <c r="AX25" s="712">
        <f>'Total fac'!AX25+'12 92'!AX25+'12 3A'!AX25</f>
        <v>240000</v>
      </c>
      <c r="AY25" s="712">
        <f>'Total fac'!AY25+'12 92'!AY25+'12 3A'!AY25</f>
        <v>0</v>
      </c>
      <c r="AZ25" s="710">
        <f t="shared" si="21"/>
        <v>240000</v>
      </c>
      <c r="BA25" s="688">
        <f t="shared" si="22"/>
        <v>720000</v>
      </c>
      <c r="BB25" s="701">
        <f t="shared" si="22"/>
        <v>0</v>
      </c>
      <c r="BC25" s="706">
        <f t="shared" si="23"/>
        <v>720000</v>
      </c>
      <c r="BD25" s="717">
        <f t="shared" si="0"/>
        <v>1440000</v>
      </c>
      <c r="BE25" s="712">
        <f>'12 92'!BE25+'Total fac'!BE25+'12 3A'!BE25</f>
        <v>0</v>
      </c>
      <c r="BF25" s="716">
        <f t="shared" si="24"/>
        <v>1440000</v>
      </c>
      <c r="BG25" s="717">
        <f t="shared" si="25"/>
        <v>2880000</v>
      </c>
      <c r="BH25" s="712">
        <f t="shared" si="26"/>
        <v>631980.3600000001</v>
      </c>
      <c r="BI25" s="716">
        <f t="shared" si="27"/>
        <v>2248019.6399999997</v>
      </c>
      <c r="BJ25" s="541"/>
      <c r="BK25" s="380"/>
      <c r="BL25" s="380"/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</row>
    <row r="26" spans="1:79" s="383" customFormat="1" ht="33" customHeight="1">
      <c r="A26" s="388">
        <f t="shared" si="28"/>
        <v>20</v>
      </c>
      <c r="B26" s="384">
        <v>51403</v>
      </c>
      <c r="C26" s="536" t="s">
        <v>16</v>
      </c>
      <c r="D26" s="698" t="s">
        <v>270</v>
      </c>
      <c r="E26" s="713">
        <f>'Total fac'!E26+'12 92'!E26+'12 3A'!E26</f>
        <v>70500</v>
      </c>
      <c r="F26" s="712">
        <f>'Total fac'!F26+'12 92'!F26+'12 3A'!F26</f>
        <v>67610.289999999994</v>
      </c>
      <c r="G26" s="710">
        <f t="shared" si="1"/>
        <v>2889.7100000000064</v>
      </c>
      <c r="H26" s="712">
        <f>'Total fac'!H26+'12 92'!H26+'12 3A'!H26</f>
        <v>90500</v>
      </c>
      <c r="I26" s="712">
        <f>'Total fac'!I26+'12 92'!I26+'12 3A'!I26</f>
        <v>99633.26</v>
      </c>
      <c r="J26" s="709">
        <f t="shared" si="2"/>
        <v>-9133.2599999999948</v>
      </c>
      <c r="K26" s="712">
        <f>'Total fac'!K26+'12 92'!K26+'12 3A'!K26</f>
        <v>90000</v>
      </c>
      <c r="L26" s="712">
        <f>'Total fac'!L26+'12 92'!L26+'12 3A'!L26</f>
        <v>91085.260000000009</v>
      </c>
      <c r="M26" s="714">
        <f t="shared" si="3"/>
        <v>-1085.2600000000093</v>
      </c>
      <c r="N26" s="688">
        <f t="shared" si="4"/>
        <v>251000</v>
      </c>
      <c r="O26" s="689">
        <f t="shared" si="4"/>
        <v>258328.81</v>
      </c>
      <c r="P26" s="690">
        <f t="shared" si="5"/>
        <v>-7328.8099999999977</v>
      </c>
      <c r="Q26" s="713">
        <f>'Total fac'!Q26+'12 92'!Q26+'12 3A'!Q26</f>
        <v>71000</v>
      </c>
      <c r="R26" s="712">
        <f>'Total fac'!R26+'12 92'!R26+'12 3A'!R26</f>
        <v>19817.36</v>
      </c>
      <c r="S26" s="709">
        <f t="shared" si="6"/>
        <v>51182.64</v>
      </c>
      <c r="T26" s="712">
        <f>'Total fac'!T26+'12 92'!T26+'12 3A'!T26</f>
        <v>80500</v>
      </c>
      <c r="U26" s="712">
        <f>'Total fac'!U26+'12 92'!U26+'12 3A'!U26</f>
        <v>0</v>
      </c>
      <c r="V26" s="709">
        <f t="shared" si="7"/>
        <v>80500</v>
      </c>
      <c r="W26" s="712">
        <f>'Total fac'!W26+'12 92'!W26+'12 3A'!W26</f>
        <v>80000</v>
      </c>
      <c r="X26" s="712">
        <f>'Total fac'!X26+'12 92'!X26+'12 3A'!X26</f>
        <v>0</v>
      </c>
      <c r="Y26" s="714">
        <f t="shared" si="8"/>
        <v>80000</v>
      </c>
      <c r="Z26" s="688">
        <f t="shared" si="9"/>
        <v>231500</v>
      </c>
      <c r="AA26" s="701">
        <f t="shared" si="9"/>
        <v>19817.36</v>
      </c>
      <c r="AB26" s="690">
        <f t="shared" si="10"/>
        <v>211682.64</v>
      </c>
      <c r="AC26" s="713">
        <f t="shared" si="11"/>
        <v>482500</v>
      </c>
      <c r="AD26" s="712">
        <f t="shared" si="12"/>
        <v>278146.17</v>
      </c>
      <c r="AE26" s="710">
        <f t="shared" si="13"/>
        <v>204353.83000000002</v>
      </c>
      <c r="AF26" s="712">
        <f>'Total fac'!AF26+'12 92'!AF26+'12 3A'!AF26</f>
        <v>80500</v>
      </c>
      <c r="AG26" s="712">
        <f>'Total fac'!AG26+'12 92'!AG26+'12 3A'!AG26</f>
        <v>0</v>
      </c>
      <c r="AH26" s="710">
        <f t="shared" si="14"/>
        <v>80500</v>
      </c>
      <c r="AI26" s="712">
        <f>'Total fac'!AI26+'12 92'!AI26+'12 3A'!AI26</f>
        <v>70500</v>
      </c>
      <c r="AJ26" s="712">
        <f>'Total fac'!AJ26+'12 92'!AJ26+'12 3A'!AJ26</f>
        <v>0</v>
      </c>
      <c r="AK26" s="710">
        <f t="shared" si="15"/>
        <v>70500</v>
      </c>
      <c r="AL26" s="712">
        <f>'Total fac'!AL26+'12 92'!AL26+'12 3A'!AL26</f>
        <v>100000</v>
      </c>
      <c r="AM26" s="712">
        <f>'Total fac'!AM26+'12 92'!AM26+'12 3A'!AM26</f>
        <v>0</v>
      </c>
      <c r="AN26" s="709">
        <f t="shared" si="16"/>
        <v>100000</v>
      </c>
      <c r="AO26" s="688">
        <f t="shared" si="17"/>
        <v>251000</v>
      </c>
      <c r="AP26" s="689">
        <f t="shared" si="17"/>
        <v>0</v>
      </c>
      <c r="AQ26" s="690">
        <f t="shared" si="18"/>
        <v>251000</v>
      </c>
      <c r="AR26" s="713">
        <f>'Total fac'!AR26+'12 92'!AR26+'12 3A'!AR26</f>
        <v>70500</v>
      </c>
      <c r="AS26" s="712">
        <f>'Total fac'!AS26+'12 92'!AS26+'12 3A'!AS26</f>
        <v>0</v>
      </c>
      <c r="AT26" s="710">
        <f t="shared" si="19"/>
        <v>70500</v>
      </c>
      <c r="AU26" s="712">
        <f>'Total fac'!AU26+'12 92'!AU26+'12 3A'!AU26</f>
        <v>91000</v>
      </c>
      <c r="AV26" s="712">
        <f>'Total fac'!AV26+'12 92'!AV26+'12 3A'!AV26</f>
        <v>0</v>
      </c>
      <c r="AW26" s="710">
        <f t="shared" si="20"/>
        <v>91000</v>
      </c>
      <c r="AX26" s="712">
        <f>'Total fac'!AX26+'12 92'!AX26+'12 3A'!AX26</f>
        <v>80000</v>
      </c>
      <c r="AY26" s="712">
        <f>'Total fac'!AY26+'12 92'!AY26+'12 3A'!AY26</f>
        <v>0</v>
      </c>
      <c r="AZ26" s="710">
        <f t="shared" si="21"/>
        <v>80000</v>
      </c>
      <c r="BA26" s="688">
        <f t="shared" si="22"/>
        <v>241500</v>
      </c>
      <c r="BB26" s="701">
        <f t="shared" si="22"/>
        <v>0</v>
      </c>
      <c r="BC26" s="706">
        <f t="shared" si="23"/>
        <v>241500</v>
      </c>
      <c r="BD26" s="717">
        <f t="shared" si="0"/>
        <v>492500</v>
      </c>
      <c r="BE26" s="712">
        <f>'12 92'!BE26+'Total fac'!BE26+'12 3A'!BE26</f>
        <v>0</v>
      </c>
      <c r="BF26" s="716">
        <f t="shared" si="24"/>
        <v>492500</v>
      </c>
      <c r="BG26" s="717">
        <f t="shared" si="25"/>
        <v>975000</v>
      </c>
      <c r="BH26" s="712">
        <f t="shared" si="26"/>
        <v>278146.17</v>
      </c>
      <c r="BI26" s="716">
        <f t="shared" si="27"/>
        <v>696853.83000000007</v>
      </c>
      <c r="BJ26" s="541"/>
      <c r="BK26" s="380"/>
      <c r="BL26" s="380"/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</row>
    <row r="27" spans="1:79" s="383" customFormat="1" ht="33" customHeight="1">
      <c r="A27" s="388">
        <f t="shared" si="28"/>
        <v>21</v>
      </c>
      <c r="B27" s="384">
        <v>51404</v>
      </c>
      <c r="C27" s="536" t="s">
        <v>17</v>
      </c>
      <c r="D27" s="698" t="s">
        <v>271</v>
      </c>
      <c r="E27" s="713">
        <f>'Total fac'!E27+'12 92'!E27+'12 3A'!E27</f>
        <v>64430</v>
      </c>
      <c r="F27" s="712">
        <f>'Total fac'!F27+'12 92'!F27+'12 3A'!F27</f>
        <v>0</v>
      </c>
      <c r="G27" s="710">
        <f t="shared" si="1"/>
        <v>64430</v>
      </c>
      <c r="H27" s="712">
        <f>'Total fac'!H27+'12 92'!H27+'12 3A'!H27</f>
        <v>0</v>
      </c>
      <c r="I27" s="712">
        <f>'Total fac'!I27+'12 92'!I27+'12 3A'!I27</f>
        <v>13596.4</v>
      </c>
      <c r="J27" s="709">
        <f t="shared" si="2"/>
        <v>-13596.4</v>
      </c>
      <c r="K27" s="712">
        <f>'Total fac'!K27+'12 92'!K27+'12 3A'!K27</f>
        <v>12423</v>
      </c>
      <c r="L27" s="712">
        <f>'Total fac'!L27+'12 92'!L27+'12 3A'!L27</f>
        <v>30060</v>
      </c>
      <c r="M27" s="714">
        <f t="shared" si="3"/>
        <v>-17637</v>
      </c>
      <c r="N27" s="688">
        <f t="shared" si="4"/>
        <v>76853</v>
      </c>
      <c r="O27" s="689">
        <f t="shared" si="4"/>
        <v>43656.4</v>
      </c>
      <c r="P27" s="690">
        <f t="shared" si="5"/>
        <v>33196.6</v>
      </c>
      <c r="Q27" s="713">
        <f>'Total fac'!Q27+'12 92'!Q27+'12 3A'!Q27</f>
        <v>20990</v>
      </c>
      <c r="R27" s="712">
        <f>'Total fac'!R27+'12 92'!R27+'12 3A'!R27</f>
        <v>5784</v>
      </c>
      <c r="S27" s="709">
        <f t="shared" si="6"/>
        <v>15206</v>
      </c>
      <c r="T27" s="712">
        <f>'Total fac'!T27+'12 92'!T27+'12 3A'!T27</f>
        <v>7000</v>
      </c>
      <c r="U27" s="712">
        <f>'Total fac'!U27+'12 92'!U27+'12 3A'!U27</f>
        <v>0</v>
      </c>
      <c r="V27" s="709">
        <f t="shared" si="7"/>
        <v>7000</v>
      </c>
      <c r="W27" s="712">
        <f>'Total fac'!W27+'12 92'!W27+'12 3A'!W27</f>
        <v>13150</v>
      </c>
      <c r="X27" s="712">
        <f>'Total fac'!X27+'12 92'!X27+'12 3A'!X27</f>
        <v>0</v>
      </c>
      <c r="Y27" s="714">
        <f t="shared" si="8"/>
        <v>13150</v>
      </c>
      <c r="Z27" s="688">
        <f t="shared" si="9"/>
        <v>41140</v>
      </c>
      <c r="AA27" s="701">
        <f t="shared" si="9"/>
        <v>5784</v>
      </c>
      <c r="AB27" s="690">
        <f t="shared" si="10"/>
        <v>35356</v>
      </c>
      <c r="AC27" s="713">
        <f t="shared" si="11"/>
        <v>117993</v>
      </c>
      <c r="AD27" s="712">
        <f t="shared" si="12"/>
        <v>49440.4</v>
      </c>
      <c r="AE27" s="710">
        <f t="shared" si="13"/>
        <v>68552.600000000006</v>
      </c>
      <c r="AF27" s="712">
        <f>'Total fac'!AF27+'12 92'!AF27+'12 3A'!AF27</f>
        <v>0</v>
      </c>
      <c r="AG27" s="712">
        <f>'Total fac'!AG27+'12 92'!AG27+'12 3A'!AG27</f>
        <v>0</v>
      </c>
      <c r="AH27" s="710">
        <f t="shared" si="14"/>
        <v>0</v>
      </c>
      <c r="AI27" s="712">
        <f>'Total fac'!AI27+'12 92'!AI27+'12 3A'!AI27</f>
        <v>1050</v>
      </c>
      <c r="AJ27" s="712">
        <f>'Total fac'!AJ27+'12 92'!AJ27+'12 3A'!AJ27</f>
        <v>0</v>
      </c>
      <c r="AK27" s="710">
        <f t="shared" si="15"/>
        <v>1050</v>
      </c>
      <c r="AL27" s="712">
        <f>'Total fac'!AL27+'12 92'!AL27+'12 3A'!AL27</f>
        <v>8944</v>
      </c>
      <c r="AM27" s="712">
        <f>'Total fac'!AM27+'12 92'!AM27+'12 3A'!AM27</f>
        <v>0</v>
      </c>
      <c r="AN27" s="709">
        <f t="shared" si="16"/>
        <v>8944</v>
      </c>
      <c r="AO27" s="688">
        <f t="shared" si="17"/>
        <v>9994</v>
      </c>
      <c r="AP27" s="689">
        <f t="shared" si="17"/>
        <v>0</v>
      </c>
      <c r="AQ27" s="690">
        <f t="shared" si="18"/>
        <v>9994</v>
      </c>
      <c r="AR27" s="713">
        <f>'Total fac'!AR27+'12 92'!AR27+'12 3A'!AR27</f>
        <v>0</v>
      </c>
      <c r="AS27" s="712">
        <f>'Total fac'!AS27+'12 92'!AS27+'12 3A'!AS27</f>
        <v>0</v>
      </c>
      <c r="AT27" s="710">
        <f t="shared" si="19"/>
        <v>0</v>
      </c>
      <c r="AU27" s="712">
        <f>'Total fac'!AU27+'12 92'!AU27+'12 3A'!AU27</f>
        <v>0</v>
      </c>
      <c r="AV27" s="712">
        <f>'Total fac'!AV27+'12 92'!AV27+'12 3A'!AV27</f>
        <v>0</v>
      </c>
      <c r="AW27" s="710">
        <f t="shared" si="20"/>
        <v>0</v>
      </c>
      <c r="AX27" s="712">
        <f>'Total fac'!AX27+'12 92'!AX27+'12 3A'!AX27</f>
        <v>0</v>
      </c>
      <c r="AY27" s="712">
        <f>'Total fac'!AY27+'12 92'!AY27+'12 3A'!AY27</f>
        <v>0</v>
      </c>
      <c r="AZ27" s="710">
        <f t="shared" si="21"/>
        <v>0</v>
      </c>
      <c r="BA27" s="688">
        <f t="shared" si="22"/>
        <v>0</v>
      </c>
      <c r="BB27" s="701">
        <f t="shared" si="22"/>
        <v>0</v>
      </c>
      <c r="BC27" s="706">
        <f t="shared" si="23"/>
        <v>0</v>
      </c>
      <c r="BD27" s="717">
        <f t="shared" si="0"/>
        <v>9994</v>
      </c>
      <c r="BE27" s="712">
        <f>'12 92'!BE27+'Total fac'!BE27+'12 3A'!BE27</f>
        <v>0</v>
      </c>
      <c r="BF27" s="716">
        <f t="shared" si="24"/>
        <v>9994</v>
      </c>
      <c r="BG27" s="717">
        <f t="shared" si="25"/>
        <v>127987</v>
      </c>
      <c r="BH27" s="712">
        <f t="shared" si="26"/>
        <v>49440.4</v>
      </c>
      <c r="BI27" s="716">
        <f t="shared" si="27"/>
        <v>78546.600000000006</v>
      </c>
      <c r="BJ27" s="541"/>
      <c r="BK27" s="380"/>
      <c r="BL27" s="380"/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</row>
    <row r="28" spans="1:79" s="383" customFormat="1" ht="33" customHeight="1">
      <c r="A28" s="388">
        <f t="shared" si="28"/>
        <v>22</v>
      </c>
      <c r="B28" s="384">
        <v>51405</v>
      </c>
      <c r="C28" s="536" t="s">
        <v>18</v>
      </c>
      <c r="D28" s="698" t="s">
        <v>272</v>
      </c>
      <c r="E28" s="713">
        <f>'Total fac'!E28+'12 92'!E28+'12 3A'!E28</f>
        <v>488300</v>
      </c>
      <c r="F28" s="712">
        <f>'Total fac'!F28+'12 92'!F28+'12 3A'!F28</f>
        <v>463964.82</v>
      </c>
      <c r="G28" s="710">
        <f t="shared" si="1"/>
        <v>24335.179999999993</v>
      </c>
      <c r="H28" s="712">
        <f>'Total fac'!H28+'12 92'!H28+'12 3A'!H28</f>
        <v>463800</v>
      </c>
      <c r="I28" s="712">
        <f>'Total fac'!I28+'12 92'!I28+'12 3A'!I28</f>
        <v>484118.66000000003</v>
      </c>
      <c r="J28" s="709">
        <f t="shared" si="2"/>
        <v>-20318.660000000033</v>
      </c>
      <c r="K28" s="712">
        <f>'Total fac'!K28+'12 92'!K28+'12 3A'!K28</f>
        <v>461600</v>
      </c>
      <c r="L28" s="712">
        <f>'Total fac'!L28+'12 92'!L28+'12 3A'!L28</f>
        <v>440719.66</v>
      </c>
      <c r="M28" s="714">
        <f t="shared" si="3"/>
        <v>20880.340000000026</v>
      </c>
      <c r="N28" s="688">
        <f t="shared" si="4"/>
        <v>1413700</v>
      </c>
      <c r="O28" s="689">
        <f t="shared" si="4"/>
        <v>1388803.14</v>
      </c>
      <c r="P28" s="690">
        <f t="shared" si="5"/>
        <v>24896.860000000102</v>
      </c>
      <c r="Q28" s="713">
        <f>'Total fac'!Q28+'12 92'!Q28+'12 3A'!Q28</f>
        <v>467800</v>
      </c>
      <c r="R28" s="712">
        <f>'Total fac'!R28+'12 92'!R28+'12 3A'!R28</f>
        <v>403725</v>
      </c>
      <c r="S28" s="709">
        <f t="shared" si="6"/>
        <v>64075</v>
      </c>
      <c r="T28" s="712">
        <f>'Total fac'!T28+'12 92'!T28+'12 3A'!T28</f>
        <v>451600</v>
      </c>
      <c r="U28" s="712">
        <f>'Total fac'!U28+'12 92'!U28+'12 3A'!U28</f>
        <v>0</v>
      </c>
      <c r="V28" s="709">
        <f t="shared" si="7"/>
        <v>451600</v>
      </c>
      <c r="W28" s="712">
        <f>'Total fac'!W28+'12 92'!W28+'12 3A'!W28</f>
        <v>414500</v>
      </c>
      <c r="X28" s="712">
        <f>'Total fac'!X28+'12 92'!X28+'12 3A'!X28</f>
        <v>0</v>
      </c>
      <c r="Y28" s="714">
        <f t="shared" si="8"/>
        <v>414500</v>
      </c>
      <c r="Z28" s="688">
        <f t="shared" si="9"/>
        <v>1333900</v>
      </c>
      <c r="AA28" s="701">
        <f t="shared" si="9"/>
        <v>403725</v>
      </c>
      <c r="AB28" s="690">
        <f t="shared" si="10"/>
        <v>930175</v>
      </c>
      <c r="AC28" s="713">
        <f t="shared" si="11"/>
        <v>2747600</v>
      </c>
      <c r="AD28" s="712">
        <f t="shared" si="12"/>
        <v>1792528.14</v>
      </c>
      <c r="AE28" s="710">
        <f t="shared" si="13"/>
        <v>955071.8600000001</v>
      </c>
      <c r="AF28" s="712">
        <f>'Total fac'!AF28+'12 92'!AF28+'12 3A'!AF28</f>
        <v>418300</v>
      </c>
      <c r="AG28" s="712">
        <f>'Total fac'!AG28+'12 92'!AG28+'12 3A'!AG28</f>
        <v>0</v>
      </c>
      <c r="AH28" s="710">
        <f t="shared" si="14"/>
        <v>418300</v>
      </c>
      <c r="AI28" s="712">
        <f>'Total fac'!AI28+'12 92'!AI28+'12 3A'!AI28</f>
        <v>422800</v>
      </c>
      <c r="AJ28" s="712">
        <f>'Total fac'!AJ28+'12 92'!AJ28+'12 3A'!AJ28</f>
        <v>0</v>
      </c>
      <c r="AK28" s="710">
        <f t="shared" si="15"/>
        <v>422800</v>
      </c>
      <c r="AL28" s="712">
        <f>'Total fac'!AL28+'12 92'!AL28+'12 3A'!AL28</f>
        <v>416000</v>
      </c>
      <c r="AM28" s="712">
        <f>'Total fac'!AM28+'12 92'!AM28+'12 3A'!AM28</f>
        <v>0</v>
      </c>
      <c r="AN28" s="709">
        <f t="shared" si="16"/>
        <v>416000</v>
      </c>
      <c r="AO28" s="688">
        <f t="shared" si="17"/>
        <v>1257100</v>
      </c>
      <c r="AP28" s="689">
        <f t="shared" si="17"/>
        <v>0</v>
      </c>
      <c r="AQ28" s="690">
        <f t="shared" si="18"/>
        <v>1257100</v>
      </c>
      <c r="AR28" s="713">
        <f>'Total fac'!AR28+'12 92'!AR28+'12 3A'!AR28</f>
        <v>451600</v>
      </c>
      <c r="AS28" s="712">
        <f>'Total fac'!AS28+'12 92'!AS28+'12 3A'!AS28</f>
        <v>0</v>
      </c>
      <c r="AT28" s="710">
        <f t="shared" si="19"/>
        <v>451600</v>
      </c>
      <c r="AU28" s="712">
        <f>'Total fac'!AU28+'12 92'!AU28+'12 3A'!AU28</f>
        <v>515000</v>
      </c>
      <c r="AV28" s="712">
        <f>'Total fac'!AV28+'12 92'!AV28+'12 3A'!AV28</f>
        <v>0</v>
      </c>
      <c r="AW28" s="710">
        <f t="shared" si="20"/>
        <v>515000</v>
      </c>
      <c r="AX28" s="712">
        <f>'Total fac'!AX28+'12 92'!AX28+'12 3A'!AX28</f>
        <v>442000</v>
      </c>
      <c r="AY28" s="712">
        <f>'Total fac'!AY28+'12 92'!AY28+'12 3A'!AY28</f>
        <v>0</v>
      </c>
      <c r="AZ28" s="710">
        <f t="shared" si="21"/>
        <v>442000</v>
      </c>
      <c r="BA28" s="688">
        <f t="shared" si="22"/>
        <v>1408600</v>
      </c>
      <c r="BB28" s="701">
        <f t="shared" si="22"/>
        <v>0</v>
      </c>
      <c r="BC28" s="706">
        <f t="shared" si="23"/>
        <v>1408600</v>
      </c>
      <c r="BD28" s="717">
        <f t="shared" si="0"/>
        <v>2665700</v>
      </c>
      <c r="BE28" s="712">
        <f>'12 92'!BE28+'Total fac'!BE28+'12 3A'!BE28</f>
        <v>0</v>
      </c>
      <c r="BF28" s="716">
        <f t="shared" si="24"/>
        <v>2665700</v>
      </c>
      <c r="BG28" s="717">
        <f t="shared" si="25"/>
        <v>5413300</v>
      </c>
      <c r="BH28" s="712">
        <f t="shared" si="26"/>
        <v>1792528.14</v>
      </c>
      <c r="BI28" s="716">
        <f t="shared" si="27"/>
        <v>3620771.8600000003</v>
      </c>
      <c r="BJ28" s="541"/>
      <c r="BK28" s="380"/>
      <c r="BL28" s="380"/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</row>
    <row r="29" spans="1:79" s="383" customFormat="1" ht="33" customHeight="1">
      <c r="A29" s="388">
        <f t="shared" si="28"/>
        <v>23</v>
      </c>
      <c r="B29" s="384">
        <v>51406</v>
      </c>
      <c r="C29" s="536" t="s">
        <v>19</v>
      </c>
      <c r="D29" s="698" t="s">
        <v>273</v>
      </c>
      <c r="E29" s="713">
        <f>'Total fac'!E29+'12 92'!E29+'12 3A'!E29</f>
        <v>0</v>
      </c>
      <c r="F29" s="712">
        <f>'Total fac'!F29+'12 92'!F29+'12 3A'!F29</f>
        <v>0</v>
      </c>
      <c r="G29" s="710">
        <f t="shared" si="1"/>
        <v>0</v>
      </c>
      <c r="H29" s="712">
        <f>'Total fac'!H29+'12 92'!H29+'12 3A'!H29</f>
        <v>0</v>
      </c>
      <c r="I29" s="712">
        <f>'Total fac'!I29+'12 92'!I29+'12 3A'!I29</f>
        <v>-216572</v>
      </c>
      <c r="J29" s="709">
        <f t="shared" si="2"/>
        <v>216572</v>
      </c>
      <c r="K29" s="712">
        <f>'Total fac'!K29+'12 92'!K29+'12 3A'!K29</f>
        <v>0</v>
      </c>
      <c r="L29" s="712">
        <f>'Total fac'!L29+'12 92'!L29+'12 3A'!L29</f>
        <v>216572</v>
      </c>
      <c r="M29" s="714">
        <f t="shared" si="3"/>
        <v>-216572</v>
      </c>
      <c r="N29" s="688">
        <f t="shared" si="4"/>
        <v>0</v>
      </c>
      <c r="O29" s="689">
        <f t="shared" si="4"/>
        <v>0</v>
      </c>
      <c r="P29" s="690">
        <f t="shared" si="5"/>
        <v>0</v>
      </c>
      <c r="Q29" s="713">
        <f>'Total fac'!Q29+'12 92'!Q29+'12 3A'!Q29</f>
        <v>0</v>
      </c>
      <c r="R29" s="712">
        <f>'Total fac'!R29+'12 92'!R29+'12 3A'!R29</f>
        <v>0</v>
      </c>
      <c r="S29" s="709">
        <f t="shared" si="6"/>
        <v>0</v>
      </c>
      <c r="T29" s="712">
        <f>'Total fac'!T29+'12 92'!T29+'12 3A'!T29</f>
        <v>0</v>
      </c>
      <c r="U29" s="712">
        <f>'Total fac'!U29+'12 92'!U29+'12 3A'!U29</f>
        <v>0</v>
      </c>
      <c r="V29" s="709">
        <f t="shared" si="7"/>
        <v>0</v>
      </c>
      <c r="W29" s="712">
        <f>'Total fac'!W29+'12 92'!W29+'12 3A'!W29</f>
        <v>0</v>
      </c>
      <c r="X29" s="712">
        <f>'Total fac'!X29+'12 92'!X29+'12 3A'!X29</f>
        <v>0</v>
      </c>
      <c r="Y29" s="714">
        <f t="shared" si="8"/>
        <v>0</v>
      </c>
      <c r="Z29" s="688">
        <f t="shared" si="9"/>
        <v>0</v>
      </c>
      <c r="AA29" s="701">
        <f t="shared" si="9"/>
        <v>0</v>
      </c>
      <c r="AB29" s="690">
        <f t="shared" si="10"/>
        <v>0</v>
      </c>
      <c r="AC29" s="713">
        <f t="shared" si="11"/>
        <v>0</v>
      </c>
      <c r="AD29" s="712">
        <f t="shared" si="12"/>
        <v>0</v>
      </c>
      <c r="AE29" s="710">
        <f t="shared" si="13"/>
        <v>0</v>
      </c>
      <c r="AF29" s="712">
        <f>'Total fac'!AF29+'12 92'!AF29+'12 3A'!AF29</f>
        <v>0</v>
      </c>
      <c r="AG29" s="712">
        <f>'Total fac'!AG29+'12 92'!AG29+'12 3A'!AG29</f>
        <v>0</v>
      </c>
      <c r="AH29" s="710">
        <f t="shared" si="14"/>
        <v>0</v>
      </c>
      <c r="AI29" s="712">
        <f>'Total fac'!AI29+'12 92'!AI29+'12 3A'!AI29</f>
        <v>0</v>
      </c>
      <c r="AJ29" s="712">
        <f>'Total fac'!AJ29+'12 92'!AJ29+'12 3A'!AJ29</f>
        <v>0</v>
      </c>
      <c r="AK29" s="710">
        <f t="shared" si="15"/>
        <v>0</v>
      </c>
      <c r="AL29" s="712">
        <f>'Total fac'!AL29+'12 92'!AL29+'12 3A'!AL29</f>
        <v>0</v>
      </c>
      <c r="AM29" s="712">
        <f>'Total fac'!AM29+'12 92'!AM29+'12 3A'!AM29</f>
        <v>0</v>
      </c>
      <c r="AN29" s="709">
        <f t="shared" si="16"/>
        <v>0</v>
      </c>
      <c r="AO29" s="688">
        <f t="shared" si="17"/>
        <v>0</v>
      </c>
      <c r="AP29" s="689">
        <f t="shared" si="17"/>
        <v>0</v>
      </c>
      <c r="AQ29" s="690">
        <f t="shared" si="18"/>
        <v>0</v>
      </c>
      <c r="AR29" s="713">
        <f>'Total fac'!AR29+'12 92'!AR29+'12 3A'!AR29</f>
        <v>0</v>
      </c>
      <c r="AS29" s="712">
        <f>'Total fac'!AS29+'12 92'!AS29+'12 3A'!AS29</f>
        <v>0</v>
      </c>
      <c r="AT29" s="710">
        <f t="shared" si="19"/>
        <v>0</v>
      </c>
      <c r="AU29" s="712">
        <f>'Total fac'!AU29+'12 92'!AU29+'12 3A'!AU29</f>
        <v>0</v>
      </c>
      <c r="AV29" s="712">
        <f>'Total fac'!AV29+'12 92'!AV29+'12 3A'!AV29</f>
        <v>0</v>
      </c>
      <c r="AW29" s="710">
        <f t="shared" si="20"/>
        <v>0</v>
      </c>
      <c r="AX29" s="712">
        <f>'Total fac'!AX29+'12 92'!AX29+'12 3A'!AX29</f>
        <v>0</v>
      </c>
      <c r="AY29" s="712">
        <f>'Total fac'!AY29+'12 92'!AY29+'12 3A'!AY29</f>
        <v>0</v>
      </c>
      <c r="AZ29" s="710">
        <f t="shared" si="21"/>
        <v>0</v>
      </c>
      <c r="BA29" s="688">
        <f t="shared" si="22"/>
        <v>0</v>
      </c>
      <c r="BB29" s="701">
        <f t="shared" si="22"/>
        <v>0</v>
      </c>
      <c r="BC29" s="706">
        <f t="shared" si="23"/>
        <v>0</v>
      </c>
      <c r="BD29" s="717">
        <f t="shared" si="0"/>
        <v>0</v>
      </c>
      <c r="BE29" s="712">
        <f>'12 92'!BE29+'Total fac'!BE29+'12 3A'!BE29</f>
        <v>0</v>
      </c>
      <c r="BF29" s="716">
        <f t="shared" si="24"/>
        <v>0</v>
      </c>
      <c r="BG29" s="717">
        <f t="shared" si="25"/>
        <v>0</v>
      </c>
      <c r="BH29" s="712">
        <f t="shared" si="26"/>
        <v>0</v>
      </c>
      <c r="BI29" s="716">
        <f t="shared" si="27"/>
        <v>0</v>
      </c>
      <c r="BJ29" s="541"/>
      <c r="BK29" s="380"/>
      <c r="BL29" s="380"/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</row>
    <row r="30" spans="1:79" s="383" customFormat="1" ht="33" customHeight="1">
      <c r="A30" s="388">
        <f t="shared" si="28"/>
        <v>24</v>
      </c>
      <c r="B30" s="384">
        <v>51407</v>
      </c>
      <c r="C30" s="536" t="s">
        <v>20</v>
      </c>
      <c r="D30" s="698" t="s">
        <v>274</v>
      </c>
      <c r="E30" s="713">
        <f>'Total fac'!E30+'12 92'!E30+'12 3A'!E30</f>
        <v>0</v>
      </c>
      <c r="F30" s="712">
        <f>'Total fac'!F30+'12 92'!F30+'12 3A'!F30</f>
        <v>0</v>
      </c>
      <c r="G30" s="710">
        <f t="shared" si="1"/>
        <v>0</v>
      </c>
      <c r="H30" s="712">
        <f>'Total fac'!H30+'12 92'!H30+'12 3A'!H30</f>
        <v>0</v>
      </c>
      <c r="I30" s="712">
        <f>'Total fac'!I30+'12 92'!I30+'12 3A'!I30</f>
        <v>0</v>
      </c>
      <c r="J30" s="709">
        <f t="shared" si="2"/>
        <v>0</v>
      </c>
      <c r="K30" s="712">
        <f>'Total fac'!K30+'12 92'!K30+'12 3A'!K30</f>
        <v>0</v>
      </c>
      <c r="L30" s="712">
        <f>'Total fac'!L30+'12 92'!L30+'12 3A'!L30</f>
        <v>0</v>
      </c>
      <c r="M30" s="714">
        <f t="shared" si="3"/>
        <v>0</v>
      </c>
      <c r="N30" s="688">
        <f t="shared" si="4"/>
        <v>0</v>
      </c>
      <c r="O30" s="689">
        <f t="shared" si="4"/>
        <v>0</v>
      </c>
      <c r="P30" s="690">
        <f t="shared" si="5"/>
        <v>0</v>
      </c>
      <c r="Q30" s="713">
        <f>'Total fac'!Q30+'12 92'!Q30+'12 3A'!Q30</f>
        <v>0</v>
      </c>
      <c r="R30" s="712">
        <f>'Total fac'!R30+'12 92'!R30+'12 3A'!R30</f>
        <v>0</v>
      </c>
      <c r="S30" s="709">
        <f t="shared" si="6"/>
        <v>0</v>
      </c>
      <c r="T30" s="712">
        <f>'Total fac'!T30+'12 92'!T30+'12 3A'!T30</f>
        <v>0</v>
      </c>
      <c r="U30" s="712">
        <f>'Total fac'!U30+'12 92'!U30+'12 3A'!U30</f>
        <v>0</v>
      </c>
      <c r="V30" s="709">
        <f t="shared" si="7"/>
        <v>0</v>
      </c>
      <c r="W30" s="712">
        <f>'Total fac'!W30+'12 92'!W30+'12 3A'!W30</f>
        <v>0</v>
      </c>
      <c r="X30" s="712">
        <f>'Total fac'!X30+'12 92'!X30+'12 3A'!X30</f>
        <v>0</v>
      </c>
      <c r="Y30" s="714">
        <f t="shared" si="8"/>
        <v>0</v>
      </c>
      <c r="Z30" s="688">
        <f t="shared" si="9"/>
        <v>0</v>
      </c>
      <c r="AA30" s="701">
        <f t="shared" si="9"/>
        <v>0</v>
      </c>
      <c r="AB30" s="690">
        <f t="shared" si="10"/>
        <v>0</v>
      </c>
      <c r="AC30" s="713">
        <f t="shared" si="11"/>
        <v>0</v>
      </c>
      <c r="AD30" s="712">
        <f t="shared" si="12"/>
        <v>0</v>
      </c>
      <c r="AE30" s="710">
        <f t="shared" si="13"/>
        <v>0</v>
      </c>
      <c r="AF30" s="712">
        <f>'Total fac'!AF30+'12 92'!AF30+'12 3A'!AF30</f>
        <v>0</v>
      </c>
      <c r="AG30" s="712">
        <f>'Total fac'!AG30+'12 92'!AG30+'12 3A'!AG30</f>
        <v>0</v>
      </c>
      <c r="AH30" s="710">
        <f t="shared" si="14"/>
        <v>0</v>
      </c>
      <c r="AI30" s="712">
        <f>'Total fac'!AI30+'12 92'!AI30+'12 3A'!AI30</f>
        <v>0</v>
      </c>
      <c r="AJ30" s="712">
        <f>'Total fac'!AJ30+'12 92'!AJ30+'12 3A'!AJ30</f>
        <v>0</v>
      </c>
      <c r="AK30" s="710">
        <f t="shared" si="15"/>
        <v>0</v>
      </c>
      <c r="AL30" s="712">
        <f>'Total fac'!AL30+'12 92'!AL30+'12 3A'!AL30</f>
        <v>0</v>
      </c>
      <c r="AM30" s="712">
        <f>'Total fac'!AM30+'12 92'!AM30+'12 3A'!AM30</f>
        <v>0</v>
      </c>
      <c r="AN30" s="709">
        <f t="shared" si="16"/>
        <v>0</v>
      </c>
      <c r="AO30" s="688">
        <f t="shared" si="17"/>
        <v>0</v>
      </c>
      <c r="AP30" s="689">
        <f t="shared" si="17"/>
        <v>0</v>
      </c>
      <c r="AQ30" s="690">
        <f t="shared" si="18"/>
        <v>0</v>
      </c>
      <c r="AR30" s="713">
        <f>'Total fac'!AR30+'12 92'!AR30+'12 3A'!AR30</f>
        <v>0</v>
      </c>
      <c r="AS30" s="712">
        <f>'Total fac'!AS30+'12 92'!AS30+'12 3A'!AS30</f>
        <v>0</v>
      </c>
      <c r="AT30" s="710">
        <f t="shared" si="19"/>
        <v>0</v>
      </c>
      <c r="AU30" s="712">
        <f>'Total fac'!AU30+'12 92'!AU30+'12 3A'!AU30</f>
        <v>0</v>
      </c>
      <c r="AV30" s="712">
        <f>'Total fac'!AV30+'12 92'!AV30+'12 3A'!AV30</f>
        <v>0</v>
      </c>
      <c r="AW30" s="710">
        <f t="shared" si="20"/>
        <v>0</v>
      </c>
      <c r="AX30" s="712">
        <f>'Total fac'!AX30+'12 92'!AX30+'12 3A'!AX30</f>
        <v>0</v>
      </c>
      <c r="AY30" s="712">
        <f>'Total fac'!AY30+'12 92'!AY30+'12 3A'!AY30</f>
        <v>0</v>
      </c>
      <c r="AZ30" s="710">
        <f t="shared" si="21"/>
        <v>0</v>
      </c>
      <c r="BA30" s="688">
        <f t="shared" si="22"/>
        <v>0</v>
      </c>
      <c r="BB30" s="701">
        <f t="shared" si="22"/>
        <v>0</v>
      </c>
      <c r="BC30" s="706">
        <f t="shared" si="23"/>
        <v>0</v>
      </c>
      <c r="BD30" s="717">
        <f t="shared" si="0"/>
        <v>0</v>
      </c>
      <c r="BE30" s="712">
        <f>'12 92'!BE30+'Total fac'!BE30+'12 3A'!BE30</f>
        <v>0</v>
      </c>
      <c r="BF30" s="716">
        <f t="shared" si="24"/>
        <v>0</v>
      </c>
      <c r="BG30" s="717">
        <f t="shared" si="25"/>
        <v>0</v>
      </c>
      <c r="BH30" s="712">
        <f t="shared" si="26"/>
        <v>0</v>
      </c>
      <c r="BI30" s="716">
        <f t="shared" si="27"/>
        <v>0</v>
      </c>
      <c r="BJ30" s="541"/>
      <c r="BK30" s="380"/>
      <c r="BL30" s="380"/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</row>
    <row r="31" spans="1:79" s="383" customFormat="1" ht="33" customHeight="1">
      <c r="A31" s="388">
        <f t="shared" si="28"/>
        <v>25</v>
      </c>
      <c r="B31" s="384">
        <v>51408</v>
      </c>
      <c r="C31" s="536" t="s">
        <v>21</v>
      </c>
      <c r="D31" s="698" t="s">
        <v>275</v>
      </c>
      <c r="E31" s="713">
        <f>'Total fac'!E31+'12 92'!E31+'12 3A'!E31</f>
        <v>2702132.14</v>
      </c>
      <c r="F31" s="712">
        <f>'Total fac'!F31+'12 92'!F31+'12 3A'!F31</f>
        <v>3102927.94</v>
      </c>
      <c r="G31" s="710">
        <f t="shared" si="1"/>
        <v>-400795.79999999981</v>
      </c>
      <c r="H31" s="712">
        <f>'Total fac'!H31+'12 92'!H31+'12 3A'!H31</f>
        <v>2632611.86</v>
      </c>
      <c r="I31" s="712">
        <f>'Total fac'!I31+'12 92'!I31+'12 3A'!I31</f>
        <v>3750912.1700000004</v>
      </c>
      <c r="J31" s="709">
        <f t="shared" si="2"/>
        <v>-1118300.3100000005</v>
      </c>
      <c r="K31" s="712">
        <f>'Total fac'!K31+'12 92'!K31+'12 3A'!K31</f>
        <v>2776597.71</v>
      </c>
      <c r="L31" s="712">
        <f>'Total fac'!L31+'12 92'!L31+'12 3A'!L31</f>
        <v>2855000</v>
      </c>
      <c r="M31" s="714">
        <f t="shared" si="3"/>
        <v>-78402.290000000037</v>
      </c>
      <c r="N31" s="688">
        <f t="shared" si="4"/>
        <v>8111341.71</v>
      </c>
      <c r="O31" s="689">
        <f t="shared" si="4"/>
        <v>9708840.1099999994</v>
      </c>
      <c r="P31" s="690">
        <f t="shared" si="5"/>
        <v>-1597498.3999999994</v>
      </c>
      <c r="Q31" s="713">
        <f>'Total fac'!Q31+'12 92'!Q31+'12 3A'!Q31</f>
        <v>2358114.1399999997</v>
      </c>
      <c r="R31" s="712">
        <f>'Total fac'!R31+'12 92'!R31+'12 3A'!R31</f>
        <v>966376.97000000009</v>
      </c>
      <c r="S31" s="709">
        <f t="shared" si="6"/>
        <v>1391737.1699999995</v>
      </c>
      <c r="T31" s="712">
        <f>'Total fac'!T31+'12 92'!T31+'12 3A'!T31</f>
        <v>2975810.43</v>
      </c>
      <c r="U31" s="712">
        <f>'Total fac'!U31+'12 92'!U31+'12 3A'!U31</f>
        <v>0</v>
      </c>
      <c r="V31" s="709">
        <f t="shared" si="7"/>
        <v>2975810.43</v>
      </c>
      <c r="W31" s="712">
        <f>'Total fac'!W31+'12 92'!W31+'12 3A'!W31</f>
        <v>3309706</v>
      </c>
      <c r="X31" s="712">
        <f>'Total fac'!X31+'12 92'!X31+'12 3A'!X31</f>
        <v>0</v>
      </c>
      <c r="Y31" s="714">
        <f t="shared" si="8"/>
        <v>3309706</v>
      </c>
      <c r="Z31" s="688">
        <f t="shared" si="9"/>
        <v>8643630.5700000003</v>
      </c>
      <c r="AA31" s="701">
        <f t="shared" si="9"/>
        <v>966376.97000000009</v>
      </c>
      <c r="AB31" s="690">
        <f t="shared" si="10"/>
        <v>7677253.6000000006</v>
      </c>
      <c r="AC31" s="713">
        <f t="shared" si="11"/>
        <v>16754972.279999999</v>
      </c>
      <c r="AD31" s="712">
        <f t="shared" si="12"/>
        <v>10675217.08</v>
      </c>
      <c r="AE31" s="710">
        <f t="shared" si="13"/>
        <v>6079755.1999999993</v>
      </c>
      <c r="AF31" s="712">
        <f>'Total fac'!AF31+'12 92'!AF31+'12 3A'!AF31</f>
        <v>3116212.86</v>
      </c>
      <c r="AG31" s="712">
        <f>'Total fac'!AG31+'12 92'!AG31+'12 3A'!AG31</f>
        <v>0</v>
      </c>
      <c r="AH31" s="710">
        <f t="shared" si="14"/>
        <v>3116212.86</v>
      </c>
      <c r="AI31" s="712">
        <f>'Total fac'!AI31+'12 92'!AI31+'12 3A'!AI31</f>
        <v>2737167</v>
      </c>
      <c r="AJ31" s="712">
        <f>'Total fac'!AJ31+'12 92'!AJ31+'12 3A'!AJ31</f>
        <v>0</v>
      </c>
      <c r="AK31" s="710">
        <f t="shared" si="15"/>
        <v>2737167</v>
      </c>
      <c r="AL31" s="712">
        <f>'Total fac'!AL31+'12 92'!AL31+'12 3A'!AL31</f>
        <v>3279660</v>
      </c>
      <c r="AM31" s="712">
        <f>'Total fac'!AM31+'12 92'!AM31+'12 3A'!AM31</f>
        <v>0</v>
      </c>
      <c r="AN31" s="709">
        <f t="shared" si="16"/>
        <v>3279660</v>
      </c>
      <c r="AO31" s="688">
        <f t="shared" si="17"/>
        <v>9133039.8599999994</v>
      </c>
      <c r="AP31" s="689">
        <f t="shared" si="17"/>
        <v>0</v>
      </c>
      <c r="AQ31" s="690">
        <f t="shared" si="18"/>
        <v>9133039.8599999994</v>
      </c>
      <c r="AR31" s="713">
        <f>'Total fac'!AR31+'12 92'!AR31+'12 3A'!AR31</f>
        <v>3276634.29</v>
      </c>
      <c r="AS31" s="712">
        <f>'Total fac'!AS31+'12 92'!AS31+'12 3A'!AS31</f>
        <v>0</v>
      </c>
      <c r="AT31" s="710">
        <f t="shared" si="19"/>
        <v>3276634.29</v>
      </c>
      <c r="AU31" s="712">
        <f>'Total fac'!AU31+'12 92'!AU31+'12 3A'!AU31</f>
        <v>3378279.14</v>
      </c>
      <c r="AV31" s="712">
        <f>'Total fac'!AV31+'12 92'!AV31+'12 3A'!AV31</f>
        <v>0</v>
      </c>
      <c r="AW31" s="710">
        <f t="shared" si="20"/>
        <v>3378279.14</v>
      </c>
      <c r="AX31" s="712">
        <f>'Total fac'!AX31+'12 92'!AX31+'12 3A'!AX31</f>
        <v>2911216.43</v>
      </c>
      <c r="AY31" s="712">
        <f>'Total fac'!AY31+'12 92'!AY31+'12 3A'!AY31</f>
        <v>0</v>
      </c>
      <c r="AZ31" s="710">
        <f t="shared" si="21"/>
        <v>2911216.43</v>
      </c>
      <c r="BA31" s="688">
        <f t="shared" si="22"/>
        <v>9566129.8599999994</v>
      </c>
      <c r="BB31" s="701">
        <f t="shared" si="22"/>
        <v>0</v>
      </c>
      <c r="BC31" s="706">
        <f t="shared" si="23"/>
        <v>9566129.8599999994</v>
      </c>
      <c r="BD31" s="717">
        <f t="shared" si="0"/>
        <v>18699169.719999999</v>
      </c>
      <c r="BE31" s="712">
        <f>'12 92'!BE31+'Total fac'!BE31+'12 3A'!BE31</f>
        <v>0</v>
      </c>
      <c r="BF31" s="716">
        <f t="shared" si="24"/>
        <v>18699169.719999999</v>
      </c>
      <c r="BG31" s="717">
        <f t="shared" si="25"/>
        <v>35454142</v>
      </c>
      <c r="BH31" s="712">
        <f t="shared" si="26"/>
        <v>10675217.08</v>
      </c>
      <c r="BI31" s="716">
        <f t="shared" si="27"/>
        <v>24778924.920000002</v>
      </c>
      <c r="BJ31" s="541"/>
      <c r="BK31" s="380"/>
      <c r="BL31" s="380"/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</row>
    <row r="32" spans="1:79" s="383" customFormat="1" ht="33" customHeight="1">
      <c r="A32" s="388">
        <f t="shared" si="28"/>
        <v>26</v>
      </c>
      <c r="B32" s="384">
        <v>51409</v>
      </c>
      <c r="C32" s="536" t="s">
        <v>22</v>
      </c>
      <c r="D32" s="698" t="s">
        <v>276</v>
      </c>
      <c r="E32" s="713">
        <f>'Total fac'!E32+'12 92'!E32+'12 3A'!E32</f>
        <v>794463</v>
      </c>
      <c r="F32" s="712">
        <f>'Total fac'!F32+'12 92'!F32+'12 3A'!F32</f>
        <v>811482.92</v>
      </c>
      <c r="G32" s="710">
        <f t="shared" si="1"/>
        <v>-17019.920000000042</v>
      </c>
      <c r="H32" s="712">
        <f>'Total fac'!H32+'12 92'!H32+'12 3A'!H32</f>
        <v>988645</v>
      </c>
      <c r="I32" s="712">
        <f>'Total fac'!I32+'12 92'!I32+'12 3A'!I32</f>
        <v>969656.35000000009</v>
      </c>
      <c r="J32" s="709">
        <f t="shared" si="2"/>
        <v>18988.649999999907</v>
      </c>
      <c r="K32" s="712">
        <f>'Total fac'!K32+'12 92'!K32+'12 3A'!K32</f>
        <v>1060614</v>
      </c>
      <c r="L32" s="712">
        <f>'Total fac'!L32+'12 92'!L32+'12 3A'!L32</f>
        <v>928566.20000000007</v>
      </c>
      <c r="M32" s="714">
        <f t="shared" si="3"/>
        <v>132047.79999999993</v>
      </c>
      <c r="N32" s="688">
        <f t="shared" si="4"/>
        <v>2843722</v>
      </c>
      <c r="O32" s="689">
        <f t="shared" si="4"/>
        <v>2709705.47</v>
      </c>
      <c r="P32" s="690">
        <f t="shared" si="5"/>
        <v>134016.5299999998</v>
      </c>
      <c r="Q32" s="713">
        <f>'Total fac'!Q32+'12 92'!Q32+'12 3A'!Q32</f>
        <v>845757</v>
      </c>
      <c r="R32" s="712">
        <f>'Total fac'!R32+'12 92'!R32+'12 3A'!R32</f>
        <v>447557.06</v>
      </c>
      <c r="S32" s="709">
        <f t="shared" si="6"/>
        <v>398199.94</v>
      </c>
      <c r="T32" s="712">
        <f>'Total fac'!T32+'12 92'!T32+'12 3A'!T32</f>
        <v>831786</v>
      </c>
      <c r="U32" s="712">
        <f>'Total fac'!U32+'12 92'!U32+'12 3A'!U32</f>
        <v>0</v>
      </c>
      <c r="V32" s="709">
        <f t="shared" si="7"/>
        <v>831786</v>
      </c>
      <c r="W32" s="712">
        <f>'Total fac'!W32+'12 92'!W32+'12 3A'!W32</f>
        <v>1075284</v>
      </c>
      <c r="X32" s="712">
        <f>'Total fac'!X32+'12 92'!X32+'12 3A'!X32</f>
        <v>0</v>
      </c>
      <c r="Y32" s="714">
        <f t="shared" si="8"/>
        <v>1075284</v>
      </c>
      <c r="Z32" s="688">
        <f t="shared" si="9"/>
        <v>2752827</v>
      </c>
      <c r="AA32" s="701">
        <f t="shared" si="9"/>
        <v>447557.06</v>
      </c>
      <c r="AB32" s="690">
        <f t="shared" si="10"/>
        <v>2305269.94</v>
      </c>
      <c r="AC32" s="713">
        <f t="shared" si="11"/>
        <v>5596549</v>
      </c>
      <c r="AD32" s="712">
        <f t="shared" si="12"/>
        <v>3157262.5300000003</v>
      </c>
      <c r="AE32" s="710">
        <f t="shared" si="13"/>
        <v>2439286.4699999997</v>
      </c>
      <c r="AF32" s="712">
        <f>'Total fac'!AF32+'12 92'!AF32+'12 3A'!AF32</f>
        <v>843462</v>
      </c>
      <c r="AG32" s="712">
        <f>'Total fac'!AG32+'12 92'!AG32+'12 3A'!AG32</f>
        <v>0</v>
      </c>
      <c r="AH32" s="710">
        <f t="shared" si="14"/>
        <v>843462</v>
      </c>
      <c r="AI32" s="712">
        <f>'Total fac'!AI32+'12 92'!AI32+'12 3A'!AI32</f>
        <v>833682</v>
      </c>
      <c r="AJ32" s="712">
        <f>'Total fac'!AJ32+'12 92'!AJ32+'12 3A'!AJ32</f>
        <v>0</v>
      </c>
      <c r="AK32" s="710">
        <f t="shared" si="15"/>
        <v>833682</v>
      </c>
      <c r="AL32" s="712">
        <f>'Total fac'!AL32+'12 92'!AL32+'12 3A'!AL32</f>
        <v>959922</v>
      </c>
      <c r="AM32" s="712">
        <f>'Total fac'!AM32+'12 92'!AM32+'12 3A'!AM32</f>
        <v>0</v>
      </c>
      <c r="AN32" s="709">
        <f t="shared" si="16"/>
        <v>959922</v>
      </c>
      <c r="AO32" s="688">
        <f t="shared" si="17"/>
        <v>2637066</v>
      </c>
      <c r="AP32" s="689">
        <f t="shared" si="17"/>
        <v>0</v>
      </c>
      <c r="AQ32" s="690">
        <f t="shared" si="18"/>
        <v>2637066</v>
      </c>
      <c r="AR32" s="713">
        <f>'Total fac'!AR32+'12 92'!AR32+'12 3A'!AR32</f>
        <v>859532</v>
      </c>
      <c r="AS32" s="712">
        <f>'Total fac'!AS32+'12 92'!AS32+'12 3A'!AS32</f>
        <v>0</v>
      </c>
      <c r="AT32" s="710">
        <f t="shared" si="19"/>
        <v>859532</v>
      </c>
      <c r="AU32" s="712">
        <f>'Total fac'!AU32+'12 92'!AU32+'12 3A'!AU32</f>
        <v>955032</v>
      </c>
      <c r="AV32" s="712">
        <f>'Total fac'!AV32+'12 92'!AV32+'12 3A'!AV32</f>
        <v>0</v>
      </c>
      <c r="AW32" s="710">
        <f t="shared" si="20"/>
        <v>955032</v>
      </c>
      <c r="AX32" s="712">
        <f>'Total fac'!AX32+'12 92'!AX32+'12 3A'!AX32</f>
        <v>965252</v>
      </c>
      <c r="AY32" s="712">
        <f>'Total fac'!AY32+'12 92'!AY32+'12 3A'!AY32</f>
        <v>0</v>
      </c>
      <c r="AZ32" s="710">
        <f t="shared" si="21"/>
        <v>965252</v>
      </c>
      <c r="BA32" s="688">
        <f t="shared" si="22"/>
        <v>2779816</v>
      </c>
      <c r="BB32" s="701">
        <f t="shared" si="22"/>
        <v>0</v>
      </c>
      <c r="BC32" s="706">
        <f t="shared" si="23"/>
        <v>2779816</v>
      </c>
      <c r="BD32" s="717">
        <f t="shared" si="0"/>
        <v>5416882</v>
      </c>
      <c r="BE32" s="712">
        <f>'12 92'!BE32+'Total fac'!BE32+'12 3A'!BE32</f>
        <v>0</v>
      </c>
      <c r="BF32" s="716">
        <f t="shared" si="24"/>
        <v>5416882</v>
      </c>
      <c r="BG32" s="717">
        <f t="shared" si="25"/>
        <v>11013431</v>
      </c>
      <c r="BH32" s="712">
        <f t="shared" si="26"/>
        <v>3157262.5300000003</v>
      </c>
      <c r="BI32" s="716">
        <f t="shared" si="27"/>
        <v>7856168.4699999997</v>
      </c>
      <c r="BJ32" s="541"/>
      <c r="BK32" s="380"/>
      <c r="BL32" s="380"/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</row>
    <row r="33" spans="1:79" s="383" customFormat="1" ht="33" customHeight="1">
      <c r="A33" s="388">
        <f t="shared" si="28"/>
        <v>27</v>
      </c>
      <c r="B33" s="384">
        <v>51499</v>
      </c>
      <c r="C33" s="536" t="s">
        <v>23</v>
      </c>
      <c r="D33" s="698" t="s">
        <v>277</v>
      </c>
      <c r="E33" s="713">
        <f>'Total fac'!E33+'12 92'!E33+'12 3A'!E33</f>
        <v>1650</v>
      </c>
      <c r="F33" s="712">
        <f>'Total fac'!F33+'12 92'!F33+'12 3A'!F33</f>
        <v>0</v>
      </c>
      <c r="G33" s="710">
        <f t="shared" si="1"/>
        <v>1650</v>
      </c>
      <c r="H33" s="712">
        <f>'Total fac'!H33+'12 92'!H33+'12 3A'!H33</f>
        <v>1850</v>
      </c>
      <c r="I33" s="712">
        <f>'Total fac'!I33+'12 92'!I33+'12 3A'!I33</f>
        <v>1746</v>
      </c>
      <c r="J33" s="709">
        <f t="shared" si="2"/>
        <v>104</v>
      </c>
      <c r="K33" s="712">
        <f>'Total fac'!K33+'12 92'!K33+'12 3A'!K33</f>
        <v>1650</v>
      </c>
      <c r="L33" s="712">
        <f>'Total fac'!L33+'12 92'!L33+'12 3A'!L33</f>
        <v>2882</v>
      </c>
      <c r="M33" s="714">
        <f t="shared" si="3"/>
        <v>-1232</v>
      </c>
      <c r="N33" s="688">
        <f t="shared" si="4"/>
        <v>5150</v>
      </c>
      <c r="O33" s="689">
        <f t="shared" si="4"/>
        <v>4628</v>
      </c>
      <c r="P33" s="690">
        <f t="shared" si="5"/>
        <v>522</v>
      </c>
      <c r="Q33" s="713">
        <f>'Total fac'!Q33+'12 92'!Q33+'12 3A'!Q33</f>
        <v>1850</v>
      </c>
      <c r="R33" s="712">
        <f>'Total fac'!R33+'12 92'!R33+'12 3A'!R33</f>
        <v>1228</v>
      </c>
      <c r="S33" s="709">
        <f t="shared" si="6"/>
        <v>622</v>
      </c>
      <c r="T33" s="712">
        <f>'Total fac'!T33+'12 92'!T33+'12 3A'!T33</f>
        <v>1650</v>
      </c>
      <c r="U33" s="712">
        <f>'Total fac'!U33+'12 92'!U33+'12 3A'!U33</f>
        <v>0</v>
      </c>
      <c r="V33" s="709">
        <f t="shared" si="7"/>
        <v>1650</v>
      </c>
      <c r="W33" s="712">
        <f>'Total fac'!W33+'12 92'!W33+'12 3A'!W33</f>
        <v>2850</v>
      </c>
      <c r="X33" s="712">
        <f>'Total fac'!X33+'12 92'!X33+'12 3A'!X33</f>
        <v>0</v>
      </c>
      <c r="Y33" s="714">
        <f t="shared" si="8"/>
        <v>2850</v>
      </c>
      <c r="Z33" s="688">
        <f t="shared" si="9"/>
        <v>6350</v>
      </c>
      <c r="AA33" s="701">
        <f t="shared" si="9"/>
        <v>1228</v>
      </c>
      <c r="AB33" s="690">
        <f t="shared" si="10"/>
        <v>5122</v>
      </c>
      <c r="AC33" s="713">
        <f t="shared" si="11"/>
        <v>11500</v>
      </c>
      <c r="AD33" s="712">
        <f t="shared" si="12"/>
        <v>5856</v>
      </c>
      <c r="AE33" s="710">
        <f t="shared" si="13"/>
        <v>5644</v>
      </c>
      <c r="AF33" s="712">
        <f>'Total fac'!AF33+'12 92'!AF33+'12 3A'!AF33</f>
        <v>1650</v>
      </c>
      <c r="AG33" s="712">
        <f>'Total fac'!AG33+'12 92'!AG33+'12 3A'!AG33</f>
        <v>0</v>
      </c>
      <c r="AH33" s="710">
        <f t="shared" si="14"/>
        <v>1650</v>
      </c>
      <c r="AI33" s="712">
        <f>'Total fac'!AI33+'12 92'!AI33+'12 3A'!AI33</f>
        <v>1850</v>
      </c>
      <c r="AJ33" s="712">
        <f>'Total fac'!AJ33+'12 92'!AJ33+'12 3A'!AJ33</f>
        <v>0</v>
      </c>
      <c r="AK33" s="710">
        <f t="shared" si="15"/>
        <v>1850</v>
      </c>
      <c r="AL33" s="712">
        <f>'Total fac'!AL33+'12 92'!AL33+'12 3A'!AL33</f>
        <v>1650</v>
      </c>
      <c r="AM33" s="712">
        <f>'Total fac'!AM33+'12 92'!AM33+'12 3A'!AM33</f>
        <v>0</v>
      </c>
      <c r="AN33" s="709">
        <f t="shared" si="16"/>
        <v>1650</v>
      </c>
      <c r="AO33" s="688">
        <f t="shared" si="17"/>
        <v>5150</v>
      </c>
      <c r="AP33" s="689">
        <f t="shared" si="17"/>
        <v>0</v>
      </c>
      <c r="AQ33" s="690">
        <f t="shared" si="18"/>
        <v>5150</v>
      </c>
      <c r="AR33" s="713">
        <f>'Total fac'!AR33+'12 92'!AR33+'12 3A'!AR33</f>
        <v>2350</v>
      </c>
      <c r="AS33" s="712">
        <f>'Total fac'!AS33+'12 92'!AS33+'12 3A'!AS33</f>
        <v>0</v>
      </c>
      <c r="AT33" s="710">
        <f t="shared" si="19"/>
        <v>2350</v>
      </c>
      <c r="AU33" s="712">
        <f>'Total fac'!AU33+'12 92'!AU33+'12 3A'!AU33</f>
        <v>1750</v>
      </c>
      <c r="AV33" s="712">
        <f>'Total fac'!AV33+'12 92'!AV33+'12 3A'!AV33</f>
        <v>0</v>
      </c>
      <c r="AW33" s="710">
        <f t="shared" si="20"/>
        <v>1750</v>
      </c>
      <c r="AX33" s="712">
        <f>'Total fac'!AX33+'12 92'!AX33+'12 3A'!AX33</f>
        <v>1750</v>
      </c>
      <c r="AY33" s="712">
        <f>'Total fac'!AY33+'12 92'!AY33+'12 3A'!AY33</f>
        <v>0</v>
      </c>
      <c r="AZ33" s="710">
        <f t="shared" si="21"/>
        <v>1750</v>
      </c>
      <c r="BA33" s="688">
        <f t="shared" si="22"/>
        <v>5850</v>
      </c>
      <c r="BB33" s="701">
        <f t="shared" si="22"/>
        <v>0</v>
      </c>
      <c r="BC33" s="706">
        <f t="shared" si="23"/>
        <v>5850</v>
      </c>
      <c r="BD33" s="717">
        <f t="shared" si="0"/>
        <v>11000</v>
      </c>
      <c r="BE33" s="712">
        <f>'12 92'!BE33+'Total fac'!BE33+'12 3A'!BE33</f>
        <v>0</v>
      </c>
      <c r="BF33" s="716">
        <f t="shared" si="24"/>
        <v>11000</v>
      </c>
      <c r="BG33" s="717">
        <f t="shared" si="25"/>
        <v>22500</v>
      </c>
      <c r="BH33" s="712">
        <f t="shared" si="26"/>
        <v>5856</v>
      </c>
      <c r="BI33" s="716">
        <f t="shared" si="27"/>
        <v>16644</v>
      </c>
      <c r="BJ33" s="541"/>
      <c r="BK33" s="380"/>
      <c r="BL33" s="380"/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</row>
    <row r="34" spans="1:79" s="383" customFormat="1" ht="33" customHeight="1">
      <c r="A34" s="388">
        <f t="shared" si="28"/>
        <v>28</v>
      </c>
      <c r="B34" s="384">
        <v>51601</v>
      </c>
      <c r="C34" s="536" t="s">
        <v>24</v>
      </c>
      <c r="D34" s="698" t="s">
        <v>278</v>
      </c>
      <c r="E34" s="713">
        <f>'Total fac'!E34+'12 92'!E34+'12 3A'!E34</f>
        <v>0</v>
      </c>
      <c r="F34" s="712">
        <f>'Total fac'!F34+'12 92'!F34+'12 3A'!F34</f>
        <v>0</v>
      </c>
      <c r="G34" s="710">
        <f t="shared" si="1"/>
        <v>0</v>
      </c>
      <c r="H34" s="712">
        <f>'Total fac'!H34+'12 92'!H34+'12 3A'!H34</f>
        <v>0</v>
      </c>
      <c r="I34" s="712">
        <f>'Total fac'!I34+'12 92'!I34+'12 3A'!I34</f>
        <v>0</v>
      </c>
      <c r="J34" s="709">
        <f t="shared" si="2"/>
        <v>0</v>
      </c>
      <c r="K34" s="712">
        <f>'Total fac'!K34+'12 92'!K34+'12 3A'!K34</f>
        <v>2000</v>
      </c>
      <c r="L34" s="712">
        <f>'Total fac'!L34+'12 92'!L34+'12 3A'!L34</f>
        <v>0</v>
      </c>
      <c r="M34" s="714">
        <f t="shared" si="3"/>
        <v>2000</v>
      </c>
      <c r="N34" s="688">
        <f t="shared" si="4"/>
        <v>2000</v>
      </c>
      <c r="O34" s="689">
        <f t="shared" si="4"/>
        <v>0</v>
      </c>
      <c r="P34" s="690">
        <f t="shared" si="5"/>
        <v>2000</v>
      </c>
      <c r="Q34" s="713">
        <f>'Total fac'!Q34+'12 92'!Q34+'12 3A'!Q34</f>
        <v>0</v>
      </c>
      <c r="R34" s="712">
        <f>'Total fac'!R34+'12 92'!R34+'12 3A'!R34</f>
        <v>0</v>
      </c>
      <c r="S34" s="709">
        <f t="shared" si="6"/>
        <v>0</v>
      </c>
      <c r="T34" s="712">
        <f>'Total fac'!T34+'12 92'!T34+'12 3A'!T34</f>
        <v>0</v>
      </c>
      <c r="U34" s="712">
        <f>'Total fac'!U34+'12 92'!U34+'12 3A'!U34</f>
        <v>0</v>
      </c>
      <c r="V34" s="709">
        <f t="shared" si="7"/>
        <v>0</v>
      </c>
      <c r="W34" s="712">
        <f>'Total fac'!W34+'12 92'!W34+'12 3A'!W34</f>
        <v>0</v>
      </c>
      <c r="X34" s="712">
        <f>'Total fac'!X34+'12 92'!X34+'12 3A'!X34</f>
        <v>0</v>
      </c>
      <c r="Y34" s="714">
        <f t="shared" si="8"/>
        <v>0</v>
      </c>
      <c r="Z34" s="688">
        <f t="shared" si="9"/>
        <v>0</v>
      </c>
      <c r="AA34" s="701">
        <f t="shared" si="9"/>
        <v>0</v>
      </c>
      <c r="AB34" s="690">
        <f t="shared" si="10"/>
        <v>0</v>
      </c>
      <c r="AC34" s="713">
        <f t="shared" si="11"/>
        <v>2000</v>
      </c>
      <c r="AD34" s="712">
        <f t="shared" si="12"/>
        <v>0</v>
      </c>
      <c r="AE34" s="710">
        <f t="shared" si="13"/>
        <v>2000</v>
      </c>
      <c r="AF34" s="712">
        <f>'Total fac'!AF34+'12 92'!AF34+'12 3A'!AF34</f>
        <v>0</v>
      </c>
      <c r="AG34" s="712">
        <f>'Total fac'!AG34+'12 92'!AG34+'12 3A'!AG34</f>
        <v>0</v>
      </c>
      <c r="AH34" s="710">
        <f t="shared" si="14"/>
        <v>0</v>
      </c>
      <c r="AI34" s="712">
        <f>'Total fac'!AI34+'12 92'!AI34+'12 3A'!AI34</f>
        <v>0</v>
      </c>
      <c r="AJ34" s="712">
        <f>'Total fac'!AJ34+'12 92'!AJ34+'12 3A'!AJ34</f>
        <v>0</v>
      </c>
      <c r="AK34" s="710">
        <f t="shared" si="15"/>
        <v>0</v>
      </c>
      <c r="AL34" s="712">
        <f>'Total fac'!AL34+'12 92'!AL34+'12 3A'!AL34</f>
        <v>2000</v>
      </c>
      <c r="AM34" s="712">
        <f>'Total fac'!AM34+'12 92'!AM34+'12 3A'!AM34</f>
        <v>0</v>
      </c>
      <c r="AN34" s="709">
        <f t="shared" si="16"/>
        <v>2000</v>
      </c>
      <c r="AO34" s="688">
        <f t="shared" si="17"/>
        <v>2000</v>
      </c>
      <c r="AP34" s="689">
        <f t="shared" si="17"/>
        <v>0</v>
      </c>
      <c r="AQ34" s="690">
        <f t="shared" si="18"/>
        <v>2000</v>
      </c>
      <c r="AR34" s="713">
        <f>'Total fac'!AR34+'12 92'!AR34+'12 3A'!AR34</f>
        <v>0</v>
      </c>
      <c r="AS34" s="712">
        <f>'Total fac'!AS34+'12 92'!AS34+'12 3A'!AS34</f>
        <v>0</v>
      </c>
      <c r="AT34" s="710">
        <f t="shared" si="19"/>
        <v>0</v>
      </c>
      <c r="AU34" s="712">
        <f>'Total fac'!AU34+'12 92'!AU34+'12 3A'!AU34</f>
        <v>0</v>
      </c>
      <c r="AV34" s="712">
        <f>'Total fac'!AV34+'12 92'!AV34+'12 3A'!AV34</f>
        <v>0</v>
      </c>
      <c r="AW34" s="710">
        <f t="shared" si="20"/>
        <v>0</v>
      </c>
      <c r="AX34" s="712">
        <f>'Total fac'!AX34+'12 92'!AX34+'12 3A'!AX34</f>
        <v>0</v>
      </c>
      <c r="AY34" s="712">
        <f>'Total fac'!AY34+'12 92'!AY34+'12 3A'!AY34</f>
        <v>0</v>
      </c>
      <c r="AZ34" s="710">
        <f t="shared" si="21"/>
        <v>0</v>
      </c>
      <c r="BA34" s="688">
        <f t="shared" si="22"/>
        <v>0</v>
      </c>
      <c r="BB34" s="701">
        <f t="shared" si="22"/>
        <v>0</v>
      </c>
      <c r="BC34" s="706">
        <f t="shared" si="23"/>
        <v>0</v>
      </c>
      <c r="BD34" s="717">
        <f t="shared" si="0"/>
        <v>2000</v>
      </c>
      <c r="BE34" s="712">
        <f>'12 92'!BE34+'Total fac'!BE34+'12 3A'!BE34</f>
        <v>0</v>
      </c>
      <c r="BF34" s="716">
        <f t="shared" si="24"/>
        <v>2000</v>
      </c>
      <c r="BG34" s="717">
        <f t="shared" si="25"/>
        <v>4000</v>
      </c>
      <c r="BH34" s="712">
        <f t="shared" si="26"/>
        <v>0</v>
      </c>
      <c r="BI34" s="716">
        <f t="shared" si="27"/>
        <v>4000</v>
      </c>
      <c r="BJ34" s="541"/>
      <c r="BK34" s="380"/>
      <c r="BL34" s="380"/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</row>
    <row r="35" spans="1:79" s="383" customFormat="1" ht="33" customHeight="1">
      <c r="A35" s="388">
        <f t="shared" si="28"/>
        <v>29</v>
      </c>
      <c r="B35" s="384">
        <v>51602</v>
      </c>
      <c r="C35" s="536" t="s">
        <v>25</v>
      </c>
      <c r="D35" s="698" t="s">
        <v>279</v>
      </c>
      <c r="E35" s="713">
        <f>'Total fac'!E35+'12 92'!E35+'12 3A'!E35</f>
        <v>0</v>
      </c>
      <c r="F35" s="712">
        <f>'Total fac'!F35+'12 92'!F35+'12 3A'!F35</f>
        <v>11000</v>
      </c>
      <c r="G35" s="710">
        <f t="shared" si="1"/>
        <v>-11000</v>
      </c>
      <c r="H35" s="712">
        <f>'Total fac'!H35+'12 92'!H35+'12 3A'!H35</f>
        <v>8000</v>
      </c>
      <c r="I35" s="712">
        <f>'Total fac'!I35+'12 92'!I35+'12 3A'!I35</f>
        <v>0</v>
      </c>
      <c r="J35" s="709">
        <f t="shared" si="2"/>
        <v>8000</v>
      </c>
      <c r="K35" s="712">
        <f>'Total fac'!K35+'12 92'!K35+'12 3A'!K35</f>
        <v>9000</v>
      </c>
      <c r="L35" s="712">
        <f>'Total fac'!L35+'12 92'!L35+'12 3A'!L35</f>
        <v>0</v>
      </c>
      <c r="M35" s="714">
        <f t="shared" si="3"/>
        <v>9000</v>
      </c>
      <c r="N35" s="688">
        <f t="shared" si="4"/>
        <v>17000</v>
      </c>
      <c r="O35" s="689">
        <f t="shared" si="4"/>
        <v>11000</v>
      </c>
      <c r="P35" s="690">
        <f t="shared" si="5"/>
        <v>6000</v>
      </c>
      <c r="Q35" s="713">
        <f>'Total fac'!Q35+'12 92'!Q35+'12 3A'!Q35</f>
        <v>5000</v>
      </c>
      <c r="R35" s="712">
        <f>'Total fac'!R35+'12 92'!R35+'12 3A'!R35</f>
        <v>0</v>
      </c>
      <c r="S35" s="709">
        <f t="shared" si="6"/>
        <v>5000</v>
      </c>
      <c r="T35" s="712">
        <f>'Total fac'!T35+'12 92'!T35+'12 3A'!T35</f>
        <v>5000</v>
      </c>
      <c r="U35" s="712">
        <f>'Total fac'!U35+'12 92'!U35+'12 3A'!U35</f>
        <v>0</v>
      </c>
      <c r="V35" s="709">
        <f t="shared" si="7"/>
        <v>5000</v>
      </c>
      <c r="W35" s="712">
        <f>'Total fac'!W35+'12 92'!W35+'12 3A'!W35</f>
        <v>7000</v>
      </c>
      <c r="X35" s="712">
        <f>'Total fac'!X35+'12 92'!X35+'12 3A'!X35</f>
        <v>0</v>
      </c>
      <c r="Y35" s="714">
        <f t="shared" si="8"/>
        <v>7000</v>
      </c>
      <c r="Z35" s="688">
        <f t="shared" si="9"/>
        <v>17000</v>
      </c>
      <c r="AA35" s="701">
        <f t="shared" si="9"/>
        <v>0</v>
      </c>
      <c r="AB35" s="690">
        <f t="shared" si="10"/>
        <v>17000</v>
      </c>
      <c r="AC35" s="713">
        <f t="shared" si="11"/>
        <v>34000</v>
      </c>
      <c r="AD35" s="712">
        <f t="shared" si="12"/>
        <v>11000</v>
      </c>
      <c r="AE35" s="710">
        <f t="shared" si="13"/>
        <v>23000</v>
      </c>
      <c r="AF35" s="712">
        <f>'Total fac'!AF35+'12 92'!AF35+'12 3A'!AF35</f>
        <v>5500</v>
      </c>
      <c r="AG35" s="712">
        <f>'Total fac'!AG35+'12 92'!AG35+'12 3A'!AG35</f>
        <v>0</v>
      </c>
      <c r="AH35" s="710">
        <f t="shared" si="14"/>
        <v>5500</v>
      </c>
      <c r="AI35" s="712">
        <f>'Total fac'!AI35+'12 92'!AI35+'12 3A'!AI35</f>
        <v>7500</v>
      </c>
      <c r="AJ35" s="712">
        <f>'Total fac'!AJ35+'12 92'!AJ35+'12 3A'!AJ35</f>
        <v>0</v>
      </c>
      <c r="AK35" s="710">
        <f t="shared" si="15"/>
        <v>7500</v>
      </c>
      <c r="AL35" s="712">
        <f>'Total fac'!AL35+'12 92'!AL35+'12 3A'!AL35</f>
        <v>12500</v>
      </c>
      <c r="AM35" s="712">
        <f>'Total fac'!AM35+'12 92'!AM35+'12 3A'!AM35</f>
        <v>0</v>
      </c>
      <c r="AN35" s="709">
        <f t="shared" si="16"/>
        <v>12500</v>
      </c>
      <c r="AO35" s="688">
        <f t="shared" si="17"/>
        <v>25500</v>
      </c>
      <c r="AP35" s="689">
        <f t="shared" si="17"/>
        <v>0</v>
      </c>
      <c r="AQ35" s="690">
        <f t="shared" si="18"/>
        <v>25500</v>
      </c>
      <c r="AR35" s="713">
        <f>'Total fac'!AR35+'12 92'!AR35+'12 3A'!AR35</f>
        <v>21400</v>
      </c>
      <c r="AS35" s="712">
        <f>'Total fac'!AS35+'12 92'!AS35+'12 3A'!AS35</f>
        <v>0</v>
      </c>
      <c r="AT35" s="710">
        <f t="shared" si="19"/>
        <v>21400</v>
      </c>
      <c r="AU35" s="712">
        <f>'Total fac'!AU35+'12 92'!AU35+'12 3A'!AU35</f>
        <v>0</v>
      </c>
      <c r="AV35" s="712">
        <f>'Total fac'!AV35+'12 92'!AV35+'12 3A'!AV35</f>
        <v>0</v>
      </c>
      <c r="AW35" s="710">
        <f t="shared" si="20"/>
        <v>0</v>
      </c>
      <c r="AX35" s="712">
        <f>'Total fac'!AX35+'12 92'!AX35+'12 3A'!AX35</f>
        <v>4300</v>
      </c>
      <c r="AY35" s="712">
        <f>'Total fac'!AY35+'12 92'!AY35+'12 3A'!AY35</f>
        <v>0</v>
      </c>
      <c r="AZ35" s="710">
        <f t="shared" si="21"/>
        <v>4300</v>
      </c>
      <c r="BA35" s="688">
        <f t="shared" si="22"/>
        <v>25700</v>
      </c>
      <c r="BB35" s="701">
        <f t="shared" si="22"/>
        <v>0</v>
      </c>
      <c r="BC35" s="706">
        <f t="shared" si="23"/>
        <v>25700</v>
      </c>
      <c r="BD35" s="717">
        <f t="shared" si="0"/>
        <v>51200</v>
      </c>
      <c r="BE35" s="712">
        <f>'12 92'!BE35+'Total fac'!BE35+'12 3A'!BE35</f>
        <v>0</v>
      </c>
      <c r="BF35" s="716">
        <f t="shared" si="24"/>
        <v>51200</v>
      </c>
      <c r="BG35" s="717">
        <f t="shared" si="25"/>
        <v>85200</v>
      </c>
      <c r="BH35" s="712">
        <f t="shared" si="26"/>
        <v>11000</v>
      </c>
      <c r="BI35" s="716">
        <f t="shared" si="27"/>
        <v>74200</v>
      </c>
      <c r="BJ35" s="541"/>
      <c r="BK35" s="380"/>
      <c r="BL35" s="380"/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</row>
    <row r="36" spans="1:79" s="383" customFormat="1" ht="33" customHeight="1">
      <c r="A36" s="388">
        <f t="shared" si="28"/>
        <v>30</v>
      </c>
      <c r="B36" s="384">
        <v>51603</v>
      </c>
      <c r="C36" s="536" t="s">
        <v>26</v>
      </c>
      <c r="D36" s="698" t="s">
        <v>280</v>
      </c>
      <c r="E36" s="713">
        <f>'Total fac'!E36+'12 92'!E36+'12 3A'!E36</f>
        <v>87000</v>
      </c>
      <c r="F36" s="712">
        <f>'Total fac'!F36+'12 92'!F36+'12 3A'!F36</f>
        <v>82848.59</v>
      </c>
      <c r="G36" s="710">
        <f t="shared" si="1"/>
        <v>4151.4100000000035</v>
      </c>
      <c r="H36" s="712">
        <f>'Total fac'!H36+'12 92'!H36+'12 3A'!H36</f>
        <v>87000</v>
      </c>
      <c r="I36" s="712">
        <f>'Total fac'!I36+'12 92'!I36+'12 3A'!I36</f>
        <v>87115.59</v>
      </c>
      <c r="J36" s="709">
        <f t="shared" si="2"/>
        <v>-115.58999999999651</v>
      </c>
      <c r="K36" s="712">
        <f>'Total fac'!K36+'12 92'!K36+'12 3A'!K36</f>
        <v>87000</v>
      </c>
      <c r="L36" s="712">
        <f>'Total fac'!L36+'12 92'!L36+'12 3A'!L36</f>
        <v>86137.67</v>
      </c>
      <c r="M36" s="714">
        <f t="shared" si="3"/>
        <v>862.33000000000175</v>
      </c>
      <c r="N36" s="688">
        <f t="shared" si="4"/>
        <v>261000</v>
      </c>
      <c r="O36" s="689">
        <f t="shared" si="4"/>
        <v>256101.84999999998</v>
      </c>
      <c r="P36" s="690">
        <f t="shared" si="5"/>
        <v>4898.1500000000233</v>
      </c>
      <c r="Q36" s="713">
        <f>'Total fac'!Q36+'12 92'!Q36+'12 3A'!Q36</f>
        <v>87000</v>
      </c>
      <c r="R36" s="712">
        <f>'Total fac'!R36+'12 92'!R36+'12 3A'!R36</f>
        <v>40661.78</v>
      </c>
      <c r="S36" s="709">
        <f t="shared" si="6"/>
        <v>46338.22</v>
      </c>
      <c r="T36" s="712">
        <f>'Total fac'!T36+'12 92'!T36+'12 3A'!T36</f>
        <v>87000</v>
      </c>
      <c r="U36" s="712">
        <f>'Total fac'!U36+'12 92'!U36+'12 3A'!U36</f>
        <v>0</v>
      </c>
      <c r="V36" s="709">
        <f t="shared" si="7"/>
        <v>87000</v>
      </c>
      <c r="W36" s="712">
        <f>'Total fac'!W36+'12 92'!W36+'12 3A'!W36</f>
        <v>87000</v>
      </c>
      <c r="X36" s="712">
        <f>'Total fac'!X36+'12 92'!X36+'12 3A'!X36</f>
        <v>0</v>
      </c>
      <c r="Y36" s="714">
        <f t="shared" si="8"/>
        <v>87000</v>
      </c>
      <c r="Z36" s="688">
        <f t="shared" si="9"/>
        <v>261000</v>
      </c>
      <c r="AA36" s="701">
        <f t="shared" si="9"/>
        <v>40661.78</v>
      </c>
      <c r="AB36" s="690">
        <f t="shared" si="10"/>
        <v>220338.22</v>
      </c>
      <c r="AC36" s="713">
        <f t="shared" si="11"/>
        <v>522000</v>
      </c>
      <c r="AD36" s="712">
        <f t="shared" si="12"/>
        <v>296763.63</v>
      </c>
      <c r="AE36" s="710">
        <f t="shared" si="13"/>
        <v>225236.37</v>
      </c>
      <c r="AF36" s="712">
        <f>'Total fac'!AF36+'12 92'!AF36+'12 3A'!AF36</f>
        <v>87000</v>
      </c>
      <c r="AG36" s="712">
        <f>'Total fac'!AG36+'12 92'!AG36+'12 3A'!AG36</f>
        <v>0</v>
      </c>
      <c r="AH36" s="710">
        <f t="shared" si="14"/>
        <v>87000</v>
      </c>
      <c r="AI36" s="712">
        <f>'Total fac'!AI36+'12 92'!AI36+'12 3A'!AI36</f>
        <v>87000</v>
      </c>
      <c r="AJ36" s="712">
        <f>'Total fac'!AJ36+'12 92'!AJ36+'12 3A'!AJ36</f>
        <v>0</v>
      </c>
      <c r="AK36" s="710">
        <f t="shared" si="15"/>
        <v>87000</v>
      </c>
      <c r="AL36" s="712">
        <f>'Total fac'!AL36+'12 92'!AL36+'12 3A'!AL36</f>
        <v>87000</v>
      </c>
      <c r="AM36" s="712">
        <f>'Total fac'!AM36+'12 92'!AM36+'12 3A'!AM36</f>
        <v>0</v>
      </c>
      <c r="AN36" s="709">
        <f t="shared" si="16"/>
        <v>87000</v>
      </c>
      <c r="AO36" s="688">
        <f t="shared" si="17"/>
        <v>261000</v>
      </c>
      <c r="AP36" s="689">
        <f t="shared" si="17"/>
        <v>0</v>
      </c>
      <c r="AQ36" s="690">
        <f t="shared" si="18"/>
        <v>261000</v>
      </c>
      <c r="AR36" s="713">
        <f>'Total fac'!AR36+'12 92'!AR36+'12 3A'!AR36</f>
        <v>87000</v>
      </c>
      <c r="AS36" s="712">
        <f>'Total fac'!AS36+'12 92'!AS36+'12 3A'!AS36</f>
        <v>0</v>
      </c>
      <c r="AT36" s="710">
        <f t="shared" si="19"/>
        <v>87000</v>
      </c>
      <c r="AU36" s="712">
        <f>'Total fac'!AU36+'12 92'!AU36+'12 3A'!AU36</f>
        <v>87000</v>
      </c>
      <c r="AV36" s="712">
        <f>'Total fac'!AV36+'12 92'!AV36+'12 3A'!AV36</f>
        <v>0</v>
      </c>
      <c r="AW36" s="710">
        <f t="shared" si="20"/>
        <v>87000</v>
      </c>
      <c r="AX36" s="712">
        <f>'Total fac'!AX36+'12 92'!AX36+'12 3A'!AX36</f>
        <v>87000</v>
      </c>
      <c r="AY36" s="712">
        <f>'Total fac'!AY36+'12 92'!AY36+'12 3A'!AY36</f>
        <v>0</v>
      </c>
      <c r="AZ36" s="710">
        <f t="shared" si="21"/>
        <v>87000</v>
      </c>
      <c r="BA36" s="688">
        <f t="shared" si="22"/>
        <v>261000</v>
      </c>
      <c r="BB36" s="701">
        <f t="shared" si="22"/>
        <v>0</v>
      </c>
      <c r="BC36" s="706">
        <f t="shared" si="23"/>
        <v>261000</v>
      </c>
      <c r="BD36" s="717">
        <f t="shared" si="0"/>
        <v>522000</v>
      </c>
      <c r="BE36" s="712">
        <f>'12 92'!BE36+'Total fac'!BE36+'12 3A'!BE36</f>
        <v>0</v>
      </c>
      <c r="BF36" s="716">
        <f t="shared" si="24"/>
        <v>522000</v>
      </c>
      <c r="BG36" s="717">
        <f t="shared" si="25"/>
        <v>1044000</v>
      </c>
      <c r="BH36" s="712">
        <f t="shared" si="26"/>
        <v>296763.63</v>
      </c>
      <c r="BI36" s="716">
        <f t="shared" si="27"/>
        <v>747236.37</v>
      </c>
      <c r="BJ36" s="541"/>
      <c r="BK36" s="380"/>
      <c r="BL36" s="380"/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</row>
    <row r="37" spans="1:79" s="383" customFormat="1" ht="33" customHeight="1">
      <c r="A37" s="388">
        <f t="shared" si="28"/>
        <v>31</v>
      </c>
      <c r="B37" s="384">
        <v>51604</v>
      </c>
      <c r="C37" s="536" t="s">
        <v>27</v>
      </c>
      <c r="D37" s="698" t="s">
        <v>281</v>
      </c>
      <c r="E37" s="713">
        <f>'Total fac'!E37+'12 92'!E37+'12 3A'!E37</f>
        <v>22300</v>
      </c>
      <c r="F37" s="712">
        <f>'Total fac'!F37+'12 92'!F37+'12 3A'!F37</f>
        <v>49915</v>
      </c>
      <c r="G37" s="710">
        <f t="shared" si="1"/>
        <v>-27615</v>
      </c>
      <c r="H37" s="712">
        <f>'Total fac'!H37+'12 92'!H37+'12 3A'!H37</f>
        <v>21900</v>
      </c>
      <c r="I37" s="712">
        <f>'Total fac'!I37+'12 92'!I37+'12 3A'!I37</f>
        <v>47015</v>
      </c>
      <c r="J37" s="709">
        <f t="shared" si="2"/>
        <v>-25115</v>
      </c>
      <c r="K37" s="712">
        <f>'Total fac'!K37+'12 92'!K37+'12 3A'!K37</f>
        <v>45300</v>
      </c>
      <c r="L37" s="712">
        <f>'Total fac'!L37+'12 92'!L37+'12 3A'!L37</f>
        <v>98907</v>
      </c>
      <c r="M37" s="714">
        <f t="shared" si="3"/>
        <v>-53607</v>
      </c>
      <c r="N37" s="688">
        <f t="shared" si="4"/>
        <v>89500</v>
      </c>
      <c r="O37" s="689">
        <f t="shared" si="4"/>
        <v>195837</v>
      </c>
      <c r="P37" s="690">
        <f t="shared" si="5"/>
        <v>-106337</v>
      </c>
      <c r="Q37" s="713">
        <f>'Total fac'!Q37+'12 92'!Q37+'12 3A'!Q37</f>
        <v>22850</v>
      </c>
      <c r="R37" s="712">
        <f>'Total fac'!R37+'12 92'!R37+'12 3A'!R37</f>
        <v>-18870</v>
      </c>
      <c r="S37" s="709">
        <f t="shared" si="6"/>
        <v>41720</v>
      </c>
      <c r="T37" s="712">
        <f>'Total fac'!T37+'12 92'!T37+'12 3A'!T37</f>
        <v>20550</v>
      </c>
      <c r="U37" s="712">
        <f>'Total fac'!U37+'12 92'!U37+'12 3A'!U37</f>
        <v>0</v>
      </c>
      <c r="V37" s="709">
        <f t="shared" si="7"/>
        <v>20550</v>
      </c>
      <c r="W37" s="712">
        <f>'Total fac'!W37+'12 92'!W37+'12 3A'!W37</f>
        <v>21550</v>
      </c>
      <c r="X37" s="712">
        <f>'Total fac'!X37+'12 92'!X37+'12 3A'!X37</f>
        <v>0</v>
      </c>
      <c r="Y37" s="714">
        <f t="shared" si="8"/>
        <v>21550</v>
      </c>
      <c r="Z37" s="688">
        <f t="shared" si="9"/>
        <v>64950</v>
      </c>
      <c r="AA37" s="701">
        <f t="shared" si="9"/>
        <v>-18870</v>
      </c>
      <c r="AB37" s="690">
        <f t="shared" si="10"/>
        <v>83820</v>
      </c>
      <c r="AC37" s="713">
        <f t="shared" si="11"/>
        <v>154450</v>
      </c>
      <c r="AD37" s="712">
        <f t="shared" si="12"/>
        <v>176967</v>
      </c>
      <c r="AE37" s="710">
        <f t="shared" si="13"/>
        <v>-22517</v>
      </c>
      <c r="AF37" s="712">
        <f>'Total fac'!AF37+'12 92'!AF37+'12 3A'!AF37</f>
        <v>20550</v>
      </c>
      <c r="AG37" s="712">
        <f>'Total fac'!AG37+'12 92'!AG37+'12 3A'!AG37</f>
        <v>0</v>
      </c>
      <c r="AH37" s="710">
        <f t="shared" si="14"/>
        <v>20550</v>
      </c>
      <c r="AI37" s="712">
        <f>'Total fac'!AI37+'12 92'!AI37+'12 3A'!AI37</f>
        <v>20550</v>
      </c>
      <c r="AJ37" s="712">
        <f>'Total fac'!AJ37+'12 92'!AJ37+'12 3A'!AJ37</f>
        <v>0</v>
      </c>
      <c r="AK37" s="710">
        <f t="shared" si="15"/>
        <v>20550</v>
      </c>
      <c r="AL37" s="712">
        <f>'Total fac'!AL37+'12 92'!AL37+'12 3A'!AL37</f>
        <v>25950</v>
      </c>
      <c r="AM37" s="712">
        <f>'Total fac'!AM37+'12 92'!AM37+'12 3A'!AM37</f>
        <v>0</v>
      </c>
      <c r="AN37" s="709">
        <f t="shared" si="16"/>
        <v>25950</v>
      </c>
      <c r="AO37" s="688">
        <f t="shared" si="17"/>
        <v>67050</v>
      </c>
      <c r="AP37" s="689">
        <f t="shared" si="17"/>
        <v>0</v>
      </c>
      <c r="AQ37" s="690">
        <f t="shared" si="18"/>
        <v>67050</v>
      </c>
      <c r="AR37" s="713">
        <f>'Total fac'!AR37+'12 92'!AR37+'12 3A'!AR37</f>
        <v>21950</v>
      </c>
      <c r="AS37" s="712">
        <f>'Total fac'!AS37+'12 92'!AS37+'12 3A'!AS37</f>
        <v>0</v>
      </c>
      <c r="AT37" s="710">
        <f t="shared" si="19"/>
        <v>21950</v>
      </c>
      <c r="AU37" s="712">
        <f>'Total fac'!AU37+'12 92'!AU37+'12 3A'!AU37</f>
        <v>20950</v>
      </c>
      <c r="AV37" s="712">
        <f>'Total fac'!AV37+'12 92'!AV37+'12 3A'!AV37</f>
        <v>0</v>
      </c>
      <c r="AW37" s="710">
        <f t="shared" si="20"/>
        <v>20950</v>
      </c>
      <c r="AX37" s="712">
        <f>'Total fac'!AX37+'12 92'!AX37+'12 3A'!AX37</f>
        <v>22450</v>
      </c>
      <c r="AY37" s="712">
        <f>'Total fac'!AY37+'12 92'!AY37+'12 3A'!AY37</f>
        <v>0</v>
      </c>
      <c r="AZ37" s="710">
        <f t="shared" si="21"/>
        <v>22450</v>
      </c>
      <c r="BA37" s="688">
        <f t="shared" si="22"/>
        <v>65350</v>
      </c>
      <c r="BB37" s="701">
        <f t="shared" si="22"/>
        <v>0</v>
      </c>
      <c r="BC37" s="706">
        <f t="shared" si="23"/>
        <v>65350</v>
      </c>
      <c r="BD37" s="717">
        <f t="shared" si="0"/>
        <v>132400</v>
      </c>
      <c r="BE37" s="712">
        <f>'12 92'!BE37+'Total fac'!BE37+'12 3A'!BE37</f>
        <v>0</v>
      </c>
      <c r="BF37" s="716">
        <f t="shared" si="24"/>
        <v>132400</v>
      </c>
      <c r="BG37" s="717">
        <f t="shared" si="25"/>
        <v>286850</v>
      </c>
      <c r="BH37" s="712">
        <f t="shared" si="26"/>
        <v>176967</v>
      </c>
      <c r="BI37" s="716">
        <f t="shared" si="27"/>
        <v>109883</v>
      </c>
      <c r="BJ37" s="541"/>
      <c r="BK37" s="380"/>
      <c r="BL37" s="380"/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</row>
    <row r="38" spans="1:79" s="383" customFormat="1" ht="33" customHeight="1">
      <c r="A38" s="388">
        <f t="shared" si="28"/>
        <v>32</v>
      </c>
      <c r="B38" s="384">
        <v>51605</v>
      </c>
      <c r="C38" s="536" t="s">
        <v>28</v>
      </c>
      <c r="D38" s="698" t="s">
        <v>282</v>
      </c>
      <c r="E38" s="713">
        <f>'Total fac'!E38+'12 92'!E38+'12 3A'!E38</f>
        <v>58500</v>
      </c>
      <c r="F38" s="712">
        <f>'Total fac'!F38+'12 92'!F38+'12 3A'!F38</f>
        <v>43188</v>
      </c>
      <c r="G38" s="710">
        <f t="shared" si="1"/>
        <v>15312</v>
      </c>
      <c r="H38" s="712">
        <f>'Total fac'!H38+'12 92'!H38+'12 3A'!H38</f>
        <v>137500</v>
      </c>
      <c r="I38" s="712">
        <f>'Total fac'!I38+'12 92'!I38+'12 3A'!I38</f>
        <v>134892.25</v>
      </c>
      <c r="J38" s="709">
        <f t="shared" si="2"/>
        <v>2607.75</v>
      </c>
      <c r="K38" s="712">
        <f>'Total fac'!K38+'12 92'!K38+'12 3A'!K38</f>
        <v>58500</v>
      </c>
      <c r="L38" s="712">
        <f>'Total fac'!L38+'12 92'!L38+'12 3A'!L38</f>
        <v>117364.5</v>
      </c>
      <c r="M38" s="714">
        <f t="shared" si="3"/>
        <v>-58864.5</v>
      </c>
      <c r="N38" s="688">
        <f t="shared" si="4"/>
        <v>254500</v>
      </c>
      <c r="O38" s="689">
        <f t="shared" si="4"/>
        <v>295444.75</v>
      </c>
      <c r="P38" s="690">
        <f t="shared" si="5"/>
        <v>-40944.75</v>
      </c>
      <c r="Q38" s="713">
        <f>'Total fac'!Q38+'12 92'!Q38+'12 3A'!Q38</f>
        <v>127500</v>
      </c>
      <c r="R38" s="712">
        <f>'Total fac'!R38+'12 92'!R38+'12 3A'!R38</f>
        <v>-53450</v>
      </c>
      <c r="S38" s="709">
        <f t="shared" si="6"/>
        <v>180950</v>
      </c>
      <c r="T38" s="712">
        <f>'Total fac'!T38+'12 92'!T38+'12 3A'!T38</f>
        <v>58500</v>
      </c>
      <c r="U38" s="712">
        <f>'Total fac'!U38+'12 92'!U38+'12 3A'!U38</f>
        <v>0</v>
      </c>
      <c r="V38" s="709">
        <f t="shared" si="7"/>
        <v>58500</v>
      </c>
      <c r="W38" s="712">
        <f>'Total fac'!W38+'12 92'!W38+'12 3A'!W38</f>
        <v>128500</v>
      </c>
      <c r="X38" s="712">
        <f>'Total fac'!X38+'12 92'!X38+'12 3A'!X38</f>
        <v>0</v>
      </c>
      <c r="Y38" s="714">
        <f t="shared" si="8"/>
        <v>128500</v>
      </c>
      <c r="Z38" s="688">
        <f t="shared" si="9"/>
        <v>314500</v>
      </c>
      <c r="AA38" s="701">
        <f t="shared" si="9"/>
        <v>-53450</v>
      </c>
      <c r="AB38" s="690">
        <f t="shared" si="10"/>
        <v>367950</v>
      </c>
      <c r="AC38" s="713">
        <f t="shared" si="11"/>
        <v>569000</v>
      </c>
      <c r="AD38" s="712">
        <f t="shared" si="12"/>
        <v>241994.75</v>
      </c>
      <c r="AE38" s="710">
        <f t="shared" si="13"/>
        <v>327005.25</v>
      </c>
      <c r="AF38" s="712">
        <f>'Total fac'!AF38+'12 92'!AF38+'12 3A'!AF38</f>
        <v>67500</v>
      </c>
      <c r="AG38" s="712">
        <f>'Total fac'!AG38+'12 92'!AG38+'12 3A'!AG38</f>
        <v>0</v>
      </c>
      <c r="AH38" s="710">
        <f t="shared" si="14"/>
        <v>67500</v>
      </c>
      <c r="AI38" s="712">
        <f>'Total fac'!AI38+'12 92'!AI38+'12 3A'!AI38</f>
        <v>137500</v>
      </c>
      <c r="AJ38" s="712">
        <f>'Total fac'!AJ38+'12 92'!AJ38+'12 3A'!AJ38</f>
        <v>0</v>
      </c>
      <c r="AK38" s="710">
        <f t="shared" si="15"/>
        <v>137500</v>
      </c>
      <c r="AL38" s="712">
        <f>'Total fac'!AL38+'12 92'!AL38+'12 3A'!AL38</f>
        <v>67500</v>
      </c>
      <c r="AM38" s="712">
        <f>'Total fac'!AM38+'12 92'!AM38+'12 3A'!AM38</f>
        <v>0</v>
      </c>
      <c r="AN38" s="709">
        <f t="shared" si="16"/>
        <v>67500</v>
      </c>
      <c r="AO38" s="688">
        <f t="shared" si="17"/>
        <v>272500</v>
      </c>
      <c r="AP38" s="689">
        <f t="shared" si="17"/>
        <v>0</v>
      </c>
      <c r="AQ38" s="690">
        <f t="shared" si="18"/>
        <v>272500</v>
      </c>
      <c r="AR38" s="713">
        <f>'Total fac'!AR38+'12 92'!AR38+'12 3A'!AR38</f>
        <v>133000</v>
      </c>
      <c r="AS38" s="712">
        <f>'Total fac'!AS38+'12 92'!AS38+'12 3A'!AS38</f>
        <v>0</v>
      </c>
      <c r="AT38" s="710">
        <f t="shared" si="19"/>
        <v>133000</v>
      </c>
      <c r="AU38" s="712">
        <f>'Total fac'!AU38+'12 92'!AU38+'12 3A'!AU38</f>
        <v>67500</v>
      </c>
      <c r="AV38" s="712">
        <f>'Total fac'!AV38+'12 92'!AV38+'12 3A'!AV38</f>
        <v>0</v>
      </c>
      <c r="AW38" s="710">
        <f t="shared" si="20"/>
        <v>67500</v>
      </c>
      <c r="AX38" s="712">
        <f>'Total fac'!AX38+'12 92'!AX38+'12 3A'!AX38</f>
        <v>67500</v>
      </c>
      <c r="AY38" s="712">
        <f>'Total fac'!AY38+'12 92'!AY38+'12 3A'!AY38</f>
        <v>0</v>
      </c>
      <c r="AZ38" s="710">
        <f t="shared" si="21"/>
        <v>67500</v>
      </c>
      <c r="BA38" s="688">
        <f t="shared" si="22"/>
        <v>268000</v>
      </c>
      <c r="BB38" s="701">
        <f t="shared" si="22"/>
        <v>0</v>
      </c>
      <c r="BC38" s="706">
        <f t="shared" si="23"/>
        <v>268000</v>
      </c>
      <c r="BD38" s="717">
        <f t="shared" si="0"/>
        <v>540500</v>
      </c>
      <c r="BE38" s="712">
        <f>'12 92'!BE38+'Total fac'!BE38+'12 3A'!BE38</f>
        <v>0</v>
      </c>
      <c r="BF38" s="716">
        <f t="shared" si="24"/>
        <v>540500</v>
      </c>
      <c r="BG38" s="717">
        <f t="shared" si="25"/>
        <v>1109500</v>
      </c>
      <c r="BH38" s="712">
        <f t="shared" si="26"/>
        <v>241994.75</v>
      </c>
      <c r="BI38" s="716">
        <f t="shared" si="27"/>
        <v>867505.25</v>
      </c>
      <c r="BJ38" s="541"/>
      <c r="BK38" s="380"/>
      <c r="BL38" s="380"/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</row>
    <row r="39" spans="1:79" s="383" customFormat="1" ht="33" customHeight="1">
      <c r="A39" s="388">
        <f t="shared" si="28"/>
        <v>33</v>
      </c>
      <c r="B39" s="384">
        <v>51606</v>
      </c>
      <c r="C39" s="536" t="s">
        <v>29</v>
      </c>
      <c r="D39" s="698" t="s">
        <v>283</v>
      </c>
      <c r="E39" s="713">
        <f>'Total fac'!E39+'12 92'!E39+'12 3A'!E39</f>
        <v>59300</v>
      </c>
      <c r="F39" s="712">
        <f>'Total fac'!F39+'12 92'!F39+'12 3A'!F39</f>
        <v>81485.679999999993</v>
      </c>
      <c r="G39" s="710">
        <f t="shared" si="1"/>
        <v>-22185.679999999993</v>
      </c>
      <c r="H39" s="712">
        <f>'Total fac'!H39+'12 92'!H39+'12 3A'!H39</f>
        <v>59300</v>
      </c>
      <c r="I39" s="712">
        <f>'Total fac'!I39+'12 92'!I39+'12 3A'!I39</f>
        <v>55600</v>
      </c>
      <c r="J39" s="709">
        <f t="shared" si="2"/>
        <v>3700</v>
      </c>
      <c r="K39" s="712">
        <f>'Total fac'!K39+'12 92'!K39+'12 3A'!K39</f>
        <v>59300</v>
      </c>
      <c r="L39" s="712">
        <f>'Total fac'!L39+'12 92'!L39+'12 3A'!L39</f>
        <v>54100</v>
      </c>
      <c r="M39" s="714">
        <f t="shared" si="3"/>
        <v>5200</v>
      </c>
      <c r="N39" s="688">
        <f t="shared" si="4"/>
        <v>177900</v>
      </c>
      <c r="O39" s="689">
        <f t="shared" si="4"/>
        <v>191185.68</v>
      </c>
      <c r="P39" s="690">
        <f t="shared" si="5"/>
        <v>-13285.679999999993</v>
      </c>
      <c r="Q39" s="713">
        <f>'Total fac'!Q39+'12 92'!Q39+'12 3A'!Q39</f>
        <v>59300</v>
      </c>
      <c r="R39" s="712">
        <f>'Total fac'!R39+'12 92'!R39+'12 3A'!R39</f>
        <v>54100</v>
      </c>
      <c r="S39" s="709">
        <f t="shared" si="6"/>
        <v>5200</v>
      </c>
      <c r="T39" s="712">
        <f>'Total fac'!T39+'12 92'!T39+'12 3A'!T39</f>
        <v>59300</v>
      </c>
      <c r="U39" s="712">
        <f>'Total fac'!U39+'12 92'!U39+'12 3A'!U39</f>
        <v>0</v>
      </c>
      <c r="V39" s="709">
        <f t="shared" si="7"/>
        <v>59300</v>
      </c>
      <c r="W39" s="712">
        <f>'Total fac'!W39+'12 92'!W39+'12 3A'!W39</f>
        <v>59300</v>
      </c>
      <c r="X39" s="712">
        <f>'Total fac'!X39+'12 92'!X39+'12 3A'!X39</f>
        <v>0</v>
      </c>
      <c r="Y39" s="714">
        <f t="shared" si="8"/>
        <v>59300</v>
      </c>
      <c r="Z39" s="688">
        <f t="shared" si="9"/>
        <v>177900</v>
      </c>
      <c r="AA39" s="701">
        <f t="shared" si="9"/>
        <v>54100</v>
      </c>
      <c r="AB39" s="690">
        <f t="shared" si="10"/>
        <v>123800</v>
      </c>
      <c r="AC39" s="713">
        <f t="shared" si="11"/>
        <v>355800</v>
      </c>
      <c r="AD39" s="712">
        <f t="shared" si="12"/>
        <v>245285.68</v>
      </c>
      <c r="AE39" s="710">
        <f t="shared" si="13"/>
        <v>110514.32</v>
      </c>
      <c r="AF39" s="712">
        <f>'Total fac'!AF39+'12 92'!AF39+'12 3A'!AF39</f>
        <v>59300</v>
      </c>
      <c r="AG39" s="712">
        <f>'Total fac'!AG39+'12 92'!AG39+'12 3A'!AG39</f>
        <v>0</v>
      </c>
      <c r="AH39" s="710">
        <f t="shared" si="14"/>
        <v>59300</v>
      </c>
      <c r="AI39" s="712">
        <f>'Total fac'!AI39+'12 92'!AI39+'12 3A'!AI39</f>
        <v>59300</v>
      </c>
      <c r="AJ39" s="712">
        <f>'Total fac'!AJ39+'12 92'!AJ39+'12 3A'!AJ39</f>
        <v>0</v>
      </c>
      <c r="AK39" s="710">
        <f t="shared" si="15"/>
        <v>59300</v>
      </c>
      <c r="AL39" s="712">
        <f>'Total fac'!AL39+'12 92'!AL39+'12 3A'!AL39</f>
        <v>59300</v>
      </c>
      <c r="AM39" s="712">
        <f>'Total fac'!AM39+'12 92'!AM39+'12 3A'!AM39</f>
        <v>0</v>
      </c>
      <c r="AN39" s="709">
        <f t="shared" si="16"/>
        <v>59300</v>
      </c>
      <c r="AO39" s="688">
        <f t="shared" si="17"/>
        <v>177900</v>
      </c>
      <c r="AP39" s="689">
        <f t="shared" si="17"/>
        <v>0</v>
      </c>
      <c r="AQ39" s="690">
        <f t="shared" si="18"/>
        <v>177900</v>
      </c>
      <c r="AR39" s="713">
        <f>'Total fac'!AR39+'12 92'!AR39+'12 3A'!AR39</f>
        <v>59300</v>
      </c>
      <c r="AS39" s="712">
        <f>'Total fac'!AS39+'12 92'!AS39+'12 3A'!AS39</f>
        <v>0</v>
      </c>
      <c r="AT39" s="710">
        <f t="shared" si="19"/>
        <v>59300</v>
      </c>
      <c r="AU39" s="712">
        <f>'Total fac'!AU39+'12 92'!AU39+'12 3A'!AU39</f>
        <v>59300</v>
      </c>
      <c r="AV39" s="712">
        <f>'Total fac'!AV39+'12 92'!AV39+'12 3A'!AV39</f>
        <v>0</v>
      </c>
      <c r="AW39" s="710">
        <f t="shared" si="20"/>
        <v>59300</v>
      </c>
      <c r="AX39" s="712">
        <f>'Total fac'!AX39+'12 92'!AX39+'12 3A'!AX39</f>
        <v>59300</v>
      </c>
      <c r="AY39" s="712">
        <f>'Total fac'!AY39+'12 92'!AY39+'12 3A'!AY39</f>
        <v>0</v>
      </c>
      <c r="AZ39" s="710">
        <f t="shared" si="21"/>
        <v>59300</v>
      </c>
      <c r="BA39" s="688">
        <f t="shared" si="22"/>
        <v>177900</v>
      </c>
      <c r="BB39" s="701">
        <f t="shared" si="22"/>
        <v>0</v>
      </c>
      <c r="BC39" s="706">
        <f t="shared" si="23"/>
        <v>177900</v>
      </c>
      <c r="BD39" s="717">
        <f t="shared" si="0"/>
        <v>355800</v>
      </c>
      <c r="BE39" s="712">
        <f>'12 92'!BE39+'Total fac'!BE39+'12 3A'!BE39</f>
        <v>0</v>
      </c>
      <c r="BF39" s="716">
        <f t="shared" si="24"/>
        <v>355800</v>
      </c>
      <c r="BG39" s="717">
        <f t="shared" si="25"/>
        <v>711600</v>
      </c>
      <c r="BH39" s="712">
        <f t="shared" si="26"/>
        <v>245285.68</v>
      </c>
      <c r="BI39" s="716">
        <f t="shared" si="27"/>
        <v>466314.32</v>
      </c>
      <c r="BJ39" s="541"/>
      <c r="BK39" s="380"/>
      <c r="BL39" s="380"/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</row>
    <row r="40" spans="1:79" s="383" customFormat="1" ht="33" customHeight="1">
      <c r="A40" s="388">
        <f t="shared" si="28"/>
        <v>34</v>
      </c>
      <c r="B40" s="384">
        <v>51607</v>
      </c>
      <c r="C40" s="536" t="s">
        <v>242</v>
      </c>
      <c r="D40" s="698" t="s">
        <v>284</v>
      </c>
      <c r="E40" s="713">
        <f>'Total fac'!E40+'12 92'!E40+'12 3A'!E40</f>
        <v>311050.23999999999</v>
      </c>
      <c r="F40" s="712">
        <f>'Total fac'!F40+'12 92'!F40+'12 3A'!F40</f>
        <v>57312.89</v>
      </c>
      <c r="G40" s="710">
        <f t="shared" si="1"/>
        <v>253737.34999999998</v>
      </c>
      <c r="H40" s="712">
        <f>'Total fac'!H40+'12 92'!H40+'12 3A'!H40</f>
        <v>395107.64999999997</v>
      </c>
      <c r="I40" s="712">
        <f>'Total fac'!I40+'12 92'!I40+'12 3A'!I40</f>
        <v>182448.73</v>
      </c>
      <c r="J40" s="709">
        <f t="shared" si="2"/>
        <v>212658.91999999995</v>
      </c>
      <c r="K40" s="712">
        <f>'Total fac'!K40+'12 92'!K40+'12 3A'!K40</f>
        <v>396717.6</v>
      </c>
      <c r="L40" s="712">
        <f>'Total fac'!L40+'12 92'!L40+'12 3A'!L40</f>
        <v>146520.26</v>
      </c>
      <c r="M40" s="714">
        <f t="shared" si="3"/>
        <v>250197.33999999997</v>
      </c>
      <c r="N40" s="688">
        <f t="shared" si="4"/>
        <v>1102875.4899999998</v>
      </c>
      <c r="O40" s="689">
        <f t="shared" si="4"/>
        <v>386281.88</v>
      </c>
      <c r="P40" s="690">
        <f t="shared" si="5"/>
        <v>716593.60999999975</v>
      </c>
      <c r="Q40" s="713">
        <f>'Total fac'!Q40+'12 92'!Q40+'12 3A'!Q40</f>
        <v>569684.5</v>
      </c>
      <c r="R40" s="712">
        <f>'Total fac'!R40+'12 92'!R40+'12 3A'!R40</f>
        <v>233327.07</v>
      </c>
      <c r="S40" s="709">
        <f t="shared" si="6"/>
        <v>336357.43</v>
      </c>
      <c r="T40" s="712">
        <f>'Total fac'!T40+'12 92'!T40+'12 3A'!T40</f>
        <v>630193.04</v>
      </c>
      <c r="U40" s="712">
        <f>'Total fac'!U40+'12 92'!U40+'12 3A'!U40</f>
        <v>0</v>
      </c>
      <c r="V40" s="709">
        <f t="shared" si="7"/>
        <v>630193.04</v>
      </c>
      <c r="W40" s="712">
        <f>'Total fac'!W40+'12 92'!W40+'12 3A'!W40</f>
        <v>646076.06000000006</v>
      </c>
      <c r="X40" s="712">
        <f>'Total fac'!X40+'12 92'!X40+'12 3A'!X40</f>
        <v>0</v>
      </c>
      <c r="Y40" s="714">
        <f t="shared" si="8"/>
        <v>646076.06000000006</v>
      </c>
      <c r="Z40" s="688">
        <f t="shared" si="9"/>
        <v>1845953.6</v>
      </c>
      <c r="AA40" s="701">
        <f t="shared" si="9"/>
        <v>233327.07</v>
      </c>
      <c r="AB40" s="690">
        <f t="shared" si="10"/>
        <v>1612626.53</v>
      </c>
      <c r="AC40" s="713">
        <f t="shared" si="11"/>
        <v>2948829.09</v>
      </c>
      <c r="AD40" s="712">
        <f t="shared" si="12"/>
        <v>619608.94999999995</v>
      </c>
      <c r="AE40" s="710">
        <f t="shared" si="13"/>
        <v>2329220.1399999997</v>
      </c>
      <c r="AF40" s="712">
        <f>'Total fac'!AF40+'12 92'!AF40+'12 3A'!AF40</f>
        <v>658742.74000000011</v>
      </c>
      <c r="AG40" s="712">
        <f>'Total fac'!AG40+'12 92'!AG40+'12 3A'!AG40</f>
        <v>0</v>
      </c>
      <c r="AH40" s="710">
        <f t="shared" si="14"/>
        <v>658742.74000000011</v>
      </c>
      <c r="AI40" s="712">
        <f>'Total fac'!AI40+'12 92'!AI40+'12 3A'!AI40</f>
        <v>739576.08000000007</v>
      </c>
      <c r="AJ40" s="712">
        <f>'Total fac'!AJ40+'12 92'!AJ40+'12 3A'!AJ40</f>
        <v>0</v>
      </c>
      <c r="AK40" s="710">
        <f t="shared" si="15"/>
        <v>739576.08000000007</v>
      </c>
      <c r="AL40" s="712">
        <f>'Total fac'!AL40+'12 92'!AL40+'12 3A'!AL40</f>
        <v>739576.08000000007</v>
      </c>
      <c r="AM40" s="712">
        <f>'Total fac'!AM40+'12 92'!AM40+'12 3A'!AM40</f>
        <v>0</v>
      </c>
      <c r="AN40" s="709">
        <f t="shared" si="16"/>
        <v>739576.08000000007</v>
      </c>
      <c r="AO40" s="688">
        <f t="shared" si="17"/>
        <v>2137894.9000000004</v>
      </c>
      <c r="AP40" s="689">
        <f t="shared" si="17"/>
        <v>0</v>
      </c>
      <c r="AQ40" s="690">
        <f t="shared" si="18"/>
        <v>2137894.9000000004</v>
      </c>
      <c r="AR40" s="713">
        <f>'Total fac'!AR40+'12 92'!AR40+'12 3A'!AR40</f>
        <v>745059.40999999992</v>
      </c>
      <c r="AS40" s="712">
        <f>'Total fac'!AS40+'12 92'!AS40+'12 3A'!AS40</f>
        <v>0</v>
      </c>
      <c r="AT40" s="710">
        <f t="shared" si="19"/>
        <v>745059.40999999992</v>
      </c>
      <c r="AU40" s="712">
        <f>'Total fac'!AU40+'12 92'!AU40+'12 3A'!AU40</f>
        <v>745059.40999999992</v>
      </c>
      <c r="AV40" s="712">
        <f>'Total fac'!AV40+'12 92'!AV40+'12 3A'!AV40</f>
        <v>0</v>
      </c>
      <c r="AW40" s="710">
        <f t="shared" si="20"/>
        <v>745059.40999999992</v>
      </c>
      <c r="AX40" s="712">
        <f>'Total fac'!AX40+'12 92'!AX40+'12 3A'!AX40</f>
        <v>733345.81999999983</v>
      </c>
      <c r="AY40" s="712">
        <f>'Total fac'!AY40+'12 92'!AY40+'12 3A'!AY40</f>
        <v>0</v>
      </c>
      <c r="AZ40" s="710">
        <f t="shared" si="21"/>
        <v>733345.81999999983</v>
      </c>
      <c r="BA40" s="688">
        <f t="shared" si="22"/>
        <v>2223464.6399999997</v>
      </c>
      <c r="BB40" s="701">
        <f t="shared" si="22"/>
        <v>0</v>
      </c>
      <c r="BC40" s="706">
        <f t="shared" si="23"/>
        <v>2223464.6399999997</v>
      </c>
      <c r="BD40" s="717">
        <f t="shared" si="0"/>
        <v>4361359.540000001</v>
      </c>
      <c r="BE40" s="712">
        <f>'12 92'!BE40+'Total fac'!BE40+'12 3A'!BE40</f>
        <v>0</v>
      </c>
      <c r="BF40" s="716">
        <f t="shared" si="24"/>
        <v>4361359.540000001</v>
      </c>
      <c r="BG40" s="717">
        <f t="shared" si="25"/>
        <v>7310188.6300000008</v>
      </c>
      <c r="BH40" s="712">
        <f t="shared" si="26"/>
        <v>619608.94999999995</v>
      </c>
      <c r="BI40" s="716">
        <f t="shared" si="27"/>
        <v>6690579.6800000006</v>
      </c>
      <c r="BJ40" s="541"/>
      <c r="BK40" s="380"/>
      <c r="BL40" s="380"/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</row>
    <row r="41" spans="1:79" s="383" customFormat="1" ht="33" customHeight="1">
      <c r="A41" s="388">
        <f t="shared" si="28"/>
        <v>35</v>
      </c>
      <c r="B41" s="384">
        <v>51608</v>
      </c>
      <c r="C41" s="536" t="s">
        <v>31</v>
      </c>
      <c r="D41" s="698" t="s">
        <v>285</v>
      </c>
      <c r="E41" s="713">
        <f>'Total fac'!E41+'12 92'!E41+'12 3A'!E41</f>
        <v>0</v>
      </c>
      <c r="F41" s="712">
        <f>'Total fac'!F41+'12 92'!F41+'12 3A'!F41</f>
        <v>0</v>
      </c>
      <c r="G41" s="710">
        <f t="shared" si="1"/>
        <v>0</v>
      </c>
      <c r="H41" s="712">
        <f>'Total fac'!H41+'12 92'!H41+'12 3A'!H41</f>
        <v>0</v>
      </c>
      <c r="I41" s="712">
        <f>'Total fac'!I41+'12 92'!I41+'12 3A'!I41</f>
        <v>0</v>
      </c>
      <c r="J41" s="709">
        <f t="shared" si="2"/>
        <v>0</v>
      </c>
      <c r="K41" s="712">
        <f>'Total fac'!K41+'12 92'!K41+'12 3A'!K41</f>
        <v>0</v>
      </c>
      <c r="L41" s="712">
        <f>'Total fac'!L41+'12 92'!L41+'12 3A'!L41</f>
        <v>0</v>
      </c>
      <c r="M41" s="714">
        <f t="shared" si="3"/>
        <v>0</v>
      </c>
      <c r="N41" s="688">
        <f t="shared" si="4"/>
        <v>0</v>
      </c>
      <c r="O41" s="689">
        <f t="shared" si="4"/>
        <v>0</v>
      </c>
      <c r="P41" s="690">
        <f t="shared" si="5"/>
        <v>0</v>
      </c>
      <c r="Q41" s="713">
        <f>'Total fac'!Q41+'12 92'!Q41+'12 3A'!Q41</f>
        <v>0</v>
      </c>
      <c r="R41" s="712">
        <f>'Total fac'!R41+'12 92'!R41+'12 3A'!R41</f>
        <v>0</v>
      </c>
      <c r="S41" s="709">
        <f t="shared" si="6"/>
        <v>0</v>
      </c>
      <c r="T41" s="712">
        <f>'Total fac'!T41+'12 92'!T41+'12 3A'!T41</f>
        <v>0</v>
      </c>
      <c r="U41" s="712">
        <f>'Total fac'!U41+'12 92'!U41+'12 3A'!U41</f>
        <v>0</v>
      </c>
      <c r="V41" s="709">
        <f t="shared" si="7"/>
        <v>0</v>
      </c>
      <c r="W41" s="712">
        <f>'Total fac'!W41+'12 92'!W41+'12 3A'!W41</f>
        <v>0</v>
      </c>
      <c r="X41" s="712">
        <f>'Total fac'!X41+'12 92'!X41+'12 3A'!X41</f>
        <v>0</v>
      </c>
      <c r="Y41" s="714">
        <f t="shared" si="8"/>
        <v>0</v>
      </c>
      <c r="Z41" s="688">
        <f t="shared" si="9"/>
        <v>0</v>
      </c>
      <c r="AA41" s="701">
        <f t="shared" si="9"/>
        <v>0</v>
      </c>
      <c r="AB41" s="690">
        <f t="shared" si="10"/>
        <v>0</v>
      </c>
      <c r="AC41" s="713">
        <f t="shared" si="11"/>
        <v>0</v>
      </c>
      <c r="AD41" s="712">
        <f t="shared" si="12"/>
        <v>0</v>
      </c>
      <c r="AE41" s="710">
        <f t="shared" si="13"/>
        <v>0</v>
      </c>
      <c r="AF41" s="712">
        <f>'Total fac'!AF41+'12 92'!AF41+'12 3A'!AF41</f>
        <v>0</v>
      </c>
      <c r="AG41" s="712">
        <f>'Total fac'!AG41+'12 92'!AG41+'12 3A'!AG41</f>
        <v>0</v>
      </c>
      <c r="AH41" s="710">
        <f t="shared" si="14"/>
        <v>0</v>
      </c>
      <c r="AI41" s="712">
        <f>'Total fac'!AI41+'12 92'!AI41+'12 3A'!AI41</f>
        <v>0</v>
      </c>
      <c r="AJ41" s="712">
        <f>'Total fac'!AJ41+'12 92'!AJ41+'12 3A'!AJ41</f>
        <v>0</v>
      </c>
      <c r="AK41" s="710">
        <f t="shared" si="15"/>
        <v>0</v>
      </c>
      <c r="AL41" s="712">
        <f>'Total fac'!AL41+'12 92'!AL41+'12 3A'!AL41</f>
        <v>0</v>
      </c>
      <c r="AM41" s="712">
        <f>'Total fac'!AM41+'12 92'!AM41+'12 3A'!AM41</f>
        <v>0</v>
      </c>
      <c r="AN41" s="709">
        <f t="shared" si="16"/>
        <v>0</v>
      </c>
      <c r="AO41" s="688">
        <f t="shared" si="17"/>
        <v>0</v>
      </c>
      <c r="AP41" s="689">
        <f t="shared" si="17"/>
        <v>0</v>
      </c>
      <c r="AQ41" s="690">
        <f t="shared" si="18"/>
        <v>0</v>
      </c>
      <c r="AR41" s="713">
        <f>'Total fac'!AR41+'12 92'!AR41+'12 3A'!AR41</f>
        <v>1000</v>
      </c>
      <c r="AS41" s="712">
        <f>'Total fac'!AS41+'12 92'!AS41+'12 3A'!AS41</f>
        <v>0</v>
      </c>
      <c r="AT41" s="710">
        <f t="shared" si="19"/>
        <v>1000</v>
      </c>
      <c r="AU41" s="712">
        <f>'Total fac'!AU41+'12 92'!AU41+'12 3A'!AU41</f>
        <v>0</v>
      </c>
      <c r="AV41" s="712">
        <f>'Total fac'!AV41+'12 92'!AV41+'12 3A'!AV41</f>
        <v>0</v>
      </c>
      <c r="AW41" s="710">
        <f t="shared" si="20"/>
        <v>0</v>
      </c>
      <c r="AX41" s="712">
        <f>'Total fac'!AX41+'12 92'!AX41+'12 3A'!AX41</f>
        <v>0</v>
      </c>
      <c r="AY41" s="712">
        <f>'Total fac'!AY41+'12 92'!AY41+'12 3A'!AY41</f>
        <v>0</v>
      </c>
      <c r="AZ41" s="710">
        <f t="shared" si="21"/>
        <v>0</v>
      </c>
      <c r="BA41" s="688">
        <f t="shared" si="22"/>
        <v>1000</v>
      </c>
      <c r="BB41" s="701">
        <f t="shared" si="22"/>
        <v>0</v>
      </c>
      <c r="BC41" s="706">
        <f t="shared" si="23"/>
        <v>1000</v>
      </c>
      <c r="BD41" s="717">
        <f t="shared" si="0"/>
        <v>1000</v>
      </c>
      <c r="BE41" s="712">
        <f>'12 92'!BE41+'Total fac'!BE41+'12 3A'!BE41</f>
        <v>0</v>
      </c>
      <c r="BF41" s="716">
        <f t="shared" si="24"/>
        <v>1000</v>
      </c>
      <c r="BG41" s="717">
        <f t="shared" si="25"/>
        <v>1000</v>
      </c>
      <c r="BH41" s="712">
        <f t="shared" si="26"/>
        <v>0</v>
      </c>
      <c r="BI41" s="716">
        <f t="shared" si="27"/>
        <v>1000</v>
      </c>
      <c r="BJ41" s="541"/>
      <c r="BK41" s="380"/>
      <c r="BL41" s="380"/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</row>
    <row r="42" spans="1:79" s="383" customFormat="1" ht="33" customHeight="1">
      <c r="A42" s="388">
        <f t="shared" si="28"/>
        <v>36</v>
      </c>
      <c r="B42" s="384">
        <v>51609</v>
      </c>
      <c r="C42" s="536" t="s">
        <v>89</v>
      </c>
      <c r="D42" s="698" t="s">
        <v>286</v>
      </c>
      <c r="E42" s="713">
        <f>'Total fac'!E42+'12 92'!E42+'12 3A'!E42</f>
        <v>250500</v>
      </c>
      <c r="F42" s="712">
        <f>'Total fac'!F42+'12 92'!F42+'12 3A'!F42</f>
        <v>237957.1</v>
      </c>
      <c r="G42" s="710">
        <f t="shared" si="1"/>
        <v>12542.899999999994</v>
      </c>
      <c r="H42" s="712">
        <f>'Total fac'!H42+'12 92'!H42+'12 3A'!H42</f>
        <v>250500</v>
      </c>
      <c r="I42" s="712">
        <f>'Total fac'!I42+'12 92'!I42+'12 3A'!I42</f>
        <v>237957.1</v>
      </c>
      <c r="J42" s="709">
        <f t="shared" si="2"/>
        <v>12542.899999999994</v>
      </c>
      <c r="K42" s="712">
        <f>'Total fac'!K42+'12 92'!K42+'12 3A'!K42</f>
        <v>250500</v>
      </c>
      <c r="L42" s="712">
        <f>'Total fac'!L42+'12 92'!L42+'12 3A'!L42</f>
        <v>237957.1</v>
      </c>
      <c r="M42" s="714">
        <f t="shared" si="3"/>
        <v>12542.899999999994</v>
      </c>
      <c r="N42" s="688">
        <f t="shared" si="4"/>
        <v>751500</v>
      </c>
      <c r="O42" s="689">
        <f t="shared" si="4"/>
        <v>713871.3</v>
      </c>
      <c r="P42" s="690">
        <f t="shared" si="5"/>
        <v>37628.699999999953</v>
      </c>
      <c r="Q42" s="713">
        <f>'Total fac'!Q42+'12 92'!Q42+'12 3A'!Q42</f>
        <v>250500</v>
      </c>
      <c r="R42" s="712">
        <f>'Total fac'!R42+'12 92'!R42+'12 3A'!R42</f>
        <v>240382.28</v>
      </c>
      <c r="S42" s="709">
        <f t="shared" si="6"/>
        <v>10117.720000000001</v>
      </c>
      <c r="T42" s="712">
        <f>'Total fac'!T42+'12 92'!T42+'12 3A'!T42</f>
        <v>250500</v>
      </c>
      <c r="U42" s="712">
        <f>'Total fac'!U42+'12 92'!U42+'12 3A'!U42</f>
        <v>0</v>
      </c>
      <c r="V42" s="709">
        <f t="shared" si="7"/>
        <v>250500</v>
      </c>
      <c r="W42" s="712">
        <f>'Total fac'!W42+'12 92'!W42+'12 3A'!W42</f>
        <v>250500</v>
      </c>
      <c r="X42" s="712">
        <f>'Total fac'!X42+'12 92'!X42+'12 3A'!X42</f>
        <v>0</v>
      </c>
      <c r="Y42" s="714">
        <f t="shared" si="8"/>
        <v>250500</v>
      </c>
      <c r="Z42" s="688">
        <f t="shared" si="9"/>
        <v>751500</v>
      </c>
      <c r="AA42" s="701">
        <f t="shared" si="9"/>
        <v>240382.28</v>
      </c>
      <c r="AB42" s="690">
        <f t="shared" si="10"/>
        <v>511117.72</v>
      </c>
      <c r="AC42" s="713">
        <f t="shared" si="11"/>
        <v>1503000</v>
      </c>
      <c r="AD42" s="712">
        <f t="shared" si="12"/>
        <v>954253.58000000007</v>
      </c>
      <c r="AE42" s="710">
        <f t="shared" si="13"/>
        <v>548746.41999999993</v>
      </c>
      <c r="AF42" s="712">
        <f>'Total fac'!AF42+'12 92'!AF42+'12 3A'!AF42</f>
        <v>250500</v>
      </c>
      <c r="AG42" s="712">
        <f>'Total fac'!AG42+'12 92'!AG42+'12 3A'!AG42</f>
        <v>0</v>
      </c>
      <c r="AH42" s="710">
        <f t="shared" si="14"/>
        <v>250500</v>
      </c>
      <c r="AI42" s="712">
        <f>'Total fac'!AI42+'12 92'!AI42+'12 3A'!AI42</f>
        <v>250500</v>
      </c>
      <c r="AJ42" s="712">
        <f>'Total fac'!AJ42+'12 92'!AJ42+'12 3A'!AJ42</f>
        <v>0</v>
      </c>
      <c r="AK42" s="710">
        <f t="shared" si="15"/>
        <v>250500</v>
      </c>
      <c r="AL42" s="712">
        <f>'Total fac'!AL42+'12 92'!AL42+'12 3A'!AL42</f>
        <v>250500</v>
      </c>
      <c r="AM42" s="712">
        <f>'Total fac'!AM42+'12 92'!AM42+'12 3A'!AM42</f>
        <v>0</v>
      </c>
      <c r="AN42" s="709">
        <f t="shared" si="16"/>
        <v>250500</v>
      </c>
      <c r="AO42" s="688">
        <f t="shared" si="17"/>
        <v>751500</v>
      </c>
      <c r="AP42" s="689">
        <f t="shared" si="17"/>
        <v>0</v>
      </c>
      <c r="AQ42" s="690">
        <f t="shared" si="18"/>
        <v>751500</v>
      </c>
      <c r="AR42" s="713">
        <f>'Total fac'!AR42+'12 92'!AR42+'12 3A'!AR42</f>
        <v>250500</v>
      </c>
      <c r="AS42" s="712">
        <f>'Total fac'!AS42+'12 92'!AS42+'12 3A'!AS42</f>
        <v>0</v>
      </c>
      <c r="AT42" s="710">
        <f t="shared" si="19"/>
        <v>250500</v>
      </c>
      <c r="AU42" s="712">
        <f>'Total fac'!AU42+'12 92'!AU42+'12 3A'!AU42</f>
        <v>250500</v>
      </c>
      <c r="AV42" s="712">
        <f>'Total fac'!AV42+'12 92'!AV42+'12 3A'!AV42</f>
        <v>0</v>
      </c>
      <c r="AW42" s="710">
        <f t="shared" si="20"/>
        <v>250500</v>
      </c>
      <c r="AX42" s="712">
        <f>'Total fac'!AX42+'12 92'!AX42+'12 3A'!AX42</f>
        <v>250500</v>
      </c>
      <c r="AY42" s="712">
        <f>'Total fac'!AY42+'12 92'!AY42+'12 3A'!AY42</f>
        <v>0</v>
      </c>
      <c r="AZ42" s="710">
        <f t="shared" si="21"/>
        <v>250500</v>
      </c>
      <c r="BA42" s="688">
        <f t="shared" si="22"/>
        <v>751500</v>
      </c>
      <c r="BB42" s="701">
        <f t="shared" si="22"/>
        <v>0</v>
      </c>
      <c r="BC42" s="706">
        <f t="shared" si="23"/>
        <v>751500</v>
      </c>
      <c r="BD42" s="717">
        <f t="shared" si="0"/>
        <v>1503000</v>
      </c>
      <c r="BE42" s="712">
        <f>'12 92'!BE42+'Total fac'!BE42+'12 3A'!BE42</f>
        <v>0</v>
      </c>
      <c r="BF42" s="716">
        <f t="shared" si="24"/>
        <v>1503000</v>
      </c>
      <c r="BG42" s="717">
        <f t="shared" si="25"/>
        <v>3006000</v>
      </c>
      <c r="BH42" s="712">
        <f t="shared" si="26"/>
        <v>954253.58000000007</v>
      </c>
      <c r="BI42" s="716">
        <f t="shared" si="27"/>
        <v>2051746.42</v>
      </c>
      <c r="BJ42" s="541"/>
      <c r="BK42" s="380"/>
      <c r="BL42" s="380"/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</row>
    <row r="43" spans="1:79" s="383" customFormat="1" ht="33" customHeight="1">
      <c r="A43" s="388">
        <f t="shared" si="28"/>
        <v>37</v>
      </c>
      <c r="B43" s="384">
        <v>51610</v>
      </c>
      <c r="C43" s="536" t="s">
        <v>32</v>
      </c>
      <c r="D43" s="698" t="s">
        <v>287</v>
      </c>
      <c r="E43" s="713">
        <f>'Total fac'!E43+'12 92'!E43+'12 3A'!E43</f>
        <v>272500</v>
      </c>
      <c r="F43" s="712">
        <f>'Total fac'!F43+'12 92'!F43+'12 3A'!F43</f>
        <v>242476.76</v>
      </c>
      <c r="G43" s="710">
        <f t="shared" si="1"/>
        <v>30023.239999999991</v>
      </c>
      <c r="H43" s="712">
        <f>'Total fac'!H43+'12 92'!H43+'12 3A'!H43</f>
        <v>273500</v>
      </c>
      <c r="I43" s="712">
        <f>'Total fac'!I43+'12 92'!I43+'12 3A'!I43</f>
        <v>207790.62</v>
      </c>
      <c r="J43" s="709">
        <f t="shared" si="2"/>
        <v>65709.38</v>
      </c>
      <c r="K43" s="712">
        <f>'Total fac'!K43+'12 92'!K43+'12 3A'!K43</f>
        <v>272500</v>
      </c>
      <c r="L43" s="712">
        <f>'Total fac'!L43+'12 92'!L43+'12 3A'!L43</f>
        <v>213318.8</v>
      </c>
      <c r="M43" s="714">
        <f t="shared" si="3"/>
        <v>59181.200000000012</v>
      </c>
      <c r="N43" s="688">
        <f t="shared" si="4"/>
        <v>818500</v>
      </c>
      <c r="O43" s="689">
        <f t="shared" si="4"/>
        <v>663586.17999999993</v>
      </c>
      <c r="P43" s="690">
        <f t="shared" si="5"/>
        <v>154913.82000000007</v>
      </c>
      <c r="Q43" s="713">
        <f>'Total fac'!Q43+'12 92'!Q43+'12 3A'!Q43</f>
        <v>273500</v>
      </c>
      <c r="R43" s="712">
        <f>'Total fac'!R43+'12 92'!R43+'12 3A'!R43</f>
        <v>197003.61</v>
      </c>
      <c r="S43" s="709">
        <f t="shared" si="6"/>
        <v>76496.390000000014</v>
      </c>
      <c r="T43" s="712">
        <f>'Total fac'!T43+'12 92'!T43+'12 3A'!T43</f>
        <v>272500</v>
      </c>
      <c r="U43" s="712">
        <f>'Total fac'!U43+'12 92'!U43+'12 3A'!U43</f>
        <v>0</v>
      </c>
      <c r="V43" s="709">
        <f t="shared" si="7"/>
        <v>272500</v>
      </c>
      <c r="W43" s="712">
        <f>'Total fac'!W43+'12 92'!W43+'12 3A'!W43</f>
        <v>272500</v>
      </c>
      <c r="X43" s="712">
        <f>'Total fac'!X43+'12 92'!X43+'12 3A'!X43</f>
        <v>0</v>
      </c>
      <c r="Y43" s="714">
        <f t="shared" si="8"/>
        <v>272500</v>
      </c>
      <c r="Z43" s="688">
        <f t="shared" si="9"/>
        <v>818500</v>
      </c>
      <c r="AA43" s="701">
        <f t="shared" si="9"/>
        <v>197003.61</v>
      </c>
      <c r="AB43" s="690">
        <f t="shared" si="10"/>
        <v>621496.39</v>
      </c>
      <c r="AC43" s="713">
        <f t="shared" si="11"/>
        <v>1637000</v>
      </c>
      <c r="AD43" s="712">
        <f t="shared" si="12"/>
        <v>860589.78999999992</v>
      </c>
      <c r="AE43" s="710">
        <f t="shared" si="13"/>
        <v>776410.21000000008</v>
      </c>
      <c r="AF43" s="712">
        <f>'Total fac'!AF43+'12 92'!AF43+'12 3A'!AF43</f>
        <v>272500</v>
      </c>
      <c r="AG43" s="712">
        <f>'Total fac'!AG43+'12 92'!AG43+'12 3A'!AG43</f>
        <v>0</v>
      </c>
      <c r="AH43" s="710">
        <f t="shared" si="14"/>
        <v>272500</v>
      </c>
      <c r="AI43" s="712">
        <f>'Total fac'!AI43+'12 92'!AI43+'12 3A'!AI43</f>
        <v>272500</v>
      </c>
      <c r="AJ43" s="712">
        <f>'Total fac'!AJ43+'12 92'!AJ43+'12 3A'!AJ43</f>
        <v>0</v>
      </c>
      <c r="AK43" s="710">
        <f t="shared" si="15"/>
        <v>272500</v>
      </c>
      <c r="AL43" s="712">
        <f>'Total fac'!AL43+'12 92'!AL43+'12 3A'!AL43</f>
        <v>272500</v>
      </c>
      <c r="AM43" s="712">
        <f>'Total fac'!AM43+'12 92'!AM43+'12 3A'!AM43</f>
        <v>0</v>
      </c>
      <c r="AN43" s="709">
        <f t="shared" si="16"/>
        <v>272500</v>
      </c>
      <c r="AO43" s="688">
        <f t="shared" si="17"/>
        <v>817500</v>
      </c>
      <c r="AP43" s="689">
        <f t="shared" si="17"/>
        <v>0</v>
      </c>
      <c r="AQ43" s="690">
        <f t="shared" si="18"/>
        <v>817500</v>
      </c>
      <c r="AR43" s="713">
        <f>'Total fac'!AR43+'12 92'!AR43+'12 3A'!AR43</f>
        <v>272500</v>
      </c>
      <c r="AS43" s="712">
        <f>'Total fac'!AS43+'12 92'!AS43+'12 3A'!AS43</f>
        <v>0</v>
      </c>
      <c r="AT43" s="710">
        <f t="shared" si="19"/>
        <v>272500</v>
      </c>
      <c r="AU43" s="712">
        <f>'Total fac'!AU43+'12 92'!AU43+'12 3A'!AU43</f>
        <v>276500</v>
      </c>
      <c r="AV43" s="712">
        <f>'Total fac'!AV43+'12 92'!AV43+'12 3A'!AV43</f>
        <v>0</v>
      </c>
      <c r="AW43" s="710">
        <f t="shared" si="20"/>
        <v>276500</v>
      </c>
      <c r="AX43" s="712">
        <f>'Total fac'!AX43+'12 92'!AX43+'12 3A'!AX43</f>
        <v>276500</v>
      </c>
      <c r="AY43" s="712">
        <f>'Total fac'!AY43+'12 92'!AY43+'12 3A'!AY43</f>
        <v>0</v>
      </c>
      <c r="AZ43" s="710">
        <f t="shared" si="21"/>
        <v>276500</v>
      </c>
      <c r="BA43" s="688">
        <f t="shared" si="22"/>
        <v>825500</v>
      </c>
      <c r="BB43" s="701">
        <f t="shared" si="22"/>
        <v>0</v>
      </c>
      <c r="BC43" s="706">
        <f t="shared" si="23"/>
        <v>825500</v>
      </c>
      <c r="BD43" s="717">
        <f t="shared" si="0"/>
        <v>1643000</v>
      </c>
      <c r="BE43" s="712">
        <f>'12 92'!BE43+'Total fac'!BE43+'12 3A'!BE43</f>
        <v>0</v>
      </c>
      <c r="BF43" s="716">
        <f t="shared" si="24"/>
        <v>1643000</v>
      </c>
      <c r="BG43" s="717">
        <f t="shared" si="25"/>
        <v>3280000</v>
      </c>
      <c r="BH43" s="712">
        <f t="shared" si="26"/>
        <v>860589.78999999992</v>
      </c>
      <c r="BI43" s="716">
        <f t="shared" si="27"/>
        <v>2419410.21</v>
      </c>
      <c r="BJ43" s="541"/>
      <c r="BK43" s="380"/>
      <c r="BL43" s="380"/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</row>
    <row r="44" spans="1:79" s="383" customFormat="1" ht="33" customHeight="1">
      <c r="A44" s="388">
        <f t="shared" si="28"/>
        <v>38</v>
      </c>
      <c r="B44" s="384">
        <v>51611</v>
      </c>
      <c r="C44" s="536" t="s">
        <v>33</v>
      </c>
      <c r="D44" s="698" t="s">
        <v>288</v>
      </c>
      <c r="E44" s="713">
        <f>'Total fac'!E44+'12 92'!E44+'12 3A'!E44</f>
        <v>307981.01676199998</v>
      </c>
      <c r="F44" s="712">
        <f>'Total fac'!F44+'12 92'!F44+'12 3A'!F44</f>
        <v>360479.24</v>
      </c>
      <c r="G44" s="710">
        <f t="shared" si="1"/>
        <v>-52498.223238000006</v>
      </c>
      <c r="H44" s="712">
        <f>'Total fac'!H44+'12 92'!H44+'12 3A'!H44</f>
        <v>393421.937974</v>
      </c>
      <c r="I44" s="712">
        <f>'Total fac'!I44+'12 92'!I44+'12 3A'!I44</f>
        <v>333049.01</v>
      </c>
      <c r="J44" s="709">
        <f t="shared" si="2"/>
        <v>60372.927973999991</v>
      </c>
      <c r="K44" s="712">
        <f>'Total fac'!K44+'12 92'!K44+'12 3A'!K44</f>
        <v>293478.773812</v>
      </c>
      <c r="L44" s="712">
        <f>'Total fac'!L44+'12 92'!L44+'12 3A'!L44</f>
        <v>388205.34</v>
      </c>
      <c r="M44" s="714">
        <f t="shared" si="3"/>
        <v>-94726.566188000026</v>
      </c>
      <c r="N44" s="688">
        <f t="shared" si="4"/>
        <v>994881.72854799987</v>
      </c>
      <c r="O44" s="689">
        <f t="shared" si="4"/>
        <v>1081733.5900000001</v>
      </c>
      <c r="P44" s="690">
        <f t="shared" si="5"/>
        <v>-86851.861452000216</v>
      </c>
      <c r="Q44" s="713">
        <f>'Total fac'!Q44+'12 92'!Q44+'12 3A'!Q44</f>
        <v>310256.34268699994</v>
      </c>
      <c r="R44" s="712">
        <f>'Total fac'!R44+'12 92'!R44+'12 3A'!R44</f>
        <v>263226.48</v>
      </c>
      <c r="S44" s="709">
        <f t="shared" si="6"/>
        <v>47029.862686999957</v>
      </c>
      <c r="T44" s="712">
        <f>'Total fac'!T44+'12 92'!T44+'12 3A'!T44</f>
        <v>378505.77578199998</v>
      </c>
      <c r="U44" s="712">
        <f>'Total fac'!U44+'12 92'!U44+'12 3A'!U44</f>
        <v>0</v>
      </c>
      <c r="V44" s="709">
        <f t="shared" si="7"/>
        <v>378505.77578199998</v>
      </c>
      <c r="W44" s="712">
        <f>'Total fac'!W44+'12 92'!W44+'12 3A'!W44</f>
        <v>276371.10713000002</v>
      </c>
      <c r="X44" s="712">
        <f>'Total fac'!X44+'12 92'!X44+'12 3A'!X44</f>
        <v>0</v>
      </c>
      <c r="Y44" s="714">
        <f t="shared" si="8"/>
        <v>276371.10713000002</v>
      </c>
      <c r="Z44" s="688">
        <f t="shared" si="9"/>
        <v>965133.22559899988</v>
      </c>
      <c r="AA44" s="701">
        <f t="shared" si="9"/>
        <v>263226.48</v>
      </c>
      <c r="AB44" s="690">
        <f t="shared" si="10"/>
        <v>701906.7455989999</v>
      </c>
      <c r="AC44" s="713">
        <f t="shared" si="11"/>
        <v>1960014.9541469999</v>
      </c>
      <c r="AD44" s="712">
        <f t="shared" si="12"/>
        <v>1344960.07</v>
      </c>
      <c r="AE44" s="710">
        <f t="shared" si="13"/>
        <v>615054.8841469998</v>
      </c>
      <c r="AF44" s="712">
        <f>'Total fac'!AF44+'12 92'!AF44+'12 3A'!AF44</f>
        <v>339738.01780500007</v>
      </c>
      <c r="AG44" s="712">
        <f>'Total fac'!AG44+'12 92'!AG44+'12 3A'!AG44</f>
        <v>0</v>
      </c>
      <c r="AH44" s="710">
        <f t="shared" si="14"/>
        <v>339738.01780500007</v>
      </c>
      <c r="AI44" s="712">
        <f>'Total fac'!AI44+'12 92'!AI44+'12 3A'!AI44</f>
        <v>353537.13816199993</v>
      </c>
      <c r="AJ44" s="712">
        <f>'Total fac'!AJ44+'12 92'!AJ44+'12 3A'!AJ44</f>
        <v>0</v>
      </c>
      <c r="AK44" s="710">
        <f t="shared" si="15"/>
        <v>353537.13816199993</v>
      </c>
      <c r="AL44" s="712">
        <f>'Total fac'!AL44+'12 92'!AL44+'12 3A'!AL44</f>
        <v>252953.84202400001</v>
      </c>
      <c r="AM44" s="712">
        <f>'Total fac'!AM44+'12 92'!AM44+'12 3A'!AM44</f>
        <v>0</v>
      </c>
      <c r="AN44" s="709">
        <f t="shared" si="16"/>
        <v>252953.84202400001</v>
      </c>
      <c r="AO44" s="688">
        <f t="shared" si="17"/>
        <v>946228.99799099995</v>
      </c>
      <c r="AP44" s="689">
        <f t="shared" si="17"/>
        <v>0</v>
      </c>
      <c r="AQ44" s="690">
        <f t="shared" si="18"/>
        <v>946228.99799099995</v>
      </c>
      <c r="AR44" s="713">
        <f>'Total fac'!AR44+'12 92'!AR44+'12 3A'!AR44</f>
        <v>317376.502362</v>
      </c>
      <c r="AS44" s="712">
        <f>'Total fac'!AS44+'12 92'!AS44+'12 3A'!AS44</f>
        <v>0</v>
      </c>
      <c r="AT44" s="710">
        <f t="shared" si="19"/>
        <v>317376.502362</v>
      </c>
      <c r="AU44" s="712">
        <f>'Total fac'!AU44+'12 92'!AU44+'12 3A'!AU44</f>
        <v>373673.70438199991</v>
      </c>
      <c r="AV44" s="712">
        <f>'Total fac'!AV44+'12 92'!AV44+'12 3A'!AV44</f>
        <v>0</v>
      </c>
      <c r="AW44" s="710">
        <f t="shared" si="20"/>
        <v>373673.70438199991</v>
      </c>
      <c r="AX44" s="712">
        <f>'Total fac'!AX44+'12 92'!AX44+'12 3A'!AX44</f>
        <v>247180.70287700003</v>
      </c>
      <c r="AY44" s="712">
        <f>'Total fac'!AY44+'12 92'!AY44+'12 3A'!AY44</f>
        <v>0</v>
      </c>
      <c r="AZ44" s="710">
        <f t="shared" si="21"/>
        <v>247180.70287700003</v>
      </c>
      <c r="BA44" s="688">
        <f t="shared" si="22"/>
        <v>938230.90962099982</v>
      </c>
      <c r="BB44" s="701">
        <f t="shared" si="22"/>
        <v>0</v>
      </c>
      <c r="BC44" s="706">
        <f t="shared" si="23"/>
        <v>938230.90962099982</v>
      </c>
      <c r="BD44" s="717">
        <f t="shared" si="0"/>
        <v>1884459.9076119997</v>
      </c>
      <c r="BE44" s="712">
        <f>'12 92'!BE44+'Total fac'!BE44+'12 3A'!BE44</f>
        <v>0</v>
      </c>
      <c r="BF44" s="716">
        <f t="shared" si="24"/>
        <v>1884459.9076119997</v>
      </c>
      <c r="BG44" s="717">
        <f t="shared" si="25"/>
        <v>3844474.8617589995</v>
      </c>
      <c r="BH44" s="712">
        <f t="shared" si="26"/>
        <v>1344960.07</v>
      </c>
      <c r="BI44" s="716">
        <f t="shared" si="27"/>
        <v>2499514.7917589992</v>
      </c>
      <c r="BJ44" s="541"/>
      <c r="BK44" s="380"/>
      <c r="BL44" s="380"/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</row>
    <row r="45" spans="1:79" s="383" customFormat="1" ht="33" customHeight="1">
      <c r="A45" s="388">
        <f t="shared" si="28"/>
        <v>39</v>
      </c>
      <c r="B45" s="384">
        <v>51612</v>
      </c>
      <c r="C45" s="536" t="s">
        <v>34</v>
      </c>
      <c r="D45" s="698" t="s">
        <v>289</v>
      </c>
      <c r="E45" s="713">
        <f>'Total fac'!E45+'12 92'!E45+'12 3A'!E45</f>
        <v>9000</v>
      </c>
      <c r="F45" s="712">
        <f>'Total fac'!F45+'12 92'!F45+'12 3A'!F45</f>
        <v>2580</v>
      </c>
      <c r="G45" s="710">
        <f t="shared" si="1"/>
        <v>6420</v>
      </c>
      <c r="H45" s="712">
        <f>'Total fac'!H45+'12 92'!H45+'12 3A'!H45</f>
        <v>9000</v>
      </c>
      <c r="I45" s="712">
        <f>'Total fac'!I45+'12 92'!I45+'12 3A'!I45</f>
        <v>7460</v>
      </c>
      <c r="J45" s="709">
        <f t="shared" si="2"/>
        <v>1540</v>
      </c>
      <c r="K45" s="712">
        <f>'Total fac'!K45+'12 92'!K45+'12 3A'!K45</f>
        <v>9000</v>
      </c>
      <c r="L45" s="712">
        <f>'Total fac'!L45+'12 92'!L45+'12 3A'!L45</f>
        <v>6960</v>
      </c>
      <c r="M45" s="714">
        <f t="shared" si="3"/>
        <v>2040</v>
      </c>
      <c r="N45" s="688">
        <f t="shared" si="4"/>
        <v>27000</v>
      </c>
      <c r="O45" s="689">
        <f t="shared" si="4"/>
        <v>17000</v>
      </c>
      <c r="P45" s="690">
        <f t="shared" si="5"/>
        <v>10000</v>
      </c>
      <c r="Q45" s="713">
        <f>'Total fac'!Q45+'12 92'!Q45+'12 3A'!Q45</f>
        <v>9000</v>
      </c>
      <c r="R45" s="712">
        <f>'Total fac'!R45+'12 92'!R45+'12 3A'!R45</f>
        <v>0</v>
      </c>
      <c r="S45" s="709">
        <f t="shared" si="6"/>
        <v>9000</v>
      </c>
      <c r="T45" s="712">
        <f>'Total fac'!T45+'12 92'!T45+'12 3A'!T45</f>
        <v>9000</v>
      </c>
      <c r="U45" s="712">
        <f>'Total fac'!U45+'12 92'!U45+'12 3A'!U45</f>
        <v>0</v>
      </c>
      <c r="V45" s="709">
        <f t="shared" si="7"/>
        <v>9000</v>
      </c>
      <c r="W45" s="712">
        <f>'Total fac'!W45+'12 92'!W45+'12 3A'!W45</f>
        <v>9000</v>
      </c>
      <c r="X45" s="712">
        <f>'Total fac'!X45+'12 92'!X45+'12 3A'!X45</f>
        <v>0</v>
      </c>
      <c r="Y45" s="714">
        <f t="shared" si="8"/>
        <v>9000</v>
      </c>
      <c r="Z45" s="688">
        <f t="shared" si="9"/>
        <v>27000</v>
      </c>
      <c r="AA45" s="701">
        <f t="shared" si="9"/>
        <v>0</v>
      </c>
      <c r="AB45" s="690">
        <f t="shared" si="10"/>
        <v>27000</v>
      </c>
      <c r="AC45" s="713">
        <f t="shared" si="11"/>
        <v>54000</v>
      </c>
      <c r="AD45" s="712">
        <f t="shared" si="12"/>
        <v>17000</v>
      </c>
      <c r="AE45" s="710">
        <f t="shared" si="13"/>
        <v>37000</v>
      </c>
      <c r="AF45" s="712">
        <f>'Total fac'!AF45+'12 92'!AF45+'12 3A'!AF45</f>
        <v>9000</v>
      </c>
      <c r="AG45" s="712">
        <f>'Total fac'!AG45+'12 92'!AG45+'12 3A'!AG45</f>
        <v>0</v>
      </c>
      <c r="AH45" s="710">
        <f t="shared" si="14"/>
        <v>9000</v>
      </c>
      <c r="AI45" s="712">
        <f>'Total fac'!AI45+'12 92'!AI45+'12 3A'!AI45</f>
        <v>9000</v>
      </c>
      <c r="AJ45" s="712">
        <f>'Total fac'!AJ45+'12 92'!AJ45+'12 3A'!AJ45</f>
        <v>0</v>
      </c>
      <c r="AK45" s="710">
        <f t="shared" si="15"/>
        <v>9000</v>
      </c>
      <c r="AL45" s="712">
        <f>'Total fac'!AL45+'12 92'!AL45+'12 3A'!AL45</f>
        <v>9000</v>
      </c>
      <c r="AM45" s="712">
        <f>'Total fac'!AM45+'12 92'!AM45+'12 3A'!AM45</f>
        <v>0</v>
      </c>
      <c r="AN45" s="709">
        <f t="shared" si="16"/>
        <v>9000</v>
      </c>
      <c r="AO45" s="688">
        <f t="shared" si="17"/>
        <v>27000</v>
      </c>
      <c r="AP45" s="689">
        <f t="shared" si="17"/>
        <v>0</v>
      </c>
      <c r="AQ45" s="690">
        <f t="shared" si="18"/>
        <v>27000</v>
      </c>
      <c r="AR45" s="713">
        <f>'Total fac'!AR45+'12 92'!AR45+'12 3A'!AR45</f>
        <v>11900</v>
      </c>
      <c r="AS45" s="712">
        <f>'Total fac'!AS45+'12 92'!AS45+'12 3A'!AS45</f>
        <v>0</v>
      </c>
      <c r="AT45" s="710">
        <f t="shared" si="19"/>
        <v>11900</v>
      </c>
      <c r="AU45" s="712">
        <f>'Total fac'!AU45+'12 92'!AU45+'12 3A'!AU45</f>
        <v>9000</v>
      </c>
      <c r="AV45" s="712">
        <f>'Total fac'!AV45+'12 92'!AV45+'12 3A'!AV45</f>
        <v>0</v>
      </c>
      <c r="AW45" s="710">
        <f t="shared" si="20"/>
        <v>9000</v>
      </c>
      <c r="AX45" s="712">
        <f>'Total fac'!AX45+'12 92'!AX45+'12 3A'!AX45</f>
        <v>9000</v>
      </c>
      <c r="AY45" s="712">
        <f>'Total fac'!AY45+'12 92'!AY45+'12 3A'!AY45</f>
        <v>0</v>
      </c>
      <c r="AZ45" s="710">
        <f t="shared" si="21"/>
        <v>9000</v>
      </c>
      <c r="BA45" s="688">
        <f t="shared" si="22"/>
        <v>29900</v>
      </c>
      <c r="BB45" s="701">
        <f t="shared" si="22"/>
        <v>0</v>
      </c>
      <c r="BC45" s="706">
        <f t="shared" si="23"/>
        <v>29900</v>
      </c>
      <c r="BD45" s="717">
        <f t="shared" si="0"/>
        <v>56900</v>
      </c>
      <c r="BE45" s="712">
        <f>'12 92'!BE45+'Total fac'!BE45+'12 3A'!BE45</f>
        <v>0</v>
      </c>
      <c r="BF45" s="716">
        <f t="shared" si="24"/>
        <v>56900</v>
      </c>
      <c r="BG45" s="717">
        <f t="shared" si="25"/>
        <v>110900</v>
      </c>
      <c r="BH45" s="712">
        <f t="shared" si="26"/>
        <v>17000</v>
      </c>
      <c r="BI45" s="716">
        <f t="shared" si="27"/>
        <v>93900</v>
      </c>
      <c r="BJ45" s="541"/>
      <c r="BK45" s="380"/>
      <c r="BL45" s="380"/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</row>
    <row r="46" spans="1:79" s="383" customFormat="1" ht="33" customHeight="1">
      <c r="A46" s="388">
        <f t="shared" si="28"/>
        <v>40</v>
      </c>
      <c r="B46" s="384">
        <v>51613</v>
      </c>
      <c r="C46" s="536" t="s">
        <v>61</v>
      </c>
      <c r="D46" s="698" t="s">
        <v>290</v>
      </c>
      <c r="E46" s="713">
        <f>'Total fac'!E46+'12 92'!E46+'12 3A'!E46</f>
        <v>4500</v>
      </c>
      <c r="F46" s="712">
        <f>'Total fac'!F46+'12 92'!F46+'12 3A'!F46</f>
        <v>5567</v>
      </c>
      <c r="G46" s="710">
        <f t="shared" si="1"/>
        <v>-1067</v>
      </c>
      <c r="H46" s="712">
        <f>'Total fac'!H46+'12 92'!H46+'12 3A'!H46</f>
        <v>7400</v>
      </c>
      <c r="I46" s="712">
        <f>'Total fac'!I46+'12 92'!I46+'12 3A'!I46</f>
        <v>4671</v>
      </c>
      <c r="J46" s="709">
        <f t="shared" si="2"/>
        <v>2729</v>
      </c>
      <c r="K46" s="712">
        <f>'Total fac'!K46+'12 92'!K46+'12 3A'!K46</f>
        <v>32800</v>
      </c>
      <c r="L46" s="712">
        <f>'Total fac'!L46+'12 92'!L46+'12 3A'!L46</f>
        <v>30863</v>
      </c>
      <c r="M46" s="714">
        <f t="shared" si="3"/>
        <v>1937</v>
      </c>
      <c r="N46" s="688">
        <f t="shared" si="4"/>
        <v>44700</v>
      </c>
      <c r="O46" s="689">
        <f t="shared" si="4"/>
        <v>41101</v>
      </c>
      <c r="P46" s="690">
        <f t="shared" si="5"/>
        <v>3599</v>
      </c>
      <c r="Q46" s="713">
        <f>'Total fac'!Q46+'12 92'!Q46+'12 3A'!Q46</f>
        <v>6500</v>
      </c>
      <c r="R46" s="712">
        <f>'Total fac'!R46+'12 92'!R46+'12 3A'!R46</f>
        <v>0</v>
      </c>
      <c r="S46" s="709">
        <f t="shared" si="6"/>
        <v>6500</v>
      </c>
      <c r="T46" s="712">
        <f>'Total fac'!T46+'12 92'!T46+'12 3A'!T46</f>
        <v>5000</v>
      </c>
      <c r="U46" s="712">
        <f>'Total fac'!U46+'12 92'!U46+'12 3A'!U46</f>
        <v>0</v>
      </c>
      <c r="V46" s="709">
        <f t="shared" si="7"/>
        <v>5000</v>
      </c>
      <c r="W46" s="712">
        <f>'Total fac'!W46+'12 92'!W46+'12 3A'!W46</f>
        <v>32900</v>
      </c>
      <c r="X46" s="712">
        <f>'Total fac'!X46+'12 92'!X46+'12 3A'!X46</f>
        <v>0</v>
      </c>
      <c r="Y46" s="714">
        <f t="shared" si="8"/>
        <v>32900</v>
      </c>
      <c r="Z46" s="688">
        <f t="shared" si="9"/>
        <v>44400</v>
      </c>
      <c r="AA46" s="701">
        <f t="shared" si="9"/>
        <v>0</v>
      </c>
      <c r="AB46" s="690">
        <f t="shared" si="10"/>
        <v>44400</v>
      </c>
      <c r="AC46" s="713">
        <f t="shared" si="11"/>
        <v>89100</v>
      </c>
      <c r="AD46" s="712">
        <f t="shared" si="12"/>
        <v>41101</v>
      </c>
      <c r="AE46" s="710">
        <f t="shared" si="13"/>
        <v>47999</v>
      </c>
      <c r="AF46" s="712">
        <f>'Total fac'!AF46+'12 92'!AF46+'12 3A'!AF46</f>
        <v>5300</v>
      </c>
      <c r="AG46" s="712">
        <f>'Total fac'!AG46+'12 92'!AG46+'12 3A'!AG46</f>
        <v>0</v>
      </c>
      <c r="AH46" s="710">
        <f t="shared" si="14"/>
        <v>5300</v>
      </c>
      <c r="AI46" s="712">
        <f>'Total fac'!AI46+'12 92'!AI46+'12 3A'!AI46</f>
        <v>5000</v>
      </c>
      <c r="AJ46" s="712">
        <f>'Total fac'!AJ46+'12 92'!AJ46+'12 3A'!AJ46</f>
        <v>0</v>
      </c>
      <c r="AK46" s="710">
        <f t="shared" si="15"/>
        <v>5000</v>
      </c>
      <c r="AL46" s="712">
        <f>'Total fac'!AL46+'12 92'!AL46+'12 3A'!AL46</f>
        <v>33400</v>
      </c>
      <c r="AM46" s="712">
        <f>'Total fac'!AM46+'12 92'!AM46+'12 3A'!AM46</f>
        <v>0</v>
      </c>
      <c r="AN46" s="709">
        <f t="shared" si="16"/>
        <v>33400</v>
      </c>
      <c r="AO46" s="688">
        <f t="shared" si="17"/>
        <v>43700</v>
      </c>
      <c r="AP46" s="689">
        <f t="shared" si="17"/>
        <v>0</v>
      </c>
      <c r="AQ46" s="690">
        <f t="shared" si="18"/>
        <v>43700</v>
      </c>
      <c r="AR46" s="713">
        <f>'Total fac'!AR46+'12 92'!AR46+'12 3A'!AR46</f>
        <v>7300</v>
      </c>
      <c r="AS46" s="712">
        <f>'Total fac'!AS46+'12 92'!AS46+'12 3A'!AS46</f>
        <v>0</v>
      </c>
      <c r="AT46" s="710">
        <f t="shared" si="19"/>
        <v>7300</v>
      </c>
      <c r="AU46" s="712">
        <f>'Total fac'!AU46+'12 92'!AU46+'12 3A'!AU46</f>
        <v>5800</v>
      </c>
      <c r="AV46" s="712">
        <f>'Total fac'!AV46+'12 92'!AV46+'12 3A'!AV46</f>
        <v>0</v>
      </c>
      <c r="AW46" s="710">
        <f t="shared" si="20"/>
        <v>5800</v>
      </c>
      <c r="AX46" s="712">
        <f>'Total fac'!AX46+'12 92'!AX46+'12 3A'!AX46</f>
        <v>5800</v>
      </c>
      <c r="AY46" s="712">
        <f>'Total fac'!AY46+'12 92'!AY46+'12 3A'!AY46</f>
        <v>0</v>
      </c>
      <c r="AZ46" s="710">
        <f t="shared" si="21"/>
        <v>5800</v>
      </c>
      <c r="BA46" s="688">
        <f t="shared" si="22"/>
        <v>18900</v>
      </c>
      <c r="BB46" s="701">
        <f t="shared" si="22"/>
        <v>0</v>
      </c>
      <c r="BC46" s="706">
        <f t="shared" si="23"/>
        <v>18900</v>
      </c>
      <c r="BD46" s="717">
        <f t="shared" si="0"/>
        <v>62600</v>
      </c>
      <c r="BE46" s="712">
        <f>'12 92'!BE46+'Total fac'!BE46+'12 3A'!BE46</f>
        <v>0</v>
      </c>
      <c r="BF46" s="716">
        <f t="shared" si="24"/>
        <v>62600</v>
      </c>
      <c r="BG46" s="717">
        <f t="shared" si="25"/>
        <v>151700</v>
      </c>
      <c r="BH46" s="712">
        <f t="shared" si="26"/>
        <v>41101</v>
      </c>
      <c r="BI46" s="716">
        <f t="shared" si="27"/>
        <v>110599</v>
      </c>
      <c r="BJ46" s="541"/>
      <c r="BK46" s="380"/>
      <c r="BL46" s="380"/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</row>
    <row r="47" spans="1:79" s="383" customFormat="1" ht="33" customHeight="1">
      <c r="A47" s="388">
        <f t="shared" si="28"/>
        <v>41</v>
      </c>
      <c r="B47" s="384">
        <v>51614</v>
      </c>
      <c r="C47" s="536" t="s">
        <v>42</v>
      </c>
      <c r="D47" s="698" t="s">
        <v>291</v>
      </c>
      <c r="E47" s="713">
        <f>'Total fac'!E47+'12 92'!E47+'12 3A'!E47</f>
        <v>126500</v>
      </c>
      <c r="F47" s="712">
        <f>'Total fac'!F47+'12 92'!F47+'12 3A'!F47</f>
        <v>173618.56</v>
      </c>
      <c r="G47" s="710">
        <f t="shared" si="1"/>
        <v>-47118.559999999998</v>
      </c>
      <c r="H47" s="712">
        <f>'Total fac'!H47+'12 92'!H47+'12 3A'!H47</f>
        <v>117500</v>
      </c>
      <c r="I47" s="712">
        <f>'Total fac'!I47+'12 92'!I47+'12 3A'!I47</f>
        <v>119836.69</v>
      </c>
      <c r="J47" s="709">
        <f t="shared" si="2"/>
        <v>-2336.6900000000023</v>
      </c>
      <c r="K47" s="712">
        <f>'Total fac'!K47+'12 92'!K47+'12 3A'!K47</f>
        <v>118000</v>
      </c>
      <c r="L47" s="712">
        <f>'Total fac'!L47+'12 92'!L47+'12 3A'!L47</f>
        <v>218095.27</v>
      </c>
      <c r="M47" s="714">
        <f t="shared" si="3"/>
        <v>-100095.26999999999</v>
      </c>
      <c r="N47" s="688">
        <f t="shared" si="4"/>
        <v>362000</v>
      </c>
      <c r="O47" s="689">
        <f t="shared" si="4"/>
        <v>511550.52</v>
      </c>
      <c r="P47" s="690">
        <f t="shared" si="5"/>
        <v>-149550.52000000002</v>
      </c>
      <c r="Q47" s="713">
        <f>'Total fac'!Q47+'12 92'!Q47+'12 3A'!Q47</f>
        <v>68250</v>
      </c>
      <c r="R47" s="712">
        <f>'Total fac'!R47+'12 92'!R47+'12 3A'!R47</f>
        <v>38218.18</v>
      </c>
      <c r="S47" s="709">
        <f t="shared" si="6"/>
        <v>30031.82</v>
      </c>
      <c r="T47" s="712">
        <f>'Total fac'!T47+'12 92'!T47+'12 3A'!T47</f>
        <v>68750</v>
      </c>
      <c r="U47" s="712">
        <f>'Total fac'!U47+'12 92'!U47+'12 3A'!U47</f>
        <v>0</v>
      </c>
      <c r="V47" s="709">
        <f t="shared" si="7"/>
        <v>68750</v>
      </c>
      <c r="W47" s="712">
        <f>'Total fac'!W47+'12 92'!W47+'12 3A'!W47</f>
        <v>68250</v>
      </c>
      <c r="X47" s="712">
        <f>'Total fac'!X47+'12 92'!X47+'12 3A'!X47</f>
        <v>0</v>
      </c>
      <c r="Y47" s="714">
        <f t="shared" si="8"/>
        <v>68250</v>
      </c>
      <c r="Z47" s="688">
        <f t="shared" si="9"/>
        <v>205250</v>
      </c>
      <c r="AA47" s="701">
        <f t="shared" si="9"/>
        <v>38218.18</v>
      </c>
      <c r="AB47" s="690">
        <f t="shared" si="10"/>
        <v>167031.82</v>
      </c>
      <c r="AC47" s="713">
        <f t="shared" si="11"/>
        <v>567250</v>
      </c>
      <c r="AD47" s="712">
        <f t="shared" si="12"/>
        <v>549768.70000000007</v>
      </c>
      <c r="AE47" s="710">
        <f t="shared" si="13"/>
        <v>17481.29999999993</v>
      </c>
      <c r="AF47" s="712">
        <f>'Total fac'!AF47+'12 92'!AF47+'12 3A'!AF47</f>
        <v>67250</v>
      </c>
      <c r="AG47" s="712">
        <f>'Total fac'!AG47+'12 92'!AG47+'12 3A'!AG47</f>
        <v>0</v>
      </c>
      <c r="AH47" s="710">
        <f t="shared" si="14"/>
        <v>67250</v>
      </c>
      <c r="AI47" s="712">
        <f>'Total fac'!AI47+'12 92'!AI47+'12 3A'!AI47</f>
        <v>67250</v>
      </c>
      <c r="AJ47" s="712">
        <f>'Total fac'!AJ47+'12 92'!AJ47+'12 3A'!AJ47</f>
        <v>0</v>
      </c>
      <c r="AK47" s="710">
        <f t="shared" si="15"/>
        <v>67250</v>
      </c>
      <c r="AL47" s="712">
        <f>'Total fac'!AL47+'12 92'!AL47+'12 3A'!AL47</f>
        <v>67250</v>
      </c>
      <c r="AM47" s="712">
        <f>'Total fac'!AM47+'12 92'!AM47+'12 3A'!AM47</f>
        <v>0</v>
      </c>
      <c r="AN47" s="709">
        <f t="shared" si="16"/>
        <v>67250</v>
      </c>
      <c r="AO47" s="688">
        <f t="shared" si="17"/>
        <v>201750</v>
      </c>
      <c r="AP47" s="689">
        <f t="shared" si="17"/>
        <v>0</v>
      </c>
      <c r="AQ47" s="690">
        <f t="shared" si="18"/>
        <v>201750</v>
      </c>
      <c r="AR47" s="713">
        <f>'Total fac'!AR47+'12 92'!AR47+'12 3A'!AR47</f>
        <v>68250</v>
      </c>
      <c r="AS47" s="712">
        <f>'Total fac'!AS47+'12 92'!AS47+'12 3A'!AS47</f>
        <v>0</v>
      </c>
      <c r="AT47" s="710">
        <f t="shared" si="19"/>
        <v>68250</v>
      </c>
      <c r="AU47" s="712">
        <f>'Total fac'!AU47+'12 92'!AU47+'12 3A'!AU47</f>
        <v>77250</v>
      </c>
      <c r="AV47" s="712">
        <f>'Total fac'!AV47+'12 92'!AV47+'12 3A'!AV47</f>
        <v>0</v>
      </c>
      <c r="AW47" s="710">
        <f t="shared" si="20"/>
        <v>77250</v>
      </c>
      <c r="AX47" s="712">
        <f>'Total fac'!AX47+'12 92'!AX47+'12 3A'!AX47</f>
        <v>472601</v>
      </c>
      <c r="AY47" s="712">
        <f>'Total fac'!AY47+'12 92'!AY47+'12 3A'!AY47</f>
        <v>0</v>
      </c>
      <c r="AZ47" s="710">
        <f t="shared" si="21"/>
        <v>472601</v>
      </c>
      <c r="BA47" s="688">
        <f t="shared" si="22"/>
        <v>618101</v>
      </c>
      <c r="BB47" s="701">
        <f t="shared" si="22"/>
        <v>0</v>
      </c>
      <c r="BC47" s="706">
        <f t="shared" si="23"/>
        <v>618101</v>
      </c>
      <c r="BD47" s="717">
        <f t="shared" si="0"/>
        <v>819851</v>
      </c>
      <c r="BE47" s="712">
        <f>'12 92'!BE47+'Total fac'!BE47+'12 3A'!BE47</f>
        <v>0</v>
      </c>
      <c r="BF47" s="716">
        <f t="shared" si="24"/>
        <v>819851</v>
      </c>
      <c r="BG47" s="717">
        <f t="shared" si="25"/>
        <v>1387101</v>
      </c>
      <c r="BH47" s="712">
        <f t="shared" si="26"/>
        <v>549768.70000000007</v>
      </c>
      <c r="BI47" s="716">
        <f t="shared" si="27"/>
        <v>837332.29999999993</v>
      </c>
      <c r="BJ47" s="541"/>
      <c r="BK47" s="380"/>
      <c r="BL47" s="380"/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</row>
    <row r="48" spans="1:79" s="383" customFormat="1" ht="33" customHeight="1">
      <c r="A48" s="388">
        <f t="shared" si="28"/>
        <v>42</v>
      </c>
      <c r="B48" s="384">
        <v>51615</v>
      </c>
      <c r="C48" s="536" t="s">
        <v>83</v>
      </c>
      <c r="D48" s="698" t="s">
        <v>292</v>
      </c>
      <c r="E48" s="713">
        <f>'Total fac'!E48+'12 92'!E48+'12 3A'!E48</f>
        <v>50000</v>
      </c>
      <c r="F48" s="712">
        <f>'Total fac'!F48+'12 92'!F48+'12 3A'!F48</f>
        <v>29299.999999999996</v>
      </c>
      <c r="G48" s="710">
        <f t="shared" si="1"/>
        <v>20700.000000000004</v>
      </c>
      <c r="H48" s="712">
        <f>'Total fac'!H48+'12 92'!H48+'12 3A'!H48</f>
        <v>213500</v>
      </c>
      <c r="I48" s="712">
        <f>'Total fac'!I48+'12 92'!I48+'12 3A'!I48</f>
        <v>285250</v>
      </c>
      <c r="J48" s="709">
        <f t="shared" si="2"/>
        <v>-71750</v>
      </c>
      <c r="K48" s="712">
        <f>'Total fac'!K48+'12 92'!K48+'12 3A'!K48</f>
        <v>176250</v>
      </c>
      <c r="L48" s="712">
        <f>'Total fac'!L48+'12 92'!L48+'12 3A'!L48</f>
        <v>-49740</v>
      </c>
      <c r="M48" s="714">
        <f t="shared" si="3"/>
        <v>225990</v>
      </c>
      <c r="N48" s="688">
        <f t="shared" si="4"/>
        <v>439750</v>
      </c>
      <c r="O48" s="689">
        <f t="shared" si="4"/>
        <v>264810</v>
      </c>
      <c r="P48" s="690">
        <f t="shared" si="5"/>
        <v>174940</v>
      </c>
      <c r="Q48" s="713">
        <f>'Total fac'!Q48+'12 92'!Q48+'12 3A'!Q48</f>
        <v>52000</v>
      </c>
      <c r="R48" s="712">
        <f>'Total fac'!R48+'12 92'!R48+'12 3A'!R48</f>
        <v>53910</v>
      </c>
      <c r="S48" s="709">
        <f t="shared" si="6"/>
        <v>-1910</v>
      </c>
      <c r="T48" s="712">
        <f>'Total fac'!T48+'12 92'!T48+'12 3A'!T48</f>
        <v>276200</v>
      </c>
      <c r="U48" s="712">
        <f>'Total fac'!U48+'12 92'!U48+'12 3A'!U48</f>
        <v>0</v>
      </c>
      <c r="V48" s="709">
        <f t="shared" si="7"/>
        <v>276200</v>
      </c>
      <c r="W48" s="712">
        <f>'Total fac'!W48+'12 92'!W48+'12 3A'!W48</f>
        <v>75500</v>
      </c>
      <c r="X48" s="712">
        <f>'Total fac'!X48+'12 92'!X48+'12 3A'!X48</f>
        <v>0</v>
      </c>
      <c r="Y48" s="714">
        <f t="shared" si="8"/>
        <v>75500</v>
      </c>
      <c r="Z48" s="688">
        <f t="shared" si="9"/>
        <v>403700</v>
      </c>
      <c r="AA48" s="701">
        <f t="shared" si="9"/>
        <v>53910</v>
      </c>
      <c r="AB48" s="690">
        <f t="shared" si="10"/>
        <v>349790</v>
      </c>
      <c r="AC48" s="713">
        <f>E48+H48+K48+Q48+T48+W48</f>
        <v>843450</v>
      </c>
      <c r="AD48" s="712">
        <f t="shared" si="12"/>
        <v>318720</v>
      </c>
      <c r="AE48" s="710">
        <f t="shared" si="13"/>
        <v>524730</v>
      </c>
      <c r="AF48" s="712">
        <f>'Total fac'!AF48+'12 92'!AF48+'12 3A'!AF48</f>
        <v>50000</v>
      </c>
      <c r="AG48" s="712">
        <f>'Total fac'!AG48+'12 92'!AG48+'12 3A'!AG48</f>
        <v>0</v>
      </c>
      <c r="AH48" s="710">
        <f t="shared" si="14"/>
        <v>50000</v>
      </c>
      <c r="AI48" s="712">
        <f>'Total fac'!AI48+'12 92'!AI48+'12 3A'!AI48</f>
        <v>52000</v>
      </c>
      <c r="AJ48" s="712">
        <f>'Total fac'!AJ48+'12 92'!AJ48+'12 3A'!AJ48</f>
        <v>0</v>
      </c>
      <c r="AK48" s="710">
        <f t="shared" si="15"/>
        <v>52000</v>
      </c>
      <c r="AL48" s="712">
        <f>'Total fac'!AL48+'12 92'!AL48+'12 3A'!AL48</f>
        <v>111700</v>
      </c>
      <c r="AM48" s="712">
        <f>'Total fac'!AM48+'12 92'!AM48+'12 3A'!AM48</f>
        <v>0</v>
      </c>
      <c r="AN48" s="709">
        <f t="shared" si="16"/>
        <v>111700</v>
      </c>
      <c r="AO48" s="688">
        <f t="shared" si="17"/>
        <v>213700</v>
      </c>
      <c r="AP48" s="689">
        <f t="shared" si="17"/>
        <v>0</v>
      </c>
      <c r="AQ48" s="690">
        <f t="shared" si="18"/>
        <v>213700</v>
      </c>
      <c r="AR48" s="713">
        <f>'Total fac'!AR48+'12 92'!AR48+'12 3A'!AR48</f>
        <v>56300</v>
      </c>
      <c r="AS48" s="712">
        <f>'Total fac'!AS48+'12 92'!AS48+'12 3A'!AS48</f>
        <v>0</v>
      </c>
      <c r="AT48" s="710">
        <f t="shared" si="19"/>
        <v>56300</v>
      </c>
      <c r="AU48" s="712">
        <f>'Total fac'!AU48+'12 92'!AU48+'12 3A'!AU48</f>
        <v>249350</v>
      </c>
      <c r="AV48" s="712">
        <f>'Total fac'!AV48+'12 92'!AV48+'12 3A'!AV48</f>
        <v>0</v>
      </c>
      <c r="AW48" s="710">
        <f t="shared" si="20"/>
        <v>249350</v>
      </c>
      <c r="AX48" s="712">
        <f>'Total fac'!AX48+'12 92'!AX48+'12 3A'!AX48</f>
        <v>50000</v>
      </c>
      <c r="AY48" s="712">
        <f>'Total fac'!AY48+'12 92'!AY48+'12 3A'!AY48</f>
        <v>0</v>
      </c>
      <c r="AZ48" s="710">
        <f t="shared" si="21"/>
        <v>50000</v>
      </c>
      <c r="BA48" s="688">
        <f t="shared" si="22"/>
        <v>355650</v>
      </c>
      <c r="BB48" s="701">
        <f t="shared" si="22"/>
        <v>0</v>
      </c>
      <c r="BC48" s="706">
        <f t="shared" si="23"/>
        <v>355650</v>
      </c>
      <c r="BD48" s="717">
        <f t="shared" si="0"/>
        <v>569350</v>
      </c>
      <c r="BE48" s="712">
        <f>'12 92'!BE48+'Total fac'!BE48+'12 3A'!BE48</f>
        <v>0</v>
      </c>
      <c r="BF48" s="716">
        <f t="shared" si="24"/>
        <v>569350</v>
      </c>
      <c r="BG48" s="717">
        <f t="shared" si="25"/>
        <v>1412800</v>
      </c>
      <c r="BH48" s="712">
        <f t="shared" si="26"/>
        <v>318720</v>
      </c>
      <c r="BI48" s="716">
        <f t="shared" si="27"/>
        <v>1094080</v>
      </c>
      <c r="BJ48" s="541"/>
      <c r="BK48" s="380"/>
      <c r="BL48" s="380"/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</row>
    <row r="49" spans="1:79" s="383" customFormat="1" ht="33" customHeight="1">
      <c r="A49" s="388">
        <f t="shared" si="28"/>
        <v>43</v>
      </c>
      <c r="B49" s="384">
        <v>51616</v>
      </c>
      <c r="C49" s="536" t="s">
        <v>35</v>
      </c>
      <c r="D49" s="698" t="s">
        <v>293</v>
      </c>
      <c r="E49" s="713">
        <f>'Total fac'!E49+'12 92'!E49+'12 3A'!E49</f>
        <v>0</v>
      </c>
      <c r="F49" s="712">
        <f>'Total fac'!F49+'12 92'!F49+'12 3A'!F49</f>
        <v>0</v>
      </c>
      <c r="G49" s="710">
        <f t="shared" si="1"/>
        <v>0</v>
      </c>
      <c r="H49" s="712">
        <f>'Total fac'!H49+'12 92'!H49+'12 3A'!H49</f>
        <v>14000</v>
      </c>
      <c r="I49" s="712">
        <f>'Total fac'!I49+'12 92'!I49+'12 3A'!I49</f>
        <v>0</v>
      </c>
      <c r="J49" s="709">
        <f t="shared" si="2"/>
        <v>14000</v>
      </c>
      <c r="K49" s="712">
        <f>'Total fac'!K49+'12 92'!K49+'12 3A'!K49</f>
        <v>0</v>
      </c>
      <c r="L49" s="712">
        <f>'Total fac'!L49+'12 92'!L49+'12 3A'!L49</f>
        <v>2000</v>
      </c>
      <c r="M49" s="714">
        <f t="shared" si="3"/>
        <v>-2000</v>
      </c>
      <c r="N49" s="688">
        <f t="shared" si="4"/>
        <v>14000</v>
      </c>
      <c r="O49" s="689">
        <f t="shared" si="4"/>
        <v>2000</v>
      </c>
      <c r="P49" s="690">
        <f t="shared" si="5"/>
        <v>12000</v>
      </c>
      <c r="Q49" s="713">
        <f>'Total fac'!Q49+'12 92'!Q49+'12 3A'!Q49</f>
        <v>5000</v>
      </c>
      <c r="R49" s="712">
        <f>'Total fac'!R49+'12 92'!R49+'12 3A'!R49</f>
        <v>0</v>
      </c>
      <c r="S49" s="709">
        <f t="shared" si="6"/>
        <v>5000</v>
      </c>
      <c r="T49" s="712">
        <f>'Total fac'!T49+'12 92'!T49+'12 3A'!T49</f>
        <v>0</v>
      </c>
      <c r="U49" s="712">
        <f>'Total fac'!U49+'12 92'!U49+'12 3A'!U49</f>
        <v>0</v>
      </c>
      <c r="V49" s="709">
        <f t="shared" si="7"/>
        <v>0</v>
      </c>
      <c r="W49" s="712">
        <f>'Total fac'!W49+'12 92'!W49+'12 3A'!W49</f>
        <v>0</v>
      </c>
      <c r="X49" s="712">
        <f>'Total fac'!X49+'12 92'!X49+'12 3A'!X49</f>
        <v>0</v>
      </c>
      <c r="Y49" s="714">
        <f t="shared" si="8"/>
        <v>0</v>
      </c>
      <c r="Z49" s="688">
        <f t="shared" si="9"/>
        <v>5000</v>
      </c>
      <c r="AA49" s="701">
        <f t="shared" si="9"/>
        <v>0</v>
      </c>
      <c r="AB49" s="690">
        <f t="shared" si="10"/>
        <v>5000</v>
      </c>
      <c r="AC49" s="713">
        <f t="shared" si="11"/>
        <v>19000</v>
      </c>
      <c r="AD49" s="712">
        <f t="shared" si="12"/>
        <v>2000</v>
      </c>
      <c r="AE49" s="710">
        <f t="shared" si="13"/>
        <v>17000</v>
      </c>
      <c r="AF49" s="712">
        <f>'Total fac'!AF49+'12 92'!AF49+'12 3A'!AF49</f>
        <v>0</v>
      </c>
      <c r="AG49" s="712">
        <f>'Total fac'!AG49+'12 92'!AG49+'12 3A'!AG49</f>
        <v>0</v>
      </c>
      <c r="AH49" s="710">
        <f t="shared" si="14"/>
        <v>0</v>
      </c>
      <c r="AI49" s="712">
        <f>'Total fac'!AI49+'12 92'!AI49+'12 3A'!AI49</f>
        <v>14000</v>
      </c>
      <c r="AJ49" s="712">
        <f>'Total fac'!AJ49+'12 92'!AJ49+'12 3A'!AJ49</f>
        <v>0</v>
      </c>
      <c r="AK49" s="710">
        <f t="shared" si="15"/>
        <v>14000</v>
      </c>
      <c r="AL49" s="712">
        <f>'Total fac'!AL49+'12 92'!AL49+'12 3A'!AL49</f>
        <v>0</v>
      </c>
      <c r="AM49" s="712">
        <f>'Total fac'!AM49+'12 92'!AM49+'12 3A'!AM49</f>
        <v>0</v>
      </c>
      <c r="AN49" s="709">
        <f t="shared" si="16"/>
        <v>0</v>
      </c>
      <c r="AO49" s="688">
        <f t="shared" si="17"/>
        <v>14000</v>
      </c>
      <c r="AP49" s="689">
        <f t="shared" si="17"/>
        <v>0</v>
      </c>
      <c r="AQ49" s="690">
        <f t="shared" si="18"/>
        <v>14000</v>
      </c>
      <c r="AR49" s="713">
        <f>'Total fac'!AR49+'12 92'!AR49+'12 3A'!AR49</f>
        <v>5000</v>
      </c>
      <c r="AS49" s="712">
        <f>'Total fac'!AS49+'12 92'!AS49+'12 3A'!AS49</f>
        <v>0</v>
      </c>
      <c r="AT49" s="710">
        <f t="shared" si="19"/>
        <v>5000</v>
      </c>
      <c r="AU49" s="712">
        <f>'Total fac'!AU49+'12 92'!AU49+'12 3A'!AU49</f>
        <v>0</v>
      </c>
      <c r="AV49" s="712">
        <f>'Total fac'!AV49+'12 92'!AV49+'12 3A'!AV49</f>
        <v>0</v>
      </c>
      <c r="AW49" s="710">
        <f t="shared" si="20"/>
        <v>0</v>
      </c>
      <c r="AX49" s="712">
        <f>'Total fac'!AX49+'12 92'!AX49+'12 3A'!AX49</f>
        <v>0</v>
      </c>
      <c r="AY49" s="712">
        <f>'Total fac'!AY49+'12 92'!AY49+'12 3A'!AY49</f>
        <v>0</v>
      </c>
      <c r="AZ49" s="710">
        <f t="shared" si="21"/>
        <v>0</v>
      </c>
      <c r="BA49" s="688">
        <f t="shared" si="22"/>
        <v>5000</v>
      </c>
      <c r="BB49" s="701">
        <f t="shared" si="22"/>
        <v>0</v>
      </c>
      <c r="BC49" s="706">
        <f t="shared" si="23"/>
        <v>5000</v>
      </c>
      <c r="BD49" s="717">
        <f t="shared" si="0"/>
        <v>19000</v>
      </c>
      <c r="BE49" s="712">
        <f>'12 92'!BE49+'Total fac'!BE49+'12 3A'!BE49</f>
        <v>0</v>
      </c>
      <c r="BF49" s="716">
        <f t="shared" si="24"/>
        <v>19000</v>
      </c>
      <c r="BG49" s="717">
        <f t="shared" si="25"/>
        <v>38000</v>
      </c>
      <c r="BH49" s="712">
        <f t="shared" si="26"/>
        <v>2000</v>
      </c>
      <c r="BI49" s="716">
        <f t="shared" si="27"/>
        <v>36000</v>
      </c>
      <c r="BJ49" s="541"/>
      <c r="BK49" s="380"/>
      <c r="BL49" s="380"/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</row>
    <row r="50" spans="1:79" s="383" customFormat="1" ht="33" customHeight="1" thickBot="1">
      <c r="A50" s="388">
        <f t="shared" si="28"/>
        <v>44</v>
      </c>
      <c r="B50" s="384">
        <v>51617</v>
      </c>
      <c r="C50" s="536" t="s">
        <v>36</v>
      </c>
      <c r="D50" s="698" t="s">
        <v>294</v>
      </c>
      <c r="E50" s="713">
        <f>'Total fac'!E50+'12 92'!E50+'12 3A'!E50</f>
        <v>18200</v>
      </c>
      <c r="F50" s="712">
        <f>'Total fac'!F50+'12 92'!F50+'12 3A'!F50</f>
        <v>1006</v>
      </c>
      <c r="G50" s="710">
        <f t="shared" si="1"/>
        <v>17194</v>
      </c>
      <c r="H50" s="712">
        <f>'Total fac'!H50+'12 92'!H50+'12 3A'!H50</f>
        <v>18200</v>
      </c>
      <c r="I50" s="712">
        <f>'Total fac'!I50+'12 92'!I50+'12 3A'!I50</f>
        <v>530</v>
      </c>
      <c r="J50" s="709">
        <f t="shared" si="2"/>
        <v>17670</v>
      </c>
      <c r="K50" s="712">
        <f>'Total fac'!K50+'12 92'!K50+'12 3A'!K50</f>
        <v>27200</v>
      </c>
      <c r="L50" s="712">
        <f>'Total fac'!L50+'12 92'!L50+'12 3A'!L50</f>
        <v>12461.56</v>
      </c>
      <c r="M50" s="714">
        <f t="shared" si="3"/>
        <v>14738.44</v>
      </c>
      <c r="N50" s="688">
        <f t="shared" si="4"/>
        <v>63600</v>
      </c>
      <c r="O50" s="689">
        <f t="shared" si="4"/>
        <v>13997.56</v>
      </c>
      <c r="P50" s="690">
        <f t="shared" si="5"/>
        <v>49602.44</v>
      </c>
      <c r="Q50" s="713">
        <f>'Total fac'!Q50+'12 92'!Q50+'12 3A'!Q50</f>
        <v>18200</v>
      </c>
      <c r="R50" s="712">
        <f>'Total fac'!R50+'12 92'!R50+'12 3A'!R50</f>
        <v>0</v>
      </c>
      <c r="S50" s="709">
        <f t="shared" si="6"/>
        <v>18200</v>
      </c>
      <c r="T50" s="712">
        <f>'Total fac'!T50+'12 92'!T50+'12 3A'!T50</f>
        <v>956640</v>
      </c>
      <c r="U50" s="712">
        <f>'Total fac'!U50+'12 92'!U50+'12 3A'!U50</f>
        <v>0</v>
      </c>
      <c r="V50" s="709">
        <f t="shared" si="7"/>
        <v>956640</v>
      </c>
      <c r="W50" s="712">
        <f>'Total fac'!W50+'12 92'!W50+'12 3A'!W50</f>
        <v>59024</v>
      </c>
      <c r="X50" s="712">
        <f>'Total fac'!X50+'12 92'!X50+'12 3A'!X50</f>
        <v>0</v>
      </c>
      <c r="Y50" s="714">
        <f t="shared" si="8"/>
        <v>59024</v>
      </c>
      <c r="Z50" s="688">
        <f t="shared" si="9"/>
        <v>1033864</v>
      </c>
      <c r="AA50" s="701">
        <f t="shared" si="9"/>
        <v>0</v>
      </c>
      <c r="AB50" s="690">
        <f t="shared" si="10"/>
        <v>1033864</v>
      </c>
      <c r="AC50" s="713">
        <f t="shared" si="11"/>
        <v>1097464</v>
      </c>
      <c r="AD50" s="712">
        <f t="shared" si="12"/>
        <v>13997.56</v>
      </c>
      <c r="AE50" s="710">
        <f t="shared" si="13"/>
        <v>1083466.44</v>
      </c>
      <c r="AF50" s="712">
        <f>'Total fac'!AF50+'12 92'!AF50+'12 3A'!AF50</f>
        <v>18200</v>
      </c>
      <c r="AG50" s="712">
        <f>'Total fac'!AG50+'12 92'!AG50+'12 3A'!AG50</f>
        <v>0</v>
      </c>
      <c r="AH50" s="710">
        <f t="shared" si="14"/>
        <v>18200</v>
      </c>
      <c r="AI50" s="712">
        <f>'Total fac'!AI50+'12 92'!AI50+'12 3A'!AI50</f>
        <v>18200</v>
      </c>
      <c r="AJ50" s="712">
        <f>'Total fac'!AJ50+'12 92'!AJ50+'12 3A'!AJ50</f>
        <v>0</v>
      </c>
      <c r="AK50" s="710">
        <f t="shared" si="15"/>
        <v>18200</v>
      </c>
      <c r="AL50" s="712">
        <f>'Total fac'!AL50+'12 92'!AL50+'12 3A'!AL50</f>
        <v>18200</v>
      </c>
      <c r="AM50" s="712">
        <f>'Total fac'!AM50+'12 92'!AM50+'12 3A'!AM50</f>
        <v>0</v>
      </c>
      <c r="AN50" s="709">
        <f t="shared" si="16"/>
        <v>18200</v>
      </c>
      <c r="AO50" s="688">
        <f t="shared" si="17"/>
        <v>54600</v>
      </c>
      <c r="AP50" s="689">
        <f t="shared" si="17"/>
        <v>0</v>
      </c>
      <c r="AQ50" s="690">
        <f t="shared" si="18"/>
        <v>54600</v>
      </c>
      <c r="AR50" s="713">
        <f>'Total fac'!AR50+'12 92'!AR50+'12 3A'!AR50</f>
        <v>23200</v>
      </c>
      <c r="AS50" s="712">
        <f>'Total fac'!AS50+'12 92'!AS50+'12 3A'!AS50</f>
        <v>0</v>
      </c>
      <c r="AT50" s="710">
        <f t="shared" si="19"/>
        <v>23200</v>
      </c>
      <c r="AU50" s="712">
        <f>'Total fac'!AU50+'12 92'!AU50+'12 3A'!AU50</f>
        <v>18200</v>
      </c>
      <c r="AV50" s="712">
        <f>'Total fac'!AV50+'12 92'!AV50+'12 3A'!AV50</f>
        <v>0</v>
      </c>
      <c r="AW50" s="710">
        <f t="shared" si="20"/>
        <v>18200</v>
      </c>
      <c r="AX50" s="712">
        <f>'Total fac'!AX50+'12 92'!AX50+'12 3A'!AX50</f>
        <v>28200</v>
      </c>
      <c r="AY50" s="712">
        <f>'Total fac'!AY50+'12 92'!AY50+'12 3A'!AY50</f>
        <v>0</v>
      </c>
      <c r="AZ50" s="710">
        <f t="shared" si="21"/>
        <v>28200</v>
      </c>
      <c r="BA50" s="688">
        <f t="shared" si="22"/>
        <v>69600</v>
      </c>
      <c r="BB50" s="701">
        <f t="shared" si="22"/>
        <v>0</v>
      </c>
      <c r="BC50" s="706">
        <f t="shared" si="23"/>
        <v>69600</v>
      </c>
      <c r="BD50" s="717">
        <f t="shared" ref="BD50" si="29">AF50+AI50+AL50+AR50+AU50+AX50</f>
        <v>124200</v>
      </c>
      <c r="BE50" s="712">
        <f>'12 92'!BE50+'Total fac'!BE50+'12 3A'!BE50</f>
        <v>0</v>
      </c>
      <c r="BF50" s="716">
        <f t="shared" si="24"/>
        <v>124200</v>
      </c>
      <c r="BG50" s="717">
        <f t="shared" si="25"/>
        <v>1221664</v>
      </c>
      <c r="BH50" s="712">
        <f t="shared" si="26"/>
        <v>13997.56</v>
      </c>
      <c r="BI50" s="729">
        <f t="shared" si="27"/>
        <v>1207666.44</v>
      </c>
      <c r="BJ50" s="541"/>
      <c r="BK50" s="380"/>
      <c r="BL50" s="380"/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</row>
    <row r="51" spans="1:79" s="365" customFormat="1" ht="45" customHeight="1" thickBot="1">
      <c r="A51" s="814" t="s">
        <v>51</v>
      </c>
      <c r="B51" s="815"/>
      <c r="C51" s="815"/>
      <c r="D51" s="699"/>
      <c r="E51" s="719">
        <f t="shared" ref="E51:AJ51" si="30">SUM(E7:E50)</f>
        <v>24747753.886943452</v>
      </c>
      <c r="F51" s="718">
        <f t="shared" si="30"/>
        <v>25652421.720000003</v>
      </c>
      <c r="G51" s="720">
        <f t="shared" si="30"/>
        <v>-904667.83305654954</v>
      </c>
      <c r="H51" s="718">
        <f t="shared" si="30"/>
        <v>25124399.613506779</v>
      </c>
      <c r="I51" s="718">
        <f t="shared" si="30"/>
        <v>27380766.920000009</v>
      </c>
      <c r="J51" s="708">
        <f t="shared" si="30"/>
        <v>-2256367.306493219</v>
      </c>
      <c r="K51" s="718">
        <f t="shared" si="30"/>
        <v>25497934.834527846</v>
      </c>
      <c r="L51" s="718">
        <f t="shared" si="30"/>
        <v>26314978.860000003</v>
      </c>
      <c r="M51" s="721">
        <f t="shared" si="30"/>
        <v>-817044.02547215507</v>
      </c>
      <c r="N51" s="691">
        <f t="shared" si="30"/>
        <v>75191588.334978074</v>
      </c>
      <c r="O51" s="692">
        <f t="shared" si="30"/>
        <v>79169667.5</v>
      </c>
      <c r="P51" s="693">
        <f t="shared" si="30"/>
        <v>-3978079.165021922</v>
      </c>
      <c r="Q51" s="719">
        <f t="shared" si="30"/>
        <v>24174784.738101851</v>
      </c>
      <c r="R51" s="718">
        <f t="shared" si="30"/>
        <v>18106039.980000004</v>
      </c>
      <c r="S51" s="720">
        <f t="shared" si="30"/>
        <v>6068744.7581018517</v>
      </c>
      <c r="T51" s="718">
        <f t="shared" si="30"/>
        <v>25663921.886682291</v>
      </c>
      <c r="U51" s="718">
        <f t="shared" si="30"/>
        <v>0</v>
      </c>
      <c r="V51" s="708">
        <f t="shared" si="30"/>
        <v>25663921.886682291</v>
      </c>
      <c r="W51" s="719">
        <f t="shared" si="30"/>
        <v>24724925.679511528</v>
      </c>
      <c r="X51" s="718">
        <f t="shared" si="30"/>
        <v>0</v>
      </c>
      <c r="Y51" s="721">
        <f t="shared" si="30"/>
        <v>24724925.679511528</v>
      </c>
      <c r="Z51" s="691">
        <f t="shared" si="30"/>
        <v>74384932.304295674</v>
      </c>
      <c r="AA51" s="702">
        <f t="shared" si="30"/>
        <v>18046539.980000004</v>
      </c>
      <c r="AB51" s="693">
        <f t="shared" si="30"/>
        <v>56338392.324295692</v>
      </c>
      <c r="AC51" s="719">
        <f t="shared" si="30"/>
        <v>149933720.63927376</v>
      </c>
      <c r="AD51" s="718">
        <f t="shared" si="30"/>
        <v>97454207.480000019</v>
      </c>
      <c r="AE51" s="720">
        <f t="shared" si="30"/>
        <v>52479513.159273751</v>
      </c>
      <c r="AF51" s="718">
        <f t="shared" si="30"/>
        <v>24246518.002030779</v>
      </c>
      <c r="AG51" s="718">
        <f t="shared" si="30"/>
        <v>0</v>
      </c>
      <c r="AH51" s="720">
        <f t="shared" si="30"/>
        <v>24246518.002030779</v>
      </c>
      <c r="AI51" s="718">
        <f t="shared" si="30"/>
        <v>24054727.636545774</v>
      </c>
      <c r="AJ51" s="718">
        <f t="shared" si="30"/>
        <v>0</v>
      </c>
      <c r="AK51" s="720">
        <f t="shared" ref="AK51:BI51" si="31">SUM(AK7:AK50)</f>
        <v>24054727.636545774</v>
      </c>
      <c r="AL51" s="718">
        <f t="shared" si="31"/>
        <v>25066280.966441527</v>
      </c>
      <c r="AM51" s="718">
        <f t="shared" si="31"/>
        <v>0</v>
      </c>
      <c r="AN51" s="708">
        <f t="shared" si="31"/>
        <v>25066280.966441527</v>
      </c>
      <c r="AO51" s="691">
        <f t="shared" si="31"/>
        <v>73189026.605018079</v>
      </c>
      <c r="AP51" s="692">
        <f t="shared" si="31"/>
        <v>0</v>
      </c>
      <c r="AQ51" s="705">
        <f t="shared" si="31"/>
        <v>73189026.605018079</v>
      </c>
      <c r="AR51" s="719">
        <f t="shared" si="31"/>
        <v>25483595.682349823</v>
      </c>
      <c r="AS51" s="718">
        <f t="shared" si="31"/>
        <v>0</v>
      </c>
      <c r="AT51" s="720">
        <f t="shared" si="31"/>
        <v>25483595.682349823</v>
      </c>
      <c r="AU51" s="718">
        <f t="shared" si="31"/>
        <v>27290108.12435117</v>
      </c>
      <c r="AV51" s="718">
        <f t="shared" si="31"/>
        <v>0</v>
      </c>
      <c r="AW51" s="720">
        <f t="shared" si="31"/>
        <v>27290108.12435117</v>
      </c>
      <c r="AX51" s="718">
        <f t="shared" si="31"/>
        <v>25991009.669028122</v>
      </c>
      <c r="AY51" s="718">
        <f t="shared" si="31"/>
        <v>0</v>
      </c>
      <c r="AZ51" s="720">
        <f t="shared" si="31"/>
        <v>25991009.669028122</v>
      </c>
      <c r="BA51" s="691">
        <f t="shared" si="31"/>
        <v>78586113.475729123</v>
      </c>
      <c r="BB51" s="702">
        <f t="shared" si="31"/>
        <v>0</v>
      </c>
      <c r="BC51" s="707">
        <f t="shared" si="31"/>
        <v>78586113.475729123</v>
      </c>
      <c r="BD51" s="724">
        <f t="shared" si="31"/>
        <v>152132240.08074719</v>
      </c>
      <c r="BE51" s="718">
        <f t="shared" si="31"/>
        <v>0</v>
      </c>
      <c r="BF51" s="723">
        <f t="shared" si="31"/>
        <v>152132240.08074719</v>
      </c>
      <c r="BG51" s="724">
        <f t="shared" si="31"/>
        <v>302065960.72002095</v>
      </c>
      <c r="BH51" s="718">
        <f t="shared" si="31"/>
        <v>97454207.480000019</v>
      </c>
      <c r="BI51" s="723">
        <f t="shared" si="31"/>
        <v>204611753.24002093</v>
      </c>
      <c r="BJ51" s="542"/>
      <c r="BK51" s="362"/>
      <c r="BL51" s="362"/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</row>
    <row r="52" spans="1:79" s="349" customFormat="1" ht="18">
      <c r="B52" s="350"/>
      <c r="C52" s="351"/>
      <c r="D52" s="473"/>
      <c r="BJ52" s="352"/>
    </row>
    <row r="53" spans="1:79" s="349" customFormat="1" ht="18">
      <c r="B53" s="350"/>
      <c r="C53" s="351"/>
      <c r="D53" s="473"/>
      <c r="BJ53" s="352"/>
    </row>
    <row r="54" spans="1:79" s="349" customFormat="1" ht="18">
      <c r="B54" s="350"/>
      <c r="C54" s="351"/>
      <c r="D54" s="473"/>
      <c r="AG54" s="353"/>
      <c r="BJ54" s="352"/>
    </row>
    <row r="55" spans="1:79" s="349" customFormat="1" ht="18">
      <c r="B55" s="350"/>
      <c r="C55" s="351"/>
      <c r="D55" s="473"/>
      <c r="AG55" s="353"/>
      <c r="BJ55" s="352"/>
    </row>
    <row r="56" spans="1:79" s="349" customFormat="1" ht="18">
      <c r="B56" s="350"/>
      <c r="C56" s="351"/>
      <c r="D56" s="473"/>
      <c r="BJ56" s="352"/>
    </row>
    <row r="57" spans="1:79" s="349" customFormat="1" ht="18">
      <c r="B57" s="350"/>
      <c r="C57" s="351"/>
      <c r="D57" s="473"/>
      <c r="BJ57" s="352"/>
    </row>
    <row r="58" spans="1:79" s="349" customFormat="1" ht="18">
      <c r="B58" s="350"/>
      <c r="C58" s="351"/>
      <c r="D58" s="473"/>
      <c r="BJ58" s="352"/>
    </row>
    <row r="59" spans="1:79" s="349" customFormat="1" ht="18">
      <c r="B59" s="350"/>
      <c r="C59" s="351"/>
      <c r="D59" s="473"/>
      <c r="BJ59" s="352"/>
    </row>
    <row r="60" spans="1:79" s="349" customFormat="1" ht="18">
      <c r="B60" s="350"/>
      <c r="C60" s="351"/>
      <c r="D60" s="473"/>
      <c r="BJ60" s="352"/>
    </row>
    <row r="61" spans="1:79" s="349" customFormat="1" ht="18">
      <c r="B61" s="350"/>
      <c r="C61" s="351"/>
      <c r="D61" s="473"/>
      <c r="BJ61" s="352"/>
    </row>
    <row r="62" spans="1:79" s="349" customFormat="1" ht="18">
      <c r="B62" s="350"/>
      <c r="C62" s="351"/>
      <c r="D62" s="473"/>
      <c r="BJ62" s="352"/>
    </row>
    <row r="63" spans="1:79" s="349" customFormat="1" ht="18">
      <c r="B63" s="350"/>
      <c r="C63" s="351"/>
      <c r="D63" s="351"/>
      <c r="BJ63" s="352"/>
    </row>
    <row r="64" spans="1:79" s="349" customFormat="1" ht="18">
      <c r="B64" s="350"/>
      <c r="C64" s="351"/>
      <c r="D64" s="351"/>
      <c r="BJ64" s="352"/>
    </row>
    <row r="65" spans="2:62" s="349" customFormat="1" ht="18">
      <c r="B65" s="350"/>
      <c r="C65" s="351"/>
      <c r="D65" s="351"/>
      <c r="BJ65" s="352"/>
    </row>
    <row r="66" spans="2:62" s="349" customFormat="1" ht="18">
      <c r="B66" s="350"/>
      <c r="C66" s="351"/>
      <c r="D66" s="351"/>
      <c r="BJ66" s="352"/>
    </row>
    <row r="67" spans="2:62" s="349" customFormat="1" ht="18">
      <c r="B67" s="350"/>
      <c r="C67" s="351"/>
      <c r="D67" s="351"/>
      <c r="BJ67" s="352"/>
    </row>
    <row r="68" spans="2:62" s="349" customFormat="1" ht="18">
      <c r="B68" s="350"/>
      <c r="C68" s="351"/>
      <c r="D68" s="351"/>
      <c r="BJ68" s="352"/>
    </row>
    <row r="69" spans="2:62" s="349" customFormat="1" ht="18">
      <c r="B69" s="350"/>
      <c r="C69" s="351"/>
      <c r="D69" s="351"/>
      <c r="BJ69" s="352"/>
    </row>
    <row r="70" spans="2:62" s="349" customFormat="1" ht="18">
      <c r="B70" s="350"/>
      <c r="C70" s="351"/>
      <c r="D70" s="351"/>
      <c r="BJ70" s="352"/>
    </row>
    <row r="71" spans="2:62" s="349" customFormat="1" ht="18">
      <c r="B71" s="350"/>
      <c r="C71" s="351"/>
      <c r="D71" s="351"/>
      <c r="BJ71" s="352"/>
    </row>
    <row r="72" spans="2:62" s="349" customFormat="1" ht="18">
      <c r="B72" s="350"/>
      <c r="C72" s="351"/>
      <c r="D72" s="351"/>
      <c r="BJ72" s="352"/>
    </row>
    <row r="73" spans="2:62" s="349" customFormat="1" ht="18">
      <c r="B73" s="350"/>
      <c r="C73" s="351"/>
      <c r="D73" s="351"/>
      <c r="BJ73" s="352"/>
    </row>
    <row r="74" spans="2:62" s="349" customFormat="1" ht="18">
      <c r="B74" s="350"/>
      <c r="C74" s="351"/>
      <c r="D74" s="351"/>
      <c r="BJ74" s="352"/>
    </row>
    <row r="75" spans="2:62" s="349" customFormat="1" ht="18">
      <c r="B75" s="350"/>
      <c r="C75" s="351"/>
      <c r="D75" s="351"/>
      <c r="BJ75" s="352"/>
    </row>
    <row r="76" spans="2:62" s="349" customFormat="1" ht="18">
      <c r="B76" s="350"/>
      <c r="C76" s="351"/>
      <c r="D76" s="351"/>
      <c r="BJ76" s="352"/>
    </row>
    <row r="77" spans="2:62" s="349" customFormat="1" ht="18">
      <c r="B77" s="350"/>
      <c r="C77" s="351"/>
      <c r="D77" s="351"/>
      <c r="BJ77" s="352"/>
    </row>
    <row r="78" spans="2:62" s="349" customFormat="1" ht="18">
      <c r="B78" s="350"/>
      <c r="C78" s="351"/>
      <c r="D78" s="351"/>
      <c r="BJ78" s="352"/>
    </row>
    <row r="79" spans="2:62" s="349" customFormat="1" ht="18">
      <c r="B79" s="350"/>
      <c r="C79" s="351"/>
      <c r="D79" s="351"/>
      <c r="BJ79" s="352"/>
    </row>
    <row r="80" spans="2:62" s="349" customFormat="1" ht="18">
      <c r="B80" s="350"/>
      <c r="C80" s="351"/>
      <c r="D80" s="351"/>
      <c r="BJ80" s="352"/>
    </row>
    <row r="81" spans="2:62" s="349" customFormat="1" ht="18">
      <c r="B81" s="350"/>
      <c r="C81" s="351"/>
      <c r="D81" s="351"/>
      <c r="BJ81" s="352"/>
    </row>
    <row r="82" spans="2:62" s="349" customFormat="1" ht="18">
      <c r="B82" s="350"/>
      <c r="C82" s="351"/>
      <c r="D82" s="351"/>
      <c r="BJ82" s="352"/>
    </row>
    <row r="83" spans="2:62" s="349" customFormat="1" ht="18">
      <c r="B83" s="350"/>
      <c r="C83" s="351"/>
      <c r="D83" s="351"/>
      <c r="BJ83" s="352"/>
    </row>
    <row r="84" spans="2:62" s="349" customFormat="1" ht="18">
      <c r="B84" s="350"/>
      <c r="C84" s="351"/>
      <c r="D84" s="351"/>
      <c r="BJ84" s="352"/>
    </row>
    <row r="85" spans="2:62" s="349" customFormat="1" ht="18">
      <c r="B85" s="350"/>
      <c r="C85" s="351"/>
      <c r="D85" s="351"/>
      <c r="BJ85" s="352"/>
    </row>
    <row r="86" spans="2:62" s="349" customFormat="1" ht="18">
      <c r="B86" s="350"/>
      <c r="C86" s="351"/>
      <c r="D86" s="351"/>
      <c r="BJ86" s="352"/>
    </row>
    <row r="87" spans="2:62" s="349" customFormat="1" ht="18">
      <c r="B87" s="350"/>
      <c r="C87" s="351"/>
      <c r="D87" s="351"/>
      <c r="BJ87" s="352"/>
    </row>
    <row r="88" spans="2:62" s="349" customFormat="1" ht="18">
      <c r="B88" s="350"/>
      <c r="C88" s="351"/>
      <c r="D88" s="351"/>
      <c r="BJ88" s="352"/>
    </row>
    <row r="89" spans="2:62" s="349" customFormat="1" ht="18">
      <c r="B89" s="350"/>
      <c r="C89" s="351"/>
      <c r="D89" s="351"/>
      <c r="BJ89" s="352"/>
    </row>
    <row r="90" spans="2:62" s="349" customFormat="1" ht="18">
      <c r="B90" s="350"/>
      <c r="C90" s="351"/>
      <c r="D90" s="351"/>
      <c r="BJ90" s="352"/>
    </row>
    <row r="91" spans="2:62" s="349" customFormat="1" ht="18">
      <c r="B91" s="350"/>
      <c r="C91" s="351"/>
      <c r="D91" s="351"/>
      <c r="BJ91" s="352"/>
    </row>
    <row r="92" spans="2:62" s="349" customFormat="1" ht="18">
      <c r="B92" s="350"/>
      <c r="C92" s="351"/>
      <c r="D92" s="351"/>
      <c r="BJ92" s="352"/>
    </row>
    <row r="93" spans="2:62" s="349" customFormat="1" ht="18">
      <c r="B93" s="350"/>
      <c r="C93" s="351"/>
      <c r="D93" s="351"/>
      <c r="BJ93" s="352"/>
    </row>
    <row r="94" spans="2:62" s="349" customFormat="1" ht="18">
      <c r="B94" s="350"/>
      <c r="C94" s="351"/>
      <c r="D94" s="351"/>
      <c r="BJ94" s="352"/>
    </row>
    <row r="95" spans="2:62" s="349" customFormat="1" ht="18">
      <c r="B95" s="350"/>
      <c r="C95" s="351"/>
      <c r="D95" s="351"/>
      <c r="BJ95" s="352"/>
    </row>
    <row r="96" spans="2:62" s="349" customFormat="1" ht="18">
      <c r="B96" s="350"/>
      <c r="C96" s="351"/>
      <c r="D96" s="351"/>
      <c r="BJ96" s="352"/>
    </row>
    <row r="97" spans="2:62" s="349" customFormat="1" ht="18">
      <c r="B97" s="350"/>
      <c r="C97" s="351"/>
      <c r="D97" s="351"/>
      <c r="BJ97" s="352"/>
    </row>
    <row r="98" spans="2:62" s="349" customFormat="1" ht="18">
      <c r="B98" s="350"/>
      <c r="C98" s="351"/>
      <c r="D98" s="351"/>
      <c r="BJ98" s="352"/>
    </row>
    <row r="99" spans="2:62" s="349" customFormat="1" ht="18">
      <c r="B99" s="350"/>
      <c r="C99" s="351"/>
      <c r="D99" s="351"/>
      <c r="BJ99" s="352"/>
    </row>
    <row r="100" spans="2:62" s="349" customFormat="1" ht="18">
      <c r="B100" s="350"/>
      <c r="C100" s="351"/>
      <c r="D100" s="351"/>
      <c r="BJ100" s="352"/>
    </row>
    <row r="101" spans="2:62" s="349" customFormat="1" ht="18">
      <c r="B101" s="350"/>
      <c r="C101" s="351"/>
      <c r="D101" s="351"/>
      <c r="BJ101" s="352"/>
    </row>
    <row r="102" spans="2:62" s="349" customFormat="1" ht="18">
      <c r="B102" s="350"/>
      <c r="C102" s="351"/>
      <c r="D102" s="351"/>
      <c r="BJ102" s="352"/>
    </row>
    <row r="103" spans="2:62" s="349" customFormat="1" ht="18">
      <c r="B103" s="350"/>
      <c r="C103" s="351"/>
      <c r="D103" s="351"/>
      <c r="BJ103" s="352"/>
    </row>
    <row r="104" spans="2:62" s="349" customFormat="1" ht="18">
      <c r="B104" s="350"/>
      <c r="C104" s="351"/>
      <c r="D104" s="351"/>
      <c r="BJ104" s="352"/>
    </row>
    <row r="105" spans="2:62" s="349" customFormat="1" ht="18">
      <c r="B105" s="350"/>
      <c r="C105" s="351"/>
      <c r="D105" s="351"/>
      <c r="BJ105" s="352"/>
    </row>
    <row r="106" spans="2:62" s="349" customFormat="1" ht="18">
      <c r="B106" s="350"/>
      <c r="C106" s="351"/>
      <c r="D106" s="351"/>
      <c r="BJ106" s="352"/>
    </row>
    <row r="107" spans="2:62" s="349" customFormat="1" ht="18">
      <c r="B107" s="350"/>
      <c r="C107" s="351"/>
      <c r="D107" s="351"/>
      <c r="BJ107" s="352"/>
    </row>
    <row r="108" spans="2:62" s="349" customFormat="1" ht="18">
      <c r="B108" s="350"/>
      <c r="C108" s="351"/>
      <c r="D108" s="351"/>
      <c r="BJ108" s="352"/>
    </row>
    <row r="109" spans="2:62" s="349" customFormat="1" ht="18">
      <c r="B109" s="350"/>
      <c r="C109" s="351"/>
      <c r="D109" s="351"/>
      <c r="BJ109" s="352"/>
    </row>
    <row r="110" spans="2:62" s="349" customFormat="1" ht="18">
      <c r="B110" s="350"/>
      <c r="C110" s="351"/>
      <c r="D110" s="351"/>
      <c r="BJ110" s="352"/>
    </row>
    <row r="111" spans="2:62" s="349" customFormat="1" ht="18">
      <c r="B111" s="350"/>
      <c r="C111" s="351"/>
      <c r="D111" s="351"/>
      <c r="BJ111" s="352"/>
    </row>
    <row r="112" spans="2:62" s="349" customFormat="1" ht="18">
      <c r="B112" s="350"/>
      <c r="C112" s="351"/>
      <c r="D112" s="351"/>
      <c r="BJ112" s="352"/>
    </row>
    <row r="113" spans="2:62" s="349" customFormat="1" ht="18">
      <c r="B113" s="350"/>
      <c r="C113" s="351"/>
      <c r="D113" s="351"/>
      <c r="BJ113" s="352"/>
    </row>
    <row r="114" spans="2:62" s="349" customFormat="1" ht="18">
      <c r="B114" s="350"/>
      <c r="C114" s="351"/>
      <c r="D114" s="351"/>
      <c r="BJ114" s="352"/>
    </row>
    <row r="115" spans="2:62" s="349" customFormat="1" ht="18">
      <c r="B115" s="350"/>
      <c r="C115" s="351"/>
      <c r="D115" s="351"/>
      <c r="BJ115" s="352"/>
    </row>
    <row r="116" spans="2:62" s="349" customFormat="1" ht="18">
      <c r="B116" s="350"/>
      <c r="C116" s="351"/>
      <c r="D116" s="351"/>
      <c r="BJ116" s="352"/>
    </row>
    <row r="117" spans="2:62" s="349" customFormat="1" ht="18">
      <c r="B117" s="350"/>
      <c r="C117" s="351"/>
      <c r="D117" s="351"/>
      <c r="BJ117" s="352"/>
    </row>
    <row r="118" spans="2:62" s="349" customFormat="1" ht="18">
      <c r="B118" s="350"/>
      <c r="C118" s="351"/>
      <c r="D118" s="351"/>
      <c r="BJ118" s="352"/>
    </row>
    <row r="119" spans="2:62" s="349" customFormat="1" ht="18">
      <c r="B119" s="350"/>
      <c r="C119" s="351"/>
      <c r="D119" s="351"/>
      <c r="BJ119" s="352"/>
    </row>
    <row r="120" spans="2:62" s="349" customFormat="1" ht="18">
      <c r="B120" s="350"/>
      <c r="C120" s="351"/>
      <c r="D120" s="351"/>
      <c r="BJ120" s="352"/>
    </row>
    <row r="121" spans="2:62" s="349" customFormat="1" ht="18">
      <c r="B121" s="350"/>
      <c r="C121" s="351"/>
      <c r="D121" s="351"/>
      <c r="BJ121" s="352"/>
    </row>
    <row r="122" spans="2:62" s="349" customFormat="1" ht="18">
      <c r="B122" s="350"/>
      <c r="C122" s="351"/>
      <c r="D122" s="351"/>
      <c r="BJ122" s="352"/>
    </row>
    <row r="123" spans="2:62" s="349" customFormat="1" ht="18">
      <c r="B123" s="350"/>
      <c r="C123" s="351"/>
      <c r="D123" s="351"/>
      <c r="BJ123" s="352"/>
    </row>
    <row r="124" spans="2:62" s="349" customFormat="1" ht="18">
      <c r="B124" s="350"/>
      <c r="C124" s="351"/>
      <c r="D124" s="351"/>
      <c r="BJ124" s="352"/>
    </row>
    <row r="125" spans="2:62" s="349" customFormat="1" ht="18">
      <c r="B125" s="350"/>
      <c r="C125" s="351"/>
      <c r="D125" s="351"/>
      <c r="BJ125" s="352"/>
    </row>
    <row r="126" spans="2:62" s="349" customFormat="1" ht="18">
      <c r="B126" s="350"/>
      <c r="C126" s="351"/>
      <c r="D126" s="351"/>
      <c r="BJ126" s="352"/>
    </row>
    <row r="127" spans="2:62" s="349" customFormat="1" ht="18">
      <c r="B127" s="350"/>
      <c r="C127" s="351"/>
      <c r="D127" s="351"/>
      <c r="BJ127" s="352"/>
    </row>
  </sheetData>
  <mergeCells count="23">
    <mergeCell ref="AO4:AQ4"/>
    <mergeCell ref="AR4:AZ4"/>
    <mergeCell ref="AF5:AH5"/>
    <mergeCell ref="Z5:AB5"/>
    <mergeCell ref="Z4:AB4"/>
    <mergeCell ref="AC4:AE4"/>
    <mergeCell ref="AF4:AN4"/>
    <mergeCell ref="AO5:AQ5"/>
    <mergeCell ref="AR5:AT5"/>
    <mergeCell ref="AU5:AW5"/>
    <mergeCell ref="AX5:AZ5"/>
    <mergeCell ref="A51:C51"/>
    <mergeCell ref="E5:G5"/>
    <mergeCell ref="H5:J5"/>
    <mergeCell ref="K5:M5"/>
    <mergeCell ref="A4:A6"/>
    <mergeCell ref="E4:M4"/>
    <mergeCell ref="N4:P4"/>
    <mergeCell ref="Q4:Y4"/>
    <mergeCell ref="N5:P5"/>
    <mergeCell ref="AI5:AK5"/>
    <mergeCell ref="AL5:AN5"/>
    <mergeCell ref="AC5:AE5"/>
  </mergeCells>
  <phoneticPr fontId="2" type="noConversion"/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indexed="45"/>
  </sheetPr>
  <dimension ref="A1:CA127"/>
  <sheetViews>
    <sheetView showGridLines="0" zoomScale="70" zoomScaleNormal="70" workbookViewId="0">
      <pane xSplit="3" ySplit="6" topLeftCell="E7" activePane="bottomRight" state="frozen"/>
      <selection activeCell="F51" sqref="F51"/>
      <selection pane="topRight" activeCell="F51" sqref="F51"/>
      <selection pane="bottomLeft" activeCell="F51" sqref="F51"/>
      <selection pane="bottomRight" activeCell="F51" sqref="F51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customWidth="1"/>
    <col min="32" max="40" width="15.7109375" style="205" customWidth="1"/>
    <col min="41" max="43" width="15.7109375" style="205" hidden="1" customWidth="1"/>
    <col min="44" max="44" width="15.7109375" style="205" customWidth="1"/>
    <col min="45" max="45" width="16.85546875" style="205" customWidth="1"/>
    <col min="46" max="46" width="16.42578125" style="205" customWidth="1"/>
    <col min="47" max="52" width="15.7109375" style="205" customWidth="1"/>
    <col min="53" max="55" width="15.7109375" style="205" hidden="1" customWidth="1"/>
    <col min="56" max="57" width="16.7109375" style="205" bestFit="1" customWidth="1"/>
    <col min="58" max="58" width="15.7109375" style="205" customWidth="1"/>
    <col min="59" max="61" width="17.5703125" style="205" customWidth="1"/>
    <col min="62" max="62" width="9.140625" style="205" customWidth="1"/>
    <col min="63" max="16384" width="9.140625" style="205"/>
  </cols>
  <sheetData>
    <row r="1" spans="1:79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24"/>
      <c r="AJ1" s="324"/>
      <c r="AK1" s="324"/>
      <c r="AL1" s="319"/>
      <c r="AM1" s="319"/>
      <c r="AN1" s="319"/>
      <c r="AO1" s="319"/>
      <c r="AP1" s="319"/>
      <c r="AQ1" s="319"/>
      <c r="AR1" s="324"/>
      <c r="AS1" s="324"/>
      <c r="AT1" s="324"/>
      <c r="AX1" s="324"/>
      <c r="AY1" s="324"/>
      <c r="AZ1" s="324"/>
      <c r="BA1" s="324"/>
      <c r="BB1" s="324"/>
      <c r="BC1" s="324"/>
      <c r="BD1" s="323"/>
      <c r="BE1" s="323"/>
      <c r="BF1" s="323"/>
    </row>
    <row r="2" spans="1:79" s="323" customFormat="1" ht="45" customHeight="1">
      <c r="A2" s="306" t="s">
        <v>295</v>
      </c>
      <c r="B2" s="317"/>
      <c r="C2" s="317"/>
      <c r="D2" s="317"/>
      <c r="H2" s="317"/>
      <c r="I2" s="317"/>
      <c r="J2" s="317"/>
      <c r="T2" s="312"/>
      <c r="U2" s="312"/>
      <c r="V2" s="312"/>
      <c r="W2" s="317"/>
      <c r="X2" s="317"/>
      <c r="Y2" s="326"/>
      <c r="Z2" s="326"/>
      <c r="AA2" s="326"/>
      <c r="AB2" s="326"/>
      <c r="AC2" s="317"/>
      <c r="AD2" s="317"/>
      <c r="AE2" s="326"/>
      <c r="AF2" s="324"/>
      <c r="AG2" s="324"/>
      <c r="AH2" s="324"/>
      <c r="AI2" s="326"/>
      <c r="AJ2" s="324"/>
      <c r="AK2" s="324"/>
      <c r="AL2" s="326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79" s="322" customFormat="1" ht="45" customHeight="1" thickBot="1">
      <c r="A3" s="309" t="s">
        <v>79</v>
      </c>
      <c r="B3" s="320"/>
      <c r="L3" s="319"/>
      <c r="T3" s="312"/>
      <c r="U3" s="312"/>
      <c r="V3" s="312"/>
      <c r="X3" s="319"/>
      <c r="AF3" s="324"/>
      <c r="AG3" s="324"/>
      <c r="AH3" s="324"/>
      <c r="AI3" s="324"/>
      <c r="AJ3" s="324"/>
      <c r="AK3" s="324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79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79" s="202" customFormat="1" ht="39.950000000000003" customHeight="1">
      <c r="A5" s="819"/>
      <c r="B5" s="208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</row>
    <row r="6" spans="1:79" s="201" customFormat="1" ht="39.950000000000003" customHeight="1">
      <c r="A6" s="820"/>
      <c r="B6" s="228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0"/>
    </row>
    <row r="7" spans="1:79" s="383" customFormat="1" ht="33" customHeight="1">
      <c r="A7" s="388">
        <v>1</v>
      </c>
      <c r="B7" s="384">
        <v>51201</v>
      </c>
      <c r="C7" s="536" t="s">
        <v>0</v>
      </c>
      <c r="D7" s="696"/>
      <c r="E7" s="713">
        <f>+TT.Seat!E7+TT.Trim!E7</f>
        <v>39000</v>
      </c>
      <c r="F7" s="713">
        <f>+TT.Seat!F7+TT.Trim!F7</f>
        <v>39000</v>
      </c>
      <c r="G7" s="760">
        <f>E7-F7</f>
        <v>0</v>
      </c>
      <c r="H7" s="713">
        <f>+TT.Seat!H7+TT.Trim!H7</f>
        <v>39000</v>
      </c>
      <c r="I7" s="713">
        <f>+TT.Seat!I7+TT.Trim!I7</f>
        <v>39000</v>
      </c>
      <c r="J7" s="760">
        <f>H7-I7</f>
        <v>0</v>
      </c>
      <c r="K7" s="713">
        <f>+TT.Seat!K7+TT.Trim!K7</f>
        <v>39000</v>
      </c>
      <c r="L7" s="713">
        <f>+TT.Seat!L7+TT.Trim!L7</f>
        <v>39000</v>
      </c>
      <c r="M7" s="761">
        <f>K7-L7</f>
        <v>0</v>
      </c>
      <c r="N7" s="725"/>
      <c r="O7" s="726"/>
      <c r="P7" s="687"/>
      <c r="Q7" s="713">
        <f>+TT.Seat!Q7+TT.Trim!Q7</f>
        <v>39000</v>
      </c>
      <c r="R7" s="713">
        <f>+TT.Seat!R7+TT.Trim!R7</f>
        <v>39000</v>
      </c>
      <c r="S7" s="760">
        <f>Q7-R7</f>
        <v>0</v>
      </c>
      <c r="T7" s="713">
        <f>+TT.Seat!T7+TT.Trim!T7</f>
        <v>39100</v>
      </c>
      <c r="U7" s="713">
        <f>+TT.Seat!U7+TT.Trim!U7</f>
        <v>0</v>
      </c>
      <c r="V7" s="760">
        <f>T7-U7</f>
        <v>39100</v>
      </c>
      <c r="W7" s="713">
        <f>+TT.Seat!W7+TT.Trim!W7</f>
        <v>39100</v>
      </c>
      <c r="X7" s="713">
        <f>+TT.Seat!X7+TT.Trim!X7</f>
        <v>0</v>
      </c>
      <c r="Y7" s="761">
        <f>W7-X7</f>
        <v>39100</v>
      </c>
      <c r="Z7" s="725"/>
      <c r="AA7" s="727"/>
      <c r="AB7" s="687"/>
      <c r="AC7" s="713">
        <f>E7+H7+K7+Q7+T7+W7</f>
        <v>234200</v>
      </c>
      <c r="AD7" s="712">
        <f>F7+I7+L7+R7+U7+X7</f>
        <v>156000</v>
      </c>
      <c r="AE7" s="709">
        <f>AC7-AD7</f>
        <v>78200</v>
      </c>
      <c r="AF7" s="713">
        <f>+TT.Seat!AF7+TT.Trim!AF7</f>
        <v>39000</v>
      </c>
      <c r="AG7" s="713">
        <f>+TT.Seat!AG7+TT.Trim!AG7</f>
        <v>0</v>
      </c>
      <c r="AH7" s="760">
        <f>AF7-AG7</f>
        <v>39000</v>
      </c>
      <c r="AI7" s="713">
        <f>+TT.Seat!AI7+TT.Trim!AI7</f>
        <v>39000</v>
      </c>
      <c r="AJ7" s="713">
        <f>+TT.Seat!AJ7+TT.Trim!AJ7</f>
        <v>0</v>
      </c>
      <c r="AK7" s="760">
        <f>AI7-AJ7</f>
        <v>39000</v>
      </c>
      <c r="AL7" s="713">
        <f>+TT.Seat!AL7+TT.Trim!AL7</f>
        <v>39000</v>
      </c>
      <c r="AM7" s="713">
        <f>+TT.Seat!AM7+TT.Trim!AM7</f>
        <v>0</v>
      </c>
      <c r="AN7" s="760">
        <f>AL7-AM7</f>
        <v>39000</v>
      </c>
      <c r="AO7" s="725"/>
      <c r="AP7" s="728"/>
      <c r="AQ7" s="687"/>
      <c r="AR7" s="713">
        <f>+TT.Seat!AR7+TT.Trim!AR7</f>
        <v>39100</v>
      </c>
      <c r="AS7" s="713">
        <f>+TT.Seat!AS7+TT.Trim!AS7</f>
        <v>0</v>
      </c>
      <c r="AT7" s="760">
        <f>AR7-AS7</f>
        <v>39100</v>
      </c>
      <c r="AU7" s="713">
        <f>+TT.Seat!AU7+TT.Trim!AU7</f>
        <v>39000</v>
      </c>
      <c r="AV7" s="713">
        <f>+TT.Seat!AV7+TT.Trim!AV7</f>
        <v>0</v>
      </c>
      <c r="AW7" s="760">
        <f>AU7-AV7</f>
        <v>39000</v>
      </c>
      <c r="AX7" s="713">
        <f>+TT.Seat!AX7+TT.Trim!AX7</f>
        <v>39000</v>
      </c>
      <c r="AY7" s="713">
        <f>+TT.Seat!AY7+TT.Trim!AY7</f>
        <v>0</v>
      </c>
      <c r="AZ7" s="760">
        <f>AX7-AY7</f>
        <v>39000</v>
      </c>
      <c r="BA7" s="725"/>
      <c r="BB7" s="728"/>
      <c r="BC7" s="728"/>
      <c r="BD7" s="717">
        <f t="shared" ref="BD7:BD49" si="0">AF7+AI7+AL7+AR7+AU7+AX7</f>
        <v>234100</v>
      </c>
      <c r="BE7" s="712">
        <f t="shared" ref="BE7:BE49" si="1">AG7+AJ7+AM7+AS7+AV7+AY7</f>
        <v>0</v>
      </c>
      <c r="BF7" s="716">
        <f>BD7-BE7</f>
        <v>234100</v>
      </c>
      <c r="BG7" s="717">
        <f>AC7+BD7</f>
        <v>468300</v>
      </c>
      <c r="BH7" s="712">
        <f>AD7+BE7</f>
        <v>156000</v>
      </c>
      <c r="BI7" s="716">
        <f>BG7-BH7</f>
        <v>312300</v>
      </c>
      <c r="BJ7" s="541"/>
      <c r="BK7" s="380"/>
      <c r="BL7" s="380"/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</row>
    <row r="8" spans="1:79" s="383" customFormat="1" ht="33" customHeight="1">
      <c r="A8" s="388">
        <f>A7+1</f>
        <v>2</v>
      </c>
      <c r="B8" s="384">
        <v>51202</v>
      </c>
      <c r="C8" s="536" t="s">
        <v>1</v>
      </c>
      <c r="D8" s="697" t="s">
        <v>252</v>
      </c>
      <c r="E8" s="713">
        <f>+TT.Seat!E8+TT.Trim!E8</f>
        <v>1400000</v>
      </c>
      <c r="F8" s="713">
        <f>+TT.Seat!F8+TT.Trim!F8</f>
        <v>1027807.23</v>
      </c>
      <c r="G8" s="709">
        <f t="shared" ref="G8:G50" si="2">E8-F8</f>
        <v>372192.77</v>
      </c>
      <c r="H8" s="713">
        <f>+TT.Seat!H8+TT.Trim!H8</f>
        <v>1680000</v>
      </c>
      <c r="I8" s="713">
        <f>+TT.Seat!I8+TT.Trim!I8</f>
        <v>1505221.24</v>
      </c>
      <c r="J8" s="709">
        <f t="shared" ref="J8:J50" si="3">H8-I8</f>
        <v>174778.76</v>
      </c>
      <c r="K8" s="713">
        <f>+TT.Seat!K8+TT.Trim!K8</f>
        <v>1449000</v>
      </c>
      <c r="L8" s="713">
        <f>+TT.Seat!L8+TT.Trim!L8</f>
        <v>1017199.5399999999</v>
      </c>
      <c r="M8" s="714">
        <f t="shared" ref="M8:M50" si="4">K8-L8</f>
        <v>431800.46000000008</v>
      </c>
      <c r="N8" s="688">
        <f t="shared" ref="N8:O50" si="5">+E8+H8+K8</f>
        <v>4529000</v>
      </c>
      <c r="O8" s="689">
        <f t="shared" si="5"/>
        <v>3550228.01</v>
      </c>
      <c r="P8" s="690">
        <f t="shared" ref="P8:P50" si="6">+N8-O8</f>
        <v>978771.99000000022</v>
      </c>
      <c r="Q8" s="713">
        <f>+TT.Seat!Q8+TT.Trim!Q8</f>
        <v>2030000</v>
      </c>
      <c r="R8" s="713">
        <f>+TT.Seat!R8+TT.Trim!R8</f>
        <v>1182498.04</v>
      </c>
      <c r="S8" s="709">
        <f t="shared" ref="S8:S50" si="7">Q8-R8</f>
        <v>847501.96</v>
      </c>
      <c r="T8" s="713">
        <f>+TT.Seat!T8+TT.Trim!T8</f>
        <v>1750000</v>
      </c>
      <c r="U8" s="713">
        <f>+TT.Seat!U8+TT.Trim!U8</f>
        <v>0</v>
      </c>
      <c r="V8" s="709">
        <f t="shared" ref="V8:V50" si="8">T8-U8</f>
        <v>1750000</v>
      </c>
      <c r="W8" s="713">
        <f>+TT.Seat!W8+TT.Trim!W8</f>
        <v>2030000</v>
      </c>
      <c r="X8" s="713">
        <f>+TT.Seat!X8+TT.Trim!X8</f>
        <v>0</v>
      </c>
      <c r="Y8" s="714">
        <f t="shared" ref="Y8:Y50" si="9">W8-X8</f>
        <v>2030000</v>
      </c>
      <c r="Z8" s="688">
        <f t="shared" ref="Z8:AA50" si="10">+Q8+T8+W8</f>
        <v>5810000</v>
      </c>
      <c r="AA8" s="701">
        <f t="shared" si="10"/>
        <v>1182498.04</v>
      </c>
      <c r="AB8" s="690">
        <f t="shared" ref="AB8:AB50" si="11">+Z8-AA8</f>
        <v>4627501.96</v>
      </c>
      <c r="AC8" s="713">
        <f t="shared" ref="AC8:AC50" si="12">E8+H8+K8+Q8+T8+W8</f>
        <v>10339000</v>
      </c>
      <c r="AD8" s="712">
        <f t="shared" ref="AD8:AD50" si="13">F8+I8+L8+R8+U8+X8</f>
        <v>4732726.05</v>
      </c>
      <c r="AE8" s="709">
        <f t="shared" ref="AE8:AE50" si="14">AC8-AD8</f>
        <v>5606273.9500000002</v>
      </c>
      <c r="AF8" s="713">
        <f>+TT.Seat!AF8+TT.Trim!AF8</f>
        <v>1750000</v>
      </c>
      <c r="AG8" s="713">
        <f>+TT.Seat!AG8+TT.Trim!AG8</f>
        <v>0</v>
      </c>
      <c r="AH8" s="709">
        <f t="shared" ref="AH8:AH50" si="15">AF8-AG8</f>
        <v>1750000</v>
      </c>
      <c r="AI8" s="713">
        <f>+TT.Seat!AI8+TT.Trim!AI8</f>
        <v>2030000</v>
      </c>
      <c r="AJ8" s="713">
        <f>+TT.Seat!AJ8+TT.Trim!AJ8</f>
        <v>0</v>
      </c>
      <c r="AK8" s="709">
        <f t="shared" ref="AK8:AK50" si="16">AI8-AJ8</f>
        <v>2030000</v>
      </c>
      <c r="AL8" s="713">
        <f>+TT.Seat!AL8+TT.Trim!AL8</f>
        <v>1750000</v>
      </c>
      <c r="AM8" s="713">
        <f>+TT.Seat!AM8+TT.Trim!AM8</f>
        <v>0</v>
      </c>
      <c r="AN8" s="709">
        <f t="shared" ref="AN8:AN50" si="17">AL8-AM8</f>
        <v>1750000</v>
      </c>
      <c r="AO8" s="688">
        <f t="shared" ref="AO8:AP50" si="18">+AF8+AI8+AL8</f>
        <v>5530000</v>
      </c>
      <c r="AP8" s="689">
        <f t="shared" si="18"/>
        <v>0</v>
      </c>
      <c r="AQ8" s="690">
        <f t="shared" ref="AQ8:AQ50" si="19">AO8-AP8</f>
        <v>5530000</v>
      </c>
      <c r="AR8" s="713">
        <f>+TT.Seat!AR8+TT.Trim!AR8</f>
        <v>2100000</v>
      </c>
      <c r="AS8" s="713">
        <f>+TT.Seat!AS8+TT.Trim!AS8</f>
        <v>0</v>
      </c>
      <c r="AT8" s="709">
        <f t="shared" ref="AT8:AT50" si="20">AR8-AS8</f>
        <v>2100000</v>
      </c>
      <c r="AU8" s="713">
        <f>+TT.Seat!AU8+TT.Trim!AU8</f>
        <v>1750000</v>
      </c>
      <c r="AV8" s="713">
        <f>+TT.Seat!AV8+TT.Trim!AV8</f>
        <v>0</v>
      </c>
      <c r="AW8" s="709">
        <f t="shared" ref="AW8:AW50" si="21">AU8-AV8</f>
        <v>1750000</v>
      </c>
      <c r="AX8" s="713">
        <f>+TT.Seat!AX8+TT.Trim!AX8</f>
        <v>2100000</v>
      </c>
      <c r="AY8" s="713">
        <f>+TT.Seat!AY8+TT.Trim!AY8</f>
        <v>0</v>
      </c>
      <c r="AZ8" s="709">
        <f t="shared" ref="AZ8:AZ50" si="22">AX8-AY8</f>
        <v>2100000</v>
      </c>
      <c r="BA8" s="688">
        <f t="shared" ref="BA8:BB50" si="23">+AR8+AU8+AX8</f>
        <v>5950000</v>
      </c>
      <c r="BB8" s="701">
        <f t="shared" si="23"/>
        <v>0</v>
      </c>
      <c r="BC8" s="706">
        <f t="shared" ref="BC8:BC50" si="24">BA8-BB8</f>
        <v>5950000</v>
      </c>
      <c r="BD8" s="717">
        <f t="shared" si="0"/>
        <v>11480000</v>
      </c>
      <c r="BE8" s="712">
        <f t="shared" si="1"/>
        <v>0</v>
      </c>
      <c r="BF8" s="716">
        <f t="shared" ref="BF8:BF50" si="25">BD8-BE8</f>
        <v>11480000</v>
      </c>
      <c r="BG8" s="717">
        <f t="shared" ref="BG8:BG50" si="26">AC8+BD8</f>
        <v>21819000</v>
      </c>
      <c r="BH8" s="712">
        <f t="shared" ref="BH8:BH50" si="27">AD8+BE8</f>
        <v>4732726.05</v>
      </c>
      <c r="BI8" s="716">
        <f t="shared" ref="BI8:BI50" si="28">BG8-BH8</f>
        <v>17086273.949999999</v>
      </c>
      <c r="BJ8" s="541"/>
      <c r="BK8" s="380"/>
      <c r="BL8" s="380"/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</row>
    <row r="9" spans="1:79" s="383" customFormat="1" ht="33" customHeight="1">
      <c r="A9" s="388">
        <f t="shared" ref="A9:A50" si="29">A8+1</f>
        <v>3</v>
      </c>
      <c r="B9" s="384">
        <v>51203</v>
      </c>
      <c r="C9" s="536" t="s">
        <v>2</v>
      </c>
      <c r="D9" s="697" t="s">
        <v>253</v>
      </c>
      <c r="E9" s="713">
        <f>+TT.Seat!E9+TT.Trim!E9</f>
        <v>911950</v>
      </c>
      <c r="F9" s="713">
        <f>+TT.Seat!F9+TT.Trim!F9</f>
        <v>1155507</v>
      </c>
      <c r="G9" s="709">
        <f t="shared" si="2"/>
        <v>-243557</v>
      </c>
      <c r="H9" s="713">
        <f>+TT.Seat!H9+TT.Trim!H9</f>
        <v>54500</v>
      </c>
      <c r="I9" s="713">
        <f>+TT.Seat!I9+TT.Trim!I9</f>
        <v>105025</v>
      </c>
      <c r="J9" s="709">
        <f t="shared" si="3"/>
        <v>-50525</v>
      </c>
      <c r="K9" s="713">
        <f>+TT.Seat!K9+TT.Trim!K9</f>
        <v>61000</v>
      </c>
      <c r="L9" s="713">
        <f>+TT.Seat!L9+TT.Trim!L9</f>
        <v>13950</v>
      </c>
      <c r="M9" s="714">
        <f t="shared" si="4"/>
        <v>47050</v>
      </c>
      <c r="N9" s="688">
        <f t="shared" si="5"/>
        <v>1027450</v>
      </c>
      <c r="O9" s="689">
        <f t="shared" si="5"/>
        <v>1274482</v>
      </c>
      <c r="P9" s="690">
        <f t="shared" si="6"/>
        <v>-247032</v>
      </c>
      <c r="Q9" s="713">
        <f>+TT.Seat!Q9+TT.Trim!Q9</f>
        <v>51000</v>
      </c>
      <c r="R9" s="713">
        <f>+TT.Seat!R9+TT.Trim!R9</f>
        <v>32999.999999999993</v>
      </c>
      <c r="S9" s="709">
        <f t="shared" si="7"/>
        <v>18000.000000000007</v>
      </c>
      <c r="T9" s="713">
        <f>+TT.Seat!T9+TT.Trim!T9</f>
        <v>62500</v>
      </c>
      <c r="U9" s="713">
        <f>+TT.Seat!U9+TT.Trim!U9</f>
        <v>0</v>
      </c>
      <c r="V9" s="709">
        <f t="shared" si="8"/>
        <v>62500</v>
      </c>
      <c r="W9" s="713">
        <f>+TT.Seat!W9+TT.Trim!W9</f>
        <v>57700</v>
      </c>
      <c r="X9" s="713">
        <f>+TT.Seat!X9+TT.Trim!X9</f>
        <v>0</v>
      </c>
      <c r="Y9" s="714">
        <f t="shared" si="9"/>
        <v>57700</v>
      </c>
      <c r="Z9" s="688">
        <f t="shared" si="10"/>
        <v>171200</v>
      </c>
      <c r="AA9" s="701">
        <f t="shared" si="10"/>
        <v>32999.999999999993</v>
      </c>
      <c r="AB9" s="690">
        <f t="shared" si="11"/>
        <v>138200</v>
      </c>
      <c r="AC9" s="713">
        <f t="shared" si="12"/>
        <v>1198650</v>
      </c>
      <c r="AD9" s="712">
        <f t="shared" si="13"/>
        <v>1307482</v>
      </c>
      <c r="AE9" s="709">
        <f t="shared" si="14"/>
        <v>-108832</v>
      </c>
      <c r="AF9" s="713">
        <f>+TT.Seat!AF9+TT.Trim!AF9</f>
        <v>53000</v>
      </c>
      <c r="AG9" s="713">
        <f>+TT.Seat!AG9+TT.Trim!AG9</f>
        <v>0</v>
      </c>
      <c r="AH9" s="709">
        <f t="shared" si="15"/>
        <v>53000</v>
      </c>
      <c r="AI9" s="713">
        <f>+TT.Seat!AI9+TT.Trim!AI9</f>
        <v>56500</v>
      </c>
      <c r="AJ9" s="713">
        <f>+TT.Seat!AJ9+TT.Trim!AJ9</f>
        <v>0</v>
      </c>
      <c r="AK9" s="709">
        <f t="shared" si="16"/>
        <v>56500</v>
      </c>
      <c r="AL9" s="713">
        <f>+TT.Seat!AL9+TT.Trim!AL9</f>
        <v>63000</v>
      </c>
      <c r="AM9" s="713">
        <f>+TT.Seat!AM9+TT.Trim!AM9</f>
        <v>0</v>
      </c>
      <c r="AN9" s="709">
        <f t="shared" si="17"/>
        <v>63000</v>
      </c>
      <c r="AO9" s="688">
        <f t="shared" si="18"/>
        <v>172500</v>
      </c>
      <c r="AP9" s="689">
        <f t="shared" si="18"/>
        <v>0</v>
      </c>
      <c r="AQ9" s="690">
        <f t="shared" si="19"/>
        <v>172500</v>
      </c>
      <c r="AR9" s="713">
        <f>+TT.Seat!AR9+TT.Trim!AR9</f>
        <v>53000</v>
      </c>
      <c r="AS9" s="713">
        <f>+TT.Seat!AS9+TT.Trim!AS9</f>
        <v>0</v>
      </c>
      <c r="AT9" s="709">
        <f t="shared" si="20"/>
        <v>53000</v>
      </c>
      <c r="AU9" s="713">
        <f>+TT.Seat!AU9+TT.Trim!AU9</f>
        <v>56500</v>
      </c>
      <c r="AV9" s="713">
        <f>+TT.Seat!AV9+TT.Trim!AV9</f>
        <v>0</v>
      </c>
      <c r="AW9" s="709">
        <f t="shared" si="21"/>
        <v>56500</v>
      </c>
      <c r="AX9" s="713">
        <f>+TT.Seat!AX9+TT.Trim!AX9</f>
        <v>51000</v>
      </c>
      <c r="AY9" s="713">
        <f>+TT.Seat!AY9+TT.Trim!AY9</f>
        <v>0</v>
      </c>
      <c r="AZ9" s="709">
        <f t="shared" si="22"/>
        <v>51000</v>
      </c>
      <c r="BA9" s="688">
        <f t="shared" si="23"/>
        <v>160500</v>
      </c>
      <c r="BB9" s="701">
        <f t="shared" si="23"/>
        <v>0</v>
      </c>
      <c r="BC9" s="706">
        <f t="shared" si="24"/>
        <v>160500</v>
      </c>
      <c r="BD9" s="717">
        <f t="shared" si="0"/>
        <v>333000</v>
      </c>
      <c r="BE9" s="712">
        <f t="shared" si="1"/>
        <v>0</v>
      </c>
      <c r="BF9" s="716">
        <f t="shared" si="25"/>
        <v>333000</v>
      </c>
      <c r="BG9" s="717">
        <f t="shared" si="26"/>
        <v>1531650</v>
      </c>
      <c r="BH9" s="712">
        <f t="shared" si="27"/>
        <v>1307482</v>
      </c>
      <c r="BI9" s="716">
        <f t="shared" si="28"/>
        <v>224168</v>
      </c>
      <c r="BJ9" s="541"/>
      <c r="BK9" s="380"/>
      <c r="BL9" s="380"/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</row>
    <row r="10" spans="1:79" s="383" customFormat="1" ht="33" customHeight="1">
      <c r="A10" s="388">
        <f t="shared" si="29"/>
        <v>4</v>
      </c>
      <c r="B10" s="389">
        <v>51299</v>
      </c>
      <c r="C10" s="537" t="s">
        <v>3</v>
      </c>
      <c r="D10" s="697" t="s">
        <v>254</v>
      </c>
      <c r="E10" s="713">
        <f>+TT.Seat!E10+TT.Trim!E10</f>
        <v>104300</v>
      </c>
      <c r="F10" s="713">
        <f>+TT.Seat!F10+TT.Trim!F10</f>
        <v>82488</v>
      </c>
      <c r="G10" s="709">
        <f t="shared" si="2"/>
        <v>21812</v>
      </c>
      <c r="H10" s="713">
        <f>+TT.Seat!H10+TT.Trim!H10</f>
        <v>741300</v>
      </c>
      <c r="I10" s="713">
        <f>+TT.Seat!I10+TT.Trim!I10</f>
        <v>1049568.1599999999</v>
      </c>
      <c r="J10" s="709">
        <f t="shared" si="3"/>
        <v>-308268.15999999992</v>
      </c>
      <c r="K10" s="713">
        <f>+TT.Seat!K10+TT.Trim!K10</f>
        <v>431900</v>
      </c>
      <c r="L10" s="713">
        <f>+TT.Seat!L10+TT.Trim!L10</f>
        <v>417332.8</v>
      </c>
      <c r="M10" s="714">
        <f t="shared" si="4"/>
        <v>14567.200000000012</v>
      </c>
      <c r="N10" s="688">
        <f t="shared" si="5"/>
        <v>1277500</v>
      </c>
      <c r="O10" s="689">
        <f t="shared" si="5"/>
        <v>1549388.96</v>
      </c>
      <c r="P10" s="690">
        <f t="shared" si="6"/>
        <v>-271888.95999999996</v>
      </c>
      <c r="Q10" s="713">
        <f>+TT.Seat!Q10+TT.Trim!Q10</f>
        <v>359100</v>
      </c>
      <c r="R10" s="713">
        <f>+TT.Seat!R10+TT.Trim!R10</f>
        <v>19599.269999999997</v>
      </c>
      <c r="S10" s="709">
        <f t="shared" si="7"/>
        <v>339500.73</v>
      </c>
      <c r="T10" s="713">
        <f>+TT.Seat!T10+TT.Trim!T10</f>
        <v>104300</v>
      </c>
      <c r="U10" s="713">
        <f>+TT.Seat!U10+TT.Trim!U10</f>
        <v>0</v>
      </c>
      <c r="V10" s="709">
        <f t="shared" si="8"/>
        <v>104300</v>
      </c>
      <c r="W10" s="713">
        <f>+TT.Seat!W10+TT.Trim!W10</f>
        <v>106800</v>
      </c>
      <c r="X10" s="713">
        <f>+TT.Seat!X10+TT.Trim!X10</f>
        <v>0</v>
      </c>
      <c r="Y10" s="714">
        <f t="shared" si="9"/>
        <v>106800</v>
      </c>
      <c r="Z10" s="688">
        <f t="shared" si="10"/>
        <v>570200</v>
      </c>
      <c r="AA10" s="701">
        <f t="shared" si="10"/>
        <v>19599.269999999997</v>
      </c>
      <c r="AB10" s="690">
        <f t="shared" si="11"/>
        <v>550600.73</v>
      </c>
      <c r="AC10" s="713">
        <f t="shared" si="12"/>
        <v>1847700</v>
      </c>
      <c r="AD10" s="712">
        <f t="shared" si="13"/>
        <v>1568988.23</v>
      </c>
      <c r="AE10" s="709">
        <f t="shared" si="14"/>
        <v>278711.77</v>
      </c>
      <c r="AF10" s="713">
        <f>+TT.Seat!AF10+TT.Trim!AF10</f>
        <v>104300</v>
      </c>
      <c r="AG10" s="713">
        <f>+TT.Seat!AG10+TT.Trim!AG10</f>
        <v>0</v>
      </c>
      <c r="AH10" s="709">
        <f t="shared" si="15"/>
        <v>104300</v>
      </c>
      <c r="AI10" s="713">
        <f>+TT.Seat!AI10+TT.Trim!AI10</f>
        <v>104300</v>
      </c>
      <c r="AJ10" s="713">
        <f>+TT.Seat!AJ10+TT.Trim!AJ10</f>
        <v>0</v>
      </c>
      <c r="AK10" s="709">
        <f t="shared" si="16"/>
        <v>104300</v>
      </c>
      <c r="AL10" s="713">
        <f>+TT.Seat!AL10+TT.Trim!AL10</f>
        <v>246200</v>
      </c>
      <c r="AM10" s="713">
        <f>+TT.Seat!AM10+TT.Trim!AM10</f>
        <v>0</v>
      </c>
      <c r="AN10" s="709">
        <f t="shared" si="17"/>
        <v>246200</v>
      </c>
      <c r="AO10" s="688">
        <f t="shared" si="18"/>
        <v>454800</v>
      </c>
      <c r="AP10" s="689">
        <f t="shared" si="18"/>
        <v>0</v>
      </c>
      <c r="AQ10" s="690">
        <f t="shared" si="19"/>
        <v>454800</v>
      </c>
      <c r="AR10" s="713">
        <f>+TT.Seat!AR10+TT.Trim!AR10</f>
        <v>594350</v>
      </c>
      <c r="AS10" s="713">
        <f>+TT.Seat!AS10+TT.Trim!AS10</f>
        <v>0</v>
      </c>
      <c r="AT10" s="709">
        <f t="shared" si="20"/>
        <v>594350</v>
      </c>
      <c r="AU10" s="713">
        <f>+TT.Seat!AU10+TT.Trim!AU10</f>
        <v>594350</v>
      </c>
      <c r="AV10" s="713">
        <f>+TT.Seat!AV10+TT.Trim!AV10</f>
        <v>0</v>
      </c>
      <c r="AW10" s="709">
        <f t="shared" si="21"/>
        <v>594350</v>
      </c>
      <c r="AX10" s="713">
        <f>+TT.Seat!AX10+TT.Trim!AX10</f>
        <v>520200</v>
      </c>
      <c r="AY10" s="713">
        <f>+TT.Seat!AY10+TT.Trim!AY10</f>
        <v>0</v>
      </c>
      <c r="AZ10" s="709">
        <f t="shared" si="22"/>
        <v>520200</v>
      </c>
      <c r="BA10" s="688">
        <f t="shared" si="23"/>
        <v>1708900</v>
      </c>
      <c r="BB10" s="701">
        <f t="shared" si="23"/>
        <v>0</v>
      </c>
      <c r="BC10" s="706">
        <f t="shared" si="24"/>
        <v>1708900</v>
      </c>
      <c r="BD10" s="717">
        <f t="shared" si="0"/>
        <v>2163700</v>
      </c>
      <c r="BE10" s="712">
        <f t="shared" si="1"/>
        <v>0</v>
      </c>
      <c r="BF10" s="716">
        <f t="shared" si="25"/>
        <v>2163700</v>
      </c>
      <c r="BG10" s="717">
        <f t="shared" si="26"/>
        <v>4011400</v>
      </c>
      <c r="BH10" s="712">
        <f t="shared" si="27"/>
        <v>1568988.23</v>
      </c>
      <c r="BI10" s="716">
        <f t="shared" si="28"/>
        <v>2442411.77</v>
      </c>
      <c r="BJ10" s="541"/>
      <c r="BK10" s="380"/>
      <c r="BL10" s="380"/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</row>
    <row r="11" spans="1:79" s="383" customFormat="1" ht="33" customHeight="1">
      <c r="A11" s="388">
        <f t="shared" si="29"/>
        <v>5</v>
      </c>
      <c r="B11" s="384">
        <v>51301</v>
      </c>
      <c r="C11" s="536" t="s">
        <v>4</v>
      </c>
      <c r="D11" s="697" t="s">
        <v>255</v>
      </c>
      <c r="E11" s="713">
        <f>+TT.Seat!E11+TT.Trim!E11</f>
        <v>5158605.5600000005</v>
      </c>
      <c r="F11" s="713">
        <f>+TT.Seat!F11+TT.Trim!F11</f>
        <v>5100264.1099999994</v>
      </c>
      <c r="G11" s="709">
        <f t="shared" si="2"/>
        <v>58341.450000001118</v>
      </c>
      <c r="H11" s="713">
        <f>+TT.Seat!H11+TT.Trim!H11</f>
        <v>5158605.5600000005</v>
      </c>
      <c r="I11" s="713">
        <f>+TT.Seat!I11+TT.Trim!I11</f>
        <v>5139158.41</v>
      </c>
      <c r="J11" s="709">
        <f t="shared" si="3"/>
        <v>19447.150000000373</v>
      </c>
      <c r="K11" s="713">
        <f>+TT.Seat!K11+TT.Trim!K11</f>
        <v>5158605.5600000005</v>
      </c>
      <c r="L11" s="713">
        <f>+TT.Seat!L11+TT.Trim!L11</f>
        <v>5139158.41</v>
      </c>
      <c r="M11" s="714">
        <f t="shared" si="4"/>
        <v>19447.150000000373</v>
      </c>
      <c r="N11" s="688">
        <f t="shared" si="5"/>
        <v>15475816.680000002</v>
      </c>
      <c r="O11" s="689">
        <f t="shared" si="5"/>
        <v>15378580.93</v>
      </c>
      <c r="P11" s="690">
        <f t="shared" si="6"/>
        <v>97235.750000001863</v>
      </c>
      <c r="Q11" s="713">
        <f>+TT.Seat!Q11+TT.Trim!Q11</f>
        <v>5158605.5600000005</v>
      </c>
      <c r="R11" s="713">
        <f>+TT.Seat!R11+TT.Trim!R11</f>
        <v>5139158.41</v>
      </c>
      <c r="S11" s="709">
        <f t="shared" si="7"/>
        <v>19447.150000000373</v>
      </c>
      <c r="T11" s="713">
        <f>+TT.Seat!T11+TT.Trim!T11</f>
        <v>5158605.5600000005</v>
      </c>
      <c r="U11" s="713">
        <f>+TT.Seat!U11+TT.Trim!U11</f>
        <v>0</v>
      </c>
      <c r="V11" s="709">
        <f t="shared" si="8"/>
        <v>5158605.5600000005</v>
      </c>
      <c r="W11" s="713">
        <f>+TT.Seat!W11+TT.Trim!W11</f>
        <v>5158605.5600000005</v>
      </c>
      <c r="X11" s="713">
        <f>+TT.Seat!X11+TT.Trim!X11</f>
        <v>0</v>
      </c>
      <c r="Y11" s="714">
        <f t="shared" si="9"/>
        <v>5158605.5600000005</v>
      </c>
      <c r="Z11" s="688">
        <f t="shared" si="10"/>
        <v>15475816.680000002</v>
      </c>
      <c r="AA11" s="701">
        <f t="shared" si="10"/>
        <v>5139158.41</v>
      </c>
      <c r="AB11" s="690">
        <f t="shared" si="11"/>
        <v>10336658.270000001</v>
      </c>
      <c r="AC11" s="713">
        <f t="shared" si="12"/>
        <v>30951633.360000007</v>
      </c>
      <c r="AD11" s="712">
        <f t="shared" si="13"/>
        <v>20517739.34</v>
      </c>
      <c r="AE11" s="709">
        <f t="shared" si="14"/>
        <v>10433894.020000007</v>
      </c>
      <c r="AF11" s="713">
        <f>+TT.Seat!AF11+TT.Trim!AF11</f>
        <v>5432305.5600000005</v>
      </c>
      <c r="AG11" s="713">
        <f>+TT.Seat!AG11+TT.Trim!AG11</f>
        <v>0</v>
      </c>
      <c r="AH11" s="709">
        <f t="shared" si="15"/>
        <v>5432305.5600000005</v>
      </c>
      <c r="AI11" s="713">
        <f>+TT.Seat!AI11+TT.Trim!AI11</f>
        <v>5432305.5600000005</v>
      </c>
      <c r="AJ11" s="713">
        <f>+TT.Seat!AJ11+TT.Trim!AJ11</f>
        <v>0</v>
      </c>
      <c r="AK11" s="709">
        <f t="shared" si="16"/>
        <v>5432305.5600000005</v>
      </c>
      <c r="AL11" s="713">
        <f>+TT.Seat!AL11+TT.Trim!AL11</f>
        <v>5432305.5600000005</v>
      </c>
      <c r="AM11" s="713">
        <f>+TT.Seat!AM11+TT.Trim!AM11</f>
        <v>0</v>
      </c>
      <c r="AN11" s="709">
        <f t="shared" si="17"/>
        <v>5432305.5600000005</v>
      </c>
      <c r="AO11" s="688">
        <f t="shared" si="18"/>
        <v>16296916.680000002</v>
      </c>
      <c r="AP11" s="689">
        <f t="shared" si="18"/>
        <v>0</v>
      </c>
      <c r="AQ11" s="690">
        <f t="shared" si="19"/>
        <v>16296916.680000002</v>
      </c>
      <c r="AR11" s="713">
        <f>+TT.Seat!AR11+TT.Trim!AR11</f>
        <v>5432305.5600000005</v>
      </c>
      <c r="AS11" s="713">
        <f>+TT.Seat!AS11+TT.Trim!AS11</f>
        <v>0</v>
      </c>
      <c r="AT11" s="709">
        <f t="shared" si="20"/>
        <v>5432305.5600000005</v>
      </c>
      <c r="AU11" s="713">
        <f>+TT.Seat!AU11+TT.Trim!AU11</f>
        <v>6411037.6800000006</v>
      </c>
      <c r="AV11" s="713">
        <f>+TT.Seat!AV11+TT.Trim!AV11</f>
        <v>0</v>
      </c>
      <c r="AW11" s="709">
        <f t="shared" si="21"/>
        <v>6411037.6800000006</v>
      </c>
      <c r="AX11" s="713">
        <f>+TT.Seat!AX11+TT.Trim!AX11</f>
        <v>6411037.6800000006</v>
      </c>
      <c r="AY11" s="713">
        <f>+TT.Seat!AY11+TT.Trim!AY11</f>
        <v>0</v>
      </c>
      <c r="AZ11" s="709">
        <f t="shared" si="22"/>
        <v>6411037.6800000006</v>
      </c>
      <c r="BA11" s="688">
        <f t="shared" si="23"/>
        <v>18254380.920000002</v>
      </c>
      <c r="BB11" s="701">
        <f t="shared" si="23"/>
        <v>0</v>
      </c>
      <c r="BC11" s="706">
        <f t="shared" si="24"/>
        <v>18254380.920000002</v>
      </c>
      <c r="BD11" s="717">
        <f t="shared" si="0"/>
        <v>34551297.600000001</v>
      </c>
      <c r="BE11" s="712">
        <f t="shared" si="1"/>
        <v>0</v>
      </c>
      <c r="BF11" s="716">
        <f t="shared" si="25"/>
        <v>34551297.600000001</v>
      </c>
      <c r="BG11" s="717">
        <f t="shared" si="26"/>
        <v>65502930.960000008</v>
      </c>
      <c r="BH11" s="712">
        <f t="shared" si="27"/>
        <v>20517739.34</v>
      </c>
      <c r="BI11" s="716">
        <f t="shared" si="28"/>
        <v>44985191.620000005</v>
      </c>
      <c r="BJ11" s="541"/>
      <c r="BK11" s="380"/>
      <c r="BL11" s="380"/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</row>
    <row r="12" spans="1:79" s="383" customFormat="1" ht="33" customHeight="1">
      <c r="A12" s="388">
        <f t="shared" si="29"/>
        <v>6</v>
      </c>
      <c r="B12" s="384">
        <v>51302</v>
      </c>
      <c r="C12" s="536" t="s">
        <v>5</v>
      </c>
      <c r="D12" s="697" t="s">
        <v>256</v>
      </c>
      <c r="E12" s="713">
        <f>+TT.Seat!E12+TT.Trim!E12</f>
        <v>86728</v>
      </c>
      <c r="F12" s="713">
        <f>+TT.Seat!F12+TT.Trim!F12</f>
        <v>86728</v>
      </c>
      <c r="G12" s="709">
        <f t="shared" si="2"/>
        <v>0</v>
      </c>
      <c r="H12" s="713">
        <f>+TT.Seat!H12+TT.Trim!H12</f>
        <v>81135.210000000021</v>
      </c>
      <c r="I12" s="713">
        <f>+TT.Seat!I12+TT.Trim!I12</f>
        <v>81135.210000000006</v>
      </c>
      <c r="J12" s="709">
        <f t="shared" si="3"/>
        <v>0</v>
      </c>
      <c r="K12" s="713">
        <f>+TT.Seat!K12+TT.Trim!K12</f>
        <v>86728</v>
      </c>
      <c r="L12" s="713">
        <f>+TT.Seat!L12+TT.Trim!L12</f>
        <v>70116.23000000001</v>
      </c>
      <c r="M12" s="714">
        <f t="shared" si="4"/>
        <v>16611.76999999999</v>
      </c>
      <c r="N12" s="688">
        <f t="shared" si="5"/>
        <v>254591.21000000002</v>
      </c>
      <c r="O12" s="689">
        <f t="shared" si="5"/>
        <v>237979.44000000003</v>
      </c>
      <c r="P12" s="690">
        <f t="shared" si="6"/>
        <v>16611.76999999999</v>
      </c>
      <c r="Q12" s="713">
        <f>+TT.Seat!Q12+TT.Trim!Q12</f>
        <v>84863</v>
      </c>
      <c r="R12" s="713">
        <f>+TT.Seat!R12+TT.Trim!R12</f>
        <v>84863</v>
      </c>
      <c r="S12" s="709">
        <f t="shared" si="7"/>
        <v>0</v>
      </c>
      <c r="T12" s="713">
        <f>+TT.Seat!T12+TT.Trim!T12</f>
        <v>87693.199999999983</v>
      </c>
      <c r="U12" s="713">
        <f>+TT.Seat!U12+TT.Trim!U12</f>
        <v>0</v>
      </c>
      <c r="V12" s="709">
        <f t="shared" si="8"/>
        <v>87693.199999999983</v>
      </c>
      <c r="W12" s="713">
        <f>+TT.Seat!W12+TT.Trim!W12</f>
        <v>84863</v>
      </c>
      <c r="X12" s="713">
        <f>+TT.Seat!X12+TT.Trim!X12</f>
        <v>0</v>
      </c>
      <c r="Y12" s="714">
        <f t="shared" si="9"/>
        <v>84863</v>
      </c>
      <c r="Z12" s="688">
        <f t="shared" si="10"/>
        <v>257419.19999999998</v>
      </c>
      <c r="AA12" s="701">
        <f t="shared" si="10"/>
        <v>84863</v>
      </c>
      <c r="AB12" s="690">
        <f t="shared" si="11"/>
        <v>172556.19999999998</v>
      </c>
      <c r="AC12" s="713">
        <f t="shared" si="12"/>
        <v>512010.41000000003</v>
      </c>
      <c r="AD12" s="712">
        <f t="shared" si="13"/>
        <v>322842.44000000006</v>
      </c>
      <c r="AE12" s="709">
        <f t="shared" si="14"/>
        <v>189167.96999999997</v>
      </c>
      <c r="AF12" s="713">
        <f>+TT.Seat!AF12+TT.Trim!AF12</f>
        <v>87691</v>
      </c>
      <c r="AG12" s="713">
        <f>+TT.Seat!AG12+TT.Trim!AG12</f>
        <v>0</v>
      </c>
      <c r="AH12" s="709">
        <f t="shared" si="15"/>
        <v>87691</v>
      </c>
      <c r="AI12" s="713">
        <f>+TT.Seat!AI12+TT.Trim!AI12</f>
        <v>87691</v>
      </c>
      <c r="AJ12" s="713">
        <f>+TT.Seat!AJ12+TT.Trim!AJ12</f>
        <v>0</v>
      </c>
      <c r="AK12" s="709">
        <f t="shared" si="16"/>
        <v>87691</v>
      </c>
      <c r="AL12" s="713">
        <f>+TT.Seat!AL12+TT.Trim!AL12</f>
        <v>84866.069999999992</v>
      </c>
      <c r="AM12" s="713">
        <f>+TT.Seat!AM12+TT.Trim!AM12</f>
        <v>0</v>
      </c>
      <c r="AN12" s="709">
        <f t="shared" si="17"/>
        <v>84866.069999999992</v>
      </c>
      <c r="AO12" s="688">
        <f t="shared" si="18"/>
        <v>260248.07</v>
      </c>
      <c r="AP12" s="689">
        <f t="shared" si="18"/>
        <v>0</v>
      </c>
      <c r="AQ12" s="690">
        <f t="shared" si="19"/>
        <v>260248.07</v>
      </c>
      <c r="AR12" s="713">
        <f>+TT.Seat!AR12+TT.Trim!AR12</f>
        <v>87692</v>
      </c>
      <c r="AS12" s="713">
        <f>+TT.Seat!AS12+TT.Trim!AS12</f>
        <v>0</v>
      </c>
      <c r="AT12" s="709">
        <f t="shared" si="20"/>
        <v>87692</v>
      </c>
      <c r="AU12" s="713">
        <f>+TT.Seat!AU12+TT.Trim!AU12</f>
        <v>84863.210000000021</v>
      </c>
      <c r="AV12" s="713">
        <f>+TT.Seat!AV12+TT.Trim!AV12</f>
        <v>0</v>
      </c>
      <c r="AW12" s="709">
        <f t="shared" si="21"/>
        <v>84863.210000000021</v>
      </c>
      <c r="AX12" s="713">
        <f>+TT.Seat!AX12+TT.Trim!AX12</f>
        <v>87692</v>
      </c>
      <c r="AY12" s="713">
        <f>+TT.Seat!AY12+TT.Trim!AY12</f>
        <v>0</v>
      </c>
      <c r="AZ12" s="709">
        <f t="shared" si="22"/>
        <v>87692</v>
      </c>
      <c r="BA12" s="688">
        <f t="shared" si="23"/>
        <v>260247.21000000002</v>
      </c>
      <c r="BB12" s="701">
        <f t="shared" si="23"/>
        <v>0</v>
      </c>
      <c r="BC12" s="706">
        <f t="shared" si="24"/>
        <v>260247.21000000002</v>
      </c>
      <c r="BD12" s="717">
        <f t="shared" si="0"/>
        <v>520495.28</v>
      </c>
      <c r="BE12" s="712">
        <f t="shared" si="1"/>
        <v>0</v>
      </c>
      <c r="BF12" s="716">
        <f t="shared" si="25"/>
        <v>520495.28</v>
      </c>
      <c r="BG12" s="717">
        <f t="shared" si="26"/>
        <v>1032505.6900000001</v>
      </c>
      <c r="BH12" s="712">
        <f t="shared" si="27"/>
        <v>322842.44000000006</v>
      </c>
      <c r="BI12" s="716">
        <f t="shared" si="28"/>
        <v>709663.25</v>
      </c>
      <c r="BJ12" s="541"/>
      <c r="BK12" s="380"/>
      <c r="BL12" s="380"/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</row>
    <row r="13" spans="1:79" s="383" customFormat="1" ht="33" customHeight="1">
      <c r="A13" s="388">
        <f t="shared" si="29"/>
        <v>7</v>
      </c>
      <c r="B13" s="384">
        <v>51306</v>
      </c>
      <c r="C13" s="536" t="s">
        <v>6</v>
      </c>
      <c r="D13" s="697" t="s">
        <v>257</v>
      </c>
      <c r="E13" s="713">
        <f>+TT.Seat!E13+TT.Trim!E13</f>
        <v>0</v>
      </c>
      <c r="F13" s="713">
        <f>+TT.Seat!F13+TT.Trim!F13</f>
        <v>0</v>
      </c>
      <c r="G13" s="709">
        <f t="shared" si="2"/>
        <v>0</v>
      </c>
      <c r="H13" s="713">
        <f>+TT.Seat!H13+TT.Trim!H13</f>
        <v>0</v>
      </c>
      <c r="I13" s="713">
        <f>+TT.Seat!I13+TT.Trim!I13</f>
        <v>0</v>
      </c>
      <c r="J13" s="709">
        <f t="shared" si="3"/>
        <v>0</v>
      </c>
      <c r="K13" s="713">
        <f>+TT.Seat!K13+TT.Trim!K13</f>
        <v>0</v>
      </c>
      <c r="L13" s="713">
        <f>+TT.Seat!L13+TT.Trim!L13</f>
        <v>0</v>
      </c>
      <c r="M13" s="714">
        <f t="shared" si="4"/>
        <v>0</v>
      </c>
      <c r="N13" s="688">
        <f t="shared" si="5"/>
        <v>0</v>
      </c>
      <c r="O13" s="689">
        <f t="shared" si="5"/>
        <v>0</v>
      </c>
      <c r="P13" s="690">
        <f t="shared" si="6"/>
        <v>0</v>
      </c>
      <c r="Q13" s="713">
        <f>+TT.Seat!Q13+TT.Trim!Q13</f>
        <v>0</v>
      </c>
      <c r="R13" s="713">
        <f>+TT.Seat!R13+TT.Trim!R13</f>
        <v>0</v>
      </c>
      <c r="S13" s="709">
        <f t="shared" si="7"/>
        <v>0</v>
      </c>
      <c r="T13" s="713">
        <f>+TT.Seat!T13+TT.Trim!T13</f>
        <v>0</v>
      </c>
      <c r="U13" s="713">
        <f>+TT.Seat!U13+TT.Trim!U13</f>
        <v>0</v>
      </c>
      <c r="V13" s="709">
        <f t="shared" si="8"/>
        <v>0</v>
      </c>
      <c r="W13" s="713">
        <f>+TT.Seat!W13+TT.Trim!W13</f>
        <v>0</v>
      </c>
      <c r="X13" s="713">
        <f>+TT.Seat!X13+TT.Trim!X13</f>
        <v>0</v>
      </c>
      <c r="Y13" s="714">
        <f t="shared" si="9"/>
        <v>0</v>
      </c>
      <c r="Z13" s="688">
        <f t="shared" si="10"/>
        <v>0</v>
      </c>
      <c r="AA13" s="701">
        <f t="shared" si="10"/>
        <v>0</v>
      </c>
      <c r="AB13" s="690">
        <f t="shared" si="11"/>
        <v>0</v>
      </c>
      <c r="AC13" s="713">
        <f t="shared" si="12"/>
        <v>0</v>
      </c>
      <c r="AD13" s="712">
        <f t="shared" si="13"/>
        <v>0</v>
      </c>
      <c r="AE13" s="709">
        <f t="shared" si="14"/>
        <v>0</v>
      </c>
      <c r="AF13" s="713">
        <f>+TT.Seat!AF13+TT.Trim!AF13</f>
        <v>0</v>
      </c>
      <c r="AG13" s="713">
        <f>+TT.Seat!AG13+TT.Trim!AG13</f>
        <v>0</v>
      </c>
      <c r="AH13" s="709">
        <f t="shared" si="15"/>
        <v>0</v>
      </c>
      <c r="AI13" s="713">
        <f>+TT.Seat!AI13+TT.Trim!AI13</f>
        <v>0</v>
      </c>
      <c r="AJ13" s="713">
        <f>+TT.Seat!AJ13+TT.Trim!AJ13</f>
        <v>0</v>
      </c>
      <c r="AK13" s="709">
        <f t="shared" si="16"/>
        <v>0</v>
      </c>
      <c r="AL13" s="713">
        <f>+TT.Seat!AL13+TT.Trim!AL13</f>
        <v>0</v>
      </c>
      <c r="AM13" s="713">
        <f>+TT.Seat!AM13+TT.Trim!AM13</f>
        <v>0</v>
      </c>
      <c r="AN13" s="709">
        <f t="shared" si="17"/>
        <v>0</v>
      </c>
      <c r="AO13" s="688">
        <f t="shared" si="18"/>
        <v>0</v>
      </c>
      <c r="AP13" s="689">
        <f t="shared" si="18"/>
        <v>0</v>
      </c>
      <c r="AQ13" s="690">
        <f t="shared" si="19"/>
        <v>0</v>
      </c>
      <c r="AR13" s="713">
        <f>+TT.Seat!AR13+TT.Trim!AR13</f>
        <v>0</v>
      </c>
      <c r="AS13" s="713">
        <f>+TT.Seat!AS13+TT.Trim!AS13</f>
        <v>0</v>
      </c>
      <c r="AT13" s="709">
        <f t="shared" si="20"/>
        <v>0</v>
      </c>
      <c r="AU13" s="713">
        <f>+TT.Seat!AU13+TT.Trim!AU13</f>
        <v>0</v>
      </c>
      <c r="AV13" s="713">
        <f>+TT.Seat!AV13+TT.Trim!AV13</f>
        <v>0</v>
      </c>
      <c r="AW13" s="709">
        <f t="shared" si="21"/>
        <v>0</v>
      </c>
      <c r="AX13" s="713">
        <f>+TT.Seat!AX13+TT.Trim!AX13</f>
        <v>0</v>
      </c>
      <c r="AY13" s="713">
        <f>+TT.Seat!AY13+TT.Trim!AY13</f>
        <v>0</v>
      </c>
      <c r="AZ13" s="709">
        <f t="shared" si="22"/>
        <v>0</v>
      </c>
      <c r="BA13" s="688">
        <f t="shared" si="23"/>
        <v>0</v>
      </c>
      <c r="BB13" s="701">
        <f t="shared" si="23"/>
        <v>0</v>
      </c>
      <c r="BC13" s="706">
        <f t="shared" si="24"/>
        <v>0</v>
      </c>
      <c r="BD13" s="717">
        <f t="shared" si="0"/>
        <v>0</v>
      </c>
      <c r="BE13" s="712">
        <f t="shared" si="1"/>
        <v>0</v>
      </c>
      <c r="BF13" s="716">
        <f t="shared" si="25"/>
        <v>0</v>
      </c>
      <c r="BG13" s="717">
        <f t="shared" si="26"/>
        <v>0</v>
      </c>
      <c r="BH13" s="712">
        <f t="shared" si="27"/>
        <v>0</v>
      </c>
      <c r="BI13" s="716">
        <f t="shared" si="28"/>
        <v>0</v>
      </c>
      <c r="BJ13" s="541"/>
      <c r="BK13" s="380"/>
      <c r="BL13" s="380"/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</row>
    <row r="14" spans="1:79" s="383" customFormat="1" ht="33" customHeight="1">
      <c r="A14" s="388">
        <f t="shared" si="29"/>
        <v>8</v>
      </c>
      <c r="B14" s="384">
        <v>51307</v>
      </c>
      <c r="C14" s="536" t="s">
        <v>7</v>
      </c>
      <c r="D14" s="697" t="s">
        <v>258</v>
      </c>
      <c r="E14" s="713">
        <f>+TT.Seat!E14+TT.Trim!E14</f>
        <v>1224658.6499999999</v>
      </c>
      <c r="F14" s="713">
        <f>+TT.Seat!F14+TT.Trim!F14</f>
        <v>2134725.2800000003</v>
      </c>
      <c r="G14" s="709">
        <f t="shared" si="2"/>
        <v>-910066.63000000035</v>
      </c>
      <c r="H14" s="713">
        <f>+TT.Seat!H14+TT.Trim!H14</f>
        <v>1901229.0000000002</v>
      </c>
      <c r="I14" s="713">
        <f>+TT.Seat!I14+TT.Trim!I14</f>
        <v>2091090.0499999998</v>
      </c>
      <c r="J14" s="709">
        <f t="shared" si="3"/>
        <v>-189861.04999999958</v>
      </c>
      <c r="K14" s="713">
        <f>+TT.Seat!K14+TT.Trim!K14</f>
        <v>2248604</v>
      </c>
      <c r="L14" s="713">
        <f>+TT.Seat!L14+TT.Trim!L14</f>
        <v>2691042.25</v>
      </c>
      <c r="M14" s="714">
        <f t="shared" si="4"/>
        <v>-442438.25</v>
      </c>
      <c r="N14" s="688">
        <f t="shared" si="5"/>
        <v>5374491.6500000004</v>
      </c>
      <c r="O14" s="689">
        <f t="shared" si="5"/>
        <v>6916857.5800000001</v>
      </c>
      <c r="P14" s="690">
        <f t="shared" si="6"/>
        <v>-1542365.9299999997</v>
      </c>
      <c r="Q14" s="713">
        <f>+TT.Seat!Q14+TT.Trim!Q14</f>
        <v>2351982</v>
      </c>
      <c r="R14" s="713">
        <f>+TT.Seat!R14+TT.Trim!R14</f>
        <v>1313080.6600000001</v>
      </c>
      <c r="S14" s="709">
        <f t="shared" si="7"/>
        <v>1038901.3399999999</v>
      </c>
      <c r="T14" s="713">
        <f>+TT.Seat!T14+TT.Trim!T14</f>
        <v>2135199.7999999998</v>
      </c>
      <c r="U14" s="713">
        <f>+TT.Seat!U14+TT.Trim!U14</f>
        <v>0</v>
      </c>
      <c r="V14" s="709">
        <f t="shared" si="8"/>
        <v>2135199.7999999998</v>
      </c>
      <c r="W14" s="713">
        <f>+TT.Seat!W14+TT.Trim!W14</f>
        <v>2347489.0099999998</v>
      </c>
      <c r="X14" s="713">
        <f>+TT.Seat!X14+TT.Trim!X14</f>
        <v>0</v>
      </c>
      <c r="Y14" s="714">
        <f t="shared" si="9"/>
        <v>2347489.0099999998</v>
      </c>
      <c r="Z14" s="688">
        <f t="shared" si="10"/>
        <v>6834670.8099999996</v>
      </c>
      <c r="AA14" s="701">
        <f t="shared" si="10"/>
        <v>1313080.6600000001</v>
      </c>
      <c r="AB14" s="690">
        <f t="shared" si="11"/>
        <v>5521590.1499999994</v>
      </c>
      <c r="AC14" s="713">
        <f t="shared" si="12"/>
        <v>12209162.459999999</v>
      </c>
      <c r="AD14" s="712">
        <f t="shared" si="13"/>
        <v>8229938.2400000002</v>
      </c>
      <c r="AE14" s="709">
        <f t="shared" si="14"/>
        <v>3979224.2199999988</v>
      </c>
      <c r="AF14" s="713">
        <f>+TT.Seat!AF14+TT.Trim!AF14</f>
        <v>2186475.2799999998</v>
      </c>
      <c r="AG14" s="713">
        <f>+TT.Seat!AG14+TT.Trim!AG14</f>
        <v>0</v>
      </c>
      <c r="AH14" s="709">
        <f t="shared" si="15"/>
        <v>2186475.2799999998</v>
      </c>
      <c r="AI14" s="713">
        <f>+TT.Seat!AI14+TT.Trim!AI14</f>
        <v>2705994.36</v>
      </c>
      <c r="AJ14" s="713">
        <f>+TT.Seat!AJ14+TT.Trim!AJ14</f>
        <v>0</v>
      </c>
      <c r="AK14" s="709">
        <f t="shared" si="16"/>
        <v>2705994.36</v>
      </c>
      <c r="AL14" s="713">
        <f>+TT.Seat!AL14+TT.Trim!AL14</f>
        <v>2774765.7199999997</v>
      </c>
      <c r="AM14" s="713">
        <f>+TT.Seat!AM14+TT.Trim!AM14</f>
        <v>0</v>
      </c>
      <c r="AN14" s="709">
        <f t="shared" si="17"/>
        <v>2774765.7199999997</v>
      </c>
      <c r="AO14" s="688">
        <f t="shared" si="18"/>
        <v>7667235.3599999994</v>
      </c>
      <c r="AP14" s="689">
        <f t="shared" si="18"/>
        <v>0</v>
      </c>
      <c r="AQ14" s="690">
        <f t="shared" si="19"/>
        <v>7667235.3599999994</v>
      </c>
      <c r="AR14" s="713">
        <f>+TT.Seat!AR14+TT.Trim!AR14</f>
        <v>1860484.48</v>
      </c>
      <c r="AS14" s="713">
        <f>+TT.Seat!AS14+TT.Trim!AS14</f>
        <v>0</v>
      </c>
      <c r="AT14" s="709">
        <f t="shared" si="20"/>
        <v>1860484.48</v>
      </c>
      <c r="AU14" s="713">
        <f>+TT.Seat!AU14+TT.Trim!AU14</f>
        <v>2714370</v>
      </c>
      <c r="AV14" s="713">
        <f>+TT.Seat!AV14+TT.Trim!AV14</f>
        <v>0</v>
      </c>
      <c r="AW14" s="709">
        <f t="shared" si="21"/>
        <v>2714370</v>
      </c>
      <c r="AX14" s="713">
        <f>+TT.Seat!AX14+TT.Trim!AX14</f>
        <v>1567382</v>
      </c>
      <c r="AY14" s="713">
        <f>+TT.Seat!AY14+TT.Trim!AY14</f>
        <v>0</v>
      </c>
      <c r="AZ14" s="709">
        <f t="shared" si="22"/>
        <v>1567382</v>
      </c>
      <c r="BA14" s="688">
        <f t="shared" si="23"/>
        <v>6142236.4800000004</v>
      </c>
      <c r="BB14" s="701">
        <f t="shared" si="23"/>
        <v>0</v>
      </c>
      <c r="BC14" s="706">
        <f t="shared" si="24"/>
        <v>6142236.4800000004</v>
      </c>
      <c r="BD14" s="717">
        <f t="shared" si="0"/>
        <v>13809471.84</v>
      </c>
      <c r="BE14" s="712">
        <f t="shared" si="1"/>
        <v>0</v>
      </c>
      <c r="BF14" s="716">
        <f t="shared" si="25"/>
        <v>13809471.84</v>
      </c>
      <c r="BG14" s="717">
        <f t="shared" si="26"/>
        <v>26018634.299999997</v>
      </c>
      <c r="BH14" s="712">
        <f t="shared" si="27"/>
        <v>8229938.2400000002</v>
      </c>
      <c r="BI14" s="716">
        <f t="shared" si="28"/>
        <v>17788696.059999995</v>
      </c>
      <c r="BJ14" s="541"/>
      <c r="BK14" s="380"/>
      <c r="BL14" s="380"/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</row>
    <row r="15" spans="1:79" s="383" customFormat="1" ht="33" customHeight="1">
      <c r="A15" s="388">
        <f t="shared" si="29"/>
        <v>9</v>
      </c>
      <c r="B15" s="384">
        <v>51308</v>
      </c>
      <c r="C15" s="536" t="s">
        <v>8</v>
      </c>
      <c r="D15" s="697" t="s">
        <v>259</v>
      </c>
      <c r="E15" s="713">
        <f>+TT.Seat!E15+TT.Trim!E15</f>
        <v>1957233.4201814502</v>
      </c>
      <c r="F15" s="713">
        <f>+TT.Seat!F15+TT.Trim!F15</f>
        <v>2554524</v>
      </c>
      <c r="G15" s="709">
        <f t="shared" si="2"/>
        <v>-597290.5798185498</v>
      </c>
      <c r="H15" s="713">
        <f>+TT.Seat!H15+TT.Trim!H15</f>
        <v>1997835.0155327814</v>
      </c>
      <c r="I15" s="713">
        <f>+TT.Seat!I15+TT.Trim!I15</f>
        <v>2470322</v>
      </c>
      <c r="J15" s="709">
        <f t="shared" si="3"/>
        <v>-472486.98446721863</v>
      </c>
      <c r="K15" s="713">
        <f>+TT.Seat!K15+TT.Trim!K15</f>
        <v>2137736.9473825116</v>
      </c>
      <c r="L15" s="713">
        <f>+TT.Seat!L15+TT.Trim!L15</f>
        <v>2459037</v>
      </c>
      <c r="M15" s="714">
        <f t="shared" si="4"/>
        <v>-321300.05261748843</v>
      </c>
      <c r="N15" s="688">
        <f t="shared" si="5"/>
        <v>6092805.3830967434</v>
      </c>
      <c r="O15" s="689">
        <f t="shared" si="5"/>
        <v>7483883</v>
      </c>
      <c r="P15" s="690">
        <f t="shared" si="6"/>
        <v>-1391077.6169032566</v>
      </c>
      <c r="Q15" s="713">
        <f>+TT.Seat!Q15+TT.Trim!Q15</f>
        <v>1805391.4120815201</v>
      </c>
      <c r="R15" s="713">
        <f>+TT.Seat!R15+TT.Trim!R15</f>
        <v>1283840</v>
      </c>
      <c r="S15" s="709">
        <f t="shared" si="7"/>
        <v>521551.41208152007</v>
      </c>
      <c r="T15" s="713">
        <f>+TT.Seat!T15+TT.Trim!T15</f>
        <v>1974454.4875669598</v>
      </c>
      <c r="U15" s="713">
        <f>+TT.Seat!U15+TT.Trim!U15</f>
        <v>0</v>
      </c>
      <c r="V15" s="709">
        <f t="shared" si="8"/>
        <v>1974454.4875669598</v>
      </c>
      <c r="W15" s="713">
        <f>+TT.Seat!W15+TT.Trim!W15</f>
        <v>2395593.0290481984</v>
      </c>
      <c r="X15" s="713">
        <f>+TT.Seat!X15+TT.Trim!X15</f>
        <v>0</v>
      </c>
      <c r="Y15" s="714">
        <f t="shared" si="9"/>
        <v>2395593.0290481984</v>
      </c>
      <c r="Z15" s="688">
        <f t="shared" si="10"/>
        <v>6175438.928696679</v>
      </c>
      <c r="AA15" s="701">
        <f t="shared" si="10"/>
        <v>1283840</v>
      </c>
      <c r="AB15" s="690">
        <f t="shared" si="11"/>
        <v>4891598.928696679</v>
      </c>
      <c r="AC15" s="713">
        <f t="shared" si="12"/>
        <v>12268244.311793422</v>
      </c>
      <c r="AD15" s="712">
        <f t="shared" si="13"/>
        <v>8767723</v>
      </c>
      <c r="AE15" s="709">
        <f t="shared" si="14"/>
        <v>3500521.3117934223</v>
      </c>
      <c r="AF15" s="713">
        <f>+TT.Seat!AF15+TT.Trim!AF15</f>
        <v>2229798.9508924494</v>
      </c>
      <c r="AG15" s="713">
        <f>+TT.Seat!AG15+TT.Trim!AG15</f>
        <v>0</v>
      </c>
      <c r="AH15" s="709">
        <f t="shared" si="15"/>
        <v>2229798.9508924494</v>
      </c>
      <c r="AI15" s="713">
        <f>+TT.Seat!AI15+TT.Trim!AI15</f>
        <v>2188915.2950504422</v>
      </c>
      <c r="AJ15" s="713">
        <f>+TT.Seat!AJ15+TT.Trim!AJ15</f>
        <v>0</v>
      </c>
      <c r="AK15" s="709">
        <f t="shared" si="16"/>
        <v>2188915.2950504422</v>
      </c>
      <c r="AL15" s="713">
        <f>+TT.Seat!AL15+TT.Trim!AL15</f>
        <v>2412118.9070841912</v>
      </c>
      <c r="AM15" s="713">
        <f>+TT.Seat!AM15+TT.Trim!AM15</f>
        <v>0</v>
      </c>
      <c r="AN15" s="709">
        <f t="shared" si="17"/>
        <v>2412118.9070841912</v>
      </c>
      <c r="AO15" s="688">
        <f t="shared" si="18"/>
        <v>6830833.1530270828</v>
      </c>
      <c r="AP15" s="689">
        <f t="shared" si="18"/>
        <v>0</v>
      </c>
      <c r="AQ15" s="690">
        <f t="shared" si="19"/>
        <v>6830833.1530270828</v>
      </c>
      <c r="AR15" s="713">
        <f>+TT.Seat!AR15+TT.Trim!AR15</f>
        <v>2493428.0466544861</v>
      </c>
      <c r="AS15" s="713">
        <f>+TT.Seat!AS15+TT.Trim!AS15</f>
        <v>0</v>
      </c>
      <c r="AT15" s="709">
        <f t="shared" si="20"/>
        <v>2493428.0466544861</v>
      </c>
      <c r="AU15" s="713">
        <f>+TT.Seat!AU15+TT.Trim!AU15</f>
        <v>2373642.556635838</v>
      </c>
      <c r="AV15" s="713">
        <f>+TT.Seat!AV15+TT.Trim!AV15</f>
        <v>0</v>
      </c>
      <c r="AW15" s="709">
        <f t="shared" si="21"/>
        <v>2373642.556635838</v>
      </c>
      <c r="AX15" s="713">
        <f>+TT.Seat!AX15+TT.Trim!AX15</f>
        <v>2286987.7828177908</v>
      </c>
      <c r="AY15" s="713">
        <f>+TT.Seat!AY15+TT.Trim!AY15</f>
        <v>0</v>
      </c>
      <c r="AZ15" s="709">
        <f t="shared" si="22"/>
        <v>2286987.7828177908</v>
      </c>
      <c r="BA15" s="688">
        <f t="shared" si="23"/>
        <v>7154058.3861081153</v>
      </c>
      <c r="BB15" s="701">
        <f t="shared" si="23"/>
        <v>0</v>
      </c>
      <c r="BC15" s="706">
        <f t="shared" si="24"/>
        <v>7154058.3861081153</v>
      </c>
      <c r="BD15" s="717">
        <f t="shared" si="0"/>
        <v>13984891.539135197</v>
      </c>
      <c r="BE15" s="712">
        <f t="shared" si="1"/>
        <v>0</v>
      </c>
      <c r="BF15" s="716">
        <f t="shared" si="25"/>
        <v>13984891.539135197</v>
      </c>
      <c r="BG15" s="717">
        <f t="shared" si="26"/>
        <v>26253135.85092862</v>
      </c>
      <c r="BH15" s="712">
        <f t="shared" si="27"/>
        <v>8767723</v>
      </c>
      <c r="BI15" s="716">
        <f t="shared" si="28"/>
        <v>17485412.85092862</v>
      </c>
      <c r="BJ15" s="541"/>
      <c r="BK15" s="380"/>
      <c r="BL15" s="380"/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</row>
    <row r="16" spans="1:79" s="383" customFormat="1" ht="33" customHeight="1">
      <c r="A16" s="388">
        <f t="shared" si="29"/>
        <v>10</v>
      </c>
      <c r="B16" s="384">
        <v>51309</v>
      </c>
      <c r="C16" s="536" t="s">
        <v>9</v>
      </c>
      <c r="D16" s="697" t="s">
        <v>260</v>
      </c>
      <c r="E16" s="713">
        <f>+TT.Seat!E16+TT.Trim!E16</f>
        <v>0</v>
      </c>
      <c r="F16" s="713">
        <f>+TT.Seat!F16+TT.Trim!F16</f>
        <v>0</v>
      </c>
      <c r="G16" s="709">
        <f t="shared" si="2"/>
        <v>0</v>
      </c>
      <c r="H16" s="713">
        <f>+TT.Seat!H16+TT.Trim!H16</f>
        <v>0</v>
      </c>
      <c r="I16" s="713">
        <f>+TT.Seat!I16+TT.Trim!I16</f>
        <v>0</v>
      </c>
      <c r="J16" s="709">
        <f t="shared" si="3"/>
        <v>0</v>
      </c>
      <c r="K16" s="713">
        <f>+TT.Seat!K16+TT.Trim!K16</f>
        <v>0</v>
      </c>
      <c r="L16" s="713">
        <f>+TT.Seat!L16+TT.Trim!L16</f>
        <v>0</v>
      </c>
      <c r="M16" s="714">
        <f t="shared" si="4"/>
        <v>0</v>
      </c>
      <c r="N16" s="688">
        <f t="shared" si="5"/>
        <v>0</v>
      </c>
      <c r="O16" s="689">
        <f t="shared" si="5"/>
        <v>0</v>
      </c>
      <c r="P16" s="690">
        <f t="shared" si="6"/>
        <v>0</v>
      </c>
      <c r="Q16" s="713">
        <f>+TT.Seat!Q16+TT.Trim!Q16</f>
        <v>0</v>
      </c>
      <c r="R16" s="713">
        <f>+TT.Seat!R16+TT.Trim!R16</f>
        <v>0</v>
      </c>
      <c r="S16" s="709">
        <f t="shared" si="7"/>
        <v>0</v>
      </c>
      <c r="T16" s="713">
        <f>+TT.Seat!T16+TT.Trim!T16</f>
        <v>0</v>
      </c>
      <c r="U16" s="713">
        <f>+TT.Seat!U16+TT.Trim!U16</f>
        <v>0</v>
      </c>
      <c r="V16" s="709">
        <f t="shared" si="8"/>
        <v>0</v>
      </c>
      <c r="W16" s="713">
        <f>+TT.Seat!W16+TT.Trim!W16</f>
        <v>0</v>
      </c>
      <c r="X16" s="713">
        <f>+TT.Seat!X16+TT.Trim!X16</f>
        <v>0</v>
      </c>
      <c r="Y16" s="714">
        <f t="shared" si="9"/>
        <v>0</v>
      </c>
      <c r="Z16" s="688">
        <f t="shared" si="10"/>
        <v>0</v>
      </c>
      <c r="AA16" s="701">
        <f t="shared" si="10"/>
        <v>0</v>
      </c>
      <c r="AB16" s="690">
        <f t="shared" si="11"/>
        <v>0</v>
      </c>
      <c r="AC16" s="713">
        <f t="shared" si="12"/>
        <v>0</v>
      </c>
      <c r="AD16" s="712">
        <f t="shared" si="13"/>
        <v>0</v>
      </c>
      <c r="AE16" s="709">
        <f t="shared" si="14"/>
        <v>0</v>
      </c>
      <c r="AF16" s="713">
        <f>+TT.Seat!AF16+TT.Trim!AF16</f>
        <v>0</v>
      </c>
      <c r="AG16" s="713">
        <f>+TT.Seat!AG16+TT.Trim!AG16</f>
        <v>0</v>
      </c>
      <c r="AH16" s="709">
        <f t="shared" si="15"/>
        <v>0</v>
      </c>
      <c r="AI16" s="713">
        <f>+TT.Seat!AI16+TT.Trim!AI16</f>
        <v>0</v>
      </c>
      <c r="AJ16" s="713">
        <f>+TT.Seat!AJ16+TT.Trim!AJ16</f>
        <v>0</v>
      </c>
      <c r="AK16" s="709">
        <f t="shared" si="16"/>
        <v>0</v>
      </c>
      <c r="AL16" s="713">
        <f>+TT.Seat!AL16+TT.Trim!AL16</f>
        <v>0</v>
      </c>
      <c r="AM16" s="713">
        <f>+TT.Seat!AM16+TT.Trim!AM16</f>
        <v>0</v>
      </c>
      <c r="AN16" s="709">
        <f t="shared" si="17"/>
        <v>0</v>
      </c>
      <c r="AO16" s="688">
        <f t="shared" si="18"/>
        <v>0</v>
      </c>
      <c r="AP16" s="689">
        <f t="shared" si="18"/>
        <v>0</v>
      </c>
      <c r="AQ16" s="690">
        <f t="shared" si="19"/>
        <v>0</v>
      </c>
      <c r="AR16" s="713">
        <f>+TT.Seat!AR16+TT.Trim!AR16</f>
        <v>0</v>
      </c>
      <c r="AS16" s="713">
        <f>+TT.Seat!AS16+TT.Trim!AS16</f>
        <v>0</v>
      </c>
      <c r="AT16" s="709">
        <f t="shared" si="20"/>
        <v>0</v>
      </c>
      <c r="AU16" s="713">
        <f>+TT.Seat!AU16+TT.Trim!AU16</f>
        <v>0</v>
      </c>
      <c r="AV16" s="713">
        <f>+TT.Seat!AV16+TT.Trim!AV16</f>
        <v>0</v>
      </c>
      <c r="AW16" s="709">
        <f t="shared" si="21"/>
        <v>0</v>
      </c>
      <c r="AX16" s="713">
        <f>+TT.Seat!AX16+TT.Trim!AX16</f>
        <v>0</v>
      </c>
      <c r="AY16" s="713">
        <f>+TT.Seat!AY16+TT.Trim!AY16</f>
        <v>0</v>
      </c>
      <c r="AZ16" s="709">
        <f t="shared" si="22"/>
        <v>0</v>
      </c>
      <c r="BA16" s="688">
        <f t="shared" si="23"/>
        <v>0</v>
      </c>
      <c r="BB16" s="701">
        <f t="shared" si="23"/>
        <v>0</v>
      </c>
      <c r="BC16" s="706">
        <f t="shared" si="24"/>
        <v>0</v>
      </c>
      <c r="BD16" s="717">
        <f t="shared" si="0"/>
        <v>0</v>
      </c>
      <c r="BE16" s="712">
        <f t="shared" si="1"/>
        <v>0</v>
      </c>
      <c r="BF16" s="716">
        <f t="shared" si="25"/>
        <v>0</v>
      </c>
      <c r="BG16" s="717">
        <f t="shared" si="26"/>
        <v>0</v>
      </c>
      <c r="BH16" s="712">
        <f t="shared" si="27"/>
        <v>0</v>
      </c>
      <c r="BI16" s="716">
        <f t="shared" si="28"/>
        <v>0</v>
      </c>
      <c r="BJ16" s="541"/>
      <c r="BK16" s="380"/>
      <c r="BL16" s="380"/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</row>
    <row r="17" spans="1:79" s="383" customFormat="1" ht="33" customHeight="1">
      <c r="A17" s="388">
        <f t="shared" si="29"/>
        <v>11</v>
      </c>
      <c r="B17" s="384">
        <v>51310</v>
      </c>
      <c r="C17" s="536" t="s">
        <v>10</v>
      </c>
      <c r="D17" s="697" t="s">
        <v>261</v>
      </c>
      <c r="E17" s="713">
        <f>+TT.Seat!E17+TT.Trim!E17</f>
        <v>0</v>
      </c>
      <c r="F17" s="713">
        <f>+TT.Seat!F17+TT.Trim!F17</f>
        <v>0</v>
      </c>
      <c r="G17" s="709">
        <f t="shared" si="2"/>
        <v>0</v>
      </c>
      <c r="H17" s="713">
        <f>+TT.Seat!H17+TT.Trim!H17</f>
        <v>0</v>
      </c>
      <c r="I17" s="713">
        <f>+TT.Seat!I17+TT.Trim!I17</f>
        <v>0</v>
      </c>
      <c r="J17" s="709">
        <f t="shared" si="3"/>
        <v>0</v>
      </c>
      <c r="K17" s="713">
        <f>+TT.Seat!K17+TT.Trim!K17</f>
        <v>0</v>
      </c>
      <c r="L17" s="713">
        <f>+TT.Seat!L17+TT.Trim!L17</f>
        <v>0</v>
      </c>
      <c r="M17" s="714">
        <f t="shared" si="4"/>
        <v>0</v>
      </c>
      <c r="N17" s="688">
        <f t="shared" si="5"/>
        <v>0</v>
      </c>
      <c r="O17" s="689">
        <f t="shared" si="5"/>
        <v>0</v>
      </c>
      <c r="P17" s="690">
        <f t="shared" si="6"/>
        <v>0</v>
      </c>
      <c r="Q17" s="713">
        <f>+TT.Seat!Q17+TT.Trim!Q17</f>
        <v>0</v>
      </c>
      <c r="R17" s="713">
        <f>+TT.Seat!R17+TT.Trim!R17</f>
        <v>0</v>
      </c>
      <c r="S17" s="709">
        <f t="shared" si="7"/>
        <v>0</v>
      </c>
      <c r="T17" s="713">
        <f>+TT.Seat!T17+TT.Trim!T17</f>
        <v>0</v>
      </c>
      <c r="U17" s="713">
        <f>+TT.Seat!U17+TT.Trim!U17</f>
        <v>0</v>
      </c>
      <c r="V17" s="709">
        <f t="shared" si="8"/>
        <v>0</v>
      </c>
      <c r="W17" s="713">
        <f>+TT.Seat!W17+TT.Trim!W17</f>
        <v>0</v>
      </c>
      <c r="X17" s="713">
        <f>+TT.Seat!X17+TT.Trim!X17</f>
        <v>0</v>
      </c>
      <c r="Y17" s="714">
        <f t="shared" si="9"/>
        <v>0</v>
      </c>
      <c r="Z17" s="688">
        <f t="shared" si="10"/>
        <v>0</v>
      </c>
      <c r="AA17" s="701">
        <f t="shared" si="10"/>
        <v>0</v>
      </c>
      <c r="AB17" s="690">
        <f t="shared" si="11"/>
        <v>0</v>
      </c>
      <c r="AC17" s="713">
        <f t="shared" si="12"/>
        <v>0</v>
      </c>
      <c r="AD17" s="712">
        <f t="shared" si="13"/>
        <v>0</v>
      </c>
      <c r="AE17" s="709">
        <f t="shared" si="14"/>
        <v>0</v>
      </c>
      <c r="AF17" s="713">
        <f>+TT.Seat!AF17+TT.Trim!AF17</f>
        <v>0</v>
      </c>
      <c r="AG17" s="713">
        <f>+TT.Seat!AG17+TT.Trim!AG17</f>
        <v>0</v>
      </c>
      <c r="AH17" s="709">
        <f t="shared" si="15"/>
        <v>0</v>
      </c>
      <c r="AI17" s="713">
        <f>+TT.Seat!AI17+TT.Trim!AI17</f>
        <v>0</v>
      </c>
      <c r="AJ17" s="713">
        <f>+TT.Seat!AJ17+TT.Trim!AJ17</f>
        <v>0</v>
      </c>
      <c r="AK17" s="709">
        <f t="shared" si="16"/>
        <v>0</v>
      </c>
      <c r="AL17" s="713">
        <f>+TT.Seat!AL17+TT.Trim!AL17</f>
        <v>0</v>
      </c>
      <c r="AM17" s="713">
        <f>+TT.Seat!AM17+TT.Trim!AM17</f>
        <v>0</v>
      </c>
      <c r="AN17" s="709">
        <f t="shared" si="17"/>
        <v>0</v>
      </c>
      <c r="AO17" s="688">
        <f t="shared" si="18"/>
        <v>0</v>
      </c>
      <c r="AP17" s="689">
        <f t="shared" si="18"/>
        <v>0</v>
      </c>
      <c r="AQ17" s="690">
        <f t="shared" si="19"/>
        <v>0</v>
      </c>
      <c r="AR17" s="713">
        <f>+TT.Seat!AR17+TT.Trim!AR17</f>
        <v>0</v>
      </c>
      <c r="AS17" s="713">
        <f>+TT.Seat!AS17+TT.Trim!AS17</f>
        <v>0</v>
      </c>
      <c r="AT17" s="709">
        <f t="shared" si="20"/>
        <v>0</v>
      </c>
      <c r="AU17" s="713">
        <f>+TT.Seat!AU17+TT.Trim!AU17</f>
        <v>0</v>
      </c>
      <c r="AV17" s="713">
        <f>+TT.Seat!AV17+TT.Trim!AV17</f>
        <v>0</v>
      </c>
      <c r="AW17" s="709">
        <f t="shared" si="21"/>
        <v>0</v>
      </c>
      <c r="AX17" s="713">
        <f>+TT.Seat!AX17+TT.Trim!AX17</f>
        <v>0</v>
      </c>
      <c r="AY17" s="713">
        <f>+TT.Seat!AY17+TT.Trim!AY17</f>
        <v>0</v>
      </c>
      <c r="AZ17" s="709">
        <f t="shared" si="22"/>
        <v>0</v>
      </c>
      <c r="BA17" s="688">
        <f t="shared" si="23"/>
        <v>0</v>
      </c>
      <c r="BB17" s="701">
        <f t="shared" si="23"/>
        <v>0</v>
      </c>
      <c r="BC17" s="706">
        <f t="shared" si="24"/>
        <v>0</v>
      </c>
      <c r="BD17" s="717">
        <f t="shared" si="0"/>
        <v>0</v>
      </c>
      <c r="BE17" s="712">
        <f t="shared" si="1"/>
        <v>0</v>
      </c>
      <c r="BF17" s="716">
        <f t="shared" si="25"/>
        <v>0</v>
      </c>
      <c r="BG17" s="717">
        <f t="shared" si="26"/>
        <v>0</v>
      </c>
      <c r="BH17" s="712">
        <f t="shared" si="27"/>
        <v>0</v>
      </c>
      <c r="BI17" s="716">
        <f t="shared" si="28"/>
        <v>0</v>
      </c>
      <c r="BJ17" s="541"/>
      <c r="BK17" s="380"/>
      <c r="BL17" s="380"/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</row>
    <row r="18" spans="1:79" s="383" customFormat="1" ht="33" customHeight="1">
      <c r="A18" s="388">
        <f t="shared" si="29"/>
        <v>12</v>
      </c>
      <c r="B18" s="384">
        <v>51311</v>
      </c>
      <c r="C18" s="536" t="s">
        <v>41</v>
      </c>
      <c r="D18" s="697" t="s">
        <v>262</v>
      </c>
      <c r="E18" s="713">
        <f>+TT.Seat!E18+TT.Trim!E18</f>
        <v>178200</v>
      </c>
      <c r="F18" s="713">
        <f>+TT.Seat!F18+TT.Trim!F18</f>
        <v>187200</v>
      </c>
      <c r="G18" s="709">
        <f t="shared" si="2"/>
        <v>-9000</v>
      </c>
      <c r="H18" s="713">
        <f>+TT.Seat!H18+TT.Trim!H18</f>
        <v>178200</v>
      </c>
      <c r="I18" s="713">
        <f>+TT.Seat!I18+TT.Trim!I18</f>
        <v>187200</v>
      </c>
      <c r="J18" s="709">
        <f t="shared" si="3"/>
        <v>-9000</v>
      </c>
      <c r="K18" s="713">
        <f>+TT.Seat!K18+TT.Trim!K18</f>
        <v>178200</v>
      </c>
      <c r="L18" s="713">
        <f>+TT.Seat!L18+TT.Trim!L18</f>
        <v>187200</v>
      </c>
      <c r="M18" s="714">
        <f t="shared" si="4"/>
        <v>-9000</v>
      </c>
      <c r="N18" s="688">
        <f t="shared" si="5"/>
        <v>534600</v>
      </c>
      <c r="O18" s="689">
        <f t="shared" si="5"/>
        <v>561600</v>
      </c>
      <c r="P18" s="690">
        <f t="shared" si="6"/>
        <v>-27000</v>
      </c>
      <c r="Q18" s="713">
        <f>+TT.Seat!Q18+TT.Trim!Q18</f>
        <v>178200</v>
      </c>
      <c r="R18" s="713">
        <f>+TT.Seat!R18+TT.Trim!R18</f>
        <v>187200</v>
      </c>
      <c r="S18" s="709">
        <f t="shared" si="7"/>
        <v>-9000</v>
      </c>
      <c r="T18" s="713">
        <f>+TT.Seat!T18+TT.Trim!T18</f>
        <v>0</v>
      </c>
      <c r="U18" s="713">
        <f>+TT.Seat!U18+TT.Trim!U18</f>
        <v>0</v>
      </c>
      <c r="V18" s="709">
        <f t="shared" si="8"/>
        <v>0</v>
      </c>
      <c r="W18" s="713">
        <f>+TT.Seat!W18+TT.Trim!W18</f>
        <v>0</v>
      </c>
      <c r="X18" s="713">
        <f>+TT.Seat!X18+TT.Trim!X18</f>
        <v>0</v>
      </c>
      <c r="Y18" s="714">
        <f t="shared" si="9"/>
        <v>0</v>
      </c>
      <c r="Z18" s="688">
        <f t="shared" si="10"/>
        <v>178200</v>
      </c>
      <c r="AA18" s="701">
        <f t="shared" si="10"/>
        <v>187200</v>
      </c>
      <c r="AB18" s="690">
        <f t="shared" si="11"/>
        <v>-9000</v>
      </c>
      <c r="AC18" s="713">
        <f t="shared" si="12"/>
        <v>712800</v>
      </c>
      <c r="AD18" s="712">
        <f t="shared" si="13"/>
        <v>748800</v>
      </c>
      <c r="AE18" s="709">
        <f t="shared" si="14"/>
        <v>-36000</v>
      </c>
      <c r="AF18" s="713">
        <f>+TT.Seat!AF18+TT.Trim!AF18</f>
        <v>0</v>
      </c>
      <c r="AG18" s="713">
        <f>+TT.Seat!AG18+TT.Trim!AG18</f>
        <v>0</v>
      </c>
      <c r="AH18" s="709">
        <f t="shared" si="15"/>
        <v>0</v>
      </c>
      <c r="AI18" s="713">
        <f>+TT.Seat!AI18+TT.Trim!AI18</f>
        <v>0</v>
      </c>
      <c r="AJ18" s="713">
        <f>+TT.Seat!AJ18+TT.Trim!AJ18</f>
        <v>0</v>
      </c>
      <c r="AK18" s="709">
        <f t="shared" si="16"/>
        <v>0</v>
      </c>
      <c r="AL18" s="713">
        <f>+TT.Seat!AL18+TT.Trim!AL18</f>
        <v>0</v>
      </c>
      <c r="AM18" s="713">
        <f>+TT.Seat!AM18+TT.Trim!AM18</f>
        <v>0</v>
      </c>
      <c r="AN18" s="709">
        <f t="shared" si="17"/>
        <v>0</v>
      </c>
      <c r="AO18" s="688">
        <f t="shared" si="18"/>
        <v>0</v>
      </c>
      <c r="AP18" s="689">
        <f t="shared" si="18"/>
        <v>0</v>
      </c>
      <c r="AQ18" s="690">
        <f t="shared" si="19"/>
        <v>0</v>
      </c>
      <c r="AR18" s="713">
        <f>+TT.Seat!AR18+TT.Trim!AR18</f>
        <v>700000</v>
      </c>
      <c r="AS18" s="713">
        <f>+TT.Seat!AS18+TT.Trim!AS18</f>
        <v>0</v>
      </c>
      <c r="AT18" s="709">
        <f t="shared" si="20"/>
        <v>700000</v>
      </c>
      <c r="AU18" s="713">
        <f>+TT.Seat!AU18+TT.Trim!AU18</f>
        <v>700000</v>
      </c>
      <c r="AV18" s="713">
        <f>+TT.Seat!AV18+TT.Trim!AV18</f>
        <v>0</v>
      </c>
      <c r="AW18" s="709">
        <f t="shared" si="21"/>
        <v>700000</v>
      </c>
      <c r="AX18" s="713">
        <f>+TT.Seat!AX18+TT.Trim!AX18</f>
        <v>700000</v>
      </c>
      <c r="AY18" s="713">
        <f>+TT.Seat!AY18+TT.Trim!AY18</f>
        <v>0</v>
      </c>
      <c r="AZ18" s="709">
        <f t="shared" si="22"/>
        <v>700000</v>
      </c>
      <c r="BA18" s="688">
        <f t="shared" si="23"/>
        <v>2100000</v>
      </c>
      <c r="BB18" s="701">
        <f t="shared" si="23"/>
        <v>0</v>
      </c>
      <c r="BC18" s="706">
        <f t="shared" si="24"/>
        <v>2100000</v>
      </c>
      <c r="BD18" s="717">
        <f t="shared" si="0"/>
        <v>2100000</v>
      </c>
      <c r="BE18" s="712">
        <f t="shared" si="1"/>
        <v>0</v>
      </c>
      <c r="BF18" s="716">
        <f t="shared" si="25"/>
        <v>2100000</v>
      </c>
      <c r="BG18" s="717">
        <f t="shared" si="26"/>
        <v>2812800</v>
      </c>
      <c r="BH18" s="712">
        <f t="shared" si="27"/>
        <v>748800</v>
      </c>
      <c r="BI18" s="716">
        <f t="shared" si="28"/>
        <v>2064000</v>
      </c>
      <c r="BJ18" s="541"/>
      <c r="BK18" s="380"/>
      <c r="BL18" s="380"/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</row>
    <row r="19" spans="1:79" s="383" customFormat="1" ht="33" customHeight="1">
      <c r="A19" s="388">
        <f t="shared" si="29"/>
        <v>13</v>
      </c>
      <c r="B19" s="384">
        <v>51312</v>
      </c>
      <c r="C19" s="536" t="s">
        <v>62</v>
      </c>
      <c r="D19" s="698" t="s">
        <v>263</v>
      </c>
      <c r="E19" s="713">
        <f>+TT.Seat!E19+TT.Trim!E19</f>
        <v>1510709</v>
      </c>
      <c r="F19" s="713">
        <f>+TT.Seat!F19+TT.Trim!F19</f>
        <v>1185925.3400000001</v>
      </c>
      <c r="G19" s="709">
        <f t="shared" si="2"/>
        <v>324783.65999999992</v>
      </c>
      <c r="H19" s="713">
        <f>+TT.Seat!H19+TT.Trim!H19</f>
        <v>766436</v>
      </c>
      <c r="I19" s="713">
        <f>+TT.Seat!I19+TT.Trim!I19</f>
        <v>1020505.8500000001</v>
      </c>
      <c r="J19" s="709">
        <f t="shared" si="3"/>
        <v>-254069.85000000009</v>
      </c>
      <c r="K19" s="713">
        <f>+TT.Seat!K19+TT.Trim!K19</f>
        <v>889030</v>
      </c>
      <c r="L19" s="713">
        <f>+TT.Seat!L19+TT.Trim!L19</f>
        <v>1077330.21</v>
      </c>
      <c r="M19" s="714">
        <f t="shared" si="4"/>
        <v>-188300.20999999996</v>
      </c>
      <c r="N19" s="688">
        <f t="shared" si="5"/>
        <v>3166175</v>
      </c>
      <c r="O19" s="689">
        <f t="shared" si="5"/>
        <v>3283761.4000000004</v>
      </c>
      <c r="P19" s="690">
        <f t="shared" si="6"/>
        <v>-117586.40000000037</v>
      </c>
      <c r="Q19" s="713">
        <f>+TT.Seat!Q19+TT.Trim!Q19</f>
        <v>1199200</v>
      </c>
      <c r="R19" s="713">
        <f>+TT.Seat!R19+TT.Trim!R19</f>
        <v>649650.87</v>
      </c>
      <c r="S19" s="709">
        <f t="shared" si="7"/>
        <v>549549.13</v>
      </c>
      <c r="T19" s="713">
        <f>+TT.Seat!T19+TT.Trim!T19</f>
        <v>1674500</v>
      </c>
      <c r="U19" s="713">
        <f>+TT.Seat!U19+TT.Trim!U19</f>
        <v>0</v>
      </c>
      <c r="V19" s="709">
        <f t="shared" si="8"/>
        <v>1674500</v>
      </c>
      <c r="W19" s="713">
        <f>+TT.Seat!W19+TT.Trim!W19</f>
        <v>358235</v>
      </c>
      <c r="X19" s="713">
        <f>+TT.Seat!X19+TT.Trim!X19</f>
        <v>0</v>
      </c>
      <c r="Y19" s="714">
        <f t="shared" si="9"/>
        <v>358235</v>
      </c>
      <c r="Z19" s="688">
        <f t="shared" si="10"/>
        <v>3231935</v>
      </c>
      <c r="AA19" s="701">
        <f t="shared" si="10"/>
        <v>649650.87</v>
      </c>
      <c r="AB19" s="690">
        <f t="shared" si="11"/>
        <v>2582284.13</v>
      </c>
      <c r="AC19" s="713">
        <f t="shared" si="12"/>
        <v>6398110</v>
      </c>
      <c r="AD19" s="712">
        <f t="shared" si="13"/>
        <v>3933412.2700000005</v>
      </c>
      <c r="AE19" s="709">
        <f t="shared" si="14"/>
        <v>2464697.7299999995</v>
      </c>
      <c r="AF19" s="713">
        <f>+TT.Seat!AF19+TT.Trim!AF19</f>
        <v>521585</v>
      </c>
      <c r="AG19" s="713">
        <f>+TT.Seat!AG19+TT.Trim!AG19</f>
        <v>0</v>
      </c>
      <c r="AH19" s="709">
        <f t="shared" si="15"/>
        <v>521585</v>
      </c>
      <c r="AI19" s="713">
        <f>+TT.Seat!AI19+TT.Trim!AI19</f>
        <v>237600</v>
      </c>
      <c r="AJ19" s="713">
        <f>+TT.Seat!AJ19+TT.Trim!AJ19</f>
        <v>0</v>
      </c>
      <c r="AK19" s="709">
        <f t="shared" si="16"/>
        <v>237600</v>
      </c>
      <c r="AL19" s="713">
        <f>+TT.Seat!AL19+TT.Trim!AL19</f>
        <v>633450</v>
      </c>
      <c r="AM19" s="713">
        <f>+TT.Seat!AM19+TT.Trim!AM19</f>
        <v>0</v>
      </c>
      <c r="AN19" s="709">
        <f t="shared" si="17"/>
        <v>633450</v>
      </c>
      <c r="AO19" s="688">
        <f t="shared" si="18"/>
        <v>1392635</v>
      </c>
      <c r="AP19" s="689">
        <f t="shared" si="18"/>
        <v>0</v>
      </c>
      <c r="AQ19" s="690">
        <f t="shared" si="19"/>
        <v>1392635</v>
      </c>
      <c r="AR19" s="713">
        <f>+TT.Seat!AR19+TT.Trim!AR19</f>
        <v>122600</v>
      </c>
      <c r="AS19" s="713">
        <f>+TT.Seat!AS19+TT.Trim!AS19</f>
        <v>0</v>
      </c>
      <c r="AT19" s="709">
        <f t="shared" si="20"/>
        <v>122600</v>
      </c>
      <c r="AU19" s="713">
        <f>+TT.Seat!AU19+TT.Trim!AU19</f>
        <v>194450</v>
      </c>
      <c r="AV19" s="713">
        <f>+TT.Seat!AV19+TT.Trim!AV19</f>
        <v>0</v>
      </c>
      <c r="AW19" s="709">
        <f t="shared" si="21"/>
        <v>194450</v>
      </c>
      <c r="AX19" s="713">
        <f>+TT.Seat!AX19+TT.Trim!AX19</f>
        <v>344000</v>
      </c>
      <c r="AY19" s="713">
        <f>+TT.Seat!AY19+TT.Trim!AY19</f>
        <v>0</v>
      </c>
      <c r="AZ19" s="709">
        <f t="shared" si="22"/>
        <v>344000</v>
      </c>
      <c r="BA19" s="688">
        <f t="shared" si="23"/>
        <v>661050</v>
      </c>
      <c r="BB19" s="701">
        <f t="shared" si="23"/>
        <v>0</v>
      </c>
      <c r="BC19" s="706">
        <f t="shared" si="24"/>
        <v>661050</v>
      </c>
      <c r="BD19" s="717">
        <f t="shared" si="0"/>
        <v>2053685</v>
      </c>
      <c r="BE19" s="712">
        <f t="shared" si="1"/>
        <v>0</v>
      </c>
      <c r="BF19" s="716">
        <f t="shared" si="25"/>
        <v>2053685</v>
      </c>
      <c r="BG19" s="717">
        <f t="shared" si="26"/>
        <v>8451795</v>
      </c>
      <c r="BH19" s="712">
        <f t="shared" si="27"/>
        <v>3933412.2700000005</v>
      </c>
      <c r="BI19" s="716">
        <f t="shared" si="28"/>
        <v>4518382.7299999995</v>
      </c>
      <c r="BJ19" s="541"/>
      <c r="BK19" s="380"/>
      <c r="BL19" s="380"/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</row>
    <row r="20" spans="1:79" s="383" customFormat="1" ht="33" customHeight="1">
      <c r="A20" s="388">
        <f t="shared" si="29"/>
        <v>14</v>
      </c>
      <c r="B20" s="384">
        <v>51313</v>
      </c>
      <c r="C20" s="536" t="s">
        <v>11</v>
      </c>
      <c r="D20" s="698" t="s">
        <v>264</v>
      </c>
      <c r="E20" s="713">
        <f>+TT.Seat!E20+TT.Trim!E20</f>
        <v>0</v>
      </c>
      <c r="F20" s="713">
        <f>+TT.Seat!F20+TT.Trim!F20</f>
        <v>0</v>
      </c>
      <c r="G20" s="709">
        <f t="shared" si="2"/>
        <v>0</v>
      </c>
      <c r="H20" s="713">
        <f>+TT.Seat!H20+TT.Trim!H20</f>
        <v>0</v>
      </c>
      <c r="I20" s="713">
        <f>+TT.Seat!I20+TT.Trim!I20</f>
        <v>0</v>
      </c>
      <c r="J20" s="709">
        <f t="shared" si="3"/>
        <v>0</v>
      </c>
      <c r="K20" s="713">
        <f>+TT.Seat!K20+TT.Trim!K20</f>
        <v>0</v>
      </c>
      <c r="L20" s="713">
        <f>+TT.Seat!L20+TT.Trim!L20</f>
        <v>0</v>
      </c>
      <c r="M20" s="714">
        <f t="shared" si="4"/>
        <v>0</v>
      </c>
      <c r="N20" s="688">
        <f t="shared" si="5"/>
        <v>0</v>
      </c>
      <c r="O20" s="689">
        <f t="shared" si="5"/>
        <v>0</v>
      </c>
      <c r="P20" s="690">
        <f t="shared" si="6"/>
        <v>0</v>
      </c>
      <c r="Q20" s="713">
        <f>+TT.Seat!Q20+TT.Trim!Q20</f>
        <v>0</v>
      </c>
      <c r="R20" s="713">
        <f>+TT.Seat!R20+TT.Trim!R20</f>
        <v>0</v>
      </c>
      <c r="S20" s="709">
        <f t="shared" si="7"/>
        <v>0</v>
      </c>
      <c r="T20" s="713">
        <f>+TT.Seat!T20+TT.Trim!T20</f>
        <v>0</v>
      </c>
      <c r="U20" s="713">
        <f>+TT.Seat!U20+TT.Trim!U20</f>
        <v>0</v>
      </c>
      <c r="V20" s="709">
        <f t="shared" si="8"/>
        <v>0</v>
      </c>
      <c r="W20" s="713">
        <f>+TT.Seat!W20+TT.Trim!W20</f>
        <v>0</v>
      </c>
      <c r="X20" s="713">
        <f>+TT.Seat!X20+TT.Trim!X20</f>
        <v>0</v>
      </c>
      <c r="Y20" s="714">
        <f t="shared" si="9"/>
        <v>0</v>
      </c>
      <c r="Z20" s="688">
        <f t="shared" si="10"/>
        <v>0</v>
      </c>
      <c r="AA20" s="701">
        <f t="shared" si="10"/>
        <v>0</v>
      </c>
      <c r="AB20" s="690">
        <f t="shared" si="11"/>
        <v>0</v>
      </c>
      <c r="AC20" s="713">
        <f t="shared" si="12"/>
        <v>0</v>
      </c>
      <c r="AD20" s="712">
        <f t="shared" si="13"/>
        <v>0</v>
      </c>
      <c r="AE20" s="709">
        <f t="shared" si="14"/>
        <v>0</v>
      </c>
      <c r="AF20" s="713">
        <f>+TT.Seat!AF20+TT.Trim!AF20</f>
        <v>0</v>
      </c>
      <c r="AG20" s="713">
        <f>+TT.Seat!AG20+TT.Trim!AG20</f>
        <v>0</v>
      </c>
      <c r="AH20" s="709">
        <f t="shared" si="15"/>
        <v>0</v>
      </c>
      <c r="AI20" s="713">
        <f>+TT.Seat!AI20+TT.Trim!AI20</f>
        <v>0</v>
      </c>
      <c r="AJ20" s="713">
        <f>+TT.Seat!AJ20+TT.Trim!AJ20</f>
        <v>0</v>
      </c>
      <c r="AK20" s="709">
        <f t="shared" si="16"/>
        <v>0</v>
      </c>
      <c r="AL20" s="713">
        <f>+TT.Seat!AL20+TT.Trim!AL20</f>
        <v>0</v>
      </c>
      <c r="AM20" s="713">
        <f>+TT.Seat!AM20+TT.Trim!AM20</f>
        <v>0</v>
      </c>
      <c r="AN20" s="709">
        <f t="shared" si="17"/>
        <v>0</v>
      </c>
      <c r="AO20" s="688">
        <f t="shared" si="18"/>
        <v>0</v>
      </c>
      <c r="AP20" s="689">
        <f t="shared" si="18"/>
        <v>0</v>
      </c>
      <c r="AQ20" s="690">
        <f t="shared" si="19"/>
        <v>0</v>
      </c>
      <c r="AR20" s="713">
        <f>+TT.Seat!AR20+TT.Trim!AR20</f>
        <v>0</v>
      </c>
      <c r="AS20" s="713">
        <f>+TT.Seat!AS20+TT.Trim!AS20</f>
        <v>0</v>
      </c>
      <c r="AT20" s="709">
        <f t="shared" si="20"/>
        <v>0</v>
      </c>
      <c r="AU20" s="713">
        <f>+TT.Seat!AU20+TT.Trim!AU20</f>
        <v>0</v>
      </c>
      <c r="AV20" s="713">
        <f>+TT.Seat!AV20+TT.Trim!AV20</f>
        <v>0</v>
      </c>
      <c r="AW20" s="709">
        <f t="shared" si="21"/>
        <v>0</v>
      </c>
      <c r="AX20" s="713">
        <f>+TT.Seat!AX20+TT.Trim!AX20</f>
        <v>0</v>
      </c>
      <c r="AY20" s="713">
        <f>+TT.Seat!AY20+TT.Trim!AY20</f>
        <v>0</v>
      </c>
      <c r="AZ20" s="709">
        <f t="shared" si="22"/>
        <v>0</v>
      </c>
      <c r="BA20" s="688">
        <f t="shared" si="23"/>
        <v>0</v>
      </c>
      <c r="BB20" s="701">
        <f t="shared" si="23"/>
        <v>0</v>
      </c>
      <c r="BC20" s="706">
        <f t="shared" si="24"/>
        <v>0</v>
      </c>
      <c r="BD20" s="717">
        <f t="shared" si="0"/>
        <v>0</v>
      </c>
      <c r="BE20" s="712">
        <f t="shared" si="1"/>
        <v>0</v>
      </c>
      <c r="BF20" s="716">
        <f t="shared" si="25"/>
        <v>0</v>
      </c>
      <c r="BG20" s="717">
        <f t="shared" si="26"/>
        <v>0</v>
      </c>
      <c r="BH20" s="712">
        <f t="shared" si="27"/>
        <v>0</v>
      </c>
      <c r="BI20" s="716">
        <f t="shared" si="28"/>
        <v>0</v>
      </c>
      <c r="BJ20" s="541"/>
      <c r="BK20" s="380"/>
      <c r="BL20" s="380"/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</row>
    <row r="21" spans="1:79" s="383" customFormat="1" ht="33" customHeight="1">
      <c r="A21" s="388">
        <f t="shared" si="29"/>
        <v>15</v>
      </c>
      <c r="B21" s="384">
        <v>51314</v>
      </c>
      <c r="C21" s="536" t="s">
        <v>12</v>
      </c>
      <c r="D21" s="698" t="s">
        <v>265</v>
      </c>
      <c r="E21" s="713">
        <f>+TT.Seat!E21+TT.Trim!E21</f>
        <v>0</v>
      </c>
      <c r="F21" s="713">
        <f>+TT.Seat!F21+TT.Trim!F21</f>
        <v>0</v>
      </c>
      <c r="G21" s="709">
        <f t="shared" si="2"/>
        <v>0</v>
      </c>
      <c r="H21" s="713">
        <f>+TT.Seat!H21+TT.Trim!H21</f>
        <v>0</v>
      </c>
      <c r="I21" s="713">
        <f>+TT.Seat!I21+TT.Trim!I21</f>
        <v>0</v>
      </c>
      <c r="J21" s="709">
        <f t="shared" si="3"/>
        <v>0</v>
      </c>
      <c r="K21" s="713">
        <f>+TT.Seat!K21+TT.Trim!K21</f>
        <v>0</v>
      </c>
      <c r="L21" s="713">
        <f>+TT.Seat!L21+TT.Trim!L21</f>
        <v>0</v>
      </c>
      <c r="M21" s="714">
        <f t="shared" si="4"/>
        <v>0</v>
      </c>
      <c r="N21" s="688">
        <f t="shared" si="5"/>
        <v>0</v>
      </c>
      <c r="O21" s="689">
        <f t="shared" si="5"/>
        <v>0</v>
      </c>
      <c r="P21" s="690">
        <f t="shared" si="6"/>
        <v>0</v>
      </c>
      <c r="Q21" s="713">
        <f>+TT.Seat!Q21+TT.Trim!Q21</f>
        <v>0</v>
      </c>
      <c r="R21" s="713">
        <f>+TT.Seat!R21+TT.Trim!R21</f>
        <v>0</v>
      </c>
      <c r="S21" s="709">
        <f t="shared" si="7"/>
        <v>0</v>
      </c>
      <c r="T21" s="713">
        <f>+TT.Seat!T21+TT.Trim!T21</f>
        <v>0</v>
      </c>
      <c r="U21" s="713">
        <f>+TT.Seat!U21+TT.Trim!U21</f>
        <v>0</v>
      </c>
      <c r="V21" s="709">
        <f t="shared" si="8"/>
        <v>0</v>
      </c>
      <c r="W21" s="713">
        <f>+TT.Seat!W21+TT.Trim!W21</f>
        <v>0</v>
      </c>
      <c r="X21" s="713">
        <f>+TT.Seat!X21+TT.Trim!X21</f>
        <v>0</v>
      </c>
      <c r="Y21" s="714">
        <f t="shared" si="9"/>
        <v>0</v>
      </c>
      <c r="Z21" s="688">
        <f t="shared" si="10"/>
        <v>0</v>
      </c>
      <c r="AA21" s="701">
        <f t="shared" si="10"/>
        <v>0</v>
      </c>
      <c r="AB21" s="690">
        <f t="shared" si="11"/>
        <v>0</v>
      </c>
      <c r="AC21" s="713">
        <f t="shared" si="12"/>
        <v>0</v>
      </c>
      <c r="AD21" s="712">
        <f t="shared" si="13"/>
        <v>0</v>
      </c>
      <c r="AE21" s="709">
        <f t="shared" si="14"/>
        <v>0</v>
      </c>
      <c r="AF21" s="713">
        <f>+TT.Seat!AF21+TT.Trim!AF21</f>
        <v>0</v>
      </c>
      <c r="AG21" s="713">
        <f>+TT.Seat!AG21+TT.Trim!AG21</f>
        <v>0</v>
      </c>
      <c r="AH21" s="709">
        <f t="shared" si="15"/>
        <v>0</v>
      </c>
      <c r="AI21" s="713">
        <f>+TT.Seat!AI21+TT.Trim!AI21</f>
        <v>0</v>
      </c>
      <c r="AJ21" s="713">
        <f>+TT.Seat!AJ21+TT.Trim!AJ21</f>
        <v>0</v>
      </c>
      <c r="AK21" s="709">
        <f t="shared" si="16"/>
        <v>0</v>
      </c>
      <c r="AL21" s="713">
        <f>+TT.Seat!AL21+TT.Trim!AL21</f>
        <v>0</v>
      </c>
      <c r="AM21" s="713">
        <f>+TT.Seat!AM21+TT.Trim!AM21</f>
        <v>0</v>
      </c>
      <c r="AN21" s="709">
        <f t="shared" si="17"/>
        <v>0</v>
      </c>
      <c r="AO21" s="688">
        <f t="shared" si="18"/>
        <v>0</v>
      </c>
      <c r="AP21" s="689">
        <f t="shared" si="18"/>
        <v>0</v>
      </c>
      <c r="AQ21" s="690">
        <f t="shared" si="19"/>
        <v>0</v>
      </c>
      <c r="AR21" s="713">
        <f>+TT.Seat!AR21+TT.Trim!AR21</f>
        <v>0</v>
      </c>
      <c r="AS21" s="713">
        <f>+TT.Seat!AS21+TT.Trim!AS21</f>
        <v>0</v>
      </c>
      <c r="AT21" s="709">
        <f t="shared" si="20"/>
        <v>0</v>
      </c>
      <c r="AU21" s="713">
        <f>+TT.Seat!AU21+TT.Trim!AU21</f>
        <v>0</v>
      </c>
      <c r="AV21" s="713">
        <f>+TT.Seat!AV21+TT.Trim!AV21</f>
        <v>0</v>
      </c>
      <c r="AW21" s="709">
        <f t="shared" si="21"/>
        <v>0</v>
      </c>
      <c r="AX21" s="713">
        <f>+TT.Seat!AX21+TT.Trim!AX21</f>
        <v>0</v>
      </c>
      <c r="AY21" s="713">
        <f>+TT.Seat!AY21+TT.Trim!AY21</f>
        <v>0</v>
      </c>
      <c r="AZ21" s="709">
        <f t="shared" si="22"/>
        <v>0</v>
      </c>
      <c r="BA21" s="688">
        <f t="shared" si="23"/>
        <v>0</v>
      </c>
      <c r="BB21" s="701">
        <f t="shared" si="23"/>
        <v>0</v>
      </c>
      <c r="BC21" s="706">
        <f t="shared" si="24"/>
        <v>0</v>
      </c>
      <c r="BD21" s="717">
        <f t="shared" si="0"/>
        <v>0</v>
      </c>
      <c r="BE21" s="712">
        <f t="shared" si="1"/>
        <v>0</v>
      </c>
      <c r="BF21" s="716">
        <f t="shared" si="25"/>
        <v>0</v>
      </c>
      <c r="BG21" s="717">
        <f t="shared" si="26"/>
        <v>0</v>
      </c>
      <c r="BH21" s="712">
        <f t="shared" si="27"/>
        <v>0</v>
      </c>
      <c r="BI21" s="716">
        <f t="shared" si="28"/>
        <v>0</v>
      </c>
      <c r="BJ21" s="541"/>
      <c r="BK21" s="380"/>
      <c r="BL21" s="380"/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</row>
    <row r="22" spans="1:79" s="383" customFormat="1" ht="33" customHeight="1">
      <c r="A22" s="388">
        <f t="shared" si="29"/>
        <v>16</v>
      </c>
      <c r="B22" s="384">
        <v>51315</v>
      </c>
      <c r="C22" s="536" t="s">
        <v>59</v>
      </c>
      <c r="D22" s="698" t="s">
        <v>266</v>
      </c>
      <c r="E22" s="713">
        <f>+TT.Seat!E22+TT.Trim!E22</f>
        <v>0</v>
      </c>
      <c r="F22" s="713">
        <f>+TT.Seat!F22+TT.Trim!F22</f>
        <v>0</v>
      </c>
      <c r="G22" s="709">
        <f t="shared" si="2"/>
        <v>0</v>
      </c>
      <c r="H22" s="713">
        <f>+TT.Seat!H22+TT.Trim!H22</f>
        <v>0</v>
      </c>
      <c r="I22" s="713">
        <f>+TT.Seat!I22+TT.Trim!I22</f>
        <v>0</v>
      </c>
      <c r="J22" s="709">
        <f t="shared" si="3"/>
        <v>0</v>
      </c>
      <c r="K22" s="713">
        <f>+TT.Seat!K22+TT.Trim!K22</f>
        <v>0</v>
      </c>
      <c r="L22" s="713">
        <f>+TT.Seat!L22+TT.Trim!L22</f>
        <v>0</v>
      </c>
      <c r="M22" s="714">
        <f t="shared" si="4"/>
        <v>0</v>
      </c>
      <c r="N22" s="688">
        <f t="shared" si="5"/>
        <v>0</v>
      </c>
      <c r="O22" s="689">
        <f t="shared" si="5"/>
        <v>0</v>
      </c>
      <c r="P22" s="690">
        <f t="shared" si="6"/>
        <v>0</v>
      </c>
      <c r="Q22" s="713">
        <f>+TT.Seat!Q22+TT.Trim!Q22</f>
        <v>0</v>
      </c>
      <c r="R22" s="713">
        <f>+TT.Seat!R22+TT.Trim!R22</f>
        <v>0</v>
      </c>
      <c r="S22" s="709">
        <f t="shared" si="7"/>
        <v>0</v>
      </c>
      <c r="T22" s="713">
        <f>+TT.Seat!T22+TT.Trim!T22</f>
        <v>0</v>
      </c>
      <c r="U22" s="713">
        <f>+TT.Seat!U22+TT.Trim!U22</f>
        <v>0</v>
      </c>
      <c r="V22" s="709">
        <f t="shared" si="8"/>
        <v>0</v>
      </c>
      <c r="W22" s="713">
        <f>+TT.Seat!W22+TT.Trim!W22</f>
        <v>0</v>
      </c>
      <c r="X22" s="713">
        <f>+TT.Seat!X22+TT.Trim!X22</f>
        <v>0</v>
      </c>
      <c r="Y22" s="714">
        <f t="shared" si="9"/>
        <v>0</v>
      </c>
      <c r="Z22" s="688">
        <f t="shared" si="10"/>
        <v>0</v>
      </c>
      <c r="AA22" s="701">
        <f t="shared" si="10"/>
        <v>0</v>
      </c>
      <c r="AB22" s="690">
        <f t="shared" si="11"/>
        <v>0</v>
      </c>
      <c r="AC22" s="713">
        <f t="shared" si="12"/>
        <v>0</v>
      </c>
      <c r="AD22" s="712">
        <f t="shared" si="13"/>
        <v>0</v>
      </c>
      <c r="AE22" s="709">
        <f t="shared" si="14"/>
        <v>0</v>
      </c>
      <c r="AF22" s="713">
        <f>+TT.Seat!AF22+TT.Trim!AF22</f>
        <v>0</v>
      </c>
      <c r="AG22" s="713">
        <f>+TT.Seat!AG22+TT.Trim!AG22</f>
        <v>0</v>
      </c>
      <c r="AH22" s="709">
        <f t="shared" si="15"/>
        <v>0</v>
      </c>
      <c r="AI22" s="713">
        <f>+TT.Seat!AI22+TT.Trim!AI22</f>
        <v>0</v>
      </c>
      <c r="AJ22" s="713">
        <f>+TT.Seat!AJ22+TT.Trim!AJ22</f>
        <v>0</v>
      </c>
      <c r="AK22" s="709">
        <f t="shared" si="16"/>
        <v>0</v>
      </c>
      <c r="AL22" s="713">
        <f>+TT.Seat!AL22+TT.Trim!AL22</f>
        <v>0</v>
      </c>
      <c r="AM22" s="713">
        <f>+TT.Seat!AM22+TT.Trim!AM22</f>
        <v>0</v>
      </c>
      <c r="AN22" s="709">
        <f t="shared" si="17"/>
        <v>0</v>
      </c>
      <c r="AO22" s="688">
        <f t="shared" si="18"/>
        <v>0</v>
      </c>
      <c r="AP22" s="689">
        <f t="shared" si="18"/>
        <v>0</v>
      </c>
      <c r="AQ22" s="690">
        <f t="shared" si="19"/>
        <v>0</v>
      </c>
      <c r="AR22" s="713">
        <f>+TT.Seat!AR22+TT.Trim!AR22</f>
        <v>0</v>
      </c>
      <c r="AS22" s="713">
        <f>+TT.Seat!AS22+TT.Trim!AS22</f>
        <v>0</v>
      </c>
      <c r="AT22" s="709">
        <f t="shared" si="20"/>
        <v>0</v>
      </c>
      <c r="AU22" s="713">
        <f>+TT.Seat!AU22+TT.Trim!AU22</f>
        <v>0</v>
      </c>
      <c r="AV22" s="713">
        <f>+TT.Seat!AV22+TT.Trim!AV22</f>
        <v>0</v>
      </c>
      <c r="AW22" s="709">
        <f t="shared" si="21"/>
        <v>0</v>
      </c>
      <c r="AX22" s="713">
        <f>+TT.Seat!AX22+TT.Trim!AX22</f>
        <v>0</v>
      </c>
      <c r="AY22" s="713">
        <f>+TT.Seat!AY22+TT.Trim!AY22</f>
        <v>0</v>
      </c>
      <c r="AZ22" s="709">
        <f t="shared" si="22"/>
        <v>0</v>
      </c>
      <c r="BA22" s="688">
        <f t="shared" si="23"/>
        <v>0</v>
      </c>
      <c r="BB22" s="701">
        <f t="shared" si="23"/>
        <v>0</v>
      </c>
      <c r="BC22" s="706">
        <f t="shared" si="24"/>
        <v>0</v>
      </c>
      <c r="BD22" s="717">
        <f t="shared" si="0"/>
        <v>0</v>
      </c>
      <c r="BE22" s="712">
        <f t="shared" si="1"/>
        <v>0</v>
      </c>
      <c r="BF22" s="716">
        <f t="shared" si="25"/>
        <v>0</v>
      </c>
      <c r="BG22" s="717">
        <f t="shared" si="26"/>
        <v>0</v>
      </c>
      <c r="BH22" s="712">
        <f t="shared" si="27"/>
        <v>0</v>
      </c>
      <c r="BI22" s="716">
        <f t="shared" si="28"/>
        <v>0</v>
      </c>
      <c r="BJ22" s="541"/>
      <c r="BK22" s="380"/>
      <c r="BL22" s="380"/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</row>
    <row r="23" spans="1:79" s="383" customFormat="1" ht="33" customHeight="1">
      <c r="A23" s="388">
        <f t="shared" si="29"/>
        <v>17</v>
      </c>
      <c r="B23" s="384">
        <v>51399</v>
      </c>
      <c r="C23" s="536" t="s">
        <v>13</v>
      </c>
      <c r="D23" s="698" t="s">
        <v>267</v>
      </c>
      <c r="E23" s="713">
        <f>+TT.Seat!E23+TT.Trim!E23</f>
        <v>2410592</v>
      </c>
      <c r="F23" s="713">
        <f>+TT.Seat!F23+TT.Trim!F23</f>
        <v>2377797.7200000002</v>
      </c>
      <c r="G23" s="709">
        <f t="shared" si="2"/>
        <v>32794.279999999795</v>
      </c>
      <c r="H23" s="713">
        <f>+TT.Seat!H23+TT.Trim!H23</f>
        <v>2501127</v>
      </c>
      <c r="I23" s="713">
        <f>+TT.Seat!I23+TT.Trim!I23</f>
        <v>2772320.78</v>
      </c>
      <c r="J23" s="709">
        <f t="shared" si="3"/>
        <v>-271193.7799999998</v>
      </c>
      <c r="K23" s="713">
        <f>+TT.Seat!K23+TT.Trim!K23</f>
        <v>2543700.75</v>
      </c>
      <c r="L23" s="713">
        <f>+TT.Seat!L23+TT.Trim!L23</f>
        <v>2475293.5099999998</v>
      </c>
      <c r="M23" s="714">
        <f t="shared" si="4"/>
        <v>68407.240000000224</v>
      </c>
      <c r="N23" s="688">
        <f t="shared" si="5"/>
        <v>7455419.75</v>
      </c>
      <c r="O23" s="689">
        <f t="shared" si="5"/>
        <v>7625412.0099999998</v>
      </c>
      <c r="P23" s="690">
        <f t="shared" si="6"/>
        <v>-169992.25999999978</v>
      </c>
      <c r="Q23" s="713">
        <f>+TT.Seat!Q23+TT.Trim!Q23</f>
        <v>1589425</v>
      </c>
      <c r="R23" s="713">
        <f>+TT.Seat!R23+TT.Trim!R23</f>
        <v>2364317.04</v>
      </c>
      <c r="S23" s="709">
        <f t="shared" si="7"/>
        <v>-774892.04</v>
      </c>
      <c r="T23" s="713">
        <f>+TT.Seat!T23+TT.Trim!T23</f>
        <v>1804242</v>
      </c>
      <c r="U23" s="713">
        <f>+TT.Seat!U23+TT.Trim!U23</f>
        <v>0</v>
      </c>
      <c r="V23" s="709">
        <f t="shared" si="8"/>
        <v>1804242</v>
      </c>
      <c r="W23" s="713">
        <f>+TT.Seat!W23+TT.Trim!W23</f>
        <v>1720925</v>
      </c>
      <c r="X23" s="713">
        <f>+TT.Seat!X23+TT.Trim!X23</f>
        <v>0</v>
      </c>
      <c r="Y23" s="714">
        <f t="shared" si="9"/>
        <v>1720925</v>
      </c>
      <c r="Z23" s="688">
        <f t="shared" si="10"/>
        <v>5114592</v>
      </c>
      <c r="AA23" s="701">
        <f t="shared" si="10"/>
        <v>2364317.04</v>
      </c>
      <c r="AB23" s="690">
        <f t="shared" si="11"/>
        <v>2750274.96</v>
      </c>
      <c r="AC23" s="713">
        <f t="shared" si="12"/>
        <v>12570011.75</v>
      </c>
      <c r="AD23" s="712">
        <f t="shared" si="13"/>
        <v>9989729.0500000007</v>
      </c>
      <c r="AE23" s="709">
        <f t="shared" si="14"/>
        <v>2580282.6999999993</v>
      </c>
      <c r="AF23" s="713">
        <f>+TT.Seat!AF23+TT.Trim!AF23</f>
        <v>1585489</v>
      </c>
      <c r="AG23" s="713">
        <f>+TT.Seat!AG23+TT.Trim!AG23</f>
        <v>0</v>
      </c>
      <c r="AH23" s="709">
        <f t="shared" si="15"/>
        <v>1585489</v>
      </c>
      <c r="AI23" s="713">
        <f>+TT.Seat!AI23+TT.Trim!AI23</f>
        <v>1615855.0000000002</v>
      </c>
      <c r="AJ23" s="713">
        <f>+TT.Seat!AJ23+TT.Trim!AJ23</f>
        <v>0</v>
      </c>
      <c r="AK23" s="709">
        <f t="shared" si="16"/>
        <v>1615855.0000000002</v>
      </c>
      <c r="AL23" s="713">
        <f>+TT.Seat!AL23+TT.Trim!AL23</f>
        <v>1666969.5000000002</v>
      </c>
      <c r="AM23" s="713">
        <f>+TT.Seat!AM23+TT.Trim!AM23</f>
        <v>0</v>
      </c>
      <c r="AN23" s="709">
        <f t="shared" si="17"/>
        <v>1666969.5000000002</v>
      </c>
      <c r="AO23" s="688">
        <f t="shared" si="18"/>
        <v>4868313.5</v>
      </c>
      <c r="AP23" s="689">
        <f t="shared" si="18"/>
        <v>0</v>
      </c>
      <c r="AQ23" s="690">
        <f t="shared" si="19"/>
        <v>4868313.5</v>
      </c>
      <c r="AR23" s="713">
        <f>+TT.Seat!AR23+TT.Trim!AR23</f>
        <v>1802223</v>
      </c>
      <c r="AS23" s="713">
        <f>+TT.Seat!AS23+TT.Trim!AS23</f>
        <v>0</v>
      </c>
      <c r="AT23" s="709">
        <f t="shared" si="20"/>
        <v>1802223</v>
      </c>
      <c r="AU23" s="713">
        <f>+TT.Seat!AU23+TT.Trim!AU23</f>
        <v>1935730.0000000002</v>
      </c>
      <c r="AV23" s="713">
        <f>+TT.Seat!AV23+TT.Trim!AV23</f>
        <v>0</v>
      </c>
      <c r="AW23" s="709">
        <f t="shared" si="21"/>
        <v>1935730.0000000002</v>
      </c>
      <c r="AX23" s="713">
        <f>+TT.Seat!AX23+TT.Trim!AX23</f>
        <v>1689668</v>
      </c>
      <c r="AY23" s="713">
        <f>+TT.Seat!AY23+TT.Trim!AY23</f>
        <v>0</v>
      </c>
      <c r="AZ23" s="709">
        <f t="shared" si="22"/>
        <v>1689668</v>
      </c>
      <c r="BA23" s="688">
        <f t="shared" si="23"/>
        <v>5427621</v>
      </c>
      <c r="BB23" s="701">
        <f t="shared" si="23"/>
        <v>0</v>
      </c>
      <c r="BC23" s="706">
        <f t="shared" si="24"/>
        <v>5427621</v>
      </c>
      <c r="BD23" s="717">
        <f t="shared" si="0"/>
        <v>10295934.5</v>
      </c>
      <c r="BE23" s="712">
        <f t="shared" si="1"/>
        <v>0</v>
      </c>
      <c r="BF23" s="716">
        <f t="shared" si="25"/>
        <v>10295934.5</v>
      </c>
      <c r="BG23" s="717">
        <f t="shared" si="26"/>
        <v>22865946.25</v>
      </c>
      <c r="BH23" s="712">
        <f t="shared" si="27"/>
        <v>9989729.0500000007</v>
      </c>
      <c r="BI23" s="716">
        <f t="shared" si="28"/>
        <v>12876217.199999999</v>
      </c>
      <c r="BJ23" s="541"/>
      <c r="BK23" s="380"/>
      <c r="BL23" s="380"/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</row>
    <row r="24" spans="1:79" s="383" customFormat="1" ht="33" customHeight="1">
      <c r="A24" s="388">
        <f t="shared" si="29"/>
        <v>18</v>
      </c>
      <c r="B24" s="384">
        <v>51401</v>
      </c>
      <c r="C24" s="536" t="s">
        <v>14</v>
      </c>
      <c r="D24" s="698" t="s">
        <v>268</v>
      </c>
      <c r="E24" s="713">
        <f>+TT.Seat!E24+TT.Trim!E24</f>
        <v>0</v>
      </c>
      <c r="F24" s="713">
        <f>+TT.Seat!F24+TT.Trim!F24</f>
        <v>0</v>
      </c>
      <c r="G24" s="709">
        <f t="shared" si="2"/>
        <v>0</v>
      </c>
      <c r="H24" s="713">
        <f>+TT.Seat!H24+TT.Trim!H24</f>
        <v>0</v>
      </c>
      <c r="I24" s="713">
        <f>+TT.Seat!I24+TT.Trim!I24</f>
        <v>0</v>
      </c>
      <c r="J24" s="709">
        <f t="shared" si="3"/>
        <v>0</v>
      </c>
      <c r="K24" s="713">
        <f>+TT.Seat!K24+TT.Trim!K24</f>
        <v>0</v>
      </c>
      <c r="L24" s="713">
        <f>+TT.Seat!L24+TT.Trim!L24</f>
        <v>0</v>
      </c>
      <c r="M24" s="714">
        <f t="shared" si="4"/>
        <v>0</v>
      </c>
      <c r="N24" s="688">
        <f t="shared" si="5"/>
        <v>0</v>
      </c>
      <c r="O24" s="689">
        <f t="shared" si="5"/>
        <v>0</v>
      </c>
      <c r="P24" s="690">
        <f t="shared" si="6"/>
        <v>0</v>
      </c>
      <c r="Q24" s="713">
        <f>+TT.Seat!Q24+TT.Trim!Q24</f>
        <v>0</v>
      </c>
      <c r="R24" s="713">
        <f>+TT.Seat!R24+TT.Trim!R24</f>
        <v>0</v>
      </c>
      <c r="S24" s="709">
        <f t="shared" si="7"/>
        <v>0</v>
      </c>
      <c r="T24" s="713">
        <f>+TT.Seat!T24+TT.Trim!T24</f>
        <v>0</v>
      </c>
      <c r="U24" s="713">
        <f>+TT.Seat!U24+TT.Trim!U24</f>
        <v>0</v>
      </c>
      <c r="V24" s="709">
        <f t="shared" si="8"/>
        <v>0</v>
      </c>
      <c r="W24" s="713">
        <f>+TT.Seat!W24+TT.Trim!W24</f>
        <v>0</v>
      </c>
      <c r="X24" s="713">
        <f>+TT.Seat!X24+TT.Trim!X24</f>
        <v>0</v>
      </c>
      <c r="Y24" s="714">
        <f t="shared" si="9"/>
        <v>0</v>
      </c>
      <c r="Z24" s="688">
        <f t="shared" si="10"/>
        <v>0</v>
      </c>
      <c r="AA24" s="701">
        <f t="shared" si="10"/>
        <v>0</v>
      </c>
      <c r="AB24" s="690">
        <f t="shared" si="11"/>
        <v>0</v>
      </c>
      <c r="AC24" s="713">
        <f t="shared" si="12"/>
        <v>0</v>
      </c>
      <c r="AD24" s="712">
        <f t="shared" si="13"/>
        <v>0</v>
      </c>
      <c r="AE24" s="709">
        <f t="shared" si="14"/>
        <v>0</v>
      </c>
      <c r="AF24" s="713">
        <f>+TT.Seat!AF24+TT.Trim!AF24</f>
        <v>0</v>
      </c>
      <c r="AG24" s="713">
        <f>+TT.Seat!AG24+TT.Trim!AG24</f>
        <v>0</v>
      </c>
      <c r="AH24" s="709">
        <f t="shared" si="15"/>
        <v>0</v>
      </c>
      <c r="AI24" s="713">
        <f>+TT.Seat!AI24+TT.Trim!AI24</f>
        <v>0</v>
      </c>
      <c r="AJ24" s="713">
        <f>+TT.Seat!AJ24+TT.Trim!AJ24</f>
        <v>0</v>
      </c>
      <c r="AK24" s="709">
        <f t="shared" si="16"/>
        <v>0</v>
      </c>
      <c r="AL24" s="713">
        <f>+TT.Seat!AL24+TT.Trim!AL24</f>
        <v>0</v>
      </c>
      <c r="AM24" s="713">
        <f>+TT.Seat!AM24+TT.Trim!AM24</f>
        <v>0</v>
      </c>
      <c r="AN24" s="709">
        <f t="shared" si="17"/>
        <v>0</v>
      </c>
      <c r="AO24" s="688">
        <f t="shared" si="18"/>
        <v>0</v>
      </c>
      <c r="AP24" s="689">
        <f t="shared" si="18"/>
        <v>0</v>
      </c>
      <c r="AQ24" s="690">
        <f t="shared" si="19"/>
        <v>0</v>
      </c>
      <c r="AR24" s="713">
        <f>+TT.Seat!AR24+TT.Trim!AR24</f>
        <v>0</v>
      </c>
      <c r="AS24" s="713">
        <f>+TT.Seat!AS24+TT.Trim!AS24</f>
        <v>0</v>
      </c>
      <c r="AT24" s="709">
        <f t="shared" si="20"/>
        <v>0</v>
      </c>
      <c r="AU24" s="713">
        <f>+TT.Seat!AU24+TT.Trim!AU24</f>
        <v>0</v>
      </c>
      <c r="AV24" s="713">
        <f>+TT.Seat!AV24+TT.Trim!AV24</f>
        <v>0</v>
      </c>
      <c r="AW24" s="709">
        <f t="shared" si="21"/>
        <v>0</v>
      </c>
      <c r="AX24" s="713">
        <f>+TT.Seat!AX24+TT.Trim!AX24</f>
        <v>0</v>
      </c>
      <c r="AY24" s="713">
        <f>+TT.Seat!AY24+TT.Trim!AY24</f>
        <v>0</v>
      </c>
      <c r="AZ24" s="709">
        <f t="shared" si="22"/>
        <v>0</v>
      </c>
      <c r="BA24" s="688">
        <f t="shared" si="23"/>
        <v>0</v>
      </c>
      <c r="BB24" s="701">
        <f t="shared" si="23"/>
        <v>0</v>
      </c>
      <c r="BC24" s="706">
        <f t="shared" si="24"/>
        <v>0</v>
      </c>
      <c r="BD24" s="717">
        <f t="shared" si="0"/>
        <v>0</v>
      </c>
      <c r="BE24" s="712">
        <f t="shared" si="1"/>
        <v>0</v>
      </c>
      <c r="BF24" s="716">
        <f t="shared" si="25"/>
        <v>0</v>
      </c>
      <c r="BG24" s="717">
        <f t="shared" si="26"/>
        <v>0</v>
      </c>
      <c r="BH24" s="712">
        <f t="shared" si="27"/>
        <v>0</v>
      </c>
      <c r="BI24" s="716">
        <f t="shared" si="28"/>
        <v>0</v>
      </c>
      <c r="BJ24" s="541"/>
      <c r="BK24" s="380"/>
      <c r="BL24" s="380"/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</row>
    <row r="25" spans="1:79" s="383" customFormat="1" ht="33" customHeight="1">
      <c r="A25" s="388">
        <f t="shared" si="29"/>
        <v>19</v>
      </c>
      <c r="B25" s="384">
        <v>51402</v>
      </c>
      <c r="C25" s="536" t="s">
        <v>15</v>
      </c>
      <c r="D25" s="698" t="s">
        <v>269</v>
      </c>
      <c r="E25" s="713">
        <f>+TT.Seat!E25+TT.Trim!E25</f>
        <v>0</v>
      </c>
      <c r="F25" s="713">
        <f>+TT.Seat!F25+TT.Trim!F25</f>
        <v>0</v>
      </c>
      <c r="G25" s="709">
        <f t="shared" si="2"/>
        <v>0</v>
      </c>
      <c r="H25" s="713">
        <f>+TT.Seat!H25+TT.Trim!H25</f>
        <v>0</v>
      </c>
      <c r="I25" s="713">
        <f>+TT.Seat!I25+TT.Trim!I25</f>
        <v>0</v>
      </c>
      <c r="J25" s="709">
        <f t="shared" si="3"/>
        <v>0</v>
      </c>
      <c r="K25" s="713">
        <f>+TT.Seat!K25+TT.Trim!K25</f>
        <v>0</v>
      </c>
      <c r="L25" s="713">
        <f>+TT.Seat!L25+TT.Trim!L25</f>
        <v>0</v>
      </c>
      <c r="M25" s="714">
        <f t="shared" si="4"/>
        <v>0</v>
      </c>
      <c r="N25" s="688">
        <f t="shared" si="5"/>
        <v>0</v>
      </c>
      <c r="O25" s="689">
        <f t="shared" si="5"/>
        <v>0</v>
      </c>
      <c r="P25" s="690">
        <f t="shared" si="6"/>
        <v>0</v>
      </c>
      <c r="Q25" s="713">
        <f>+TT.Seat!Q25+TT.Trim!Q25</f>
        <v>0</v>
      </c>
      <c r="R25" s="713">
        <f>+TT.Seat!R25+TT.Trim!R25</f>
        <v>0</v>
      </c>
      <c r="S25" s="709">
        <f t="shared" si="7"/>
        <v>0</v>
      </c>
      <c r="T25" s="713">
        <f>+TT.Seat!T25+TT.Trim!T25</f>
        <v>0</v>
      </c>
      <c r="U25" s="713">
        <f>+TT.Seat!U25+TT.Trim!U25</f>
        <v>0</v>
      </c>
      <c r="V25" s="709">
        <f t="shared" si="8"/>
        <v>0</v>
      </c>
      <c r="W25" s="713">
        <f>+TT.Seat!W25+TT.Trim!W25</f>
        <v>0</v>
      </c>
      <c r="X25" s="713">
        <f>+TT.Seat!X25+TT.Trim!X25</f>
        <v>0</v>
      </c>
      <c r="Y25" s="714">
        <f t="shared" si="9"/>
        <v>0</v>
      </c>
      <c r="Z25" s="688">
        <f t="shared" si="10"/>
        <v>0</v>
      </c>
      <c r="AA25" s="701">
        <f t="shared" si="10"/>
        <v>0</v>
      </c>
      <c r="AB25" s="690">
        <f t="shared" si="11"/>
        <v>0</v>
      </c>
      <c r="AC25" s="713">
        <f t="shared" si="12"/>
        <v>0</v>
      </c>
      <c r="AD25" s="712">
        <f t="shared" si="13"/>
        <v>0</v>
      </c>
      <c r="AE25" s="709">
        <f t="shared" si="14"/>
        <v>0</v>
      </c>
      <c r="AF25" s="713">
        <f>+TT.Seat!AF25+TT.Trim!AF25</f>
        <v>0</v>
      </c>
      <c r="AG25" s="713">
        <f>+TT.Seat!AG25+TT.Trim!AG25</f>
        <v>0</v>
      </c>
      <c r="AH25" s="709">
        <f t="shared" si="15"/>
        <v>0</v>
      </c>
      <c r="AI25" s="713">
        <f>+TT.Seat!AI25+TT.Trim!AI25</f>
        <v>0</v>
      </c>
      <c r="AJ25" s="713">
        <f>+TT.Seat!AJ25+TT.Trim!AJ25</f>
        <v>0</v>
      </c>
      <c r="AK25" s="709">
        <f t="shared" si="16"/>
        <v>0</v>
      </c>
      <c r="AL25" s="713">
        <f>+TT.Seat!AL25+TT.Trim!AL25</f>
        <v>0</v>
      </c>
      <c r="AM25" s="713">
        <f>+TT.Seat!AM25+TT.Trim!AM25</f>
        <v>0</v>
      </c>
      <c r="AN25" s="709">
        <f t="shared" si="17"/>
        <v>0</v>
      </c>
      <c r="AO25" s="688">
        <f t="shared" si="18"/>
        <v>0</v>
      </c>
      <c r="AP25" s="689">
        <f t="shared" si="18"/>
        <v>0</v>
      </c>
      <c r="AQ25" s="690">
        <f t="shared" si="19"/>
        <v>0</v>
      </c>
      <c r="AR25" s="713">
        <f>+TT.Seat!AR25+TT.Trim!AR25</f>
        <v>0</v>
      </c>
      <c r="AS25" s="713">
        <f>+TT.Seat!AS25+TT.Trim!AS25</f>
        <v>0</v>
      </c>
      <c r="AT25" s="709">
        <f t="shared" si="20"/>
        <v>0</v>
      </c>
      <c r="AU25" s="713">
        <f>+TT.Seat!AU25+TT.Trim!AU25</f>
        <v>0</v>
      </c>
      <c r="AV25" s="713">
        <f>+TT.Seat!AV25+TT.Trim!AV25</f>
        <v>0</v>
      </c>
      <c r="AW25" s="709">
        <f t="shared" si="21"/>
        <v>0</v>
      </c>
      <c r="AX25" s="713">
        <f>+TT.Seat!AX25+TT.Trim!AX25</f>
        <v>0</v>
      </c>
      <c r="AY25" s="713">
        <f>+TT.Seat!AY25+TT.Trim!AY25</f>
        <v>0</v>
      </c>
      <c r="AZ25" s="709">
        <f t="shared" si="22"/>
        <v>0</v>
      </c>
      <c r="BA25" s="688">
        <f t="shared" si="23"/>
        <v>0</v>
      </c>
      <c r="BB25" s="701">
        <f t="shared" si="23"/>
        <v>0</v>
      </c>
      <c r="BC25" s="706">
        <f t="shared" si="24"/>
        <v>0</v>
      </c>
      <c r="BD25" s="717">
        <f t="shared" si="0"/>
        <v>0</v>
      </c>
      <c r="BE25" s="712">
        <f t="shared" si="1"/>
        <v>0</v>
      </c>
      <c r="BF25" s="716">
        <f t="shared" si="25"/>
        <v>0</v>
      </c>
      <c r="BG25" s="717">
        <f t="shared" si="26"/>
        <v>0</v>
      </c>
      <c r="BH25" s="712">
        <f t="shared" si="27"/>
        <v>0</v>
      </c>
      <c r="BI25" s="716">
        <f t="shared" si="28"/>
        <v>0</v>
      </c>
      <c r="BJ25" s="541"/>
      <c r="BK25" s="380"/>
      <c r="BL25" s="380"/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</row>
    <row r="26" spans="1:79" s="383" customFormat="1" ht="33" customHeight="1">
      <c r="A26" s="388">
        <f t="shared" si="29"/>
        <v>20</v>
      </c>
      <c r="B26" s="384">
        <v>51403</v>
      </c>
      <c r="C26" s="536" t="s">
        <v>16</v>
      </c>
      <c r="D26" s="698" t="s">
        <v>270</v>
      </c>
      <c r="E26" s="713">
        <f>+TT.Seat!E26+TT.Trim!E26</f>
        <v>0</v>
      </c>
      <c r="F26" s="713">
        <f>+TT.Seat!F26+TT.Trim!F26</f>
        <v>0</v>
      </c>
      <c r="G26" s="709">
        <f t="shared" si="2"/>
        <v>0</v>
      </c>
      <c r="H26" s="713">
        <f>+TT.Seat!H26+TT.Trim!H26</f>
        <v>0</v>
      </c>
      <c r="I26" s="713">
        <f>+TT.Seat!I26+TT.Trim!I26</f>
        <v>0</v>
      </c>
      <c r="J26" s="709">
        <f t="shared" si="3"/>
        <v>0</v>
      </c>
      <c r="K26" s="713">
        <f>+TT.Seat!K26+TT.Trim!K26</f>
        <v>0</v>
      </c>
      <c r="L26" s="713">
        <f>+TT.Seat!L26+TT.Trim!L26</f>
        <v>0</v>
      </c>
      <c r="M26" s="714">
        <f t="shared" si="4"/>
        <v>0</v>
      </c>
      <c r="N26" s="688">
        <f t="shared" si="5"/>
        <v>0</v>
      </c>
      <c r="O26" s="689">
        <f t="shared" si="5"/>
        <v>0</v>
      </c>
      <c r="P26" s="690">
        <f t="shared" si="6"/>
        <v>0</v>
      </c>
      <c r="Q26" s="713">
        <f>+TT.Seat!Q26+TT.Trim!Q26</f>
        <v>0</v>
      </c>
      <c r="R26" s="713">
        <f>+TT.Seat!R26+TT.Trim!R26</f>
        <v>0</v>
      </c>
      <c r="S26" s="709">
        <f t="shared" si="7"/>
        <v>0</v>
      </c>
      <c r="T26" s="713">
        <f>+TT.Seat!T26+TT.Trim!T26</f>
        <v>0</v>
      </c>
      <c r="U26" s="713">
        <f>+TT.Seat!U26+TT.Trim!U26</f>
        <v>0</v>
      </c>
      <c r="V26" s="709">
        <f t="shared" si="8"/>
        <v>0</v>
      </c>
      <c r="W26" s="713">
        <f>+TT.Seat!W26+TT.Trim!W26</f>
        <v>0</v>
      </c>
      <c r="X26" s="713">
        <f>+TT.Seat!X26+TT.Trim!X26</f>
        <v>0</v>
      </c>
      <c r="Y26" s="714">
        <f t="shared" si="9"/>
        <v>0</v>
      </c>
      <c r="Z26" s="688">
        <f t="shared" si="10"/>
        <v>0</v>
      </c>
      <c r="AA26" s="701">
        <f t="shared" si="10"/>
        <v>0</v>
      </c>
      <c r="AB26" s="690">
        <f t="shared" si="11"/>
        <v>0</v>
      </c>
      <c r="AC26" s="713">
        <f t="shared" si="12"/>
        <v>0</v>
      </c>
      <c r="AD26" s="712">
        <f t="shared" si="13"/>
        <v>0</v>
      </c>
      <c r="AE26" s="709">
        <f t="shared" si="14"/>
        <v>0</v>
      </c>
      <c r="AF26" s="713">
        <f>+TT.Seat!AF26+TT.Trim!AF26</f>
        <v>0</v>
      </c>
      <c r="AG26" s="713">
        <f>+TT.Seat!AG26+TT.Trim!AG26</f>
        <v>0</v>
      </c>
      <c r="AH26" s="709">
        <f t="shared" si="15"/>
        <v>0</v>
      </c>
      <c r="AI26" s="713">
        <f>+TT.Seat!AI26+TT.Trim!AI26</f>
        <v>0</v>
      </c>
      <c r="AJ26" s="713">
        <f>+TT.Seat!AJ26+TT.Trim!AJ26</f>
        <v>0</v>
      </c>
      <c r="AK26" s="709">
        <f t="shared" si="16"/>
        <v>0</v>
      </c>
      <c r="AL26" s="713">
        <f>+TT.Seat!AL26+TT.Trim!AL26</f>
        <v>0</v>
      </c>
      <c r="AM26" s="713">
        <f>+TT.Seat!AM26+TT.Trim!AM26</f>
        <v>0</v>
      </c>
      <c r="AN26" s="709">
        <f t="shared" si="17"/>
        <v>0</v>
      </c>
      <c r="AO26" s="688">
        <f t="shared" si="18"/>
        <v>0</v>
      </c>
      <c r="AP26" s="689">
        <f t="shared" si="18"/>
        <v>0</v>
      </c>
      <c r="AQ26" s="690">
        <f t="shared" si="19"/>
        <v>0</v>
      </c>
      <c r="AR26" s="713">
        <f>+TT.Seat!AR26+TT.Trim!AR26</f>
        <v>0</v>
      </c>
      <c r="AS26" s="713">
        <f>+TT.Seat!AS26+TT.Trim!AS26</f>
        <v>0</v>
      </c>
      <c r="AT26" s="709">
        <f t="shared" si="20"/>
        <v>0</v>
      </c>
      <c r="AU26" s="713">
        <f>+TT.Seat!AU26+TT.Trim!AU26</f>
        <v>0</v>
      </c>
      <c r="AV26" s="713">
        <f>+TT.Seat!AV26+TT.Trim!AV26</f>
        <v>0</v>
      </c>
      <c r="AW26" s="709">
        <f t="shared" si="21"/>
        <v>0</v>
      </c>
      <c r="AX26" s="713">
        <f>+TT.Seat!AX26+TT.Trim!AX26</f>
        <v>0</v>
      </c>
      <c r="AY26" s="713">
        <f>+TT.Seat!AY26+TT.Trim!AY26</f>
        <v>0</v>
      </c>
      <c r="AZ26" s="709">
        <f t="shared" si="22"/>
        <v>0</v>
      </c>
      <c r="BA26" s="688">
        <f t="shared" si="23"/>
        <v>0</v>
      </c>
      <c r="BB26" s="701">
        <f t="shared" si="23"/>
        <v>0</v>
      </c>
      <c r="BC26" s="706">
        <f t="shared" si="24"/>
        <v>0</v>
      </c>
      <c r="BD26" s="717">
        <f t="shared" si="0"/>
        <v>0</v>
      </c>
      <c r="BE26" s="712">
        <f t="shared" si="1"/>
        <v>0</v>
      </c>
      <c r="BF26" s="716">
        <f t="shared" si="25"/>
        <v>0</v>
      </c>
      <c r="BG26" s="717">
        <f t="shared" si="26"/>
        <v>0</v>
      </c>
      <c r="BH26" s="712">
        <f t="shared" si="27"/>
        <v>0</v>
      </c>
      <c r="BI26" s="716">
        <f t="shared" si="28"/>
        <v>0</v>
      </c>
      <c r="BJ26" s="541"/>
      <c r="BK26" s="380"/>
      <c r="BL26" s="380"/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</row>
    <row r="27" spans="1:79" s="383" customFormat="1" ht="33" customHeight="1">
      <c r="A27" s="388">
        <f t="shared" si="29"/>
        <v>21</v>
      </c>
      <c r="B27" s="384">
        <v>51404</v>
      </c>
      <c r="C27" s="536" t="s">
        <v>17</v>
      </c>
      <c r="D27" s="698" t="s">
        <v>271</v>
      </c>
      <c r="E27" s="713">
        <f>+TT.Seat!E27+TT.Trim!E27</f>
        <v>0</v>
      </c>
      <c r="F27" s="713">
        <f>+TT.Seat!F27+TT.Trim!F27</f>
        <v>0</v>
      </c>
      <c r="G27" s="709">
        <f t="shared" si="2"/>
        <v>0</v>
      </c>
      <c r="H27" s="713">
        <f>+TT.Seat!H27+TT.Trim!H27</f>
        <v>0</v>
      </c>
      <c r="I27" s="713">
        <f>+TT.Seat!I27+TT.Trim!I27</f>
        <v>0</v>
      </c>
      <c r="J27" s="709">
        <f t="shared" si="3"/>
        <v>0</v>
      </c>
      <c r="K27" s="713">
        <f>+TT.Seat!K27+TT.Trim!K27</f>
        <v>0</v>
      </c>
      <c r="L27" s="713">
        <f>+TT.Seat!L27+TT.Trim!L27</f>
        <v>0</v>
      </c>
      <c r="M27" s="714">
        <f t="shared" si="4"/>
        <v>0</v>
      </c>
      <c r="N27" s="688">
        <f t="shared" si="5"/>
        <v>0</v>
      </c>
      <c r="O27" s="689">
        <f t="shared" si="5"/>
        <v>0</v>
      </c>
      <c r="P27" s="690">
        <f t="shared" si="6"/>
        <v>0</v>
      </c>
      <c r="Q27" s="713">
        <f>+TT.Seat!Q27+TT.Trim!Q27</f>
        <v>0</v>
      </c>
      <c r="R27" s="713">
        <f>+TT.Seat!R27+TT.Trim!R27</f>
        <v>0</v>
      </c>
      <c r="S27" s="709">
        <f t="shared" si="7"/>
        <v>0</v>
      </c>
      <c r="T27" s="713">
        <f>+TT.Seat!T27+TT.Trim!T27</f>
        <v>0</v>
      </c>
      <c r="U27" s="713">
        <f>+TT.Seat!U27+TT.Trim!U27</f>
        <v>0</v>
      </c>
      <c r="V27" s="709">
        <f t="shared" si="8"/>
        <v>0</v>
      </c>
      <c r="W27" s="713">
        <f>+TT.Seat!W27+TT.Trim!W27</f>
        <v>0</v>
      </c>
      <c r="X27" s="713">
        <f>+TT.Seat!X27+TT.Trim!X27</f>
        <v>0</v>
      </c>
      <c r="Y27" s="714">
        <f t="shared" si="9"/>
        <v>0</v>
      </c>
      <c r="Z27" s="688">
        <f t="shared" si="10"/>
        <v>0</v>
      </c>
      <c r="AA27" s="701">
        <f t="shared" si="10"/>
        <v>0</v>
      </c>
      <c r="AB27" s="690">
        <f t="shared" si="11"/>
        <v>0</v>
      </c>
      <c r="AC27" s="713">
        <f t="shared" si="12"/>
        <v>0</v>
      </c>
      <c r="AD27" s="712">
        <f t="shared" si="13"/>
        <v>0</v>
      </c>
      <c r="AE27" s="709">
        <f t="shared" si="14"/>
        <v>0</v>
      </c>
      <c r="AF27" s="713">
        <f>+TT.Seat!AF27+TT.Trim!AF27</f>
        <v>0</v>
      </c>
      <c r="AG27" s="713">
        <f>+TT.Seat!AG27+TT.Trim!AG27</f>
        <v>0</v>
      </c>
      <c r="AH27" s="709">
        <f t="shared" si="15"/>
        <v>0</v>
      </c>
      <c r="AI27" s="713">
        <f>+TT.Seat!AI27+TT.Trim!AI27</f>
        <v>0</v>
      </c>
      <c r="AJ27" s="713">
        <f>+TT.Seat!AJ27+TT.Trim!AJ27</f>
        <v>0</v>
      </c>
      <c r="AK27" s="709">
        <f t="shared" si="16"/>
        <v>0</v>
      </c>
      <c r="AL27" s="713">
        <f>+TT.Seat!AL27+TT.Trim!AL27</f>
        <v>0</v>
      </c>
      <c r="AM27" s="713">
        <f>+TT.Seat!AM27+TT.Trim!AM27</f>
        <v>0</v>
      </c>
      <c r="AN27" s="709">
        <f t="shared" si="17"/>
        <v>0</v>
      </c>
      <c r="AO27" s="688">
        <f t="shared" si="18"/>
        <v>0</v>
      </c>
      <c r="AP27" s="689">
        <f t="shared" si="18"/>
        <v>0</v>
      </c>
      <c r="AQ27" s="690">
        <f t="shared" si="19"/>
        <v>0</v>
      </c>
      <c r="AR27" s="713">
        <f>+TT.Seat!AR27+TT.Trim!AR27</f>
        <v>0</v>
      </c>
      <c r="AS27" s="713">
        <f>+TT.Seat!AS27+TT.Trim!AS27</f>
        <v>0</v>
      </c>
      <c r="AT27" s="709">
        <f t="shared" si="20"/>
        <v>0</v>
      </c>
      <c r="AU27" s="713">
        <f>+TT.Seat!AU27+TT.Trim!AU27</f>
        <v>0</v>
      </c>
      <c r="AV27" s="713">
        <f>+TT.Seat!AV27+TT.Trim!AV27</f>
        <v>0</v>
      </c>
      <c r="AW27" s="709">
        <f t="shared" si="21"/>
        <v>0</v>
      </c>
      <c r="AX27" s="713">
        <f>+TT.Seat!AX27+TT.Trim!AX27</f>
        <v>0</v>
      </c>
      <c r="AY27" s="713">
        <f>+TT.Seat!AY27+TT.Trim!AY27</f>
        <v>0</v>
      </c>
      <c r="AZ27" s="709">
        <f t="shared" si="22"/>
        <v>0</v>
      </c>
      <c r="BA27" s="688">
        <f t="shared" si="23"/>
        <v>0</v>
      </c>
      <c r="BB27" s="701">
        <f t="shared" si="23"/>
        <v>0</v>
      </c>
      <c r="BC27" s="706">
        <f t="shared" si="24"/>
        <v>0</v>
      </c>
      <c r="BD27" s="717">
        <f t="shared" si="0"/>
        <v>0</v>
      </c>
      <c r="BE27" s="712">
        <f t="shared" si="1"/>
        <v>0</v>
      </c>
      <c r="BF27" s="716">
        <f t="shared" si="25"/>
        <v>0</v>
      </c>
      <c r="BG27" s="717">
        <f t="shared" si="26"/>
        <v>0</v>
      </c>
      <c r="BH27" s="712">
        <f t="shared" si="27"/>
        <v>0</v>
      </c>
      <c r="BI27" s="716">
        <f t="shared" si="28"/>
        <v>0</v>
      </c>
      <c r="BJ27" s="541"/>
      <c r="BK27" s="380"/>
      <c r="BL27" s="380"/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</row>
    <row r="28" spans="1:79" s="383" customFormat="1" ht="33" customHeight="1">
      <c r="A28" s="388">
        <f t="shared" si="29"/>
        <v>22</v>
      </c>
      <c r="B28" s="384">
        <v>51405</v>
      </c>
      <c r="C28" s="536" t="s">
        <v>18</v>
      </c>
      <c r="D28" s="698" t="s">
        <v>272</v>
      </c>
      <c r="E28" s="713">
        <f>+TT.Seat!E28+TT.Trim!E28</f>
        <v>274750</v>
      </c>
      <c r="F28" s="713">
        <f>+TT.Seat!F28+TT.Trim!F28</f>
        <v>258563.56</v>
      </c>
      <c r="G28" s="709">
        <f t="shared" si="2"/>
        <v>16186.440000000002</v>
      </c>
      <c r="H28" s="713">
        <f>+TT.Seat!H28+TT.Trim!H28</f>
        <v>258500</v>
      </c>
      <c r="I28" s="713">
        <f>+TT.Seat!I28+TT.Trim!I28</f>
        <v>253518.16</v>
      </c>
      <c r="J28" s="709">
        <f t="shared" si="3"/>
        <v>4981.8399999999965</v>
      </c>
      <c r="K28" s="713">
        <f>+TT.Seat!K28+TT.Trim!K28</f>
        <v>258500</v>
      </c>
      <c r="L28" s="713">
        <f>+TT.Seat!L28+TT.Trim!L28</f>
        <v>253518.15999999997</v>
      </c>
      <c r="M28" s="714">
        <f t="shared" si="4"/>
        <v>4981.8400000000256</v>
      </c>
      <c r="N28" s="688">
        <f t="shared" si="5"/>
        <v>791750</v>
      </c>
      <c r="O28" s="689">
        <f t="shared" si="5"/>
        <v>765599.87999999989</v>
      </c>
      <c r="P28" s="690">
        <f t="shared" si="6"/>
        <v>26150.120000000112</v>
      </c>
      <c r="Q28" s="713">
        <f>+TT.Seat!Q28+TT.Trim!Q28</f>
        <v>258500</v>
      </c>
      <c r="R28" s="713">
        <f>+TT.Seat!R28+TT.Trim!R28</f>
        <v>251500</v>
      </c>
      <c r="S28" s="709">
        <f t="shared" si="7"/>
        <v>7000</v>
      </c>
      <c r="T28" s="713">
        <f>+TT.Seat!T28+TT.Trim!T28</f>
        <v>258500</v>
      </c>
      <c r="U28" s="713">
        <f>+TT.Seat!U28+TT.Trim!U28</f>
        <v>0</v>
      </c>
      <c r="V28" s="709">
        <f t="shared" si="8"/>
        <v>258500</v>
      </c>
      <c r="W28" s="713">
        <f>+TT.Seat!W28+TT.Trim!W28</f>
        <v>259500</v>
      </c>
      <c r="X28" s="713">
        <f>+TT.Seat!X28+TT.Trim!X28</f>
        <v>0</v>
      </c>
      <c r="Y28" s="714">
        <f t="shared" si="9"/>
        <v>259500</v>
      </c>
      <c r="Z28" s="688">
        <f t="shared" si="10"/>
        <v>776500</v>
      </c>
      <c r="AA28" s="701">
        <f t="shared" si="10"/>
        <v>251500</v>
      </c>
      <c r="AB28" s="690">
        <f t="shared" si="11"/>
        <v>525000</v>
      </c>
      <c r="AC28" s="713">
        <f t="shared" si="12"/>
        <v>1568250</v>
      </c>
      <c r="AD28" s="712">
        <f t="shared" si="13"/>
        <v>1017099.8799999999</v>
      </c>
      <c r="AE28" s="709">
        <f t="shared" si="14"/>
        <v>551150.12000000011</v>
      </c>
      <c r="AF28" s="713">
        <f>+TT.Seat!AF28+TT.Trim!AF28</f>
        <v>261750</v>
      </c>
      <c r="AG28" s="713">
        <f>+TT.Seat!AG28+TT.Trim!AG28</f>
        <v>0</v>
      </c>
      <c r="AH28" s="709">
        <f t="shared" si="15"/>
        <v>261750</v>
      </c>
      <c r="AI28" s="713">
        <f>+TT.Seat!AI28+TT.Trim!AI28</f>
        <v>261750</v>
      </c>
      <c r="AJ28" s="713">
        <f>+TT.Seat!AJ28+TT.Trim!AJ28</f>
        <v>0</v>
      </c>
      <c r="AK28" s="709">
        <f t="shared" si="16"/>
        <v>261750</v>
      </c>
      <c r="AL28" s="713">
        <f>+TT.Seat!AL28+TT.Trim!AL28</f>
        <v>261750</v>
      </c>
      <c r="AM28" s="713">
        <f>+TT.Seat!AM28+TT.Trim!AM28</f>
        <v>0</v>
      </c>
      <c r="AN28" s="709">
        <f t="shared" si="17"/>
        <v>261750</v>
      </c>
      <c r="AO28" s="688">
        <f t="shared" si="18"/>
        <v>785250</v>
      </c>
      <c r="AP28" s="689">
        <f t="shared" si="18"/>
        <v>0</v>
      </c>
      <c r="AQ28" s="690">
        <f t="shared" si="19"/>
        <v>785250</v>
      </c>
      <c r="AR28" s="713">
        <f>+TT.Seat!AR28+TT.Trim!AR28</f>
        <v>274750</v>
      </c>
      <c r="AS28" s="713">
        <f>+TT.Seat!AS28+TT.Trim!AS28</f>
        <v>0</v>
      </c>
      <c r="AT28" s="709">
        <f t="shared" si="20"/>
        <v>274750</v>
      </c>
      <c r="AU28" s="713">
        <f>+TT.Seat!AU28+TT.Trim!AU28</f>
        <v>274750</v>
      </c>
      <c r="AV28" s="713">
        <f>+TT.Seat!AV28+TT.Trim!AV28</f>
        <v>0</v>
      </c>
      <c r="AW28" s="709">
        <f t="shared" si="21"/>
        <v>274750</v>
      </c>
      <c r="AX28" s="713">
        <f>+TT.Seat!AX28+TT.Trim!AX28</f>
        <v>275750</v>
      </c>
      <c r="AY28" s="713">
        <f>+TT.Seat!AY28+TT.Trim!AY28</f>
        <v>0</v>
      </c>
      <c r="AZ28" s="709">
        <f t="shared" si="22"/>
        <v>275750</v>
      </c>
      <c r="BA28" s="688">
        <f t="shared" si="23"/>
        <v>825250</v>
      </c>
      <c r="BB28" s="701">
        <f t="shared" si="23"/>
        <v>0</v>
      </c>
      <c r="BC28" s="706">
        <f t="shared" si="24"/>
        <v>825250</v>
      </c>
      <c r="BD28" s="717">
        <f t="shared" si="0"/>
        <v>1610500</v>
      </c>
      <c r="BE28" s="712">
        <f t="shared" si="1"/>
        <v>0</v>
      </c>
      <c r="BF28" s="716">
        <f t="shared" si="25"/>
        <v>1610500</v>
      </c>
      <c r="BG28" s="717">
        <f t="shared" si="26"/>
        <v>3178750</v>
      </c>
      <c r="BH28" s="712">
        <f t="shared" si="27"/>
        <v>1017099.8799999999</v>
      </c>
      <c r="BI28" s="716">
        <f t="shared" si="28"/>
        <v>2161650.12</v>
      </c>
      <c r="BJ28" s="541"/>
      <c r="BK28" s="380"/>
      <c r="BL28" s="380"/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</row>
    <row r="29" spans="1:79" s="383" customFormat="1" ht="33" customHeight="1">
      <c r="A29" s="388">
        <f t="shared" si="29"/>
        <v>23</v>
      </c>
      <c r="B29" s="384">
        <v>51406</v>
      </c>
      <c r="C29" s="536" t="s">
        <v>19</v>
      </c>
      <c r="D29" s="698" t="s">
        <v>273</v>
      </c>
      <c r="E29" s="713">
        <f>+TT.Seat!E29+TT.Trim!E29</f>
        <v>0</v>
      </c>
      <c r="F29" s="713">
        <f>+TT.Seat!F29+TT.Trim!F29</f>
        <v>0</v>
      </c>
      <c r="G29" s="709">
        <f t="shared" si="2"/>
        <v>0</v>
      </c>
      <c r="H29" s="713">
        <f>+TT.Seat!H29+TT.Trim!H29</f>
        <v>0</v>
      </c>
      <c r="I29" s="713">
        <f>+TT.Seat!I29+TT.Trim!I29</f>
        <v>-216572</v>
      </c>
      <c r="J29" s="709">
        <f t="shared" si="3"/>
        <v>216572</v>
      </c>
      <c r="K29" s="713">
        <f>+TT.Seat!K29+TT.Trim!K29</f>
        <v>0</v>
      </c>
      <c r="L29" s="713">
        <f>+TT.Seat!L29+TT.Trim!L29</f>
        <v>216572</v>
      </c>
      <c r="M29" s="714">
        <f t="shared" si="4"/>
        <v>-216572</v>
      </c>
      <c r="N29" s="688">
        <f t="shared" si="5"/>
        <v>0</v>
      </c>
      <c r="O29" s="689">
        <f t="shared" si="5"/>
        <v>0</v>
      </c>
      <c r="P29" s="690">
        <f t="shared" si="6"/>
        <v>0</v>
      </c>
      <c r="Q29" s="713">
        <f>+TT.Seat!Q29+TT.Trim!Q29</f>
        <v>0</v>
      </c>
      <c r="R29" s="713">
        <f>+TT.Seat!R29+TT.Trim!R29</f>
        <v>0</v>
      </c>
      <c r="S29" s="709">
        <f t="shared" si="7"/>
        <v>0</v>
      </c>
      <c r="T29" s="713">
        <f>+TT.Seat!T29+TT.Trim!T29</f>
        <v>0</v>
      </c>
      <c r="U29" s="713">
        <f>+TT.Seat!U29+TT.Trim!U29</f>
        <v>0</v>
      </c>
      <c r="V29" s="709">
        <f t="shared" si="8"/>
        <v>0</v>
      </c>
      <c r="W29" s="713">
        <f>+TT.Seat!W29+TT.Trim!W29</f>
        <v>0</v>
      </c>
      <c r="X29" s="713">
        <f>+TT.Seat!X29+TT.Trim!X29</f>
        <v>0</v>
      </c>
      <c r="Y29" s="714">
        <f t="shared" si="9"/>
        <v>0</v>
      </c>
      <c r="Z29" s="688">
        <f t="shared" si="10"/>
        <v>0</v>
      </c>
      <c r="AA29" s="701">
        <f t="shared" si="10"/>
        <v>0</v>
      </c>
      <c r="AB29" s="690">
        <f t="shared" si="11"/>
        <v>0</v>
      </c>
      <c r="AC29" s="713">
        <f t="shared" si="12"/>
        <v>0</v>
      </c>
      <c r="AD29" s="712">
        <f t="shared" si="13"/>
        <v>0</v>
      </c>
      <c r="AE29" s="709">
        <f t="shared" si="14"/>
        <v>0</v>
      </c>
      <c r="AF29" s="713">
        <f>+TT.Seat!AF29+TT.Trim!AF29</f>
        <v>0</v>
      </c>
      <c r="AG29" s="713">
        <f>+TT.Seat!AG29+TT.Trim!AG29</f>
        <v>0</v>
      </c>
      <c r="AH29" s="709">
        <f t="shared" si="15"/>
        <v>0</v>
      </c>
      <c r="AI29" s="713">
        <f>+TT.Seat!AI29+TT.Trim!AI29</f>
        <v>0</v>
      </c>
      <c r="AJ29" s="713">
        <f>+TT.Seat!AJ29+TT.Trim!AJ29</f>
        <v>0</v>
      </c>
      <c r="AK29" s="709">
        <f t="shared" si="16"/>
        <v>0</v>
      </c>
      <c r="AL29" s="713">
        <f>+TT.Seat!AL29+TT.Trim!AL29</f>
        <v>0</v>
      </c>
      <c r="AM29" s="713">
        <f>+TT.Seat!AM29+TT.Trim!AM29</f>
        <v>0</v>
      </c>
      <c r="AN29" s="709">
        <f t="shared" si="17"/>
        <v>0</v>
      </c>
      <c r="AO29" s="688">
        <f t="shared" si="18"/>
        <v>0</v>
      </c>
      <c r="AP29" s="689">
        <f t="shared" si="18"/>
        <v>0</v>
      </c>
      <c r="AQ29" s="690">
        <f t="shared" si="19"/>
        <v>0</v>
      </c>
      <c r="AR29" s="713">
        <f>+TT.Seat!AR29+TT.Trim!AR29</f>
        <v>0</v>
      </c>
      <c r="AS29" s="713">
        <f>+TT.Seat!AS29+TT.Trim!AS29</f>
        <v>0</v>
      </c>
      <c r="AT29" s="709">
        <f t="shared" si="20"/>
        <v>0</v>
      </c>
      <c r="AU29" s="713">
        <f>+TT.Seat!AU29+TT.Trim!AU29</f>
        <v>0</v>
      </c>
      <c r="AV29" s="713">
        <f>+TT.Seat!AV29+TT.Trim!AV29</f>
        <v>0</v>
      </c>
      <c r="AW29" s="709">
        <f t="shared" si="21"/>
        <v>0</v>
      </c>
      <c r="AX29" s="713">
        <f>+TT.Seat!AX29+TT.Trim!AX29</f>
        <v>0</v>
      </c>
      <c r="AY29" s="713">
        <f>+TT.Seat!AY29+TT.Trim!AY29</f>
        <v>0</v>
      </c>
      <c r="AZ29" s="709">
        <f t="shared" si="22"/>
        <v>0</v>
      </c>
      <c r="BA29" s="688">
        <f t="shared" si="23"/>
        <v>0</v>
      </c>
      <c r="BB29" s="701">
        <f t="shared" si="23"/>
        <v>0</v>
      </c>
      <c r="BC29" s="706">
        <f t="shared" si="24"/>
        <v>0</v>
      </c>
      <c r="BD29" s="717">
        <f t="shared" si="0"/>
        <v>0</v>
      </c>
      <c r="BE29" s="712">
        <f t="shared" si="1"/>
        <v>0</v>
      </c>
      <c r="BF29" s="716">
        <f t="shared" si="25"/>
        <v>0</v>
      </c>
      <c r="BG29" s="717">
        <f t="shared" si="26"/>
        <v>0</v>
      </c>
      <c r="BH29" s="712">
        <f t="shared" si="27"/>
        <v>0</v>
      </c>
      <c r="BI29" s="716">
        <f t="shared" si="28"/>
        <v>0</v>
      </c>
      <c r="BJ29" s="541"/>
      <c r="BK29" s="380"/>
      <c r="BL29" s="380"/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</row>
    <row r="30" spans="1:79" s="383" customFormat="1" ht="33" customHeight="1">
      <c r="A30" s="388">
        <f t="shared" si="29"/>
        <v>24</v>
      </c>
      <c r="B30" s="384">
        <v>51407</v>
      </c>
      <c r="C30" s="536" t="s">
        <v>20</v>
      </c>
      <c r="D30" s="698" t="s">
        <v>274</v>
      </c>
      <c r="E30" s="713">
        <f>+TT.Seat!E30+TT.Trim!E30</f>
        <v>0</v>
      </c>
      <c r="F30" s="713">
        <f>+TT.Seat!F30+TT.Trim!F30</f>
        <v>0</v>
      </c>
      <c r="G30" s="709">
        <f t="shared" si="2"/>
        <v>0</v>
      </c>
      <c r="H30" s="713">
        <f>+TT.Seat!H30+TT.Trim!H30</f>
        <v>0</v>
      </c>
      <c r="I30" s="713">
        <f>+TT.Seat!I30+TT.Trim!I30</f>
        <v>0</v>
      </c>
      <c r="J30" s="709">
        <f t="shared" si="3"/>
        <v>0</v>
      </c>
      <c r="K30" s="713">
        <f>+TT.Seat!K30+TT.Trim!K30</f>
        <v>0</v>
      </c>
      <c r="L30" s="713">
        <f>+TT.Seat!L30+TT.Trim!L30</f>
        <v>0</v>
      </c>
      <c r="M30" s="714">
        <f t="shared" si="4"/>
        <v>0</v>
      </c>
      <c r="N30" s="688">
        <f t="shared" si="5"/>
        <v>0</v>
      </c>
      <c r="O30" s="689">
        <f t="shared" si="5"/>
        <v>0</v>
      </c>
      <c r="P30" s="690">
        <f t="shared" si="6"/>
        <v>0</v>
      </c>
      <c r="Q30" s="713">
        <f>+TT.Seat!Q30+TT.Trim!Q30</f>
        <v>0</v>
      </c>
      <c r="R30" s="713">
        <f>+TT.Seat!R30+TT.Trim!R30</f>
        <v>0</v>
      </c>
      <c r="S30" s="709">
        <f t="shared" si="7"/>
        <v>0</v>
      </c>
      <c r="T30" s="713">
        <f>+TT.Seat!T30+TT.Trim!T30</f>
        <v>0</v>
      </c>
      <c r="U30" s="713">
        <f>+TT.Seat!U30+TT.Trim!U30</f>
        <v>0</v>
      </c>
      <c r="V30" s="709">
        <f t="shared" si="8"/>
        <v>0</v>
      </c>
      <c r="W30" s="713">
        <f>+TT.Seat!W30+TT.Trim!W30</f>
        <v>0</v>
      </c>
      <c r="X30" s="713">
        <f>+TT.Seat!X30+TT.Trim!X30</f>
        <v>0</v>
      </c>
      <c r="Y30" s="714">
        <f t="shared" si="9"/>
        <v>0</v>
      </c>
      <c r="Z30" s="688">
        <f t="shared" si="10"/>
        <v>0</v>
      </c>
      <c r="AA30" s="701">
        <f t="shared" si="10"/>
        <v>0</v>
      </c>
      <c r="AB30" s="690">
        <f t="shared" si="11"/>
        <v>0</v>
      </c>
      <c r="AC30" s="713">
        <f t="shared" si="12"/>
        <v>0</v>
      </c>
      <c r="AD30" s="712">
        <f t="shared" si="13"/>
        <v>0</v>
      </c>
      <c r="AE30" s="709">
        <f t="shared" si="14"/>
        <v>0</v>
      </c>
      <c r="AF30" s="713">
        <f>+TT.Seat!AF30+TT.Trim!AF30</f>
        <v>0</v>
      </c>
      <c r="AG30" s="713">
        <f>+TT.Seat!AG30+TT.Trim!AG30</f>
        <v>0</v>
      </c>
      <c r="AH30" s="709">
        <f t="shared" si="15"/>
        <v>0</v>
      </c>
      <c r="AI30" s="713">
        <f>+TT.Seat!AI30+TT.Trim!AI30</f>
        <v>0</v>
      </c>
      <c r="AJ30" s="713">
        <f>+TT.Seat!AJ30+TT.Trim!AJ30</f>
        <v>0</v>
      </c>
      <c r="AK30" s="709">
        <f t="shared" si="16"/>
        <v>0</v>
      </c>
      <c r="AL30" s="713">
        <f>+TT.Seat!AL30+TT.Trim!AL30</f>
        <v>0</v>
      </c>
      <c r="AM30" s="713">
        <f>+TT.Seat!AM30+TT.Trim!AM30</f>
        <v>0</v>
      </c>
      <c r="AN30" s="709">
        <f t="shared" si="17"/>
        <v>0</v>
      </c>
      <c r="AO30" s="688">
        <f t="shared" si="18"/>
        <v>0</v>
      </c>
      <c r="AP30" s="689">
        <f t="shared" si="18"/>
        <v>0</v>
      </c>
      <c r="AQ30" s="690">
        <f t="shared" si="19"/>
        <v>0</v>
      </c>
      <c r="AR30" s="713">
        <f>+TT.Seat!AR30+TT.Trim!AR30</f>
        <v>0</v>
      </c>
      <c r="AS30" s="713">
        <f>+TT.Seat!AS30+TT.Trim!AS30</f>
        <v>0</v>
      </c>
      <c r="AT30" s="709">
        <f t="shared" si="20"/>
        <v>0</v>
      </c>
      <c r="AU30" s="713">
        <f>+TT.Seat!AU30+TT.Trim!AU30</f>
        <v>0</v>
      </c>
      <c r="AV30" s="713">
        <f>+TT.Seat!AV30+TT.Trim!AV30</f>
        <v>0</v>
      </c>
      <c r="AW30" s="709">
        <f t="shared" si="21"/>
        <v>0</v>
      </c>
      <c r="AX30" s="713">
        <f>+TT.Seat!AX30+TT.Trim!AX30</f>
        <v>0</v>
      </c>
      <c r="AY30" s="713">
        <f>+TT.Seat!AY30+TT.Trim!AY30</f>
        <v>0</v>
      </c>
      <c r="AZ30" s="709">
        <f t="shared" si="22"/>
        <v>0</v>
      </c>
      <c r="BA30" s="688">
        <f t="shared" si="23"/>
        <v>0</v>
      </c>
      <c r="BB30" s="701">
        <f t="shared" si="23"/>
        <v>0</v>
      </c>
      <c r="BC30" s="706">
        <f t="shared" si="24"/>
        <v>0</v>
      </c>
      <c r="BD30" s="717">
        <f t="shared" si="0"/>
        <v>0</v>
      </c>
      <c r="BE30" s="712">
        <f t="shared" si="1"/>
        <v>0</v>
      </c>
      <c r="BF30" s="716">
        <f t="shared" si="25"/>
        <v>0</v>
      </c>
      <c r="BG30" s="717">
        <f t="shared" si="26"/>
        <v>0</v>
      </c>
      <c r="BH30" s="712">
        <f t="shared" si="27"/>
        <v>0</v>
      </c>
      <c r="BI30" s="716">
        <f t="shared" si="28"/>
        <v>0</v>
      </c>
      <c r="BJ30" s="541"/>
      <c r="BK30" s="380"/>
      <c r="BL30" s="380"/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</row>
    <row r="31" spans="1:79" s="383" customFormat="1" ht="33" customHeight="1">
      <c r="A31" s="388">
        <f t="shared" si="29"/>
        <v>25</v>
      </c>
      <c r="B31" s="384">
        <v>51408</v>
      </c>
      <c r="C31" s="536" t="s">
        <v>21</v>
      </c>
      <c r="D31" s="698" t="s">
        <v>275</v>
      </c>
      <c r="E31" s="713">
        <f>+TT.Seat!E31+TT.Trim!E31</f>
        <v>2702132.14</v>
      </c>
      <c r="F31" s="713">
        <f>+TT.Seat!F31+TT.Trim!F31</f>
        <v>3102927.94</v>
      </c>
      <c r="G31" s="709">
        <f t="shared" si="2"/>
        <v>-400795.79999999981</v>
      </c>
      <c r="H31" s="713">
        <f>+TT.Seat!H31+TT.Trim!H31</f>
        <v>2632611.86</v>
      </c>
      <c r="I31" s="713">
        <f>+TT.Seat!I31+TT.Trim!I31</f>
        <v>3750912.1700000004</v>
      </c>
      <c r="J31" s="709">
        <f t="shared" si="3"/>
        <v>-1118300.3100000005</v>
      </c>
      <c r="K31" s="713">
        <f>+TT.Seat!K31+TT.Trim!K31</f>
        <v>2776597.71</v>
      </c>
      <c r="L31" s="713">
        <f>+TT.Seat!L31+TT.Trim!L31</f>
        <v>2855000</v>
      </c>
      <c r="M31" s="714">
        <f t="shared" si="4"/>
        <v>-78402.290000000037</v>
      </c>
      <c r="N31" s="688">
        <f t="shared" si="5"/>
        <v>8111341.71</v>
      </c>
      <c r="O31" s="689">
        <f t="shared" si="5"/>
        <v>9708840.1099999994</v>
      </c>
      <c r="P31" s="690">
        <f t="shared" si="6"/>
        <v>-1597498.3999999994</v>
      </c>
      <c r="Q31" s="713">
        <f>+TT.Seat!Q31+TT.Trim!Q31</f>
        <v>2358114.1399999997</v>
      </c>
      <c r="R31" s="713">
        <f>+TT.Seat!R31+TT.Trim!R31</f>
        <v>966376.97000000009</v>
      </c>
      <c r="S31" s="709">
        <f t="shared" si="7"/>
        <v>1391737.1699999995</v>
      </c>
      <c r="T31" s="713">
        <f>+TT.Seat!T31+TT.Trim!T31</f>
        <v>2975810.43</v>
      </c>
      <c r="U31" s="713">
        <f>+TT.Seat!U31+TT.Trim!U31</f>
        <v>0</v>
      </c>
      <c r="V31" s="709">
        <f t="shared" si="8"/>
        <v>2975810.43</v>
      </c>
      <c r="W31" s="713">
        <f>+TT.Seat!W31+TT.Trim!W31</f>
        <v>3309706</v>
      </c>
      <c r="X31" s="713">
        <f>+TT.Seat!X31+TT.Trim!X31</f>
        <v>0</v>
      </c>
      <c r="Y31" s="714">
        <f t="shared" si="9"/>
        <v>3309706</v>
      </c>
      <c r="Z31" s="688">
        <f t="shared" si="10"/>
        <v>8643630.5700000003</v>
      </c>
      <c r="AA31" s="701">
        <f t="shared" si="10"/>
        <v>966376.97000000009</v>
      </c>
      <c r="AB31" s="690">
        <f t="shared" si="11"/>
        <v>7677253.6000000006</v>
      </c>
      <c r="AC31" s="713">
        <f t="shared" si="12"/>
        <v>16754972.279999999</v>
      </c>
      <c r="AD31" s="712">
        <f t="shared" si="13"/>
        <v>10675217.08</v>
      </c>
      <c r="AE31" s="709">
        <f t="shared" si="14"/>
        <v>6079755.1999999993</v>
      </c>
      <c r="AF31" s="713">
        <f>+TT.Seat!AF31+TT.Trim!AF31</f>
        <v>3116212.86</v>
      </c>
      <c r="AG31" s="713">
        <f>+TT.Seat!AG31+TT.Trim!AG31</f>
        <v>0</v>
      </c>
      <c r="AH31" s="709">
        <f t="shared" si="15"/>
        <v>3116212.86</v>
      </c>
      <c r="AI31" s="713">
        <f>+TT.Seat!AI31+TT.Trim!AI31</f>
        <v>2737167</v>
      </c>
      <c r="AJ31" s="713">
        <f>+TT.Seat!AJ31+TT.Trim!AJ31</f>
        <v>0</v>
      </c>
      <c r="AK31" s="709">
        <f t="shared" si="16"/>
        <v>2737167</v>
      </c>
      <c r="AL31" s="713">
        <f>+TT.Seat!AL31+TT.Trim!AL31</f>
        <v>3279660</v>
      </c>
      <c r="AM31" s="713">
        <f>+TT.Seat!AM31+TT.Trim!AM31</f>
        <v>0</v>
      </c>
      <c r="AN31" s="709">
        <f t="shared" si="17"/>
        <v>3279660</v>
      </c>
      <c r="AO31" s="688">
        <f t="shared" si="18"/>
        <v>9133039.8599999994</v>
      </c>
      <c r="AP31" s="689">
        <f t="shared" si="18"/>
        <v>0</v>
      </c>
      <c r="AQ31" s="690">
        <f t="shared" si="19"/>
        <v>9133039.8599999994</v>
      </c>
      <c r="AR31" s="713">
        <f>+TT.Seat!AR31+TT.Trim!AR31</f>
        <v>3276634.29</v>
      </c>
      <c r="AS31" s="713">
        <f>+TT.Seat!AS31+TT.Trim!AS31</f>
        <v>0</v>
      </c>
      <c r="AT31" s="709">
        <f t="shared" si="20"/>
        <v>3276634.29</v>
      </c>
      <c r="AU31" s="713">
        <f>+TT.Seat!AU31+TT.Trim!AU31</f>
        <v>3378279.14</v>
      </c>
      <c r="AV31" s="713">
        <f>+TT.Seat!AV31+TT.Trim!AV31</f>
        <v>0</v>
      </c>
      <c r="AW31" s="709">
        <f t="shared" si="21"/>
        <v>3378279.14</v>
      </c>
      <c r="AX31" s="713">
        <f>+TT.Seat!AX31+TT.Trim!AX31</f>
        <v>2911216.43</v>
      </c>
      <c r="AY31" s="713">
        <f>+TT.Seat!AY31+TT.Trim!AY31</f>
        <v>0</v>
      </c>
      <c r="AZ31" s="709">
        <f t="shared" si="22"/>
        <v>2911216.43</v>
      </c>
      <c r="BA31" s="688">
        <f t="shared" si="23"/>
        <v>9566129.8599999994</v>
      </c>
      <c r="BB31" s="701">
        <f t="shared" si="23"/>
        <v>0</v>
      </c>
      <c r="BC31" s="706">
        <f t="shared" si="24"/>
        <v>9566129.8599999994</v>
      </c>
      <c r="BD31" s="717">
        <f t="shared" si="0"/>
        <v>18699169.719999999</v>
      </c>
      <c r="BE31" s="712">
        <f t="shared" si="1"/>
        <v>0</v>
      </c>
      <c r="BF31" s="716">
        <f t="shared" si="25"/>
        <v>18699169.719999999</v>
      </c>
      <c r="BG31" s="717">
        <f t="shared" si="26"/>
        <v>35454142</v>
      </c>
      <c r="BH31" s="712">
        <f t="shared" si="27"/>
        <v>10675217.08</v>
      </c>
      <c r="BI31" s="716">
        <f t="shared" si="28"/>
        <v>24778924.920000002</v>
      </c>
      <c r="BJ31" s="541"/>
      <c r="BK31" s="380"/>
      <c r="BL31" s="380"/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</row>
    <row r="32" spans="1:79" s="383" customFormat="1" ht="33" customHeight="1">
      <c r="A32" s="388">
        <f t="shared" si="29"/>
        <v>26</v>
      </c>
      <c r="B32" s="384">
        <v>51409</v>
      </c>
      <c r="C32" s="536" t="s">
        <v>22</v>
      </c>
      <c r="D32" s="698" t="s">
        <v>276</v>
      </c>
      <c r="E32" s="713">
        <f>+TT.Seat!E32+TT.Trim!E32</f>
        <v>642909</v>
      </c>
      <c r="F32" s="713">
        <f>+TT.Seat!F32+TT.Trim!F32</f>
        <v>646386.14</v>
      </c>
      <c r="G32" s="709">
        <f t="shared" si="2"/>
        <v>-3477.140000000014</v>
      </c>
      <c r="H32" s="713">
        <f>+TT.Seat!H32+TT.Trim!H32</f>
        <v>763915</v>
      </c>
      <c r="I32" s="713">
        <f>+TT.Seat!I32+TT.Trim!I32</f>
        <v>749091.58000000007</v>
      </c>
      <c r="J32" s="709">
        <f t="shared" si="3"/>
        <v>14823.419999999925</v>
      </c>
      <c r="K32" s="713">
        <f>+TT.Seat!K32+TT.Trim!K32</f>
        <v>851002</v>
      </c>
      <c r="L32" s="713">
        <f>+TT.Seat!L32+TT.Trim!L32</f>
        <v>737652.17</v>
      </c>
      <c r="M32" s="714">
        <f t="shared" si="4"/>
        <v>113349.82999999996</v>
      </c>
      <c r="N32" s="688">
        <f t="shared" si="5"/>
        <v>2257826</v>
      </c>
      <c r="O32" s="689">
        <f t="shared" si="5"/>
        <v>2133129.89</v>
      </c>
      <c r="P32" s="690">
        <f t="shared" si="6"/>
        <v>124696.10999999987</v>
      </c>
      <c r="Q32" s="713">
        <f>+TT.Seat!Q32+TT.Trim!Q32</f>
        <v>680631</v>
      </c>
      <c r="R32" s="713">
        <f>+TT.Seat!R32+TT.Trim!R32</f>
        <v>359964.54</v>
      </c>
      <c r="S32" s="709">
        <f t="shared" si="7"/>
        <v>320666.46000000002</v>
      </c>
      <c r="T32" s="713">
        <f>+TT.Seat!T32+TT.Trim!T32</f>
        <v>671938</v>
      </c>
      <c r="U32" s="713">
        <f>+TT.Seat!U32+TT.Trim!U32</f>
        <v>0</v>
      </c>
      <c r="V32" s="709">
        <f t="shared" si="8"/>
        <v>671938</v>
      </c>
      <c r="W32" s="713">
        <f>+TT.Seat!W32+TT.Trim!W32</f>
        <v>865672</v>
      </c>
      <c r="X32" s="713">
        <f>+TT.Seat!X32+TT.Trim!X32</f>
        <v>0</v>
      </c>
      <c r="Y32" s="714">
        <f t="shared" si="9"/>
        <v>865672</v>
      </c>
      <c r="Z32" s="688">
        <f t="shared" si="10"/>
        <v>2218241</v>
      </c>
      <c r="AA32" s="701">
        <f t="shared" si="10"/>
        <v>359964.54</v>
      </c>
      <c r="AB32" s="690">
        <f t="shared" si="11"/>
        <v>1858276.46</v>
      </c>
      <c r="AC32" s="713">
        <f t="shared" si="12"/>
        <v>4476067</v>
      </c>
      <c r="AD32" s="712">
        <f t="shared" si="13"/>
        <v>2493094.4300000002</v>
      </c>
      <c r="AE32" s="709">
        <f t="shared" si="14"/>
        <v>1982972.5699999998</v>
      </c>
      <c r="AF32" s="713">
        <f>+TT.Seat!AF32+TT.Trim!AF32</f>
        <v>682106</v>
      </c>
      <c r="AG32" s="713">
        <f>+TT.Seat!AG32+TT.Trim!AG32</f>
        <v>0</v>
      </c>
      <c r="AH32" s="709">
        <f t="shared" si="15"/>
        <v>682106</v>
      </c>
      <c r="AI32" s="713">
        <f>+TT.Seat!AI32+TT.Trim!AI32</f>
        <v>672326</v>
      </c>
      <c r="AJ32" s="713">
        <f>+TT.Seat!AJ32+TT.Trim!AJ32</f>
        <v>0</v>
      </c>
      <c r="AK32" s="709">
        <f t="shared" si="16"/>
        <v>672326</v>
      </c>
      <c r="AL32" s="713">
        <f>+TT.Seat!AL32+TT.Trim!AL32</f>
        <v>775946</v>
      </c>
      <c r="AM32" s="713">
        <f>+TT.Seat!AM32+TT.Trim!AM32</f>
        <v>0</v>
      </c>
      <c r="AN32" s="709">
        <f t="shared" si="17"/>
        <v>775946</v>
      </c>
      <c r="AO32" s="688">
        <f t="shared" si="18"/>
        <v>2130378</v>
      </c>
      <c r="AP32" s="689">
        <f t="shared" si="18"/>
        <v>0</v>
      </c>
      <c r="AQ32" s="690">
        <f t="shared" si="19"/>
        <v>2130378</v>
      </c>
      <c r="AR32" s="713">
        <f>+TT.Seat!AR32+TT.Trim!AR32</f>
        <v>655716</v>
      </c>
      <c r="AS32" s="713">
        <f>+TT.Seat!AS32+TT.Trim!AS32</f>
        <v>0</v>
      </c>
      <c r="AT32" s="709">
        <f t="shared" si="20"/>
        <v>655716</v>
      </c>
      <c r="AU32" s="713">
        <f>+TT.Seat!AU32+TT.Trim!AU32</f>
        <v>771056</v>
      </c>
      <c r="AV32" s="713">
        <f>+TT.Seat!AV32+TT.Trim!AV32</f>
        <v>0</v>
      </c>
      <c r="AW32" s="709">
        <f t="shared" si="21"/>
        <v>771056</v>
      </c>
      <c r="AX32" s="713">
        <f>+TT.Seat!AX32+TT.Trim!AX32</f>
        <v>761276</v>
      </c>
      <c r="AY32" s="713">
        <f>+TT.Seat!AY32+TT.Trim!AY32</f>
        <v>0</v>
      </c>
      <c r="AZ32" s="709">
        <f t="shared" si="22"/>
        <v>761276</v>
      </c>
      <c r="BA32" s="688">
        <f t="shared" si="23"/>
        <v>2188048</v>
      </c>
      <c r="BB32" s="701">
        <f t="shared" si="23"/>
        <v>0</v>
      </c>
      <c r="BC32" s="706">
        <f t="shared" si="24"/>
        <v>2188048</v>
      </c>
      <c r="BD32" s="717">
        <f t="shared" si="0"/>
        <v>4318426</v>
      </c>
      <c r="BE32" s="712">
        <f t="shared" si="1"/>
        <v>0</v>
      </c>
      <c r="BF32" s="716">
        <f t="shared" si="25"/>
        <v>4318426</v>
      </c>
      <c r="BG32" s="717">
        <f t="shared" si="26"/>
        <v>8794493</v>
      </c>
      <c r="BH32" s="712">
        <f t="shared" si="27"/>
        <v>2493094.4300000002</v>
      </c>
      <c r="BI32" s="716">
        <f t="shared" si="28"/>
        <v>6301398.5700000003</v>
      </c>
      <c r="BJ32" s="541"/>
      <c r="BK32" s="380"/>
      <c r="BL32" s="380"/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</row>
    <row r="33" spans="1:79" s="383" customFormat="1" ht="33" customHeight="1">
      <c r="A33" s="388">
        <f t="shared" si="29"/>
        <v>27</v>
      </c>
      <c r="B33" s="384">
        <v>51499</v>
      </c>
      <c r="C33" s="536" t="s">
        <v>23</v>
      </c>
      <c r="D33" s="698" t="s">
        <v>277</v>
      </c>
      <c r="E33" s="713">
        <f>+TT.Seat!E33+TT.Trim!E33</f>
        <v>0</v>
      </c>
      <c r="F33" s="713">
        <f>+TT.Seat!F33+TT.Trim!F33</f>
        <v>0</v>
      </c>
      <c r="G33" s="709">
        <f t="shared" si="2"/>
        <v>0</v>
      </c>
      <c r="H33" s="713">
        <f>+TT.Seat!H33+TT.Trim!H33</f>
        <v>0</v>
      </c>
      <c r="I33" s="713">
        <f>+TT.Seat!I33+TT.Trim!I33</f>
        <v>0</v>
      </c>
      <c r="J33" s="709">
        <f t="shared" si="3"/>
        <v>0</v>
      </c>
      <c r="K33" s="713">
        <f>+TT.Seat!K33+TT.Trim!K33</f>
        <v>0</v>
      </c>
      <c r="L33" s="713">
        <f>+TT.Seat!L33+TT.Trim!L33</f>
        <v>0</v>
      </c>
      <c r="M33" s="714">
        <f t="shared" si="4"/>
        <v>0</v>
      </c>
      <c r="N33" s="688">
        <f t="shared" si="5"/>
        <v>0</v>
      </c>
      <c r="O33" s="689">
        <f t="shared" si="5"/>
        <v>0</v>
      </c>
      <c r="P33" s="690">
        <f t="shared" si="6"/>
        <v>0</v>
      </c>
      <c r="Q33" s="713">
        <f>+TT.Seat!Q33+TT.Trim!Q33</f>
        <v>0</v>
      </c>
      <c r="R33" s="713">
        <f>+TT.Seat!R33+TT.Trim!R33</f>
        <v>0</v>
      </c>
      <c r="S33" s="709">
        <f t="shared" si="7"/>
        <v>0</v>
      </c>
      <c r="T33" s="713">
        <f>+TT.Seat!T33+TT.Trim!T33</f>
        <v>0</v>
      </c>
      <c r="U33" s="713">
        <f>+TT.Seat!U33+TT.Trim!U33</f>
        <v>0</v>
      </c>
      <c r="V33" s="709">
        <f t="shared" si="8"/>
        <v>0</v>
      </c>
      <c r="W33" s="713">
        <f>+TT.Seat!W33+TT.Trim!W33</f>
        <v>0</v>
      </c>
      <c r="X33" s="713">
        <f>+TT.Seat!X33+TT.Trim!X33</f>
        <v>0</v>
      </c>
      <c r="Y33" s="714">
        <f t="shared" si="9"/>
        <v>0</v>
      </c>
      <c r="Z33" s="688">
        <f t="shared" si="10"/>
        <v>0</v>
      </c>
      <c r="AA33" s="701">
        <f t="shared" si="10"/>
        <v>0</v>
      </c>
      <c r="AB33" s="690">
        <f t="shared" si="11"/>
        <v>0</v>
      </c>
      <c r="AC33" s="713">
        <f t="shared" si="12"/>
        <v>0</v>
      </c>
      <c r="AD33" s="712">
        <f t="shared" si="13"/>
        <v>0</v>
      </c>
      <c r="AE33" s="709">
        <f t="shared" si="14"/>
        <v>0</v>
      </c>
      <c r="AF33" s="713">
        <f>+TT.Seat!AF33+TT.Trim!AF33</f>
        <v>0</v>
      </c>
      <c r="AG33" s="713">
        <f>+TT.Seat!AG33+TT.Trim!AG33</f>
        <v>0</v>
      </c>
      <c r="AH33" s="709">
        <f t="shared" si="15"/>
        <v>0</v>
      </c>
      <c r="AI33" s="713">
        <f>+TT.Seat!AI33+TT.Trim!AI33</f>
        <v>0</v>
      </c>
      <c r="AJ33" s="713">
        <f>+TT.Seat!AJ33+TT.Trim!AJ33</f>
        <v>0</v>
      </c>
      <c r="AK33" s="709">
        <f t="shared" si="16"/>
        <v>0</v>
      </c>
      <c r="AL33" s="713">
        <f>+TT.Seat!AL33+TT.Trim!AL33</f>
        <v>0</v>
      </c>
      <c r="AM33" s="713">
        <f>+TT.Seat!AM33+TT.Trim!AM33</f>
        <v>0</v>
      </c>
      <c r="AN33" s="709">
        <f t="shared" si="17"/>
        <v>0</v>
      </c>
      <c r="AO33" s="688">
        <f t="shared" si="18"/>
        <v>0</v>
      </c>
      <c r="AP33" s="689">
        <f t="shared" si="18"/>
        <v>0</v>
      </c>
      <c r="AQ33" s="690">
        <f t="shared" si="19"/>
        <v>0</v>
      </c>
      <c r="AR33" s="713">
        <f>+TT.Seat!AR33+TT.Trim!AR33</f>
        <v>0</v>
      </c>
      <c r="AS33" s="713">
        <f>+TT.Seat!AS33+TT.Trim!AS33</f>
        <v>0</v>
      </c>
      <c r="AT33" s="709">
        <f t="shared" si="20"/>
        <v>0</v>
      </c>
      <c r="AU33" s="713">
        <f>+TT.Seat!AU33+TT.Trim!AU33</f>
        <v>0</v>
      </c>
      <c r="AV33" s="713">
        <f>+TT.Seat!AV33+TT.Trim!AV33</f>
        <v>0</v>
      </c>
      <c r="AW33" s="709">
        <f t="shared" si="21"/>
        <v>0</v>
      </c>
      <c r="AX33" s="713">
        <f>+TT.Seat!AX33+TT.Trim!AX33</f>
        <v>0</v>
      </c>
      <c r="AY33" s="713">
        <f>+TT.Seat!AY33+TT.Trim!AY33</f>
        <v>0</v>
      </c>
      <c r="AZ33" s="709">
        <f t="shared" si="22"/>
        <v>0</v>
      </c>
      <c r="BA33" s="688">
        <f t="shared" si="23"/>
        <v>0</v>
      </c>
      <c r="BB33" s="701">
        <f t="shared" si="23"/>
        <v>0</v>
      </c>
      <c r="BC33" s="706">
        <f t="shared" si="24"/>
        <v>0</v>
      </c>
      <c r="BD33" s="717">
        <f t="shared" si="0"/>
        <v>0</v>
      </c>
      <c r="BE33" s="712">
        <f t="shared" si="1"/>
        <v>0</v>
      </c>
      <c r="BF33" s="716">
        <f t="shared" si="25"/>
        <v>0</v>
      </c>
      <c r="BG33" s="717">
        <f t="shared" si="26"/>
        <v>0</v>
      </c>
      <c r="BH33" s="712">
        <f t="shared" si="27"/>
        <v>0</v>
      </c>
      <c r="BI33" s="716">
        <f t="shared" si="28"/>
        <v>0</v>
      </c>
      <c r="BJ33" s="541"/>
      <c r="BK33" s="380"/>
      <c r="BL33" s="380"/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</row>
    <row r="34" spans="1:79" s="383" customFormat="1" ht="33" customHeight="1">
      <c r="A34" s="388">
        <f t="shared" si="29"/>
        <v>28</v>
      </c>
      <c r="B34" s="384">
        <v>51601</v>
      </c>
      <c r="C34" s="536" t="s">
        <v>24</v>
      </c>
      <c r="D34" s="698" t="s">
        <v>278</v>
      </c>
      <c r="E34" s="713">
        <f>+TT.Seat!E34+TT.Trim!E34</f>
        <v>0</v>
      </c>
      <c r="F34" s="713">
        <f>+TT.Seat!F34+TT.Trim!F34</f>
        <v>0</v>
      </c>
      <c r="G34" s="709">
        <f t="shared" si="2"/>
        <v>0</v>
      </c>
      <c r="H34" s="713">
        <f>+TT.Seat!H34+TT.Trim!H34</f>
        <v>0</v>
      </c>
      <c r="I34" s="713">
        <f>+TT.Seat!I34+TT.Trim!I34</f>
        <v>0</v>
      </c>
      <c r="J34" s="709">
        <f t="shared" si="3"/>
        <v>0</v>
      </c>
      <c r="K34" s="713">
        <f>+TT.Seat!K34+TT.Trim!K34</f>
        <v>0</v>
      </c>
      <c r="L34" s="713">
        <f>+TT.Seat!L34+TT.Trim!L34</f>
        <v>0</v>
      </c>
      <c r="M34" s="714">
        <f t="shared" si="4"/>
        <v>0</v>
      </c>
      <c r="N34" s="688">
        <f t="shared" si="5"/>
        <v>0</v>
      </c>
      <c r="O34" s="689">
        <f t="shared" si="5"/>
        <v>0</v>
      </c>
      <c r="P34" s="690">
        <f t="shared" si="6"/>
        <v>0</v>
      </c>
      <c r="Q34" s="713">
        <f>+TT.Seat!Q34+TT.Trim!Q34</f>
        <v>0</v>
      </c>
      <c r="R34" s="713">
        <f>+TT.Seat!R34+TT.Trim!R34</f>
        <v>0</v>
      </c>
      <c r="S34" s="709">
        <f t="shared" si="7"/>
        <v>0</v>
      </c>
      <c r="T34" s="713">
        <f>+TT.Seat!T34+TT.Trim!T34</f>
        <v>0</v>
      </c>
      <c r="U34" s="713">
        <f>+TT.Seat!U34+TT.Trim!U34</f>
        <v>0</v>
      </c>
      <c r="V34" s="709">
        <f t="shared" si="8"/>
        <v>0</v>
      </c>
      <c r="W34" s="713">
        <f>+TT.Seat!W34+TT.Trim!W34</f>
        <v>0</v>
      </c>
      <c r="X34" s="713">
        <f>+TT.Seat!X34+TT.Trim!X34</f>
        <v>0</v>
      </c>
      <c r="Y34" s="714">
        <f t="shared" si="9"/>
        <v>0</v>
      </c>
      <c r="Z34" s="688">
        <f t="shared" si="10"/>
        <v>0</v>
      </c>
      <c r="AA34" s="701">
        <f t="shared" si="10"/>
        <v>0</v>
      </c>
      <c r="AB34" s="690">
        <f t="shared" si="11"/>
        <v>0</v>
      </c>
      <c r="AC34" s="713">
        <f t="shared" si="12"/>
        <v>0</v>
      </c>
      <c r="AD34" s="712">
        <f t="shared" si="13"/>
        <v>0</v>
      </c>
      <c r="AE34" s="709">
        <f t="shared" si="14"/>
        <v>0</v>
      </c>
      <c r="AF34" s="713">
        <f>+TT.Seat!AF34+TT.Trim!AF34</f>
        <v>0</v>
      </c>
      <c r="AG34" s="713">
        <f>+TT.Seat!AG34+TT.Trim!AG34</f>
        <v>0</v>
      </c>
      <c r="AH34" s="709">
        <f t="shared" si="15"/>
        <v>0</v>
      </c>
      <c r="AI34" s="713">
        <f>+TT.Seat!AI34+TT.Trim!AI34</f>
        <v>0</v>
      </c>
      <c r="AJ34" s="713">
        <f>+TT.Seat!AJ34+TT.Trim!AJ34</f>
        <v>0</v>
      </c>
      <c r="AK34" s="709">
        <f t="shared" si="16"/>
        <v>0</v>
      </c>
      <c r="AL34" s="713">
        <f>+TT.Seat!AL34+TT.Trim!AL34</f>
        <v>0</v>
      </c>
      <c r="AM34" s="713">
        <f>+TT.Seat!AM34+TT.Trim!AM34</f>
        <v>0</v>
      </c>
      <c r="AN34" s="709">
        <f t="shared" si="17"/>
        <v>0</v>
      </c>
      <c r="AO34" s="688">
        <f t="shared" si="18"/>
        <v>0</v>
      </c>
      <c r="AP34" s="689">
        <f t="shared" si="18"/>
        <v>0</v>
      </c>
      <c r="AQ34" s="690">
        <f t="shared" si="19"/>
        <v>0</v>
      </c>
      <c r="AR34" s="713">
        <f>+TT.Seat!AR34+TT.Trim!AR34</f>
        <v>0</v>
      </c>
      <c r="AS34" s="713">
        <f>+TT.Seat!AS34+TT.Trim!AS34</f>
        <v>0</v>
      </c>
      <c r="AT34" s="709">
        <f t="shared" si="20"/>
        <v>0</v>
      </c>
      <c r="AU34" s="713">
        <f>+TT.Seat!AU34+TT.Trim!AU34</f>
        <v>0</v>
      </c>
      <c r="AV34" s="713">
        <f>+TT.Seat!AV34+TT.Trim!AV34</f>
        <v>0</v>
      </c>
      <c r="AW34" s="709">
        <f t="shared" si="21"/>
        <v>0</v>
      </c>
      <c r="AX34" s="713">
        <f>+TT.Seat!AX34+TT.Trim!AX34</f>
        <v>0</v>
      </c>
      <c r="AY34" s="713">
        <f>+TT.Seat!AY34+TT.Trim!AY34</f>
        <v>0</v>
      </c>
      <c r="AZ34" s="709">
        <f t="shared" si="22"/>
        <v>0</v>
      </c>
      <c r="BA34" s="688">
        <f t="shared" si="23"/>
        <v>0</v>
      </c>
      <c r="BB34" s="701">
        <f t="shared" si="23"/>
        <v>0</v>
      </c>
      <c r="BC34" s="706">
        <f t="shared" si="24"/>
        <v>0</v>
      </c>
      <c r="BD34" s="717">
        <f t="shared" si="0"/>
        <v>0</v>
      </c>
      <c r="BE34" s="712">
        <f t="shared" si="1"/>
        <v>0</v>
      </c>
      <c r="BF34" s="716">
        <f t="shared" si="25"/>
        <v>0</v>
      </c>
      <c r="BG34" s="717">
        <f t="shared" si="26"/>
        <v>0</v>
      </c>
      <c r="BH34" s="712">
        <f t="shared" si="27"/>
        <v>0</v>
      </c>
      <c r="BI34" s="716">
        <f t="shared" si="28"/>
        <v>0</v>
      </c>
      <c r="BJ34" s="541"/>
      <c r="BK34" s="380"/>
      <c r="BL34" s="380"/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</row>
    <row r="35" spans="1:79" s="383" customFormat="1" ht="33" customHeight="1">
      <c r="A35" s="388">
        <f t="shared" si="29"/>
        <v>29</v>
      </c>
      <c r="B35" s="384">
        <v>51602</v>
      </c>
      <c r="C35" s="536" t="s">
        <v>25</v>
      </c>
      <c r="D35" s="698" t="s">
        <v>279</v>
      </c>
      <c r="E35" s="713">
        <f>+TT.Seat!E35+TT.Trim!E35</f>
        <v>0</v>
      </c>
      <c r="F35" s="713">
        <f>+TT.Seat!F35+TT.Trim!F35</f>
        <v>0</v>
      </c>
      <c r="G35" s="709">
        <f t="shared" si="2"/>
        <v>0</v>
      </c>
      <c r="H35" s="713">
        <f>+TT.Seat!H35+TT.Trim!H35</f>
        <v>0</v>
      </c>
      <c r="I35" s="713">
        <f>+TT.Seat!I35+TT.Trim!I35</f>
        <v>0</v>
      </c>
      <c r="J35" s="709">
        <f t="shared" si="3"/>
        <v>0</v>
      </c>
      <c r="K35" s="713">
        <f>+TT.Seat!K35+TT.Trim!K35</f>
        <v>0</v>
      </c>
      <c r="L35" s="713">
        <f>+TT.Seat!L35+TT.Trim!L35</f>
        <v>0</v>
      </c>
      <c r="M35" s="714">
        <f t="shared" si="4"/>
        <v>0</v>
      </c>
      <c r="N35" s="688">
        <f t="shared" si="5"/>
        <v>0</v>
      </c>
      <c r="O35" s="689">
        <f t="shared" si="5"/>
        <v>0</v>
      </c>
      <c r="P35" s="690">
        <f t="shared" si="6"/>
        <v>0</v>
      </c>
      <c r="Q35" s="713">
        <f>+TT.Seat!Q35+TT.Trim!Q35</f>
        <v>0</v>
      </c>
      <c r="R35" s="713">
        <f>+TT.Seat!R35+TT.Trim!R35</f>
        <v>0</v>
      </c>
      <c r="S35" s="709">
        <f t="shared" si="7"/>
        <v>0</v>
      </c>
      <c r="T35" s="713">
        <f>+TT.Seat!T35+TT.Trim!T35</f>
        <v>0</v>
      </c>
      <c r="U35" s="713">
        <f>+TT.Seat!U35+TT.Trim!U35</f>
        <v>0</v>
      </c>
      <c r="V35" s="709">
        <f t="shared" si="8"/>
        <v>0</v>
      </c>
      <c r="W35" s="713">
        <f>+TT.Seat!W35+TT.Trim!W35</f>
        <v>0</v>
      </c>
      <c r="X35" s="713">
        <f>+TT.Seat!X35+TT.Trim!X35</f>
        <v>0</v>
      </c>
      <c r="Y35" s="714">
        <f t="shared" si="9"/>
        <v>0</v>
      </c>
      <c r="Z35" s="688">
        <f t="shared" si="10"/>
        <v>0</v>
      </c>
      <c r="AA35" s="701">
        <f t="shared" si="10"/>
        <v>0</v>
      </c>
      <c r="AB35" s="690">
        <f t="shared" si="11"/>
        <v>0</v>
      </c>
      <c r="AC35" s="713">
        <f t="shared" si="12"/>
        <v>0</v>
      </c>
      <c r="AD35" s="712">
        <f t="shared" si="13"/>
        <v>0</v>
      </c>
      <c r="AE35" s="709">
        <f t="shared" si="14"/>
        <v>0</v>
      </c>
      <c r="AF35" s="713">
        <f>+TT.Seat!AF35+TT.Trim!AF35</f>
        <v>0</v>
      </c>
      <c r="AG35" s="713">
        <f>+TT.Seat!AG35+TT.Trim!AG35</f>
        <v>0</v>
      </c>
      <c r="AH35" s="709">
        <f t="shared" si="15"/>
        <v>0</v>
      </c>
      <c r="AI35" s="713">
        <f>+TT.Seat!AI35+TT.Trim!AI35</f>
        <v>0</v>
      </c>
      <c r="AJ35" s="713">
        <f>+TT.Seat!AJ35+TT.Trim!AJ35</f>
        <v>0</v>
      </c>
      <c r="AK35" s="709">
        <f t="shared" si="16"/>
        <v>0</v>
      </c>
      <c r="AL35" s="713">
        <f>+TT.Seat!AL35+TT.Trim!AL35</f>
        <v>0</v>
      </c>
      <c r="AM35" s="713">
        <f>+TT.Seat!AM35+TT.Trim!AM35</f>
        <v>0</v>
      </c>
      <c r="AN35" s="709">
        <f t="shared" si="17"/>
        <v>0</v>
      </c>
      <c r="AO35" s="688">
        <f t="shared" si="18"/>
        <v>0</v>
      </c>
      <c r="AP35" s="689">
        <f t="shared" si="18"/>
        <v>0</v>
      </c>
      <c r="AQ35" s="690">
        <f t="shared" si="19"/>
        <v>0</v>
      </c>
      <c r="AR35" s="713">
        <f>+TT.Seat!AR35+TT.Trim!AR35</f>
        <v>0</v>
      </c>
      <c r="AS35" s="713">
        <f>+TT.Seat!AS35+TT.Trim!AS35</f>
        <v>0</v>
      </c>
      <c r="AT35" s="709">
        <f t="shared" si="20"/>
        <v>0</v>
      </c>
      <c r="AU35" s="713">
        <f>+TT.Seat!AU35+TT.Trim!AU35</f>
        <v>0</v>
      </c>
      <c r="AV35" s="713">
        <f>+TT.Seat!AV35+TT.Trim!AV35</f>
        <v>0</v>
      </c>
      <c r="AW35" s="709">
        <f t="shared" si="21"/>
        <v>0</v>
      </c>
      <c r="AX35" s="713">
        <f>+TT.Seat!AX35+TT.Trim!AX35</f>
        <v>0</v>
      </c>
      <c r="AY35" s="713">
        <f>+TT.Seat!AY35+TT.Trim!AY35</f>
        <v>0</v>
      </c>
      <c r="AZ35" s="709">
        <f t="shared" si="22"/>
        <v>0</v>
      </c>
      <c r="BA35" s="688">
        <f t="shared" si="23"/>
        <v>0</v>
      </c>
      <c r="BB35" s="701">
        <f t="shared" si="23"/>
        <v>0</v>
      </c>
      <c r="BC35" s="706">
        <f t="shared" si="24"/>
        <v>0</v>
      </c>
      <c r="BD35" s="717">
        <f t="shared" si="0"/>
        <v>0</v>
      </c>
      <c r="BE35" s="712">
        <f t="shared" si="1"/>
        <v>0</v>
      </c>
      <c r="BF35" s="716">
        <f t="shared" si="25"/>
        <v>0</v>
      </c>
      <c r="BG35" s="717">
        <f t="shared" si="26"/>
        <v>0</v>
      </c>
      <c r="BH35" s="712">
        <f t="shared" si="27"/>
        <v>0</v>
      </c>
      <c r="BI35" s="716">
        <f t="shared" si="28"/>
        <v>0</v>
      </c>
      <c r="BJ35" s="541"/>
      <c r="BK35" s="380"/>
      <c r="BL35" s="380"/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</row>
    <row r="36" spans="1:79" s="383" customFormat="1" ht="33" customHeight="1">
      <c r="A36" s="388">
        <f t="shared" si="29"/>
        <v>30</v>
      </c>
      <c r="B36" s="384">
        <v>51603</v>
      </c>
      <c r="C36" s="536" t="s">
        <v>26</v>
      </c>
      <c r="D36" s="698" t="s">
        <v>280</v>
      </c>
      <c r="E36" s="713">
        <f>+TT.Seat!E36+TT.Trim!E36</f>
        <v>0</v>
      </c>
      <c r="F36" s="713">
        <f>+TT.Seat!F36+TT.Trim!F36</f>
        <v>0</v>
      </c>
      <c r="G36" s="709">
        <f t="shared" si="2"/>
        <v>0</v>
      </c>
      <c r="H36" s="713">
        <f>+TT.Seat!H36+TT.Trim!H36</f>
        <v>0</v>
      </c>
      <c r="I36" s="713">
        <f>+TT.Seat!I36+TT.Trim!I36</f>
        <v>0</v>
      </c>
      <c r="J36" s="709">
        <f t="shared" si="3"/>
        <v>0</v>
      </c>
      <c r="K36" s="713">
        <f>+TT.Seat!K36+TT.Trim!K36</f>
        <v>0</v>
      </c>
      <c r="L36" s="713">
        <f>+TT.Seat!L36+TT.Trim!L36</f>
        <v>0</v>
      </c>
      <c r="M36" s="714">
        <f t="shared" si="4"/>
        <v>0</v>
      </c>
      <c r="N36" s="688">
        <f t="shared" si="5"/>
        <v>0</v>
      </c>
      <c r="O36" s="689">
        <f t="shared" si="5"/>
        <v>0</v>
      </c>
      <c r="P36" s="690">
        <f t="shared" si="6"/>
        <v>0</v>
      </c>
      <c r="Q36" s="713">
        <f>+TT.Seat!Q36+TT.Trim!Q36</f>
        <v>0</v>
      </c>
      <c r="R36" s="713">
        <f>+TT.Seat!R36+TT.Trim!R36</f>
        <v>0</v>
      </c>
      <c r="S36" s="709">
        <f t="shared" si="7"/>
        <v>0</v>
      </c>
      <c r="T36" s="713">
        <f>+TT.Seat!T36+TT.Trim!T36</f>
        <v>0</v>
      </c>
      <c r="U36" s="713">
        <f>+TT.Seat!U36+TT.Trim!U36</f>
        <v>0</v>
      </c>
      <c r="V36" s="709">
        <f t="shared" si="8"/>
        <v>0</v>
      </c>
      <c r="W36" s="713">
        <f>+TT.Seat!W36+TT.Trim!W36</f>
        <v>0</v>
      </c>
      <c r="X36" s="713">
        <f>+TT.Seat!X36+TT.Trim!X36</f>
        <v>0</v>
      </c>
      <c r="Y36" s="714">
        <f t="shared" si="9"/>
        <v>0</v>
      </c>
      <c r="Z36" s="688">
        <f t="shared" si="10"/>
        <v>0</v>
      </c>
      <c r="AA36" s="701">
        <f t="shared" si="10"/>
        <v>0</v>
      </c>
      <c r="AB36" s="690">
        <f t="shared" si="11"/>
        <v>0</v>
      </c>
      <c r="AC36" s="713">
        <f t="shared" si="12"/>
        <v>0</v>
      </c>
      <c r="AD36" s="712">
        <f t="shared" si="13"/>
        <v>0</v>
      </c>
      <c r="AE36" s="709">
        <f t="shared" si="14"/>
        <v>0</v>
      </c>
      <c r="AF36" s="713">
        <f>+TT.Seat!AF36+TT.Trim!AF36</f>
        <v>0</v>
      </c>
      <c r="AG36" s="713">
        <f>+TT.Seat!AG36+TT.Trim!AG36</f>
        <v>0</v>
      </c>
      <c r="AH36" s="709">
        <f t="shared" si="15"/>
        <v>0</v>
      </c>
      <c r="AI36" s="713">
        <f>+TT.Seat!AI36+TT.Trim!AI36</f>
        <v>0</v>
      </c>
      <c r="AJ36" s="713">
        <f>+TT.Seat!AJ36+TT.Trim!AJ36</f>
        <v>0</v>
      </c>
      <c r="AK36" s="709">
        <f t="shared" si="16"/>
        <v>0</v>
      </c>
      <c r="AL36" s="713">
        <f>+TT.Seat!AL36+TT.Trim!AL36</f>
        <v>0</v>
      </c>
      <c r="AM36" s="713">
        <f>+TT.Seat!AM36+TT.Trim!AM36</f>
        <v>0</v>
      </c>
      <c r="AN36" s="709">
        <f t="shared" si="17"/>
        <v>0</v>
      </c>
      <c r="AO36" s="688">
        <f t="shared" si="18"/>
        <v>0</v>
      </c>
      <c r="AP36" s="689">
        <f t="shared" si="18"/>
        <v>0</v>
      </c>
      <c r="AQ36" s="690">
        <f t="shared" si="19"/>
        <v>0</v>
      </c>
      <c r="AR36" s="713">
        <f>+TT.Seat!AR36+TT.Trim!AR36</f>
        <v>0</v>
      </c>
      <c r="AS36" s="713">
        <f>+TT.Seat!AS36+TT.Trim!AS36</f>
        <v>0</v>
      </c>
      <c r="AT36" s="709">
        <f t="shared" si="20"/>
        <v>0</v>
      </c>
      <c r="AU36" s="713">
        <f>+TT.Seat!AU36+TT.Trim!AU36</f>
        <v>0</v>
      </c>
      <c r="AV36" s="713">
        <f>+TT.Seat!AV36+TT.Trim!AV36</f>
        <v>0</v>
      </c>
      <c r="AW36" s="709">
        <f t="shared" si="21"/>
        <v>0</v>
      </c>
      <c r="AX36" s="713">
        <f>+TT.Seat!AX36+TT.Trim!AX36</f>
        <v>0</v>
      </c>
      <c r="AY36" s="713">
        <f>+TT.Seat!AY36+TT.Trim!AY36</f>
        <v>0</v>
      </c>
      <c r="AZ36" s="709">
        <f t="shared" si="22"/>
        <v>0</v>
      </c>
      <c r="BA36" s="688">
        <f t="shared" si="23"/>
        <v>0</v>
      </c>
      <c r="BB36" s="701">
        <f t="shared" si="23"/>
        <v>0</v>
      </c>
      <c r="BC36" s="706">
        <f t="shared" si="24"/>
        <v>0</v>
      </c>
      <c r="BD36" s="717">
        <f t="shared" si="0"/>
        <v>0</v>
      </c>
      <c r="BE36" s="712">
        <f t="shared" si="1"/>
        <v>0</v>
      </c>
      <c r="BF36" s="716">
        <f t="shared" si="25"/>
        <v>0</v>
      </c>
      <c r="BG36" s="717">
        <f t="shared" si="26"/>
        <v>0</v>
      </c>
      <c r="BH36" s="712">
        <f t="shared" si="27"/>
        <v>0</v>
      </c>
      <c r="BI36" s="716">
        <f t="shared" si="28"/>
        <v>0</v>
      </c>
      <c r="BJ36" s="541"/>
      <c r="BK36" s="380"/>
      <c r="BL36" s="380"/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</row>
    <row r="37" spans="1:79" s="383" customFormat="1" ht="33" customHeight="1">
      <c r="A37" s="388">
        <f t="shared" si="29"/>
        <v>31</v>
      </c>
      <c r="B37" s="384">
        <v>51604</v>
      </c>
      <c r="C37" s="536" t="s">
        <v>27</v>
      </c>
      <c r="D37" s="698" t="s">
        <v>281</v>
      </c>
      <c r="E37" s="713">
        <f>+TT.Seat!E37+TT.Trim!E37</f>
        <v>0</v>
      </c>
      <c r="F37" s="713">
        <f>+TT.Seat!F37+TT.Trim!F37</f>
        <v>0</v>
      </c>
      <c r="G37" s="709">
        <f t="shared" si="2"/>
        <v>0</v>
      </c>
      <c r="H37" s="713">
        <f>+TT.Seat!H37+TT.Trim!H37</f>
        <v>0</v>
      </c>
      <c r="I37" s="713">
        <f>+TT.Seat!I37+TT.Trim!I37</f>
        <v>0</v>
      </c>
      <c r="J37" s="709">
        <f t="shared" si="3"/>
        <v>0</v>
      </c>
      <c r="K37" s="713">
        <f>+TT.Seat!K37+TT.Trim!K37</f>
        <v>0</v>
      </c>
      <c r="L37" s="713">
        <f>+TT.Seat!L37+TT.Trim!L37</f>
        <v>0</v>
      </c>
      <c r="M37" s="714">
        <f t="shared" si="4"/>
        <v>0</v>
      </c>
      <c r="N37" s="688">
        <f t="shared" si="5"/>
        <v>0</v>
      </c>
      <c r="O37" s="689">
        <f t="shared" si="5"/>
        <v>0</v>
      </c>
      <c r="P37" s="690">
        <f t="shared" si="6"/>
        <v>0</v>
      </c>
      <c r="Q37" s="713">
        <f>+TT.Seat!Q37+TT.Trim!Q37</f>
        <v>0</v>
      </c>
      <c r="R37" s="713">
        <f>+TT.Seat!R37+TT.Trim!R37</f>
        <v>0</v>
      </c>
      <c r="S37" s="709">
        <f t="shared" si="7"/>
        <v>0</v>
      </c>
      <c r="T37" s="713">
        <f>+TT.Seat!T37+TT.Trim!T37</f>
        <v>0</v>
      </c>
      <c r="U37" s="713">
        <f>+TT.Seat!U37+TT.Trim!U37</f>
        <v>0</v>
      </c>
      <c r="V37" s="709">
        <f t="shared" si="8"/>
        <v>0</v>
      </c>
      <c r="W37" s="713">
        <f>+TT.Seat!W37+TT.Trim!W37</f>
        <v>0</v>
      </c>
      <c r="X37" s="713">
        <f>+TT.Seat!X37+TT.Trim!X37</f>
        <v>0</v>
      </c>
      <c r="Y37" s="714">
        <f t="shared" si="9"/>
        <v>0</v>
      </c>
      <c r="Z37" s="688">
        <f t="shared" si="10"/>
        <v>0</v>
      </c>
      <c r="AA37" s="701">
        <f t="shared" si="10"/>
        <v>0</v>
      </c>
      <c r="AB37" s="690">
        <f t="shared" si="11"/>
        <v>0</v>
      </c>
      <c r="AC37" s="713">
        <f t="shared" si="12"/>
        <v>0</v>
      </c>
      <c r="AD37" s="712">
        <f t="shared" si="13"/>
        <v>0</v>
      </c>
      <c r="AE37" s="709">
        <f t="shared" si="14"/>
        <v>0</v>
      </c>
      <c r="AF37" s="713">
        <f>+TT.Seat!AF37+TT.Trim!AF37</f>
        <v>0</v>
      </c>
      <c r="AG37" s="713">
        <f>+TT.Seat!AG37+TT.Trim!AG37</f>
        <v>0</v>
      </c>
      <c r="AH37" s="709">
        <f t="shared" si="15"/>
        <v>0</v>
      </c>
      <c r="AI37" s="713">
        <f>+TT.Seat!AI37+TT.Trim!AI37</f>
        <v>0</v>
      </c>
      <c r="AJ37" s="713">
        <f>+TT.Seat!AJ37+TT.Trim!AJ37</f>
        <v>0</v>
      </c>
      <c r="AK37" s="709">
        <f t="shared" si="16"/>
        <v>0</v>
      </c>
      <c r="AL37" s="713">
        <f>+TT.Seat!AL37+TT.Trim!AL37</f>
        <v>0</v>
      </c>
      <c r="AM37" s="713">
        <f>+TT.Seat!AM37+TT.Trim!AM37</f>
        <v>0</v>
      </c>
      <c r="AN37" s="709">
        <f t="shared" si="17"/>
        <v>0</v>
      </c>
      <c r="AO37" s="688">
        <f t="shared" si="18"/>
        <v>0</v>
      </c>
      <c r="AP37" s="689">
        <f t="shared" si="18"/>
        <v>0</v>
      </c>
      <c r="AQ37" s="690">
        <f t="shared" si="19"/>
        <v>0</v>
      </c>
      <c r="AR37" s="713">
        <f>+TT.Seat!AR37+TT.Trim!AR37</f>
        <v>0</v>
      </c>
      <c r="AS37" s="713">
        <f>+TT.Seat!AS37+TT.Trim!AS37</f>
        <v>0</v>
      </c>
      <c r="AT37" s="709">
        <f t="shared" si="20"/>
        <v>0</v>
      </c>
      <c r="AU37" s="713">
        <f>+TT.Seat!AU37+TT.Trim!AU37</f>
        <v>0</v>
      </c>
      <c r="AV37" s="713">
        <f>+TT.Seat!AV37+TT.Trim!AV37</f>
        <v>0</v>
      </c>
      <c r="AW37" s="709">
        <f t="shared" si="21"/>
        <v>0</v>
      </c>
      <c r="AX37" s="713">
        <f>+TT.Seat!AX37+TT.Trim!AX37</f>
        <v>0</v>
      </c>
      <c r="AY37" s="713">
        <f>+TT.Seat!AY37+TT.Trim!AY37</f>
        <v>0</v>
      </c>
      <c r="AZ37" s="709">
        <f t="shared" si="22"/>
        <v>0</v>
      </c>
      <c r="BA37" s="688">
        <f t="shared" si="23"/>
        <v>0</v>
      </c>
      <c r="BB37" s="701">
        <f t="shared" si="23"/>
        <v>0</v>
      </c>
      <c r="BC37" s="706">
        <f t="shared" si="24"/>
        <v>0</v>
      </c>
      <c r="BD37" s="717">
        <f t="shared" si="0"/>
        <v>0</v>
      </c>
      <c r="BE37" s="712">
        <f t="shared" si="1"/>
        <v>0</v>
      </c>
      <c r="BF37" s="716">
        <f t="shared" si="25"/>
        <v>0</v>
      </c>
      <c r="BG37" s="717">
        <f t="shared" si="26"/>
        <v>0</v>
      </c>
      <c r="BH37" s="712">
        <f t="shared" si="27"/>
        <v>0</v>
      </c>
      <c r="BI37" s="716">
        <f t="shared" si="28"/>
        <v>0</v>
      </c>
      <c r="BJ37" s="541"/>
      <c r="BK37" s="380"/>
      <c r="BL37" s="380"/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</row>
    <row r="38" spans="1:79" s="383" customFormat="1" ht="33" customHeight="1">
      <c r="A38" s="388">
        <f t="shared" si="29"/>
        <v>32</v>
      </c>
      <c r="B38" s="384">
        <v>51605</v>
      </c>
      <c r="C38" s="536" t="s">
        <v>28</v>
      </c>
      <c r="D38" s="698" t="s">
        <v>282</v>
      </c>
      <c r="E38" s="713">
        <f>+TT.Seat!E38+TT.Trim!E38</f>
        <v>0</v>
      </c>
      <c r="F38" s="713">
        <f>+TT.Seat!F38+TT.Trim!F38</f>
        <v>0</v>
      </c>
      <c r="G38" s="709">
        <f t="shared" si="2"/>
        <v>0</v>
      </c>
      <c r="H38" s="713">
        <f>+TT.Seat!H38+TT.Trim!H38</f>
        <v>0</v>
      </c>
      <c r="I38" s="713">
        <f>+TT.Seat!I38+TT.Trim!I38</f>
        <v>0</v>
      </c>
      <c r="J38" s="709">
        <f t="shared" si="3"/>
        <v>0</v>
      </c>
      <c r="K38" s="713">
        <f>+TT.Seat!K38+TT.Trim!K38</f>
        <v>0</v>
      </c>
      <c r="L38" s="713">
        <f>+TT.Seat!L38+TT.Trim!L38</f>
        <v>0</v>
      </c>
      <c r="M38" s="714">
        <f t="shared" si="4"/>
        <v>0</v>
      </c>
      <c r="N38" s="688">
        <f t="shared" si="5"/>
        <v>0</v>
      </c>
      <c r="O38" s="689">
        <f t="shared" si="5"/>
        <v>0</v>
      </c>
      <c r="P38" s="690">
        <f t="shared" si="6"/>
        <v>0</v>
      </c>
      <c r="Q38" s="713">
        <f>+TT.Seat!Q38+TT.Trim!Q38</f>
        <v>0</v>
      </c>
      <c r="R38" s="713">
        <f>+TT.Seat!R38+TT.Trim!R38</f>
        <v>0</v>
      </c>
      <c r="S38" s="709">
        <f t="shared" si="7"/>
        <v>0</v>
      </c>
      <c r="T38" s="713">
        <f>+TT.Seat!T38+TT.Trim!T38</f>
        <v>0</v>
      </c>
      <c r="U38" s="713">
        <f>+TT.Seat!U38+TT.Trim!U38</f>
        <v>0</v>
      </c>
      <c r="V38" s="709">
        <f t="shared" si="8"/>
        <v>0</v>
      </c>
      <c r="W38" s="713">
        <f>+TT.Seat!W38+TT.Trim!W38</f>
        <v>0</v>
      </c>
      <c r="X38" s="713">
        <f>+TT.Seat!X38+TT.Trim!X38</f>
        <v>0</v>
      </c>
      <c r="Y38" s="714">
        <f t="shared" si="9"/>
        <v>0</v>
      </c>
      <c r="Z38" s="688">
        <f t="shared" si="10"/>
        <v>0</v>
      </c>
      <c r="AA38" s="701">
        <f t="shared" si="10"/>
        <v>0</v>
      </c>
      <c r="AB38" s="690">
        <f t="shared" si="11"/>
        <v>0</v>
      </c>
      <c r="AC38" s="713">
        <f t="shared" si="12"/>
        <v>0</v>
      </c>
      <c r="AD38" s="712">
        <f t="shared" si="13"/>
        <v>0</v>
      </c>
      <c r="AE38" s="709">
        <f t="shared" si="14"/>
        <v>0</v>
      </c>
      <c r="AF38" s="713">
        <f>+TT.Seat!AF38+TT.Trim!AF38</f>
        <v>0</v>
      </c>
      <c r="AG38" s="713">
        <f>+TT.Seat!AG38+TT.Trim!AG38</f>
        <v>0</v>
      </c>
      <c r="AH38" s="709">
        <f t="shared" si="15"/>
        <v>0</v>
      </c>
      <c r="AI38" s="713">
        <f>+TT.Seat!AI38+TT.Trim!AI38</f>
        <v>0</v>
      </c>
      <c r="AJ38" s="713">
        <f>+TT.Seat!AJ38+TT.Trim!AJ38</f>
        <v>0</v>
      </c>
      <c r="AK38" s="709">
        <f t="shared" si="16"/>
        <v>0</v>
      </c>
      <c r="AL38" s="713">
        <f>+TT.Seat!AL38+TT.Trim!AL38</f>
        <v>0</v>
      </c>
      <c r="AM38" s="713">
        <f>+TT.Seat!AM38+TT.Trim!AM38</f>
        <v>0</v>
      </c>
      <c r="AN38" s="709">
        <f t="shared" si="17"/>
        <v>0</v>
      </c>
      <c r="AO38" s="688">
        <f t="shared" si="18"/>
        <v>0</v>
      </c>
      <c r="AP38" s="689">
        <f t="shared" si="18"/>
        <v>0</v>
      </c>
      <c r="AQ38" s="690">
        <f t="shared" si="19"/>
        <v>0</v>
      </c>
      <c r="AR38" s="713">
        <f>+TT.Seat!AR38+TT.Trim!AR38</f>
        <v>0</v>
      </c>
      <c r="AS38" s="713">
        <f>+TT.Seat!AS38+TT.Trim!AS38</f>
        <v>0</v>
      </c>
      <c r="AT38" s="709">
        <f t="shared" si="20"/>
        <v>0</v>
      </c>
      <c r="AU38" s="713">
        <f>+TT.Seat!AU38+TT.Trim!AU38</f>
        <v>0</v>
      </c>
      <c r="AV38" s="713">
        <f>+TT.Seat!AV38+TT.Trim!AV38</f>
        <v>0</v>
      </c>
      <c r="AW38" s="709">
        <f t="shared" si="21"/>
        <v>0</v>
      </c>
      <c r="AX38" s="713">
        <f>+TT.Seat!AX38+TT.Trim!AX38</f>
        <v>0</v>
      </c>
      <c r="AY38" s="713">
        <f>+TT.Seat!AY38+TT.Trim!AY38</f>
        <v>0</v>
      </c>
      <c r="AZ38" s="709">
        <f t="shared" si="22"/>
        <v>0</v>
      </c>
      <c r="BA38" s="688">
        <f t="shared" si="23"/>
        <v>0</v>
      </c>
      <c r="BB38" s="701">
        <f t="shared" si="23"/>
        <v>0</v>
      </c>
      <c r="BC38" s="706">
        <f t="shared" si="24"/>
        <v>0</v>
      </c>
      <c r="BD38" s="717">
        <f t="shared" si="0"/>
        <v>0</v>
      </c>
      <c r="BE38" s="712">
        <f t="shared" si="1"/>
        <v>0</v>
      </c>
      <c r="BF38" s="716">
        <f t="shared" si="25"/>
        <v>0</v>
      </c>
      <c r="BG38" s="717">
        <f t="shared" si="26"/>
        <v>0</v>
      </c>
      <c r="BH38" s="712">
        <f t="shared" si="27"/>
        <v>0</v>
      </c>
      <c r="BI38" s="716">
        <f t="shared" si="28"/>
        <v>0</v>
      </c>
      <c r="BJ38" s="541"/>
      <c r="BK38" s="380"/>
      <c r="BL38" s="380"/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</row>
    <row r="39" spans="1:79" s="383" customFormat="1" ht="33" customHeight="1">
      <c r="A39" s="388">
        <f t="shared" si="29"/>
        <v>33</v>
      </c>
      <c r="B39" s="384">
        <v>51606</v>
      </c>
      <c r="C39" s="536" t="s">
        <v>29</v>
      </c>
      <c r="D39" s="698" t="s">
        <v>283</v>
      </c>
      <c r="E39" s="713">
        <f>+TT.Seat!E39+TT.Trim!E39</f>
        <v>1500</v>
      </c>
      <c r="F39" s="713">
        <f>+TT.Seat!F39+TT.Trim!F39</f>
        <v>0</v>
      </c>
      <c r="G39" s="709">
        <f t="shared" si="2"/>
        <v>1500</v>
      </c>
      <c r="H39" s="713">
        <f>+TT.Seat!H39+TT.Trim!H39</f>
        <v>1500</v>
      </c>
      <c r="I39" s="713">
        <f>+TT.Seat!I39+TT.Trim!I39</f>
        <v>3000</v>
      </c>
      <c r="J39" s="709">
        <f t="shared" si="3"/>
        <v>-1500</v>
      </c>
      <c r="K39" s="713">
        <f>+TT.Seat!K39+TT.Trim!K39</f>
        <v>1500</v>
      </c>
      <c r="L39" s="713">
        <f>+TT.Seat!L39+TT.Trim!L39</f>
        <v>1500</v>
      </c>
      <c r="M39" s="714">
        <f t="shared" si="4"/>
        <v>0</v>
      </c>
      <c r="N39" s="688">
        <f t="shared" si="5"/>
        <v>4500</v>
      </c>
      <c r="O39" s="689">
        <f t="shared" si="5"/>
        <v>4500</v>
      </c>
      <c r="P39" s="690">
        <f t="shared" si="6"/>
        <v>0</v>
      </c>
      <c r="Q39" s="713">
        <f>+TT.Seat!Q39+TT.Trim!Q39</f>
        <v>1500</v>
      </c>
      <c r="R39" s="713">
        <f>+TT.Seat!R39+TT.Trim!R39</f>
        <v>1500</v>
      </c>
      <c r="S39" s="709">
        <f t="shared" si="7"/>
        <v>0</v>
      </c>
      <c r="T39" s="713">
        <f>+TT.Seat!T39+TT.Trim!T39</f>
        <v>1500</v>
      </c>
      <c r="U39" s="713">
        <f>+TT.Seat!U39+TT.Trim!U39</f>
        <v>0</v>
      </c>
      <c r="V39" s="709">
        <f t="shared" si="8"/>
        <v>1500</v>
      </c>
      <c r="W39" s="713">
        <f>+TT.Seat!W39+TT.Trim!W39</f>
        <v>1500</v>
      </c>
      <c r="X39" s="713">
        <f>+TT.Seat!X39+TT.Trim!X39</f>
        <v>0</v>
      </c>
      <c r="Y39" s="714">
        <f t="shared" si="9"/>
        <v>1500</v>
      </c>
      <c r="Z39" s="688">
        <f t="shared" si="10"/>
        <v>4500</v>
      </c>
      <c r="AA39" s="701">
        <f t="shared" si="10"/>
        <v>1500</v>
      </c>
      <c r="AB39" s="690">
        <f t="shared" si="11"/>
        <v>3000</v>
      </c>
      <c r="AC39" s="713">
        <f t="shared" si="12"/>
        <v>9000</v>
      </c>
      <c r="AD39" s="712">
        <f t="shared" si="13"/>
        <v>6000</v>
      </c>
      <c r="AE39" s="709">
        <f t="shared" si="14"/>
        <v>3000</v>
      </c>
      <c r="AF39" s="713">
        <f>+TT.Seat!AF39+TT.Trim!AF39</f>
        <v>1500</v>
      </c>
      <c r="AG39" s="713">
        <f>+TT.Seat!AG39+TT.Trim!AG39</f>
        <v>0</v>
      </c>
      <c r="AH39" s="709">
        <f t="shared" si="15"/>
        <v>1500</v>
      </c>
      <c r="AI39" s="713">
        <f>+TT.Seat!AI39+TT.Trim!AI39</f>
        <v>1500</v>
      </c>
      <c r="AJ39" s="713">
        <f>+TT.Seat!AJ39+TT.Trim!AJ39</f>
        <v>0</v>
      </c>
      <c r="AK39" s="709">
        <f t="shared" si="16"/>
        <v>1500</v>
      </c>
      <c r="AL39" s="713">
        <f>+TT.Seat!AL39+TT.Trim!AL39</f>
        <v>1500</v>
      </c>
      <c r="AM39" s="713">
        <f>+TT.Seat!AM39+TT.Trim!AM39</f>
        <v>0</v>
      </c>
      <c r="AN39" s="709">
        <f t="shared" si="17"/>
        <v>1500</v>
      </c>
      <c r="AO39" s="688">
        <f t="shared" si="18"/>
        <v>4500</v>
      </c>
      <c r="AP39" s="689">
        <f t="shared" si="18"/>
        <v>0</v>
      </c>
      <c r="AQ39" s="690">
        <f t="shared" si="19"/>
        <v>4500</v>
      </c>
      <c r="AR39" s="713">
        <f>+TT.Seat!AR39+TT.Trim!AR39</f>
        <v>1500</v>
      </c>
      <c r="AS39" s="713">
        <f>+TT.Seat!AS39+TT.Trim!AS39</f>
        <v>0</v>
      </c>
      <c r="AT39" s="709">
        <f t="shared" si="20"/>
        <v>1500</v>
      </c>
      <c r="AU39" s="713">
        <f>+TT.Seat!AU39+TT.Trim!AU39</f>
        <v>1500</v>
      </c>
      <c r="AV39" s="713">
        <f>+TT.Seat!AV39+TT.Trim!AV39</f>
        <v>0</v>
      </c>
      <c r="AW39" s="709">
        <f t="shared" si="21"/>
        <v>1500</v>
      </c>
      <c r="AX39" s="713">
        <f>+TT.Seat!AX39+TT.Trim!AX39</f>
        <v>1500</v>
      </c>
      <c r="AY39" s="713">
        <f>+TT.Seat!AY39+TT.Trim!AY39</f>
        <v>0</v>
      </c>
      <c r="AZ39" s="709">
        <f t="shared" si="22"/>
        <v>1500</v>
      </c>
      <c r="BA39" s="688">
        <f t="shared" si="23"/>
        <v>4500</v>
      </c>
      <c r="BB39" s="701">
        <f t="shared" si="23"/>
        <v>0</v>
      </c>
      <c r="BC39" s="706">
        <f t="shared" si="24"/>
        <v>4500</v>
      </c>
      <c r="BD39" s="717">
        <f t="shared" si="0"/>
        <v>9000</v>
      </c>
      <c r="BE39" s="712">
        <f t="shared" si="1"/>
        <v>0</v>
      </c>
      <c r="BF39" s="716">
        <f t="shared" si="25"/>
        <v>9000</v>
      </c>
      <c r="BG39" s="717">
        <f t="shared" si="26"/>
        <v>18000</v>
      </c>
      <c r="BH39" s="712">
        <f t="shared" si="27"/>
        <v>6000</v>
      </c>
      <c r="BI39" s="716">
        <f t="shared" si="28"/>
        <v>12000</v>
      </c>
      <c r="BJ39" s="541"/>
      <c r="BK39" s="380"/>
      <c r="BL39" s="380"/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</row>
    <row r="40" spans="1:79" s="383" customFormat="1" ht="33" customHeight="1">
      <c r="A40" s="388">
        <f t="shared" si="29"/>
        <v>34</v>
      </c>
      <c r="B40" s="384">
        <v>51607</v>
      </c>
      <c r="C40" s="536" t="s">
        <v>242</v>
      </c>
      <c r="D40" s="698" t="s">
        <v>284</v>
      </c>
      <c r="E40" s="713">
        <f>+TT.Seat!E40+TT.Trim!E40</f>
        <v>0</v>
      </c>
      <c r="F40" s="713">
        <f>+TT.Seat!F40+TT.Trim!F40</f>
        <v>0</v>
      </c>
      <c r="G40" s="709">
        <f t="shared" si="2"/>
        <v>0</v>
      </c>
      <c r="H40" s="713">
        <f>+TT.Seat!H40+TT.Trim!H40</f>
        <v>0</v>
      </c>
      <c r="I40" s="713">
        <f>+TT.Seat!I40+TT.Trim!I40</f>
        <v>0</v>
      </c>
      <c r="J40" s="709">
        <f t="shared" si="3"/>
        <v>0</v>
      </c>
      <c r="K40" s="713">
        <f>+TT.Seat!K40+TT.Trim!K40</f>
        <v>0</v>
      </c>
      <c r="L40" s="713">
        <f>+TT.Seat!L40+TT.Trim!L40</f>
        <v>0</v>
      </c>
      <c r="M40" s="714">
        <f t="shared" si="4"/>
        <v>0</v>
      </c>
      <c r="N40" s="688">
        <f t="shared" si="5"/>
        <v>0</v>
      </c>
      <c r="O40" s="689">
        <f t="shared" si="5"/>
        <v>0</v>
      </c>
      <c r="P40" s="690">
        <f t="shared" si="6"/>
        <v>0</v>
      </c>
      <c r="Q40" s="713">
        <f>+TT.Seat!Q40+TT.Trim!Q40</f>
        <v>0</v>
      </c>
      <c r="R40" s="713">
        <f>+TT.Seat!R40+TT.Trim!R40</f>
        <v>0</v>
      </c>
      <c r="S40" s="709">
        <f t="shared" si="7"/>
        <v>0</v>
      </c>
      <c r="T40" s="713">
        <f>+TT.Seat!T40+TT.Trim!T40</f>
        <v>0</v>
      </c>
      <c r="U40" s="713">
        <f>+TT.Seat!U40+TT.Trim!U40</f>
        <v>0</v>
      </c>
      <c r="V40" s="709">
        <f t="shared" si="8"/>
        <v>0</v>
      </c>
      <c r="W40" s="713">
        <f>+TT.Seat!W40+TT.Trim!W40</f>
        <v>0</v>
      </c>
      <c r="X40" s="713">
        <f>+TT.Seat!X40+TT.Trim!X40</f>
        <v>0</v>
      </c>
      <c r="Y40" s="714">
        <f t="shared" si="9"/>
        <v>0</v>
      </c>
      <c r="Z40" s="688">
        <f t="shared" si="10"/>
        <v>0</v>
      </c>
      <c r="AA40" s="701">
        <f t="shared" si="10"/>
        <v>0</v>
      </c>
      <c r="AB40" s="690">
        <f t="shared" si="11"/>
        <v>0</v>
      </c>
      <c r="AC40" s="713">
        <f t="shared" si="12"/>
        <v>0</v>
      </c>
      <c r="AD40" s="712">
        <f t="shared" si="13"/>
        <v>0</v>
      </c>
      <c r="AE40" s="709">
        <f t="shared" si="14"/>
        <v>0</v>
      </c>
      <c r="AF40" s="713">
        <f>+TT.Seat!AF40+TT.Trim!AF40</f>
        <v>0</v>
      </c>
      <c r="AG40" s="713">
        <f>+TT.Seat!AG40+TT.Trim!AG40</f>
        <v>0</v>
      </c>
      <c r="AH40" s="709">
        <f t="shared" si="15"/>
        <v>0</v>
      </c>
      <c r="AI40" s="713">
        <f>+TT.Seat!AI40+TT.Trim!AI40</f>
        <v>0</v>
      </c>
      <c r="AJ40" s="713">
        <f>+TT.Seat!AJ40+TT.Trim!AJ40</f>
        <v>0</v>
      </c>
      <c r="AK40" s="709">
        <f t="shared" si="16"/>
        <v>0</v>
      </c>
      <c r="AL40" s="713">
        <f>+TT.Seat!AL40+TT.Trim!AL40</f>
        <v>0</v>
      </c>
      <c r="AM40" s="713">
        <f>+TT.Seat!AM40+TT.Trim!AM40</f>
        <v>0</v>
      </c>
      <c r="AN40" s="709">
        <f t="shared" si="17"/>
        <v>0</v>
      </c>
      <c r="AO40" s="688">
        <f t="shared" si="18"/>
        <v>0</v>
      </c>
      <c r="AP40" s="689">
        <f t="shared" si="18"/>
        <v>0</v>
      </c>
      <c r="AQ40" s="690">
        <f t="shared" si="19"/>
        <v>0</v>
      </c>
      <c r="AR40" s="713">
        <f>+TT.Seat!AR40+TT.Trim!AR40</f>
        <v>0</v>
      </c>
      <c r="AS40" s="713">
        <f>+TT.Seat!AS40+TT.Trim!AS40</f>
        <v>0</v>
      </c>
      <c r="AT40" s="709">
        <f t="shared" si="20"/>
        <v>0</v>
      </c>
      <c r="AU40" s="713">
        <f>+TT.Seat!AU40+TT.Trim!AU40</f>
        <v>0</v>
      </c>
      <c r="AV40" s="713">
        <f>+TT.Seat!AV40+TT.Trim!AV40</f>
        <v>0</v>
      </c>
      <c r="AW40" s="709">
        <f t="shared" si="21"/>
        <v>0</v>
      </c>
      <c r="AX40" s="713">
        <f>+TT.Seat!AX40+TT.Trim!AX40</f>
        <v>0</v>
      </c>
      <c r="AY40" s="713">
        <f>+TT.Seat!AY40+TT.Trim!AY40</f>
        <v>0</v>
      </c>
      <c r="AZ40" s="709">
        <f t="shared" si="22"/>
        <v>0</v>
      </c>
      <c r="BA40" s="688">
        <f t="shared" si="23"/>
        <v>0</v>
      </c>
      <c r="BB40" s="701">
        <f t="shared" si="23"/>
        <v>0</v>
      </c>
      <c r="BC40" s="706">
        <f t="shared" si="24"/>
        <v>0</v>
      </c>
      <c r="BD40" s="717">
        <f t="shared" si="0"/>
        <v>0</v>
      </c>
      <c r="BE40" s="712">
        <f t="shared" si="1"/>
        <v>0</v>
      </c>
      <c r="BF40" s="716">
        <f t="shared" si="25"/>
        <v>0</v>
      </c>
      <c r="BG40" s="717">
        <f t="shared" si="26"/>
        <v>0</v>
      </c>
      <c r="BH40" s="712">
        <f t="shared" si="27"/>
        <v>0</v>
      </c>
      <c r="BI40" s="716">
        <f t="shared" si="28"/>
        <v>0</v>
      </c>
      <c r="BJ40" s="541"/>
      <c r="BK40" s="380"/>
      <c r="BL40" s="380"/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</row>
    <row r="41" spans="1:79" s="383" customFormat="1" ht="33" customHeight="1">
      <c r="A41" s="388">
        <f t="shared" si="29"/>
        <v>35</v>
      </c>
      <c r="B41" s="384">
        <v>51608</v>
      </c>
      <c r="C41" s="536" t="s">
        <v>31</v>
      </c>
      <c r="D41" s="698" t="s">
        <v>285</v>
      </c>
      <c r="E41" s="713">
        <f>+TT.Seat!E41+TT.Trim!E41</f>
        <v>0</v>
      </c>
      <c r="F41" s="713">
        <f>+TT.Seat!F41+TT.Trim!F41</f>
        <v>0</v>
      </c>
      <c r="G41" s="709">
        <f t="shared" si="2"/>
        <v>0</v>
      </c>
      <c r="H41" s="713">
        <f>+TT.Seat!H41+TT.Trim!H41</f>
        <v>0</v>
      </c>
      <c r="I41" s="713">
        <f>+TT.Seat!I41+TT.Trim!I41</f>
        <v>0</v>
      </c>
      <c r="J41" s="709">
        <f t="shared" si="3"/>
        <v>0</v>
      </c>
      <c r="K41" s="713">
        <f>+TT.Seat!K41+TT.Trim!K41</f>
        <v>0</v>
      </c>
      <c r="L41" s="713">
        <f>+TT.Seat!L41+TT.Trim!L41</f>
        <v>0</v>
      </c>
      <c r="M41" s="714">
        <f t="shared" si="4"/>
        <v>0</v>
      </c>
      <c r="N41" s="688">
        <f t="shared" si="5"/>
        <v>0</v>
      </c>
      <c r="O41" s="689">
        <f t="shared" si="5"/>
        <v>0</v>
      </c>
      <c r="P41" s="690">
        <f t="shared" si="6"/>
        <v>0</v>
      </c>
      <c r="Q41" s="713">
        <f>+TT.Seat!Q41+TT.Trim!Q41</f>
        <v>0</v>
      </c>
      <c r="R41" s="713">
        <f>+TT.Seat!R41+TT.Trim!R41</f>
        <v>0</v>
      </c>
      <c r="S41" s="709">
        <f t="shared" si="7"/>
        <v>0</v>
      </c>
      <c r="T41" s="713">
        <f>+TT.Seat!T41+TT.Trim!T41</f>
        <v>0</v>
      </c>
      <c r="U41" s="713">
        <f>+TT.Seat!U41+TT.Trim!U41</f>
        <v>0</v>
      </c>
      <c r="V41" s="709">
        <f t="shared" si="8"/>
        <v>0</v>
      </c>
      <c r="W41" s="713">
        <f>+TT.Seat!W41+TT.Trim!W41</f>
        <v>0</v>
      </c>
      <c r="X41" s="713">
        <f>+TT.Seat!X41+TT.Trim!X41</f>
        <v>0</v>
      </c>
      <c r="Y41" s="714">
        <f t="shared" si="9"/>
        <v>0</v>
      </c>
      <c r="Z41" s="688">
        <f t="shared" si="10"/>
        <v>0</v>
      </c>
      <c r="AA41" s="701">
        <f t="shared" si="10"/>
        <v>0</v>
      </c>
      <c r="AB41" s="690">
        <f t="shared" si="11"/>
        <v>0</v>
      </c>
      <c r="AC41" s="713">
        <f t="shared" si="12"/>
        <v>0</v>
      </c>
      <c r="AD41" s="712">
        <f t="shared" si="13"/>
        <v>0</v>
      </c>
      <c r="AE41" s="709">
        <f t="shared" si="14"/>
        <v>0</v>
      </c>
      <c r="AF41" s="713">
        <f>+TT.Seat!AF41+TT.Trim!AF41</f>
        <v>0</v>
      </c>
      <c r="AG41" s="713">
        <f>+TT.Seat!AG41+TT.Trim!AG41</f>
        <v>0</v>
      </c>
      <c r="AH41" s="709">
        <f t="shared" si="15"/>
        <v>0</v>
      </c>
      <c r="AI41" s="713">
        <f>+TT.Seat!AI41+TT.Trim!AI41</f>
        <v>0</v>
      </c>
      <c r="AJ41" s="713">
        <f>+TT.Seat!AJ41+TT.Trim!AJ41</f>
        <v>0</v>
      </c>
      <c r="AK41" s="709">
        <f t="shared" si="16"/>
        <v>0</v>
      </c>
      <c r="AL41" s="713">
        <f>+TT.Seat!AL41+TT.Trim!AL41</f>
        <v>0</v>
      </c>
      <c r="AM41" s="713">
        <f>+TT.Seat!AM41+TT.Trim!AM41</f>
        <v>0</v>
      </c>
      <c r="AN41" s="709">
        <f t="shared" si="17"/>
        <v>0</v>
      </c>
      <c r="AO41" s="688">
        <f t="shared" si="18"/>
        <v>0</v>
      </c>
      <c r="AP41" s="689">
        <f t="shared" si="18"/>
        <v>0</v>
      </c>
      <c r="AQ41" s="690">
        <f t="shared" si="19"/>
        <v>0</v>
      </c>
      <c r="AR41" s="713">
        <f>+TT.Seat!AR41+TT.Trim!AR41</f>
        <v>0</v>
      </c>
      <c r="AS41" s="713">
        <f>+TT.Seat!AS41+TT.Trim!AS41</f>
        <v>0</v>
      </c>
      <c r="AT41" s="709">
        <f t="shared" si="20"/>
        <v>0</v>
      </c>
      <c r="AU41" s="713">
        <f>+TT.Seat!AU41+TT.Trim!AU41</f>
        <v>0</v>
      </c>
      <c r="AV41" s="713">
        <f>+TT.Seat!AV41+TT.Trim!AV41</f>
        <v>0</v>
      </c>
      <c r="AW41" s="709">
        <f t="shared" si="21"/>
        <v>0</v>
      </c>
      <c r="AX41" s="713">
        <f>+TT.Seat!AX41+TT.Trim!AX41</f>
        <v>0</v>
      </c>
      <c r="AY41" s="713">
        <f>+TT.Seat!AY41+TT.Trim!AY41</f>
        <v>0</v>
      </c>
      <c r="AZ41" s="709">
        <f t="shared" si="22"/>
        <v>0</v>
      </c>
      <c r="BA41" s="688">
        <f t="shared" si="23"/>
        <v>0</v>
      </c>
      <c r="BB41" s="701">
        <f t="shared" si="23"/>
        <v>0</v>
      </c>
      <c r="BC41" s="706">
        <f t="shared" si="24"/>
        <v>0</v>
      </c>
      <c r="BD41" s="717">
        <f t="shared" si="0"/>
        <v>0</v>
      </c>
      <c r="BE41" s="712">
        <f t="shared" si="1"/>
        <v>0</v>
      </c>
      <c r="BF41" s="716">
        <f t="shared" si="25"/>
        <v>0</v>
      </c>
      <c r="BG41" s="717">
        <f t="shared" si="26"/>
        <v>0</v>
      </c>
      <c r="BH41" s="712">
        <f t="shared" si="27"/>
        <v>0</v>
      </c>
      <c r="BI41" s="716">
        <f t="shared" si="28"/>
        <v>0</v>
      </c>
      <c r="BJ41" s="541"/>
      <c r="BK41" s="380"/>
      <c r="BL41" s="380"/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</row>
    <row r="42" spans="1:79" s="383" customFormat="1" ht="33" customHeight="1">
      <c r="A42" s="388">
        <f t="shared" si="29"/>
        <v>36</v>
      </c>
      <c r="B42" s="384">
        <v>51609</v>
      </c>
      <c r="C42" s="536" t="s">
        <v>89</v>
      </c>
      <c r="D42" s="698" t="s">
        <v>286</v>
      </c>
      <c r="E42" s="713">
        <f>+TT.Seat!E42+TT.Trim!E42</f>
        <v>0</v>
      </c>
      <c r="F42" s="713">
        <f>+TT.Seat!F42+TT.Trim!F42</f>
        <v>0</v>
      </c>
      <c r="G42" s="709">
        <f t="shared" si="2"/>
        <v>0</v>
      </c>
      <c r="H42" s="713">
        <f>+TT.Seat!H42+TT.Trim!H42</f>
        <v>0</v>
      </c>
      <c r="I42" s="713">
        <f>+TT.Seat!I42+TT.Trim!I42</f>
        <v>0</v>
      </c>
      <c r="J42" s="709">
        <f t="shared" si="3"/>
        <v>0</v>
      </c>
      <c r="K42" s="713">
        <f>+TT.Seat!K42+TT.Trim!K42</f>
        <v>0</v>
      </c>
      <c r="L42" s="713">
        <f>+TT.Seat!L42+TT.Trim!L42</f>
        <v>0</v>
      </c>
      <c r="M42" s="714">
        <f t="shared" si="4"/>
        <v>0</v>
      </c>
      <c r="N42" s="688">
        <f t="shared" si="5"/>
        <v>0</v>
      </c>
      <c r="O42" s="689">
        <f t="shared" si="5"/>
        <v>0</v>
      </c>
      <c r="P42" s="690">
        <f t="shared" si="6"/>
        <v>0</v>
      </c>
      <c r="Q42" s="713">
        <f>+TT.Seat!Q42+TT.Trim!Q42</f>
        <v>0</v>
      </c>
      <c r="R42" s="713">
        <f>+TT.Seat!R42+TT.Trim!R42</f>
        <v>0</v>
      </c>
      <c r="S42" s="709">
        <f t="shared" si="7"/>
        <v>0</v>
      </c>
      <c r="T42" s="713">
        <f>+TT.Seat!T42+TT.Trim!T42</f>
        <v>0</v>
      </c>
      <c r="U42" s="713">
        <f>+TT.Seat!U42+TT.Trim!U42</f>
        <v>0</v>
      </c>
      <c r="V42" s="709">
        <f t="shared" si="8"/>
        <v>0</v>
      </c>
      <c r="W42" s="713">
        <f>+TT.Seat!W42+TT.Trim!W42</f>
        <v>0</v>
      </c>
      <c r="X42" s="713">
        <f>+TT.Seat!X42+TT.Trim!X42</f>
        <v>0</v>
      </c>
      <c r="Y42" s="714">
        <f t="shared" si="9"/>
        <v>0</v>
      </c>
      <c r="Z42" s="688">
        <f t="shared" si="10"/>
        <v>0</v>
      </c>
      <c r="AA42" s="701">
        <f t="shared" si="10"/>
        <v>0</v>
      </c>
      <c r="AB42" s="690">
        <f t="shared" si="11"/>
        <v>0</v>
      </c>
      <c r="AC42" s="713">
        <f t="shared" si="12"/>
        <v>0</v>
      </c>
      <c r="AD42" s="712">
        <f t="shared" si="13"/>
        <v>0</v>
      </c>
      <c r="AE42" s="709">
        <f t="shared" si="14"/>
        <v>0</v>
      </c>
      <c r="AF42" s="713">
        <f>+TT.Seat!AF42+TT.Trim!AF42</f>
        <v>0</v>
      </c>
      <c r="AG42" s="713">
        <f>+TT.Seat!AG42+TT.Trim!AG42</f>
        <v>0</v>
      </c>
      <c r="AH42" s="709">
        <f t="shared" si="15"/>
        <v>0</v>
      </c>
      <c r="AI42" s="713">
        <f>+TT.Seat!AI42+TT.Trim!AI42</f>
        <v>0</v>
      </c>
      <c r="AJ42" s="713">
        <f>+TT.Seat!AJ42+TT.Trim!AJ42</f>
        <v>0</v>
      </c>
      <c r="AK42" s="709">
        <f t="shared" si="16"/>
        <v>0</v>
      </c>
      <c r="AL42" s="713">
        <f>+TT.Seat!AL42+TT.Trim!AL42</f>
        <v>0</v>
      </c>
      <c r="AM42" s="713">
        <f>+TT.Seat!AM42+TT.Trim!AM42</f>
        <v>0</v>
      </c>
      <c r="AN42" s="709">
        <f t="shared" si="17"/>
        <v>0</v>
      </c>
      <c r="AO42" s="688">
        <f t="shared" si="18"/>
        <v>0</v>
      </c>
      <c r="AP42" s="689">
        <f t="shared" si="18"/>
        <v>0</v>
      </c>
      <c r="AQ42" s="690">
        <f t="shared" si="19"/>
        <v>0</v>
      </c>
      <c r="AR42" s="713">
        <f>+TT.Seat!AR42+TT.Trim!AR42</f>
        <v>0</v>
      </c>
      <c r="AS42" s="713">
        <f>+TT.Seat!AS42+TT.Trim!AS42</f>
        <v>0</v>
      </c>
      <c r="AT42" s="709">
        <f t="shared" si="20"/>
        <v>0</v>
      </c>
      <c r="AU42" s="713">
        <f>+TT.Seat!AU42+TT.Trim!AU42</f>
        <v>0</v>
      </c>
      <c r="AV42" s="713">
        <f>+TT.Seat!AV42+TT.Trim!AV42</f>
        <v>0</v>
      </c>
      <c r="AW42" s="709">
        <f t="shared" si="21"/>
        <v>0</v>
      </c>
      <c r="AX42" s="713">
        <f>+TT.Seat!AX42+TT.Trim!AX42</f>
        <v>0</v>
      </c>
      <c r="AY42" s="713">
        <f>+TT.Seat!AY42+TT.Trim!AY42</f>
        <v>0</v>
      </c>
      <c r="AZ42" s="709">
        <f t="shared" si="22"/>
        <v>0</v>
      </c>
      <c r="BA42" s="688">
        <f t="shared" si="23"/>
        <v>0</v>
      </c>
      <c r="BB42" s="701">
        <f t="shared" si="23"/>
        <v>0</v>
      </c>
      <c r="BC42" s="706">
        <f t="shared" si="24"/>
        <v>0</v>
      </c>
      <c r="BD42" s="717">
        <f t="shared" si="0"/>
        <v>0</v>
      </c>
      <c r="BE42" s="712">
        <f t="shared" si="1"/>
        <v>0</v>
      </c>
      <c r="BF42" s="716">
        <f t="shared" si="25"/>
        <v>0</v>
      </c>
      <c r="BG42" s="717">
        <f t="shared" si="26"/>
        <v>0</v>
      </c>
      <c r="BH42" s="712">
        <f t="shared" si="27"/>
        <v>0</v>
      </c>
      <c r="BI42" s="716">
        <f t="shared" si="28"/>
        <v>0</v>
      </c>
      <c r="BJ42" s="541"/>
      <c r="BK42" s="380"/>
      <c r="BL42" s="380"/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</row>
    <row r="43" spans="1:79" s="383" customFormat="1" ht="33" customHeight="1">
      <c r="A43" s="388">
        <f t="shared" si="29"/>
        <v>37</v>
      </c>
      <c r="B43" s="384">
        <v>51610</v>
      </c>
      <c r="C43" s="536" t="s">
        <v>32</v>
      </c>
      <c r="D43" s="698" t="s">
        <v>287</v>
      </c>
      <c r="E43" s="713">
        <f>+TT.Seat!E43+TT.Trim!E43</f>
        <v>0</v>
      </c>
      <c r="F43" s="713">
        <f>+TT.Seat!F43+TT.Trim!F43</f>
        <v>0</v>
      </c>
      <c r="G43" s="709">
        <f t="shared" si="2"/>
        <v>0</v>
      </c>
      <c r="H43" s="713">
        <f>+TT.Seat!H43+TT.Trim!H43</f>
        <v>0</v>
      </c>
      <c r="I43" s="713">
        <f>+TT.Seat!I43+TT.Trim!I43</f>
        <v>0</v>
      </c>
      <c r="J43" s="709">
        <f t="shared" si="3"/>
        <v>0</v>
      </c>
      <c r="K43" s="713">
        <f>+TT.Seat!K43+TT.Trim!K43</f>
        <v>0</v>
      </c>
      <c r="L43" s="713">
        <f>+TT.Seat!L43+TT.Trim!L43</f>
        <v>0</v>
      </c>
      <c r="M43" s="714">
        <f t="shared" si="4"/>
        <v>0</v>
      </c>
      <c r="N43" s="688">
        <f t="shared" si="5"/>
        <v>0</v>
      </c>
      <c r="O43" s="689">
        <f t="shared" si="5"/>
        <v>0</v>
      </c>
      <c r="P43" s="690">
        <f t="shared" si="6"/>
        <v>0</v>
      </c>
      <c r="Q43" s="713">
        <f>+TT.Seat!Q43+TT.Trim!Q43</f>
        <v>0</v>
      </c>
      <c r="R43" s="713">
        <f>+TT.Seat!R43+TT.Trim!R43</f>
        <v>0</v>
      </c>
      <c r="S43" s="709">
        <f t="shared" si="7"/>
        <v>0</v>
      </c>
      <c r="T43" s="713">
        <f>+TT.Seat!T43+TT.Trim!T43</f>
        <v>0</v>
      </c>
      <c r="U43" s="713">
        <f>+TT.Seat!U43+TT.Trim!U43</f>
        <v>0</v>
      </c>
      <c r="V43" s="709">
        <f t="shared" si="8"/>
        <v>0</v>
      </c>
      <c r="W43" s="713">
        <f>+TT.Seat!W43+TT.Trim!W43</f>
        <v>0</v>
      </c>
      <c r="X43" s="713">
        <f>+TT.Seat!X43+TT.Trim!X43</f>
        <v>0</v>
      </c>
      <c r="Y43" s="714">
        <f t="shared" si="9"/>
        <v>0</v>
      </c>
      <c r="Z43" s="688">
        <f t="shared" si="10"/>
        <v>0</v>
      </c>
      <c r="AA43" s="701">
        <f t="shared" si="10"/>
        <v>0</v>
      </c>
      <c r="AB43" s="690">
        <f t="shared" si="11"/>
        <v>0</v>
      </c>
      <c r="AC43" s="713">
        <f t="shared" si="12"/>
        <v>0</v>
      </c>
      <c r="AD43" s="712">
        <f t="shared" si="13"/>
        <v>0</v>
      </c>
      <c r="AE43" s="709">
        <f t="shared" si="14"/>
        <v>0</v>
      </c>
      <c r="AF43" s="713">
        <f>+TT.Seat!AF43+TT.Trim!AF43</f>
        <v>0</v>
      </c>
      <c r="AG43" s="713">
        <f>+TT.Seat!AG43+TT.Trim!AG43</f>
        <v>0</v>
      </c>
      <c r="AH43" s="709">
        <f t="shared" si="15"/>
        <v>0</v>
      </c>
      <c r="AI43" s="713">
        <f>+TT.Seat!AI43+TT.Trim!AI43</f>
        <v>0</v>
      </c>
      <c r="AJ43" s="713">
        <f>+TT.Seat!AJ43+TT.Trim!AJ43</f>
        <v>0</v>
      </c>
      <c r="AK43" s="709">
        <f t="shared" si="16"/>
        <v>0</v>
      </c>
      <c r="AL43" s="713">
        <f>+TT.Seat!AL43+TT.Trim!AL43</f>
        <v>0</v>
      </c>
      <c r="AM43" s="713">
        <f>+TT.Seat!AM43+TT.Trim!AM43</f>
        <v>0</v>
      </c>
      <c r="AN43" s="709">
        <f t="shared" si="17"/>
        <v>0</v>
      </c>
      <c r="AO43" s="688">
        <f t="shared" si="18"/>
        <v>0</v>
      </c>
      <c r="AP43" s="689">
        <f t="shared" si="18"/>
        <v>0</v>
      </c>
      <c r="AQ43" s="690">
        <f t="shared" si="19"/>
        <v>0</v>
      </c>
      <c r="AR43" s="713">
        <f>+TT.Seat!AR43+TT.Trim!AR43</f>
        <v>0</v>
      </c>
      <c r="AS43" s="713">
        <f>+TT.Seat!AS43+TT.Trim!AS43</f>
        <v>0</v>
      </c>
      <c r="AT43" s="709">
        <f t="shared" si="20"/>
        <v>0</v>
      </c>
      <c r="AU43" s="713">
        <f>+TT.Seat!AU43+TT.Trim!AU43</f>
        <v>0</v>
      </c>
      <c r="AV43" s="713">
        <f>+TT.Seat!AV43+TT.Trim!AV43</f>
        <v>0</v>
      </c>
      <c r="AW43" s="709">
        <f t="shared" si="21"/>
        <v>0</v>
      </c>
      <c r="AX43" s="713">
        <f>+TT.Seat!AX43+TT.Trim!AX43</f>
        <v>0</v>
      </c>
      <c r="AY43" s="713">
        <f>+TT.Seat!AY43+TT.Trim!AY43</f>
        <v>0</v>
      </c>
      <c r="AZ43" s="709">
        <f t="shared" si="22"/>
        <v>0</v>
      </c>
      <c r="BA43" s="688">
        <f t="shared" si="23"/>
        <v>0</v>
      </c>
      <c r="BB43" s="701">
        <f t="shared" si="23"/>
        <v>0</v>
      </c>
      <c r="BC43" s="706">
        <f t="shared" si="24"/>
        <v>0</v>
      </c>
      <c r="BD43" s="717">
        <f t="shared" si="0"/>
        <v>0</v>
      </c>
      <c r="BE43" s="712">
        <f t="shared" si="1"/>
        <v>0</v>
      </c>
      <c r="BF43" s="716">
        <f t="shared" si="25"/>
        <v>0</v>
      </c>
      <c r="BG43" s="717">
        <f t="shared" si="26"/>
        <v>0</v>
      </c>
      <c r="BH43" s="712">
        <f t="shared" si="27"/>
        <v>0</v>
      </c>
      <c r="BI43" s="716">
        <f t="shared" si="28"/>
        <v>0</v>
      </c>
      <c r="BJ43" s="541"/>
      <c r="BK43" s="380"/>
      <c r="BL43" s="380"/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</row>
    <row r="44" spans="1:79" s="383" customFormat="1" ht="33" customHeight="1">
      <c r="A44" s="388">
        <f t="shared" si="29"/>
        <v>38</v>
      </c>
      <c r="B44" s="384">
        <v>51611</v>
      </c>
      <c r="C44" s="536" t="s">
        <v>33</v>
      </c>
      <c r="D44" s="698" t="s">
        <v>288</v>
      </c>
      <c r="E44" s="713">
        <f>+TT.Seat!E44+TT.Trim!E44</f>
        <v>209889.680444</v>
      </c>
      <c r="F44" s="713">
        <f>+TT.Seat!F44+TT.Trim!F44</f>
        <v>233139.05</v>
      </c>
      <c r="G44" s="709">
        <f t="shared" si="2"/>
        <v>-23249.369555999991</v>
      </c>
      <c r="H44" s="713">
        <f>+TT.Seat!H44+TT.Trim!H44</f>
        <v>259543.93993399999</v>
      </c>
      <c r="I44" s="713">
        <f>+TT.Seat!I44+TT.Trim!I44</f>
        <v>179504.23</v>
      </c>
      <c r="J44" s="709">
        <f t="shared" si="3"/>
        <v>80039.709933999984</v>
      </c>
      <c r="K44" s="713">
        <f>+TT.Seat!K44+TT.Trim!K44</f>
        <v>195347.074322</v>
      </c>
      <c r="L44" s="713">
        <f>+TT.Seat!L44+TT.Trim!L44</f>
        <v>214706.65000000002</v>
      </c>
      <c r="M44" s="714">
        <f t="shared" si="4"/>
        <v>-19359.575678000023</v>
      </c>
      <c r="N44" s="688">
        <f t="shared" si="5"/>
        <v>664780.69469999999</v>
      </c>
      <c r="O44" s="689">
        <f t="shared" si="5"/>
        <v>627349.93000000005</v>
      </c>
      <c r="P44" s="690">
        <f t="shared" si="6"/>
        <v>37430.764699999942</v>
      </c>
      <c r="Q44" s="713">
        <f>+TT.Seat!Q44+TT.Trim!Q44</f>
        <v>187849.37572199997</v>
      </c>
      <c r="R44" s="713">
        <f>+TT.Seat!R44+TT.Trim!R44</f>
        <v>139492.68</v>
      </c>
      <c r="S44" s="709">
        <f t="shared" si="7"/>
        <v>48356.695721999975</v>
      </c>
      <c r="T44" s="713">
        <f>+TT.Seat!T44+TT.Trim!T44</f>
        <v>258676.561342</v>
      </c>
      <c r="U44" s="713">
        <f>+TT.Seat!U44+TT.Trim!U44</f>
        <v>0</v>
      </c>
      <c r="V44" s="709">
        <f t="shared" si="8"/>
        <v>258676.561342</v>
      </c>
      <c r="W44" s="713">
        <f>+TT.Seat!W44+TT.Trim!W44</f>
        <v>164804.20541</v>
      </c>
      <c r="X44" s="713">
        <f>+TT.Seat!X44+TT.Trim!X44</f>
        <v>0</v>
      </c>
      <c r="Y44" s="714">
        <f t="shared" si="9"/>
        <v>164804.20541</v>
      </c>
      <c r="Z44" s="688">
        <f t="shared" si="10"/>
        <v>611330.14247399988</v>
      </c>
      <c r="AA44" s="701">
        <f t="shared" si="10"/>
        <v>139492.68</v>
      </c>
      <c r="AB44" s="690">
        <f t="shared" si="11"/>
        <v>471837.46247399988</v>
      </c>
      <c r="AC44" s="713">
        <f t="shared" si="12"/>
        <v>1276110.837174</v>
      </c>
      <c r="AD44" s="712">
        <f t="shared" si="13"/>
        <v>766842.6100000001</v>
      </c>
      <c r="AE44" s="709">
        <f t="shared" si="14"/>
        <v>509268.22717399988</v>
      </c>
      <c r="AF44" s="713">
        <f>+TT.Seat!AF44+TT.Trim!AF44</f>
        <v>221395.49025000003</v>
      </c>
      <c r="AG44" s="713">
        <f>+TT.Seat!AG44+TT.Trim!AG44</f>
        <v>0</v>
      </c>
      <c r="AH44" s="709">
        <f t="shared" si="15"/>
        <v>221395.49025000003</v>
      </c>
      <c r="AI44" s="713">
        <f>+TT.Seat!AI44+TT.Trim!AI44</f>
        <v>218734.02869199993</v>
      </c>
      <c r="AJ44" s="713">
        <f>+TT.Seat!AJ44+TT.Trim!AJ44</f>
        <v>0</v>
      </c>
      <c r="AK44" s="709">
        <f t="shared" si="16"/>
        <v>218734.02869199993</v>
      </c>
      <c r="AL44" s="713">
        <f>+TT.Seat!AL44+TT.Trim!AL44</f>
        <v>176620.82109400001</v>
      </c>
      <c r="AM44" s="713">
        <f>+TT.Seat!AM44+TT.Trim!AM44</f>
        <v>0</v>
      </c>
      <c r="AN44" s="709">
        <f t="shared" si="17"/>
        <v>176620.82109400001</v>
      </c>
      <c r="AO44" s="688">
        <f t="shared" si="18"/>
        <v>616750.34003600001</v>
      </c>
      <c r="AP44" s="689">
        <f t="shared" si="18"/>
        <v>0</v>
      </c>
      <c r="AQ44" s="690">
        <f t="shared" si="19"/>
        <v>616750.34003600001</v>
      </c>
      <c r="AR44" s="713">
        <f>+TT.Seat!AR44+TT.Trim!AR44</f>
        <v>183512.54684200001</v>
      </c>
      <c r="AS44" s="713">
        <f>+TT.Seat!AS44+TT.Trim!AS44</f>
        <v>0</v>
      </c>
      <c r="AT44" s="709">
        <f t="shared" si="20"/>
        <v>183512.54684200001</v>
      </c>
      <c r="AU44" s="713">
        <f>+TT.Seat!AU44+TT.Trim!AU44</f>
        <v>253843.28481199997</v>
      </c>
      <c r="AV44" s="713">
        <f>+TT.Seat!AV44+TT.Trim!AV44</f>
        <v>0</v>
      </c>
      <c r="AW44" s="709">
        <f t="shared" si="21"/>
        <v>253843.28481199997</v>
      </c>
      <c r="AX44" s="713">
        <f>+TT.Seat!AX44+TT.Trim!AX44</f>
        <v>147358.47058200001</v>
      </c>
      <c r="AY44" s="713">
        <f>+TT.Seat!AY44+TT.Trim!AY44</f>
        <v>0</v>
      </c>
      <c r="AZ44" s="709">
        <f t="shared" si="22"/>
        <v>147358.47058200001</v>
      </c>
      <c r="BA44" s="688">
        <f t="shared" si="23"/>
        <v>584714.30223599996</v>
      </c>
      <c r="BB44" s="701">
        <f t="shared" si="23"/>
        <v>0</v>
      </c>
      <c r="BC44" s="706">
        <f t="shared" si="24"/>
        <v>584714.30223599996</v>
      </c>
      <c r="BD44" s="717">
        <f t="shared" si="0"/>
        <v>1201464.642272</v>
      </c>
      <c r="BE44" s="712">
        <f t="shared" si="1"/>
        <v>0</v>
      </c>
      <c r="BF44" s="716">
        <f t="shared" si="25"/>
        <v>1201464.642272</v>
      </c>
      <c r="BG44" s="717">
        <f t="shared" si="26"/>
        <v>2477575.479446</v>
      </c>
      <c r="BH44" s="712">
        <f t="shared" si="27"/>
        <v>766842.6100000001</v>
      </c>
      <c r="BI44" s="716">
        <f t="shared" si="28"/>
        <v>1710732.8694459999</v>
      </c>
      <c r="BJ44" s="541"/>
      <c r="BK44" s="380"/>
      <c r="BL44" s="380"/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</row>
    <row r="45" spans="1:79" s="383" customFormat="1" ht="33" customHeight="1">
      <c r="A45" s="388">
        <f t="shared" si="29"/>
        <v>39</v>
      </c>
      <c r="B45" s="384">
        <v>51612</v>
      </c>
      <c r="C45" s="536" t="s">
        <v>34</v>
      </c>
      <c r="D45" s="698" t="s">
        <v>289</v>
      </c>
      <c r="E45" s="713">
        <f>+TT.Seat!E45+TT.Trim!E45</f>
        <v>0</v>
      </c>
      <c r="F45" s="713">
        <f>+TT.Seat!F45+TT.Trim!F45</f>
        <v>0</v>
      </c>
      <c r="G45" s="709">
        <f t="shared" si="2"/>
        <v>0</v>
      </c>
      <c r="H45" s="713">
        <f>+TT.Seat!H45+TT.Trim!H45</f>
        <v>0</v>
      </c>
      <c r="I45" s="713">
        <f>+TT.Seat!I45+TT.Trim!I45</f>
        <v>0</v>
      </c>
      <c r="J45" s="709">
        <f t="shared" si="3"/>
        <v>0</v>
      </c>
      <c r="K45" s="713">
        <f>+TT.Seat!K45+TT.Trim!K45</f>
        <v>0</v>
      </c>
      <c r="L45" s="713">
        <f>+TT.Seat!L45+TT.Trim!L45</f>
        <v>0</v>
      </c>
      <c r="M45" s="714">
        <f t="shared" si="4"/>
        <v>0</v>
      </c>
      <c r="N45" s="688">
        <f t="shared" si="5"/>
        <v>0</v>
      </c>
      <c r="O45" s="689">
        <f t="shared" si="5"/>
        <v>0</v>
      </c>
      <c r="P45" s="690">
        <f t="shared" si="6"/>
        <v>0</v>
      </c>
      <c r="Q45" s="713">
        <f>+TT.Seat!Q45+TT.Trim!Q45</f>
        <v>0</v>
      </c>
      <c r="R45" s="713">
        <f>+TT.Seat!R45+TT.Trim!R45</f>
        <v>0</v>
      </c>
      <c r="S45" s="709">
        <f t="shared" si="7"/>
        <v>0</v>
      </c>
      <c r="T45" s="713">
        <f>+TT.Seat!T45+TT.Trim!T45</f>
        <v>0</v>
      </c>
      <c r="U45" s="713">
        <f>+TT.Seat!U45+TT.Trim!U45</f>
        <v>0</v>
      </c>
      <c r="V45" s="709">
        <f t="shared" si="8"/>
        <v>0</v>
      </c>
      <c r="W45" s="713">
        <f>+TT.Seat!W45+TT.Trim!W45</f>
        <v>0</v>
      </c>
      <c r="X45" s="713">
        <f>+TT.Seat!X45+TT.Trim!X45</f>
        <v>0</v>
      </c>
      <c r="Y45" s="714">
        <f t="shared" si="9"/>
        <v>0</v>
      </c>
      <c r="Z45" s="688">
        <f t="shared" si="10"/>
        <v>0</v>
      </c>
      <c r="AA45" s="701">
        <f t="shared" si="10"/>
        <v>0</v>
      </c>
      <c r="AB45" s="690">
        <f t="shared" si="11"/>
        <v>0</v>
      </c>
      <c r="AC45" s="713">
        <f t="shared" si="12"/>
        <v>0</v>
      </c>
      <c r="AD45" s="712">
        <f t="shared" si="13"/>
        <v>0</v>
      </c>
      <c r="AE45" s="709">
        <f t="shared" si="14"/>
        <v>0</v>
      </c>
      <c r="AF45" s="713">
        <f>+TT.Seat!AF45+TT.Trim!AF45</f>
        <v>0</v>
      </c>
      <c r="AG45" s="713">
        <f>+TT.Seat!AG45+TT.Trim!AG45</f>
        <v>0</v>
      </c>
      <c r="AH45" s="709">
        <f t="shared" si="15"/>
        <v>0</v>
      </c>
      <c r="AI45" s="713">
        <f>+TT.Seat!AI45+TT.Trim!AI45</f>
        <v>0</v>
      </c>
      <c r="AJ45" s="713">
        <f>+TT.Seat!AJ45+TT.Trim!AJ45</f>
        <v>0</v>
      </c>
      <c r="AK45" s="709">
        <f t="shared" si="16"/>
        <v>0</v>
      </c>
      <c r="AL45" s="713">
        <f>+TT.Seat!AL45+TT.Trim!AL45</f>
        <v>0</v>
      </c>
      <c r="AM45" s="713">
        <f>+TT.Seat!AM45+TT.Trim!AM45</f>
        <v>0</v>
      </c>
      <c r="AN45" s="709">
        <f t="shared" si="17"/>
        <v>0</v>
      </c>
      <c r="AO45" s="688">
        <f t="shared" si="18"/>
        <v>0</v>
      </c>
      <c r="AP45" s="689">
        <f t="shared" si="18"/>
        <v>0</v>
      </c>
      <c r="AQ45" s="690">
        <f t="shared" si="19"/>
        <v>0</v>
      </c>
      <c r="AR45" s="713">
        <f>+TT.Seat!AR45+TT.Trim!AR45</f>
        <v>0</v>
      </c>
      <c r="AS45" s="713">
        <f>+TT.Seat!AS45+TT.Trim!AS45</f>
        <v>0</v>
      </c>
      <c r="AT45" s="709">
        <f t="shared" si="20"/>
        <v>0</v>
      </c>
      <c r="AU45" s="713">
        <f>+TT.Seat!AU45+TT.Trim!AU45</f>
        <v>0</v>
      </c>
      <c r="AV45" s="713">
        <f>+TT.Seat!AV45+TT.Trim!AV45</f>
        <v>0</v>
      </c>
      <c r="AW45" s="709">
        <f t="shared" si="21"/>
        <v>0</v>
      </c>
      <c r="AX45" s="713">
        <f>+TT.Seat!AX45+TT.Trim!AX45</f>
        <v>0</v>
      </c>
      <c r="AY45" s="713">
        <f>+TT.Seat!AY45+TT.Trim!AY45</f>
        <v>0</v>
      </c>
      <c r="AZ45" s="709">
        <f t="shared" si="22"/>
        <v>0</v>
      </c>
      <c r="BA45" s="688">
        <f t="shared" si="23"/>
        <v>0</v>
      </c>
      <c r="BB45" s="701">
        <f t="shared" si="23"/>
        <v>0</v>
      </c>
      <c r="BC45" s="706">
        <f t="shared" si="24"/>
        <v>0</v>
      </c>
      <c r="BD45" s="717">
        <f t="shared" si="0"/>
        <v>0</v>
      </c>
      <c r="BE45" s="712">
        <f t="shared" si="1"/>
        <v>0</v>
      </c>
      <c r="BF45" s="716">
        <f t="shared" si="25"/>
        <v>0</v>
      </c>
      <c r="BG45" s="717">
        <f t="shared" si="26"/>
        <v>0</v>
      </c>
      <c r="BH45" s="712">
        <f t="shared" si="27"/>
        <v>0</v>
      </c>
      <c r="BI45" s="716">
        <f t="shared" si="28"/>
        <v>0</v>
      </c>
      <c r="BJ45" s="541"/>
      <c r="BK45" s="380"/>
      <c r="BL45" s="380"/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</row>
    <row r="46" spans="1:79" s="383" customFormat="1" ht="33" customHeight="1">
      <c r="A46" s="388">
        <f t="shared" si="29"/>
        <v>40</v>
      </c>
      <c r="B46" s="384">
        <v>51613</v>
      </c>
      <c r="C46" s="536" t="s">
        <v>61</v>
      </c>
      <c r="D46" s="698" t="s">
        <v>290</v>
      </c>
      <c r="E46" s="713">
        <f>+TT.Seat!E46+TT.Trim!E46</f>
        <v>0</v>
      </c>
      <c r="F46" s="713">
        <f>+TT.Seat!F46+TT.Trim!F46</f>
        <v>0</v>
      </c>
      <c r="G46" s="709">
        <f t="shared" si="2"/>
        <v>0</v>
      </c>
      <c r="H46" s="713">
        <f>+TT.Seat!H46+TT.Trim!H46</f>
        <v>0</v>
      </c>
      <c r="I46" s="713">
        <f>+TT.Seat!I46+TT.Trim!I46</f>
        <v>0</v>
      </c>
      <c r="J46" s="709">
        <f t="shared" si="3"/>
        <v>0</v>
      </c>
      <c r="K46" s="713">
        <f>+TT.Seat!K46+TT.Trim!K46</f>
        <v>0</v>
      </c>
      <c r="L46" s="713">
        <f>+TT.Seat!L46+TT.Trim!L46</f>
        <v>0</v>
      </c>
      <c r="M46" s="714">
        <f t="shared" si="4"/>
        <v>0</v>
      </c>
      <c r="N46" s="688">
        <f t="shared" si="5"/>
        <v>0</v>
      </c>
      <c r="O46" s="689">
        <f t="shared" si="5"/>
        <v>0</v>
      </c>
      <c r="P46" s="690">
        <f t="shared" si="6"/>
        <v>0</v>
      </c>
      <c r="Q46" s="713">
        <f>+TT.Seat!Q46+TT.Trim!Q46</f>
        <v>0</v>
      </c>
      <c r="R46" s="713">
        <f>+TT.Seat!R46+TT.Trim!R46</f>
        <v>0</v>
      </c>
      <c r="S46" s="709">
        <f t="shared" si="7"/>
        <v>0</v>
      </c>
      <c r="T46" s="713">
        <f>+TT.Seat!T46+TT.Trim!T46</f>
        <v>0</v>
      </c>
      <c r="U46" s="713">
        <f>+TT.Seat!U46+TT.Trim!U46</f>
        <v>0</v>
      </c>
      <c r="V46" s="709">
        <f t="shared" si="8"/>
        <v>0</v>
      </c>
      <c r="W46" s="713">
        <f>+TT.Seat!W46+TT.Trim!W46</f>
        <v>0</v>
      </c>
      <c r="X46" s="713">
        <f>+TT.Seat!X46+TT.Trim!X46</f>
        <v>0</v>
      </c>
      <c r="Y46" s="714">
        <f t="shared" si="9"/>
        <v>0</v>
      </c>
      <c r="Z46" s="688">
        <f t="shared" si="10"/>
        <v>0</v>
      </c>
      <c r="AA46" s="701">
        <f t="shared" si="10"/>
        <v>0</v>
      </c>
      <c r="AB46" s="690">
        <f t="shared" si="11"/>
        <v>0</v>
      </c>
      <c r="AC46" s="713">
        <f t="shared" si="12"/>
        <v>0</v>
      </c>
      <c r="AD46" s="712">
        <f t="shared" si="13"/>
        <v>0</v>
      </c>
      <c r="AE46" s="709">
        <f t="shared" si="14"/>
        <v>0</v>
      </c>
      <c r="AF46" s="713">
        <f>+TT.Seat!AF46+TT.Trim!AF46</f>
        <v>0</v>
      </c>
      <c r="AG46" s="713">
        <f>+TT.Seat!AG46+TT.Trim!AG46</f>
        <v>0</v>
      </c>
      <c r="AH46" s="709">
        <f t="shared" si="15"/>
        <v>0</v>
      </c>
      <c r="AI46" s="713">
        <f>+TT.Seat!AI46+TT.Trim!AI46</f>
        <v>0</v>
      </c>
      <c r="AJ46" s="713">
        <f>+TT.Seat!AJ46+TT.Trim!AJ46</f>
        <v>0</v>
      </c>
      <c r="AK46" s="709">
        <f t="shared" si="16"/>
        <v>0</v>
      </c>
      <c r="AL46" s="713">
        <f>+TT.Seat!AL46+TT.Trim!AL46</f>
        <v>0</v>
      </c>
      <c r="AM46" s="713">
        <f>+TT.Seat!AM46+TT.Trim!AM46</f>
        <v>0</v>
      </c>
      <c r="AN46" s="709">
        <f t="shared" si="17"/>
        <v>0</v>
      </c>
      <c r="AO46" s="688">
        <f t="shared" si="18"/>
        <v>0</v>
      </c>
      <c r="AP46" s="689">
        <f t="shared" si="18"/>
        <v>0</v>
      </c>
      <c r="AQ46" s="690">
        <f t="shared" si="19"/>
        <v>0</v>
      </c>
      <c r="AR46" s="713">
        <f>+TT.Seat!AR46+TT.Trim!AR46</f>
        <v>0</v>
      </c>
      <c r="AS46" s="713">
        <f>+TT.Seat!AS46+TT.Trim!AS46</f>
        <v>0</v>
      </c>
      <c r="AT46" s="709">
        <f t="shared" si="20"/>
        <v>0</v>
      </c>
      <c r="AU46" s="713">
        <f>+TT.Seat!AU46+TT.Trim!AU46</f>
        <v>0</v>
      </c>
      <c r="AV46" s="713">
        <f>+TT.Seat!AV46+TT.Trim!AV46</f>
        <v>0</v>
      </c>
      <c r="AW46" s="709">
        <f t="shared" si="21"/>
        <v>0</v>
      </c>
      <c r="AX46" s="713">
        <f>+TT.Seat!AX46+TT.Trim!AX46</f>
        <v>0</v>
      </c>
      <c r="AY46" s="713">
        <f>+TT.Seat!AY46+TT.Trim!AY46</f>
        <v>0</v>
      </c>
      <c r="AZ46" s="709">
        <f t="shared" si="22"/>
        <v>0</v>
      </c>
      <c r="BA46" s="688">
        <f t="shared" si="23"/>
        <v>0</v>
      </c>
      <c r="BB46" s="701">
        <f t="shared" si="23"/>
        <v>0</v>
      </c>
      <c r="BC46" s="706">
        <f t="shared" si="24"/>
        <v>0</v>
      </c>
      <c r="BD46" s="717">
        <f t="shared" si="0"/>
        <v>0</v>
      </c>
      <c r="BE46" s="712">
        <f t="shared" si="1"/>
        <v>0</v>
      </c>
      <c r="BF46" s="716">
        <f t="shared" si="25"/>
        <v>0</v>
      </c>
      <c r="BG46" s="717">
        <f t="shared" si="26"/>
        <v>0</v>
      </c>
      <c r="BH46" s="712">
        <f t="shared" si="27"/>
        <v>0</v>
      </c>
      <c r="BI46" s="716">
        <f t="shared" si="28"/>
        <v>0</v>
      </c>
      <c r="BJ46" s="541"/>
      <c r="BK46" s="380"/>
      <c r="BL46" s="380"/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</row>
    <row r="47" spans="1:79" s="383" customFormat="1" ht="33" customHeight="1">
      <c r="A47" s="388">
        <f t="shared" si="29"/>
        <v>41</v>
      </c>
      <c r="B47" s="384">
        <v>51614</v>
      </c>
      <c r="C47" s="536" t="s">
        <v>42</v>
      </c>
      <c r="D47" s="698" t="s">
        <v>291</v>
      </c>
      <c r="E47" s="713">
        <f>+TT.Seat!E47+TT.Trim!E47</f>
        <v>0</v>
      </c>
      <c r="F47" s="713">
        <f>+TT.Seat!F47+TT.Trim!F47</f>
        <v>0</v>
      </c>
      <c r="G47" s="709">
        <f t="shared" si="2"/>
        <v>0</v>
      </c>
      <c r="H47" s="713">
        <f>+TT.Seat!H47+TT.Trim!H47</f>
        <v>0</v>
      </c>
      <c r="I47" s="713">
        <f>+TT.Seat!I47+TT.Trim!I47</f>
        <v>0</v>
      </c>
      <c r="J47" s="709">
        <f t="shared" si="3"/>
        <v>0</v>
      </c>
      <c r="K47" s="713">
        <f>+TT.Seat!K47+TT.Trim!K47</f>
        <v>0</v>
      </c>
      <c r="L47" s="713">
        <f>+TT.Seat!L47+TT.Trim!L47</f>
        <v>0</v>
      </c>
      <c r="M47" s="714">
        <f t="shared" si="4"/>
        <v>0</v>
      </c>
      <c r="N47" s="688">
        <f t="shared" si="5"/>
        <v>0</v>
      </c>
      <c r="O47" s="689">
        <f t="shared" si="5"/>
        <v>0</v>
      </c>
      <c r="P47" s="690">
        <f t="shared" si="6"/>
        <v>0</v>
      </c>
      <c r="Q47" s="713">
        <f>+TT.Seat!Q47+TT.Trim!Q47</f>
        <v>0</v>
      </c>
      <c r="R47" s="713">
        <f>+TT.Seat!R47+TT.Trim!R47</f>
        <v>0</v>
      </c>
      <c r="S47" s="709">
        <f t="shared" si="7"/>
        <v>0</v>
      </c>
      <c r="T47" s="713">
        <f>+TT.Seat!T47+TT.Trim!T47</f>
        <v>0</v>
      </c>
      <c r="U47" s="713">
        <f>+TT.Seat!U47+TT.Trim!U47</f>
        <v>0</v>
      </c>
      <c r="V47" s="709">
        <f t="shared" si="8"/>
        <v>0</v>
      </c>
      <c r="W47" s="713">
        <f>+TT.Seat!W47+TT.Trim!W47</f>
        <v>0</v>
      </c>
      <c r="X47" s="713">
        <f>+TT.Seat!X47+TT.Trim!X47</f>
        <v>0</v>
      </c>
      <c r="Y47" s="714">
        <f t="shared" si="9"/>
        <v>0</v>
      </c>
      <c r="Z47" s="688">
        <f t="shared" si="10"/>
        <v>0</v>
      </c>
      <c r="AA47" s="701">
        <f t="shared" si="10"/>
        <v>0</v>
      </c>
      <c r="AB47" s="690">
        <f t="shared" si="11"/>
        <v>0</v>
      </c>
      <c r="AC47" s="713">
        <f t="shared" si="12"/>
        <v>0</v>
      </c>
      <c r="AD47" s="712">
        <f t="shared" si="13"/>
        <v>0</v>
      </c>
      <c r="AE47" s="709">
        <f t="shared" si="14"/>
        <v>0</v>
      </c>
      <c r="AF47" s="713">
        <f>+TT.Seat!AF47+TT.Trim!AF47</f>
        <v>0</v>
      </c>
      <c r="AG47" s="713">
        <f>+TT.Seat!AG47+TT.Trim!AG47</f>
        <v>0</v>
      </c>
      <c r="AH47" s="709">
        <f t="shared" si="15"/>
        <v>0</v>
      </c>
      <c r="AI47" s="713">
        <f>+TT.Seat!AI47+TT.Trim!AI47</f>
        <v>0</v>
      </c>
      <c r="AJ47" s="713">
        <f>+TT.Seat!AJ47+TT.Trim!AJ47</f>
        <v>0</v>
      </c>
      <c r="AK47" s="709">
        <f t="shared" si="16"/>
        <v>0</v>
      </c>
      <c r="AL47" s="713">
        <f>+TT.Seat!AL47+TT.Trim!AL47</f>
        <v>0</v>
      </c>
      <c r="AM47" s="713">
        <f>+TT.Seat!AM47+TT.Trim!AM47</f>
        <v>0</v>
      </c>
      <c r="AN47" s="709">
        <f t="shared" si="17"/>
        <v>0</v>
      </c>
      <c r="AO47" s="688">
        <f t="shared" si="18"/>
        <v>0</v>
      </c>
      <c r="AP47" s="689">
        <f t="shared" si="18"/>
        <v>0</v>
      </c>
      <c r="AQ47" s="690">
        <f t="shared" si="19"/>
        <v>0</v>
      </c>
      <c r="AR47" s="713">
        <f>+TT.Seat!AR47+TT.Trim!AR47</f>
        <v>0</v>
      </c>
      <c r="AS47" s="713">
        <f>+TT.Seat!AS47+TT.Trim!AS47</f>
        <v>0</v>
      </c>
      <c r="AT47" s="709">
        <f t="shared" si="20"/>
        <v>0</v>
      </c>
      <c r="AU47" s="713">
        <f>+TT.Seat!AU47+TT.Trim!AU47</f>
        <v>0</v>
      </c>
      <c r="AV47" s="713">
        <f>+TT.Seat!AV47+TT.Trim!AV47</f>
        <v>0</v>
      </c>
      <c r="AW47" s="709">
        <f t="shared" si="21"/>
        <v>0</v>
      </c>
      <c r="AX47" s="713">
        <f>+TT.Seat!AX47+TT.Trim!AX47</f>
        <v>0</v>
      </c>
      <c r="AY47" s="713">
        <f>+TT.Seat!AY47+TT.Trim!AY47</f>
        <v>0</v>
      </c>
      <c r="AZ47" s="709">
        <f t="shared" si="22"/>
        <v>0</v>
      </c>
      <c r="BA47" s="688">
        <f t="shared" si="23"/>
        <v>0</v>
      </c>
      <c r="BB47" s="701">
        <f t="shared" si="23"/>
        <v>0</v>
      </c>
      <c r="BC47" s="706">
        <f t="shared" si="24"/>
        <v>0</v>
      </c>
      <c r="BD47" s="717">
        <f t="shared" si="0"/>
        <v>0</v>
      </c>
      <c r="BE47" s="712">
        <f t="shared" si="1"/>
        <v>0</v>
      </c>
      <c r="BF47" s="716">
        <f t="shared" si="25"/>
        <v>0</v>
      </c>
      <c r="BG47" s="717">
        <f t="shared" si="26"/>
        <v>0</v>
      </c>
      <c r="BH47" s="712">
        <f t="shared" si="27"/>
        <v>0</v>
      </c>
      <c r="BI47" s="716">
        <f t="shared" si="28"/>
        <v>0</v>
      </c>
      <c r="BJ47" s="541"/>
      <c r="BK47" s="380"/>
      <c r="BL47" s="380"/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</row>
    <row r="48" spans="1:79" s="383" customFormat="1" ht="33" customHeight="1">
      <c r="A48" s="388">
        <f t="shared" si="29"/>
        <v>42</v>
      </c>
      <c r="B48" s="384">
        <v>51615</v>
      </c>
      <c r="C48" s="536" t="s">
        <v>83</v>
      </c>
      <c r="D48" s="698" t="s">
        <v>292</v>
      </c>
      <c r="E48" s="713">
        <f>+TT.Seat!E48+TT.Trim!E48</f>
        <v>50000</v>
      </c>
      <c r="F48" s="713">
        <f>+TT.Seat!F48+TT.Trim!F48</f>
        <v>29299.999999999996</v>
      </c>
      <c r="G48" s="709">
        <f t="shared" si="2"/>
        <v>20700.000000000004</v>
      </c>
      <c r="H48" s="713">
        <f>+TT.Seat!H48+TT.Trim!H48</f>
        <v>120000</v>
      </c>
      <c r="I48" s="713">
        <f>+TT.Seat!I48+TT.Trim!I48</f>
        <v>0</v>
      </c>
      <c r="J48" s="709">
        <f t="shared" si="3"/>
        <v>120000</v>
      </c>
      <c r="K48" s="713">
        <f>+TT.Seat!K48+TT.Trim!K48</f>
        <v>120000</v>
      </c>
      <c r="L48" s="713">
        <f>+TT.Seat!L48+TT.Trim!L48</f>
        <v>94260</v>
      </c>
      <c r="M48" s="714">
        <f t="shared" si="4"/>
        <v>25740</v>
      </c>
      <c r="N48" s="688">
        <f t="shared" si="5"/>
        <v>290000</v>
      </c>
      <c r="O48" s="689">
        <f t="shared" si="5"/>
        <v>123560</v>
      </c>
      <c r="P48" s="690">
        <f t="shared" si="6"/>
        <v>166440</v>
      </c>
      <c r="Q48" s="713">
        <f>+TT.Seat!Q48+TT.Trim!Q48</f>
        <v>52000</v>
      </c>
      <c r="R48" s="713">
        <f>+TT.Seat!R48+TT.Trim!R48</f>
        <v>25260</v>
      </c>
      <c r="S48" s="709">
        <f t="shared" si="7"/>
        <v>26740</v>
      </c>
      <c r="T48" s="713">
        <f>+TT.Seat!T48+TT.Trim!T48</f>
        <v>50000</v>
      </c>
      <c r="U48" s="713">
        <f>+TT.Seat!U48+TT.Trim!U48</f>
        <v>0</v>
      </c>
      <c r="V48" s="709">
        <f t="shared" si="8"/>
        <v>50000</v>
      </c>
      <c r="W48" s="713">
        <f>+TT.Seat!W48+TT.Trim!W48</f>
        <v>50000</v>
      </c>
      <c r="X48" s="713">
        <f>+TT.Seat!X48+TT.Trim!X48</f>
        <v>0</v>
      </c>
      <c r="Y48" s="714">
        <f t="shared" si="9"/>
        <v>50000</v>
      </c>
      <c r="Z48" s="688">
        <f t="shared" si="10"/>
        <v>152000</v>
      </c>
      <c r="AA48" s="701">
        <f t="shared" si="10"/>
        <v>25260</v>
      </c>
      <c r="AB48" s="690">
        <f t="shared" si="11"/>
        <v>126740</v>
      </c>
      <c r="AC48" s="713">
        <f>E48+H48+K48+Q48+T48+W48</f>
        <v>442000</v>
      </c>
      <c r="AD48" s="712">
        <f t="shared" si="13"/>
        <v>148820</v>
      </c>
      <c r="AE48" s="709">
        <f t="shared" si="14"/>
        <v>293180</v>
      </c>
      <c r="AF48" s="713">
        <f>+TT.Seat!AF48+TT.Trim!AF48</f>
        <v>50000</v>
      </c>
      <c r="AG48" s="713">
        <f>+TT.Seat!AG48+TT.Trim!AG48</f>
        <v>0</v>
      </c>
      <c r="AH48" s="709">
        <f t="shared" si="15"/>
        <v>50000</v>
      </c>
      <c r="AI48" s="713">
        <f>+TT.Seat!AI48+TT.Trim!AI48</f>
        <v>52000</v>
      </c>
      <c r="AJ48" s="713">
        <f>+TT.Seat!AJ48+TT.Trim!AJ48</f>
        <v>0</v>
      </c>
      <c r="AK48" s="709">
        <f t="shared" si="16"/>
        <v>52000</v>
      </c>
      <c r="AL48" s="713">
        <f>+TT.Seat!AL48+TT.Trim!AL48</f>
        <v>50000</v>
      </c>
      <c r="AM48" s="713">
        <f>+TT.Seat!AM48+TT.Trim!AM48</f>
        <v>0</v>
      </c>
      <c r="AN48" s="709">
        <f t="shared" si="17"/>
        <v>50000</v>
      </c>
      <c r="AO48" s="688">
        <f t="shared" si="18"/>
        <v>152000</v>
      </c>
      <c r="AP48" s="689">
        <f t="shared" si="18"/>
        <v>0</v>
      </c>
      <c r="AQ48" s="690">
        <f t="shared" si="19"/>
        <v>152000</v>
      </c>
      <c r="AR48" s="713">
        <f>+TT.Seat!AR48+TT.Trim!AR48</f>
        <v>56300</v>
      </c>
      <c r="AS48" s="713">
        <f>+TT.Seat!AS48+TT.Trim!AS48</f>
        <v>0</v>
      </c>
      <c r="AT48" s="709">
        <f t="shared" si="20"/>
        <v>56300</v>
      </c>
      <c r="AU48" s="713">
        <f>+TT.Seat!AU48+TT.Trim!AU48</f>
        <v>111350</v>
      </c>
      <c r="AV48" s="713">
        <f>+TT.Seat!AV48+TT.Trim!AV48</f>
        <v>0</v>
      </c>
      <c r="AW48" s="709">
        <f t="shared" si="21"/>
        <v>111350</v>
      </c>
      <c r="AX48" s="713">
        <f>+TT.Seat!AX48+TT.Trim!AX48</f>
        <v>50000</v>
      </c>
      <c r="AY48" s="713">
        <f>+TT.Seat!AY48+TT.Trim!AY48</f>
        <v>0</v>
      </c>
      <c r="AZ48" s="709">
        <f t="shared" si="22"/>
        <v>50000</v>
      </c>
      <c r="BA48" s="688">
        <f t="shared" si="23"/>
        <v>217650</v>
      </c>
      <c r="BB48" s="701">
        <f t="shared" si="23"/>
        <v>0</v>
      </c>
      <c r="BC48" s="706">
        <f t="shared" si="24"/>
        <v>217650</v>
      </c>
      <c r="BD48" s="717">
        <f t="shared" si="0"/>
        <v>369650</v>
      </c>
      <c r="BE48" s="712">
        <f t="shared" si="1"/>
        <v>0</v>
      </c>
      <c r="BF48" s="716">
        <f t="shared" si="25"/>
        <v>369650</v>
      </c>
      <c r="BG48" s="717">
        <f t="shared" si="26"/>
        <v>811650</v>
      </c>
      <c r="BH48" s="712">
        <f t="shared" si="27"/>
        <v>148820</v>
      </c>
      <c r="BI48" s="716">
        <f t="shared" si="28"/>
        <v>662830</v>
      </c>
      <c r="BJ48" s="541"/>
      <c r="BK48" s="380"/>
      <c r="BL48" s="380"/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</row>
    <row r="49" spans="1:79" s="383" customFormat="1" ht="33" customHeight="1">
      <c r="A49" s="388">
        <f t="shared" si="29"/>
        <v>43</v>
      </c>
      <c r="B49" s="384">
        <v>51616</v>
      </c>
      <c r="C49" s="536" t="s">
        <v>35</v>
      </c>
      <c r="D49" s="698" t="s">
        <v>293</v>
      </c>
      <c r="E49" s="713">
        <f>+TT.Seat!E49+TT.Trim!E49</f>
        <v>0</v>
      </c>
      <c r="F49" s="713">
        <f>+TT.Seat!F49+TT.Trim!F49</f>
        <v>0</v>
      </c>
      <c r="G49" s="709">
        <f t="shared" si="2"/>
        <v>0</v>
      </c>
      <c r="H49" s="713">
        <f>+TT.Seat!H49+TT.Trim!H49</f>
        <v>0</v>
      </c>
      <c r="I49" s="713">
        <f>+TT.Seat!I49+TT.Trim!I49</f>
        <v>0</v>
      </c>
      <c r="J49" s="709">
        <f t="shared" si="3"/>
        <v>0</v>
      </c>
      <c r="K49" s="713">
        <f>+TT.Seat!K49+TT.Trim!K49</f>
        <v>0</v>
      </c>
      <c r="L49" s="713">
        <f>+TT.Seat!L49+TT.Trim!L49</f>
        <v>0</v>
      </c>
      <c r="M49" s="714">
        <f t="shared" si="4"/>
        <v>0</v>
      </c>
      <c r="N49" s="688">
        <f t="shared" si="5"/>
        <v>0</v>
      </c>
      <c r="O49" s="689">
        <f t="shared" si="5"/>
        <v>0</v>
      </c>
      <c r="P49" s="690">
        <f t="shared" si="6"/>
        <v>0</v>
      </c>
      <c r="Q49" s="713">
        <f>+TT.Seat!Q49+TT.Trim!Q49</f>
        <v>0</v>
      </c>
      <c r="R49" s="713">
        <f>+TT.Seat!R49+TT.Trim!R49</f>
        <v>0</v>
      </c>
      <c r="S49" s="709">
        <f t="shared" si="7"/>
        <v>0</v>
      </c>
      <c r="T49" s="713">
        <f>+TT.Seat!T49+TT.Trim!T49</f>
        <v>0</v>
      </c>
      <c r="U49" s="713">
        <f>+TT.Seat!U49+TT.Trim!U49</f>
        <v>0</v>
      </c>
      <c r="V49" s="709">
        <f t="shared" si="8"/>
        <v>0</v>
      </c>
      <c r="W49" s="713">
        <f>+TT.Seat!W49+TT.Trim!W49</f>
        <v>0</v>
      </c>
      <c r="X49" s="713">
        <f>+TT.Seat!X49+TT.Trim!X49</f>
        <v>0</v>
      </c>
      <c r="Y49" s="714">
        <f t="shared" si="9"/>
        <v>0</v>
      </c>
      <c r="Z49" s="688">
        <f t="shared" si="10"/>
        <v>0</v>
      </c>
      <c r="AA49" s="701">
        <f t="shared" si="10"/>
        <v>0</v>
      </c>
      <c r="AB49" s="690">
        <f t="shared" si="11"/>
        <v>0</v>
      </c>
      <c r="AC49" s="713">
        <f t="shared" si="12"/>
        <v>0</v>
      </c>
      <c r="AD49" s="712">
        <f t="shared" si="13"/>
        <v>0</v>
      </c>
      <c r="AE49" s="709">
        <f t="shared" si="14"/>
        <v>0</v>
      </c>
      <c r="AF49" s="713">
        <f>+TT.Seat!AF49+TT.Trim!AF49</f>
        <v>0</v>
      </c>
      <c r="AG49" s="713">
        <f>+TT.Seat!AG49+TT.Trim!AG49</f>
        <v>0</v>
      </c>
      <c r="AH49" s="709">
        <f t="shared" si="15"/>
        <v>0</v>
      </c>
      <c r="AI49" s="713">
        <f>+TT.Seat!AI49+TT.Trim!AI49</f>
        <v>0</v>
      </c>
      <c r="AJ49" s="713">
        <f>+TT.Seat!AJ49+TT.Trim!AJ49</f>
        <v>0</v>
      </c>
      <c r="AK49" s="709">
        <f t="shared" si="16"/>
        <v>0</v>
      </c>
      <c r="AL49" s="713">
        <f>+TT.Seat!AL49+TT.Trim!AL49</f>
        <v>0</v>
      </c>
      <c r="AM49" s="713">
        <f>+TT.Seat!AM49+TT.Trim!AM49</f>
        <v>0</v>
      </c>
      <c r="AN49" s="709">
        <f t="shared" si="17"/>
        <v>0</v>
      </c>
      <c r="AO49" s="688">
        <f t="shared" si="18"/>
        <v>0</v>
      </c>
      <c r="AP49" s="689">
        <f t="shared" si="18"/>
        <v>0</v>
      </c>
      <c r="AQ49" s="690">
        <f t="shared" si="19"/>
        <v>0</v>
      </c>
      <c r="AR49" s="713">
        <f>+TT.Seat!AR49+TT.Trim!AR49</f>
        <v>0</v>
      </c>
      <c r="AS49" s="713">
        <f>+TT.Seat!AS49+TT.Trim!AS49</f>
        <v>0</v>
      </c>
      <c r="AT49" s="709">
        <f t="shared" si="20"/>
        <v>0</v>
      </c>
      <c r="AU49" s="713">
        <f>+TT.Seat!AU49+TT.Trim!AU49</f>
        <v>0</v>
      </c>
      <c r="AV49" s="713">
        <f>+TT.Seat!AV49+TT.Trim!AV49</f>
        <v>0</v>
      </c>
      <c r="AW49" s="709">
        <f t="shared" si="21"/>
        <v>0</v>
      </c>
      <c r="AX49" s="713">
        <f>+TT.Seat!AX49+TT.Trim!AX49</f>
        <v>0</v>
      </c>
      <c r="AY49" s="713">
        <f>+TT.Seat!AY49+TT.Trim!AY49</f>
        <v>0</v>
      </c>
      <c r="AZ49" s="709">
        <f t="shared" si="22"/>
        <v>0</v>
      </c>
      <c r="BA49" s="688">
        <f t="shared" si="23"/>
        <v>0</v>
      </c>
      <c r="BB49" s="701">
        <f t="shared" si="23"/>
        <v>0</v>
      </c>
      <c r="BC49" s="706">
        <f t="shared" si="24"/>
        <v>0</v>
      </c>
      <c r="BD49" s="717">
        <f t="shared" si="0"/>
        <v>0</v>
      </c>
      <c r="BE49" s="712">
        <f t="shared" si="1"/>
        <v>0</v>
      </c>
      <c r="BF49" s="716">
        <f t="shared" si="25"/>
        <v>0</v>
      </c>
      <c r="BG49" s="717">
        <f t="shared" si="26"/>
        <v>0</v>
      </c>
      <c r="BH49" s="712">
        <f t="shared" si="27"/>
        <v>0</v>
      </c>
      <c r="BI49" s="716">
        <f t="shared" si="28"/>
        <v>0</v>
      </c>
      <c r="BJ49" s="541"/>
      <c r="BK49" s="380"/>
      <c r="BL49" s="380"/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</row>
    <row r="50" spans="1:79" s="383" customFormat="1" ht="33" customHeight="1" thickBot="1">
      <c r="A50" s="388">
        <f t="shared" si="29"/>
        <v>44</v>
      </c>
      <c r="B50" s="384">
        <v>51617</v>
      </c>
      <c r="C50" s="536" t="s">
        <v>36</v>
      </c>
      <c r="D50" s="698" t="s">
        <v>294</v>
      </c>
      <c r="E50" s="713">
        <f>+TT.Seat!E50+TT.Trim!E50</f>
        <v>0</v>
      </c>
      <c r="F50" s="713">
        <f>+TT.Seat!F50+TT.Trim!F50</f>
        <v>0</v>
      </c>
      <c r="G50" s="709">
        <f t="shared" si="2"/>
        <v>0</v>
      </c>
      <c r="H50" s="713">
        <f>+TT.Seat!H50+TT.Trim!H50</f>
        <v>0</v>
      </c>
      <c r="I50" s="713">
        <f>+TT.Seat!I50+TT.Trim!I50</f>
        <v>0</v>
      </c>
      <c r="J50" s="709">
        <f t="shared" si="3"/>
        <v>0</v>
      </c>
      <c r="K50" s="713">
        <f>+TT.Seat!K50+TT.Trim!K50</f>
        <v>0</v>
      </c>
      <c r="L50" s="713">
        <f>+TT.Seat!L50+TT.Trim!L50</f>
        <v>0</v>
      </c>
      <c r="M50" s="714">
        <f t="shared" si="4"/>
        <v>0</v>
      </c>
      <c r="N50" s="688">
        <f t="shared" si="5"/>
        <v>0</v>
      </c>
      <c r="O50" s="689">
        <f t="shared" si="5"/>
        <v>0</v>
      </c>
      <c r="P50" s="690">
        <f t="shared" si="6"/>
        <v>0</v>
      </c>
      <c r="Q50" s="713">
        <f>+TT.Seat!Q50+TT.Trim!Q50</f>
        <v>0</v>
      </c>
      <c r="R50" s="713">
        <f>+TT.Seat!R50+TT.Trim!R50</f>
        <v>0</v>
      </c>
      <c r="S50" s="709">
        <f t="shared" si="7"/>
        <v>0</v>
      </c>
      <c r="T50" s="713">
        <f>+TT.Seat!T50+TT.Trim!T50</f>
        <v>0</v>
      </c>
      <c r="U50" s="713">
        <f>+TT.Seat!U50+TT.Trim!U50</f>
        <v>0</v>
      </c>
      <c r="V50" s="709">
        <f t="shared" si="8"/>
        <v>0</v>
      </c>
      <c r="W50" s="713">
        <f>+TT.Seat!W50+TT.Trim!W50</f>
        <v>0</v>
      </c>
      <c r="X50" s="713">
        <f>+TT.Seat!X50+TT.Trim!X50</f>
        <v>0</v>
      </c>
      <c r="Y50" s="714">
        <f t="shared" si="9"/>
        <v>0</v>
      </c>
      <c r="Z50" s="688">
        <f t="shared" si="10"/>
        <v>0</v>
      </c>
      <c r="AA50" s="701">
        <f t="shared" si="10"/>
        <v>0</v>
      </c>
      <c r="AB50" s="690">
        <f t="shared" si="11"/>
        <v>0</v>
      </c>
      <c r="AC50" s="713">
        <f t="shared" si="12"/>
        <v>0</v>
      </c>
      <c r="AD50" s="712">
        <f t="shared" si="13"/>
        <v>0</v>
      </c>
      <c r="AE50" s="709">
        <f t="shared" si="14"/>
        <v>0</v>
      </c>
      <c r="AF50" s="713">
        <f>+TT.Seat!AF50+TT.Trim!AF50</f>
        <v>0</v>
      </c>
      <c r="AG50" s="713">
        <f>+TT.Seat!AG50+TT.Trim!AG50</f>
        <v>0</v>
      </c>
      <c r="AH50" s="709">
        <f t="shared" si="15"/>
        <v>0</v>
      </c>
      <c r="AI50" s="713">
        <f>+TT.Seat!AI50+TT.Trim!AI50</f>
        <v>0</v>
      </c>
      <c r="AJ50" s="713">
        <f>+TT.Seat!AJ50+TT.Trim!AJ50</f>
        <v>0</v>
      </c>
      <c r="AK50" s="709">
        <f t="shared" si="16"/>
        <v>0</v>
      </c>
      <c r="AL50" s="713">
        <f>+TT.Seat!AL50+TT.Trim!AL50</f>
        <v>0</v>
      </c>
      <c r="AM50" s="713">
        <f>+TT.Seat!AM50+TT.Trim!AM50</f>
        <v>0</v>
      </c>
      <c r="AN50" s="709">
        <f t="shared" si="17"/>
        <v>0</v>
      </c>
      <c r="AO50" s="688">
        <f t="shared" si="18"/>
        <v>0</v>
      </c>
      <c r="AP50" s="689">
        <f t="shared" si="18"/>
        <v>0</v>
      </c>
      <c r="AQ50" s="690">
        <f t="shared" si="19"/>
        <v>0</v>
      </c>
      <c r="AR50" s="713">
        <f>+TT.Seat!AR50+TT.Trim!AR50</f>
        <v>0</v>
      </c>
      <c r="AS50" s="713">
        <f>+TT.Seat!AS50+TT.Trim!AS50</f>
        <v>0</v>
      </c>
      <c r="AT50" s="709">
        <f t="shared" si="20"/>
        <v>0</v>
      </c>
      <c r="AU50" s="713">
        <f>+TT.Seat!AU50+TT.Trim!AU50</f>
        <v>0</v>
      </c>
      <c r="AV50" s="713">
        <f>+TT.Seat!AV50+TT.Trim!AV50</f>
        <v>0</v>
      </c>
      <c r="AW50" s="709">
        <f t="shared" si="21"/>
        <v>0</v>
      </c>
      <c r="AX50" s="713">
        <f>+TT.Seat!AX50+TT.Trim!AX50</f>
        <v>0</v>
      </c>
      <c r="AY50" s="713">
        <f>+TT.Seat!AY50+TT.Trim!AY50</f>
        <v>0</v>
      </c>
      <c r="AZ50" s="709">
        <f t="shared" si="22"/>
        <v>0</v>
      </c>
      <c r="BA50" s="688">
        <f t="shared" si="23"/>
        <v>0</v>
      </c>
      <c r="BB50" s="701">
        <f t="shared" si="23"/>
        <v>0</v>
      </c>
      <c r="BC50" s="706">
        <f t="shared" si="24"/>
        <v>0</v>
      </c>
      <c r="BD50" s="717">
        <f t="shared" ref="BD50" si="30">AF50+AI50+AL50+AR50+AU50+AX50</f>
        <v>0</v>
      </c>
      <c r="BE50" s="712">
        <f t="shared" ref="BE50" si="31">AG50+AJ50+AM50+AS50+AV50+AY50</f>
        <v>0</v>
      </c>
      <c r="BF50" s="716">
        <f t="shared" si="25"/>
        <v>0</v>
      </c>
      <c r="BG50" s="717">
        <f t="shared" si="26"/>
        <v>0</v>
      </c>
      <c r="BH50" s="712">
        <f t="shared" si="27"/>
        <v>0</v>
      </c>
      <c r="BI50" s="729">
        <f t="shared" si="28"/>
        <v>0</v>
      </c>
      <c r="BJ50" s="541"/>
      <c r="BK50" s="380"/>
      <c r="BL50" s="380"/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</row>
    <row r="51" spans="1:79" s="365" customFormat="1" ht="45" customHeight="1" thickBot="1">
      <c r="A51" s="814" t="s">
        <v>51</v>
      </c>
      <c r="B51" s="815"/>
      <c r="C51" s="815"/>
      <c r="D51" s="699"/>
      <c r="E51" s="719">
        <f t="shared" ref="E51:AJ51" si="32">SUM(E7:E50)</f>
        <v>18863157.450625449</v>
      </c>
      <c r="F51" s="719">
        <f t="shared" si="32"/>
        <v>20202283.370000005</v>
      </c>
      <c r="G51" s="708">
        <f t="shared" si="32"/>
        <v>-1339125.9193745493</v>
      </c>
      <c r="H51" s="719">
        <f t="shared" si="32"/>
        <v>19135438.585466783</v>
      </c>
      <c r="I51" s="719">
        <f t="shared" si="32"/>
        <v>21180000.84</v>
      </c>
      <c r="J51" s="762">
        <f t="shared" si="32"/>
        <v>-2044562.2545332182</v>
      </c>
      <c r="K51" s="718">
        <f t="shared" si="32"/>
        <v>19426452.041704513</v>
      </c>
      <c r="L51" s="719">
        <f t="shared" si="32"/>
        <v>19959868.93</v>
      </c>
      <c r="M51" s="721">
        <f t="shared" si="32"/>
        <v>-533416.88829548785</v>
      </c>
      <c r="N51" s="691">
        <f t="shared" si="32"/>
        <v>57308048.07779675</v>
      </c>
      <c r="O51" s="692">
        <f t="shared" si="32"/>
        <v>61225153.140000001</v>
      </c>
      <c r="P51" s="693">
        <f t="shared" si="32"/>
        <v>-3917105.0622032536</v>
      </c>
      <c r="Q51" s="719">
        <f t="shared" si="32"/>
        <v>18385361.487803519</v>
      </c>
      <c r="R51" s="719">
        <f t="shared" si="32"/>
        <v>14040301.479999999</v>
      </c>
      <c r="S51" s="763">
        <f t="shared" si="32"/>
        <v>4345060.0078035193</v>
      </c>
      <c r="T51" s="718">
        <f t="shared" si="32"/>
        <v>19007020.038908962</v>
      </c>
      <c r="U51" s="719">
        <f t="shared" si="32"/>
        <v>0</v>
      </c>
      <c r="V51" s="762">
        <f t="shared" si="32"/>
        <v>19007020.038908962</v>
      </c>
      <c r="W51" s="719">
        <f t="shared" si="32"/>
        <v>18950492.804458197</v>
      </c>
      <c r="X51" s="719">
        <f t="shared" si="32"/>
        <v>0</v>
      </c>
      <c r="Y51" s="721">
        <f t="shared" si="32"/>
        <v>18950492.804458197</v>
      </c>
      <c r="Z51" s="691">
        <f t="shared" si="32"/>
        <v>56225674.331170678</v>
      </c>
      <c r="AA51" s="702">
        <f t="shared" si="32"/>
        <v>14001301.479999999</v>
      </c>
      <c r="AB51" s="693">
        <f t="shared" si="32"/>
        <v>42224372.851170681</v>
      </c>
      <c r="AC51" s="719">
        <f t="shared" si="32"/>
        <v>113767922.40896742</v>
      </c>
      <c r="AD51" s="718">
        <f t="shared" si="32"/>
        <v>75382454.62000002</v>
      </c>
      <c r="AE51" s="708">
        <f t="shared" si="32"/>
        <v>38385467.788967431</v>
      </c>
      <c r="AF51" s="719">
        <f t="shared" si="32"/>
        <v>18322609.141142447</v>
      </c>
      <c r="AG51" s="719">
        <f t="shared" si="32"/>
        <v>0</v>
      </c>
      <c r="AH51" s="763">
        <f t="shared" si="32"/>
        <v>18322609.141142447</v>
      </c>
      <c r="AI51" s="718">
        <f t="shared" si="32"/>
        <v>18441638.243742444</v>
      </c>
      <c r="AJ51" s="719">
        <f t="shared" si="32"/>
        <v>0</v>
      </c>
      <c r="AK51" s="763">
        <f t="shared" ref="AK51:BI51" si="33">SUM(AK7:AK50)</f>
        <v>18441638.243742444</v>
      </c>
      <c r="AL51" s="718">
        <f t="shared" si="33"/>
        <v>19648152.57817819</v>
      </c>
      <c r="AM51" s="719">
        <f t="shared" si="33"/>
        <v>0</v>
      </c>
      <c r="AN51" s="708">
        <f t="shared" si="33"/>
        <v>19648152.57817819</v>
      </c>
      <c r="AO51" s="691">
        <f t="shared" si="33"/>
        <v>56295399.963063076</v>
      </c>
      <c r="AP51" s="692">
        <f t="shared" si="33"/>
        <v>0</v>
      </c>
      <c r="AQ51" s="705">
        <f t="shared" si="33"/>
        <v>56295399.963063076</v>
      </c>
      <c r="AR51" s="719">
        <f t="shared" si="33"/>
        <v>19733595.923496488</v>
      </c>
      <c r="AS51" s="719">
        <f t="shared" si="33"/>
        <v>0</v>
      </c>
      <c r="AT51" s="708">
        <f t="shared" si="33"/>
        <v>19733595.923496488</v>
      </c>
      <c r="AU51" s="719">
        <f t="shared" si="33"/>
        <v>21644721.871447839</v>
      </c>
      <c r="AV51" s="719">
        <f t="shared" si="33"/>
        <v>0</v>
      </c>
      <c r="AW51" s="708">
        <f t="shared" si="33"/>
        <v>21644721.871447839</v>
      </c>
      <c r="AX51" s="719">
        <f t="shared" si="33"/>
        <v>19944068.363399792</v>
      </c>
      <c r="AY51" s="719">
        <f t="shared" si="33"/>
        <v>0</v>
      </c>
      <c r="AZ51" s="763">
        <f t="shared" si="33"/>
        <v>19944068.363399792</v>
      </c>
      <c r="BA51" s="691">
        <f t="shared" si="33"/>
        <v>61205286.158344112</v>
      </c>
      <c r="BB51" s="702">
        <f t="shared" si="33"/>
        <v>0</v>
      </c>
      <c r="BC51" s="707">
        <f t="shared" si="33"/>
        <v>61205286.158344112</v>
      </c>
      <c r="BD51" s="724">
        <f t="shared" si="33"/>
        <v>117734786.1214072</v>
      </c>
      <c r="BE51" s="719">
        <f t="shared" si="33"/>
        <v>0</v>
      </c>
      <c r="BF51" s="764">
        <f t="shared" si="33"/>
        <v>117734786.1214072</v>
      </c>
      <c r="BG51" s="724">
        <f t="shared" si="33"/>
        <v>231502708.53037462</v>
      </c>
      <c r="BH51" s="719">
        <f t="shared" si="33"/>
        <v>75382454.62000002</v>
      </c>
      <c r="BI51" s="764">
        <f t="shared" si="33"/>
        <v>156120253.91037464</v>
      </c>
      <c r="BJ51" s="542"/>
      <c r="BK51" s="362"/>
      <c r="BL51" s="362"/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</row>
    <row r="52" spans="1:79" s="349" customFormat="1" ht="18">
      <c r="B52" s="350"/>
      <c r="C52" s="351"/>
      <c r="D52" s="473"/>
    </row>
    <row r="53" spans="1:79" s="349" customFormat="1" ht="18">
      <c r="B53" s="350"/>
      <c r="C53" s="351"/>
      <c r="D53" s="473"/>
    </row>
    <row r="54" spans="1:79" s="349" customFormat="1" ht="18">
      <c r="B54" s="350"/>
      <c r="C54" s="351"/>
      <c r="D54" s="473"/>
      <c r="L54" s="348"/>
    </row>
    <row r="55" spans="1:79" s="349" customFormat="1" ht="18">
      <c r="B55" s="350"/>
      <c r="C55" s="351"/>
      <c r="D55" s="473"/>
    </row>
    <row r="56" spans="1:79" s="349" customFormat="1" ht="18">
      <c r="B56" s="350"/>
      <c r="C56" s="351"/>
      <c r="D56" s="473"/>
    </row>
    <row r="57" spans="1:79" s="349" customFormat="1" ht="18">
      <c r="B57" s="350"/>
      <c r="C57" s="351"/>
      <c r="D57" s="473"/>
    </row>
    <row r="58" spans="1:79" s="349" customFormat="1" ht="18">
      <c r="B58" s="350"/>
      <c r="C58" s="351"/>
      <c r="D58" s="473"/>
    </row>
    <row r="59" spans="1:79" s="349" customFormat="1" ht="18">
      <c r="B59" s="350"/>
      <c r="C59" s="351"/>
      <c r="D59" s="473"/>
    </row>
    <row r="60" spans="1:79" s="349" customFormat="1" ht="18">
      <c r="B60" s="350"/>
      <c r="C60" s="351"/>
      <c r="D60" s="473"/>
    </row>
    <row r="61" spans="1:79" s="349" customFormat="1" ht="18">
      <c r="B61" s="350"/>
      <c r="C61" s="351"/>
      <c r="D61" s="473"/>
    </row>
    <row r="62" spans="1:79" s="349" customFormat="1" ht="18">
      <c r="B62" s="350"/>
      <c r="C62" s="351"/>
      <c r="D62" s="473"/>
    </row>
    <row r="63" spans="1:79" s="349" customFormat="1" ht="18">
      <c r="B63" s="350"/>
      <c r="C63" s="351"/>
      <c r="D63" s="351"/>
    </row>
    <row r="64" spans="1:79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O4:AQ4"/>
    <mergeCell ref="AR4:AZ4"/>
    <mergeCell ref="N5:P5"/>
    <mergeCell ref="Z5:AB5"/>
    <mergeCell ref="AO5:AQ5"/>
    <mergeCell ref="N4:P4"/>
    <mergeCell ref="Q4:Y4"/>
    <mergeCell ref="Z4:AB4"/>
    <mergeCell ref="AC4:AE4"/>
    <mergeCell ref="AF4:AN4"/>
    <mergeCell ref="AX5:AZ5"/>
    <mergeCell ref="AR5:AT5"/>
    <mergeCell ref="AU5:AW5"/>
    <mergeCell ref="AF5:AH5"/>
    <mergeCell ref="AI5:AK5"/>
    <mergeCell ref="AL5:AN5"/>
    <mergeCell ref="AC5:AE5"/>
    <mergeCell ref="A51:C51"/>
    <mergeCell ref="A4:A6"/>
    <mergeCell ref="E5:G5"/>
    <mergeCell ref="H5:J5"/>
    <mergeCell ref="K5:M5"/>
    <mergeCell ref="E4:M4"/>
  </mergeCells>
  <phoneticPr fontId="2" type="noConversion"/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8" tint="0.59999389629810485"/>
  </sheetPr>
  <dimension ref="A1:CC124"/>
  <sheetViews>
    <sheetView showGridLines="0" zoomScale="70" zoomScaleNormal="70" workbookViewId="0">
      <pane xSplit="3" ySplit="6" topLeftCell="M48" activePane="bottomRight" state="frozen"/>
      <selection activeCell="F51" sqref="F51"/>
      <selection pane="topRight" activeCell="F51" sqref="F51"/>
      <selection pane="bottomLeft" activeCell="F51" sqref="F51"/>
      <selection pane="bottomRight" activeCell="R48" sqref="R48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38" width="15.7109375" style="205" customWidth="1"/>
    <col min="39" max="39" width="9.5703125" style="205" bestFit="1" customWidth="1"/>
    <col min="40" max="40" width="15.7109375" style="205" customWidth="1"/>
    <col min="41" max="43" width="15.7109375" style="205" hidden="1" customWidth="1"/>
    <col min="44" max="45" width="15.7109375" style="205" customWidth="1"/>
    <col min="46" max="46" width="15.5703125" style="205" bestFit="1" customWidth="1"/>
    <col min="47" max="52" width="15.7109375" style="205" customWidth="1"/>
    <col min="53" max="55" width="15.7109375" style="205" hidden="1" customWidth="1"/>
    <col min="56" max="58" width="15.7109375" style="205" customWidth="1"/>
    <col min="59" max="59" width="18.85546875" style="205" customWidth="1"/>
    <col min="60" max="61" width="15.7109375" style="205" hidden="1" customWidth="1"/>
    <col min="62" max="62" width="16.140625" style="205" customWidth="1"/>
    <col min="63" max="63" width="9.140625" style="205"/>
    <col min="64" max="64" width="21.42578125" style="205" hidden="1" customWidth="1"/>
    <col min="65" max="65" width="9.140625" style="205"/>
    <col min="66" max="66" width="17" style="205" customWidth="1"/>
    <col min="67" max="67" width="16" style="205" bestFit="1" customWidth="1"/>
    <col min="68" max="80" width="9.140625" style="205"/>
    <col min="81" max="81" width="10.7109375" style="205" customWidth="1"/>
    <col min="82" max="16384" width="9.140625" style="205"/>
  </cols>
  <sheetData>
    <row r="1" spans="1:81" s="322" customFormat="1" ht="45" customHeight="1">
      <c r="A1" s="306" t="s">
        <v>57</v>
      </c>
      <c r="B1" s="320"/>
      <c r="C1" s="321"/>
      <c r="D1" s="321"/>
      <c r="E1" s="328"/>
      <c r="F1" s="328"/>
      <c r="G1" s="328"/>
      <c r="H1" s="328"/>
      <c r="I1" s="328"/>
      <c r="J1" s="328"/>
      <c r="K1" s="328"/>
      <c r="L1" s="328"/>
      <c r="M1" s="328"/>
      <c r="N1" s="328"/>
      <c r="O1" s="328"/>
      <c r="P1" s="328"/>
      <c r="Q1" s="328"/>
      <c r="R1" s="328"/>
      <c r="S1" s="328"/>
      <c r="T1" s="328"/>
      <c r="U1" s="328"/>
      <c r="V1" s="328"/>
      <c r="W1" s="328"/>
      <c r="X1" s="328"/>
      <c r="Y1" s="328"/>
      <c r="Z1" s="328"/>
      <c r="AA1" s="328"/>
      <c r="AB1" s="328"/>
      <c r="AC1" s="328"/>
      <c r="AD1" s="328"/>
      <c r="AE1" s="328"/>
      <c r="AF1" s="328"/>
      <c r="AG1" s="328"/>
      <c r="AH1" s="328"/>
      <c r="AI1" s="328"/>
      <c r="AJ1" s="328"/>
      <c r="AK1" s="328"/>
      <c r="AL1" s="328"/>
      <c r="AM1" s="328"/>
      <c r="AN1" s="328"/>
      <c r="AO1" s="328"/>
      <c r="AP1" s="328"/>
      <c r="AQ1" s="328"/>
      <c r="AR1" s="328"/>
      <c r="AS1" s="328"/>
      <c r="AT1" s="328"/>
      <c r="AU1" s="328"/>
      <c r="AV1" s="328"/>
      <c r="AW1" s="328"/>
      <c r="AX1" s="328"/>
      <c r="AY1" s="328"/>
      <c r="AZ1" s="328"/>
      <c r="BA1" s="328"/>
      <c r="BB1" s="328"/>
      <c r="BC1" s="328"/>
      <c r="BD1" s="328"/>
      <c r="BE1" s="328"/>
      <c r="BF1" s="328"/>
      <c r="BG1" s="328"/>
      <c r="BH1" s="328"/>
      <c r="BI1" s="328"/>
    </row>
    <row r="2" spans="1:81" s="323" customFormat="1" ht="45" customHeight="1">
      <c r="A2" s="306" t="s">
        <v>295</v>
      </c>
      <c r="B2" s="317"/>
      <c r="C2" s="317"/>
      <c r="D2" s="317"/>
      <c r="E2" s="325"/>
      <c r="F2" s="325"/>
      <c r="G2" s="325"/>
      <c r="H2" s="317"/>
      <c r="I2" s="317"/>
      <c r="J2" s="317"/>
      <c r="K2" s="325"/>
      <c r="L2" s="325"/>
      <c r="M2" s="325"/>
      <c r="N2" s="325"/>
      <c r="O2" s="325"/>
      <c r="P2" s="325"/>
      <c r="Q2" s="325"/>
      <c r="R2" s="325"/>
      <c r="S2" s="325"/>
      <c r="T2" s="312"/>
      <c r="U2" s="312"/>
      <c r="V2" s="312"/>
      <c r="W2" s="317"/>
      <c r="X2" s="317"/>
      <c r="Y2" s="326"/>
      <c r="Z2" s="326"/>
      <c r="AA2" s="326"/>
      <c r="AB2" s="326"/>
      <c r="AC2" s="317"/>
      <c r="AD2" s="317"/>
      <c r="AE2" s="326"/>
      <c r="AF2" s="329"/>
      <c r="AG2" s="329"/>
      <c r="AH2" s="329"/>
      <c r="AI2" s="326"/>
      <c r="AJ2" s="329"/>
      <c r="AK2" s="329"/>
      <c r="AL2" s="326"/>
      <c r="AM2" s="317"/>
      <c r="AN2" s="317"/>
      <c r="AO2" s="317"/>
      <c r="AP2" s="317"/>
      <c r="AQ2" s="317"/>
      <c r="AR2" s="329"/>
      <c r="AS2" s="329"/>
      <c r="AT2" s="329"/>
      <c r="AU2" s="325"/>
      <c r="AV2" s="325"/>
      <c r="AW2" s="325"/>
      <c r="AX2" s="329"/>
      <c r="AY2" s="329"/>
      <c r="AZ2" s="329"/>
      <c r="BA2" s="329"/>
      <c r="BB2" s="329"/>
      <c r="BC2" s="329"/>
      <c r="BD2" s="327"/>
      <c r="BE2" s="327"/>
      <c r="BF2" s="327"/>
      <c r="BG2" s="325"/>
      <c r="BH2" s="325"/>
      <c r="BI2" s="325"/>
    </row>
    <row r="3" spans="1:81" s="322" customFormat="1" ht="45" customHeight="1" thickBot="1">
      <c r="A3" s="309" t="s">
        <v>67</v>
      </c>
      <c r="B3" s="320"/>
      <c r="E3" s="328"/>
      <c r="F3" s="328"/>
      <c r="G3" s="328"/>
      <c r="H3" s="328"/>
      <c r="I3" s="328"/>
      <c r="J3" s="328"/>
      <c r="K3" s="328"/>
      <c r="L3" s="333"/>
      <c r="M3" s="328"/>
      <c r="N3" s="328"/>
      <c r="O3" s="328"/>
      <c r="P3" s="328"/>
      <c r="Q3" s="328"/>
      <c r="R3" s="328"/>
      <c r="S3" s="328"/>
      <c r="T3" s="330"/>
      <c r="U3" s="330"/>
      <c r="V3" s="330"/>
      <c r="W3" s="331"/>
      <c r="X3" s="333"/>
      <c r="Y3" s="331"/>
      <c r="Z3" s="331"/>
      <c r="AA3" s="331"/>
      <c r="AB3" s="331"/>
      <c r="AC3" s="328"/>
      <c r="AD3" s="328"/>
      <c r="AE3" s="328"/>
      <c r="AF3" s="332"/>
      <c r="AG3" s="332"/>
      <c r="AH3" s="332"/>
      <c r="AI3" s="332"/>
      <c r="AJ3" s="332"/>
      <c r="AK3" s="332"/>
      <c r="AL3" s="333"/>
      <c r="AM3" s="333"/>
      <c r="AN3" s="333"/>
      <c r="AO3" s="333"/>
      <c r="AP3" s="333"/>
      <c r="AQ3" s="333"/>
      <c r="AR3" s="332"/>
      <c r="AS3" s="332"/>
      <c r="AT3" s="332"/>
      <c r="AU3" s="328"/>
      <c r="AV3" s="328"/>
      <c r="AW3" s="328"/>
      <c r="AX3" s="330"/>
      <c r="AY3" s="332"/>
      <c r="AZ3" s="332"/>
      <c r="BA3" s="332"/>
      <c r="BB3" s="332"/>
      <c r="BC3" s="332"/>
      <c r="BD3" s="334"/>
      <c r="BE3" s="334"/>
      <c r="BF3" s="334"/>
      <c r="BG3" s="328"/>
      <c r="BH3" s="328"/>
      <c r="BI3" s="328"/>
    </row>
    <row r="4" spans="1:81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81" s="202" customFormat="1" ht="39.950000000000003" customHeight="1">
      <c r="A5" s="819"/>
      <c r="B5" s="208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  <c r="CC5" s="201"/>
    </row>
    <row r="6" spans="1:81" s="201" customFormat="1" ht="39.950000000000003" customHeight="1">
      <c r="A6" s="820"/>
      <c r="B6" s="228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0"/>
      <c r="BL6" s="217"/>
      <c r="CC6" s="223"/>
    </row>
    <row r="7" spans="1:81" s="383" customFormat="1" ht="33" customHeight="1">
      <c r="A7" s="388">
        <v>1</v>
      </c>
      <c r="B7" s="384">
        <v>51201</v>
      </c>
      <c r="C7" s="536" t="s">
        <v>0</v>
      </c>
      <c r="D7" s="696"/>
      <c r="E7" s="783">
        <f>'[2]Seat Off.'!D7</f>
        <v>18800</v>
      </c>
      <c r="F7" s="673">
        <v>18800</v>
      </c>
      <c r="G7" s="675">
        <f>E7-F7</f>
        <v>0</v>
      </c>
      <c r="H7" s="774">
        <f>'[2]Seat Off.'!G7</f>
        <v>18800</v>
      </c>
      <c r="I7" s="673">
        <v>18800</v>
      </c>
      <c r="J7" s="675">
        <f>H7-I7</f>
        <v>0</v>
      </c>
      <c r="K7" s="774">
        <f>'[2]Seat Off.'!J7</f>
        <v>18800</v>
      </c>
      <c r="L7" s="673">
        <v>18800</v>
      </c>
      <c r="M7" s="773">
        <f>K7-L7</f>
        <v>0</v>
      </c>
      <c r="N7" s="685"/>
      <c r="O7" s="686"/>
      <c r="P7" s="687"/>
      <c r="Q7" s="774">
        <f>'[2]Seat Off.'!M7</f>
        <v>18800</v>
      </c>
      <c r="R7" s="673">
        <v>18800</v>
      </c>
      <c r="S7" s="675">
        <f>Q7-R7</f>
        <v>0</v>
      </c>
      <c r="T7" s="774">
        <f>'[2]Seat Off.'!P7</f>
        <v>18800</v>
      </c>
      <c r="U7" s="673"/>
      <c r="V7" s="675">
        <f>T7-U7</f>
        <v>18800</v>
      </c>
      <c r="W7" s="774">
        <f>'[2]Seat Off.'!S7</f>
        <v>18800</v>
      </c>
      <c r="X7" s="673"/>
      <c r="Y7" s="773">
        <f>W7-X7</f>
        <v>18800</v>
      </c>
      <c r="Z7" s="685"/>
      <c r="AA7" s="700"/>
      <c r="AB7" s="687"/>
      <c r="AC7" s="779">
        <f>E7+H7+K7+Q7+T7+W7</f>
        <v>112800</v>
      </c>
      <c r="AD7" s="776">
        <f>F7+I7+L7+R7+U7+X7</f>
        <v>75200</v>
      </c>
      <c r="AE7" s="777">
        <f>AC7-AD7</f>
        <v>37600</v>
      </c>
      <c r="AF7" s="772">
        <f>'[2]Seat Off.'!Y7</f>
        <v>18800</v>
      </c>
      <c r="AG7" s="673"/>
      <c r="AH7" s="674">
        <f>AF7-AG7</f>
        <v>18800</v>
      </c>
      <c r="AI7" s="774">
        <f>'[2]Seat Off.'!AB7</f>
        <v>18800</v>
      </c>
      <c r="AJ7" s="673"/>
      <c r="AK7" s="675">
        <f>AI7-AJ7</f>
        <v>18800</v>
      </c>
      <c r="AL7" s="774">
        <f>'[2]Seat Off.'!AE7</f>
        <v>18800</v>
      </c>
      <c r="AM7" s="673"/>
      <c r="AN7" s="675">
        <f>AL7-AM7</f>
        <v>18800</v>
      </c>
      <c r="AO7" s="685"/>
      <c r="AP7" s="703"/>
      <c r="AQ7" s="704"/>
      <c r="AR7" s="774">
        <f>'[2]Seat Off.'!AH7</f>
        <v>18800</v>
      </c>
      <c r="AS7" s="673"/>
      <c r="AT7" s="674">
        <f>AR7-AS7</f>
        <v>18800</v>
      </c>
      <c r="AU7" s="774">
        <f>'[2]Seat Off.'!AK7</f>
        <v>18800</v>
      </c>
      <c r="AV7" s="673"/>
      <c r="AW7" s="675">
        <f>AU7-AV7</f>
        <v>18800</v>
      </c>
      <c r="AX7" s="784">
        <f>'[2]Seat Off.'!AN7</f>
        <v>18800</v>
      </c>
      <c r="AY7" s="673"/>
      <c r="AZ7" s="773">
        <f>AX7-AY7</f>
        <v>18800</v>
      </c>
      <c r="BA7" s="725"/>
      <c r="BB7" s="728"/>
      <c r="BC7" s="728"/>
      <c r="BD7" s="711">
        <f t="shared" ref="BD7:BD49" si="0">AF7+AI7+AL7+AR7+AU7+AX7</f>
        <v>112800</v>
      </c>
      <c r="BE7" s="715">
        <f t="shared" ref="BE7:BE49" si="1">AG7+AJ7+AM7+AS7+AV7+AY7</f>
        <v>0</v>
      </c>
      <c r="BF7" s="716">
        <f>BD7-BE7</f>
        <v>112800</v>
      </c>
      <c r="BG7" s="717">
        <f>AC7+BD7</f>
        <v>225600</v>
      </c>
      <c r="BH7" s="673">
        <f>AD7+BE7</f>
        <v>75200</v>
      </c>
      <c r="BI7" s="677">
        <f>BG7-BH7</f>
        <v>150400</v>
      </c>
      <c r="BJ7" s="541"/>
      <c r="BK7" s="380"/>
      <c r="BL7" s="374">
        <f>ROUND(VLOOKUP($B7,Test!$A$6:$L$58,11)/1000,2)</f>
        <v>24.73</v>
      </c>
      <c r="BM7" s="380"/>
      <c r="BN7" s="608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</row>
    <row r="8" spans="1:81" s="383" customFormat="1" ht="33" customHeight="1">
      <c r="A8" s="388">
        <f>A7+1</f>
        <v>2</v>
      </c>
      <c r="B8" s="384">
        <v>51202</v>
      </c>
      <c r="C8" s="536" t="s">
        <v>1</v>
      </c>
      <c r="D8" s="697" t="s">
        <v>252</v>
      </c>
      <c r="E8" s="672">
        <f>'[2]Seat Off.'!D8</f>
        <v>380000</v>
      </c>
      <c r="F8" s="673">
        <v>318144</v>
      </c>
      <c r="G8" s="675">
        <f t="shared" ref="G8:G50" si="2">E8-F8</f>
        <v>61856</v>
      </c>
      <c r="H8" s="673">
        <f>'[2]Seat Off.'!G8</f>
        <v>456000</v>
      </c>
      <c r="I8" s="673">
        <v>755549.71</v>
      </c>
      <c r="J8" s="675">
        <f t="shared" ref="J8:J50" si="3">H8-I8</f>
        <v>-299549.70999999996</v>
      </c>
      <c r="K8" s="673">
        <f>'[2]Seat Off.'!J8</f>
        <v>393300</v>
      </c>
      <c r="L8" s="673">
        <v>597869.6</v>
      </c>
      <c r="M8" s="773">
        <f t="shared" ref="M8:M50" si="4">K8-L8</f>
        <v>-204569.59999999998</v>
      </c>
      <c r="N8" s="688">
        <f t="shared" ref="N8:O50" si="5">+E8+H8+K8</f>
        <v>1229300</v>
      </c>
      <c r="O8" s="689">
        <f t="shared" si="5"/>
        <v>1671563.31</v>
      </c>
      <c r="P8" s="690">
        <f t="shared" ref="P8:P50" si="6">+N8-O8</f>
        <v>-442263.31000000006</v>
      </c>
      <c r="Q8" s="673">
        <f>'[2]Seat Off.'!M8</f>
        <v>551000</v>
      </c>
      <c r="R8" s="673">
        <v>466517.64</v>
      </c>
      <c r="S8" s="675">
        <f t="shared" ref="S8:S50" si="7">Q8-R8</f>
        <v>84482.359999999986</v>
      </c>
      <c r="T8" s="673">
        <f>'[2]Seat Off.'!P8</f>
        <v>475000</v>
      </c>
      <c r="U8" s="673"/>
      <c r="V8" s="675">
        <f t="shared" ref="V8:V50" si="8">T8-U8</f>
        <v>475000</v>
      </c>
      <c r="W8" s="673">
        <f>'[2]Seat Off.'!S8</f>
        <v>551000</v>
      </c>
      <c r="X8" s="673"/>
      <c r="Y8" s="773">
        <f t="shared" ref="Y8:Y50" si="9">W8-X8</f>
        <v>551000</v>
      </c>
      <c r="Z8" s="688">
        <f t="shared" ref="Z8:AA50" si="10">+Q8+T8+W8</f>
        <v>1577000</v>
      </c>
      <c r="AA8" s="701">
        <f t="shared" si="10"/>
        <v>466517.64</v>
      </c>
      <c r="AB8" s="690">
        <f t="shared" ref="AB8:AB50" si="11">+Z8-AA8</f>
        <v>1110482.3599999999</v>
      </c>
      <c r="AC8" s="779">
        <f t="shared" ref="AC8:AD50" si="12">E8+H8+K8+Q8+T8+W8</f>
        <v>2806300</v>
      </c>
      <c r="AD8" s="776">
        <f t="shared" si="12"/>
        <v>2138080.9500000002</v>
      </c>
      <c r="AE8" s="777">
        <f t="shared" ref="AE8:AE50" si="13">AC8-AD8</f>
        <v>668219.04999999981</v>
      </c>
      <c r="AF8" s="672">
        <f>'[2]Seat Off.'!Y8</f>
        <v>475000</v>
      </c>
      <c r="AG8" s="673"/>
      <c r="AH8" s="674">
        <f t="shared" ref="AH8:AH50" si="14">AF8-AG8</f>
        <v>475000</v>
      </c>
      <c r="AI8" s="673">
        <f>'[2]Seat Off.'!AB8</f>
        <v>551000</v>
      </c>
      <c r="AJ8" s="673"/>
      <c r="AK8" s="675">
        <f t="shared" ref="AK8:AK50" si="15">AI8-AJ8</f>
        <v>551000</v>
      </c>
      <c r="AL8" s="673">
        <f>'[2]Seat Off.'!AE8</f>
        <v>475000</v>
      </c>
      <c r="AM8" s="673"/>
      <c r="AN8" s="675">
        <f t="shared" ref="AN8:AN50" si="16">AL8-AM8</f>
        <v>475000</v>
      </c>
      <c r="AO8" s="688">
        <f t="shared" ref="AO8:AP50" si="17">+AF8+AI8+AL8</f>
        <v>1501000</v>
      </c>
      <c r="AP8" s="689">
        <f t="shared" si="17"/>
        <v>0</v>
      </c>
      <c r="AQ8" s="690">
        <f t="shared" ref="AQ8:AQ50" si="18">AO8-AP8</f>
        <v>1501000</v>
      </c>
      <c r="AR8" s="673">
        <f>'[2]Seat Off.'!AH8</f>
        <v>570000</v>
      </c>
      <c r="AS8" s="673"/>
      <c r="AT8" s="674">
        <f t="shared" ref="AT8:AT50" si="19">AR8-AS8</f>
        <v>570000</v>
      </c>
      <c r="AU8" s="673">
        <f>'[2]Seat Off.'!AK8</f>
        <v>475000</v>
      </c>
      <c r="AV8" s="673"/>
      <c r="AW8" s="675">
        <f t="shared" ref="AW8:AW50" si="20">AU8-AV8</f>
        <v>475000</v>
      </c>
      <c r="AX8" s="673">
        <f>'[2]Seat Off.'!AN8</f>
        <v>570000</v>
      </c>
      <c r="AY8" s="673"/>
      <c r="AZ8" s="773">
        <f t="shared" ref="AZ8:AZ50" si="21">AX8-AY8</f>
        <v>570000</v>
      </c>
      <c r="BA8" s="688">
        <f t="shared" ref="BA8:BB50" si="22">+AR8+AU8+AX8</f>
        <v>1615000</v>
      </c>
      <c r="BB8" s="701">
        <f t="shared" si="22"/>
        <v>0</v>
      </c>
      <c r="BC8" s="706">
        <f t="shared" ref="BC8:BC50" si="23">BA8-BB8</f>
        <v>1615000</v>
      </c>
      <c r="BD8" s="711">
        <f t="shared" si="0"/>
        <v>3116000</v>
      </c>
      <c r="BE8" s="715">
        <f t="shared" si="1"/>
        <v>0</v>
      </c>
      <c r="BF8" s="716">
        <f t="shared" ref="BF8:BF50" si="24">BD8-BE8</f>
        <v>3116000</v>
      </c>
      <c r="BG8" s="717">
        <f t="shared" ref="BG8:BG50" si="25">AC8+BD8</f>
        <v>5922300</v>
      </c>
      <c r="BH8" s="673">
        <f t="shared" ref="BH8:BH50" si="26">AD8+BE8</f>
        <v>2138080.9500000002</v>
      </c>
      <c r="BI8" s="677">
        <f t="shared" ref="BI8:BI50" si="27">BG8-BH8</f>
        <v>3784219.05</v>
      </c>
      <c r="BJ8" s="541"/>
      <c r="BK8" s="380"/>
      <c r="BL8" s="374">
        <f>ROUND(VLOOKUP($B8,Test!$A$6:$L$58,11)/1000,2)</f>
        <v>552.92999999999995</v>
      </c>
      <c r="BM8" s="380"/>
      <c r="BN8" s="608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</row>
    <row r="9" spans="1:81" s="383" customFormat="1" ht="33" customHeight="1">
      <c r="A9" s="388">
        <f t="shared" ref="A9:A50" si="28">A8+1</f>
        <v>3</v>
      </c>
      <c r="B9" s="384">
        <v>51203</v>
      </c>
      <c r="C9" s="536" t="s">
        <v>2</v>
      </c>
      <c r="D9" s="697" t="s">
        <v>253</v>
      </c>
      <c r="E9" s="672">
        <f>'[2]Seat Off.'!D9</f>
        <v>665450</v>
      </c>
      <c r="F9" s="673">
        <v>483810</v>
      </c>
      <c r="G9" s="675">
        <f t="shared" si="2"/>
        <v>181640</v>
      </c>
      <c r="H9" s="673">
        <f>'[2]Seat Off.'!G9</f>
        <v>26000</v>
      </c>
      <c r="I9" s="673">
        <v>2400</v>
      </c>
      <c r="J9" s="675">
        <f t="shared" si="3"/>
        <v>23600</v>
      </c>
      <c r="K9" s="673">
        <f>'[2]Seat Off.'!J9</f>
        <v>0</v>
      </c>
      <c r="L9" s="673"/>
      <c r="M9" s="773">
        <f t="shared" si="4"/>
        <v>0</v>
      </c>
      <c r="N9" s="688">
        <f t="shared" si="5"/>
        <v>691450</v>
      </c>
      <c r="O9" s="689">
        <f t="shared" si="5"/>
        <v>486210</v>
      </c>
      <c r="P9" s="690">
        <f t="shared" si="6"/>
        <v>205240</v>
      </c>
      <c r="Q9" s="673">
        <f>'[2]Seat Off.'!M9</f>
        <v>0</v>
      </c>
      <c r="R9" s="673"/>
      <c r="S9" s="675">
        <f t="shared" si="7"/>
        <v>0</v>
      </c>
      <c r="T9" s="673">
        <f>'[2]Seat Off.'!P9</f>
        <v>1000</v>
      </c>
      <c r="U9" s="673"/>
      <c r="V9" s="675">
        <f t="shared" si="8"/>
        <v>1000</v>
      </c>
      <c r="W9" s="673">
        <f>'[2]Seat Off.'!S9</f>
        <v>8700</v>
      </c>
      <c r="X9" s="673"/>
      <c r="Y9" s="773">
        <f t="shared" si="9"/>
        <v>8700</v>
      </c>
      <c r="Z9" s="688">
        <f t="shared" si="10"/>
        <v>9700</v>
      </c>
      <c r="AA9" s="701">
        <f t="shared" si="10"/>
        <v>0</v>
      </c>
      <c r="AB9" s="690">
        <f t="shared" si="11"/>
        <v>9700</v>
      </c>
      <c r="AC9" s="779">
        <f t="shared" si="12"/>
        <v>701150</v>
      </c>
      <c r="AD9" s="776">
        <f t="shared" si="12"/>
        <v>486210</v>
      </c>
      <c r="AE9" s="777">
        <f t="shared" si="13"/>
        <v>214940</v>
      </c>
      <c r="AF9" s="672">
        <f>'[2]Seat Off.'!Y9</f>
        <v>0</v>
      </c>
      <c r="AG9" s="673"/>
      <c r="AH9" s="674">
        <f t="shared" si="14"/>
        <v>0</v>
      </c>
      <c r="AI9" s="673">
        <f>'[2]Seat Off.'!AB9</f>
        <v>1000</v>
      </c>
      <c r="AJ9" s="673"/>
      <c r="AK9" s="675">
        <f t="shared" si="15"/>
        <v>1000</v>
      </c>
      <c r="AL9" s="673">
        <f>'[2]Seat Off.'!AE9</f>
        <v>0</v>
      </c>
      <c r="AM9" s="673"/>
      <c r="AN9" s="675">
        <f t="shared" si="16"/>
        <v>0</v>
      </c>
      <c r="AO9" s="688">
        <f t="shared" si="17"/>
        <v>1000</v>
      </c>
      <c r="AP9" s="689">
        <f t="shared" si="17"/>
        <v>0</v>
      </c>
      <c r="AQ9" s="690">
        <f t="shared" si="18"/>
        <v>1000</v>
      </c>
      <c r="AR9" s="673">
        <f>'[2]Seat Off.'!AH9</f>
        <v>0</v>
      </c>
      <c r="AS9" s="673"/>
      <c r="AT9" s="674">
        <f t="shared" si="19"/>
        <v>0</v>
      </c>
      <c r="AU9" s="673">
        <f>'[2]Seat Off.'!AK9</f>
        <v>0</v>
      </c>
      <c r="AV9" s="673"/>
      <c r="AW9" s="675">
        <f t="shared" si="20"/>
        <v>0</v>
      </c>
      <c r="AX9" s="673">
        <f>'[2]Seat Off.'!AN9</f>
        <v>0</v>
      </c>
      <c r="AY9" s="673"/>
      <c r="AZ9" s="773">
        <f t="shared" si="21"/>
        <v>0</v>
      </c>
      <c r="BA9" s="688">
        <f t="shared" si="22"/>
        <v>0</v>
      </c>
      <c r="BB9" s="701">
        <f t="shared" si="22"/>
        <v>0</v>
      </c>
      <c r="BC9" s="706">
        <f t="shared" si="23"/>
        <v>0</v>
      </c>
      <c r="BD9" s="711">
        <f t="shared" si="0"/>
        <v>1000</v>
      </c>
      <c r="BE9" s="715">
        <f t="shared" si="1"/>
        <v>0</v>
      </c>
      <c r="BF9" s="716">
        <f t="shared" si="24"/>
        <v>1000</v>
      </c>
      <c r="BG9" s="717">
        <f t="shared" si="25"/>
        <v>702150</v>
      </c>
      <c r="BH9" s="673">
        <f t="shared" si="26"/>
        <v>486210</v>
      </c>
      <c r="BI9" s="677">
        <f t="shared" si="27"/>
        <v>215940</v>
      </c>
      <c r="BJ9" s="541"/>
      <c r="BK9" s="380"/>
      <c r="BL9" s="374">
        <f>ROUND(VLOOKUP($B9,Test!$A$6:$L$58,11)/1000,2)</f>
        <v>0</v>
      </c>
      <c r="BM9" s="380"/>
      <c r="BN9" s="608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</row>
    <row r="10" spans="1:81" s="383" customFormat="1" ht="33" customHeight="1">
      <c r="A10" s="388">
        <f t="shared" si="28"/>
        <v>4</v>
      </c>
      <c r="B10" s="389">
        <v>51299</v>
      </c>
      <c r="C10" s="537" t="s">
        <v>3</v>
      </c>
      <c r="D10" s="697" t="s">
        <v>254</v>
      </c>
      <c r="E10" s="672">
        <f>'[2]Seat Off.'!D10</f>
        <v>231700</v>
      </c>
      <c r="F10" s="673">
        <v>187094</v>
      </c>
      <c r="G10" s="675">
        <f t="shared" si="2"/>
        <v>44606</v>
      </c>
      <c r="H10" s="673">
        <f>'[2]Seat Off.'!G10</f>
        <v>626940</v>
      </c>
      <c r="I10" s="673">
        <v>528684.14</v>
      </c>
      <c r="J10" s="675">
        <f t="shared" si="3"/>
        <v>98255.859999999986</v>
      </c>
      <c r="K10" s="673">
        <f>'[2]Seat Off.'!J10</f>
        <v>915884</v>
      </c>
      <c r="L10" s="673">
        <v>1004729.51</v>
      </c>
      <c r="M10" s="773">
        <f t="shared" si="4"/>
        <v>-88845.510000000009</v>
      </c>
      <c r="N10" s="688">
        <f t="shared" si="5"/>
        <v>1774524</v>
      </c>
      <c r="O10" s="689">
        <f t="shared" si="5"/>
        <v>1720507.65</v>
      </c>
      <c r="P10" s="690">
        <f t="shared" si="6"/>
        <v>54016.350000000093</v>
      </c>
      <c r="Q10" s="673">
        <f>'[2]Seat Off.'!M10</f>
        <v>298360</v>
      </c>
      <c r="R10" s="673">
        <v>31441.73</v>
      </c>
      <c r="S10" s="675">
        <f t="shared" si="7"/>
        <v>266918.27</v>
      </c>
      <c r="T10" s="673">
        <f>'[2]Seat Off.'!P10</f>
        <v>431700</v>
      </c>
      <c r="U10" s="673"/>
      <c r="V10" s="675">
        <f t="shared" si="8"/>
        <v>431700</v>
      </c>
      <c r="W10" s="673">
        <f>'[2]Seat Off.'!S10</f>
        <v>314200</v>
      </c>
      <c r="X10" s="673"/>
      <c r="Y10" s="773">
        <f t="shared" si="9"/>
        <v>314200</v>
      </c>
      <c r="Z10" s="688">
        <f t="shared" si="10"/>
        <v>1044260</v>
      </c>
      <c r="AA10" s="701">
        <f t="shared" si="10"/>
        <v>31441.73</v>
      </c>
      <c r="AB10" s="690">
        <f t="shared" si="11"/>
        <v>1012818.27</v>
      </c>
      <c r="AC10" s="779">
        <f t="shared" si="12"/>
        <v>2818784</v>
      </c>
      <c r="AD10" s="776">
        <f t="shared" si="12"/>
        <v>1751949.38</v>
      </c>
      <c r="AE10" s="777">
        <f t="shared" si="13"/>
        <v>1066834.6200000001</v>
      </c>
      <c r="AF10" s="672">
        <f>'[2]Seat Off.'!Y10</f>
        <v>909464</v>
      </c>
      <c r="AG10" s="673"/>
      <c r="AH10" s="674">
        <f t="shared" si="14"/>
        <v>909464</v>
      </c>
      <c r="AI10" s="673">
        <f>'[2]Seat Off.'!AB10</f>
        <v>229200</v>
      </c>
      <c r="AJ10" s="673"/>
      <c r="AK10" s="675">
        <f t="shared" si="15"/>
        <v>229200</v>
      </c>
      <c r="AL10" s="673">
        <f>'[2]Seat Off.'!AE10</f>
        <v>289000</v>
      </c>
      <c r="AM10" s="673"/>
      <c r="AN10" s="675">
        <f t="shared" si="16"/>
        <v>289000</v>
      </c>
      <c r="AO10" s="688">
        <f t="shared" si="17"/>
        <v>1427664</v>
      </c>
      <c r="AP10" s="689">
        <f t="shared" si="17"/>
        <v>0</v>
      </c>
      <c r="AQ10" s="690">
        <f t="shared" si="18"/>
        <v>1427664</v>
      </c>
      <c r="AR10" s="673">
        <f>'[2]Seat Off.'!AH10</f>
        <v>393050</v>
      </c>
      <c r="AS10" s="673"/>
      <c r="AT10" s="674">
        <f t="shared" si="19"/>
        <v>393050</v>
      </c>
      <c r="AU10" s="673">
        <f>'[2]Seat Off.'!AK10</f>
        <v>395050</v>
      </c>
      <c r="AV10" s="673"/>
      <c r="AW10" s="675">
        <f t="shared" si="20"/>
        <v>395050</v>
      </c>
      <c r="AX10" s="673">
        <f>'[2]Seat Off.'!AN10</f>
        <v>347230</v>
      </c>
      <c r="AY10" s="673"/>
      <c r="AZ10" s="773">
        <f t="shared" si="21"/>
        <v>347230</v>
      </c>
      <c r="BA10" s="688">
        <f t="shared" si="22"/>
        <v>1135330</v>
      </c>
      <c r="BB10" s="701">
        <f t="shared" si="22"/>
        <v>0</v>
      </c>
      <c r="BC10" s="706">
        <f t="shared" si="23"/>
        <v>1135330</v>
      </c>
      <c r="BD10" s="711">
        <f t="shared" si="0"/>
        <v>2562994</v>
      </c>
      <c r="BE10" s="715">
        <f t="shared" si="1"/>
        <v>0</v>
      </c>
      <c r="BF10" s="716">
        <f t="shared" si="24"/>
        <v>2562994</v>
      </c>
      <c r="BG10" s="717">
        <f t="shared" si="25"/>
        <v>5381778</v>
      </c>
      <c r="BH10" s="673">
        <f t="shared" si="26"/>
        <v>1751949.38</v>
      </c>
      <c r="BI10" s="677">
        <f t="shared" si="27"/>
        <v>3629828.62</v>
      </c>
      <c r="BJ10" s="541"/>
      <c r="BK10" s="380"/>
      <c r="BL10" s="374">
        <f>ROUND(VLOOKUP($B10,Test!$A$6:$L$58,11)/1000,2)</f>
        <v>579.83000000000004</v>
      </c>
      <c r="BM10" s="380"/>
      <c r="BN10" s="608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</row>
    <row r="11" spans="1:81" s="383" customFormat="1" ht="33" customHeight="1">
      <c r="A11" s="388">
        <f t="shared" si="28"/>
        <v>5</v>
      </c>
      <c r="B11" s="384">
        <v>51301</v>
      </c>
      <c r="C11" s="536" t="s">
        <v>4</v>
      </c>
      <c r="D11" s="697" t="s">
        <v>255</v>
      </c>
      <c r="E11" s="672">
        <f>'[2]Seat Off.'!D11</f>
        <v>0</v>
      </c>
      <c r="F11" s="673">
        <v>0</v>
      </c>
      <c r="G11" s="675">
        <f t="shared" si="2"/>
        <v>0</v>
      </c>
      <c r="H11" s="673">
        <f>'[2]Seat Off.'!G11</f>
        <v>0</v>
      </c>
      <c r="I11" s="673"/>
      <c r="J11" s="675">
        <f t="shared" si="3"/>
        <v>0</v>
      </c>
      <c r="K11" s="673">
        <f>'[2]Seat Off.'!J11</f>
        <v>0</v>
      </c>
      <c r="L11" s="673"/>
      <c r="M11" s="773">
        <f t="shared" si="4"/>
        <v>0</v>
      </c>
      <c r="N11" s="688">
        <f t="shared" si="5"/>
        <v>0</v>
      </c>
      <c r="O11" s="689">
        <f t="shared" si="5"/>
        <v>0</v>
      </c>
      <c r="P11" s="690">
        <f t="shared" si="6"/>
        <v>0</v>
      </c>
      <c r="Q11" s="673">
        <f>'[2]Seat Off.'!M11</f>
        <v>0</v>
      </c>
      <c r="R11" s="673"/>
      <c r="S11" s="675">
        <f t="shared" si="7"/>
        <v>0</v>
      </c>
      <c r="T11" s="673">
        <f>'[2]Seat Off.'!P11</f>
        <v>0</v>
      </c>
      <c r="U11" s="673"/>
      <c r="V11" s="675">
        <f t="shared" si="8"/>
        <v>0</v>
      </c>
      <c r="W11" s="673">
        <f>'[2]Seat Off.'!S11</f>
        <v>0</v>
      </c>
      <c r="X11" s="673"/>
      <c r="Y11" s="773">
        <f t="shared" si="9"/>
        <v>0</v>
      </c>
      <c r="Z11" s="688">
        <f t="shared" si="10"/>
        <v>0</v>
      </c>
      <c r="AA11" s="701">
        <f t="shared" si="10"/>
        <v>0</v>
      </c>
      <c r="AB11" s="690">
        <f t="shared" si="11"/>
        <v>0</v>
      </c>
      <c r="AC11" s="779">
        <f t="shared" si="12"/>
        <v>0</v>
      </c>
      <c r="AD11" s="776">
        <f t="shared" si="12"/>
        <v>0</v>
      </c>
      <c r="AE11" s="777">
        <f t="shared" si="13"/>
        <v>0</v>
      </c>
      <c r="AF11" s="672">
        <f>'[2]Seat Off.'!Y11</f>
        <v>0</v>
      </c>
      <c r="AG11" s="673"/>
      <c r="AH11" s="674">
        <f t="shared" si="14"/>
        <v>0</v>
      </c>
      <c r="AI11" s="673">
        <f>'[2]Seat Off.'!AB11</f>
        <v>0</v>
      </c>
      <c r="AJ11" s="673"/>
      <c r="AK11" s="675">
        <f t="shared" si="15"/>
        <v>0</v>
      </c>
      <c r="AL11" s="673">
        <f>'[2]Seat Off.'!AE11</f>
        <v>0</v>
      </c>
      <c r="AM11" s="673"/>
      <c r="AN11" s="675">
        <f t="shared" si="16"/>
        <v>0</v>
      </c>
      <c r="AO11" s="688">
        <f t="shared" si="17"/>
        <v>0</v>
      </c>
      <c r="AP11" s="689">
        <f t="shared" si="17"/>
        <v>0</v>
      </c>
      <c r="AQ11" s="690">
        <f t="shared" si="18"/>
        <v>0</v>
      </c>
      <c r="AR11" s="673">
        <f>'[2]Seat Off.'!AH11</f>
        <v>0</v>
      </c>
      <c r="AS11" s="673"/>
      <c r="AT11" s="674">
        <f t="shared" si="19"/>
        <v>0</v>
      </c>
      <c r="AU11" s="673">
        <f>'[2]Seat Off.'!AK11</f>
        <v>0</v>
      </c>
      <c r="AV11" s="673"/>
      <c r="AW11" s="675">
        <f t="shared" si="20"/>
        <v>0</v>
      </c>
      <c r="AX11" s="673">
        <f>'[2]Seat Off.'!AN11</f>
        <v>0</v>
      </c>
      <c r="AY11" s="673"/>
      <c r="AZ11" s="773">
        <f t="shared" si="21"/>
        <v>0</v>
      </c>
      <c r="BA11" s="688">
        <f t="shared" si="22"/>
        <v>0</v>
      </c>
      <c r="BB11" s="701">
        <f t="shared" si="22"/>
        <v>0</v>
      </c>
      <c r="BC11" s="706">
        <f t="shared" si="23"/>
        <v>0</v>
      </c>
      <c r="BD11" s="711">
        <f t="shared" si="0"/>
        <v>0</v>
      </c>
      <c r="BE11" s="715">
        <f t="shared" si="1"/>
        <v>0</v>
      </c>
      <c r="BF11" s="716">
        <f t="shared" si="24"/>
        <v>0</v>
      </c>
      <c r="BG11" s="717">
        <f t="shared" si="25"/>
        <v>0</v>
      </c>
      <c r="BH11" s="673">
        <f t="shared" si="26"/>
        <v>0</v>
      </c>
      <c r="BI11" s="677">
        <f t="shared" si="27"/>
        <v>0</v>
      </c>
      <c r="BJ11" s="541"/>
      <c r="BK11" s="380"/>
      <c r="BL11" s="374">
        <f>ROUND(VLOOKUP($B11,Test!$A$6:$L$58,11)/1000,2)</f>
        <v>0</v>
      </c>
      <c r="BM11" s="380"/>
      <c r="BN11" s="608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</row>
    <row r="12" spans="1:81" s="383" customFormat="1" ht="33" customHeight="1">
      <c r="A12" s="388">
        <f t="shared" si="28"/>
        <v>6</v>
      </c>
      <c r="B12" s="384">
        <v>51302</v>
      </c>
      <c r="C12" s="536" t="s">
        <v>5</v>
      </c>
      <c r="D12" s="697" t="s">
        <v>256</v>
      </c>
      <c r="E12" s="672">
        <f>'[2]Seat Off.'!D12</f>
        <v>10917</v>
      </c>
      <c r="F12" s="673">
        <v>10917</v>
      </c>
      <c r="G12" s="675">
        <f t="shared" si="2"/>
        <v>0</v>
      </c>
      <c r="H12" s="673">
        <f>'[2]Seat Off.'!G12</f>
        <v>10213.790000000001</v>
      </c>
      <c r="I12" s="673">
        <v>10213.790000000001</v>
      </c>
      <c r="J12" s="675">
        <f t="shared" si="3"/>
        <v>0</v>
      </c>
      <c r="K12" s="673">
        <f>'[2]Seat Off.'!J12</f>
        <v>10917</v>
      </c>
      <c r="L12" s="673">
        <v>6996.71</v>
      </c>
      <c r="M12" s="773">
        <f t="shared" si="4"/>
        <v>3920.29</v>
      </c>
      <c r="N12" s="688">
        <f t="shared" si="5"/>
        <v>32047.79</v>
      </c>
      <c r="O12" s="689">
        <f t="shared" si="5"/>
        <v>28127.5</v>
      </c>
      <c r="P12" s="690">
        <f t="shared" si="6"/>
        <v>3920.2900000000009</v>
      </c>
      <c r="Q12" s="673">
        <f>'[2]Seat Off.'!M12</f>
        <v>10683</v>
      </c>
      <c r="R12" s="673">
        <v>10683</v>
      </c>
      <c r="S12" s="675">
        <f t="shared" si="7"/>
        <v>0</v>
      </c>
      <c r="T12" s="673">
        <f>'[2]Seat Off.'!P12</f>
        <v>11037.8</v>
      </c>
      <c r="U12" s="673"/>
      <c r="V12" s="675">
        <f t="shared" si="8"/>
        <v>11037.8</v>
      </c>
      <c r="W12" s="673">
        <f>'[2]Seat Off.'!S12</f>
        <v>10683</v>
      </c>
      <c r="X12" s="673"/>
      <c r="Y12" s="773">
        <f t="shared" si="9"/>
        <v>10683</v>
      </c>
      <c r="Z12" s="688">
        <f t="shared" si="10"/>
        <v>32403.8</v>
      </c>
      <c r="AA12" s="701">
        <f t="shared" si="10"/>
        <v>10683</v>
      </c>
      <c r="AB12" s="690">
        <f t="shared" si="11"/>
        <v>21720.799999999999</v>
      </c>
      <c r="AC12" s="779">
        <f t="shared" si="12"/>
        <v>64451.59</v>
      </c>
      <c r="AD12" s="776">
        <f t="shared" si="12"/>
        <v>38810.5</v>
      </c>
      <c r="AE12" s="777">
        <f t="shared" si="13"/>
        <v>25641.089999999997</v>
      </c>
      <c r="AF12" s="672">
        <f>'[2]Seat Off.'!Y12</f>
        <v>11039</v>
      </c>
      <c r="AG12" s="673"/>
      <c r="AH12" s="674">
        <f t="shared" si="14"/>
        <v>11039</v>
      </c>
      <c r="AI12" s="673">
        <f>'[2]Seat Off.'!AB12</f>
        <v>11039</v>
      </c>
      <c r="AJ12" s="673"/>
      <c r="AK12" s="675">
        <f t="shared" si="15"/>
        <v>11039</v>
      </c>
      <c r="AL12" s="673">
        <f>'[2]Seat Off.'!AE12</f>
        <v>10681.93</v>
      </c>
      <c r="AM12" s="673"/>
      <c r="AN12" s="675">
        <f t="shared" si="16"/>
        <v>10681.93</v>
      </c>
      <c r="AO12" s="688">
        <f t="shared" si="17"/>
        <v>32759.93</v>
      </c>
      <c r="AP12" s="689">
        <f t="shared" si="17"/>
        <v>0</v>
      </c>
      <c r="AQ12" s="690">
        <f t="shared" si="18"/>
        <v>32759.93</v>
      </c>
      <c r="AR12" s="673">
        <f>'[2]Seat Off.'!AH12</f>
        <v>11038</v>
      </c>
      <c r="AS12" s="673"/>
      <c r="AT12" s="674">
        <f t="shared" si="19"/>
        <v>11038</v>
      </c>
      <c r="AU12" s="673">
        <f>'[2]Seat Off.'!AK12</f>
        <v>10683.36</v>
      </c>
      <c r="AV12" s="673"/>
      <c r="AW12" s="675">
        <f t="shared" si="20"/>
        <v>10683.36</v>
      </c>
      <c r="AX12" s="673">
        <f>'[2]Seat Off.'!AN12</f>
        <v>11038</v>
      </c>
      <c r="AY12" s="673"/>
      <c r="AZ12" s="773">
        <f t="shared" si="21"/>
        <v>11038</v>
      </c>
      <c r="BA12" s="688">
        <f t="shared" si="22"/>
        <v>32759.360000000001</v>
      </c>
      <c r="BB12" s="701">
        <f t="shared" si="22"/>
        <v>0</v>
      </c>
      <c r="BC12" s="706">
        <f t="shared" si="23"/>
        <v>32759.360000000001</v>
      </c>
      <c r="BD12" s="711">
        <f t="shared" si="0"/>
        <v>65519.29</v>
      </c>
      <c r="BE12" s="715">
        <f t="shared" si="1"/>
        <v>0</v>
      </c>
      <c r="BF12" s="716">
        <f t="shared" si="24"/>
        <v>65519.29</v>
      </c>
      <c r="BG12" s="717">
        <f t="shared" si="25"/>
        <v>129970.88</v>
      </c>
      <c r="BH12" s="673">
        <f t="shared" si="26"/>
        <v>38810.5</v>
      </c>
      <c r="BI12" s="677">
        <f t="shared" si="27"/>
        <v>91160.38</v>
      </c>
      <c r="BJ12" s="541"/>
      <c r="BK12" s="380"/>
      <c r="BL12" s="374">
        <f>ROUND(VLOOKUP($B12,Test!$A$6:$L$58,11)/1000,2)</f>
        <v>12.09</v>
      </c>
      <c r="BM12" s="380"/>
      <c r="BN12" s="608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</row>
    <row r="13" spans="1:81" s="383" customFormat="1" ht="33" customHeight="1">
      <c r="A13" s="388">
        <f t="shared" si="28"/>
        <v>7</v>
      </c>
      <c r="B13" s="384">
        <v>51306</v>
      </c>
      <c r="C13" s="536" t="s">
        <v>6</v>
      </c>
      <c r="D13" s="697" t="s">
        <v>257</v>
      </c>
      <c r="E13" s="672">
        <f>'[2]Seat Off.'!D13</f>
        <v>0</v>
      </c>
      <c r="F13" s="673"/>
      <c r="G13" s="675">
        <f t="shared" si="2"/>
        <v>0</v>
      </c>
      <c r="H13" s="673">
        <f>'[2]Seat Off.'!G13</f>
        <v>0</v>
      </c>
      <c r="I13" s="673"/>
      <c r="J13" s="675">
        <f t="shared" si="3"/>
        <v>0</v>
      </c>
      <c r="K13" s="673">
        <f>'[2]Seat Off.'!J13</f>
        <v>0</v>
      </c>
      <c r="L13" s="673"/>
      <c r="M13" s="773">
        <f t="shared" si="4"/>
        <v>0</v>
      </c>
      <c r="N13" s="688">
        <f t="shared" si="5"/>
        <v>0</v>
      </c>
      <c r="O13" s="689">
        <f t="shared" si="5"/>
        <v>0</v>
      </c>
      <c r="P13" s="690">
        <f t="shared" si="6"/>
        <v>0</v>
      </c>
      <c r="Q13" s="673">
        <f>'[2]Seat Off.'!M13</f>
        <v>0</v>
      </c>
      <c r="R13" s="673"/>
      <c r="S13" s="675">
        <f t="shared" si="7"/>
        <v>0</v>
      </c>
      <c r="T13" s="673">
        <f>'[2]Seat Off.'!P13</f>
        <v>0</v>
      </c>
      <c r="U13" s="673"/>
      <c r="V13" s="675">
        <f t="shared" si="8"/>
        <v>0</v>
      </c>
      <c r="W13" s="673">
        <f>'[2]Seat Off.'!S13</f>
        <v>0</v>
      </c>
      <c r="X13" s="673"/>
      <c r="Y13" s="773">
        <f t="shared" si="9"/>
        <v>0</v>
      </c>
      <c r="Z13" s="688">
        <f t="shared" si="10"/>
        <v>0</v>
      </c>
      <c r="AA13" s="701">
        <f t="shared" si="10"/>
        <v>0</v>
      </c>
      <c r="AB13" s="690">
        <f t="shared" si="11"/>
        <v>0</v>
      </c>
      <c r="AC13" s="779">
        <f t="shared" si="12"/>
        <v>0</v>
      </c>
      <c r="AD13" s="776">
        <f t="shared" si="12"/>
        <v>0</v>
      </c>
      <c r="AE13" s="777">
        <f t="shared" si="13"/>
        <v>0</v>
      </c>
      <c r="AF13" s="672">
        <f>'[2]Seat Off.'!Y13</f>
        <v>0</v>
      </c>
      <c r="AG13" s="673"/>
      <c r="AH13" s="674">
        <f t="shared" si="14"/>
        <v>0</v>
      </c>
      <c r="AI13" s="673">
        <f>'[2]Seat Off.'!AB13</f>
        <v>0</v>
      </c>
      <c r="AJ13" s="673"/>
      <c r="AK13" s="675">
        <f t="shared" si="15"/>
        <v>0</v>
      </c>
      <c r="AL13" s="673">
        <f>'[2]Seat Off.'!AE13</f>
        <v>0</v>
      </c>
      <c r="AM13" s="673"/>
      <c r="AN13" s="675">
        <f t="shared" si="16"/>
        <v>0</v>
      </c>
      <c r="AO13" s="688">
        <f t="shared" si="17"/>
        <v>0</v>
      </c>
      <c r="AP13" s="689">
        <f t="shared" si="17"/>
        <v>0</v>
      </c>
      <c r="AQ13" s="690">
        <f t="shared" si="18"/>
        <v>0</v>
      </c>
      <c r="AR13" s="673">
        <f>'[2]Seat Off.'!AH13</f>
        <v>0</v>
      </c>
      <c r="AS13" s="673"/>
      <c r="AT13" s="674">
        <f t="shared" si="19"/>
        <v>0</v>
      </c>
      <c r="AU13" s="673">
        <f>'[2]Seat Off.'!AK13</f>
        <v>0</v>
      </c>
      <c r="AV13" s="673"/>
      <c r="AW13" s="675">
        <f t="shared" si="20"/>
        <v>0</v>
      </c>
      <c r="AX13" s="673">
        <f>'[2]Seat Off.'!AN13</f>
        <v>0</v>
      </c>
      <c r="AY13" s="673"/>
      <c r="AZ13" s="773">
        <f t="shared" si="21"/>
        <v>0</v>
      </c>
      <c r="BA13" s="688">
        <f t="shared" si="22"/>
        <v>0</v>
      </c>
      <c r="BB13" s="701">
        <f t="shared" si="22"/>
        <v>0</v>
      </c>
      <c r="BC13" s="706">
        <f t="shared" si="23"/>
        <v>0</v>
      </c>
      <c r="BD13" s="711">
        <f t="shared" si="0"/>
        <v>0</v>
      </c>
      <c r="BE13" s="715">
        <f t="shared" si="1"/>
        <v>0</v>
      </c>
      <c r="BF13" s="716">
        <f t="shared" si="24"/>
        <v>0</v>
      </c>
      <c r="BG13" s="717">
        <f t="shared" si="25"/>
        <v>0</v>
      </c>
      <c r="BH13" s="673">
        <f t="shared" si="26"/>
        <v>0</v>
      </c>
      <c r="BI13" s="677">
        <f t="shared" si="27"/>
        <v>0</v>
      </c>
      <c r="BJ13" s="541"/>
      <c r="BK13" s="380"/>
      <c r="BL13" s="374">
        <f>ROUND(VLOOKUP($B13,Test!$A$6:$L$58,11)/1000,2)</f>
        <v>0</v>
      </c>
      <c r="BM13" s="380"/>
      <c r="BN13" s="608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</row>
    <row r="14" spans="1:81" s="383" customFormat="1" ht="33" customHeight="1">
      <c r="A14" s="388">
        <f t="shared" si="28"/>
        <v>8</v>
      </c>
      <c r="B14" s="384">
        <v>51307</v>
      </c>
      <c r="C14" s="536" t="s">
        <v>7</v>
      </c>
      <c r="D14" s="697" t="s">
        <v>258</v>
      </c>
      <c r="E14" s="786">
        <f>'[2]Seat Off.'!D14</f>
        <v>131950</v>
      </c>
      <c r="F14" s="673">
        <v>77617.039999999994</v>
      </c>
      <c r="G14" s="675">
        <f t="shared" si="2"/>
        <v>54332.960000000006</v>
      </c>
      <c r="H14" s="682">
        <f>'[2]Seat Off.'!G14</f>
        <v>187150</v>
      </c>
      <c r="I14" s="673">
        <v>110846.46</v>
      </c>
      <c r="J14" s="675">
        <f t="shared" si="3"/>
        <v>76303.539999999994</v>
      </c>
      <c r="K14" s="682">
        <f>'[2]Seat Off.'!J14</f>
        <v>157250</v>
      </c>
      <c r="L14" s="673">
        <v>150946.69</v>
      </c>
      <c r="M14" s="773">
        <f t="shared" si="4"/>
        <v>6303.3099999999977</v>
      </c>
      <c r="N14" s="688">
        <f t="shared" si="5"/>
        <v>476350</v>
      </c>
      <c r="O14" s="689">
        <f t="shared" si="5"/>
        <v>339410.19</v>
      </c>
      <c r="P14" s="690">
        <f t="shared" si="6"/>
        <v>136939.81</v>
      </c>
      <c r="Q14" s="682">
        <f>'[2]Seat Off.'!M14</f>
        <v>158500</v>
      </c>
      <c r="R14" s="673">
        <v>171809.58</v>
      </c>
      <c r="S14" s="675">
        <f t="shared" si="7"/>
        <v>-13309.579999999987</v>
      </c>
      <c r="T14" s="682">
        <f>'[2]Seat Off.'!P14</f>
        <v>140350</v>
      </c>
      <c r="U14" s="673"/>
      <c r="V14" s="675">
        <f t="shared" si="8"/>
        <v>140350</v>
      </c>
      <c r="W14" s="682">
        <f>'[2]Seat Off.'!S14</f>
        <v>172050</v>
      </c>
      <c r="X14" s="673"/>
      <c r="Y14" s="773">
        <f t="shared" si="9"/>
        <v>172050</v>
      </c>
      <c r="Z14" s="688">
        <f t="shared" si="10"/>
        <v>470900</v>
      </c>
      <c r="AA14" s="701">
        <f t="shared" si="10"/>
        <v>171809.58</v>
      </c>
      <c r="AB14" s="690">
        <f t="shared" si="11"/>
        <v>299090.42000000004</v>
      </c>
      <c r="AC14" s="779">
        <f t="shared" si="12"/>
        <v>947250</v>
      </c>
      <c r="AD14" s="776">
        <f t="shared" si="12"/>
        <v>511219.77</v>
      </c>
      <c r="AE14" s="777">
        <f t="shared" si="13"/>
        <v>436030.23</v>
      </c>
      <c r="AF14" s="786">
        <f>'[2]Seat Off.'!Y14</f>
        <v>168150</v>
      </c>
      <c r="AG14" s="673"/>
      <c r="AH14" s="674">
        <f t="shared" si="14"/>
        <v>168150</v>
      </c>
      <c r="AI14" s="682">
        <f>'[2]Seat Off.'!AB14</f>
        <v>192050</v>
      </c>
      <c r="AJ14" s="673"/>
      <c r="AK14" s="675">
        <f t="shared" si="15"/>
        <v>192050</v>
      </c>
      <c r="AL14" s="682">
        <f>'[2]Seat Off.'!AE14</f>
        <v>136750</v>
      </c>
      <c r="AM14" s="673"/>
      <c r="AN14" s="675">
        <f t="shared" si="16"/>
        <v>136750</v>
      </c>
      <c r="AO14" s="688">
        <f t="shared" si="17"/>
        <v>496950</v>
      </c>
      <c r="AP14" s="689">
        <f t="shared" si="17"/>
        <v>0</v>
      </c>
      <c r="AQ14" s="690">
        <f t="shared" si="18"/>
        <v>496950</v>
      </c>
      <c r="AR14" s="682">
        <f>'[2]Seat Off.'!AH14</f>
        <v>209650</v>
      </c>
      <c r="AS14" s="673"/>
      <c r="AT14" s="674">
        <f t="shared" si="19"/>
        <v>209650</v>
      </c>
      <c r="AU14" s="682">
        <f>'[2]Seat Off.'!AK14</f>
        <v>148600</v>
      </c>
      <c r="AV14" s="673"/>
      <c r="AW14" s="675">
        <f t="shared" si="20"/>
        <v>148600</v>
      </c>
      <c r="AX14" s="673">
        <f>'[2]Seat Off.'!AN14</f>
        <v>132550</v>
      </c>
      <c r="AY14" s="673"/>
      <c r="AZ14" s="773">
        <f t="shared" si="21"/>
        <v>132550</v>
      </c>
      <c r="BA14" s="688">
        <f t="shared" si="22"/>
        <v>490800</v>
      </c>
      <c r="BB14" s="701">
        <f t="shared" si="22"/>
        <v>0</v>
      </c>
      <c r="BC14" s="706">
        <f t="shared" si="23"/>
        <v>490800</v>
      </c>
      <c r="BD14" s="711">
        <f t="shared" si="0"/>
        <v>987750</v>
      </c>
      <c r="BE14" s="715">
        <f t="shared" si="1"/>
        <v>0</v>
      </c>
      <c r="BF14" s="716">
        <f t="shared" si="24"/>
        <v>987750</v>
      </c>
      <c r="BG14" s="717">
        <f t="shared" si="25"/>
        <v>1935000</v>
      </c>
      <c r="BH14" s="682">
        <f t="shared" si="26"/>
        <v>511219.77</v>
      </c>
      <c r="BI14" s="677">
        <f t="shared" si="27"/>
        <v>1423780.23</v>
      </c>
      <c r="BJ14" s="541"/>
      <c r="BK14" s="380"/>
      <c r="BL14" s="374">
        <f>ROUND(VLOOKUP($B14,Test!$A$6:$L$58,11)/1000,2)</f>
        <v>159.25</v>
      </c>
      <c r="BM14" s="380"/>
      <c r="BN14" s="608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</row>
    <row r="15" spans="1:81" s="383" customFormat="1" ht="33" customHeight="1">
      <c r="A15" s="388">
        <f t="shared" si="28"/>
        <v>9</v>
      </c>
      <c r="B15" s="384">
        <v>51308</v>
      </c>
      <c r="C15" s="536" t="s">
        <v>8</v>
      </c>
      <c r="D15" s="697" t="s">
        <v>259</v>
      </c>
      <c r="E15" s="672">
        <f>'[2]Seat Off.'!D15</f>
        <v>155600</v>
      </c>
      <c r="F15" s="673">
        <v>199889</v>
      </c>
      <c r="G15" s="675">
        <f t="shared" si="2"/>
        <v>-44289</v>
      </c>
      <c r="H15" s="673">
        <f>'[2]Seat Off.'!G15</f>
        <v>163380</v>
      </c>
      <c r="I15" s="673">
        <v>192443</v>
      </c>
      <c r="J15" s="675">
        <f t="shared" si="3"/>
        <v>-29063</v>
      </c>
      <c r="K15" s="673">
        <f>'[2]Seat Off.'!J15</f>
        <v>178940</v>
      </c>
      <c r="L15" s="673">
        <v>192228</v>
      </c>
      <c r="M15" s="773">
        <f t="shared" si="4"/>
        <v>-13288</v>
      </c>
      <c r="N15" s="688">
        <f t="shared" si="5"/>
        <v>497920</v>
      </c>
      <c r="O15" s="689">
        <f t="shared" si="5"/>
        <v>584560</v>
      </c>
      <c r="P15" s="690">
        <f t="shared" si="6"/>
        <v>-86640</v>
      </c>
      <c r="Q15" s="673">
        <f>'[2]Seat Off.'!M15</f>
        <v>140040</v>
      </c>
      <c r="R15" s="673">
        <v>96985</v>
      </c>
      <c r="S15" s="675">
        <f t="shared" si="7"/>
        <v>43055</v>
      </c>
      <c r="T15" s="673">
        <f>'[2]Seat Off.'!P15</f>
        <v>147820</v>
      </c>
      <c r="U15" s="673"/>
      <c r="V15" s="675">
        <f t="shared" si="8"/>
        <v>147820</v>
      </c>
      <c r="W15" s="673">
        <f>'[2]Seat Off.'!S15</f>
        <v>171160</v>
      </c>
      <c r="X15" s="673"/>
      <c r="Y15" s="773">
        <f t="shared" si="9"/>
        <v>171160</v>
      </c>
      <c r="Z15" s="688">
        <f t="shared" si="10"/>
        <v>459020</v>
      </c>
      <c r="AA15" s="701">
        <f t="shared" si="10"/>
        <v>96985</v>
      </c>
      <c r="AB15" s="690">
        <f t="shared" si="11"/>
        <v>362035</v>
      </c>
      <c r="AC15" s="779">
        <f t="shared" si="12"/>
        <v>956940</v>
      </c>
      <c r="AD15" s="776">
        <f t="shared" si="12"/>
        <v>681545</v>
      </c>
      <c r="AE15" s="777">
        <f t="shared" si="13"/>
        <v>275395</v>
      </c>
      <c r="AF15" s="672">
        <f>'[2]Seat Off.'!Y15</f>
        <v>163380</v>
      </c>
      <c r="AG15" s="673"/>
      <c r="AH15" s="674">
        <f t="shared" si="14"/>
        <v>163380</v>
      </c>
      <c r="AI15" s="673">
        <f>'[2]Seat Off.'!AB15</f>
        <v>155600</v>
      </c>
      <c r="AJ15" s="673"/>
      <c r="AK15" s="675">
        <f t="shared" si="15"/>
        <v>155600</v>
      </c>
      <c r="AL15" s="673">
        <f>'[2]Seat Off.'!AE15</f>
        <v>171160</v>
      </c>
      <c r="AM15" s="673"/>
      <c r="AN15" s="675">
        <f t="shared" si="16"/>
        <v>171160</v>
      </c>
      <c r="AO15" s="688">
        <f t="shared" si="17"/>
        <v>490140</v>
      </c>
      <c r="AP15" s="689">
        <f t="shared" si="17"/>
        <v>0</v>
      </c>
      <c r="AQ15" s="690">
        <f t="shared" si="18"/>
        <v>490140</v>
      </c>
      <c r="AR15" s="673">
        <f>'[2]Seat Off.'!AH15</f>
        <v>163380</v>
      </c>
      <c r="AS15" s="673"/>
      <c r="AT15" s="674">
        <f t="shared" si="19"/>
        <v>163380</v>
      </c>
      <c r="AU15" s="673">
        <f>'[2]Seat Off.'!AK15</f>
        <v>163380</v>
      </c>
      <c r="AV15" s="673"/>
      <c r="AW15" s="675">
        <f t="shared" si="20"/>
        <v>163380</v>
      </c>
      <c r="AX15" s="673">
        <f>'[2]Seat Off.'!AN15</f>
        <v>171160</v>
      </c>
      <c r="AY15" s="673"/>
      <c r="AZ15" s="773">
        <f t="shared" si="21"/>
        <v>171160</v>
      </c>
      <c r="BA15" s="688">
        <f t="shared" si="22"/>
        <v>497920</v>
      </c>
      <c r="BB15" s="701">
        <f t="shared" si="22"/>
        <v>0</v>
      </c>
      <c r="BC15" s="706">
        <f t="shared" si="23"/>
        <v>497920</v>
      </c>
      <c r="BD15" s="711">
        <f t="shared" si="0"/>
        <v>988060</v>
      </c>
      <c r="BE15" s="715">
        <f t="shared" si="1"/>
        <v>0</v>
      </c>
      <c r="BF15" s="716">
        <f t="shared" si="24"/>
        <v>988060</v>
      </c>
      <c r="BG15" s="717">
        <f t="shared" si="25"/>
        <v>1945000</v>
      </c>
      <c r="BH15" s="673">
        <f t="shared" si="26"/>
        <v>681545</v>
      </c>
      <c r="BI15" s="677">
        <f t="shared" si="27"/>
        <v>1263455</v>
      </c>
      <c r="BJ15" s="541"/>
      <c r="BK15" s="380"/>
      <c r="BL15" s="374">
        <f>ROUND(VLOOKUP($B15,Test!$A$6:$L$58,11)/1000,2)</f>
        <v>188.07</v>
      </c>
      <c r="BM15" s="380"/>
      <c r="BN15" s="608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</row>
    <row r="16" spans="1:81" s="383" customFormat="1" ht="33" customHeight="1">
      <c r="A16" s="388">
        <f t="shared" si="28"/>
        <v>10</v>
      </c>
      <c r="B16" s="384">
        <v>51309</v>
      </c>
      <c r="C16" s="536" t="s">
        <v>9</v>
      </c>
      <c r="D16" s="697" t="s">
        <v>260</v>
      </c>
      <c r="E16" s="672">
        <f>'[2]Seat Off.'!D16</f>
        <v>176500</v>
      </c>
      <c r="F16" s="673">
        <v>239756.08</v>
      </c>
      <c r="G16" s="675">
        <f t="shared" si="2"/>
        <v>-63256.079999999987</v>
      </c>
      <c r="H16" s="673">
        <f>'[2]Seat Off.'!G16</f>
        <v>174000</v>
      </c>
      <c r="I16" s="673">
        <v>165707.9</v>
      </c>
      <c r="J16" s="675">
        <f t="shared" si="3"/>
        <v>8292.1000000000058</v>
      </c>
      <c r="K16" s="673">
        <f>'[2]Seat Off.'!J16</f>
        <v>173000</v>
      </c>
      <c r="L16" s="673">
        <v>161579.15</v>
      </c>
      <c r="M16" s="773">
        <f t="shared" si="4"/>
        <v>11420.850000000006</v>
      </c>
      <c r="N16" s="688">
        <f t="shared" si="5"/>
        <v>523500</v>
      </c>
      <c r="O16" s="689">
        <f t="shared" si="5"/>
        <v>567043.13</v>
      </c>
      <c r="P16" s="690">
        <f t="shared" si="6"/>
        <v>-43543.130000000005</v>
      </c>
      <c r="Q16" s="673">
        <f>'[2]Seat Off.'!M16</f>
        <v>167000</v>
      </c>
      <c r="R16" s="673">
        <v>119461.22</v>
      </c>
      <c r="S16" s="675">
        <f t="shared" si="7"/>
        <v>47538.78</v>
      </c>
      <c r="T16" s="673">
        <f>'[2]Seat Off.'!P16</f>
        <v>173000</v>
      </c>
      <c r="U16" s="673"/>
      <c r="V16" s="675">
        <f t="shared" si="8"/>
        <v>173000</v>
      </c>
      <c r="W16" s="673">
        <f>'[2]Seat Off.'!S16</f>
        <v>173000</v>
      </c>
      <c r="X16" s="673"/>
      <c r="Y16" s="773">
        <f t="shared" si="9"/>
        <v>173000</v>
      </c>
      <c r="Z16" s="688">
        <f t="shared" si="10"/>
        <v>513000</v>
      </c>
      <c r="AA16" s="701">
        <f t="shared" si="10"/>
        <v>119461.22</v>
      </c>
      <c r="AB16" s="690">
        <f t="shared" si="11"/>
        <v>393538.78</v>
      </c>
      <c r="AC16" s="779">
        <f t="shared" si="12"/>
        <v>1036500</v>
      </c>
      <c r="AD16" s="776">
        <f t="shared" si="12"/>
        <v>686504.35</v>
      </c>
      <c r="AE16" s="777">
        <f t="shared" si="13"/>
        <v>349995.65</v>
      </c>
      <c r="AF16" s="672">
        <f>'[2]Seat Off.'!Y16</f>
        <v>173000</v>
      </c>
      <c r="AG16" s="673"/>
      <c r="AH16" s="674">
        <f t="shared" si="14"/>
        <v>173000</v>
      </c>
      <c r="AI16" s="673">
        <f>'[2]Seat Off.'!AB16</f>
        <v>173000</v>
      </c>
      <c r="AJ16" s="673"/>
      <c r="AK16" s="675">
        <f t="shared" si="15"/>
        <v>173000</v>
      </c>
      <c r="AL16" s="673">
        <f>'[2]Seat Off.'!AE16</f>
        <v>173000</v>
      </c>
      <c r="AM16" s="673"/>
      <c r="AN16" s="675">
        <f t="shared" si="16"/>
        <v>173000</v>
      </c>
      <c r="AO16" s="688">
        <f t="shared" si="17"/>
        <v>519000</v>
      </c>
      <c r="AP16" s="689">
        <f t="shared" si="17"/>
        <v>0</v>
      </c>
      <c r="AQ16" s="690">
        <f t="shared" si="18"/>
        <v>519000</v>
      </c>
      <c r="AR16" s="673">
        <f>'[2]Seat Off.'!AH16</f>
        <v>173000</v>
      </c>
      <c r="AS16" s="673"/>
      <c r="AT16" s="674">
        <f t="shared" si="19"/>
        <v>173000</v>
      </c>
      <c r="AU16" s="673">
        <f>'[2]Seat Off.'!AK16</f>
        <v>173000</v>
      </c>
      <c r="AV16" s="673"/>
      <c r="AW16" s="675">
        <f t="shared" si="20"/>
        <v>173000</v>
      </c>
      <c r="AX16" s="673">
        <f>'[2]Seat Off.'!AN16</f>
        <v>175500</v>
      </c>
      <c r="AY16" s="673"/>
      <c r="AZ16" s="773">
        <f t="shared" si="21"/>
        <v>175500</v>
      </c>
      <c r="BA16" s="688">
        <f t="shared" si="22"/>
        <v>521500</v>
      </c>
      <c r="BB16" s="701">
        <f t="shared" si="22"/>
        <v>0</v>
      </c>
      <c r="BC16" s="706">
        <f t="shared" si="23"/>
        <v>521500</v>
      </c>
      <c r="BD16" s="711">
        <f t="shared" si="0"/>
        <v>1040500</v>
      </c>
      <c r="BE16" s="715">
        <f t="shared" si="1"/>
        <v>0</v>
      </c>
      <c r="BF16" s="716">
        <f t="shared" si="24"/>
        <v>1040500</v>
      </c>
      <c r="BG16" s="717">
        <f t="shared" si="25"/>
        <v>2077000</v>
      </c>
      <c r="BH16" s="673">
        <f t="shared" si="26"/>
        <v>686504.35</v>
      </c>
      <c r="BI16" s="677">
        <f t="shared" si="27"/>
        <v>1390495.65</v>
      </c>
      <c r="BJ16" s="541"/>
      <c r="BK16" s="380"/>
      <c r="BL16" s="374">
        <f>ROUND(VLOOKUP($B16,Test!$A$6:$L$58,11)/1000,2)</f>
        <v>166.93</v>
      </c>
      <c r="BM16" s="380"/>
      <c r="BN16" s="608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</row>
    <row r="17" spans="1:81" s="383" customFormat="1" ht="33" customHeight="1">
      <c r="A17" s="388">
        <f t="shared" si="28"/>
        <v>11</v>
      </c>
      <c r="B17" s="384">
        <v>51310</v>
      </c>
      <c r="C17" s="536" t="s">
        <v>10</v>
      </c>
      <c r="D17" s="697" t="s">
        <v>261</v>
      </c>
      <c r="E17" s="672">
        <f>'[2]Seat Off.'!D17</f>
        <v>1000335.49</v>
      </c>
      <c r="F17" s="673">
        <v>959303.61</v>
      </c>
      <c r="G17" s="675">
        <f t="shared" si="2"/>
        <v>41031.880000000005</v>
      </c>
      <c r="H17" s="673">
        <f>'[2]Seat Off.'!G17</f>
        <v>853413.62999999989</v>
      </c>
      <c r="I17" s="673">
        <v>1005704.73</v>
      </c>
      <c r="J17" s="675">
        <f t="shared" si="3"/>
        <v>-152291.10000000009</v>
      </c>
      <c r="K17" s="673">
        <f>'[2]Seat Off.'!J17</f>
        <v>845456.99</v>
      </c>
      <c r="L17" s="673">
        <v>1011133.8</v>
      </c>
      <c r="M17" s="773">
        <f t="shared" si="4"/>
        <v>-165676.81000000006</v>
      </c>
      <c r="N17" s="688">
        <f t="shared" si="5"/>
        <v>2699206.11</v>
      </c>
      <c r="O17" s="689">
        <f t="shared" si="5"/>
        <v>2976142.1399999997</v>
      </c>
      <c r="P17" s="690">
        <f t="shared" si="6"/>
        <v>-276936.0299999998</v>
      </c>
      <c r="Q17" s="673">
        <f>'[2]Seat Off.'!M17</f>
        <v>922741.92999999993</v>
      </c>
      <c r="R17" s="673">
        <v>872478.82</v>
      </c>
      <c r="S17" s="675">
        <f t="shared" si="7"/>
        <v>50263.109999999986</v>
      </c>
      <c r="T17" s="673">
        <f>'[2]Seat Off.'!P17</f>
        <v>699579.73</v>
      </c>
      <c r="U17" s="673"/>
      <c r="V17" s="675">
        <f t="shared" si="8"/>
        <v>699579.73</v>
      </c>
      <c r="W17" s="673">
        <f>'[2]Seat Off.'!S17</f>
        <v>752722.53</v>
      </c>
      <c r="X17" s="673"/>
      <c r="Y17" s="773">
        <f t="shared" si="9"/>
        <v>752722.53</v>
      </c>
      <c r="Z17" s="688">
        <f t="shared" si="10"/>
        <v>2375044.19</v>
      </c>
      <c r="AA17" s="701">
        <f t="shared" si="10"/>
        <v>872478.82</v>
      </c>
      <c r="AB17" s="690">
        <f t="shared" si="11"/>
        <v>1502565.37</v>
      </c>
      <c r="AC17" s="779">
        <f t="shared" si="12"/>
        <v>5074250.3</v>
      </c>
      <c r="AD17" s="776">
        <f t="shared" si="12"/>
        <v>3848620.9599999995</v>
      </c>
      <c r="AE17" s="777">
        <f t="shared" si="13"/>
        <v>1225629.3400000003</v>
      </c>
      <c r="AF17" s="672">
        <f>'[2]Seat Off.'!Y17</f>
        <v>661074.86</v>
      </c>
      <c r="AG17" s="673"/>
      <c r="AH17" s="674">
        <f t="shared" si="14"/>
        <v>661074.86</v>
      </c>
      <c r="AI17" s="673">
        <f>'[2]Seat Off.'!AB17</f>
        <v>751997.57000000007</v>
      </c>
      <c r="AJ17" s="673"/>
      <c r="AK17" s="675">
        <f t="shared" si="15"/>
        <v>751997.57000000007</v>
      </c>
      <c r="AL17" s="673">
        <f>'[2]Seat Off.'!AE17</f>
        <v>622456.36399999994</v>
      </c>
      <c r="AM17" s="673"/>
      <c r="AN17" s="675">
        <f t="shared" si="16"/>
        <v>622456.36399999994</v>
      </c>
      <c r="AO17" s="688">
        <f t="shared" si="17"/>
        <v>2035528.7940000002</v>
      </c>
      <c r="AP17" s="689">
        <f t="shared" si="17"/>
        <v>0</v>
      </c>
      <c r="AQ17" s="690">
        <f t="shared" si="18"/>
        <v>2035528.7940000002</v>
      </c>
      <c r="AR17" s="673">
        <f>'[2]Seat Off.'!AH17</f>
        <v>611069.61999999988</v>
      </c>
      <c r="AS17" s="673"/>
      <c r="AT17" s="674">
        <f t="shared" si="19"/>
        <v>611069.61999999988</v>
      </c>
      <c r="AU17" s="673">
        <f>'[2]Seat Off.'!AK17</f>
        <v>610641.03999999992</v>
      </c>
      <c r="AV17" s="673"/>
      <c r="AW17" s="675">
        <f t="shared" si="20"/>
        <v>610641.03999999992</v>
      </c>
      <c r="AX17" s="673">
        <f>'[2]Seat Off.'!AN17</f>
        <v>669268.0199999999</v>
      </c>
      <c r="AY17" s="673"/>
      <c r="AZ17" s="773">
        <f t="shared" si="21"/>
        <v>669268.0199999999</v>
      </c>
      <c r="BA17" s="688">
        <f t="shared" si="22"/>
        <v>1890978.6799999997</v>
      </c>
      <c r="BB17" s="701">
        <f t="shared" si="22"/>
        <v>0</v>
      </c>
      <c r="BC17" s="706">
        <f t="shared" si="23"/>
        <v>1890978.6799999997</v>
      </c>
      <c r="BD17" s="711">
        <f t="shared" si="0"/>
        <v>3926507.4739999999</v>
      </c>
      <c r="BE17" s="715">
        <f t="shared" si="1"/>
        <v>0</v>
      </c>
      <c r="BF17" s="716">
        <f t="shared" si="24"/>
        <v>3926507.4739999999</v>
      </c>
      <c r="BG17" s="717">
        <f t="shared" si="25"/>
        <v>9000757.7740000002</v>
      </c>
      <c r="BH17" s="673">
        <f t="shared" si="26"/>
        <v>3848620.9599999995</v>
      </c>
      <c r="BI17" s="677">
        <f t="shared" si="27"/>
        <v>5152136.8140000012</v>
      </c>
      <c r="BJ17" s="541"/>
      <c r="BK17" s="380"/>
      <c r="BL17" s="374">
        <f>ROUND(VLOOKUP($B17,Test!$A$6:$L$58,11)/1000,2)</f>
        <v>975.49</v>
      </c>
      <c r="BM17" s="380"/>
      <c r="BN17" s="608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</row>
    <row r="18" spans="1:81" s="383" customFormat="1" ht="33" customHeight="1">
      <c r="A18" s="388">
        <f t="shared" si="28"/>
        <v>12</v>
      </c>
      <c r="B18" s="384">
        <v>51311</v>
      </c>
      <c r="C18" s="536" t="s">
        <v>41</v>
      </c>
      <c r="D18" s="697" t="s">
        <v>262</v>
      </c>
      <c r="E18" s="672">
        <f>'[2]Seat Off.'!D18</f>
        <v>0</v>
      </c>
      <c r="F18" s="673"/>
      <c r="G18" s="675">
        <f t="shared" si="2"/>
        <v>0</v>
      </c>
      <c r="H18" s="673">
        <f>'[2]Seat Off.'!G18</f>
        <v>0</v>
      </c>
      <c r="I18" s="673"/>
      <c r="J18" s="675">
        <f t="shared" si="3"/>
        <v>0</v>
      </c>
      <c r="K18" s="673">
        <f>'[2]Seat Off.'!J18</f>
        <v>0</v>
      </c>
      <c r="L18" s="673"/>
      <c r="M18" s="773">
        <f t="shared" si="4"/>
        <v>0</v>
      </c>
      <c r="N18" s="688">
        <f t="shared" si="5"/>
        <v>0</v>
      </c>
      <c r="O18" s="689">
        <f t="shared" si="5"/>
        <v>0</v>
      </c>
      <c r="P18" s="690">
        <f t="shared" si="6"/>
        <v>0</v>
      </c>
      <c r="Q18" s="673">
        <f>'[2]Seat Off.'!M18</f>
        <v>0</v>
      </c>
      <c r="R18" s="673"/>
      <c r="S18" s="675">
        <f t="shared" si="7"/>
        <v>0</v>
      </c>
      <c r="T18" s="673">
        <f>'[2]Seat Off.'!P18</f>
        <v>0</v>
      </c>
      <c r="U18" s="673"/>
      <c r="V18" s="675">
        <f t="shared" si="8"/>
        <v>0</v>
      </c>
      <c r="W18" s="673">
        <f>'[2]Seat Off.'!S18</f>
        <v>0</v>
      </c>
      <c r="X18" s="673"/>
      <c r="Y18" s="773">
        <f t="shared" si="9"/>
        <v>0</v>
      </c>
      <c r="Z18" s="688">
        <f t="shared" si="10"/>
        <v>0</v>
      </c>
      <c r="AA18" s="701">
        <f t="shared" si="10"/>
        <v>0</v>
      </c>
      <c r="AB18" s="690">
        <f t="shared" si="11"/>
        <v>0</v>
      </c>
      <c r="AC18" s="779">
        <f t="shared" si="12"/>
        <v>0</v>
      </c>
      <c r="AD18" s="776">
        <f t="shared" si="12"/>
        <v>0</v>
      </c>
      <c r="AE18" s="777">
        <f t="shared" si="13"/>
        <v>0</v>
      </c>
      <c r="AF18" s="672">
        <f>'[2]Seat Off.'!Y18</f>
        <v>0</v>
      </c>
      <c r="AG18" s="673"/>
      <c r="AH18" s="674">
        <f t="shared" si="14"/>
        <v>0</v>
      </c>
      <c r="AI18" s="673">
        <f>'[2]Seat Off.'!AB18</f>
        <v>0</v>
      </c>
      <c r="AJ18" s="673"/>
      <c r="AK18" s="675">
        <f t="shared" si="15"/>
        <v>0</v>
      </c>
      <c r="AL18" s="673">
        <f>'[2]Seat Off.'!AE18</f>
        <v>0</v>
      </c>
      <c r="AM18" s="673"/>
      <c r="AN18" s="675">
        <f t="shared" si="16"/>
        <v>0</v>
      </c>
      <c r="AO18" s="688">
        <f t="shared" si="17"/>
        <v>0</v>
      </c>
      <c r="AP18" s="689">
        <f t="shared" si="17"/>
        <v>0</v>
      </c>
      <c r="AQ18" s="690">
        <f t="shared" si="18"/>
        <v>0</v>
      </c>
      <c r="AR18" s="673">
        <f>'[2]Seat Off.'!AH18</f>
        <v>0</v>
      </c>
      <c r="AS18" s="673"/>
      <c r="AT18" s="674">
        <f t="shared" si="19"/>
        <v>0</v>
      </c>
      <c r="AU18" s="673">
        <f>'[2]Seat Off.'!AK18</f>
        <v>0</v>
      </c>
      <c r="AV18" s="673"/>
      <c r="AW18" s="675">
        <f t="shared" si="20"/>
        <v>0</v>
      </c>
      <c r="AX18" s="673">
        <f>'[2]Seat Off.'!AN18</f>
        <v>0</v>
      </c>
      <c r="AY18" s="673"/>
      <c r="AZ18" s="773">
        <f t="shared" si="21"/>
        <v>0</v>
      </c>
      <c r="BA18" s="688">
        <f t="shared" si="22"/>
        <v>0</v>
      </c>
      <c r="BB18" s="701">
        <f t="shared" si="22"/>
        <v>0</v>
      </c>
      <c r="BC18" s="706">
        <f t="shared" si="23"/>
        <v>0</v>
      </c>
      <c r="BD18" s="711">
        <f t="shared" si="0"/>
        <v>0</v>
      </c>
      <c r="BE18" s="715">
        <f t="shared" si="1"/>
        <v>0</v>
      </c>
      <c r="BF18" s="716">
        <f t="shared" si="24"/>
        <v>0</v>
      </c>
      <c r="BG18" s="717">
        <f t="shared" si="25"/>
        <v>0</v>
      </c>
      <c r="BH18" s="673">
        <f t="shared" si="26"/>
        <v>0</v>
      </c>
      <c r="BI18" s="677">
        <f t="shared" si="27"/>
        <v>0</v>
      </c>
      <c r="BJ18" s="541"/>
      <c r="BK18" s="380"/>
      <c r="BL18" s="374">
        <f>ROUND(VLOOKUP($B18,Test!$A$6:$L$58,11)/1000,2)</f>
        <v>0</v>
      </c>
      <c r="BM18" s="380"/>
      <c r="BN18" s="608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</row>
    <row r="19" spans="1:81" s="383" customFormat="1" ht="33" customHeight="1">
      <c r="A19" s="388">
        <f t="shared" si="28"/>
        <v>13</v>
      </c>
      <c r="B19" s="384">
        <v>51312</v>
      </c>
      <c r="C19" s="536" t="s">
        <v>62</v>
      </c>
      <c r="D19" s="698" t="s">
        <v>263</v>
      </c>
      <c r="E19" s="672">
        <f>'[2]Seat Off.'!D19</f>
        <v>0</v>
      </c>
      <c r="F19" s="673"/>
      <c r="G19" s="675">
        <f t="shared" si="2"/>
        <v>0</v>
      </c>
      <c r="H19" s="673">
        <f>'[2]Seat Off.'!G19</f>
        <v>0</v>
      </c>
      <c r="I19" s="673"/>
      <c r="J19" s="675">
        <f t="shared" si="3"/>
        <v>0</v>
      </c>
      <c r="K19" s="673">
        <f>'[2]Seat Off.'!J19</f>
        <v>0</v>
      </c>
      <c r="L19" s="673"/>
      <c r="M19" s="773">
        <f t="shared" si="4"/>
        <v>0</v>
      </c>
      <c r="N19" s="688">
        <f t="shared" si="5"/>
        <v>0</v>
      </c>
      <c r="O19" s="689">
        <f t="shared" si="5"/>
        <v>0</v>
      </c>
      <c r="P19" s="690">
        <f t="shared" si="6"/>
        <v>0</v>
      </c>
      <c r="Q19" s="673">
        <f>'[2]Seat Off.'!M19</f>
        <v>0</v>
      </c>
      <c r="R19" s="673"/>
      <c r="S19" s="675">
        <f t="shared" si="7"/>
        <v>0</v>
      </c>
      <c r="T19" s="673">
        <f>'[2]Seat Off.'!P19</f>
        <v>0</v>
      </c>
      <c r="U19" s="673"/>
      <c r="V19" s="675">
        <f t="shared" si="8"/>
        <v>0</v>
      </c>
      <c r="W19" s="673">
        <f>'[2]Seat Off.'!S19</f>
        <v>0</v>
      </c>
      <c r="X19" s="673"/>
      <c r="Y19" s="773">
        <f t="shared" si="9"/>
        <v>0</v>
      </c>
      <c r="Z19" s="688">
        <f t="shared" si="10"/>
        <v>0</v>
      </c>
      <c r="AA19" s="701">
        <f t="shared" si="10"/>
        <v>0</v>
      </c>
      <c r="AB19" s="690">
        <f t="shared" si="11"/>
        <v>0</v>
      </c>
      <c r="AC19" s="779">
        <f t="shared" si="12"/>
        <v>0</v>
      </c>
      <c r="AD19" s="776">
        <f t="shared" si="12"/>
        <v>0</v>
      </c>
      <c r="AE19" s="777">
        <f t="shared" si="13"/>
        <v>0</v>
      </c>
      <c r="AF19" s="672">
        <f>'[2]Seat Off.'!Y19</f>
        <v>0</v>
      </c>
      <c r="AG19" s="673"/>
      <c r="AH19" s="674">
        <f t="shared" si="14"/>
        <v>0</v>
      </c>
      <c r="AI19" s="673">
        <f>'[2]Seat Off.'!AB19</f>
        <v>0</v>
      </c>
      <c r="AJ19" s="673"/>
      <c r="AK19" s="675">
        <f t="shared" si="15"/>
        <v>0</v>
      </c>
      <c r="AL19" s="673">
        <f>'[2]Seat Off.'!AE19</f>
        <v>0</v>
      </c>
      <c r="AM19" s="673"/>
      <c r="AN19" s="675">
        <f t="shared" si="16"/>
        <v>0</v>
      </c>
      <c r="AO19" s="688">
        <f t="shared" si="17"/>
        <v>0</v>
      </c>
      <c r="AP19" s="689">
        <f t="shared" si="17"/>
        <v>0</v>
      </c>
      <c r="AQ19" s="690">
        <f t="shared" si="18"/>
        <v>0</v>
      </c>
      <c r="AR19" s="673">
        <f>'[2]Seat Off.'!AH19</f>
        <v>0</v>
      </c>
      <c r="AS19" s="673"/>
      <c r="AT19" s="674">
        <f t="shared" si="19"/>
        <v>0</v>
      </c>
      <c r="AU19" s="673">
        <f>'[2]Seat Off.'!AK19</f>
        <v>0</v>
      </c>
      <c r="AV19" s="673"/>
      <c r="AW19" s="675">
        <f t="shared" si="20"/>
        <v>0</v>
      </c>
      <c r="AX19" s="673">
        <f>'[2]Seat Off.'!AN19</f>
        <v>0</v>
      </c>
      <c r="AY19" s="673"/>
      <c r="AZ19" s="773">
        <f t="shared" si="21"/>
        <v>0</v>
      </c>
      <c r="BA19" s="688">
        <f t="shared" si="22"/>
        <v>0</v>
      </c>
      <c r="BB19" s="701">
        <f t="shared" si="22"/>
        <v>0</v>
      </c>
      <c r="BC19" s="706">
        <f t="shared" si="23"/>
        <v>0</v>
      </c>
      <c r="BD19" s="711">
        <f t="shared" si="0"/>
        <v>0</v>
      </c>
      <c r="BE19" s="715">
        <f t="shared" si="1"/>
        <v>0</v>
      </c>
      <c r="BF19" s="716">
        <f t="shared" si="24"/>
        <v>0</v>
      </c>
      <c r="BG19" s="717">
        <f t="shared" si="25"/>
        <v>0</v>
      </c>
      <c r="BH19" s="673">
        <f t="shared" si="26"/>
        <v>0</v>
      </c>
      <c r="BI19" s="677">
        <f t="shared" si="27"/>
        <v>0</v>
      </c>
      <c r="BJ19" s="541"/>
      <c r="BK19" s="380"/>
      <c r="BL19" s="374">
        <f>ROUND(VLOOKUP($B19,Test!$A$6:$L$58,11)/1000,2)</f>
        <v>0</v>
      </c>
      <c r="BM19" s="380"/>
      <c r="BN19" s="608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</row>
    <row r="20" spans="1:81" s="383" customFormat="1" ht="33" customHeight="1">
      <c r="A20" s="388">
        <f t="shared" si="28"/>
        <v>14</v>
      </c>
      <c r="B20" s="384">
        <v>51313</v>
      </c>
      <c r="C20" s="536" t="s">
        <v>11</v>
      </c>
      <c r="D20" s="698" t="s">
        <v>264</v>
      </c>
      <c r="E20" s="672">
        <f>'[2]Seat Off.'!D20</f>
        <v>0</v>
      </c>
      <c r="F20" s="673"/>
      <c r="G20" s="675">
        <f t="shared" si="2"/>
        <v>0</v>
      </c>
      <c r="H20" s="673">
        <f>'[2]Seat Off.'!G20</f>
        <v>0</v>
      </c>
      <c r="I20" s="673"/>
      <c r="J20" s="675">
        <f t="shared" si="3"/>
        <v>0</v>
      </c>
      <c r="K20" s="673">
        <f>'[2]Seat Off.'!J20</f>
        <v>0</v>
      </c>
      <c r="L20" s="673"/>
      <c r="M20" s="773">
        <f t="shared" si="4"/>
        <v>0</v>
      </c>
      <c r="N20" s="688">
        <f t="shared" si="5"/>
        <v>0</v>
      </c>
      <c r="O20" s="689">
        <f t="shared" si="5"/>
        <v>0</v>
      </c>
      <c r="P20" s="690">
        <f t="shared" si="6"/>
        <v>0</v>
      </c>
      <c r="Q20" s="673">
        <f>'[2]Seat Off.'!M20</f>
        <v>0</v>
      </c>
      <c r="R20" s="673"/>
      <c r="S20" s="675">
        <f t="shared" si="7"/>
        <v>0</v>
      </c>
      <c r="T20" s="673">
        <f>'[2]Seat Off.'!P20</f>
        <v>0</v>
      </c>
      <c r="U20" s="673"/>
      <c r="V20" s="675">
        <f t="shared" si="8"/>
        <v>0</v>
      </c>
      <c r="W20" s="673">
        <f>'[2]Seat Off.'!S20</f>
        <v>0</v>
      </c>
      <c r="X20" s="673"/>
      <c r="Y20" s="773">
        <f t="shared" si="9"/>
        <v>0</v>
      </c>
      <c r="Z20" s="688">
        <f t="shared" si="10"/>
        <v>0</v>
      </c>
      <c r="AA20" s="701">
        <f t="shared" si="10"/>
        <v>0</v>
      </c>
      <c r="AB20" s="690">
        <f t="shared" si="11"/>
        <v>0</v>
      </c>
      <c r="AC20" s="779">
        <f t="shared" si="12"/>
        <v>0</v>
      </c>
      <c r="AD20" s="776">
        <f t="shared" si="12"/>
        <v>0</v>
      </c>
      <c r="AE20" s="777">
        <f t="shared" si="13"/>
        <v>0</v>
      </c>
      <c r="AF20" s="672">
        <f>'[2]Seat Off.'!Y20</f>
        <v>0</v>
      </c>
      <c r="AG20" s="673"/>
      <c r="AH20" s="674">
        <f t="shared" si="14"/>
        <v>0</v>
      </c>
      <c r="AI20" s="673">
        <f>'[2]Seat Off.'!AB20</f>
        <v>0</v>
      </c>
      <c r="AJ20" s="673"/>
      <c r="AK20" s="675">
        <f t="shared" si="15"/>
        <v>0</v>
      </c>
      <c r="AL20" s="673">
        <f>'[2]Seat Off.'!AE20</f>
        <v>0</v>
      </c>
      <c r="AM20" s="673"/>
      <c r="AN20" s="675">
        <f t="shared" si="16"/>
        <v>0</v>
      </c>
      <c r="AO20" s="688">
        <f t="shared" si="17"/>
        <v>0</v>
      </c>
      <c r="AP20" s="689">
        <f t="shared" si="17"/>
        <v>0</v>
      </c>
      <c r="AQ20" s="690">
        <f t="shared" si="18"/>
        <v>0</v>
      </c>
      <c r="AR20" s="673">
        <f>'[2]Seat Off.'!AH20</f>
        <v>0</v>
      </c>
      <c r="AS20" s="673"/>
      <c r="AT20" s="674">
        <f t="shared" si="19"/>
        <v>0</v>
      </c>
      <c r="AU20" s="673">
        <f>'[2]Seat Off.'!AK20</f>
        <v>0</v>
      </c>
      <c r="AV20" s="673"/>
      <c r="AW20" s="675">
        <f t="shared" si="20"/>
        <v>0</v>
      </c>
      <c r="AX20" s="673">
        <f>'[2]Seat Off.'!AN20</f>
        <v>0</v>
      </c>
      <c r="AY20" s="673"/>
      <c r="AZ20" s="773">
        <f t="shared" si="21"/>
        <v>0</v>
      </c>
      <c r="BA20" s="688">
        <f t="shared" si="22"/>
        <v>0</v>
      </c>
      <c r="BB20" s="701">
        <f t="shared" si="22"/>
        <v>0</v>
      </c>
      <c r="BC20" s="706">
        <f t="shared" si="23"/>
        <v>0</v>
      </c>
      <c r="BD20" s="711">
        <f t="shared" si="0"/>
        <v>0</v>
      </c>
      <c r="BE20" s="715">
        <f t="shared" si="1"/>
        <v>0</v>
      </c>
      <c r="BF20" s="716">
        <f t="shared" si="24"/>
        <v>0</v>
      </c>
      <c r="BG20" s="717">
        <f t="shared" si="25"/>
        <v>0</v>
      </c>
      <c r="BH20" s="673">
        <f t="shared" si="26"/>
        <v>0</v>
      </c>
      <c r="BI20" s="677">
        <f t="shared" si="27"/>
        <v>0</v>
      </c>
      <c r="BJ20" s="541"/>
      <c r="BK20" s="380"/>
      <c r="BL20" s="374">
        <f>ROUND(VLOOKUP($B20,Test!$A$6:$L$58,11)/1000,2)</f>
        <v>0</v>
      </c>
      <c r="BM20" s="380"/>
      <c r="BN20" s="608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</row>
    <row r="21" spans="1:81" s="383" customFormat="1" ht="33" customHeight="1">
      <c r="A21" s="388">
        <f t="shared" si="28"/>
        <v>15</v>
      </c>
      <c r="B21" s="384">
        <v>51314</v>
      </c>
      <c r="C21" s="536" t="s">
        <v>12</v>
      </c>
      <c r="D21" s="698" t="s">
        <v>265</v>
      </c>
      <c r="E21" s="672">
        <f>'[2]Seat Off.'!D21</f>
        <v>0</v>
      </c>
      <c r="F21" s="673"/>
      <c r="G21" s="675">
        <f t="shared" si="2"/>
        <v>0</v>
      </c>
      <c r="H21" s="673">
        <f>'[2]Seat Off.'!G21</f>
        <v>0</v>
      </c>
      <c r="I21" s="673"/>
      <c r="J21" s="675">
        <f t="shared" si="3"/>
        <v>0</v>
      </c>
      <c r="K21" s="673">
        <f>'[2]Seat Off.'!J21</f>
        <v>0</v>
      </c>
      <c r="L21" s="673"/>
      <c r="M21" s="773">
        <f t="shared" si="4"/>
        <v>0</v>
      </c>
      <c r="N21" s="688">
        <f t="shared" si="5"/>
        <v>0</v>
      </c>
      <c r="O21" s="689">
        <f t="shared" si="5"/>
        <v>0</v>
      </c>
      <c r="P21" s="690">
        <f t="shared" si="6"/>
        <v>0</v>
      </c>
      <c r="Q21" s="673">
        <f>'[2]Seat Off.'!M21</f>
        <v>0</v>
      </c>
      <c r="R21" s="673"/>
      <c r="S21" s="675">
        <f t="shared" si="7"/>
        <v>0</v>
      </c>
      <c r="T21" s="673">
        <f>'[2]Seat Off.'!P21</f>
        <v>0</v>
      </c>
      <c r="U21" s="673"/>
      <c r="V21" s="675">
        <f t="shared" si="8"/>
        <v>0</v>
      </c>
      <c r="W21" s="673">
        <f>'[2]Seat Off.'!S21</f>
        <v>0</v>
      </c>
      <c r="X21" s="673"/>
      <c r="Y21" s="773">
        <f t="shared" si="9"/>
        <v>0</v>
      </c>
      <c r="Z21" s="688">
        <f t="shared" si="10"/>
        <v>0</v>
      </c>
      <c r="AA21" s="701">
        <f t="shared" si="10"/>
        <v>0</v>
      </c>
      <c r="AB21" s="690">
        <f t="shared" si="11"/>
        <v>0</v>
      </c>
      <c r="AC21" s="779">
        <f t="shared" si="12"/>
        <v>0</v>
      </c>
      <c r="AD21" s="776">
        <f t="shared" si="12"/>
        <v>0</v>
      </c>
      <c r="AE21" s="777">
        <f t="shared" si="13"/>
        <v>0</v>
      </c>
      <c r="AF21" s="672">
        <f>'[2]Seat Off.'!Y21</f>
        <v>0</v>
      </c>
      <c r="AG21" s="673"/>
      <c r="AH21" s="674">
        <f t="shared" si="14"/>
        <v>0</v>
      </c>
      <c r="AI21" s="673">
        <f>'[2]Seat Off.'!AB21</f>
        <v>0</v>
      </c>
      <c r="AJ21" s="673"/>
      <c r="AK21" s="675">
        <f t="shared" si="15"/>
        <v>0</v>
      </c>
      <c r="AL21" s="673">
        <f>'[2]Seat Off.'!AE21</f>
        <v>0</v>
      </c>
      <c r="AM21" s="673"/>
      <c r="AN21" s="675">
        <f t="shared" si="16"/>
        <v>0</v>
      </c>
      <c r="AO21" s="688">
        <f t="shared" si="17"/>
        <v>0</v>
      </c>
      <c r="AP21" s="689">
        <f t="shared" si="17"/>
        <v>0</v>
      </c>
      <c r="AQ21" s="690">
        <f t="shared" si="18"/>
        <v>0</v>
      </c>
      <c r="AR21" s="673">
        <f>'[2]Seat Off.'!AH21</f>
        <v>0</v>
      </c>
      <c r="AS21" s="673"/>
      <c r="AT21" s="674">
        <f t="shared" si="19"/>
        <v>0</v>
      </c>
      <c r="AU21" s="673">
        <f>'[2]Seat Off.'!AK21</f>
        <v>0</v>
      </c>
      <c r="AV21" s="673"/>
      <c r="AW21" s="675">
        <f t="shared" si="20"/>
        <v>0</v>
      </c>
      <c r="AX21" s="673">
        <f>'[2]Seat Off.'!AN21</f>
        <v>0</v>
      </c>
      <c r="AY21" s="673"/>
      <c r="AZ21" s="773">
        <f t="shared" si="21"/>
        <v>0</v>
      </c>
      <c r="BA21" s="688">
        <f t="shared" si="22"/>
        <v>0</v>
      </c>
      <c r="BB21" s="701">
        <f t="shared" si="22"/>
        <v>0</v>
      </c>
      <c r="BC21" s="706">
        <f t="shared" si="23"/>
        <v>0</v>
      </c>
      <c r="BD21" s="711">
        <f t="shared" si="0"/>
        <v>0</v>
      </c>
      <c r="BE21" s="715">
        <f t="shared" si="1"/>
        <v>0</v>
      </c>
      <c r="BF21" s="716">
        <f t="shared" si="24"/>
        <v>0</v>
      </c>
      <c r="BG21" s="717">
        <f t="shared" si="25"/>
        <v>0</v>
      </c>
      <c r="BH21" s="673">
        <f t="shared" si="26"/>
        <v>0</v>
      </c>
      <c r="BI21" s="677">
        <f t="shared" si="27"/>
        <v>0</v>
      </c>
      <c r="BJ21" s="541"/>
      <c r="BK21" s="380"/>
      <c r="BL21" s="374">
        <f>ROUND(VLOOKUP($B21,Test!$A$6:$L$58,11)/1000,2)</f>
        <v>0</v>
      </c>
      <c r="BM21" s="380"/>
      <c r="BN21" s="608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</row>
    <row r="22" spans="1:81" s="383" customFormat="1" ht="33" customHeight="1">
      <c r="A22" s="388">
        <f t="shared" si="28"/>
        <v>16</v>
      </c>
      <c r="B22" s="384">
        <v>51315</v>
      </c>
      <c r="C22" s="536" t="s">
        <v>59</v>
      </c>
      <c r="D22" s="698" t="s">
        <v>266</v>
      </c>
      <c r="E22" s="672">
        <f>'[2]Seat Off.'!D22</f>
        <v>459624.88999999996</v>
      </c>
      <c r="F22" s="673">
        <v>481873.34</v>
      </c>
      <c r="G22" s="675">
        <f t="shared" si="2"/>
        <v>-22248.45000000007</v>
      </c>
      <c r="H22" s="673">
        <f>'[2]Seat Off.'!G22</f>
        <v>459530.51999999996</v>
      </c>
      <c r="I22" s="673">
        <v>449727.93</v>
      </c>
      <c r="J22" s="675">
        <f t="shared" si="3"/>
        <v>9802.5899999999674</v>
      </c>
      <c r="K22" s="673">
        <f>'[2]Seat Off.'!J22</f>
        <v>458518.34333333327</v>
      </c>
      <c r="L22" s="673">
        <v>478330.33</v>
      </c>
      <c r="M22" s="773">
        <f t="shared" si="4"/>
        <v>-19811.986666666751</v>
      </c>
      <c r="N22" s="688">
        <f t="shared" si="5"/>
        <v>1377673.7533333332</v>
      </c>
      <c r="O22" s="689">
        <f t="shared" si="5"/>
        <v>1409931.6</v>
      </c>
      <c r="P22" s="690">
        <f t="shared" si="6"/>
        <v>-32257.846666666912</v>
      </c>
      <c r="Q22" s="673">
        <f>'[2]Seat Off.'!M22</f>
        <v>541447.25333333318</v>
      </c>
      <c r="R22" s="673">
        <v>455985.8</v>
      </c>
      <c r="S22" s="675">
        <f t="shared" si="7"/>
        <v>85461.453333333193</v>
      </c>
      <c r="T22" s="673">
        <f>'[2]Seat Off.'!P22</f>
        <v>544074.07333333325</v>
      </c>
      <c r="U22" s="673"/>
      <c r="V22" s="675">
        <f t="shared" si="8"/>
        <v>544074.07333333325</v>
      </c>
      <c r="W22" s="673">
        <f>'[2]Seat Off.'!S22</f>
        <v>514403.18333333347</v>
      </c>
      <c r="X22" s="673"/>
      <c r="Y22" s="773">
        <f t="shared" si="9"/>
        <v>514403.18333333347</v>
      </c>
      <c r="Z22" s="688">
        <f t="shared" si="10"/>
        <v>1599924.5099999998</v>
      </c>
      <c r="AA22" s="701">
        <f t="shared" si="10"/>
        <v>455985.8</v>
      </c>
      <c r="AB22" s="690">
        <f t="shared" si="11"/>
        <v>1143938.7099999997</v>
      </c>
      <c r="AC22" s="779">
        <f t="shared" si="12"/>
        <v>2977598.2633333332</v>
      </c>
      <c r="AD22" s="776">
        <f t="shared" si="12"/>
        <v>1865917.4000000001</v>
      </c>
      <c r="AE22" s="777">
        <f t="shared" si="13"/>
        <v>1111680.8633333331</v>
      </c>
      <c r="AF22" s="672">
        <f>'[2]Seat Off.'!Y22</f>
        <v>484100.29333333333</v>
      </c>
      <c r="AG22" s="673"/>
      <c r="AH22" s="674">
        <f t="shared" si="14"/>
        <v>484100.29333333333</v>
      </c>
      <c r="AI22" s="673">
        <f>'[2]Seat Off.'!AB22</f>
        <v>479730.67333333346</v>
      </c>
      <c r="AJ22" s="673"/>
      <c r="AK22" s="675">
        <f t="shared" si="15"/>
        <v>479730.67333333346</v>
      </c>
      <c r="AL22" s="673">
        <f>'[2]Seat Off.'!AE22</f>
        <v>473109.83333333337</v>
      </c>
      <c r="AM22" s="673"/>
      <c r="AN22" s="675">
        <f t="shared" si="16"/>
        <v>473109.83333333337</v>
      </c>
      <c r="AO22" s="688">
        <f t="shared" si="17"/>
        <v>1436940.8000000003</v>
      </c>
      <c r="AP22" s="689">
        <f t="shared" si="17"/>
        <v>0</v>
      </c>
      <c r="AQ22" s="690">
        <f t="shared" si="18"/>
        <v>1436940.8000000003</v>
      </c>
      <c r="AR22" s="673">
        <f>'[2]Seat Off.'!AH22</f>
        <v>471638.28333333333</v>
      </c>
      <c r="AS22" s="673"/>
      <c r="AT22" s="674">
        <f t="shared" si="19"/>
        <v>471638.28333333333</v>
      </c>
      <c r="AU22" s="673">
        <f>'[2]Seat Off.'!AK22</f>
        <v>470291.53333333333</v>
      </c>
      <c r="AV22" s="673"/>
      <c r="AW22" s="675">
        <f t="shared" si="20"/>
        <v>470291.53333333333</v>
      </c>
      <c r="AX22" s="673">
        <f>'[2]Seat Off.'!AN22</f>
        <v>512699.68333333329</v>
      </c>
      <c r="AY22" s="673"/>
      <c r="AZ22" s="773">
        <f t="shared" si="21"/>
        <v>512699.68333333329</v>
      </c>
      <c r="BA22" s="688">
        <f t="shared" si="22"/>
        <v>1454629.5</v>
      </c>
      <c r="BB22" s="701">
        <f t="shared" si="22"/>
        <v>0</v>
      </c>
      <c r="BC22" s="706">
        <f t="shared" si="23"/>
        <v>1454629.5</v>
      </c>
      <c r="BD22" s="711">
        <f t="shared" si="0"/>
        <v>2891570.3</v>
      </c>
      <c r="BE22" s="715">
        <f t="shared" si="1"/>
        <v>0</v>
      </c>
      <c r="BF22" s="716">
        <f t="shared" si="24"/>
        <v>2891570.3</v>
      </c>
      <c r="BG22" s="717">
        <f t="shared" si="25"/>
        <v>5869168.5633333325</v>
      </c>
      <c r="BH22" s="673">
        <f t="shared" si="26"/>
        <v>1865917.4000000001</v>
      </c>
      <c r="BI22" s="677">
        <f t="shared" si="27"/>
        <v>4003251.1633333322</v>
      </c>
      <c r="BJ22" s="541"/>
      <c r="BK22" s="380"/>
      <c r="BL22" s="374">
        <f>ROUND(VLOOKUP($B22,Test!$A$6:$L$58,11)/1000,2)</f>
        <v>512.15</v>
      </c>
      <c r="BM22" s="380"/>
      <c r="BN22" s="608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</row>
    <row r="23" spans="1:81" s="383" customFormat="1" ht="33" customHeight="1">
      <c r="A23" s="388">
        <f t="shared" si="28"/>
        <v>17</v>
      </c>
      <c r="B23" s="384">
        <v>51399</v>
      </c>
      <c r="C23" s="536" t="s">
        <v>13</v>
      </c>
      <c r="D23" s="698" t="s">
        <v>267</v>
      </c>
      <c r="E23" s="672">
        <f>'[2]Seat Off.'!D23</f>
        <v>390240</v>
      </c>
      <c r="F23" s="673">
        <v>331191.67</v>
      </c>
      <c r="G23" s="675">
        <f t="shared" si="2"/>
        <v>59048.330000000016</v>
      </c>
      <c r="H23" s="673">
        <f>'[2]Seat Off.'!G23</f>
        <v>413820</v>
      </c>
      <c r="I23" s="673">
        <v>334907.71999999997</v>
      </c>
      <c r="J23" s="675">
        <f t="shared" si="3"/>
        <v>78912.280000000028</v>
      </c>
      <c r="K23" s="673">
        <f>'[2]Seat Off.'!J23</f>
        <v>441550</v>
      </c>
      <c r="L23" s="673">
        <v>464106.7</v>
      </c>
      <c r="M23" s="773">
        <f t="shared" si="4"/>
        <v>-22556.700000000012</v>
      </c>
      <c r="N23" s="688">
        <f t="shared" si="5"/>
        <v>1245610</v>
      </c>
      <c r="O23" s="689">
        <f t="shared" si="5"/>
        <v>1130206.0899999999</v>
      </c>
      <c r="P23" s="690">
        <f t="shared" si="6"/>
        <v>115403.91000000015</v>
      </c>
      <c r="Q23" s="673">
        <f>'[2]Seat Off.'!M23</f>
        <v>441220</v>
      </c>
      <c r="R23" s="673">
        <v>302270.58</v>
      </c>
      <c r="S23" s="675">
        <f t="shared" si="7"/>
        <v>138949.41999999998</v>
      </c>
      <c r="T23" s="673">
        <f>'[2]Seat Off.'!P23</f>
        <v>395250</v>
      </c>
      <c r="U23" s="673"/>
      <c r="V23" s="675">
        <f t="shared" si="8"/>
        <v>395250</v>
      </c>
      <c r="W23" s="673">
        <f>'[2]Seat Off.'!S23</f>
        <v>434771</v>
      </c>
      <c r="X23" s="673"/>
      <c r="Y23" s="773">
        <f t="shared" si="9"/>
        <v>434771</v>
      </c>
      <c r="Z23" s="688">
        <f t="shared" si="10"/>
        <v>1271241</v>
      </c>
      <c r="AA23" s="701">
        <f t="shared" si="10"/>
        <v>302270.58</v>
      </c>
      <c r="AB23" s="690">
        <f t="shared" si="11"/>
        <v>968970.41999999993</v>
      </c>
      <c r="AC23" s="779">
        <f t="shared" si="12"/>
        <v>2516851</v>
      </c>
      <c r="AD23" s="776">
        <f t="shared" si="12"/>
        <v>1432476.67</v>
      </c>
      <c r="AE23" s="777">
        <f t="shared" si="13"/>
        <v>1084374.33</v>
      </c>
      <c r="AF23" s="672">
        <f>'[2]Seat Off.'!Y23</f>
        <v>424350.25</v>
      </c>
      <c r="AG23" s="673"/>
      <c r="AH23" s="674">
        <f t="shared" si="14"/>
        <v>424350.25</v>
      </c>
      <c r="AI23" s="673">
        <f>'[2]Seat Off.'!AB23</f>
        <v>433660</v>
      </c>
      <c r="AJ23" s="673"/>
      <c r="AK23" s="675">
        <f t="shared" si="15"/>
        <v>433660</v>
      </c>
      <c r="AL23" s="673">
        <f>'[2]Seat Off.'!AE23</f>
        <v>434600</v>
      </c>
      <c r="AM23" s="673"/>
      <c r="AN23" s="675">
        <f t="shared" si="16"/>
        <v>434600</v>
      </c>
      <c r="AO23" s="688">
        <f t="shared" si="17"/>
        <v>1292610.25</v>
      </c>
      <c r="AP23" s="689">
        <f t="shared" si="17"/>
        <v>0</v>
      </c>
      <c r="AQ23" s="690">
        <f t="shared" si="18"/>
        <v>1292610.25</v>
      </c>
      <c r="AR23" s="673">
        <f>'[2]Seat Off.'!AH23</f>
        <v>446900</v>
      </c>
      <c r="AS23" s="673"/>
      <c r="AT23" s="674">
        <f t="shared" si="19"/>
        <v>446900</v>
      </c>
      <c r="AU23" s="673">
        <f>'[2]Seat Off.'!AK23</f>
        <v>406340</v>
      </c>
      <c r="AV23" s="673"/>
      <c r="AW23" s="675">
        <f t="shared" si="20"/>
        <v>406340</v>
      </c>
      <c r="AX23" s="673">
        <f>'[2]Seat Off.'!AN23</f>
        <v>477790</v>
      </c>
      <c r="AY23" s="673"/>
      <c r="AZ23" s="773">
        <f t="shared" si="21"/>
        <v>477790</v>
      </c>
      <c r="BA23" s="688">
        <f t="shared" si="22"/>
        <v>1331030</v>
      </c>
      <c r="BB23" s="701">
        <f t="shared" si="22"/>
        <v>0</v>
      </c>
      <c r="BC23" s="706">
        <f t="shared" si="23"/>
        <v>1331030</v>
      </c>
      <c r="BD23" s="711">
        <f t="shared" si="0"/>
        <v>2623640.25</v>
      </c>
      <c r="BE23" s="715">
        <f t="shared" si="1"/>
        <v>0</v>
      </c>
      <c r="BF23" s="716">
        <f t="shared" si="24"/>
        <v>2623640.25</v>
      </c>
      <c r="BG23" s="717">
        <f t="shared" si="25"/>
        <v>5140491.25</v>
      </c>
      <c r="BH23" s="673">
        <f t="shared" si="26"/>
        <v>1432476.67</v>
      </c>
      <c r="BI23" s="677">
        <f t="shared" si="27"/>
        <v>3708014.58</v>
      </c>
      <c r="BJ23" s="541"/>
      <c r="BK23" s="380"/>
      <c r="BL23" s="374">
        <f>ROUND(VLOOKUP($B23,Test!$A$6:$L$58,11)/1000,2)</f>
        <v>377.97</v>
      </c>
      <c r="BM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</row>
    <row r="24" spans="1:81" s="383" customFormat="1" ht="33" customHeight="1">
      <c r="A24" s="388">
        <f t="shared" si="28"/>
        <v>18</v>
      </c>
      <c r="B24" s="384">
        <v>51401</v>
      </c>
      <c r="C24" s="536" t="s">
        <v>14</v>
      </c>
      <c r="D24" s="698" t="s">
        <v>268</v>
      </c>
      <c r="E24" s="672">
        <f>'[2]Seat Off.'!D24</f>
        <v>29146</v>
      </c>
      <c r="F24" s="673">
        <v>33111.910000000003</v>
      </c>
      <c r="G24" s="675">
        <f t="shared" si="2"/>
        <v>-3965.9100000000035</v>
      </c>
      <c r="H24" s="673">
        <f>'[2]Seat Off.'!G24</f>
        <v>29146</v>
      </c>
      <c r="I24" s="673">
        <v>33111.910000000003</v>
      </c>
      <c r="J24" s="675">
        <f t="shared" si="3"/>
        <v>-3965.9100000000035</v>
      </c>
      <c r="K24" s="673">
        <f>'[2]Seat Off.'!J24</f>
        <v>29146</v>
      </c>
      <c r="L24" s="673">
        <v>33111.910000000003</v>
      </c>
      <c r="M24" s="773">
        <f t="shared" si="4"/>
        <v>-3965.9100000000035</v>
      </c>
      <c r="N24" s="688">
        <f t="shared" si="5"/>
        <v>87438</v>
      </c>
      <c r="O24" s="689">
        <f t="shared" si="5"/>
        <v>99335.73000000001</v>
      </c>
      <c r="P24" s="690">
        <f t="shared" si="6"/>
        <v>-11897.73000000001</v>
      </c>
      <c r="Q24" s="673">
        <f>'[2]Seat Off.'!M24</f>
        <v>30813</v>
      </c>
      <c r="R24" s="673">
        <v>33111.910000000003</v>
      </c>
      <c r="S24" s="675">
        <f t="shared" si="7"/>
        <v>-2298.9100000000035</v>
      </c>
      <c r="T24" s="673">
        <f>'[2]Seat Off.'!P24</f>
        <v>32480</v>
      </c>
      <c r="U24" s="673"/>
      <c r="V24" s="675">
        <f t="shared" si="8"/>
        <v>32480</v>
      </c>
      <c r="W24" s="673">
        <f>'[2]Seat Off.'!S24</f>
        <v>34147</v>
      </c>
      <c r="X24" s="673"/>
      <c r="Y24" s="773">
        <f t="shared" si="9"/>
        <v>34147</v>
      </c>
      <c r="Z24" s="688">
        <f t="shared" si="10"/>
        <v>97440</v>
      </c>
      <c r="AA24" s="701">
        <f t="shared" si="10"/>
        <v>33111.910000000003</v>
      </c>
      <c r="AB24" s="690">
        <f t="shared" si="11"/>
        <v>64328.09</v>
      </c>
      <c r="AC24" s="779">
        <f t="shared" si="12"/>
        <v>184878</v>
      </c>
      <c r="AD24" s="776">
        <f t="shared" si="12"/>
        <v>132447.64000000001</v>
      </c>
      <c r="AE24" s="777">
        <f t="shared" si="13"/>
        <v>52430.359999999986</v>
      </c>
      <c r="AF24" s="672">
        <f>'[2]Seat Off.'!Y24</f>
        <v>34147</v>
      </c>
      <c r="AG24" s="673"/>
      <c r="AH24" s="674">
        <f t="shared" si="14"/>
        <v>34147</v>
      </c>
      <c r="AI24" s="673">
        <f>'[2]Seat Off.'!AB24</f>
        <v>34147</v>
      </c>
      <c r="AJ24" s="673"/>
      <c r="AK24" s="675">
        <f t="shared" si="15"/>
        <v>34147</v>
      </c>
      <c r="AL24" s="673">
        <f>'[2]Seat Off.'!AE24</f>
        <v>34147</v>
      </c>
      <c r="AM24" s="673"/>
      <c r="AN24" s="675">
        <f t="shared" si="16"/>
        <v>34147</v>
      </c>
      <c r="AO24" s="688">
        <f t="shared" si="17"/>
        <v>102441</v>
      </c>
      <c r="AP24" s="689">
        <f t="shared" si="17"/>
        <v>0</v>
      </c>
      <c r="AQ24" s="690">
        <f t="shared" si="18"/>
        <v>102441</v>
      </c>
      <c r="AR24" s="673">
        <f>'[2]Seat Off.'!AH24</f>
        <v>34147</v>
      </c>
      <c r="AS24" s="673"/>
      <c r="AT24" s="674">
        <f t="shared" si="19"/>
        <v>34147</v>
      </c>
      <c r="AU24" s="673">
        <f>'[2]Seat Off.'!AK24</f>
        <v>34147</v>
      </c>
      <c r="AV24" s="673"/>
      <c r="AW24" s="675">
        <f t="shared" si="20"/>
        <v>34147</v>
      </c>
      <c r="AX24" s="673">
        <f>'[2]Seat Off.'!AN24</f>
        <v>34153</v>
      </c>
      <c r="AY24" s="673"/>
      <c r="AZ24" s="773">
        <f t="shared" si="21"/>
        <v>34153</v>
      </c>
      <c r="BA24" s="688">
        <f t="shared" si="22"/>
        <v>102447</v>
      </c>
      <c r="BB24" s="701">
        <f t="shared" si="22"/>
        <v>0</v>
      </c>
      <c r="BC24" s="706">
        <f t="shared" si="23"/>
        <v>102447</v>
      </c>
      <c r="BD24" s="711">
        <f t="shared" si="0"/>
        <v>204888</v>
      </c>
      <c r="BE24" s="715">
        <f t="shared" si="1"/>
        <v>0</v>
      </c>
      <c r="BF24" s="716">
        <f t="shared" si="24"/>
        <v>204888</v>
      </c>
      <c r="BG24" s="717">
        <f t="shared" si="25"/>
        <v>389766</v>
      </c>
      <c r="BH24" s="673">
        <f t="shared" si="26"/>
        <v>132447.64000000001</v>
      </c>
      <c r="BI24" s="677">
        <f t="shared" si="27"/>
        <v>257318.36</v>
      </c>
      <c r="BJ24" s="541"/>
      <c r="BK24" s="380"/>
      <c r="BL24" s="374">
        <f>ROUND(VLOOKUP($B24,Test!$A$6:$L$58,11)/1000,2)</f>
        <v>33.79</v>
      </c>
      <c r="BM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</row>
    <row r="25" spans="1:81" s="383" customFormat="1" ht="33" customHeight="1">
      <c r="A25" s="388">
        <f t="shared" si="28"/>
        <v>19</v>
      </c>
      <c r="B25" s="384">
        <v>51402</v>
      </c>
      <c r="C25" s="536" t="s">
        <v>15</v>
      </c>
      <c r="D25" s="698" t="s">
        <v>269</v>
      </c>
      <c r="E25" s="672">
        <f>'[2]Seat Off.'!D25</f>
        <v>230000</v>
      </c>
      <c r="F25" s="673">
        <v>177057.7</v>
      </c>
      <c r="G25" s="675">
        <f t="shared" si="2"/>
        <v>52942.299999999988</v>
      </c>
      <c r="H25" s="673">
        <f>'[2]Seat Off.'!G25</f>
        <v>230000</v>
      </c>
      <c r="I25" s="673">
        <v>193662.1</v>
      </c>
      <c r="J25" s="675">
        <f t="shared" si="3"/>
        <v>36337.899999999994</v>
      </c>
      <c r="K25" s="673">
        <f>'[2]Seat Off.'!J25</f>
        <v>230000</v>
      </c>
      <c r="L25" s="673">
        <v>169313.55</v>
      </c>
      <c r="M25" s="773">
        <f t="shared" si="4"/>
        <v>60686.450000000012</v>
      </c>
      <c r="N25" s="688">
        <f t="shared" si="5"/>
        <v>690000</v>
      </c>
      <c r="O25" s="689">
        <f t="shared" si="5"/>
        <v>540033.35000000009</v>
      </c>
      <c r="P25" s="690">
        <f t="shared" si="6"/>
        <v>149966.64999999991</v>
      </c>
      <c r="Q25" s="673">
        <f>'[2]Seat Off.'!M25</f>
        <v>230000</v>
      </c>
      <c r="R25" s="673">
        <v>57646.81</v>
      </c>
      <c r="S25" s="675">
        <f t="shared" si="7"/>
        <v>172353.19</v>
      </c>
      <c r="T25" s="673">
        <f>'[2]Seat Off.'!P25</f>
        <v>230000</v>
      </c>
      <c r="U25" s="673"/>
      <c r="V25" s="675">
        <f t="shared" si="8"/>
        <v>230000</v>
      </c>
      <c r="W25" s="673">
        <f>'[2]Seat Off.'!S25</f>
        <v>230000</v>
      </c>
      <c r="X25" s="673"/>
      <c r="Y25" s="773">
        <f t="shared" si="9"/>
        <v>230000</v>
      </c>
      <c r="Z25" s="688">
        <f t="shared" si="10"/>
        <v>690000</v>
      </c>
      <c r="AA25" s="701">
        <f t="shared" si="10"/>
        <v>57646.81</v>
      </c>
      <c r="AB25" s="690">
        <f t="shared" si="11"/>
        <v>632353.18999999994</v>
      </c>
      <c r="AC25" s="779">
        <f t="shared" si="12"/>
        <v>1380000</v>
      </c>
      <c r="AD25" s="776">
        <f t="shared" si="12"/>
        <v>597680.16000000015</v>
      </c>
      <c r="AE25" s="777">
        <f t="shared" si="13"/>
        <v>782319.83999999985</v>
      </c>
      <c r="AF25" s="672">
        <f>'[2]Seat Off.'!Y25</f>
        <v>230000</v>
      </c>
      <c r="AG25" s="673"/>
      <c r="AH25" s="674">
        <f t="shared" si="14"/>
        <v>230000</v>
      </c>
      <c r="AI25" s="673">
        <f>'[2]Seat Off.'!AB25</f>
        <v>230000</v>
      </c>
      <c r="AJ25" s="673"/>
      <c r="AK25" s="675">
        <f t="shared" si="15"/>
        <v>230000</v>
      </c>
      <c r="AL25" s="673">
        <f>'[2]Seat Off.'!AE25</f>
        <v>230000</v>
      </c>
      <c r="AM25" s="673"/>
      <c r="AN25" s="675">
        <f t="shared" si="16"/>
        <v>230000</v>
      </c>
      <c r="AO25" s="688">
        <f t="shared" si="17"/>
        <v>690000</v>
      </c>
      <c r="AP25" s="689">
        <f t="shared" si="17"/>
        <v>0</v>
      </c>
      <c r="AQ25" s="690">
        <f t="shared" si="18"/>
        <v>690000</v>
      </c>
      <c r="AR25" s="673">
        <f>'[2]Seat Off.'!AH25</f>
        <v>230000</v>
      </c>
      <c r="AS25" s="673"/>
      <c r="AT25" s="674">
        <f t="shared" si="19"/>
        <v>230000</v>
      </c>
      <c r="AU25" s="673">
        <f>'[2]Seat Off.'!AK25</f>
        <v>230000</v>
      </c>
      <c r="AV25" s="673"/>
      <c r="AW25" s="675">
        <f t="shared" si="20"/>
        <v>230000</v>
      </c>
      <c r="AX25" s="673">
        <f>'[2]Seat Off.'!AN25</f>
        <v>230000</v>
      </c>
      <c r="AY25" s="673"/>
      <c r="AZ25" s="773">
        <f t="shared" si="21"/>
        <v>230000</v>
      </c>
      <c r="BA25" s="688">
        <f t="shared" si="22"/>
        <v>690000</v>
      </c>
      <c r="BB25" s="701">
        <f t="shared" si="22"/>
        <v>0</v>
      </c>
      <c r="BC25" s="706">
        <f t="shared" si="23"/>
        <v>690000</v>
      </c>
      <c r="BD25" s="711">
        <f t="shared" si="0"/>
        <v>1380000</v>
      </c>
      <c r="BE25" s="715">
        <f t="shared" si="1"/>
        <v>0</v>
      </c>
      <c r="BF25" s="716">
        <f t="shared" si="24"/>
        <v>1380000</v>
      </c>
      <c r="BG25" s="717">
        <f t="shared" si="25"/>
        <v>2760000</v>
      </c>
      <c r="BH25" s="673">
        <f t="shared" si="26"/>
        <v>597680.16000000015</v>
      </c>
      <c r="BI25" s="677">
        <f t="shared" si="27"/>
        <v>2162319.84</v>
      </c>
      <c r="BJ25" s="541"/>
      <c r="BK25" s="380"/>
      <c r="BL25" s="374">
        <f>ROUND(VLOOKUP($B25,Test!$A$6:$L$58,11)/1000,2)</f>
        <v>242.7</v>
      </c>
      <c r="BM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</row>
    <row r="26" spans="1:81" s="383" customFormat="1" ht="33" customHeight="1">
      <c r="A26" s="388">
        <f t="shared" si="28"/>
        <v>20</v>
      </c>
      <c r="B26" s="384">
        <v>51403</v>
      </c>
      <c r="C26" s="536" t="s">
        <v>16</v>
      </c>
      <c r="D26" s="698" t="s">
        <v>270</v>
      </c>
      <c r="E26" s="672">
        <f>'[2]Seat Off.'!D26</f>
        <v>70500</v>
      </c>
      <c r="F26" s="673">
        <v>67610.289999999994</v>
      </c>
      <c r="G26" s="675">
        <f t="shared" si="2"/>
        <v>2889.7100000000064</v>
      </c>
      <c r="H26" s="673">
        <f>'[2]Seat Off.'!G26</f>
        <v>90500</v>
      </c>
      <c r="I26" s="673">
        <v>99633.26</v>
      </c>
      <c r="J26" s="675">
        <f t="shared" si="3"/>
        <v>-9133.2599999999948</v>
      </c>
      <c r="K26" s="673">
        <f>'[2]Seat Off.'!J26</f>
        <v>80000</v>
      </c>
      <c r="L26" s="673">
        <v>83017.570000000007</v>
      </c>
      <c r="M26" s="773">
        <f t="shared" si="4"/>
        <v>-3017.570000000007</v>
      </c>
      <c r="N26" s="688">
        <f t="shared" si="5"/>
        <v>241000</v>
      </c>
      <c r="O26" s="689">
        <f t="shared" si="5"/>
        <v>250261.12</v>
      </c>
      <c r="P26" s="690">
        <f t="shared" si="6"/>
        <v>-9261.1199999999953</v>
      </c>
      <c r="Q26" s="673">
        <f>'[2]Seat Off.'!M26</f>
        <v>71000</v>
      </c>
      <c r="R26" s="673">
        <v>19817.36</v>
      </c>
      <c r="S26" s="675">
        <f t="shared" si="7"/>
        <v>51182.64</v>
      </c>
      <c r="T26" s="673">
        <f>'[2]Seat Off.'!P26</f>
        <v>80500</v>
      </c>
      <c r="U26" s="673"/>
      <c r="V26" s="675">
        <f t="shared" si="8"/>
        <v>80500</v>
      </c>
      <c r="W26" s="673">
        <f>'[2]Seat Off.'!S26</f>
        <v>70000</v>
      </c>
      <c r="X26" s="673"/>
      <c r="Y26" s="773">
        <f t="shared" si="9"/>
        <v>70000</v>
      </c>
      <c r="Z26" s="688">
        <f t="shared" si="10"/>
        <v>221500</v>
      </c>
      <c r="AA26" s="701">
        <f t="shared" si="10"/>
        <v>19817.36</v>
      </c>
      <c r="AB26" s="690">
        <f t="shared" si="11"/>
        <v>201682.64</v>
      </c>
      <c r="AC26" s="779">
        <f t="shared" si="12"/>
        <v>462500</v>
      </c>
      <c r="AD26" s="776">
        <f t="shared" si="12"/>
        <v>270078.48</v>
      </c>
      <c r="AE26" s="777">
        <f t="shared" si="13"/>
        <v>192421.52000000002</v>
      </c>
      <c r="AF26" s="672">
        <f>'[2]Seat Off.'!Y26</f>
        <v>80500</v>
      </c>
      <c r="AG26" s="673"/>
      <c r="AH26" s="674">
        <f t="shared" si="14"/>
        <v>80500</v>
      </c>
      <c r="AI26" s="673">
        <f>'[2]Seat Off.'!AB26</f>
        <v>70500</v>
      </c>
      <c r="AJ26" s="673"/>
      <c r="AK26" s="675">
        <f t="shared" si="15"/>
        <v>70500</v>
      </c>
      <c r="AL26" s="673">
        <f>'[2]Seat Off.'!AE26</f>
        <v>90000</v>
      </c>
      <c r="AM26" s="673"/>
      <c r="AN26" s="675">
        <f t="shared" si="16"/>
        <v>90000</v>
      </c>
      <c r="AO26" s="688">
        <f t="shared" si="17"/>
        <v>241000</v>
      </c>
      <c r="AP26" s="689">
        <f t="shared" si="17"/>
        <v>0</v>
      </c>
      <c r="AQ26" s="690">
        <f t="shared" si="18"/>
        <v>241000</v>
      </c>
      <c r="AR26" s="673">
        <f>'[2]Seat Off.'!AH26</f>
        <v>70500</v>
      </c>
      <c r="AS26" s="673"/>
      <c r="AT26" s="674">
        <f t="shared" si="19"/>
        <v>70500</v>
      </c>
      <c r="AU26" s="673">
        <f>'[2]Seat Off.'!AK26</f>
        <v>91000</v>
      </c>
      <c r="AV26" s="673"/>
      <c r="AW26" s="675">
        <f t="shared" si="20"/>
        <v>91000</v>
      </c>
      <c r="AX26" s="673">
        <f>'[2]Seat Off.'!AN26</f>
        <v>70000</v>
      </c>
      <c r="AY26" s="673"/>
      <c r="AZ26" s="773">
        <f t="shared" si="21"/>
        <v>70000</v>
      </c>
      <c r="BA26" s="688">
        <f t="shared" si="22"/>
        <v>231500</v>
      </c>
      <c r="BB26" s="701">
        <f t="shared" si="22"/>
        <v>0</v>
      </c>
      <c r="BC26" s="706">
        <f t="shared" si="23"/>
        <v>231500</v>
      </c>
      <c r="BD26" s="711">
        <f t="shared" si="0"/>
        <v>472500</v>
      </c>
      <c r="BE26" s="715">
        <f t="shared" si="1"/>
        <v>0</v>
      </c>
      <c r="BF26" s="716">
        <f t="shared" si="24"/>
        <v>472500</v>
      </c>
      <c r="BG26" s="717">
        <f t="shared" si="25"/>
        <v>935000</v>
      </c>
      <c r="BH26" s="673">
        <f t="shared" si="26"/>
        <v>270078.48</v>
      </c>
      <c r="BI26" s="677">
        <f t="shared" si="27"/>
        <v>664921.52</v>
      </c>
      <c r="BJ26" s="541"/>
      <c r="BK26" s="380"/>
      <c r="BL26" s="374">
        <f>ROUND(VLOOKUP($B26,Test!$A$6:$L$58,11)/1000,2)</f>
        <v>150.16</v>
      </c>
      <c r="BM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</row>
    <row r="27" spans="1:81" s="383" customFormat="1" ht="33" customHeight="1">
      <c r="A27" s="388">
        <f t="shared" si="28"/>
        <v>21</v>
      </c>
      <c r="B27" s="384">
        <v>51404</v>
      </c>
      <c r="C27" s="536" t="s">
        <v>17</v>
      </c>
      <c r="D27" s="698" t="s">
        <v>271</v>
      </c>
      <c r="E27" s="672">
        <f>'[2]Seat Off.'!D27</f>
        <v>64430</v>
      </c>
      <c r="F27" s="673"/>
      <c r="G27" s="675">
        <f t="shared" si="2"/>
        <v>64430</v>
      </c>
      <c r="H27" s="673">
        <f>'[2]Seat Off.'!G27</f>
        <v>0</v>
      </c>
      <c r="I27" s="673">
        <v>13596.4</v>
      </c>
      <c r="J27" s="675">
        <f t="shared" si="3"/>
        <v>-13596.4</v>
      </c>
      <c r="K27" s="673">
        <f>'[2]Seat Off.'!J27</f>
        <v>12423</v>
      </c>
      <c r="L27" s="673">
        <v>30060</v>
      </c>
      <c r="M27" s="773">
        <f t="shared" si="4"/>
        <v>-17637</v>
      </c>
      <c r="N27" s="688">
        <f t="shared" si="5"/>
        <v>76853</v>
      </c>
      <c r="O27" s="689">
        <f t="shared" si="5"/>
        <v>43656.4</v>
      </c>
      <c r="P27" s="690">
        <f t="shared" si="6"/>
        <v>33196.6</v>
      </c>
      <c r="Q27" s="673">
        <f>'[2]Seat Off.'!M27</f>
        <v>20990</v>
      </c>
      <c r="R27" s="673">
        <v>5784</v>
      </c>
      <c r="S27" s="675">
        <f t="shared" si="7"/>
        <v>15206</v>
      </c>
      <c r="T27" s="673">
        <f>'[2]Seat Off.'!P27</f>
        <v>7000</v>
      </c>
      <c r="U27" s="673"/>
      <c r="V27" s="675">
        <f t="shared" si="8"/>
        <v>7000</v>
      </c>
      <c r="W27" s="673">
        <f>'[2]Seat Off.'!S27</f>
        <v>13150</v>
      </c>
      <c r="X27" s="673"/>
      <c r="Y27" s="773">
        <f t="shared" si="9"/>
        <v>13150</v>
      </c>
      <c r="Z27" s="688">
        <f t="shared" si="10"/>
        <v>41140</v>
      </c>
      <c r="AA27" s="701">
        <f t="shared" si="10"/>
        <v>5784</v>
      </c>
      <c r="AB27" s="690">
        <f t="shared" si="11"/>
        <v>35356</v>
      </c>
      <c r="AC27" s="779">
        <f t="shared" si="12"/>
        <v>117993</v>
      </c>
      <c r="AD27" s="776">
        <f t="shared" si="12"/>
        <v>49440.4</v>
      </c>
      <c r="AE27" s="777">
        <f t="shared" si="13"/>
        <v>68552.600000000006</v>
      </c>
      <c r="AF27" s="672">
        <f>'[2]Seat Off.'!Y27</f>
        <v>0</v>
      </c>
      <c r="AG27" s="673"/>
      <c r="AH27" s="674">
        <f t="shared" si="14"/>
        <v>0</v>
      </c>
      <c r="AI27" s="673">
        <f>'[2]Seat Off.'!AB27</f>
        <v>1050</v>
      </c>
      <c r="AJ27" s="673"/>
      <c r="AK27" s="675">
        <f t="shared" si="15"/>
        <v>1050</v>
      </c>
      <c r="AL27" s="673">
        <f>'[2]Seat Off.'!AE27</f>
        <v>8944</v>
      </c>
      <c r="AM27" s="673"/>
      <c r="AN27" s="675">
        <f t="shared" si="16"/>
        <v>8944</v>
      </c>
      <c r="AO27" s="688">
        <f t="shared" si="17"/>
        <v>9994</v>
      </c>
      <c r="AP27" s="689">
        <f t="shared" si="17"/>
        <v>0</v>
      </c>
      <c r="AQ27" s="690">
        <f t="shared" si="18"/>
        <v>9994</v>
      </c>
      <c r="AR27" s="673">
        <f>'[2]Seat Off.'!AH27</f>
        <v>0</v>
      </c>
      <c r="AS27" s="673"/>
      <c r="AT27" s="674">
        <f t="shared" si="19"/>
        <v>0</v>
      </c>
      <c r="AU27" s="673">
        <f>'[2]Seat Off.'!AK27</f>
        <v>0</v>
      </c>
      <c r="AV27" s="673"/>
      <c r="AW27" s="675">
        <f t="shared" si="20"/>
        <v>0</v>
      </c>
      <c r="AX27" s="673">
        <f>'[2]Seat Off.'!AN27</f>
        <v>0</v>
      </c>
      <c r="AY27" s="673"/>
      <c r="AZ27" s="773">
        <f t="shared" si="21"/>
        <v>0</v>
      </c>
      <c r="BA27" s="688">
        <f t="shared" si="22"/>
        <v>0</v>
      </c>
      <c r="BB27" s="701">
        <f t="shared" si="22"/>
        <v>0</v>
      </c>
      <c r="BC27" s="706">
        <f t="shared" si="23"/>
        <v>0</v>
      </c>
      <c r="BD27" s="711">
        <f t="shared" si="0"/>
        <v>9994</v>
      </c>
      <c r="BE27" s="715">
        <f t="shared" si="1"/>
        <v>0</v>
      </c>
      <c r="BF27" s="716">
        <f t="shared" si="24"/>
        <v>9994</v>
      </c>
      <c r="BG27" s="717">
        <f t="shared" si="25"/>
        <v>127987</v>
      </c>
      <c r="BH27" s="673">
        <f t="shared" si="26"/>
        <v>49440.4</v>
      </c>
      <c r="BI27" s="677">
        <f t="shared" si="27"/>
        <v>78546.600000000006</v>
      </c>
      <c r="BJ27" s="541"/>
      <c r="BK27" s="380"/>
      <c r="BL27" s="374">
        <f>ROUND(VLOOKUP($B27,Test!$A$6:$L$58,11)/1000,2)</f>
        <v>0</v>
      </c>
      <c r="BM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</row>
    <row r="28" spans="1:81" s="383" customFormat="1" ht="33" customHeight="1">
      <c r="A28" s="388">
        <f t="shared" si="28"/>
        <v>22</v>
      </c>
      <c r="B28" s="384">
        <v>51405</v>
      </c>
      <c r="C28" s="536" t="s">
        <v>18</v>
      </c>
      <c r="D28" s="698" t="s">
        <v>272</v>
      </c>
      <c r="E28" s="672">
        <f>'[2]Seat Off.'!D28</f>
        <v>213550</v>
      </c>
      <c r="F28" s="673">
        <v>205401.26</v>
      </c>
      <c r="G28" s="675">
        <f t="shared" si="2"/>
        <v>8148.7399999999907</v>
      </c>
      <c r="H28" s="673">
        <f>'[2]Seat Off.'!G28</f>
        <v>205300</v>
      </c>
      <c r="I28" s="673">
        <v>230600.5</v>
      </c>
      <c r="J28" s="675">
        <f t="shared" si="3"/>
        <v>-25300.5</v>
      </c>
      <c r="K28" s="673">
        <f>'[2]Seat Off.'!J28</f>
        <v>203100</v>
      </c>
      <c r="L28" s="673">
        <v>187201.5</v>
      </c>
      <c r="M28" s="773">
        <f t="shared" si="4"/>
        <v>15898.5</v>
      </c>
      <c r="N28" s="688">
        <f t="shared" si="5"/>
        <v>621950</v>
      </c>
      <c r="O28" s="689">
        <f t="shared" si="5"/>
        <v>623203.26</v>
      </c>
      <c r="P28" s="690">
        <f t="shared" si="6"/>
        <v>-1253.2600000000093</v>
      </c>
      <c r="Q28" s="673">
        <f>'[2]Seat Off.'!M28</f>
        <v>209300</v>
      </c>
      <c r="R28" s="673">
        <v>152225</v>
      </c>
      <c r="S28" s="675">
        <f t="shared" si="7"/>
        <v>57075</v>
      </c>
      <c r="T28" s="673">
        <f>'[2]Seat Off.'!P28</f>
        <v>193100</v>
      </c>
      <c r="U28" s="673"/>
      <c r="V28" s="675">
        <f t="shared" si="8"/>
        <v>193100</v>
      </c>
      <c r="W28" s="673">
        <f>'[2]Seat Off.'!S28</f>
        <v>155000</v>
      </c>
      <c r="X28" s="673"/>
      <c r="Y28" s="773">
        <f t="shared" si="9"/>
        <v>155000</v>
      </c>
      <c r="Z28" s="688">
        <f t="shared" si="10"/>
        <v>557400</v>
      </c>
      <c r="AA28" s="701">
        <f t="shared" si="10"/>
        <v>152225</v>
      </c>
      <c r="AB28" s="690">
        <f t="shared" si="11"/>
        <v>405175</v>
      </c>
      <c r="AC28" s="779">
        <f t="shared" si="12"/>
        <v>1179350</v>
      </c>
      <c r="AD28" s="776">
        <f t="shared" si="12"/>
        <v>775428.26</v>
      </c>
      <c r="AE28" s="777">
        <f t="shared" si="13"/>
        <v>403921.74</v>
      </c>
      <c r="AF28" s="672">
        <f>'[2]Seat Off.'!Y28</f>
        <v>156550</v>
      </c>
      <c r="AG28" s="673"/>
      <c r="AH28" s="674">
        <f t="shared" si="14"/>
        <v>156550</v>
      </c>
      <c r="AI28" s="673">
        <f>'[2]Seat Off.'!AB28</f>
        <v>161050</v>
      </c>
      <c r="AJ28" s="673"/>
      <c r="AK28" s="675">
        <f t="shared" si="15"/>
        <v>161050</v>
      </c>
      <c r="AL28" s="673">
        <f>'[2]Seat Off.'!AE28</f>
        <v>154250</v>
      </c>
      <c r="AM28" s="673"/>
      <c r="AN28" s="675">
        <f t="shared" si="16"/>
        <v>154250</v>
      </c>
      <c r="AO28" s="688">
        <f t="shared" si="17"/>
        <v>471850</v>
      </c>
      <c r="AP28" s="689">
        <f t="shared" si="17"/>
        <v>0</v>
      </c>
      <c r="AQ28" s="690">
        <f t="shared" si="18"/>
        <v>471850</v>
      </c>
      <c r="AR28" s="673">
        <f>'[2]Seat Off.'!AH28</f>
        <v>176850</v>
      </c>
      <c r="AS28" s="673"/>
      <c r="AT28" s="674">
        <f t="shared" si="19"/>
        <v>176850</v>
      </c>
      <c r="AU28" s="673">
        <f>'[2]Seat Off.'!AK28</f>
        <v>240250</v>
      </c>
      <c r="AV28" s="673"/>
      <c r="AW28" s="675">
        <f t="shared" si="20"/>
        <v>240250</v>
      </c>
      <c r="AX28" s="673">
        <f>'[2]Seat Off.'!AN28</f>
        <v>166250</v>
      </c>
      <c r="AY28" s="673"/>
      <c r="AZ28" s="773">
        <f t="shared" si="21"/>
        <v>166250</v>
      </c>
      <c r="BA28" s="688">
        <f t="shared" si="22"/>
        <v>583350</v>
      </c>
      <c r="BB28" s="701">
        <f t="shared" si="22"/>
        <v>0</v>
      </c>
      <c r="BC28" s="706">
        <f t="shared" si="23"/>
        <v>583350</v>
      </c>
      <c r="BD28" s="711">
        <f t="shared" si="0"/>
        <v>1055200</v>
      </c>
      <c r="BE28" s="715">
        <f t="shared" si="1"/>
        <v>0</v>
      </c>
      <c r="BF28" s="716">
        <f t="shared" si="24"/>
        <v>1055200</v>
      </c>
      <c r="BG28" s="717">
        <f t="shared" si="25"/>
        <v>2234550</v>
      </c>
      <c r="BH28" s="673">
        <f t="shared" si="26"/>
        <v>775428.26</v>
      </c>
      <c r="BI28" s="677">
        <f t="shared" si="27"/>
        <v>1459121.74</v>
      </c>
      <c r="BJ28" s="541"/>
      <c r="BK28" s="380"/>
      <c r="BL28" s="374">
        <f>ROUND(VLOOKUP($B28,Test!$A$6:$L$58,11)/1000,2)</f>
        <v>282.18</v>
      </c>
      <c r="BM28" s="380"/>
      <c r="BN28" s="608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</row>
    <row r="29" spans="1:81" s="383" customFormat="1" ht="33" customHeight="1">
      <c r="A29" s="388">
        <f t="shared" si="28"/>
        <v>23</v>
      </c>
      <c r="B29" s="384">
        <v>51406</v>
      </c>
      <c r="C29" s="536" t="s">
        <v>19</v>
      </c>
      <c r="D29" s="698" t="s">
        <v>273</v>
      </c>
      <c r="E29" s="672">
        <f>'[2]Seat Off.'!D29</f>
        <v>0</v>
      </c>
      <c r="F29" s="673"/>
      <c r="G29" s="675">
        <f t="shared" si="2"/>
        <v>0</v>
      </c>
      <c r="H29" s="673">
        <f>'[2]Seat Off.'!G29</f>
        <v>0</v>
      </c>
      <c r="I29" s="673"/>
      <c r="J29" s="675">
        <f t="shared" si="3"/>
        <v>0</v>
      </c>
      <c r="K29" s="673">
        <f>'[2]Seat Off.'!J29</f>
        <v>0</v>
      </c>
      <c r="L29" s="673"/>
      <c r="M29" s="773">
        <f t="shared" si="4"/>
        <v>0</v>
      </c>
      <c r="N29" s="688">
        <f t="shared" si="5"/>
        <v>0</v>
      </c>
      <c r="O29" s="689">
        <f t="shared" si="5"/>
        <v>0</v>
      </c>
      <c r="P29" s="690">
        <f t="shared" si="6"/>
        <v>0</v>
      </c>
      <c r="Q29" s="673">
        <f>'[2]Seat Off.'!M29</f>
        <v>0</v>
      </c>
      <c r="R29" s="673"/>
      <c r="S29" s="675">
        <f t="shared" si="7"/>
        <v>0</v>
      </c>
      <c r="T29" s="673">
        <f>'[2]Seat Off.'!P29</f>
        <v>0</v>
      </c>
      <c r="U29" s="673"/>
      <c r="V29" s="675">
        <f t="shared" si="8"/>
        <v>0</v>
      </c>
      <c r="W29" s="673">
        <f>'[2]Seat Off.'!S29</f>
        <v>0</v>
      </c>
      <c r="X29" s="673"/>
      <c r="Y29" s="773">
        <f t="shared" si="9"/>
        <v>0</v>
      </c>
      <c r="Z29" s="688">
        <f t="shared" si="10"/>
        <v>0</v>
      </c>
      <c r="AA29" s="701">
        <f t="shared" si="10"/>
        <v>0</v>
      </c>
      <c r="AB29" s="690">
        <f t="shared" si="11"/>
        <v>0</v>
      </c>
      <c r="AC29" s="779">
        <f t="shared" si="12"/>
        <v>0</v>
      </c>
      <c r="AD29" s="776">
        <f t="shared" si="12"/>
        <v>0</v>
      </c>
      <c r="AE29" s="777">
        <f t="shared" si="13"/>
        <v>0</v>
      </c>
      <c r="AF29" s="672">
        <f>'[2]Seat Off.'!Y29</f>
        <v>0</v>
      </c>
      <c r="AG29" s="673"/>
      <c r="AH29" s="674">
        <f t="shared" si="14"/>
        <v>0</v>
      </c>
      <c r="AI29" s="673">
        <f>'[2]Seat Off.'!AB29</f>
        <v>0</v>
      </c>
      <c r="AJ29" s="673"/>
      <c r="AK29" s="675">
        <f t="shared" si="15"/>
        <v>0</v>
      </c>
      <c r="AL29" s="673">
        <f>'[2]Seat Off.'!AE29</f>
        <v>0</v>
      </c>
      <c r="AM29" s="673"/>
      <c r="AN29" s="675">
        <f t="shared" si="16"/>
        <v>0</v>
      </c>
      <c r="AO29" s="688">
        <f t="shared" si="17"/>
        <v>0</v>
      </c>
      <c r="AP29" s="689">
        <f t="shared" si="17"/>
        <v>0</v>
      </c>
      <c r="AQ29" s="690">
        <f t="shared" si="18"/>
        <v>0</v>
      </c>
      <c r="AR29" s="673">
        <f>'[2]Seat Off.'!AH29</f>
        <v>0</v>
      </c>
      <c r="AS29" s="673"/>
      <c r="AT29" s="674">
        <f t="shared" si="19"/>
        <v>0</v>
      </c>
      <c r="AU29" s="673">
        <f>'[2]Seat Off.'!AK29</f>
        <v>0</v>
      </c>
      <c r="AV29" s="673"/>
      <c r="AW29" s="675">
        <f t="shared" si="20"/>
        <v>0</v>
      </c>
      <c r="AX29" s="673">
        <f>'[2]Seat Off.'!AN29</f>
        <v>0</v>
      </c>
      <c r="AY29" s="673"/>
      <c r="AZ29" s="773">
        <f t="shared" si="21"/>
        <v>0</v>
      </c>
      <c r="BA29" s="688">
        <f t="shared" si="22"/>
        <v>0</v>
      </c>
      <c r="BB29" s="701">
        <f t="shared" si="22"/>
        <v>0</v>
      </c>
      <c r="BC29" s="706">
        <f t="shared" si="23"/>
        <v>0</v>
      </c>
      <c r="BD29" s="711">
        <f t="shared" si="0"/>
        <v>0</v>
      </c>
      <c r="BE29" s="715">
        <f t="shared" si="1"/>
        <v>0</v>
      </c>
      <c r="BF29" s="716">
        <f t="shared" si="24"/>
        <v>0</v>
      </c>
      <c r="BG29" s="717">
        <f t="shared" si="25"/>
        <v>0</v>
      </c>
      <c r="BH29" s="673">
        <f t="shared" si="26"/>
        <v>0</v>
      </c>
      <c r="BI29" s="677">
        <f t="shared" si="27"/>
        <v>0</v>
      </c>
      <c r="BJ29" s="541"/>
      <c r="BK29" s="380"/>
      <c r="BL29" s="374">
        <f>ROUND(VLOOKUP($B29,Test!$A$6:$L$58,11)/1000,2)</f>
        <v>0</v>
      </c>
      <c r="BM29" s="380"/>
      <c r="BN29" s="608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</row>
    <row r="30" spans="1:81" s="383" customFormat="1" ht="33" customHeight="1">
      <c r="A30" s="388">
        <f t="shared" si="28"/>
        <v>24</v>
      </c>
      <c r="B30" s="384">
        <v>51407</v>
      </c>
      <c r="C30" s="536" t="s">
        <v>20</v>
      </c>
      <c r="D30" s="698" t="s">
        <v>274</v>
      </c>
      <c r="E30" s="672">
        <f>'[2]Seat Off.'!D30</f>
        <v>0</v>
      </c>
      <c r="F30" s="673"/>
      <c r="G30" s="675">
        <f t="shared" si="2"/>
        <v>0</v>
      </c>
      <c r="H30" s="673">
        <f>'[2]Seat Off.'!G30</f>
        <v>0</v>
      </c>
      <c r="I30" s="673"/>
      <c r="J30" s="675">
        <f t="shared" si="3"/>
        <v>0</v>
      </c>
      <c r="K30" s="673">
        <f>'[2]Seat Off.'!J30</f>
        <v>0</v>
      </c>
      <c r="L30" s="673"/>
      <c r="M30" s="773">
        <f t="shared" si="4"/>
        <v>0</v>
      </c>
      <c r="N30" s="688">
        <f t="shared" si="5"/>
        <v>0</v>
      </c>
      <c r="O30" s="689">
        <f t="shared" si="5"/>
        <v>0</v>
      </c>
      <c r="P30" s="690">
        <f t="shared" si="6"/>
        <v>0</v>
      </c>
      <c r="Q30" s="673">
        <f>'[2]Seat Off.'!M30</f>
        <v>0</v>
      </c>
      <c r="R30" s="673"/>
      <c r="S30" s="675">
        <f t="shared" si="7"/>
        <v>0</v>
      </c>
      <c r="T30" s="673">
        <f>'[2]Seat Off.'!P30</f>
        <v>0</v>
      </c>
      <c r="U30" s="673"/>
      <c r="V30" s="675">
        <f t="shared" si="8"/>
        <v>0</v>
      </c>
      <c r="W30" s="673">
        <f>'[2]Seat Off.'!S30</f>
        <v>0</v>
      </c>
      <c r="X30" s="673"/>
      <c r="Y30" s="773">
        <f t="shared" si="9"/>
        <v>0</v>
      </c>
      <c r="Z30" s="688">
        <f t="shared" si="10"/>
        <v>0</v>
      </c>
      <c r="AA30" s="701">
        <f t="shared" si="10"/>
        <v>0</v>
      </c>
      <c r="AB30" s="690">
        <f t="shared" si="11"/>
        <v>0</v>
      </c>
      <c r="AC30" s="779">
        <f t="shared" si="12"/>
        <v>0</v>
      </c>
      <c r="AD30" s="776">
        <f t="shared" si="12"/>
        <v>0</v>
      </c>
      <c r="AE30" s="777">
        <f t="shared" si="13"/>
        <v>0</v>
      </c>
      <c r="AF30" s="672">
        <f>'[2]Seat Off.'!Y30</f>
        <v>0</v>
      </c>
      <c r="AG30" s="673"/>
      <c r="AH30" s="674">
        <f t="shared" si="14"/>
        <v>0</v>
      </c>
      <c r="AI30" s="673">
        <f>'[2]Seat Off.'!AB30</f>
        <v>0</v>
      </c>
      <c r="AJ30" s="673"/>
      <c r="AK30" s="675">
        <f t="shared" si="15"/>
        <v>0</v>
      </c>
      <c r="AL30" s="673">
        <f>'[2]Seat Off.'!AE30</f>
        <v>0</v>
      </c>
      <c r="AM30" s="673"/>
      <c r="AN30" s="675">
        <f t="shared" si="16"/>
        <v>0</v>
      </c>
      <c r="AO30" s="688">
        <f t="shared" si="17"/>
        <v>0</v>
      </c>
      <c r="AP30" s="689">
        <f t="shared" si="17"/>
        <v>0</v>
      </c>
      <c r="AQ30" s="690">
        <f t="shared" si="18"/>
        <v>0</v>
      </c>
      <c r="AR30" s="673">
        <f>'[2]Seat Off.'!AH30</f>
        <v>0</v>
      </c>
      <c r="AS30" s="673"/>
      <c r="AT30" s="674">
        <f t="shared" si="19"/>
        <v>0</v>
      </c>
      <c r="AU30" s="673">
        <f>'[2]Seat Off.'!AK30</f>
        <v>0</v>
      </c>
      <c r="AV30" s="673"/>
      <c r="AW30" s="675">
        <f t="shared" si="20"/>
        <v>0</v>
      </c>
      <c r="AX30" s="673">
        <f>'[2]Seat Off.'!AN30</f>
        <v>0</v>
      </c>
      <c r="AY30" s="673"/>
      <c r="AZ30" s="773">
        <f t="shared" si="21"/>
        <v>0</v>
      </c>
      <c r="BA30" s="688">
        <f t="shared" si="22"/>
        <v>0</v>
      </c>
      <c r="BB30" s="701">
        <f t="shared" si="22"/>
        <v>0</v>
      </c>
      <c r="BC30" s="706">
        <f t="shared" si="23"/>
        <v>0</v>
      </c>
      <c r="BD30" s="711">
        <f t="shared" si="0"/>
        <v>0</v>
      </c>
      <c r="BE30" s="715">
        <f t="shared" si="1"/>
        <v>0</v>
      </c>
      <c r="BF30" s="716">
        <f t="shared" si="24"/>
        <v>0</v>
      </c>
      <c r="BG30" s="717">
        <f t="shared" si="25"/>
        <v>0</v>
      </c>
      <c r="BH30" s="673">
        <f t="shared" si="26"/>
        <v>0</v>
      </c>
      <c r="BI30" s="677">
        <f t="shared" si="27"/>
        <v>0</v>
      </c>
      <c r="BJ30" s="541"/>
      <c r="BK30" s="380"/>
      <c r="BL30" s="374">
        <f>ROUND(VLOOKUP($B30,Test!$A$6:$L$58,11)/1000,2)</f>
        <v>0</v>
      </c>
      <c r="BM30" s="380"/>
      <c r="BN30" s="608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</row>
    <row r="31" spans="1:81" s="383" customFormat="1" ht="33" customHeight="1">
      <c r="A31" s="388">
        <f t="shared" si="28"/>
        <v>25</v>
      </c>
      <c r="B31" s="384">
        <v>51408</v>
      </c>
      <c r="C31" s="536" t="s">
        <v>21</v>
      </c>
      <c r="D31" s="698" t="s">
        <v>275</v>
      </c>
      <c r="E31" s="672">
        <f>'[2]Seat Off.'!D31</f>
        <v>0</v>
      </c>
      <c r="F31" s="673"/>
      <c r="G31" s="675">
        <f t="shared" si="2"/>
        <v>0</v>
      </c>
      <c r="H31" s="673">
        <f>'[2]Seat Off.'!G31</f>
        <v>0</v>
      </c>
      <c r="I31" s="673"/>
      <c r="J31" s="675">
        <f t="shared" si="3"/>
        <v>0</v>
      </c>
      <c r="K31" s="673">
        <f>'[2]Seat Off.'!J31</f>
        <v>0</v>
      </c>
      <c r="L31" s="673"/>
      <c r="M31" s="773">
        <f t="shared" si="4"/>
        <v>0</v>
      </c>
      <c r="N31" s="688">
        <f t="shared" si="5"/>
        <v>0</v>
      </c>
      <c r="O31" s="689">
        <f t="shared" si="5"/>
        <v>0</v>
      </c>
      <c r="P31" s="690">
        <f t="shared" si="6"/>
        <v>0</v>
      </c>
      <c r="Q31" s="673">
        <f>'[2]Seat Off.'!M31</f>
        <v>0</v>
      </c>
      <c r="R31" s="673"/>
      <c r="S31" s="675">
        <f t="shared" si="7"/>
        <v>0</v>
      </c>
      <c r="T31" s="673">
        <f>'[2]Seat Off.'!P31</f>
        <v>0</v>
      </c>
      <c r="U31" s="673"/>
      <c r="V31" s="675">
        <f t="shared" si="8"/>
        <v>0</v>
      </c>
      <c r="W31" s="673">
        <f>'[2]Seat Off.'!S31</f>
        <v>0</v>
      </c>
      <c r="X31" s="673"/>
      <c r="Y31" s="773">
        <f t="shared" si="9"/>
        <v>0</v>
      </c>
      <c r="Z31" s="688">
        <f t="shared" si="10"/>
        <v>0</v>
      </c>
      <c r="AA31" s="701">
        <f t="shared" si="10"/>
        <v>0</v>
      </c>
      <c r="AB31" s="690">
        <f t="shared" si="11"/>
        <v>0</v>
      </c>
      <c r="AC31" s="779">
        <f t="shared" si="12"/>
        <v>0</v>
      </c>
      <c r="AD31" s="776">
        <f t="shared" si="12"/>
        <v>0</v>
      </c>
      <c r="AE31" s="777">
        <f t="shared" si="13"/>
        <v>0</v>
      </c>
      <c r="AF31" s="672">
        <f>'[2]Seat Off.'!Y31</f>
        <v>0</v>
      </c>
      <c r="AG31" s="673"/>
      <c r="AH31" s="674">
        <f t="shared" si="14"/>
        <v>0</v>
      </c>
      <c r="AI31" s="673">
        <f>'[2]Seat Off.'!AB31</f>
        <v>0</v>
      </c>
      <c r="AJ31" s="673"/>
      <c r="AK31" s="675">
        <f t="shared" si="15"/>
        <v>0</v>
      </c>
      <c r="AL31" s="673">
        <f>'[2]Seat Off.'!AE31</f>
        <v>0</v>
      </c>
      <c r="AM31" s="673"/>
      <c r="AN31" s="675">
        <f t="shared" si="16"/>
        <v>0</v>
      </c>
      <c r="AO31" s="688">
        <f t="shared" si="17"/>
        <v>0</v>
      </c>
      <c r="AP31" s="689">
        <f t="shared" si="17"/>
        <v>0</v>
      </c>
      <c r="AQ31" s="690">
        <f t="shared" si="18"/>
        <v>0</v>
      </c>
      <c r="AR31" s="673">
        <f>'[2]Seat Off.'!AH31</f>
        <v>0</v>
      </c>
      <c r="AS31" s="673"/>
      <c r="AT31" s="674">
        <f t="shared" si="19"/>
        <v>0</v>
      </c>
      <c r="AU31" s="673">
        <f>'[2]Seat Off.'!AK31</f>
        <v>0</v>
      </c>
      <c r="AV31" s="673"/>
      <c r="AW31" s="675">
        <f t="shared" si="20"/>
        <v>0</v>
      </c>
      <c r="AX31" s="673">
        <f>'[2]Seat Off.'!AN31</f>
        <v>0</v>
      </c>
      <c r="AY31" s="673"/>
      <c r="AZ31" s="773">
        <f t="shared" si="21"/>
        <v>0</v>
      </c>
      <c r="BA31" s="688">
        <f t="shared" si="22"/>
        <v>0</v>
      </c>
      <c r="BB31" s="701">
        <f t="shared" si="22"/>
        <v>0</v>
      </c>
      <c r="BC31" s="706">
        <f t="shared" si="23"/>
        <v>0</v>
      </c>
      <c r="BD31" s="711">
        <f t="shared" si="0"/>
        <v>0</v>
      </c>
      <c r="BE31" s="715">
        <f t="shared" si="1"/>
        <v>0</v>
      </c>
      <c r="BF31" s="716">
        <f t="shared" si="24"/>
        <v>0</v>
      </c>
      <c r="BG31" s="717">
        <f t="shared" si="25"/>
        <v>0</v>
      </c>
      <c r="BH31" s="673">
        <f t="shared" si="26"/>
        <v>0</v>
      </c>
      <c r="BI31" s="677">
        <f t="shared" si="27"/>
        <v>0</v>
      </c>
      <c r="BJ31" s="541"/>
      <c r="BK31" s="380"/>
      <c r="BL31" s="374">
        <f>ROUND(VLOOKUP($B31,Test!$A$6:$L$58,11)/1000,2)</f>
        <v>0</v>
      </c>
      <c r="BM31" s="380"/>
      <c r="BN31" s="608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</row>
    <row r="32" spans="1:81" s="383" customFormat="1" ht="33" customHeight="1">
      <c r="A32" s="388">
        <f t="shared" si="28"/>
        <v>26</v>
      </c>
      <c r="B32" s="384">
        <v>51409</v>
      </c>
      <c r="C32" s="536" t="s">
        <v>22</v>
      </c>
      <c r="D32" s="698" t="s">
        <v>276</v>
      </c>
      <c r="E32" s="672">
        <f>'[2]Seat Off.'!D32</f>
        <v>143976.29999999999</v>
      </c>
      <c r="F32" s="673">
        <v>154136</v>
      </c>
      <c r="G32" s="675">
        <f t="shared" si="2"/>
        <v>-10159.700000000012</v>
      </c>
      <c r="H32" s="673">
        <f>'[2]Seat Off.'!G32</f>
        <v>215493.5</v>
      </c>
      <c r="I32" s="673">
        <v>207598.73</v>
      </c>
      <c r="J32" s="675">
        <f t="shared" si="3"/>
        <v>7894.7699999999895</v>
      </c>
      <c r="K32" s="673">
        <f>'[2]Seat Off.'!J32</f>
        <v>199131.4</v>
      </c>
      <c r="L32" s="673">
        <v>178239.24</v>
      </c>
      <c r="M32" s="773">
        <f t="shared" si="4"/>
        <v>20892.160000000003</v>
      </c>
      <c r="N32" s="688">
        <f t="shared" si="5"/>
        <v>558601.19999999995</v>
      </c>
      <c r="O32" s="689">
        <f t="shared" si="5"/>
        <v>539973.97</v>
      </c>
      <c r="P32" s="690">
        <f t="shared" si="6"/>
        <v>18627.229999999981</v>
      </c>
      <c r="Q32" s="673">
        <f>'[2]Seat Off.'!M32</f>
        <v>156869.70000000001</v>
      </c>
      <c r="R32" s="673">
        <v>81777.25</v>
      </c>
      <c r="S32" s="675">
        <f t="shared" si="7"/>
        <v>75092.450000000012</v>
      </c>
      <c r="T32" s="673">
        <f>'[2]Seat Off.'!P32</f>
        <v>151855.6</v>
      </c>
      <c r="U32" s="673"/>
      <c r="V32" s="675">
        <f t="shared" si="8"/>
        <v>151855.6</v>
      </c>
      <c r="W32" s="673">
        <f>'[2]Seat Off.'!S32</f>
        <v>199131.4</v>
      </c>
      <c r="X32" s="673"/>
      <c r="Y32" s="773">
        <f t="shared" si="9"/>
        <v>199131.4</v>
      </c>
      <c r="Z32" s="688">
        <f t="shared" si="10"/>
        <v>507856.70000000007</v>
      </c>
      <c r="AA32" s="701">
        <f t="shared" si="10"/>
        <v>81777.25</v>
      </c>
      <c r="AB32" s="690">
        <f t="shared" si="11"/>
        <v>426079.45000000007</v>
      </c>
      <c r="AC32" s="779">
        <f t="shared" si="12"/>
        <v>1066457.8999999999</v>
      </c>
      <c r="AD32" s="776">
        <f t="shared" si="12"/>
        <v>621751.22</v>
      </c>
      <c r="AE32" s="777">
        <f t="shared" si="13"/>
        <v>444706.67999999993</v>
      </c>
      <c r="AF32" s="672">
        <f>'[2]Seat Off.'!Y32</f>
        <v>153288.20000000001</v>
      </c>
      <c r="AG32" s="673"/>
      <c r="AH32" s="674">
        <f t="shared" si="14"/>
        <v>153288.20000000001</v>
      </c>
      <c r="AI32" s="673">
        <f>'[2]Seat Off.'!AB32</f>
        <v>153288.20000000001</v>
      </c>
      <c r="AJ32" s="673"/>
      <c r="AK32" s="675">
        <f t="shared" si="15"/>
        <v>153288.20000000001</v>
      </c>
      <c r="AL32" s="673">
        <f>'[2]Seat Off.'!AE32</f>
        <v>174777.2</v>
      </c>
      <c r="AM32" s="673"/>
      <c r="AN32" s="675">
        <f t="shared" si="16"/>
        <v>174777.2</v>
      </c>
      <c r="AO32" s="688">
        <f t="shared" si="17"/>
        <v>481353.60000000003</v>
      </c>
      <c r="AP32" s="689">
        <f t="shared" si="17"/>
        <v>0</v>
      </c>
      <c r="AQ32" s="690">
        <f t="shared" si="18"/>
        <v>481353.60000000003</v>
      </c>
      <c r="AR32" s="673">
        <f>'[2]Seat Off.'!AH32</f>
        <v>196125.2</v>
      </c>
      <c r="AS32" s="673"/>
      <c r="AT32" s="674">
        <f t="shared" si="19"/>
        <v>196125.2</v>
      </c>
      <c r="AU32" s="673">
        <f>'[2]Seat Off.'!AK32</f>
        <v>174777.2</v>
      </c>
      <c r="AV32" s="673"/>
      <c r="AW32" s="675">
        <f t="shared" si="20"/>
        <v>174777.2</v>
      </c>
      <c r="AX32" s="673">
        <f>'[2]Seat Off.'!AN32</f>
        <v>194777.2</v>
      </c>
      <c r="AY32" s="673"/>
      <c r="AZ32" s="773">
        <f t="shared" si="21"/>
        <v>194777.2</v>
      </c>
      <c r="BA32" s="688">
        <f t="shared" si="22"/>
        <v>565679.60000000009</v>
      </c>
      <c r="BB32" s="701">
        <f t="shared" si="22"/>
        <v>0</v>
      </c>
      <c r="BC32" s="706">
        <f t="shared" si="23"/>
        <v>565679.60000000009</v>
      </c>
      <c r="BD32" s="711">
        <f t="shared" si="0"/>
        <v>1047033.2</v>
      </c>
      <c r="BE32" s="715">
        <f t="shared" si="1"/>
        <v>0</v>
      </c>
      <c r="BF32" s="716">
        <f t="shared" si="24"/>
        <v>1047033.2</v>
      </c>
      <c r="BG32" s="717">
        <f t="shared" si="25"/>
        <v>2113491.0999999996</v>
      </c>
      <c r="BH32" s="673">
        <f t="shared" si="26"/>
        <v>621751.22</v>
      </c>
      <c r="BI32" s="677">
        <f t="shared" si="27"/>
        <v>1491739.8799999997</v>
      </c>
      <c r="BJ32" s="541"/>
      <c r="BK32" s="380"/>
      <c r="BL32" s="374">
        <f>ROUND(VLOOKUP($B32,Test!$A$6:$L$58,11)/1000,2)</f>
        <v>210.7</v>
      </c>
      <c r="BM32" s="380"/>
      <c r="BN32" s="608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</row>
    <row r="33" spans="1:81" s="383" customFormat="1" ht="33" customHeight="1">
      <c r="A33" s="388">
        <f t="shared" si="28"/>
        <v>27</v>
      </c>
      <c r="B33" s="384">
        <v>51499</v>
      </c>
      <c r="C33" s="536" t="s">
        <v>23</v>
      </c>
      <c r="D33" s="698" t="s">
        <v>277</v>
      </c>
      <c r="E33" s="672">
        <f>'[2]Seat Off.'!D33</f>
        <v>1650</v>
      </c>
      <c r="F33" s="673"/>
      <c r="G33" s="675">
        <f t="shared" si="2"/>
        <v>1650</v>
      </c>
      <c r="H33" s="673">
        <f>'[2]Seat Off.'!G33</f>
        <v>1850</v>
      </c>
      <c r="I33" s="673">
        <v>1746</v>
      </c>
      <c r="J33" s="675">
        <f t="shared" si="3"/>
        <v>104</v>
      </c>
      <c r="K33" s="673">
        <f>'[2]Seat Off.'!J33</f>
        <v>1650</v>
      </c>
      <c r="L33" s="673">
        <v>2882</v>
      </c>
      <c r="M33" s="773">
        <f t="shared" si="4"/>
        <v>-1232</v>
      </c>
      <c r="N33" s="688">
        <f t="shared" si="5"/>
        <v>5150</v>
      </c>
      <c r="O33" s="689">
        <f t="shared" si="5"/>
        <v>4628</v>
      </c>
      <c r="P33" s="690">
        <f t="shared" si="6"/>
        <v>522</v>
      </c>
      <c r="Q33" s="673">
        <f>'[2]Seat Off.'!M33</f>
        <v>1850</v>
      </c>
      <c r="R33" s="673">
        <v>1228</v>
      </c>
      <c r="S33" s="675">
        <f t="shared" si="7"/>
        <v>622</v>
      </c>
      <c r="T33" s="673">
        <f>'[2]Seat Off.'!P33</f>
        <v>1650</v>
      </c>
      <c r="U33" s="673"/>
      <c r="V33" s="675">
        <f t="shared" si="8"/>
        <v>1650</v>
      </c>
      <c r="W33" s="673">
        <f>'[2]Seat Off.'!S33</f>
        <v>2850</v>
      </c>
      <c r="X33" s="673"/>
      <c r="Y33" s="773">
        <f t="shared" si="9"/>
        <v>2850</v>
      </c>
      <c r="Z33" s="688">
        <f t="shared" si="10"/>
        <v>6350</v>
      </c>
      <c r="AA33" s="701">
        <f t="shared" si="10"/>
        <v>1228</v>
      </c>
      <c r="AB33" s="690">
        <f t="shared" si="11"/>
        <v>5122</v>
      </c>
      <c r="AC33" s="779">
        <f t="shared" si="12"/>
        <v>11500</v>
      </c>
      <c r="AD33" s="776">
        <f t="shared" si="12"/>
        <v>5856</v>
      </c>
      <c r="AE33" s="777">
        <f t="shared" si="13"/>
        <v>5644</v>
      </c>
      <c r="AF33" s="672">
        <f>'[2]Seat Off.'!Y33</f>
        <v>1650</v>
      </c>
      <c r="AG33" s="673"/>
      <c r="AH33" s="674">
        <f t="shared" si="14"/>
        <v>1650</v>
      </c>
      <c r="AI33" s="673">
        <f>'[2]Seat Off.'!AB33</f>
        <v>1850</v>
      </c>
      <c r="AJ33" s="673"/>
      <c r="AK33" s="675">
        <f t="shared" si="15"/>
        <v>1850</v>
      </c>
      <c r="AL33" s="673">
        <f>'[2]Seat Off.'!AE33</f>
        <v>1650</v>
      </c>
      <c r="AM33" s="673"/>
      <c r="AN33" s="675">
        <f t="shared" si="16"/>
        <v>1650</v>
      </c>
      <c r="AO33" s="688">
        <f t="shared" si="17"/>
        <v>5150</v>
      </c>
      <c r="AP33" s="689">
        <f t="shared" si="17"/>
        <v>0</v>
      </c>
      <c r="AQ33" s="690">
        <f t="shared" si="18"/>
        <v>5150</v>
      </c>
      <c r="AR33" s="673">
        <f>'[2]Seat Off.'!AH33</f>
        <v>2350</v>
      </c>
      <c r="AS33" s="673"/>
      <c r="AT33" s="674">
        <f t="shared" si="19"/>
        <v>2350</v>
      </c>
      <c r="AU33" s="673">
        <f>'[2]Seat Off.'!AK33</f>
        <v>1750</v>
      </c>
      <c r="AV33" s="673"/>
      <c r="AW33" s="675">
        <f t="shared" si="20"/>
        <v>1750</v>
      </c>
      <c r="AX33" s="673">
        <f>'[2]Seat Off.'!AN33</f>
        <v>1750</v>
      </c>
      <c r="AY33" s="673"/>
      <c r="AZ33" s="773">
        <f t="shared" si="21"/>
        <v>1750</v>
      </c>
      <c r="BA33" s="688">
        <f t="shared" si="22"/>
        <v>5850</v>
      </c>
      <c r="BB33" s="701">
        <f t="shared" si="22"/>
        <v>0</v>
      </c>
      <c r="BC33" s="706">
        <f t="shared" si="23"/>
        <v>5850</v>
      </c>
      <c r="BD33" s="711">
        <f t="shared" si="0"/>
        <v>11000</v>
      </c>
      <c r="BE33" s="715">
        <f t="shared" si="1"/>
        <v>0</v>
      </c>
      <c r="BF33" s="716">
        <f t="shared" si="24"/>
        <v>11000</v>
      </c>
      <c r="BG33" s="717">
        <f t="shared" si="25"/>
        <v>22500</v>
      </c>
      <c r="BH33" s="673">
        <f t="shared" si="26"/>
        <v>5856</v>
      </c>
      <c r="BI33" s="677">
        <f t="shared" si="27"/>
        <v>16644</v>
      </c>
      <c r="BJ33" s="541"/>
      <c r="BK33" s="380"/>
      <c r="BL33" s="374">
        <f>ROUND(VLOOKUP($B33,Test!$A$6:$L$58,11)/1000,2)</f>
        <v>0.78</v>
      </c>
      <c r="BM33" s="380"/>
      <c r="BN33" s="608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</row>
    <row r="34" spans="1:81" s="383" customFormat="1" ht="33" customHeight="1">
      <c r="A34" s="388">
        <f t="shared" si="28"/>
        <v>28</v>
      </c>
      <c r="B34" s="384">
        <v>51601</v>
      </c>
      <c r="C34" s="536" t="s">
        <v>24</v>
      </c>
      <c r="D34" s="698" t="s">
        <v>278</v>
      </c>
      <c r="E34" s="672">
        <f>'[2]Seat Off.'!D34</f>
        <v>0</v>
      </c>
      <c r="F34" s="673"/>
      <c r="G34" s="675">
        <f t="shared" si="2"/>
        <v>0</v>
      </c>
      <c r="H34" s="673">
        <f>'[2]Seat Off.'!G34</f>
        <v>0</v>
      </c>
      <c r="I34" s="673"/>
      <c r="J34" s="675">
        <f t="shared" si="3"/>
        <v>0</v>
      </c>
      <c r="K34" s="673">
        <f>'[2]Seat Off.'!J34</f>
        <v>2000</v>
      </c>
      <c r="L34" s="673"/>
      <c r="M34" s="773">
        <f t="shared" si="4"/>
        <v>2000</v>
      </c>
      <c r="N34" s="688">
        <f t="shared" si="5"/>
        <v>2000</v>
      </c>
      <c r="O34" s="689">
        <f t="shared" si="5"/>
        <v>0</v>
      </c>
      <c r="P34" s="690">
        <f t="shared" si="6"/>
        <v>2000</v>
      </c>
      <c r="Q34" s="673">
        <f>'[2]Seat Off.'!M34</f>
        <v>0</v>
      </c>
      <c r="R34" s="673"/>
      <c r="S34" s="675">
        <f t="shared" si="7"/>
        <v>0</v>
      </c>
      <c r="T34" s="673">
        <f>'[2]Seat Off.'!P34</f>
        <v>0</v>
      </c>
      <c r="U34" s="673"/>
      <c r="V34" s="675">
        <f t="shared" si="8"/>
        <v>0</v>
      </c>
      <c r="W34" s="673">
        <f>'[2]Seat Off.'!S34</f>
        <v>0</v>
      </c>
      <c r="X34" s="673"/>
      <c r="Y34" s="773">
        <f t="shared" si="9"/>
        <v>0</v>
      </c>
      <c r="Z34" s="688">
        <f t="shared" si="10"/>
        <v>0</v>
      </c>
      <c r="AA34" s="701">
        <f t="shared" si="10"/>
        <v>0</v>
      </c>
      <c r="AB34" s="690">
        <f t="shared" si="11"/>
        <v>0</v>
      </c>
      <c r="AC34" s="779">
        <f t="shared" si="12"/>
        <v>2000</v>
      </c>
      <c r="AD34" s="776">
        <f t="shared" si="12"/>
        <v>0</v>
      </c>
      <c r="AE34" s="777">
        <f t="shared" si="13"/>
        <v>2000</v>
      </c>
      <c r="AF34" s="672">
        <f>'[2]Seat Off.'!Y34</f>
        <v>0</v>
      </c>
      <c r="AG34" s="673"/>
      <c r="AH34" s="674">
        <f t="shared" si="14"/>
        <v>0</v>
      </c>
      <c r="AI34" s="673">
        <f>'[2]Seat Off.'!AB34</f>
        <v>0</v>
      </c>
      <c r="AJ34" s="673"/>
      <c r="AK34" s="675">
        <f t="shared" si="15"/>
        <v>0</v>
      </c>
      <c r="AL34" s="673">
        <f>'[2]Seat Off.'!AE34</f>
        <v>2000</v>
      </c>
      <c r="AM34" s="673"/>
      <c r="AN34" s="675">
        <f t="shared" si="16"/>
        <v>2000</v>
      </c>
      <c r="AO34" s="688">
        <f t="shared" si="17"/>
        <v>2000</v>
      </c>
      <c r="AP34" s="689">
        <f t="shared" si="17"/>
        <v>0</v>
      </c>
      <c r="AQ34" s="690">
        <f t="shared" si="18"/>
        <v>2000</v>
      </c>
      <c r="AR34" s="673">
        <f>'[2]Seat Off.'!AH34</f>
        <v>0</v>
      </c>
      <c r="AS34" s="673"/>
      <c r="AT34" s="674">
        <f t="shared" si="19"/>
        <v>0</v>
      </c>
      <c r="AU34" s="673">
        <f>'[2]Seat Off.'!AK34</f>
        <v>0</v>
      </c>
      <c r="AV34" s="673"/>
      <c r="AW34" s="675">
        <f t="shared" si="20"/>
        <v>0</v>
      </c>
      <c r="AX34" s="673">
        <f>'[2]Seat Off.'!AN34</f>
        <v>0</v>
      </c>
      <c r="AY34" s="673"/>
      <c r="AZ34" s="773">
        <f t="shared" si="21"/>
        <v>0</v>
      </c>
      <c r="BA34" s="688">
        <f t="shared" si="22"/>
        <v>0</v>
      </c>
      <c r="BB34" s="701">
        <f t="shared" si="22"/>
        <v>0</v>
      </c>
      <c r="BC34" s="706">
        <f t="shared" si="23"/>
        <v>0</v>
      </c>
      <c r="BD34" s="711">
        <f t="shared" si="0"/>
        <v>2000</v>
      </c>
      <c r="BE34" s="715">
        <f t="shared" si="1"/>
        <v>0</v>
      </c>
      <c r="BF34" s="716">
        <f t="shared" si="24"/>
        <v>2000</v>
      </c>
      <c r="BG34" s="717">
        <f t="shared" si="25"/>
        <v>4000</v>
      </c>
      <c r="BH34" s="673">
        <f t="shared" si="26"/>
        <v>0</v>
      </c>
      <c r="BI34" s="677">
        <f t="shared" si="27"/>
        <v>4000</v>
      </c>
      <c r="BJ34" s="541"/>
      <c r="BK34" s="380"/>
      <c r="BL34" s="374">
        <f>ROUND(VLOOKUP($B34,Test!$A$6:$L$58,11)/1000,2)</f>
        <v>0</v>
      </c>
      <c r="BM34" s="380"/>
      <c r="BN34" s="608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</row>
    <row r="35" spans="1:81" s="383" customFormat="1" ht="33" customHeight="1">
      <c r="A35" s="388">
        <f t="shared" si="28"/>
        <v>29</v>
      </c>
      <c r="B35" s="384">
        <v>51602</v>
      </c>
      <c r="C35" s="536" t="s">
        <v>25</v>
      </c>
      <c r="D35" s="698" t="s">
        <v>279</v>
      </c>
      <c r="E35" s="672">
        <f>'[2]Seat Off.'!D35</f>
        <v>0</v>
      </c>
      <c r="F35" s="673">
        <v>11000</v>
      </c>
      <c r="G35" s="675">
        <f t="shared" si="2"/>
        <v>-11000</v>
      </c>
      <c r="H35" s="673">
        <f>'[2]Seat Off.'!G35</f>
        <v>8000</v>
      </c>
      <c r="I35" s="673"/>
      <c r="J35" s="675">
        <f t="shared" si="3"/>
        <v>8000</v>
      </c>
      <c r="K35" s="673">
        <f>'[2]Seat Off.'!J35</f>
        <v>9000</v>
      </c>
      <c r="L35" s="673"/>
      <c r="M35" s="773">
        <f t="shared" si="4"/>
        <v>9000</v>
      </c>
      <c r="N35" s="688">
        <f t="shared" si="5"/>
        <v>17000</v>
      </c>
      <c r="O35" s="689">
        <f t="shared" si="5"/>
        <v>11000</v>
      </c>
      <c r="P35" s="690">
        <f t="shared" si="6"/>
        <v>6000</v>
      </c>
      <c r="Q35" s="673">
        <f>'[2]Seat Off.'!M35</f>
        <v>5000</v>
      </c>
      <c r="R35" s="673"/>
      <c r="S35" s="675">
        <f t="shared" si="7"/>
        <v>5000</v>
      </c>
      <c r="T35" s="673">
        <f>'[2]Seat Off.'!P35</f>
        <v>5000</v>
      </c>
      <c r="U35" s="673"/>
      <c r="V35" s="675">
        <f t="shared" si="8"/>
        <v>5000</v>
      </c>
      <c r="W35" s="673">
        <f>'[2]Seat Off.'!S35</f>
        <v>7000</v>
      </c>
      <c r="X35" s="673"/>
      <c r="Y35" s="773">
        <f t="shared" si="9"/>
        <v>7000</v>
      </c>
      <c r="Z35" s="688">
        <f t="shared" si="10"/>
        <v>17000</v>
      </c>
      <c r="AA35" s="701">
        <f t="shared" si="10"/>
        <v>0</v>
      </c>
      <c r="AB35" s="690">
        <f t="shared" si="11"/>
        <v>17000</v>
      </c>
      <c r="AC35" s="779">
        <f t="shared" si="12"/>
        <v>34000</v>
      </c>
      <c r="AD35" s="776">
        <f t="shared" si="12"/>
        <v>11000</v>
      </c>
      <c r="AE35" s="777">
        <f t="shared" si="13"/>
        <v>23000</v>
      </c>
      <c r="AF35" s="672">
        <f>'[2]Seat Off.'!Y35</f>
        <v>5500</v>
      </c>
      <c r="AG35" s="673"/>
      <c r="AH35" s="674">
        <f t="shared" si="14"/>
        <v>5500</v>
      </c>
      <c r="AI35" s="673">
        <f>'[2]Seat Off.'!AB35</f>
        <v>7500</v>
      </c>
      <c r="AJ35" s="673"/>
      <c r="AK35" s="675">
        <f t="shared" si="15"/>
        <v>7500</v>
      </c>
      <c r="AL35" s="673">
        <f>'[2]Seat Off.'!AE35</f>
        <v>12500</v>
      </c>
      <c r="AM35" s="673"/>
      <c r="AN35" s="675">
        <f t="shared" si="16"/>
        <v>12500</v>
      </c>
      <c r="AO35" s="688">
        <f t="shared" si="17"/>
        <v>25500</v>
      </c>
      <c r="AP35" s="689">
        <f t="shared" si="17"/>
        <v>0</v>
      </c>
      <c r="AQ35" s="690">
        <f t="shared" si="18"/>
        <v>25500</v>
      </c>
      <c r="AR35" s="673">
        <f>'[2]Seat Off.'!AH35</f>
        <v>21400</v>
      </c>
      <c r="AS35" s="673"/>
      <c r="AT35" s="674">
        <f t="shared" si="19"/>
        <v>21400</v>
      </c>
      <c r="AU35" s="673">
        <f>'[2]Seat Off.'!AK35</f>
        <v>0</v>
      </c>
      <c r="AV35" s="673"/>
      <c r="AW35" s="675">
        <f t="shared" si="20"/>
        <v>0</v>
      </c>
      <c r="AX35" s="673">
        <f>'[2]Seat Off.'!AN35</f>
        <v>4300</v>
      </c>
      <c r="AY35" s="673"/>
      <c r="AZ35" s="773">
        <f t="shared" si="21"/>
        <v>4300</v>
      </c>
      <c r="BA35" s="688">
        <f t="shared" si="22"/>
        <v>25700</v>
      </c>
      <c r="BB35" s="701">
        <f t="shared" si="22"/>
        <v>0</v>
      </c>
      <c r="BC35" s="706">
        <f t="shared" si="23"/>
        <v>25700</v>
      </c>
      <c r="BD35" s="711">
        <f t="shared" si="0"/>
        <v>51200</v>
      </c>
      <c r="BE35" s="715">
        <f t="shared" si="1"/>
        <v>0</v>
      </c>
      <c r="BF35" s="716">
        <f t="shared" si="24"/>
        <v>51200</v>
      </c>
      <c r="BG35" s="717">
        <f t="shared" si="25"/>
        <v>85200</v>
      </c>
      <c r="BH35" s="673">
        <f t="shared" si="26"/>
        <v>11000</v>
      </c>
      <c r="BI35" s="677">
        <f t="shared" si="27"/>
        <v>74200</v>
      </c>
      <c r="BJ35" s="541"/>
      <c r="BK35" s="380"/>
      <c r="BL35" s="374">
        <f>ROUND(VLOOKUP($B35,Test!$A$6:$L$58,11)/1000,2)</f>
        <v>0</v>
      </c>
      <c r="BM35" s="380"/>
      <c r="BN35" s="608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</row>
    <row r="36" spans="1:81" s="383" customFormat="1" ht="33" customHeight="1">
      <c r="A36" s="388">
        <f t="shared" si="28"/>
        <v>30</v>
      </c>
      <c r="B36" s="384">
        <v>51603</v>
      </c>
      <c r="C36" s="536" t="s">
        <v>26</v>
      </c>
      <c r="D36" s="698" t="s">
        <v>280</v>
      </c>
      <c r="E36" s="672">
        <f>'[2]Seat Off.'!D36</f>
        <v>87000</v>
      </c>
      <c r="F36" s="673">
        <v>82848.59</v>
      </c>
      <c r="G36" s="675">
        <f t="shared" si="2"/>
        <v>4151.4100000000035</v>
      </c>
      <c r="H36" s="673">
        <f>'[2]Seat Off.'!G36</f>
        <v>87000</v>
      </c>
      <c r="I36" s="673">
        <v>87115.59</v>
      </c>
      <c r="J36" s="675">
        <f t="shared" si="3"/>
        <v>-115.58999999999651</v>
      </c>
      <c r="K36" s="673">
        <f>'[2]Seat Off.'!J36</f>
        <v>87000</v>
      </c>
      <c r="L36" s="673">
        <v>86137.67</v>
      </c>
      <c r="M36" s="773">
        <f t="shared" si="4"/>
        <v>862.33000000000175</v>
      </c>
      <c r="N36" s="688">
        <f t="shared" si="5"/>
        <v>261000</v>
      </c>
      <c r="O36" s="689">
        <f t="shared" si="5"/>
        <v>256101.84999999998</v>
      </c>
      <c r="P36" s="690">
        <f t="shared" si="6"/>
        <v>4898.1500000000233</v>
      </c>
      <c r="Q36" s="673">
        <f>'[2]Seat Off.'!M36</f>
        <v>87000</v>
      </c>
      <c r="R36" s="673">
        <v>40661.78</v>
      </c>
      <c r="S36" s="675">
        <f t="shared" si="7"/>
        <v>46338.22</v>
      </c>
      <c r="T36" s="673">
        <f>'[2]Seat Off.'!P36</f>
        <v>87000</v>
      </c>
      <c r="U36" s="673"/>
      <c r="V36" s="675">
        <f t="shared" si="8"/>
        <v>87000</v>
      </c>
      <c r="W36" s="673">
        <f>'[2]Seat Off.'!S36</f>
        <v>87000</v>
      </c>
      <c r="X36" s="673"/>
      <c r="Y36" s="773">
        <f t="shared" si="9"/>
        <v>87000</v>
      </c>
      <c r="Z36" s="688">
        <f t="shared" si="10"/>
        <v>261000</v>
      </c>
      <c r="AA36" s="701">
        <f t="shared" si="10"/>
        <v>40661.78</v>
      </c>
      <c r="AB36" s="690">
        <f t="shared" si="11"/>
        <v>220338.22</v>
      </c>
      <c r="AC36" s="779">
        <f t="shared" si="12"/>
        <v>522000</v>
      </c>
      <c r="AD36" s="776">
        <f t="shared" si="12"/>
        <v>296763.63</v>
      </c>
      <c r="AE36" s="777">
        <f t="shared" si="13"/>
        <v>225236.37</v>
      </c>
      <c r="AF36" s="672">
        <f>'[2]Seat Off.'!Y36</f>
        <v>87000</v>
      </c>
      <c r="AG36" s="673"/>
      <c r="AH36" s="674">
        <f t="shared" si="14"/>
        <v>87000</v>
      </c>
      <c r="AI36" s="673">
        <f>'[2]Seat Off.'!AB36</f>
        <v>87000</v>
      </c>
      <c r="AJ36" s="673"/>
      <c r="AK36" s="675">
        <f t="shared" si="15"/>
        <v>87000</v>
      </c>
      <c r="AL36" s="673">
        <f>'[2]Seat Off.'!AE36</f>
        <v>87000</v>
      </c>
      <c r="AM36" s="673"/>
      <c r="AN36" s="675">
        <f t="shared" si="16"/>
        <v>87000</v>
      </c>
      <c r="AO36" s="688">
        <f t="shared" si="17"/>
        <v>261000</v>
      </c>
      <c r="AP36" s="689">
        <f t="shared" si="17"/>
        <v>0</v>
      </c>
      <c r="AQ36" s="690">
        <f t="shared" si="18"/>
        <v>261000</v>
      </c>
      <c r="AR36" s="673">
        <f>'[2]Seat Off.'!AH36</f>
        <v>87000</v>
      </c>
      <c r="AS36" s="673"/>
      <c r="AT36" s="674">
        <f t="shared" si="19"/>
        <v>87000</v>
      </c>
      <c r="AU36" s="673">
        <f>'[2]Seat Off.'!AK36</f>
        <v>87000</v>
      </c>
      <c r="AV36" s="673"/>
      <c r="AW36" s="675">
        <f t="shared" si="20"/>
        <v>87000</v>
      </c>
      <c r="AX36" s="673">
        <f>'[2]Seat Off.'!AN36</f>
        <v>87000</v>
      </c>
      <c r="AY36" s="673"/>
      <c r="AZ36" s="773">
        <f t="shared" si="21"/>
        <v>87000</v>
      </c>
      <c r="BA36" s="688">
        <f t="shared" si="22"/>
        <v>261000</v>
      </c>
      <c r="BB36" s="701">
        <f t="shared" si="22"/>
        <v>0</v>
      </c>
      <c r="BC36" s="706">
        <f t="shared" si="23"/>
        <v>261000</v>
      </c>
      <c r="BD36" s="711">
        <f t="shared" si="0"/>
        <v>522000</v>
      </c>
      <c r="BE36" s="715">
        <f t="shared" si="1"/>
        <v>0</v>
      </c>
      <c r="BF36" s="716">
        <f t="shared" si="24"/>
        <v>522000</v>
      </c>
      <c r="BG36" s="717">
        <f t="shared" si="25"/>
        <v>1044000</v>
      </c>
      <c r="BH36" s="673">
        <f t="shared" si="26"/>
        <v>296763.63</v>
      </c>
      <c r="BI36" s="677">
        <f t="shared" si="27"/>
        <v>747236.37</v>
      </c>
      <c r="BJ36" s="541"/>
      <c r="BK36" s="380"/>
      <c r="BL36" s="374">
        <f>ROUND(VLOOKUP($B36,Test!$A$6:$L$58,11)/1000,2)</f>
        <v>88.94</v>
      </c>
      <c r="BM36" s="380"/>
      <c r="BN36" s="608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</row>
    <row r="37" spans="1:81" s="383" customFormat="1" ht="33" customHeight="1">
      <c r="A37" s="388">
        <f t="shared" si="28"/>
        <v>31</v>
      </c>
      <c r="B37" s="384">
        <v>51604</v>
      </c>
      <c r="C37" s="536" t="s">
        <v>27</v>
      </c>
      <c r="D37" s="698" t="s">
        <v>281</v>
      </c>
      <c r="E37" s="672">
        <f>'[2]Seat Off.'!D37</f>
        <v>22300</v>
      </c>
      <c r="F37" s="673">
        <v>49915</v>
      </c>
      <c r="G37" s="675">
        <f t="shared" si="2"/>
        <v>-27615</v>
      </c>
      <c r="H37" s="673">
        <f>'[2]Seat Off.'!G37</f>
        <v>21900</v>
      </c>
      <c r="I37" s="673">
        <v>47015</v>
      </c>
      <c r="J37" s="675">
        <f t="shared" si="3"/>
        <v>-25115</v>
      </c>
      <c r="K37" s="673">
        <f>'[2]Seat Off.'!J37</f>
        <v>45300</v>
      </c>
      <c r="L37" s="673">
        <v>98907</v>
      </c>
      <c r="M37" s="773">
        <f t="shared" si="4"/>
        <v>-53607</v>
      </c>
      <c r="N37" s="688">
        <f t="shared" si="5"/>
        <v>89500</v>
      </c>
      <c r="O37" s="689">
        <f t="shared" si="5"/>
        <v>195837</v>
      </c>
      <c r="P37" s="690">
        <f t="shared" si="6"/>
        <v>-106337</v>
      </c>
      <c r="Q37" s="673">
        <f>'[2]Seat Off.'!M37</f>
        <v>22850</v>
      </c>
      <c r="R37" s="673">
        <v>-18870</v>
      </c>
      <c r="S37" s="675">
        <f t="shared" si="7"/>
        <v>41720</v>
      </c>
      <c r="T37" s="673">
        <f>'[2]Seat Off.'!P37</f>
        <v>20550</v>
      </c>
      <c r="U37" s="673"/>
      <c r="V37" s="675">
        <f t="shared" si="8"/>
        <v>20550</v>
      </c>
      <c r="W37" s="673">
        <f>'[2]Seat Off.'!S37</f>
        <v>21550</v>
      </c>
      <c r="X37" s="673"/>
      <c r="Y37" s="773">
        <f t="shared" si="9"/>
        <v>21550</v>
      </c>
      <c r="Z37" s="688">
        <f t="shared" si="10"/>
        <v>64950</v>
      </c>
      <c r="AA37" s="701">
        <f t="shared" si="10"/>
        <v>-18870</v>
      </c>
      <c r="AB37" s="690">
        <f t="shared" si="11"/>
        <v>83820</v>
      </c>
      <c r="AC37" s="779">
        <f t="shared" si="12"/>
        <v>154450</v>
      </c>
      <c r="AD37" s="776">
        <f t="shared" si="12"/>
        <v>176967</v>
      </c>
      <c r="AE37" s="777">
        <f t="shared" si="13"/>
        <v>-22517</v>
      </c>
      <c r="AF37" s="672">
        <f>'[2]Seat Off.'!Y37</f>
        <v>20550</v>
      </c>
      <c r="AG37" s="673"/>
      <c r="AH37" s="674">
        <f t="shared" si="14"/>
        <v>20550</v>
      </c>
      <c r="AI37" s="673">
        <f>'[2]Seat Off.'!AB37</f>
        <v>20550</v>
      </c>
      <c r="AJ37" s="673"/>
      <c r="AK37" s="675">
        <f t="shared" si="15"/>
        <v>20550</v>
      </c>
      <c r="AL37" s="673">
        <f>'[2]Seat Off.'!AE37</f>
        <v>25950</v>
      </c>
      <c r="AM37" s="673"/>
      <c r="AN37" s="675">
        <f t="shared" si="16"/>
        <v>25950</v>
      </c>
      <c r="AO37" s="688">
        <f t="shared" si="17"/>
        <v>67050</v>
      </c>
      <c r="AP37" s="689">
        <f t="shared" si="17"/>
        <v>0</v>
      </c>
      <c r="AQ37" s="690">
        <f t="shared" si="18"/>
        <v>67050</v>
      </c>
      <c r="AR37" s="673">
        <f>'[2]Seat Off.'!AH37</f>
        <v>21950</v>
      </c>
      <c r="AS37" s="673"/>
      <c r="AT37" s="674">
        <f t="shared" si="19"/>
        <v>21950</v>
      </c>
      <c r="AU37" s="673">
        <f>'[2]Seat Off.'!AK37</f>
        <v>20950</v>
      </c>
      <c r="AV37" s="673"/>
      <c r="AW37" s="675">
        <f t="shared" si="20"/>
        <v>20950</v>
      </c>
      <c r="AX37" s="673">
        <f>'[2]Seat Off.'!AN37</f>
        <v>22450</v>
      </c>
      <c r="AY37" s="673"/>
      <c r="AZ37" s="773">
        <f t="shared" si="21"/>
        <v>22450</v>
      </c>
      <c r="BA37" s="688">
        <f t="shared" si="22"/>
        <v>65350</v>
      </c>
      <c r="BB37" s="701">
        <f t="shared" si="22"/>
        <v>0</v>
      </c>
      <c r="BC37" s="706">
        <f t="shared" si="23"/>
        <v>65350</v>
      </c>
      <c r="BD37" s="711">
        <f t="shared" si="0"/>
        <v>132400</v>
      </c>
      <c r="BE37" s="715">
        <f t="shared" si="1"/>
        <v>0</v>
      </c>
      <c r="BF37" s="716">
        <f t="shared" si="24"/>
        <v>132400</v>
      </c>
      <c r="BG37" s="717">
        <f t="shared" si="25"/>
        <v>286850</v>
      </c>
      <c r="BH37" s="673">
        <f t="shared" si="26"/>
        <v>176967</v>
      </c>
      <c r="BI37" s="677">
        <f t="shared" si="27"/>
        <v>109883</v>
      </c>
      <c r="BJ37" s="541"/>
      <c r="BK37" s="380"/>
      <c r="BL37" s="374">
        <f>ROUND(VLOOKUP($B37,Test!$A$6:$L$58,11)/1000,2)</f>
        <v>187.89</v>
      </c>
      <c r="BM37" s="380"/>
      <c r="BN37" s="608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</row>
    <row r="38" spans="1:81" s="383" customFormat="1" ht="33" customHeight="1">
      <c r="A38" s="388">
        <f t="shared" si="28"/>
        <v>32</v>
      </c>
      <c r="B38" s="384">
        <v>51605</v>
      </c>
      <c r="C38" s="536" t="s">
        <v>28</v>
      </c>
      <c r="D38" s="698" t="s">
        <v>282</v>
      </c>
      <c r="E38" s="672">
        <f>'[2]Seat Off.'!D38</f>
        <v>58500</v>
      </c>
      <c r="F38" s="673">
        <v>43188</v>
      </c>
      <c r="G38" s="675">
        <f t="shared" si="2"/>
        <v>15312</v>
      </c>
      <c r="H38" s="673">
        <f>'[2]Seat Off.'!G38</f>
        <v>137500</v>
      </c>
      <c r="I38" s="673">
        <v>134892.25</v>
      </c>
      <c r="J38" s="675">
        <f t="shared" si="3"/>
        <v>2607.75</v>
      </c>
      <c r="K38" s="673">
        <f>'[2]Seat Off.'!J38</f>
        <v>58500</v>
      </c>
      <c r="L38" s="673">
        <v>117364.5</v>
      </c>
      <c r="M38" s="773">
        <f t="shared" si="4"/>
        <v>-58864.5</v>
      </c>
      <c r="N38" s="688">
        <f t="shared" si="5"/>
        <v>254500</v>
      </c>
      <c r="O38" s="689">
        <f t="shared" si="5"/>
        <v>295444.75</v>
      </c>
      <c r="P38" s="690">
        <f t="shared" si="6"/>
        <v>-40944.75</v>
      </c>
      <c r="Q38" s="673">
        <f>'[2]Seat Off.'!M38</f>
        <v>127500</v>
      </c>
      <c r="R38" s="673">
        <v>-53450</v>
      </c>
      <c r="S38" s="675">
        <f t="shared" si="7"/>
        <v>180950</v>
      </c>
      <c r="T38" s="673">
        <f>'[2]Seat Off.'!P38</f>
        <v>58500</v>
      </c>
      <c r="U38" s="673"/>
      <c r="V38" s="675">
        <f t="shared" si="8"/>
        <v>58500</v>
      </c>
      <c r="W38" s="673">
        <f>'[2]Seat Off.'!S38</f>
        <v>128500</v>
      </c>
      <c r="X38" s="673"/>
      <c r="Y38" s="773">
        <f t="shared" si="9"/>
        <v>128500</v>
      </c>
      <c r="Z38" s="688">
        <f t="shared" si="10"/>
        <v>314500</v>
      </c>
      <c r="AA38" s="701">
        <f t="shared" si="10"/>
        <v>-53450</v>
      </c>
      <c r="AB38" s="690">
        <f t="shared" si="11"/>
        <v>367950</v>
      </c>
      <c r="AC38" s="779">
        <f t="shared" si="12"/>
        <v>569000</v>
      </c>
      <c r="AD38" s="776">
        <f t="shared" si="12"/>
        <v>241994.75</v>
      </c>
      <c r="AE38" s="777">
        <f t="shared" si="13"/>
        <v>327005.25</v>
      </c>
      <c r="AF38" s="672">
        <f>'[2]Seat Off.'!Y38</f>
        <v>67500</v>
      </c>
      <c r="AG38" s="673"/>
      <c r="AH38" s="674">
        <f t="shared" si="14"/>
        <v>67500</v>
      </c>
      <c r="AI38" s="673">
        <f>'[2]Seat Off.'!AB38</f>
        <v>137500</v>
      </c>
      <c r="AJ38" s="673"/>
      <c r="AK38" s="675">
        <f t="shared" si="15"/>
        <v>137500</v>
      </c>
      <c r="AL38" s="673">
        <f>'[2]Seat Off.'!AE38</f>
        <v>67500</v>
      </c>
      <c r="AM38" s="673"/>
      <c r="AN38" s="675">
        <f t="shared" si="16"/>
        <v>67500</v>
      </c>
      <c r="AO38" s="688">
        <f t="shared" si="17"/>
        <v>272500</v>
      </c>
      <c r="AP38" s="689">
        <f t="shared" si="17"/>
        <v>0</v>
      </c>
      <c r="AQ38" s="690">
        <f t="shared" si="18"/>
        <v>272500</v>
      </c>
      <c r="AR38" s="673">
        <f>'[2]Seat Off.'!AH38</f>
        <v>133000</v>
      </c>
      <c r="AS38" s="673"/>
      <c r="AT38" s="674">
        <f t="shared" si="19"/>
        <v>133000</v>
      </c>
      <c r="AU38" s="673">
        <f>'[2]Seat Off.'!AK38</f>
        <v>67500</v>
      </c>
      <c r="AV38" s="673"/>
      <c r="AW38" s="675">
        <f t="shared" si="20"/>
        <v>67500</v>
      </c>
      <c r="AX38" s="673">
        <f>'[2]Seat Off.'!AN38</f>
        <v>67500</v>
      </c>
      <c r="AY38" s="673"/>
      <c r="AZ38" s="773">
        <f t="shared" si="21"/>
        <v>67500</v>
      </c>
      <c r="BA38" s="688">
        <f t="shared" si="22"/>
        <v>268000</v>
      </c>
      <c r="BB38" s="701">
        <f t="shared" si="22"/>
        <v>0</v>
      </c>
      <c r="BC38" s="706">
        <f t="shared" si="23"/>
        <v>268000</v>
      </c>
      <c r="BD38" s="711">
        <f t="shared" si="0"/>
        <v>540500</v>
      </c>
      <c r="BE38" s="715">
        <f t="shared" si="1"/>
        <v>0</v>
      </c>
      <c r="BF38" s="716">
        <f t="shared" si="24"/>
        <v>540500</v>
      </c>
      <c r="BG38" s="717">
        <f t="shared" si="25"/>
        <v>1109500</v>
      </c>
      <c r="BH38" s="673">
        <f t="shared" si="26"/>
        <v>241994.75</v>
      </c>
      <c r="BI38" s="677">
        <f t="shared" si="27"/>
        <v>867505.25</v>
      </c>
      <c r="BJ38" s="541"/>
      <c r="BK38" s="380"/>
      <c r="BL38" s="374">
        <f>ROUND(VLOOKUP($B38,Test!$A$6:$L$58,11)/1000,2)</f>
        <v>220.47</v>
      </c>
      <c r="BM38" s="380"/>
      <c r="BN38" s="608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</row>
    <row r="39" spans="1:81" s="383" customFormat="1" ht="33" customHeight="1">
      <c r="A39" s="388">
        <f t="shared" si="28"/>
        <v>33</v>
      </c>
      <c r="B39" s="384">
        <v>51606</v>
      </c>
      <c r="C39" s="536" t="s">
        <v>29</v>
      </c>
      <c r="D39" s="698" t="s">
        <v>283</v>
      </c>
      <c r="E39" s="672">
        <f>'[2]Seat Off.'!D39</f>
        <v>57800</v>
      </c>
      <c r="F39" s="673">
        <v>81485.679999999993</v>
      </c>
      <c r="G39" s="675">
        <f t="shared" si="2"/>
        <v>-23685.679999999993</v>
      </c>
      <c r="H39" s="673">
        <f>'[2]Seat Off.'!G39</f>
        <v>57800</v>
      </c>
      <c r="I39" s="673">
        <v>52600</v>
      </c>
      <c r="J39" s="675">
        <f t="shared" si="3"/>
        <v>5200</v>
      </c>
      <c r="K39" s="673">
        <f>'[2]Seat Off.'!J39</f>
        <v>57800</v>
      </c>
      <c r="L39" s="673">
        <v>52600</v>
      </c>
      <c r="M39" s="773">
        <f t="shared" si="4"/>
        <v>5200</v>
      </c>
      <c r="N39" s="688">
        <f t="shared" si="5"/>
        <v>173400</v>
      </c>
      <c r="O39" s="689">
        <f t="shared" si="5"/>
        <v>186685.68</v>
      </c>
      <c r="P39" s="690">
        <f t="shared" si="6"/>
        <v>-13285.679999999993</v>
      </c>
      <c r="Q39" s="673">
        <f>'[2]Seat Off.'!M39</f>
        <v>57800</v>
      </c>
      <c r="R39" s="673">
        <v>52600</v>
      </c>
      <c r="S39" s="675">
        <f t="shared" si="7"/>
        <v>5200</v>
      </c>
      <c r="T39" s="673">
        <f>'[2]Seat Off.'!P39</f>
        <v>57800</v>
      </c>
      <c r="U39" s="673"/>
      <c r="V39" s="675">
        <f t="shared" si="8"/>
        <v>57800</v>
      </c>
      <c r="W39" s="673">
        <f>'[2]Seat Off.'!S39</f>
        <v>57800</v>
      </c>
      <c r="X39" s="673"/>
      <c r="Y39" s="773">
        <f t="shared" si="9"/>
        <v>57800</v>
      </c>
      <c r="Z39" s="688">
        <f t="shared" si="10"/>
        <v>173400</v>
      </c>
      <c r="AA39" s="701">
        <f t="shared" si="10"/>
        <v>52600</v>
      </c>
      <c r="AB39" s="690">
        <f t="shared" si="11"/>
        <v>120800</v>
      </c>
      <c r="AC39" s="779">
        <f t="shared" si="12"/>
        <v>346800</v>
      </c>
      <c r="AD39" s="776">
        <f t="shared" si="12"/>
        <v>239285.68</v>
      </c>
      <c r="AE39" s="777">
        <f t="shared" si="13"/>
        <v>107514.32</v>
      </c>
      <c r="AF39" s="672">
        <f>'[2]Seat Off.'!Y39</f>
        <v>57800</v>
      </c>
      <c r="AG39" s="673"/>
      <c r="AH39" s="674">
        <f t="shared" si="14"/>
        <v>57800</v>
      </c>
      <c r="AI39" s="673">
        <f>'[2]Seat Off.'!AB39</f>
        <v>57800</v>
      </c>
      <c r="AJ39" s="673"/>
      <c r="AK39" s="675">
        <f t="shared" si="15"/>
        <v>57800</v>
      </c>
      <c r="AL39" s="673">
        <f>'[2]Seat Off.'!AE39</f>
        <v>57800</v>
      </c>
      <c r="AM39" s="673"/>
      <c r="AN39" s="675">
        <f t="shared" si="16"/>
        <v>57800</v>
      </c>
      <c r="AO39" s="688">
        <f t="shared" si="17"/>
        <v>173400</v>
      </c>
      <c r="AP39" s="689">
        <f t="shared" si="17"/>
        <v>0</v>
      </c>
      <c r="AQ39" s="690">
        <f t="shared" si="18"/>
        <v>173400</v>
      </c>
      <c r="AR39" s="673">
        <f>'[2]Seat Off.'!AH39</f>
        <v>57800</v>
      </c>
      <c r="AS39" s="673"/>
      <c r="AT39" s="674">
        <f t="shared" si="19"/>
        <v>57800</v>
      </c>
      <c r="AU39" s="673">
        <f>'[2]Seat Off.'!AK39</f>
        <v>57800</v>
      </c>
      <c r="AV39" s="673"/>
      <c r="AW39" s="675">
        <f t="shared" si="20"/>
        <v>57800</v>
      </c>
      <c r="AX39" s="673">
        <f>'[2]Seat Off.'!AN39</f>
        <v>57800</v>
      </c>
      <c r="AY39" s="673"/>
      <c r="AZ39" s="773">
        <f t="shared" si="21"/>
        <v>57800</v>
      </c>
      <c r="BA39" s="688">
        <f t="shared" si="22"/>
        <v>173400</v>
      </c>
      <c r="BB39" s="701">
        <f t="shared" si="22"/>
        <v>0</v>
      </c>
      <c r="BC39" s="706">
        <f t="shared" si="23"/>
        <v>173400</v>
      </c>
      <c r="BD39" s="711">
        <f t="shared" si="0"/>
        <v>346800</v>
      </c>
      <c r="BE39" s="715">
        <f t="shared" si="1"/>
        <v>0</v>
      </c>
      <c r="BF39" s="716">
        <f t="shared" si="24"/>
        <v>346800</v>
      </c>
      <c r="BG39" s="717">
        <f t="shared" si="25"/>
        <v>693600</v>
      </c>
      <c r="BH39" s="673">
        <f t="shared" si="26"/>
        <v>239285.68</v>
      </c>
      <c r="BI39" s="677">
        <f t="shared" si="27"/>
        <v>454314.32</v>
      </c>
      <c r="BJ39" s="541"/>
      <c r="BK39" s="380"/>
      <c r="BL39" s="374">
        <f>ROUND(VLOOKUP($B39,Test!$A$6:$L$58,11)/1000,2)</f>
        <v>220.31</v>
      </c>
      <c r="BM39" s="380"/>
      <c r="BN39" s="608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</row>
    <row r="40" spans="1:81" s="383" customFormat="1" ht="33" customHeight="1">
      <c r="A40" s="388">
        <f t="shared" si="28"/>
        <v>34</v>
      </c>
      <c r="B40" s="384">
        <v>51607</v>
      </c>
      <c r="C40" s="536" t="s">
        <v>242</v>
      </c>
      <c r="D40" s="698" t="s">
        <v>284</v>
      </c>
      <c r="E40" s="672">
        <f>'[2]Seat Off.'!D40</f>
        <v>271864.92</v>
      </c>
      <c r="F40" s="673">
        <v>56546.22</v>
      </c>
      <c r="G40" s="675">
        <f t="shared" si="2"/>
        <v>215318.69999999998</v>
      </c>
      <c r="H40" s="673">
        <f>'[2]Seat Off.'!G40</f>
        <v>339260.85</v>
      </c>
      <c r="I40" s="673">
        <v>170721.56</v>
      </c>
      <c r="J40" s="675">
        <f t="shared" si="3"/>
        <v>168539.28999999998</v>
      </c>
      <c r="K40" s="673">
        <f>'[2]Seat Off.'!J40</f>
        <v>340870.85</v>
      </c>
      <c r="L40" s="673">
        <v>129958.81</v>
      </c>
      <c r="M40" s="773">
        <f t="shared" si="4"/>
        <v>210912.03999999998</v>
      </c>
      <c r="N40" s="688">
        <f t="shared" si="5"/>
        <v>951996.62</v>
      </c>
      <c r="O40" s="689">
        <f t="shared" si="5"/>
        <v>357226.58999999997</v>
      </c>
      <c r="P40" s="690">
        <f t="shared" si="6"/>
        <v>594770.03</v>
      </c>
      <c r="Q40" s="673">
        <f>'[2]Seat Off.'!M40</f>
        <v>470986.09</v>
      </c>
      <c r="R40" s="673">
        <v>200498.92</v>
      </c>
      <c r="S40" s="675">
        <f t="shared" si="7"/>
        <v>270487.17000000004</v>
      </c>
      <c r="T40" s="673">
        <f>'[2]Seat Off.'!P40</f>
        <v>523002.74</v>
      </c>
      <c r="U40" s="673"/>
      <c r="V40" s="675">
        <f t="shared" si="8"/>
        <v>523002.74</v>
      </c>
      <c r="W40" s="673">
        <f>'[2]Seat Off.'!S40</f>
        <v>538885.76</v>
      </c>
      <c r="X40" s="673"/>
      <c r="Y40" s="773">
        <f t="shared" si="9"/>
        <v>538885.76</v>
      </c>
      <c r="Z40" s="688">
        <f t="shared" si="10"/>
        <v>1532874.59</v>
      </c>
      <c r="AA40" s="701">
        <f t="shared" si="10"/>
        <v>200498.92</v>
      </c>
      <c r="AB40" s="690">
        <f t="shared" si="11"/>
        <v>1332375.6700000002</v>
      </c>
      <c r="AC40" s="779">
        <f t="shared" si="12"/>
        <v>2484871.21</v>
      </c>
      <c r="AD40" s="776">
        <f t="shared" si="12"/>
        <v>557725.51</v>
      </c>
      <c r="AE40" s="777">
        <f t="shared" si="13"/>
        <v>1927145.7</v>
      </c>
      <c r="AF40" s="672">
        <f>'[2]Seat Off.'!Y40</f>
        <v>549119.1100000001</v>
      </c>
      <c r="AG40" s="673"/>
      <c r="AH40" s="674">
        <f t="shared" si="14"/>
        <v>549119.1100000001</v>
      </c>
      <c r="AI40" s="673">
        <f>'[2]Seat Off.'!AB40</f>
        <v>617785.78</v>
      </c>
      <c r="AJ40" s="673"/>
      <c r="AK40" s="675">
        <f t="shared" si="15"/>
        <v>617785.78</v>
      </c>
      <c r="AL40" s="673">
        <f>'[2]Seat Off.'!AE40</f>
        <v>617785.78</v>
      </c>
      <c r="AM40" s="673"/>
      <c r="AN40" s="675">
        <f t="shared" si="16"/>
        <v>617785.78</v>
      </c>
      <c r="AO40" s="688">
        <f t="shared" si="17"/>
        <v>1784690.6700000002</v>
      </c>
      <c r="AP40" s="689">
        <f t="shared" si="17"/>
        <v>0</v>
      </c>
      <c r="AQ40" s="690">
        <f t="shared" si="18"/>
        <v>1784690.6700000002</v>
      </c>
      <c r="AR40" s="673">
        <f>'[2]Seat Off.'!AH40</f>
        <v>623269.10999999987</v>
      </c>
      <c r="AS40" s="673"/>
      <c r="AT40" s="674">
        <f t="shared" si="19"/>
        <v>623269.10999999987</v>
      </c>
      <c r="AU40" s="673">
        <f>'[2]Seat Off.'!AK40</f>
        <v>623269.12999999989</v>
      </c>
      <c r="AV40" s="673"/>
      <c r="AW40" s="675">
        <f t="shared" si="20"/>
        <v>623269.12999999989</v>
      </c>
      <c r="AX40" s="673">
        <f>'[2]Seat Off.'!AN40</f>
        <v>613973.18999999983</v>
      </c>
      <c r="AY40" s="673"/>
      <c r="AZ40" s="773">
        <f t="shared" si="21"/>
        <v>613973.18999999983</v>
      </c>
      <c r="BA40" s="688">
        <f t="shared" si="22"/>
        <v>1860511.4299999997</v>
      </c>
      <c r="BB40" s="701">
        <f t="shared" si="22"/>
        <v>0</v>
      </c>
      <c r="BC40" s="706">
        <f t="shared" si="23"/>
        <v>1860511.4299999997</v>
      </c>
      <c r="BD40" s="711">
        <f t="shared" si="0"/>
        <v>3645202.1</v>
      </c>
      <c r="BE40" s="715">
        <f t="shared" si="1"/>
        <v>0</v>
      </c>
      <c r="BF40" s="716">
        <f t="shared" si="24"/>
        <v>3645202.1</v>
      </c>
      <c r="BG40" s="717">
        <f t="shared" si="25"/>
        <v>6130073.3100000005</v>
      </c>
      <c r="BH40" s="673">
        <f t="shared" si="26"/>
        <v>557725.51</v>
      </c>
      <c r="BI40" s="677">
        <f t="shared" si="27"/>
        <v>5572347.8000000007</v>
      </c>
      <c r="BJ40" s="541"/>
      <c r="BK40" s="380"/>
      <c r="BL40" s="374">
        <f>ROUND(VLOOKUP($B40,Test!$A$6:$L$58,11)/1000,2)</f>
        <v>47.6</v>
      </c>
      <c r="BM40" s="380"/>
      <c r="BN40" s="608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</row>
    <row r="41" spans="1:81" s="383" customFormat="1" ht="33" customHeight="1">
      <c r="A41" s="388">
        <f t="shared" si="28"/>
        <v>35</v>
      </c>
      <c r="B41" s="384">
        <v>51608</v>
      </c>
      <c r="C41" s="536" t="s">
        <v>31</v>
      </c>
      <c r="D41" s="698" t="s">
        <v>285</v>
      </c>
      <c r="E41" s="672">
        <f>'[2]Seat Off.'!D41</f>
        <v>0</v>
      </c>
      <c r="F41" s="673"/>
      <c r="G41" s="675">
        <f t="shared" si="2"/>
        <v>0</v>
      </c>
      <c r="H41" s="673">
        <f>'[2]Seat Off.'!G41</f>
        <v>0</v>
      </c>
      <c r="I41" s="673"/>
      <c r="J41" s="675">
        <f t="shared" si="3"/>
        <v>0</v>
      </c>
      <c r="K41" s="673">
        <f>'[2]Seat Off.'!J41</f>
        <v>0</v>
      </c>
      <c r="L41" s="673"/>
      <c r="M41" s="773">
        <f t="shared" si="4"/>
        <v>0</v>
      </c>
      <c r="N41" s="688">
        <f t="shared" si="5"/>
        <v>0</v>
      </c>
      <c r="O41" s="689">
        <f t="shared" si="5"/>
        <v>0</v>
      </c>
      <c r="P41" s="690">
        <f t="shared" si="6"/>
        <v>0</v>
      </c>
      <c r="Q41" s="673">
        <f>'[2]Seat Off.'!M41</f>
        <v>0</v>
      </c>
      <c r="R41" s="673"/>
      <c r="S41" s="675">
        <f t="shared" si="7"/>
        <v>0</v>
      </c>
      <c r="T41" s="673">
        <f>'[2]Seat Off.'!P41</f>
        <v>0</v>
      </c>
      <c r="U41" s="673"/>
      <c r="V41" s="675">
        <f t="shared" si="8"/>
        <v>0</v>
      </c>
      <c r="W41" s="673">
        <f>'[2]Seat Off.'!S41</f>
        <v>0</v>
      </c>
      <c r="X41" s="673"/>
      <c r="Y41" s="773">
        <f t="shared" si="9"/>
        <v>0</v>
      </c>
      <c r="Z41" s="688">
        <f t="shared" si="10"/>
        <v>0</v>
      </c>
      <c r="AA41" s="701">
        <f t="shared" si="10"/>
        <v>0</v>
      </c>
      <c r="AB41" s="690">
        <f t="shared" si="11"/>
        <v>0</v>
      </c>
      <c r="AC41" s="779">
        <f t="shared" si="12"/>
        <v>0</v>
      </c>
      <c r="AD41" s="776">
        <f t="shared" si="12"/>
        <v>0</v>
      </c>
      <c r="AE41" s="777">
        <f t="shared" si="13"/>
        <v>0</v>
      </c>
      <c r="AF41" s="672">
        <f>'[2]Seat Off.'!Y41</f>
        <v>0</v>
      </c>
      <c r="AG41" s="673"/>
      <c r="AH41" s="674">
        <f t="shared" si="14"/>
        <v>0</v>
      </c>
      <c r="AI41" s="673">
        <f>'[2]Seat Off.'!AB41</f>
        <v>0</v>
      </c>
      <c r="AJ41" s="673"/>
      <c r="AK41" s="675">
        <f t="shared" si="15"/>
        <v>0</v>
      </c>
      <c r="AL41" s="673">
        <f>'[2]Seat Off.'!AE41</f>
        <v>0</v>
      </c>
      <c r="AM41" s="673"/>
      <c r="AN41" s="675">
        <f t="shared" si="16"/>
        <v>0</v>
      </c>
      <c r="AO41" s="688">
        <f t="shared" si="17"/>
        <v>0</v>
      </c>
      <c r="AP41" s="689">
        <f t="shared" si="17"/>
        <v>0</v>
      </c>
      <c r="AQ41" s="690">
        <f t="shared" si="18"/>
        <v>0</v>
      </c>
      <c r="AR41" s="673">
        <f>'[2]Seat Off.'!AH41</f>
        <v>1000</v>
      </c>
      <c r="AS41" s="673"/>
      <c r="AT41" s="674">
        <f t="shared" si="19"/>
        <v>1000</v>
      </c>
      <c r="AU41" s="673">
        <f>'[2]Seat Off.'!AK41</f>
        <v>0</v>
      </c>
      <c r="AV41" s="673"/>
      <c r="AW41" s="675">
        <f t="shared" si="20"/>
        <v>0</v>
      </c>
      <c r="AX41" s="673">
        <f>'[2]Seat Off.'!AN41</f>
        <v>0</v>
      </c>
      <c r="AY41" s="673"/>
      <c r="AZ41" s="773">
        <f t="shared" si="21"/>
        <v>0</v>
      </c>
      <c r="BA41" s="688">
        <f t="shared" si="22"/>
        <v>1000</v>
      </c>
      <c r="BB41" s="701">
        <f t="shared" si="22"/>
        <v>0</v>
      </c>
      <c r="BC41" s="706">
        <f t="shared" si="23"/>
        <v>1000</v>
      </c>
      <c r="BD41" s="711">
        <f t="shared" si="0"/>
        <v>1000</v>
      </c>
      <c r="BE41" s="715">
        <f t="shared" si="1"/>
        <v>0</v>
      </c>
      <c r="BF41" s="716">
        <f t="shared" si="24"/>
        <v>1000</v>
      </c>
      <c r="BG41" s="717">
        <f t="shared" si="25"/>
        <v>1000</v>
      </c>
      <c r="BH41" s="673">
        <f t="shared" si="26"/>
        <v>0</v>
      </c>
      <c r="BI41" s="677">
        <f t="shared" si="27"/>
        <v>1000</v>
      </c>
      <c r="BJ41" s="541"/>
      <c r="BK41" s="380"/>
      <c r="BL41" s="374">
        <f>ROUND(VLOOKUP($B41,Test!$A$6:$L$58,11)/1000,2)</f>
        <v>0</v>
      </c>
      <c r="BM41" s="380"/>
      <c r="BN41" s="608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</row>
    <row r="42" spans="1:81" s="383" customFormat="1" ht="33" customHeight="1">
      <c r="A42" s="388">
        <f t="shared" si="28"/>
        <v>36</v>
      </c>
      <c r="B42" s="384">
        <v>51609</v>
      </c>
      <c r="C42" s="536" t="s">
        <v>89</v>
      </c>
      <c r="D42" s="698" t="s">
        <v>286</v>
      </c>
      <c r="E42" s="672">
        <f>'[2]Seat Off.'!D42</f>
        <v>250500</v>
      </c>
      <c r="F42" s="673">
        <v>237957.1</v>
      </c>
      <c r="G42" s="675">
        <f t="shared" si="2"/>
        <v>12542.899999999994</v>
      </c>
      <c r="H42" s="673">
        <f>'[2]Seat Off.'!G42</f>
        <v>250500</v>
      </c>
      <c r="I42" s="673">
        <v>237957.1</v>
      </c>
      <c r="J42" s="675">
        <f t="shared" si="3"/>
        <v>12542.899999999994</v>
      </c>
      <c r="K42" s="673">
        <f>'[2]Seat Off.'!J42</f>
        <v>250500</v>
      </c>
      <c r="L42" s="673">
        <v>237957.1</v>
      </c>
      <c r="M42" s="773">
        <f t="shared" si="4"/>
        <v>12542.899999999994</v>
      </c>
      <c r="N42" s="688">
        <f t="shared" si="5"/>
        <v>751500</v>
      </c>
      <c r="O42" s="689">
        <f t="shared" si="5"/>
        <v>713871.3</v>
      </c>
      <c r="P42" s="690">
        <f t="shared" si="6"/>
        <v>37628.699999999953</v>
      </c>
      <c r="Q42" s="673">
        <f>'[2]Seat Off.'!M42</f>
        <v>250500</v>
      </c>
      <c r="R42" s="673">
        <v>240382.28</v>
      </c>
      <c r="S42" s="675">
        <f t="shared" si="7"/>
        <v>10117.720000000001</v>
      </c>
      <c r="T42" s="673">
        <f>'[2]Seat Off.'!P42</f>
        <v>250500</v>
      </c>
      <c r="U42" s="673"/>
      <c r="V42" s="675">
        <f t="shared" si="8"/>
        <v>250500</v>
      </c>
      <c r="W42" s="673">
        <f>'[2]Seat Off.'!S42</f>
        <v>250500</v>
      </c>
      <c r="X42" s="673"/>
      <c r="Y42" s="773">
        <f t="shared" si="9"/>
        <v>250500</v>
      </c>
      <c r="Z42" s="688">
        <f t="shared" si="10"/>
        <v>751500</v>
      </c>
      <c r="AA42" s="701">
        <f t="shared" si="10"/>
        <v>240382.28</v>
      </c>
      <c r="AB42" s="690">
        <f t="shared" si="11"/>
        <v>511117.72</v>
      </c>
      <c r="AC42" s="779">
        <f t="shared" si="12"/>
        <v>1503000</v>
      </c>
      <c r="AD42" s="776">
        <f t="shared" si="12"/>
        <v>954253.58000000007</v>
      </c>
      <c r="AE42" s="777">
        <f t="shared" si="13"/>
        <v>548746.41999999993</v>
      </c>
      <c r="AF42" s="672">
        <f>'[2]Seat Off.'!Y42</f>
        <v>250500</v>
      </c>
      <c r="AG42" s="673"/>
      <c r="AH42" s="674">
        <f t="shared" si="14"/>
        <v>250500</v>
      </c>
      <c r="AI42" s="673">
        <f>'[2]Seat Off.'!AB42</f>
        <v>250500</v>
      </c>
      <c r="AJ42" s="673"/>
      <c r="AK42" s="675">
        <f t="shared" si="15"/>
        <v>250500</v>
      </c>
      <c r="AL42" s="673">
        <f>'[2]Seat Off.'!AE42</f>
        <v>250500</v>
      </c>
      <c r="AM42" s="673"/>
      <c r="AN42" s="675">
        <f t="shared" si="16"/>
        <v>250500</v>
      </c>
      <c r="AO42" s="688">
        <f t="shared" si="17"/>
        <v>751500</v>
      </c>
      <c r="AP42" s="689">
        <f t="shared" si="17"/>
        <v>0</v>
      </c>
      <c r="AQ42" s="690">
        <f t="shared" si="18"/>
        <v>751500</v>
      </c>
      <c r="AR42" s="673">
        <f>'[2]Seat Off.'!AH42</f>
        <v>250500</v>
      </c>
      <c r="AS42" s="673"/>
      <c r="AT42" s="674">
        <f t="shared" si="19"/>
        <v>250500</v>
      </c>
      <c r="AU42" s="673">
        <f>'[2]Seat Off.'!AK42</f>
        <v>250500</v>
      </c>
      <c r="AV42" s="673"/>
      <c r="AW42" s="675">
        <f t="shared" si="20"/>
        <v>250500</v>
      </c>
      <c r="AX42" s="673">
        <f>'[2]Seat Off.'!AN42</f>
        <v>250500</v>
      </c>
      <c r="AY42" s="673"/>
      <c r="AZ42" s="773">
        <f t="shared" si="21"/>
        <v>250500</v>
      </c>
      <c r="BA42" s="688">
        <f t="shared" si="22"/>
        <v>751500</v>
      </c>
      <c r="BB42" s="701">
        <f t="shared" si="22"/>
        <v>0</v>
      </c>
      <c r="BC42" s="706">
        <f t="shared" si="23"/>
        <v>751500</v>
      </c>
      <c r="BD42" s="711">
        <f t="shared" si="0"/>
        <v>1503000</v>
      </c>
      <c r="BE42" s="715">
        <f t="shared" si="1"/>
        <v>0</v>
      </c>
      <c r="BF42" s="716">
        <f t="shared" si="24"/>
        <v>1503000</v>
      </c>
      <c r="BG42" s="717">
        <f t="shared" si="25"/>
        <v>3006000</v>
      </c>
      <c r="BH42" s="673">
        <f t="shared" si="26"/>
        <v>954253.58000000007</v>
      </c>
      <c r="BI42" s="677">
        <f t="shared" si="27"/>
        <v>2051746.42</v>
      </c>
      <c r="BJ42" s="541"/>
      <c r="BK42" s="380"/>
      <c r="BL42" s="374">
        <f>ROUND(VLOOKUP($B42,Test!$A$6:$L$58,11)/1000,2)</f>
        <v>236.67</v>
      </c>
      <c r="BM42" s="380"/>
      <c r="BN42" s="608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</row>
    <row r="43" spans="1:81" s="383" customFormat="1" ht="33" customHeight="1">
      <c r="A43" s="388">
        <f t="shared" si="28"/>
        <v>37</v>
      </c>
      <c r="B43" s="384">
        <v>51610</v>
      </c>
      <c r="C43" s="536" t="s">
        <v>32</v>
      </c>
      <c r="D43" s="698" t="s">
        <v>287</v>
      </c>
      <c r="E43" s="672">
        <f>'[2]Seat Off.'!D43</f>
        <v>272500</v>
      </c>
      <c r="F43" s="673">
        <v>242476.76</v>
      </c>
      <c r="G43" s="675">
        <f t="shared" si="2"/>
        <v>30023.239999999991</v>
      </c>
      <c r="H43" s="673">
        <f>'[2]Seat Off.'!G43</f>
        <v>273500</v>
      </c>
      <c r="I43" s="673">
        <v>207790.62</v>
      </c>
      <c r="J43" s="675">
        <f t="shared" si="3"/>
        <v>65709.38</v>
      </c>
      <c r="K43" s="673">
        <f>'[2]Seat Off.'!J43</f>
        <v>272500</v>
      </c>
      <c r="L43" s="673">
        <v>213318.8</v>
      </c>
      <c r="M43" s="773">
        <f t="shared" si="4"/>
        <v>59181.200000000012</v>
      </c>
      <c r="N43" s="688">
        <f t="shared" si="5"/>
        <v>818500</v>
      </c>
      <c r="O43" s="689">
        <f t="shared" si="5"/>
        <v>663586.17999999993</v>
      </c>
      <c r="P43" s="690">
        <f t="shared" si="6"/>
        <v>154913.82000000007</v>
      </c>
      <c r="Q43" s="673">
        <f>'[2]Seat Off.'!M43</f>
        <v>273500</v>
      </c>
      <c r="R43" s="673">
        <v>197003.61</v>
      </c>
      <c r="S43" s="675">
        <f t="shared" si="7"/>
        <v>76496.390000000014</v>
      </c>
      <c r="T43" s="673">
        <f>'[2]Seat Off.'!P43</f>
        <v>272500</v>
      </c>
      <c r="U43" s="673"/>
      <c r="V43" s="675">
        <f t="shared" si="8"/>
        <v>272500</v>
      </c>
      <c r="W43" s="673">
        <f>'[2]Seat Off.'!S43</f>
        <v>272500</v>
      </c>
      <c r="X43" s="673"/>
      <c r="Y43" s="773">
        <f t="shared" si="9"/>
        <v>272500</v>
      </c>
      <c r="Z43" s="688">
        <f t="shared" si="10"/>
        <v>818500</v>
      </c>
      <c r="AA43" s="701">
        <f t="shared" si="10"/>
        <v>197003.61</v>
      </c>
      <c r="AB43" s="690">
        <f t="shared" si="11"/>
        <v>621496.39</v>
      </c>
      <c r="AC43" s="779">
        <f t="shared" si="12"/>
        <v>1637000</v>
      </c>
      <c r="AD43" s="776">
        <f t="shared" si="12"/>
        <v>860589.78999999992</v>
      </c>
      <c r="AE43" s="777">
        <f t="shared" si="13"/>
        <v>776410.21000000008</v>
      </c>
      <c r="AF43" s="672">
        <f>'[2]Seat Off.'!Y43</f>
        <v>272500</v>
      </c>
      <c r="AG43" s="673"/>
      <c r="AH43" s="674">
        <f t="shared" si="14"/>
        <v>272500</v>
      </c>
      <c r="AI43" s="673">
        <f>'[2]Seat Off.'!AB43</f>
        <v>272500</v>
      </c>
      <c r="AJ43" s="673"/>
      <c r="AK43" s="675">
        <f t="shared" si="15"/>
        <v>272500</v>
      </c>
      <c r="AL43" s="673">
        <f>'[2]Seat Off.'!AE43</f>
        <v>272500</v>
      </c>
      <c r="AM43" s="673"/>
      <c r="AN43" s="675">
        <f t="shared" si="16"/>
        <v>272500</v>
      </c>
      <c r="AO43" s="688">
        <f t="shared" si="17"/>
        <v>817500</v>
      </c>
      <c r="AP43" s="689">
        <f t="shared" si="17"/>
        <v>0</v>
      </c>
      <c r="AQ43" s="690">
        <f t="shared" si="18"/>
        <v>817500</v>
      </c>
      <c r="AR43" s="673">
        <f>'[2]Seat Off.'!AH43</f>
        <v>272500</v>
      </c>
      <c r="AS43" s="673"/>
      <c r="AT43" s="674">
        <f t="shared" si="19"/>
        <v>272500</v>
      </c>
      <c r="AU43" s="673">
        <f>'[2]Seat Off.'!AK43</f>
        <v>276500</v>
      </c>
      <c r="AV43" s="673"/>
      <c r="AW43" s="675">
        <f t="shared" si="20"/>
        <v>276500</v>
      </c>
      <c r="AX43" s="673">
        <f>'[2]Seat Off.'!AN43</f>
        <v>276500</v>
      </c>
      <c r="AY43" s="673"/>
      <c r="AZ43" s="773">
        <f t="shared" si="21"/>
        <v>276500</v>
      </c>
      <c r="BA43" s="688">
        <f t="shared" si="22"/>
        <v>825500</v>
      </c>
      <c r="BB43" s="701">
        <f t="shared" si="22"/>
        <v>0</v>
      </c>
      <c r="BC43" s="706">
        <f t="shared" si="23"/>
        <v>825500</v>
      </c>
      <c r="BD43" s="711">
        <f t="shared" si="0"/>
        <v>1643000</v>
      </c>
      <c r="BE43" s="715">
        <f t="shared" si="1"/>
        <v>0</v>
      </c>
      <c r="BF43" s="716">
        <f t="shared" si="24"/>
        <v>1643000</v>
      </c>
      <c r="BG43" s="717">
        <f t="shared" si="25"/>
        <v>3280000</v>
      </c>
      <c r="BH43" s="673">
        <f t="shared" si="26"/>
        <v>860589.78999999992</v>
      </c>
      <c r="BI43" s="677">
        <f t="shared" si="27"/>
        <v>2419410.21</v>
      </c>
      <c r="BJ43" s="541"/>
      <c r="BK43" s="380"/>
      <c r="BL43" s="374">
        <f>ROUND(VLOOKUP($B43,Test!$A$6:$L$58,11)/1000,2)</f>
        <v>287.27</v>
      </c>
      <c r="BM43" s="380"/>
      <c r="BN43" s="608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</row>
    <row r="44" spans="1:81" s="383" customFormat="1" ht="33" customHeight="1">
      <c r="A44" s="388">
        <f t="shared" si="28"/>
        <v>38</v>
      </c>
      <c r="B44" s="384">
        <v>51611</v>
      </c>
      <c r="C44" s="536" t="s">
        <v>33</v>
      </c>
      <c r="D44" s="698" t="s">
        <v>288</v>
      </c>
      <c r="E44" s="672">
        <f>'[2]Seat Off.'!D44</f>
        <v>98091.336317999972</v>
      </c>
      <c r="F44" s="673">
        <v>127340.19</v>
      </c>
      <c r="G44" s="675">
        <f t="shared" si="2"/>
        <v>-29248.85368200003</v>
      </c>
      <c r="H44" s="673">
        <f>'[2]Seat Off.'!G44</f>
        <v>133877.99803999998</v>
      </c>
      <c r="I44" s="673">
        <v>153544.78</v>
      </c>
      <c r="J44" s="675">
        <f t="shared" si="3"/>
        <v>-19666.781960000022</v>
      </c>
      <c r="K44" s="673">
        <f>'[2]Seat Off.'!J44</f>
        <v>98131.699489999985</v>
      </c>
      <c r="L44" s="673">
        <v>173498.69</v>
      </c>
      <c r="M44" s="773">
        <f t="shared" si="4"/>
        <v>-75366.990510000018</v>
      </c>
      <c r="N44" s="688">
        <f t="shared" si="5"/>
        <v>330101.03384799993</v>
      </c>
      <c r="O44" s="689">
        <f t="shared" si="5"/>
        <v>454383.66</v>
      </c>
      <c r="P44" s="690">
        <f t="shared" si="6"/>
        <v>-124282.62615200004</v>
      </c>
      <c r="Q44" s="673">
        <f>'[2]Seat Off.'!M44</f>
        <v>122406.966965</v>
      </c>
      <c r="R44" s="673">
        <v>123733.8</v>
      </c>
      <c r="S44" s="675">
        <f t="shared" si="7"/>
        <v>-1326.8330350000033</v>
      </c>
      <c r="T44" s="673">
        <f>'[2]Seat Off.'!P44</f>
        <v>119829.21444</v>
      </c>
      <c r="U44" s="673"/>
      <c r="V44" s="675">
        <f t="shared" si="8"/>
        <v>119829.21444</v>
      </c>
      <c r="W44" s="673">
        <f>'[2]Seat Off.'!S44</f>
        <v>111566.90172000001</v>
      </c>
      <c r="X44" s="673"/>
      <c r="Y44" s="773">
        <f t="shared" si="9"/>
        <v>111566.90172000001</v>
      </c>
      <c r="Z44" s="688">
        <f t="shared" si="10"/>
        <v>353803.083125</v>
      </c>
      <c r="AA44" s="701">
        <f t="shared" si="10"/>
        <v>123733.8</v>
      </c>
      <c r="AB44" s="690">
        <f t="shared" si="11"/>
        <v>230069.28312500002</v>
      </c>
      <c r="AC44" s="779">
        <f t="shared" si="12"/>
        <v>683904.11697299988</v>
      </c>
      <c r="AD44" s="776">
        <f t="shared" si="12"/>
        <v>578117.46</v>
      </c>
      <c r="AE44" s="777">
        <f t="shared" si="13"/>
        <v>105786.65697299992</v>
      </c>
      <c r="AF44" s="672">
        <f>'[2]Seat Off.'!Y44</f>
        <v>118342.52755500001</v>
      </c>
      <c r="AG44" s="673"/>
      <c r="AH44" s="674">
        <f t="shared" si="14"/>
        <v>118342.52755500001</v>
      </c>
      <c r="AI44" s="673">
        <f>'[2]Seat Off.'!AB44</f>
        <v>134803.10947</v>
      </c>
      <c r="AJ44" s="673"/>
      <c r="AK44" s="675">
        <f t="shared" si="15"/>
        <v>134803.10947</v>
      </c>
      <c r="AL44" s="673">
        <f>'[2]Seat Off.'!AE44</f>
        <v>76333.020929999999</v>
      </c>
      <c r="AM44" s="673"/>
      <c r="AN44" s="675">
        <f t="shared" si="16"/>
        <v>76333.020929999999</v>
      </c>
      <c r="AO44" s="688">
        <f t="shared" si="17"/>
        <v>329478.657955</v>
      </c>
      <c r="AP44" s="689">
        <f t="shared" si="17"/>
        <v>0</v>
      </c>
      <c r="AQ44" s="690">
        <f t="shared" si="18"/>
        <v>329478.657955</v>
      </c>
      <c r="AR44" s="673">
        <f>'[2]Seat Off.'!AH44</f>
        <v>133863.95551999999</v>
      </c>
      <c r="AS44" s="673"/>
      <c r="AT44" s="674">
        <f t="shared" si="19"/>
        <v>133863.95551999999</v>
      </c>
      <c r="AU44" s="673">
        <f>'[2]Seat Off.'!AK44</f>
        <v>119830.41956999997</v>
      </c>
      <c r="AV44" s="673"/>
      <c r="AW44" s="675">
        <f t="shared" si="20"/>
        <v>119830.41956999997</v>
      </c>
      <c r="AX44" s="673">
        <f>'[2]Seat Off.'!AN44</f>
        <v>99822.232295000009</v>
      </c>
      <c r="AY44" s="673"/>
      <c r="AZ44" s="773">
        <f t="shared" si="21"/>
        <v>99822.232295000009</v>
      </c>
      <c r="BA44" s="688">
        <f t="shared" si="22"/>
        <v>353516.60738499998</v>
      </c>
      <c r="BB44" s="701">
        <f t="shared" si="22"/>
        <v>0</v>
      </c>
      <c r="BC44" s="706">
        <f t="shared" si="23"/>
        <v>353516.60738499998</v>
      </c>
      <c r="BD44" s="711">
        <f t="shared" si="0"/>
        <v>682995.26533999993</v>
      </c>
      <c r="BE44" s="715">
        <f t="shared" si="1"/>
        <v>0</v>
      </c>
      <c r="BF44" s="716">
        <f t="shared" si="24"/>
        <v>682995.26533999993</v>
      </c>
      <c r="BG44" s="717">
        <f t="shared" si="25"/>
        <v>1366899.3823129998</v>
      </c>
      <c r="BH44" s="673">
        <f t="shared" si="26"/>
        <v>578117.46</v>
      </c>
      <c r="BI44" s="677">
        <f t="shared" si="27"/>
        <v>788781.92231299984</v>
      </c>
      <c r="BJ44" s="541"/>
      <c r="BK44" s="380"/>
      <c r="BL44" s="374">
        <f>ROUND(VLOOKUP($B44,Test!$A$6:$L$58,11)/1000,2)</f>
        <v>180.5</v>
      </c>
      <c r="BM44" s="380"/>
      <c r="BN44" s="608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</row>
    <row r="45" spans="1:81" s="383" customFormat="1" ht="33" customHeight="1">
      <c r="A45" s="388">
        <f t="shared" si="28"/>
        <v>39</v>
      </c>
      <c r="B45" s="384">
        <v>51612</v>
      </c>
      <c r="C45" s="536" t="s">
        <v>34</v>
      </c>
      <c r="D45" s="698" t="s">
        <v>289</v>
      </c>
      <c r="E45" s="672">
        <f>'[2]Seat Off.'!D45</f>
        <v>9000</v>
      </c>
      <c r="F45" s="673">
        <v>2580</v>
      </c>
      <c r="G45" s="675">
        <f t="shared" si="2"/>
        <v>6420</v>
      </c>
      <c r="H45" s="673">
        <f>'[2]Seat Off.'!G45</f>
        <v>9000</v>
      </c>
      <c r="I45" s="673">
        <v>7460</v>
      </c>
      <c r="J45" s="675">
        <f t="shared" si="3"/>
        <v>1540</v>
      </c>
      <c r="K45" s="673">
        <f>'[2]Seat Off.'!J45</f>
        <v>9000</v>
      </c>
      <c r="L45" s="673">
        <v>6960</v>
      </c>
      <c r="M45" s="773">
        <f t="shared" si="4"/>
        <v>2040</v>
      </c>
      <c r="N45" s="688">
        <f t="shared" si="5"/>
        <v>27000</v>
      </c>
      <c r="O45" s="689">
        <f t="shared" si="5"/>
        <v>17000</v>
      </c>
      <c r="P45" s="690">
        <f t="shared" si="6"/>
        <v>10000</v>
      </c>
      <c r="Q45" s="673">
        <f>'[2]Seat Off.'!M45</f>
        <v>9000</v>
      </c>
      <c r="R45" s="673"/>
      <c r="S45" s="675">
        <f t="shared" si="7"/>
        <v>9000</v>
      </c>
      <c r="T45" s="673">
        <f>'[2]Seat Off.'!P45</f>
        <v>9000</v>
      </c>
      <c r="U45" s="673"/>
      <c r="V45" s="675">
        <f t="shared" si="8"/>
        <v>9000</v>
      </c>
      <c r="W45" s="673">
        <f>'[2]Seat Off.'!S45</f>
        <v>9000</v>
      </c>
      <c r="X45" s="673"/>
      <c r="Y45" s="773">
        <f t="shared" si="9"/>
        <v>9000</v>
      </c>
      <c r="Z45" s="688">
        <f t="shared" si="10"/>
        <v>27000</v>
      </c>
      <c r="AA45" s="701">
        <f t="shared" si="10"/>
        <v>0</v>
      </c>
      <c r="AB45" s="690">
        <f t="shared" si="11"/>
        <v>27000</v>
      </c>
      <c r="AC45" s="779">
        <f t="shared" si="12"/>
        <v>54000</v>
      </c>
      <c r="AD45" s="776">
        <f t="shared" si="12"/>
        <v>17000</v>
      </c>
      <c r="AE45" s="777">
        <f t="shared" si="13"/>
        <v>37000</v>
      </c>
      <c r="AF45" s="672">
        <f>'[2]Seat Off.'!Y45</f>
        <v>9000</v>
      </c>
      <c r="AG45" s="673"/>
      <c r="AH45" s="674">
        <f t="shared" si="14"/>
        <v>9000</v>
      </c>
      <c r="AI45" s="673">
        <f>'[2]Seat Off.'!AB45</f>
        <v>9000</v>
      </c>
      <c r="AJ45" s="673"/>
      <c r="AK45" s="675">
        <f t="shared" si="15"/>
        <v>9000</v>
      </c>
      <c r="AL45" s="673">
        <f>'[2]Seat Off.'!AE45</f>
        <v>9000</v>
      </c>
      <c r="AM45" s="673"/>
      <c r="AN45" s="675">
        <f t="shared" si="16"/>
        <v>9000</v>
      </c>
      <c r="AO45" s="688">
        <f t="shared" si="17"/>
        <v>27000</v>
      </c>
      <c r="AP45" s="689">
        <f t="shared" si="17"/>
        <v>0</v>
      </c>
      <c r="AQ45" s="690">
        <f t="shared" si="18"/>
        <v>27000</v>
      </c>
      <c r="AR45" s="673">
        <f>'[2]Seat Off.'!AH45</f>
        <v>11900</v>
      </c>
      <c r="AS45" s="673"/>
      <c r="AT45" s="674">
        <f t="shared" si="19"/>
        <v>11900</v>
      </c>
      <c r="AU45" s="673">
        <f>'[2]Seat Off.'!AK45</f>
        <v>9000</v>
      </c>
      <c r="AV45" s="673"/>
      <c r="AW45" s="675">
        <f t="shared" si="20"/>
        <v>9000</v>
      </c>
      <c r="AX45" s="673">
        <f>'[2]Seat Off.'!AN45</f>
        <v>9000</v>
      </c>
      <c r="AY45" s="673"/>
      <c r="AZ45" s="773">
        <f t="shared" si="21"/>
        <v>9000</v>
      </c>
      <c r="BA45" s="688">
        <f t="shared" si="22"/>
        <v>29900</v>
      </c>
      <c r="BB45" s="701">
        <f t="shared" si="22"/>
        <v>0</v>
      </c>
      <c r="BC45" s="706">
        <f t="shared" si="23"/>
        <v>29900</v>
      </c>
      <c r="BD45" s="711">
        <f t="shared" si="0"/>
        <v>56900</v>
      </c>
      <c r="BE45" s="715">
        <f t="shared" si="1"/>
        <v>0</v>
      </c>
      <c r="BF45" s="716">
        <f t="shared" si="24"/>
        <v>56900</v>
      </c>
      <c r="BG45" s="717">
        <f t="shared" si="25"/>
        <v>110900</v>
      </c>
      <c r="BH45" s="673">
        <f t="shared" si="26"/>
        <v>17000</v>
      </c>
      <c r="BI45" s="677">
        <f t="shared" si="27"/>
        <v>93900</v>
      </c>
      <c r="BJ45" s="541"/>
      <c r="BK45" s="380"/>
      <c r="BL45" s="374">
        <f>ROUND(VLOOKUP($B45,Test!$A$6:$L$58,11)/1000,2)</f>
        <v>13.02</v>
      </c>
      <c r="BM45" s="380"/>
      <c r="BN45" s="608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</row>
    <row r="46" spans="1:81" s="383" customFormat="1" ht="33" customHeight="1">
      <c r="A46" s="388">
        <f t="shared" si="28"/>
        <v>40</v>
      </c>
      <c r="B46" s="384">
        <v>51613</v>
      </c>
      <c r="C46" s="536" t="s">
        <v>61</v>
      </c>
      <c r="D46" s="698" t="s">
        <v>290</v>
      </c>
      <c r="E46" s="672">
        <f>'[2]Seat Off.'!D46</f>
        <v>4500</v>
      </c>
      <c r="F46" s="673">
        <v>5567</v>
      </c>
      <c r="G46" s="675">
        <f t="shared" si="2"/>
        <v>-1067</v>
      </c>
      <c r="H46" s="673">
        <f>'[2]Seat Off.'!G46</f>
        <v>7400</v>
      </c>
      <c r="I46" s="673">
        <v>4671</v>
      </c>
      <c r="J46" s="675">
        <f t="shared" si="3"/>
        <v>2729</v>
      </c>
      <c r="K46" s="673">
        <f>'[2]Seat Off.'!J46</f>
        <v>32800</v>
      </c>
      <c r="L46" s="673">
        <v>30863</v>
      </c>
      <c r="M46" s="773">
        <f t="shared" si="4"/>
        <v>1937</v>
      </c>
      <c r="N46" s="688">
        <f t="shared" si="5"/>
        <v>44700</v>
      </c>
      <c r="O46" s="689">
        <f t="shared" si="5"/>
        <v>41101</v>
      </c>
      <c r="P46" s="690">
        <f t="shared" si="6"/>
        <v>3599</v>
      </c>
      <c r="Q46" s="673">
        <f>'[2]Seat Off.'!M46</f>
        <v>6500</v>
      </c>
      <c r="R46" s="673"/>
      <c r="S46" s="675">
        <f t="shared" si="7"/>
        <v>6500</v>
      </c>
      <c r="T46" s="673">
        <f>'[2]Seat Off.'!P46</f>
        <v>5000</v>
      </c>
      <c r="U46" s="673"/>
      <c r="V46" s="675">
        <f t="shared" si="8"/>
        <v>5000</v>
      </c>
      <c r="W46" s="673">
        <f>'[2]Seat Off.'!S46</f>
        <v>32900</v>
      </c>
      <c r="X46" s="673"/>
      <c r="Y46" s="773">
        <f t="shared" si="9"/>
        <v>32900</v>
      </c>
      <c r="Z46" s="688">
        <f t="shared" si="10"/>
        <v>44400</v>
      </c>
      <c r="AA46" s="701">
        <f t="shared" si="10"/>
        <v>0</v>
      </c>
      <c r="AB46" s="690">
        <f t="shared" si="11"/>
        <v>44400</v>
      </c>
      <c r="AC46" s="779">
        <f t="shared" si="12"/>
        <v>89100</v>
      </c>
      <c r="AD46" s="776">
        <f t="shared" si="12"/>
        <v>41101</v>
      </c>
      <c r="AE46" s="777">
        <f t="shared" si="13"/>
        <v>47999</v>
      </c>
      <c r="AF46" s="672">
        <f>'[2]Seat Off.'!Y46</f>
        <v>5300</v>
      </c>
      <c r="AG46" s="673"/>
      <c r="AH46" s="674">
        <f t="shared" si="14"/>
        <v>5300</v>
      </c>
      <c r="AI46" s="673">
        <f>'[2]Seat Off.'!AB46</f>
        <v>5000</v>
      </c>
      <c r="AJ46" s="673"/>
      <c r="AK46" s="675">
        <f t="shared" si="15"/>
        <v>5000</v>
      </c>
      <c r="AL46" s="673">
        <f>'[2]Seat Off.'!AE46</f>
        <v>33400</v>
      </c>
      <c r="AM46" s="673"/>
      <c r="AN46" s="675">
        <f t="shared" si="16"/>
        <v>33400</v>
      </c>
      <c r="AO46" s="688">
        <f t="shared" si="17"/>
        <v>43700</v>
      </c>
      <c r="AP46" s="689">
        <f t="shared" si="17"/>
        <v>0</v>
      </c>
      <c r="AQ46" s="690">
        <f t="shared" si="18"/>
        <v>43700</v>
      </c>
      <c r="AR46" s="673">
        <f>'[2]Seat Off.'!AH46</f>
        <v>7300</v>
      </c>
      <c r="AS46" s="673"/>
      <c r="AT46" s="674">
        <f t="shared" si="19"/>
        <v>7300</v>
      </c>
      <c r="AU46" s="673">
        <f>'[2]Seat Off.'!AK46</f>
        <v>5800</v>
      </c>
      <c r="AV46" s="673"/>
      <c r="AW46" s="675">
        <f t="shared" si="20"/>
        <v>5800</v>
      </c>
      <c r="AX46" s="673">
        <f>'[2]Seat Off.'!AN46</f>
        <v>5800</v>
      </c>
      <c r="AY46" s="673"/>
      <c r="AZ46" s="773">
        <f t="shared" si="21"/>
        <v>5800</v>
      </c>
      <c r="BA46" s="688">
        <f t="shared" si="22"/>
        <v>18900</v>
      </c>
      <c r="BB46" s="701">
        <f t="shared" si="22"/>
        <v>0</v>
      </c>
      <c r="BC46" s="706">
        <f t="shared" si="23"/>
        <v>18900</v>
      </c>
      <c r="BD46" s="711">
        <f t="shared" si="0"/>
        <v>62600</v>
      </c>
      <c r="BE46" s="715">
        <f t="shared" si="1"/>
        <v>0</v>
      </c>
      <c r="BF46" s="716">
        <f t="shared" si="24"/>
        <v>62600</v>
      </c>
      <c r="BG46" s="717">
        <f t="shared" si="25"/>
        <v>151700</v>
      </c>
      <c r="BH46" s="673">
        <f t="shared" si="26"/>
        <v>41101</v>
      </c>
      <c r="BI46" s="677">
        <f t="shared" si="27"/>
        <v>110599</v>
      </c>
      <c r="BJ46" s="541"/>
      <c r="BK46" s="380"/>
      <c r="BL46" s="374">
        <f>ROUND(VLOOKUP($B46,Test!$A$6:$L$58,11)/1000,2)</f>
        <v>4.29</v>
      </c>
      <c r="BM46" s="380"/>
      <c r="BN46" s="608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</row>
    <row r="47" spans="1:81" s="383" customFormat="1" ht="33" customHeight="1">
      <c r="A47" s="388">
        <f t="shared" si="28"/>
        <v>41</v>
      </c>
      <c r="B47" s="384">
        <v>51614</v>
      </c>
      <c r="C47" s="536" t="s">
        <v>42</v>
      </c>
      <c r="D47" s="698" t="s">
        <v>291</v>
      </c>
      <c r="E47" s="672">
        <f>'[2]Seat Off.'!D47</f>
        <v>126500</v>
      </c>
      <c r="F47" s="673">
        <v>173618.56</v>
      </c>
      <c r="G47" s="675">
        <f t="shared" si="2"/>
        <v>-47118.559999999998</v>
      </c>
      <c r="H47" s="673">
        <f>'[2]Seat Off.'!G47</f>
        <v>117500</v>
      </c>
      <c r="I47" s="673">
        <v>119836.69</v>
      </c>
      <c r="J47" s="675">
        <f t="shared" si="3"/>
        <v>-2336.6900000000023</v>
      </c>
      <c r="K47" s="673">
        <f>'[2]Seat Off.'!J47</f>
        <v>118000</v>
      </c>
      <c r="L47" s="673">
        <v>218095.27</v>
      </c>
      <c r="M47" s="773">
        <f t="shared" si="4"/>
        <v>-100095.26999999999</v>
      </c>
      <c r="N47" s="688">
        <f t="shared" si="5"/>
        <v>362000</v>
      </c>
      <c r="O47" s="689">
        <f t="shared" si="5"/>
        <v>511550.52</v>
      </c>
      <c r="P47" s="690">
        <f t="shared" si="6"/>
        <v>-149550.52000000002</v>
      </c>
      <c r="Q47" s="673">
        <f>'[2]Seat Off.'!M47</f>
        <v>68250</v>
      </c>
      <c r="R47" s="673">
        <v>38218.18</v>
      </c>
      <c r="S47" s="675">
        <f t="shared" si="7"/>
        <v>30031.82</v>
      </c>
      <c r="T47" s="673">
        <f>'[2]Seat Off.'!P47</f>
        <v>68750</v>
      </c>
      <c r="U47" s="673"/>
      <c r="V47" s="675">
        <f t="shared" si="8"/>
        <v>68750</v>
      </c>
      <c r="W47" s="673">
        <f>'[2]Seat Off.'!S47</f>
        <v>68250</v>
      </c>
      <c r="X47" s="673"/>
      <c r="Y47" s="773">
        <f t="shared" si="9"/>
        <v>68250</v>
      </c>
      <c r="Z47" s="688">
        <f t="shared" si="10"/>
        <v>205250</v>
      </c>
      <c r="AA47" s="701">
        <f t="shared" si="10"/>
        <v>38218.18</v>
      </c>
      <c r="AB47" s="690">
        <f t="shared" si="11"/>
        <v>167031.82</v>
      </c>
      <c r="AC47" s="779">
        <f t="shared" si="12"/>
        <v>567250</v>
      </c>
      <c r="AD47" s="776">
        <f t="shared" si="12"/>
        <v>549768.70000000007</v>
      </c>
      <c r="AE47" s="777">
        <f t="shared" si="13"/>
        <v>17481.29999999993</v>
      </c>
      <c r="AF47" s="672">
        <f>'[2]Seat Off.'!Y47</f>
        <v>67250</v>
      </c>
      <c r="AG47" s="673"/>
      <c r="AH47" s="674">
        <f t="shared" si="14"/>
        <v>67250</v>
      </c>
      <c r="AI47" s="673">
        <f>'[2]Seat Off.'!AB47</f>
        <v>67250</v>
      </c>
      <c r="AJ47" s="673"/>
      <c r="AK47" s="675">
        <f t="shared" si="15"/>
        <v>67250</v>
      </c>
      <c r="AL47" s="673">
        <f>'[2]Seat Off.'!AE47</f>
        <v>67250</v>
      </c>
      <c r="AM47" s="673"/>
      <c r="AN47" s="675">
        <f t="shared" si="16"/>
        <v>67250</v>
      </c>
      <c r="AO47" s="688">
        <f t="shared" si="17"/>
        <v>201750</v>
      </c>
      <c r="AP47" s="689">
        <f t="shared" si="17"/>
        <v>0</v>
      </c>
      <c r="AQ47" s="690">
        <f t="shared" si="18"/>
        <v>201750</v>
      </c>
      <c r="AR47" s="673">
        <f>'[2]Seat Off.'!AH47</f>
        <v>68250</v>
      </c>
      <c r="AS47" s="673"/>
      <c r="AT47" s="674">
        <f t="shared" si="19"/>
        <v>68250</v>
      </c>
      <c r="AU47" s="673">
        <f>'[2]Seat Off.'!AK47</f>
        <v>77250</v>
      </c>
      <c r="AV47" s="673"/>
      <c r="AW47" s="675">
        <f t="shared" si="20"/>
        <v>77250</v>
      </c>
      <c r="AX47" s="673">
        <f>'[2]Seat Off.'!AN47</f>
        <v>472601</v>
      </c>
      <c r="AY47" s="673"/>
      <c r="AZ47" s="773">
        <f t="shared" si="21"/>
        <v>472601</v>
      </c>
      <c r="BA47" s="688">
        <f t="shared" si="22"/>
        <v>618101</v>
      </c>
      <c r="BB47" s="701">
        <f t="shared" si="22"/>
        <v>0</v>
      </c>
      <c r="BC47" s="706">
        <f t="shared" si="23"/>
        <v>618101</v>
      </c>
      <c r="BD47" s="711">
        <f t="shared" si="0"/>
        <v>819851</v>
      </c>
      <c r="BE47" s="715">
        <f t="shared" si="1"/>
        <v>0</v>
      </c>
      <c r="BF47" s="716">
        <f t="shared" si="24"/>
        <v>819851</v>
      </c>
      <c r="BG47" s="717">
        <f t="shared" si="25"/>
        <v>1387101</v>
      </c>
      <c r="BH47" s="673">
        <f t="shared" si="26"/>
        <v>549768.70000000007</v>
      </c>
      <c r="BI47" s="677">
        <f t="shared" si="27"/>
        <v>837332.29999999993</v>
      </c>
      <c r="BJ47" s="541"/>
      <c r="BK47" s="380"/>
      <c r="BL47" s="374">
        <f>ROUND(VLOOKUP($B47,Test!$A$6:$L$58,11)/1000,2)</f>
        <v>121.51</v>
      </c>
      <c r="BM47" s="380"/>
      <c r="BN47" s="608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</row>
    <row r="48" spans="1:81" s="383" customFormat="1" ht="33" customHeight="1">
      <c r="A48" s="388">
        <f t="shared" si="28"/>
        <v>42</v>
      </c>
      <c r="B48" s="384">
        <v>51615</v>
      </c>
      <c r="C48" s="536" t="s">
        <v>83</v>
      </c>
      <c r="D48" s="698" t="s">
        <v>292</v>
      </c>
      <c r="E48" s="672">
        <f>'[2]Seat Off.'!D48</f>
        <v>0</v>
      </c>
      <c r="F48" s="673">
        <v>0</v>
      </c>
      <c r="G48" s="675">
        <f t="shared" si="2"/>
        <v>0</v>
      </c>
      <c r="H48" s="673">
        <f>'[2]Seat Off.'!G48</f>
        <v>93500</v>
      </c>
      <c r="I48" s="673">
        <v>285250</v>
      </c>
      <c r="J48" s="675">
        <f t="shared" si="3"/>
        <v>-191750</v>
      </c>
      <c r="K48" s="673">
        <f>'[2]Seat Off.'!J48</f>
        <v>56250</v>
      </c>
      <c r="L48" s="673">
        <v>-144000</v>
      </c>
      <c r="M48" s="773">
        <f t="shared" si="4"/>
        <v>200250</v>
      </c>
      <c r="N48" s="688">
        <f t="shared" si="5"/>
        <v>149750</v>
      </c>
      <c r="O48" s="689">
        <f t="shared" si="5"/>
        <v>141250</v>
      </c>
      <c r="P48" s="690">
        <f t="shared" si="6"/>
        <v>8500</v>
      </c>
      <c r="Q48" s="673">
        <f>'[2]Seat Off.'!M48</f>
        <v>0</v>
      </c>
      <c r="R48" s="673">
        <v>28650</v>
      </c>
      <c r="S48" s="675">
        <f t="shared" si="7"/>
        <v>-28650</v>
      </c>
      <c r="T48" s="673">
        <f>'[2]Seat Off.'!P48</f>
        <v>226200</v>
      </c>
      <c r="U48" s="673"/>
      <c r="V48" s="675">
        <f t="shared" si="8"/>
        <v>226200</v>
      </c>
      <c r="W48" s="673">
        <f>'[2]Seat Off.'!S48</f>
        <v>25500</v>
      </c>
      <c r="X48" s="673"/>
      <c r="Y48" s="773">
        <f t="shared" si="9"/>
        <v>25500</v>
      </c>
      <c r="Z48" s="688">
        <f t="shared" si="10"/>
        <v>251700</v>
      </c>
      <c r="AA48" s="701">
        <f t="shared" si="10"/>
        <v>28650</v>
      </c>
      <c r="AB48" s="690">
        <f t="shared" si="11"/>
        <v>223050</v>
      </c>
      <c r="AC48" s="779">
        <f>E48+H48+K48+Q48+T48+W48</f>
        <v>401450</v>
      </c>
      <c r="AD48" s="776">
        <f t="shared" si="12"/>
        <v>169900</v>
      </c>
      <c r="AE48" s="777">
        <f t="shared" si="13"/>
        <v>231550</v>
      </c>
      <c r="AF48" s="672">
        <f>'[2]Seat Off.'!Y48</f>
        <v>0</v>
      </c>
      <c r="AG48" s="673"/>
      <c r="AH48" s="674">
        <f t="shared" si="14"/>
        <v>0</v>
      </c>
      <c r="AI48" s="673">
        <f>'[2]Seat Off.'!AB48</f>
        <v>0</v>
      </c>
      <c r="AJ48" s="673"/>
      <c r="AK48" s="675">
        <f t="shared" si="15"/>
        <v>0</v>
      </c>
      <c r="AL48" s="673">
        <f>'[2]Seat Off.'!AE48</f>
        <v>61700</v>
      </c>
      <c r="AM48" s="673"/>
      <c r="AN48" s="675">
        <f t="shared" si="16"/>
        <v>61700</v>
      </c>
      <c r="AO48" s="688">
        <f t="shared" si="17"/>
        <v>61700</v>
      </c>
      <c r="AP48" s="689">
        <f t="shared" si="17"/>
        <v>0</v>
      </c>
      <c r="AQ48" s="690">
        <f t="shared" si="18"/>
        <v>61700</v>
      </c>
      <c r="AR48" s="673">
        <f>'[2]Seat Off.'!AH48</f>
        <v>0</v>
      </c>
      <c r="AS48" s="673"/>
      <c r="AT48" s="674">
        <f t="shared" si="19"/>
        <v>0</v>
      </c>
      <c r="AU48" s="673">
        <f>'[2]Seat Off.'!AK48</f>
        <v>138000</v>
      </c>
      <c r="AV48" s="673"/>
      <c r="AW48" s="675">
        <f t="shared" si="20"/>
        <v>138000</v>
      </c>
      <c r="AX48" s="673">
        <f>'[2]Seat Off.'!AN48</f>
        <v>0</v>
      </c>
      <c r="AY48" s="673"/>
      <c r="AZ48" s="773">
        <f t="shared" si="21"/>
        <v>0</v>
      </c>
      <c r="BA48" s="688">
        <f t="shared" si="22"/>
        <v>138000</v>
      </c>
      <c r="BB48" s="701">
        <f t="shared" si="22"/>
        <v>0</v>
      </c>
      <c r="BC48" s="706">
        <f t="shared" si="23"/>
        <v>138000</v>
      </c>
      <c r="BD48" s="711">
        <f t="shared" si="0"/>
        <v>199700</v>
      </c>
      <c r="BE48" s="715">
        <f t="shared" si="1"/>
        <v>0</v>
      </c>
      <c r="BF48" s="716">
        <f t="shared" si="24"/>
        <v>199700</v>
      </c>
      <c r="BG48" s="717">
        <f t="shared" si="25"/>
        <v>601150</v>
      </c>
      <c r="BH48" s="673">
        <f t="shared" si="26"/>
        <v>169900</v>
      </c>
      <c r="BI48" s="677">
        <f t="shared" si="27"/>
        <v>431250</v>
      </c>
      <c r="BJ48" s="541"/>
      <c r="BK48" s="380"/>
      <c r="BL48" s="374">
        <f>ROUND(VLOOKUP($B48,Test!$A$6:$L$58,11)/1000,2)</f>
        <v>-131</v>
      </c>
      <c r="BM48" s="380"/>
      <c r="BN48" s="608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</row>
    <row r="49" spans="1:81" s="383" customFormat="1" ht="33" customHeight="1">
      <c r="A49" s="388">
        <f t="shared" si="28"/>
        <v>43</v>
      </c>
      <c r="B49" s="384">
        <v>51616</v>
      </c>
      <c r="C49" s="536" t="s">
        <v>35</v>
      </c>
      <c r="D49" s="698" t="s">
        <v>293</v>
      </c>
      <c r="E49" s="672">
        <f>'[2]Seat Off.'!D49</f>
        <v>0</v>
      </c>
      <c r="F49" s="673"/>
      <c r="G49" s="675">
        <f t="shared" si="2"/>
        <v>0</v>
      </c>
      <c r="H49" s="673">
        <f>'[2]Seat Off.'!G49</f>
        <v>14000</v>
      </c>
      <c r="I49" s="673"/>
      <c r="J49" s="675">
        <f t="shared" si="3"/>
        <v>14000</v>
      </c>
      <c r="K49" s="673">
        <f>'[2]Seat Off.'!J49</f>
        <v>0</v>
      </c>
      <c r="L49" s="673">
        <v>2000</v>
      </c>
      <c r="M49" s="773">
        <f t="shared" si="4"/>
        <v>-2000</v>
      </c>
      <c r="N49" s="688">
        <f t="shared" si="5"/>
        <v>14000</v>
      </c>
      <c r="O49" s="689">
        <f t="shared" si="5"/>
        <v>2000</v>
      </c>
      <c r="P49" s="690">
        <f t="shared" si="6"/>
        <v>12000</v>
      </c>
      <c r="Q49" s="673">
        <f>'[2]Seat Off.'!M49</f>
        <v>5000</v>
      </c>
      <c r="R49" s="673"/>
      <c r="S49" s="675">
        <f t="shared" si="7"/>
        <v>5000</v>
      </c>
      <c r="T49" s="673">
        <f>'[2]Seat Off.'!P49</f>
        <v>0</v>
      </c>
      <c r="U49" s="673"/>
      <c r="V49" s="675">
        <f t="shared" si="8"/>
        <v>0</v>
      </c>
      <c r="W49" s="673">
        <f>'[2]Seat Off.'!S49</f>
        <v>0</v>
      </c>
      <c r="X49" s="673"/>
      <c r="Y49" s="773">
        <f t="shared" si="9"/>
        <v>0</v>
      </c>
      <c r="Z49" s="688">
        <f t="shared" si="10"/>
        <v>5000</v>
      </c>
      <c r="AA49" s="701">
        <f t="shared" si="10"/>
        <v>0</v>
      </c>
      <c r="AB49" s="690">
        <f t="shared" si="11"/>
        <v>5000</v>
      </c>
      <c r="AC49" s="779">
        <f t="shared" si="12"/>
        <v>19000</v>
      </c>
      <c r="AD49" s="776">
        <f t="shared" si="12"/>
        <v>2000</v>
      </c>
      <c r="AE49" s="777">
        <f t="shared" si="13"/>
        <v>17000</v>
      </c>
      <c r="AF49" s="672">
        <f>'[2]Seat Off.'!Y49</f>
        <v>0</v>
      </c>
      <c r="AG49" s="673"/>
      <c r="AH49" s="674">
        <f t="shared" si="14"/>
        <v>0</v>
      </c>
      <c r="AI49" s="673">
        <f>'[2]Seat Off.'!AB49</f>
        <v>14000</v>
      </c>
      <c r="AJ49" s="673"/>
      <c r="AK49" s="675">
        <f t="shared" si="15"/>
        <v>14000</v>
      </c>
      <c r="AL49" s="673">
        <f>'[2]Seat Off.'!AE49</f>
        <v>0</v>
      </c>
      <c r="AM49" s="673"/>
      <c r="AN49" s="675">
        <f t="shared" si="16"/>
        <v>0</v>
      </c>
      <c r="AO49" s="688">
        <f t="shared" si="17"/>
        <v>14000</v>
      </c>
      <c r="AP49" s="689">
        <f t="shared" si="17"/>
        <v>0</v>
      </c>
      <c r="AQ49" s="690">
        <f t="shared" si="18"/>
        <v>14000</v>
      </c>
      <c r="AR49" s="673">
        <f>'[2]Seat Off.'!AH49</f>
        <v>5000</v>
      </c>
      <c r="AS49" s="673"/>
      <c r="AT49" s="674">
        <f t="shared" si="19"/>
        <v>5000</v>
      </c>
      <c r="AU49" s="673">
        <f>'[2]Seat Off.'!AK49</f>
        <v>0</v>
      </c>
      <c r="AV49" s="673"/>
      <c r="AW49" s="675">
        <f t="shared" si="20"/>
        <v>0</v>
      </c>
      <c r="AX49" s="673">
        <f>'[2]Seat Off.'!AN49</f>
        <v>0</v>
      </c>
      <c r="AY49" s="673"/>
      <c r="AZ49" s="773">
        <f t="shared" si="21"/>
        <v>0</v>
      </c>
      <c r="BA49" s="688">
        <f t="shared" si="22"/>
        <v>5000</v>
      </c>
      <c r="BB49" s="701">
        <f t="shared" si="22"/>
        <v>0</v>
      </c>
      <c r="BC49" s="706">
        <f t="shared" si="23"/>
        <v>5000</v>
      </c>
      <c r="BD49" s="711">
        <f t="shared" si="0"/>
        <v>19000</v>
      </c>
      <c r="BE49" s="715">
        <f t="shared" si="1"/>
        <v>0</v>
      </c>
      <c r="BF49" s="716">
        <f t="shared" si="24"/>
        <v>19000</v>
      </c>
      <c r="BG49" s="717">
        <f t="shared" si="25"/>
        <v>38000</v>
      </c>
      <c r="BH49" s="673">
        <f t="shared" si="26"/>
        <v>2000</v>
      </c>
      <c r="BI49" s="677">
        <f t="shared" si="27"/>
        <v>36000</v>
      </c>
      <c r="BJ49" s="541"/>
      <c r="BK49" s="380"/>
      <c r="BL49" s="374">
        <f>ROUND(VLOOKUP($B49,Test!$A$6:$L$58,11)/1000,2)</f>
        <v>0</v>
      </c>
      <c r="BM49" s="380"/>
      <c r="BN49" s="608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</row>
    <row r="50" spans="1:81" s="383" customFormat="1" ht="33" customHeight="1" thickBot="1">
      <c r="A50" s="388">
        <f t="shared" si="28"/>
        <v>44</v>
      </c>
      <c r="B50" s="384">
        <v>51617</v>
      </c>
      <c r="C50" s="536" t="s">
        <v>36</v>
      </c>
      <c r="D50" s="698" t="s">
        <v>294</v>
      </c>
      <c r="E50" s="672">
        <f>'[2]Seat Off.'!D50</f>
        <v>18200</v>
      </c>
      <c r="F50" s="673">
        <v>1006</v>
      </c>
      <c r="G50" s="675">
        <f t="shared" si="2"/>
        <v>17194</v>
      </c>
      <c r="H50" s="673">
        <f>'[2]Seat Off.'!G50</f>
        <v>18200</v>
      </c>
      <c r="I50" s="673">
        <v>530</v>
      </c>
      <c r="J50" s="675">
        <f t="shared" si="3"/>
        <v>17670</v>
      </c>
      <c r="K50" s="673">
        <f>'[2]Seat Off.'!J50</f>
        <v>27200</v>
      </c>
      <c r="L50" s="673">
        <v>12461.56</v>
      </c>
      <c r="M50" s="773">
        <f t="shared" si="4"/>
        <v>14738.44</v>
      </c>
      <c r="N50" s="688">
        <f t="shared" si="5"/>
        <v>63600</v>
      </c>
      <c r="O50" s="689">
        <f t="shared" si="5"/>
        <v>13997.56</v>
      </c>
      <c r="P50" s="690">
        <f t="shared" si="6"/>
        <v>49602.44</v>
      </c>
      <c r="Q50" s="673">
        <f>'[2]Seat Off.'!M50</f>
        <v>18200</v>
      </c>
      <c r="R50" s="673"/>
      <c r="S50" s="675">
        <f t="shared" si="7"/>
        <v>18200</v>
      </c>
      <c r="T50" s="673">
        <f>'[2]Seat Off.'!P50</f>
        <v>956640</v>
      </c>
      <c r="U50" s="673"/>
      <c r="V50" s="675">
        <f t="shared" si="8"/>
        <v>956640</v>
      </c>
      <c r="W50" s="673">
        <f>'[2]Seat Off.'!S50</f>
        <v>59024</v>
      </c>
      <c r="X50" s="673"/>
      <c r="Y50" s="773">
        <f t="shared" si="9"/>
        <v>59024</v>
      </c>
      <c r="Z50" s="688">
        <f t="shared" si="10"/>
        <v>1033864</v>
      </c>
      <c r="AA50" s="701">
        <f t="shared" si="10"/>
        <v>0</v>
      </c>
      <c r="AB50" s="690">
        <f t="shared" si="11"/>
        <v>1033864</v>
      </c>
      <c r="AC50" s="779">
        <f t="shared" si="12"/>
        <v>1097464</v>
      </c>
      <c r="AD50" s="776">
        <f t="shared" si="12"/>
        <v>13997.56</v>
      </c>
      <c r="AE50" s="777">
        <f t="shared" si="13"/>
        <v>1083466.44</v>
      </c>
      <c r="AF50" s="672">
        <f>'[2]Seat Off.'!Y50</f>
        <v>18200</v>
      </c>
      <c r="AG50" s="673"/>
      <c r="AH50" s="674">
        <f t="shared" si="14"/>
        <v>18200</v>
      </c>
      <c r="AI50" s="673">
        <f>'[2]Seat Off.'!AB50</f>
        <v>18200</v>
      </c>
      <c r="AJ50" s="673"/>
      <c r="AK50" s="675">
        <f t="shared" si="15"/>
        <v>18200</v>
      </c>
      <c r="AL50" s="673">
        <f>'[2]Seat Off.'!AE50</f>
        <v>18200</v>
      </c>
      <c r="AM50" s="673"/>
      <c r="AN50" s="675">
        <f t="shared" si="16"/>
        <v>18200</v>
      </c>
      <c r="AO50" s="688">
        <f t="shared" si="17"/>
        <v>54600</v>
      </c>
      <c r="AP50" s="689">
        <f t="shared" si="17"/>
        <v>0</v>
      </c>
      <c r="AQ50" s="690">
        <f t="shared" si="18"/>
        <v>54600</v>
      </c>
      <c r="AR50" s="673">
        <f>'[2]Seat Off.'!AH50</f>
        <v>23200</v>
      </c>
      <c r="AS50" s="673"/>
      <c r="AT50" s="674">
        <f t="shared" si="19"/>
        <v>23200</v>
      </c>
      <c r="AU50" s="673">
        <f>'[2]Seat Off.'!AK50</f>
        <v>18200</v>
      </c>
      <c r="AV50" s="673"/>
      <c r="AW50" s="675">
        <f t="shared" si="20"/>
        <v>18200</v>
      </c>
      <c r="AX50" s="673">
        <f>'[2]Seat Off.'!AN50</f>
        <v>28200</v>
      </c>
      <c r="AY50" s="673"/>
      <c r="AZ50" s="773">
        <f t="shared" si="21"/>
        <v>28200</v>
      </c>
      <c r="BA50" s="688">
        <f t="shared" si="22"/>
        <v>69600</v>
      </c>
      <c r="BB50" s="701">
        <f t="shared" si="22"/>
        <v>0</v>
      </c>
      <c r="BC50" s="706">
        <f t="shared" si="23"/>
        <v>69600</v>
      </c>
      <c r="BD50" s="711">
        <f t="shared" ref="BD50" si="29">AF50+AI50+AL50+AR50+AU50+AX50</f>
        <v>124200</v>
      </c>
      <c r="BE50" s="715">
        <f t="shared" ref="BE50" si="30">AG50+AJ50+AM50+AS50+AV50+AY50</f>
        <v>0</v>
      </c>
      <c r="BF50" s="716">
        <f t="shared" si="24"/>
        <v>124200</v>
      </c>
      <c r="BG50" s="717">
        <f t="shared" si="25"/>
        <v>1221664</v>
      </c>
      <c r="BH50" s="673">
        <f t="shared" si="26"/>
        <v>13997.56</v>
      </c>
      <c r="BI50" s="678">
        <f t="shared" si="27"/>
        <v>1207666.44</v>
      </c>
      <c r="BJ50" s="541"/>
      <c r="BK50" s="380"/>
      <c r="BL50" s="611">
        <f>ROUND(VLOOKUP($B50,Test!$A$6:$L$58,11)/1000,2)</f>
        <v>8.6</v>
      </c>
      <c r="BM50" s="380"/>
      <c r="BN50" s="608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</row>
    <row r="51" spans="1:81" s="365" customFormat="1" ht="45" customHeight="1" thickBot="1">
      <c r="A51" s="814" t="s">
        <v>51</v>
      </c>
      <c r="B51" s="815"/>
      <c r="C51" s="815"/>
      <c r="D51" s="699"/>
      <c r="E51" s="719">
        <f t="shared" ref="E51:AJ51" si="31">SUM(E7:E50)</f>
        <v>5651125.9363180008</v>
      </c>
      <c r="F51" s="718">
        <f t="shared" si="31"/>
        <v>5061241.9999999991</v>
      </c>
      <c r="G51" s="720">
        <f t="shared" si="31"/>
        <v>589883.93631799985</v>
      </c>
      <c r="H51" s="718">
        <f t="shared" si="31"/>
        <v>5730476.2880399991</v>
      </c>
      <c r="I51" s="718">
        <f t="shared" si="31"/>
        <v>5864318.8700000001</v>
      </c>
      <c r="J51" s="720">
        <f t="shared" si="31"/>
        <v>-133842.58196000013</v>
      </c>
      <c r="K51" s="718">
        <f t="shared" si="31"/>
        <v>5813919.2828233326</v>
      </c>
      <c r="L51" s="718">
        <f t="shared" si="31"/>
        <v>6006668.6599999992</v>
      </c>
      <c r="M51" s="721">
        <f t="shared" si="31"/>
        <v>-192749.37717666681</v>
      </c>
      <c r="N51" s="691">
        <f t="shared" si="31"/>
        <v>17139121.507181332</v>
      </c>
      <c r="O51" s="692">
        <f t="shared" si="31"/>
        <v>16875829.529999997</v>
      </c>
      <c r="P51" s="693">
        <f t="shared" si="31"/>
        <v>263291.97718133335</v>
      </c>
      <c r="Q51" s="719">
        <f t="shared" si="31"/>
        <v>5495107.9402983328</v>
      </c>
      <c r="R51" s="718">
        <f t="shared" si="31"/>
        <v>3747452.2699999991</v>
      </c>
      <c r="S51" s="720">
        <f t="shared" si="31"/>
        <v>1747655.6702983333</v>
      </c>
      <c r="T51" s="718">
        <f t="shared" si="31"/>
        <v>6394469.1577733336</v>
      </c>
      <c r="U51" s="718">
        <f t="shared" si="31"/>
        <v>0</v>
      </c>
      <c r="V51" s="720">
        <f t="shared" si="31"/>
        <v>6394469.1577733336</v>
      </c>
      <c r="W51" s="718">
        <f t="shared" si="31"/>
        <v>5495744.7750533344</v>
      </c>
      <c r="X51" s="718">
        <f t="shared" si="31"/>
        <v>0</v>
      </c>
      <c r="Y51" s="721">
        <f t="shared" si="31"/>
        <v>5495744.7750533344</v>
      </c>
      <c r="Z51" s="691">
        <f t="shared" si="31"/>
        <v>17328921.873125002</v>
      </c>
      <c r="AA51" s="702">
        <f t="shared" si="31"/>
        <v>3728652.2699999991</v>
      </c>
      <c r="AB51" s="693">
        <f t="shared" si="31"/>
        <v>13600269.603125002</v>
      </c>
      <c r="AC51" s="719">
        <f t="shared" si="31"/>
        <v>34580843.380306333</v>
      </c>
      <c r="AD51" s="718">
        <f t="shared" si="31"/>
        <v>20679681.800000004</v>
      </c>
      <c r="AE51" s="720">
        <f t="shared" si="31"/>
        <v>13901161.580306334</v>
      </c>
      <c r="AF51" s="718">
        <f t="shared" si="31"/>
        <v>5673055.2408883339</v>
      </c>
      <c r="AG51" s="718">
        <f t="shared" si="31"/>
        <v>0</v>
      </c>
      <c r="AH51" s="708">
        <f t="shared" si="31"/>
        <v>5673055.2408883339</v>
      </c>
      <c r="AI51" s="718">
        <f t="shared" si="31"/>
        <v>5348351.3328033332</v>
      </c>
      <c r="AJ51" s="718">
        <f t="shared" si="31"/>
        <v>0</v>
      </c>
      <c r="AK51" s="720">
        <f t="shared" ref="AK51:BI51" si="32">SUM(AK7:AK50)</f>
        <v>5348351.3328033332</v>
      </c>
      <c r="AL51" s="718">
        <f t="shared" si="32"/>
        <v>5157745.1282633338</v>
      </c>
      <c r="AM51" s="718">
        <f t="shared" si="32"/>
        <v>0</v>
      </c>
      <c r="AN51" s="720">
        <f t="shared" si="32"/>
        <v>5157745.1282633338</v>
      </c>
      <c r="AO51" s="691">
        <f t="shared" si="32"/>
        <v>16122751.701955</v>
      </c>
      <c r="AP51" s="692">
        <f t="shared" si="32"/>
        <v>0</v>
      </c>
      <c r="AQ51" s="705">
        <f t="shared" si="32"/>
        <v>16122751.701955</v>
      </c>
      <c r="AR51" s="718">
        <f t="shared" si="32"/>
        <v>5496431.1688533332</v>
      </c>
      <c r="AS51" s="718">
        <f t="shared" si="32"/>
        <v>0</v>
      </c>
      <c r="AT51" s="708">
        <f t="shared" si="32"/>
        <v>5496431.1688533332</v>
      </c>
      <c r="AU51" s="718">
        <f t="shared" si="32"/>
        <v>5395309.6829033336</v>
      </c>
      <c r="AV51" s="718">
        <f t="shared" si="32"/>
        <v>0</v>
      </c>
      <c r="AW51" s="720">
        <f t="shared" si="32"/>
        <v>5395309.6829033336</v>
      </c>
      <c r="AX51" s="718">
        <f t="shared" si="32"/>
        <v>5778412.3256283328</v>
      </c>
      <c r="AY51" s="718">
        <f t="shared" si="32"/>
        <v>0</v>
      </c>
      <c r="AZ51" s="721">
        <f t="shared" si="32"/>
        <v>5778412.3256283328</v>
      </c>
      <c r="BA51" s="691">
        <f t="shared" si="32"/>
        <v>16613753.177384999</v>
      </c>
      <c r="BB51" s="702">
        <f t="shared" si="32"/>
        <v>0</v>
      </c>
      <c r="BC51" s="707">
        <f t="shared" si="32"/>
        <v>16613753.177384999</v>
      </c>
      <c r="BD51" s="722">
        <f t="shared" si="32"/>
        <v>32849304.87934</v>
      </c>
      <c r="BE51" s="718">
        <f t="shared" si="32"/>
        <v>0</v>
      </c>
      <c r="BF51" s="723">
        <f t="shared" si="32"/>
        <v>32849304.87934</v>
      </c>
      <c r="BG51" s="724">
        <f t="shared" si="32"/>
        <v>67430148.259646326</v>
      </c>
      <c r="BH51" s="683">
        <f t="shared" si="32"/>
        <v>20679681.800000004</v>
      </c>
      <c r="BI51" s="684">
        <f t="shared" si="32"/>
        <v>46750466.459646329</v>
      </c>
      <c r="BJ51" s="542"/>
      <c r="BK51" s="362"/>
      <c r="BL51" s="517">
        <f>SUM(BL7:BL50)</f>
        <v>5955.8200000000006</v>
      </c>
      <c r="BM51" s="362"/>
      <c r="BN51" s="609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  <c r="CB51" s="362"/>
      <c r="CC51" s="366"/>
    </row>
    <row r="52" spans="1:81" s="349" customFormat="1" ht="18">
      <c r="B52" s="350"/>
      <c r="C52" s="351"/>
      <c r="D52" s="473"/>
      <c r="G52" s="355"/>
      <c r="H52" s="355"/>
      <c r="I52" s="355"/>
      <c r="J52" s="355"/>
      <c r="K52" s="355"/>
      <c r="L52" s="355"/>
      <c r="M52" s="355"/>
      <c r="N52" s="355"/>
      <c r="O52" s="355"/>
      <c r="P52" s="355"/>
      <c r="Q52" s="355"/>
      <c r="R52" s="355"/>
      <c r="S52" s="355"/>
      <c r="T52" s="355"/>
      <c r="U52" s="355"/>
      <c r="V52" s="355"/>
      <c r="W52" s="355"/>
      <c r="X52" s="355"/>
      <c r="Y52" s="355"/>
      <c r="Z52" s="355"/>
      <c r="AA52" s="355"/>
      <c r="AB52" s="355"/>
      <c r="AC52" s="355"/>
      <c r="AD52" s="355"/>
      <c r="AE52" s="355"/>
      <c r="AF52" s="355"/>
      <c r="AG52" s="355"/>
      <c r="AH52" s="355"/>
      <c r="AI52" s="355"/>
      <c r="AJ52" s="355"/>
      <c r="AK52" s="355"/>
      <c r="AL52" s="355"/>
      <c r="AM52" s="355"/>
      <c r="AN52" s="355"/>
      <c r="AO52" s="355"/>
      <c r="AP52" s="355"/>
      <c r="AQ52" s="355"/>
      <c r="AR52" s="355"/>
      <c r="AS52" s="355"/>
      <c r="AT52" s="355"/>
      <c r="AU52" s="355"/>
      <c r="AV52" s="355"/>
      <c r="AW52" s="355"/>
      <c r="AX52" s="355"/>
      <c r="AY52" s="355"/>
      <c r="AZ52" s="355"/>
      <c r="BA52" s="355"/>
      <c r="BB52" s="355"/>
      <c r="BC52" s="355"/>
      <c r="BD52" s="355"/>
      <c r="BE52" s="355"/>
      <c r="BF52" s="355"/>
      <c r="BG52" s="355"/>
      <c r="BH52" s="355"/>
      <c r="BI52" s="355"/>
      <c r="BN52" s="357"/>
    </row>
    <row r="53" spans="1:81" s="349" customFormat="1" ht="18">
      <c r="B53" s="350"/>
      <c r="C53" s="351"/>
      <c r="D53" s="473"/>
      <c r="F53" s="759">
        <f>ROUND(F51-Test!$K$63,2)</f>
        <v>5055286.1900000004</v>
      </c>
      <c r="G53" s="355"/>
      <c r="H53" s="355"/>
      <c r="I53" s="355"/>
      <c r="J53" s="355"/>
      <c r="K53" s="355"/>
      <c r="L53" s="355"/>
      <c r="M53" s="355"/>
      <c r="N53" s="355"/>
      <c r="O53" s="355"/>
      <c r="P53" s="355"/>
      <c r="Q53" s="355"/>
      <c r="R53" s="355"/>
      <c r="S53" s="355"/>
      <c r="T53" s="355"/>
      <c r="U53" s="355"/>
      <c r="V53" s="355"/>
      <c r="W53" s="355"/>
      <c r="X53" s="355"/>
      <c r="Y53" s="355"/>
      <c r="Z53" s="355"/>
      <c r="AA53" s="355"/>
      <c r="AB53" s="355"/>
      <c r="AC53" s="355"/>
      <c r="AD53" s="355"/>
      <c r="AE53" s="355"/>
      <c r="AF53" s="355"/>
      <c r="AG53" s="355"/>
      <c r="AH53" s="355"/>
      <c r="AI53" s="355"/>
      <c r="AJ53" s="355"/>
      <c r="AK53" s="355"/>
      <c r="AL53" s="355"/>
      <c r="AM53" s="355"/>
      <c r="AN53" s="355"/>
      <c r="AO53" s="355"/>
      <c r="AP53" s="355"/>
      <c r="AQ53" s="355"/>
      <c r="AR53" s="355"/>
      <c r="AS53" s="355"/>
      <c r="AT53" s="355"/>
      <c r="AU53" s="355"/>
      <c r="AV53" s="355"/>
      <c r="AW53" s="355"/>
      <c r="AX53" s="355"/>
      <c r="AY53" s="355"/>
      <c r="AZ53" s="355"/>
      <c r="BA53" s="355"/>
      <c r="BB53" s="355"/>
      <c r="BC53" s="355"/>
      <c r="BD53" s="355"/>
      <c r="BE53" s="355"/>
      <c r="BF53" s="355"/>
      <c r="BG53" s="355"/>
      <c r="BH53" s="355"/>
      <c r="BI53" s="355"/>
      <c r="BN53" s="357"/>
    </row>
    <row r="54" spans="1:81" s="349" customFormat="1" ht="18">
      <c r="B54" s="350"/>
      <c r="C54" s="351"/>
      <c r="D54" s="473"/>
      <c r="G54" s="355"/>
      <c r="H54" s="355"/>
      <c r="I54" s="355"/>
      <c r="J54" s="355"/>
      <c r="K54" s="355"/>
      <c r="L54" s="355"/>
      <c r="M54" s="355"/>
      <c r="N54" s="355"/>
      <c r="O54" s="355"/>
      <c r="P54" s="355"/>
      <c r="Q54" s="355"/>
      <c r="R54" s="355"/>
      <c r="S54" s="355"/>
      <c r="T54" s="355"/>
      <c r="U54" s="355"/>
      <c r="V54" s="355"/>
      <c r="W54" s="355"/>
      <c r="X54" s="355"/>
      <c r="Y54" s="355"/>
      <c r="Z54" s="355"/>
      <c r="AA54" s="355"/>
      <c r="AB54" s="355"/>
      <c r="AC54" s="355"/>
      <c r="AD54" s="355"/>
      <c r="AE54" s="355"/>
      <c r="AF54" s="355"/>
      <c r="AG54" s="355"/>
      <c r="AH54" s="355"/>
      <c r="AI54" s="355"/>
      <c r="AJ54" s="355"/>
      <c r="AK54" s="355"/>
      <c r="AL54" s="355"/>
      <c r="AM54" s="355"/>
      <c r="AN54" s="355"/>
      <c r="AO54" s="355"/>
      <c r="AP54" s="355"/>
      <c r="AQ54" s="355"/>
      <c r="AR54" s="355"/>
      <c r="AS54" s="355"/>
      <c r="AT54" s="355"/>
      <c r="AU54" s="355"/>
      <c r="AV54" s="355"/>
      <c r="AW54" s="355"/>
      <c r="AX54" s="355"/>
      <c r="AY54" s="355"/>
      <c r="AZ54" s="355"/>
      <c r="BA54" s="355"/>
      <c r="BB54" s="355"/>
      <c r="BC54" s="355"/>
      <c r="BD54" s="355"/>
      <c r="BE54" s="355"/>
      <c r="BF54" s="355"/>
      <c r="BG54" s="355"/>
      <c r="BH54" s="355"/>
      <c r="BI54" s="355"/>
      <c r="BN54" s="357"/>
    </row>
    <row r="55" spans="1:81" s="349" customFormat="1" ht="18">
      <c r="B55" s="350"/>
      <c r="C55" s="351"/>
      <c r="D55" s="473"/>
      <c r="G55" s="355"/>
      <c r="H55" s="355"/>
      <c r="I55" s="355"/>
      <c r="J55" s="355"/>
      <c r="K55" s="355"/>
      <c r="L55" s="355"/>
      <c r="M55" s="355"/>
      <c r="N55" s="355"/>
      <c r="O55" s="355"/>
      <c r="P55" s="355"/>
      <c r="Q55" s="355"/>
      <c r="R55" s="355"/>
      <c r="S55" s="355"/>
      <c r="T55" s="355"/>
      <c r="U55" s="355"/>
      <c r="V55" s="355"/>
      <c r="W55" s="355"/>
      <c r="X55" s="355"/>
      <c r="Y55" s="355"/>
      <c r="Z55" s="355"/>
      <c r="AA55" s="355"/>
      <c r="AB55" s="355"/>
      <c r="AC55" s="355"/>
      <c r="AD55" s="355"/>
      <c r="AE55" s="355"/>
      <c r="AF55" s="355"/>
      <c r="AG55" s="355"/>
      <c r="AH55" s="355"/>
      <c r="AI55" s="355"/>
      <c r="AJ55" s="355"/>
      <c r="AK55" s="355"/>
      <c r="AL55" s="355"/>
      <c r="AM55" s="355"/>
      <c r="AN55" s="355"/>
      <c r="AO55" s="355"/>
      <c r="AP55" s="355"/>
      <c r="AQ55" s="355"/>
      <c r="AR55" s="355"/>
      <c r="AS55" s="355"/>
      <c r="AT55" s="355"/>
      <c r="AU55" s="355"/>
      <c r="AV55" s="355"/>
      <c r="AW55" s="355"/>
      <c r="AX55" s="355"/>
      <c r="AY55" s="355"/>
      <c r="AZ55" s="355"/>
      <c r="BA55" s="355"/>
      <c r="BB55" s="355"/>
      <c r="BC55" s="355"/>
      <c r="BD55" s="355"/>
      <c r="BE55" s="355"/>
      <c r="BF55" s="355"/>
      <c r="BG55" s="355"/>
      <c r="BH55" s="355"/>
      <c r="BI55" s="355"/>
      <c r="BN55" s="357"/>
    </row>
    <row r="56" spans="1:81" s="349" customFormat="1" ht="18">
      <c r="B56" s="350"/>
      <c r="C56" s="351"/>
      <c r="D56" s="473"/>
      <c r="G56" s="355"/>
      <c r="H56" s="355"/>
      <c r="I56" s="355"/>
      <c r="J56" s="355"/>
      <c r="K56" s="355"/>
      <c r="L56" s="355"/>
      <c r="M56" s="355"/>
      <c r="N56" s="355"/>
      <c r="O56" s="355"/>
      <c r="P56" s="355"/>
      <c r="Q56" s="355"/>
      <c r="R56" s="355"/>
      <c r="S56" s="355"/>
      <c r="T56" s="355"/>
      <c r="U56" s="355"/>
      <c r="V56" s="355"/>
      <c r="W56" s="355"/>
      <c r="X56" s="355"/>
      <c r="Y56" s="355"/>
      <c r="Z56" s="355"/>
      <c r="AA56" s="355"/>
      <c r="AB56" s="355"/>
      <c r="AC56" s="355"/>
      <c r="AD56" s="355"/>
      <c r="AE56" s="355"/>
      <c r="AF56" s="355"/>
      <c r="AG56" s="355"/>
      <c r="AH56" s="355"/>
      <c r="AI56" s="355"/>
      <c r="AJ56" s="355"/>
      <c r="AK56" s="355"/>
      <c r="AL56" s="355"/>
      <c r="AM56" s="355"/>
      <c r="AN56" s="355"/>
      <c r="AO56" s="355"/>
      <c r="AP56" s="355"/>
      <c r="AQ56" s="355"/>
      <c r="AR56" s="355"/>
      <c r="AS56" s="355"/>
      <c r="AT56" s="355"/>
      <c r="AU56" s="355"/>
      <c r="AV56" s="355"/>
      <c r="AW56" s="355"/>
      <c r="AX56" s="355"/>
      <c r="AY56" s="355"/>
      <c r="AZ56" s="355"/>
      <c r="BA56" s="355"/>
      <c r="BB56" s="355"/>
      <c r="BC56" s="355"/>
      <c r="BD56" s="355"/>
      <c r="BE56" s="355"/>
      <c r="BF56" s="355"/>
      <c r="BG56" s="355"/>
      <c r="BH56" s="355"/>
      <c r="BI56" s="355"/>
      <c r="BN56" s="357"/>
    </row>
    <row r="57" spans="1:81" s="349" customFormat="1" ht="18">
      <c r="B57" s="350"/>
      <c r="C57" s="351"/>
      <c r="D57" s="473"/>
      <c r="G57" s="355"/>
      <c r="H57" s="355"/>
      <c r="I57" s="355"/>
      <c r="J57" s="355"/>
      <c r="K57" s="355"/>
      <c r="L57" s="355"/>
      <c r="M57" s="355"/>
      <c r="N57" s="355"/>
      <c r="O57" s="355"/>
      <c r="P57" s="355"/>
      <c r="Q57" s="355"/>
      <c r="R57" s="355"/>
      <c r="S57" s="355"/>
      <c r="T57" s="355"/>
      <c r="U57" s="355"/>
      <c r="V57" s="355"/>
      <c r="W57" s="355"/>
      <c r="X57" s="355"/>
      <c r="Y57" s="355"/>
      <c r="Z57" s="355"/>
      <c r="AA57" s="355"/>
      <c r="AB57" s="355"/>
      <c r="AC57" s="355"/>
      <c r="AD57" s="355"/>
      <c r="AE57" s="355"/>
      <c r="AF57" s="355"/>
      <c r="AG57" s="355"/>
      <c r="AH57" s="355"/>
      <c r="AI57" s="355"/>
      <c r="AJ57" s="355"/>
      <c r="AK57" s="355"/>
      <c r="AL57" s="355"/>
      <c r="AM57" s="355"/>
      <c r="AN57" s="355"/>
      <c r="AO57" s="355"/>
      <c r="AP57" s="355"/>
      <c r="AQ57" s="355"/>
      <c r="AR57" s="355"/>
      <c r="AS57" s="355"/>
      <c r="AT57" s="355"/>
      <c r="AU57" s="355"/>
      <c r="AV57" s="355"/>
      <c r="AW57" s="355"/>
      <c r="AX57" s="355"/>
      <c r="AY57" s="355"/>
      <c r="AZ57" s="355"/>
      <c r="BA57" s="355"/>
      <c r="BB57" s="355"/>
      <c r="BC57" s="355"/>
      <c r="BD57" s="355"/>
      <c r="BE57" s="355"/>
      <c r="BF57" s="355"/>
      <c r="BG57" s="355"/>
      <c r="BH57" s="355"/>
      <c r="BI57" s="355"/>
      <c r="BN57" s="357"/>
    </row>
    <row r="58" spans="1:81" s="349" customFormat="1" ht="18">
      <c r="B58" s="350"/>
      <c r="C58" s="351"/>
      <c r="D58" s="473"/>
      <c r="G58" s="355"/>
      <c r="H58" s="355"/>
      <c r="I58" s="355"/>
      <c r="J58" s="355"/>
      <c r="K58" s="355"/>
      <c r="L58" s="355"/>
      <c r="M58" s="355"/>
      <c r="N58" s="355"/>
      <c r="O58" s="355"/>
      <c r="P58" s="355"/>
      <c r="Q58" s="355"/>
      <c r="R58" s="355"/>
      <c r="S58" s="355"/>
      <c r="T58" s="355"/>
      <c r="U58" s="355"/>
      <c r="V58" s="355"/>
      <c r="W58" s="355"/>
      <c r="X58" s="355"/>
      <c r="Y58" s="355"/>
      <c r="Z58" s="355"/>
      <c r="AA58" s="355"/>
      <c r="AB58" s="355"/>
      <c r="AC58" s="355"/>
      <c r="AD58" s="355"/>
      <c r="AE58" s="355"/>
      <c r="AF58" s="355"/>
      <c r="AG58" s="355"/>
      <c r="AH58" s="355"/>
      <c r="AI58" s="355"/>
      <c r="AJ58" s="355"/>
      <c r="AK58" s="355"/>
      <c r="AL58" s="355"/>
      <c r="AM58" s="355"/>
      <c r="AN58" s="355"/>
      <c r="AO58" s="355"/>
      <c r="AP58" s="355"/>
      <c r="AQ58" s="355"/>
      <c r="AR58" s="355"/>
      <c r="AS58" s="355"/>
      <c r="AT58" s="355"/>
      <c r="AU58" s="355"/>
      <c r="AV58" s="355"/>
      <c r="AW58" s="355"/>
      <c r="AX58" s="355"/>
      <c r="AY58" s="355"/>
      <c r="AZ58" s="355"/>
      <c r="BA58" s="355"/>
      <c r="BB58" s="355"/>
      <c r="BC58" s="355"/>
      <c r="BD58" s="355"/>
      <c r="BE58" s="355"/>
      <c r="BF58" s="355"/>
      <c r="BG58" s="355"/>
      <c r="BH58" s="355"/>
      <c r="BI58" s="355"/>
    </row>
    <row r="59" spans="1:81" s="349" customFormat="1" ht="18">
      <c r="B59" s="350"/>
      <c r="C59" s="351"/>
      <c r="D59" s="473"/>
      <c r="G59" s="355"/>
      <c r="H59" s="355"/>
      <c r="I59" s="355"/>
      <c r="J59" s="355"/>
      <c r="K59" s="355"/>
      <c r="L59" s="355"/>
      <c r="M59" s="355"/>
      <c r="N59" s="355"/>
      <c r="O59" s="355"/>
      <c r="P59" s="355"/>
      <c r="Q59" s="355"/>
      <c r="R59" s="355"/>
      <c r="S59" s="355"/>
      <c r="T59" s="355"/>
      <c r="U59" s="355"/>
      <c r="V59" s="355"/>
      <c r="W59" s="355"/>
      <c r="X59" s="355"/>
      <c r="Y59" s="355"/>
      <c r="Z59" s="355"/>
      <c r="AA59" s="355"/>
      <c r="AB59" s="355"/>
      <c r="AC59" s="355"/>
      <c r="AD59" s="355"/>
      <c r="AE59" s="355"/>
      <c r="AF59" s="355"/>
      <c r="AG59" s="355"/>
      <c r="AH59" s="355"/>
      <c r="AI59" s="355"/>
      <c r="AJ59" s="355"/>
      <c r="AK59" s="355"/>
      <c r="AL59" s="355"/>
      <c r="AM59" s="355"/>
      <c r="AN59" s="355"/>
      <c r="AO59" s="355"/>
      <c r="AP59" s="355"/>
      <c r="AQ59" s="355"/>
      <c r="AR59" s="355"/>
      <c r="AS59" s="355"/>
      <c r="AT59" s="355"/>
      <c r="AU59" s="355"/>
      <c r="AV59" s="355"/>
      <c r="AW59" s="355"/>
      <c r="AX59" s="355"/>
      <c r="AY59" s="355"/>
      <c r="AZ59" s="355"/>
      <c r="BA59" s="355"/>
      <c r="BB59" s="355"/>
      <c r="BC59" s="355"/>
      <c r="BD59" s="355"/>
      <c r="BE59" s="355"/>
      <c r="BF59" s="355"/>
      <c r="BG59" s="355"/>
      <c r="BH59" s="355"/>
      <c r="BI59" s="355"/>
    </row>
    <row r="60" spans="1:81" s="349" customFormat="1" ht="18">
      <c r="B60" s="350"/>
      <c r="C60" s="351"/>
      <c r="D60" s="473"/>
      <c r="G60" s="355"/>
      <c r="H60" s="355"/>
      <c r="I60" s="355"/>
      <c r="J60" s="355"/>
      <c r="K60" s="355"/>
      <c r="L60" s="355"/>
      <c r="M60" s="355"/>
      <c r="N60" s="355"/>
      <c r="O60" s="355"/>
      <c r="P60" s="355"/>
      <c r="Q60" s="355"/>
      <c r="R60" s="355"/>
      <c r="S60" s="355"/>
      <c r="T60" s="355"/>
      <c r="U60" s="355"/>
      <c r="V60" s="355"/>
      <c r="W60" s="355"/>
      <c r="X60" s="355"/>
      <c r="Y60" s="355"/>
      <c r="Z60" s="355"/>
      <c r="AA60" s="355"/>
      <c r="AB60" s="355"/>
      <c r="AC60" s="355"/>
      <c r="AD60" s="355"/>
      <c r="AE60" s="355"/>
      <c r="AF60" s="355"/>
      <c r="AG60" s="355"/>
      <c r="AH60" s="355"/>
      <c r="AI60" s="355"/>
      <c r="AJ60" s="355"/>
      <c r="AK60" s="355"/>
      <c r="AL60" s="355"/>
      <c r="AM60" s="355"/>
      <c r="AN60" s="355"/>
      <c r="AO60" s="355"/>
      <c r="AP60" s="355"/>
      <c r="AQ60" s="355"/>
      <c r="AR60" s="355"/>
      <c r="AS60" s="355"/>
      <c r="AT60" s="355"/>
      <c r="AU60" s="355"/>
      <c r="AV60" s="355"/>
      <c r="AW60" s="355"/>
      <c r="AX60" s="355"/>
      <c r="AY60" s="355"/>
      <c r="AZ60" s="355"/>
      <c r="BA60" s="355"/>
      <c r="BB60" s="355"/>
      <c r="BC60" s="355"/>
      <c r="BD60" s="355"/>
      <c r="BE60" s="355"/>
      <c r="BF60" s="355"/>
      <c r="BG60" s="355"/>
      <c r="BH60" s="355"/>
      <c r="BI60" s="355"/>
    </row>
    <row r="61" spans="1:81" s="349" customFormat="1" ht="18">
      <c r="B61" s="350"/>
      <c r="C61" s="351"/>
      <c r="D61" s="473"/>
      <c r="G61" s="355"/>
      <c r="H61" s="355"/>
      <c r="I61" s="355"/>
      <c r="J61" s="355"/>
      <c r="K61" s="355"/>
      <c r="L61" s="355"/>
      <c r="M61" s="355"/>
      <c r="N61" s="355"/>
      <c r="O61" s="355"/>
      <c r="P61" s="355"/>
      <c r="Q61" s="355"/>
      <c r="R61" s="355"/>
      <c r="S61" s="355"/>
      <c r="T61" s="355"/>
      <c r="U61" s="355"/>
      <c r="V61" s="355"/>
      <c r="W61" s="355"/>
      <c r="X61" s="355"/>
      <c r="Y61" s="355"/>
      <c r="Z61" s="355"/>
      <c r="AA61" s="355"/>
      <c r="AB61" s="355"/>
      <c r="AC61" s="355"/>
      <c r="AD61" s="355"/>
      <c r="AE61" s="355"/>
      <c r="AF61" s="355"/>
      <c r="AG61" s="355"/>
      <c r="AH61" s="355"/>
      <c r="AI61" s="355"/>
      <c r="AJ61" s="355"/>
      <c r="AK61" s="355"/>
      <c r="AL61" s="355"/>
      <c r="AM61" s="355"/>
      <c r="AN61" s="355"/>
      <c r="AO61" s="355"/>
      <c r="AP61" s="355"/>
      <c r="AQ61" s="355"/>
      <c r="AR61" s="355"/>
      <c r="AS61" s="355"/>
      <c r="AT61" s="355"/>
      <c r="AU61" s="355"/>
      <c r="AV61" s="355"/>
      <c r="AW61" s="355"/>
      <c r="AX61" s="355"/>
      <c r="AY61" s="355"/>
      <c r="AZ61" s="355"/>
      <c r="BA61" s="355"/>
      <c r="BB61" s="355"/>
      <c r="BC61" s="355"/>
      <c r="BD61" s="355"/>
      <c r="BE61" s="355"/>
      <c r="BF61" s="355"/>
      <c r="BG61" s="355"/>
      <c r="BH61" s="355"/>
      <c r="BI61" s="355"/>
    </row>
    <row r="62" spans="1:81" s="349" customFormat="1" ht="18">
      <c r="B62" s="350"/>
      <c r="C62" s="351"/>
      <c r="D62" s="473"/>
      <c r="G62" s="355"/>
      <c r="H62" s="355"/>
      <c r="I62" s="355"/>
      <c r="J62" s="355"/>
      <c r="K62" s="355"/>
      <c r="L62" s="355"/>
      <c r="M62" s="355"/>
      <c r="N62" s="355"/>
      <c r="O62" s="355"/>
      <c r="P62" s="355"/>
      <c r="Q62" s="355"/>
      <c r="R62" s="355"/>
      <c r="S62" s="355"/>
      <c r="T62" s="355"/>
      <c r="U62" s="355"/>
      <c r="V62" s="355"/>
      <c r="W62" s="355"/>
      <c r="X62" s="355"/>
      <c r="Y62" s="355"/>
      <c r="Z62" s="355"/>
      <c r="AA62" s="355"/>
      <c r="AB62" s="355"/>
      <c r="AC62" s="355"/>
      <c r="AD62" s="355"/>
      <c r="AE62" s="355"/>
      <c r="AF62" s="355"/>
      <c r="AG62" s="355"/>
      <c r="AH62" s="355"/>
      <c r="AI62" s="355"/>
      <c r="AJ62" s="355"/>
      <c r="AK62" s="355"/>
      <c r="AL62" s="355"/>
      <c r="AM62" s="355"/>
      <c r="AN62" s="355"/>
      <c r="AO62" s="355"/>
      <c r="AP62" s="355"/>
      <c r="AQ62" s="355"/>
      <c r="AR62" s="355"/>
      <c r="AS62" s="355"/>
      <c r="AT62" s="355"/>
      <c r="AU62" s="355"/>
      <c r="AV62" s="355"/>
      <c r="AW62" s="355"/>
      <c r="AX62" s="355"/>
      <c r="AY62" s="355"/>
      <c r="AZ62" s="355"/>
      <c r="BA62" s="355"/>
      <c r="BB62" s="355"/>
      <c r="BC62" s="355"/>
      <c r="BD62" s="355"/>
      <c r="BE62" s="355"/>
      <c r="BF62" s="355"/>
      <c r="BG62" s="355"/>
      <c r="BH62" s="355"/>
      <c r="BI62" s="355"/>
    </row>
    <row r="63" spans="1:81" s="349" customFormat="1" ht="18">
      <c r="B63" s="350"/>
      <c r="C63" s="351"/>
      <c r="D63" s="351"/>
      <c r="G63" s="355"/>
      <c r="H63" s="355"/>
      <c r="I63" s="355"/>
      <c r="J63" s="355"/>
      <c r="K63" s="355"/>
      <c r="L63" s="355"/>
      <c r="M63" s="355"/>
      <c r="N63" s="355"/>
      <c r="O63" s="355"/>
      <c r="P63" s="355"/>
      <c r="Q63" s="355"/>
      <c r="R63" s="355"/>
      <c r="S63" s="355"/>
      <c r="T63" s="355"/>
      <c r="U63" s="355"/>
      <c r="V63" s="355"/>
      <c r="W63" s="355"/>
      <c r="X63" s="355"/>
      <c r="Y63" s="355"/>
      <c r="Z63" s="355"/>
      <c r="AA63" s="355"/>
      <c r="AB63" s="355"/>
      <c r="AC63" s="355"/>
      <c r="AD63" s="355"/>
      <c r="AE63" s="355"/>
      <c r="AF63" s="355"/>
      <c r="AG63" s="355"/>
      <c r="AH63" s="355"/>
      <c r="AI63" s="355"/>
      <c r="AJ63" s="355"/>
      <c r="AK63" s="355"/>
      <c r="AL63" s="355"/>
      <c r="AM63" s="355"/>
      <c r="AN63" s="355"/>
      <c r="AO63" s="355"/>
      <c r="AP63" s="355"/>
      <c r="AQ63" s="355"/>
      <c r="AR63" s="355"/>
      <c r="AS63" s="355"/>
      <c r="AT63" s="355"/>
      <c r="AU63" s="355"/>
      <c r="AV63" s="355"/>
      <c r="AW63" s="355"/>
      <c r="AX63" s="355"/>
      <c r="AY63" s="355"/>
      <c r="AZ63" s="355"/>
      <c r="BA63" s="355"/>
      <c r="BB63" s="355"/>
      <c r="BC63" s="355"/>
      <c r="BD63" s="355"/>
      <c r="BE63" s="355"/>
      <c r="BF63" s="355"/>
      <c r="BG63" s="355"/>
      <c r="BH63" s="355"/>
      <c r="BI63" s="355"/>
    </row>
    <row r="64" spans="1:81" s="349" customFormat="1" ht="18">
      <c r="B64" s="350"/>
      <c r="C64" s="351"/>
      <c r="D64" s="351"/>
      <c r="G64" s="355"/>
      <c r="H64" s="355"/>
      <c r="I64" s="355"/>
      <c r="J64" s="355"/>
      <c r="K64" s="355"/>
      <c r="L64" s="355"/>
      <c r="M64" s="355"/>
      <c r="N64" s="355"/>
      <c r="O64" s="355"/>
      <c r="P64" s="355"/>
      <c r="Q64" s="355"/>
      <c r="R64" s="355"/>
      <c r="S64" s="355"/>
      <c r="T64" s="355"/>
      <c r="U64" s="355"/>
      <c r="V64" s="355"/>
      <c r="W64" s="355"/>
      <c r="X64" s="355"/>
      <c r="Y64" s="355"/>
      <c r="Z64" s="355"/>
      <c r="AA64" s="355"/>
      <c r="AB64" s="355"/>
      <c r="AC64" s="355"/>
      <c r="AD64" s="355"/>
      <c r="AE64" s="355"/>
      <c r="AF64" s="355"/>
      <c r="AG64" s="355"/>
      <c r="AH64" s="355"/>
      <c r="AI64" s="355"/>
      <c r="AJ64" s="355"/>
      <c r="AK64" s="355"/>
      <c r="AL64" s="355"/>
      <c r="AM64" s="355"/>
      <c r="AN64" s="355"/>
      <c r="AO64" s="355"/>
      <c r="AP64" s="355"/>
      <c r="AQ64" s="355"/>
      <c r="AR64" s="355"/>
      <c r="AS64" s="355"/>
      <c r="AT64" s="355"/>
      <c r="AU64" s="355"/>
      <c r="AV64" s="355"/>
      <c r="AW64" s="355"/>
      <c r="AX64" s="355"/>
      <c r="AY64" s="355"/>
      <c r="AZ64" s="355"/>
      <c r="BA64" s="355"/>
      <c r="BB64" s="355"/>
      <c r="BC64" s="355"/>
      <c r="BD64" s="355"/>
      <c r="BE64" s="355"/>
      <c r="BF64" s="355"/>
      <c r="BG64" s="355"/>
      <c r="BH64" s="355"/>
      <c r="BI64" s="355"/>
    </row>
    <row r="65" spans="2:61" s="349" customFormat="1" ht="18">
      <c r="B65" s="350"/>
      <c r="C65" s="351"/>
      <c r="D65" s="351"/>
      <c r="G65" s="355"/>
      <c r="H65" s="355"/>
      <c r="I65" s="355"/>
      <c r="J65" s="355"/>
      <c r="K65" s="355"/>
      <c r="L65" s="355"/>
      <c r="M65" s="355"/>
      <c r="N65" s="355"/>
      <c r="O65" s="355"/>
      <c r="P65" s="355"/>
      <c r="Q65" s="355"/>
      <c r="R65" s="355"/>
      <c r="S65" s="355"/>
      <c r="T65" s="355"/>
      <c r="U65" s="355"/>
      <c r="V65" s="355"/>
      <c r="W65" s="355"/>
      <c r="X65" s="355"/>
      <c r="Y65" s="355"/>
      <c r="Z65" s="355"/>
      <c r="AA65" s="355"/>
      <c r="AB65" s="355"/>
      <c r="AC65" s="355"/>
      <c r="AD65" s="355"/>
      <c r="AE65" s="355"/>
      <c r="AF65" s="355"/>
      <c r="AG65" s="355"/>
      <c r="AH65" s="355"/>
      <c r="AI65" s="355"/>
      <c r="AJ65" s="355"/>
      <c r="AK65" s="355"/>
      <c r="AL65" s="355"/>
      <c r="AM65" s="355"/>
      <c r="AN65" s="355"/>
      <c r="AO65" s="355"/>
      <c r="AP65" s="355"/>
      <c r="AQ65" s="355"/>
      <c r="AR65" s="355"/>
      <c r="AS65" s="355"/>
      <c r="AT65" s="355"/>
      <c r="AU65" s="355"/>
      <c r="AV65" s="355"/>
      <c r="AW65" s="355"/>
      <c r="AX65" s="355"/>
      <c r="AY65" s="355"/>
      <c r="AZ65" s="355"/>
      <c r="BA65" s="355"/>
      <c r="BB65" s="355"/>
      <c r="BC65" s="355"/>
      <c r="BD65" s="355"/>
      <c r="BE65" s="355"/>
      <c r="BF65" s="355"/>
      <c r="BG65" s="355"/>
      <c r="BH65" s="355"/>
      <c r="BI65" s="355"/>
    </row>
    <row r="66" spans="2:61" s="349" customFormat="1" ht="18">
      <c r="B66" s="350"/>
      <c r="C66" s="351"/>
      <c r="D66" s="351"/>
      <c r="G66" s="355"/>
      <c r="H66" s="355"/>
      <c r="I66" s="355"/>
      <c r="J66" s="355"/>
      <c r="K66" s="355"/>
      <c r="L66" s="355"/>
      <c r="M66" s="355"/>
      <c r="N66" s="355"/>
      <c r="O66" s="355"/>
      <c r="P66" s="355"/>
      <c r="Q66" s="355"/>
      <c r="R66" s="355"/>
      <c r="S66" s="355"/>
      <c r="T66" s="355"/>
      <c r="U66" s="355"/>
      <c r="V66" s="355"/>
      <c r="W66" s="355"/>
      <c r="X66" s="355"/>
      <c r="Y66" s="355"/>
      <c r="Z66" s="355"/>
      <c r="AA66" s="355"/>
      <c r="AB66" s="355"/>
      <c r="AC66" s="355"/>
      <c r="AD66" s="355"/>
      <c r="AE66" s="355"/>
      <c r="AF66" s="355"/>
      <c r="AG66" s="355"/>
      <c r="AH66" s="355"/>
      <c r="AI66" s="355"/>
      <c r="AJ66" s="355"/>
      <c r="AK66" s="355"/>
      <c r="AL66" s="355"/>
      <c r="AM66" s="355"/>
      <c r="AN66" s="355"/>
      <c r="AO66" s="355"/>
      <c r="AP66" s="355"/>
      <c r="AQ66" s="355"/>
      <c r="AR66" s="355"/>
      <c r="AS66" s="355"/>
      <c r="AT66" s="355"/>
      <c r="AU66" s="355"/>
      <c r="AV66" s="355"/>
      <c r="AW66" s="355"/>
      <c r="AX66" s="355"/>
      <c r="AY66" s="355"/>
      <c r="AZ66" s="355"/>
      <c r="BA66" s="355"/>
      <c r="BB66" s="355"/>
      <c r="BC66" s="355"/>
      <c r="BD66" s="355"/>
      <c r="BE66" s="355"/>
      <c r="BF66" s="355"/>
      <c r="BG66" s="355"/>
      <c r="BH66" s="355"/>
      <c r="BI66" s="355"/>
    </row>
    <row r="67" spans="2:61" s="349" customFormat="1" ht="18">
      <c r="B67" s="350"/>
      <c r="C67" s="351"/>
      <c r="D67" s="351"/>
      <c r="G67" s="355"/>
      <c r="H67" s="355"/>
      <c r="I67" s="355"/>
      <c r="J67" s="355"/>
      <c r="K67" s="355"/>
      <c r="L67" s="355"/>
      <c r="M67" s="355"/>
      <c r="N67" s="355"/>
      <c r="O67" s="355"/>
      <c r="P67" s="355"/>
      <c r="Q67" s="355"/>
      <c r="R67" s="355"/>
      <c r="S67" s="355"/>
      <c r="T67" s="355"/>
      <c r="U67" s="355"/>
      <c r="V67" s="355"/>
      <c r="W67" s="355"/>
      <c r="X67" s="355"/>
      <c r="Y67" s="355"/>
      <c r="Z67" s="355"/>
      <c r="AA67" s="355"/>
      <c r="AB67" s="355"/>
      <c r="AC67" s="355"/>
      <c r="AD67" s="355"/>
      <c r="AE67" s="355"/>
      <c r="AF67" s="355"/>
      <c r="AG67" s="355"/>
      <c r="AH67" s="355"/>
      <c r="AI67" s="355"/>
      <c r="AJ67" s="355"/>
      <c r="AK67" s="355"/>
      <c r="AL67" s="355"/>
      <c r="AM67" s="355"/>
      <c r="AN67" s="355"/>
      <c r="AO67" s="355"/>
      <c r="AP67" s="355"/>
      <c r="AQ67" s="355"/>
      <c r="AR67" s="355"/>
      <c r="AS67" s="355"/>
      <c r="AT67" s="355"/>
      <c r="AU67" s="355"/>
      <c r="AV67" s="355"/>
      <c r="AW67" s="355"/>
      <c r="AX67" s="355"/>
      <c r="AY67" s="355"/>
      <c r="AZ67" s="355"/>
      <c r="BA67" s="355"/>
      <c r="BB67" s="355"/>
      <c r="BC67" s="355"/>
      <c r="BD67" s="355"/>
      <c r="BE67" s="355"/>
      <c r="BF67" s="355"/>
      <c r="BG67" s="355"/>
      <c r="BH67" s="355"/>
      <c r="BI67" s="355"/>
    </row>
    <row r="68" spans="2:61" s="349" customFormat="1" ht="18">
      <c r="B68" s="350"/>
      <c r="C68" s="351"/>
      <c r="D68" s="351"/>
      <c r="G68" s="355"/>
      <c r="H68" s="355"/>
      <c r="I68" s="355"/>
      <c r="J68" s="355"/>
      <c r="K68" s="355"/>
      <c r="L68" s="355"/>
      <c r="M68" s="355"/>
      <c r="N68" s="355"/>
      <c r="O68" s="355"/>
      <c r="P68" s="355"/>
      <c r="Q68" s="355"/>
      <c r="R68" s="355"/>
      <c r="S68" s="355"/>
      <c r="T68" s="355"/>
      <c r="U68" s="355"/>
      <c r="V68" s="355"/>
      <c r="W68" s="355"/>
      <c r="X68" s="355"/>
      <c r="Y68" s="355"/>
      <c r="Z68" s="355"/>
      <c r="AA68" s="355"/>
      <c r="AB68" s="355"/>
      <c r="AC68" s="355"/>
      <c r="AD68" s="355"/>
      <c r="AE68" s="355"/>
      <c r="AF68" s="355"/>
      <c r="AG68" s="355"/>
      <c r="AH68" s="355"/>
      <c r="AI68" s="355"/>
      <c r="AJ68" s="355"/>
      <c r="AK68" s="355"/>
      <c r="AL68" s="355"/>
      <c r="AM68" s="355"/>
      <c r="AN68" s="355"/>
      <c r="AO68" s="355"/>
      <c r="AP68" s="355"/>
      <c r="AQ68" s="355"/>
      <c r="AR68" s="355"/>
      <c r="AS68" s="355"/>
      <c r="AT68" s="355"/>
      <c r="AU68" s="355"/>
      <c r="AV68" s="355"/>
      <c r="AW68" s="355"/>
      <c r="AX68" s="355"/>
      <c r="AY68" s="355"/>
      <c r="AZ68" s="355"/>
      <c r="BA68" s="355"/>
      <c r="BB68" s="355"/>
      <c r="BC68" s="355"/>
      <c r="BD68" s="355"/>
      <c r="BE68" s="355"/>
      <c r="BF68" s="355"/>
      <c r="BG68" s="355"/>
      <c r="BH68" s="355"/>
      <c r="BI68" s="355"/>
    </row>
    <row r="69" spans="2:61" s="349" customFormat="1" ht="18">
      <c r="B69" s="350"/>
      <c r="C69" s="351"/>
      <c r="D69" s="351"/>
      <c r="G69" s="355"/>
      <c r="H69" s="355"/>
      <c r="I69" s="355"/>
      <c r="J69" s="355"/>
      <c r="K69" s="355"/>
      <c r="L69" s="355"/>
      <c r="M69" s="355"/>
      <c r="N69" s="355"/>
      <c r="O69" s="355"/>
      <c r="P69" s="355"/>
      <c r="Q69" s="355"/>
      <c r="R69" s="355"/>
      <c r="S69" s="355"/>
      <c r="T69" s="355"/>
      <c r="U69" s="355"/>
      <c r="V69" s="355"/>
      <c r="W69" s="355"/>
      <c r="X69" s="355"/>
      <c r="Y69" s="355"/>
      <c r="Z69" s="355"/>
      <c r="AA69" s="355"/>
      <c r="AB69" s="355"/>
      <c r="AC69" s="355"/>
      <c r="AD69" s="355"/>
      <c r="AE69" s="355"/>
      <c r="AF69" s="355"/>
      <c r="AG69" s="355"/>
      <c r="AH69" s="355"/>
      <c r="AI69" s="355"/>
      <c r="AJ69" s="355"/>
      <c r="AK69" s="355"/>
      <c r="AL69" s="355"/>
      <c r="AM69" s="355"/>
      <c r="AN69" s="355"/>
      <c r="AO69" s="355"/>
      <c r="AP69" s="355"/>
      <c r="AQ69" s="355"/>
      <c r="AR69" s="355"/>
      <c r="AS69" s="355"/>
      <c r="AT69" s="355"/>
      <c r="AU69" s="355"/>
      <c r="AV69" s="355"/>
      <c r="AW69" s="355"/>
      <c r="AX69" s="355"/>
      <c r="AY69" s="355"/>
      <c r="AZ69" s="355"/>
      <c r="BA69" s="355"/>
      <c r="BB69" s="355"/>
      <c r="BC69" s="355"/>
      <c r="BD69" s="355"/>
      <c r="BE69" s="355"/>
      <c r="BF69" s="355"/>
      <c r="BG69" s="355"/>
      <c r="BH69" s="355"/>
      <c r="BI69" s="355"/>
    </row>
    <row r="70" spans="2:61" s="349" customFormat="1" ht="18">
      <c r="B70" s="350"/>
      <c r="C70" s="351"/>
      <c r="D70" s="351"/>
      <c r="G70" s="355"/>
      <c r="H70" s="355"/>
      <c r="I70" s="355"/>
      <c r="J70" s="355"/>
      <c r="K70" s="355"/>
      <c r="L70" s="355"/>
      <c r="M70" s="355"/>
      <c r="N70" s="355"/>
      <c r="O70" s="355"/>
      <c r="P70" s="355"/>
      <c r="Q70" s="355"/>
      <c r="R70" s="355"/>
      <c r="S70" s="355"/>
      <c r="T70" s="355"/>
      <c r="U70" s="355"/>
      <c r="V70" s="355"/>
      <c r="W70" s="355"/>
      <c r="X70" s="355"/>
      <c r="Y70" s="355"/>
      <c r="Z70" s="355"/>
      <c r="AA70" s="355"/>
      <c r="AB70" s="355"/>
      <c r="AC70" s="355"/>
      <c r="AD70" s="355"/>
      <c r="AE70" s="355"/>
      <c r="AF70" s="355"/>
      <c r="AG70" s="355"/>
      <c r="AH70" s="355"/>
      <c r="AI70" s="355"/>
      <c r="AJ70" s="355"/>
      <c r="AK70" s="355"/>
      <c r="AL70" s="355"/>
      <c r="AM70" s="355"/>
      <c r="AN70" s="355"/>
      <c r="AO70" s="355"/>
      <c r="AP70" s="355"/>
      <c r="AQ70" s="355"/>
      <c r="AR70" s="355"/>
      <c r="AS70" s="355"/>
      <c r="AT70" s="355"/>
      <c r="AU70" s="355"/>
      <c r="AV70" s="355"/>
      <c r="AW70" s="355"/>
      <c r="AX70" s="355"/>
      <c r="AY70" s="355"/>
      <c r="AZ70" s="355"/>
      <c r="BA70" s="355"/>
      <c r="BB70" s="355"/>
      <c r="BC70" s="355"/>
      <c r="BD70" s="355"/>
      <c r="BE70" s="355"/>
      <c r="BF70" s="355"/>
      <c r="BG70" s="355"/>
      <c r="BH70" s="355"/>
      <c r="BI70" s="355"/>
    </row>
    <row r="71" spans="2:61" s="349" customFormat="1" ht="18">
      <c r="B71" s="350"/>
      <c r="C71" s="351"/>
      <c r="D71" s="351"/>
      <c r="G71" s="355"/>
      <c r="H71" s="355"/>
      <c r="I71" s="355"/>
      <c r="J71" s="355"/>
      <c r="K71" s="355"/>
      <c r="L71" s="355"/>
      <c r="M71" s="355"/>
      <c r="N71" s="355"/>
      <c r="O71" s="355"/>
      <c r="P71" s="355"/>
      <c r="Q71" s="355"/>
      <c r="R71" s="355"/>
      <c r="S71" s="355"/>
      <c r="T71" s="355"/>
      <c r="U71" s="355"/>
      <c r="V71" s="355"/>
      <c r="W71" s="355"/>
      <c r="X71" s="355"/>
      <c r="Y71" s="355"/>
      <c r="Z71" s="355"/>
      <c r="AA71" s="355"/>
      <c r="AB71" s="355"/>
      <c r="AC71" s="355"/>
      <c r="AD71" s="355"/>
      <c r="AE71" s="355"/>
      <c r="AF71" s="355"/>
      <c r="AG71" s="355"/>
      <c r="AH71" s="355"/>
      <c r="AI71" s="355"/>
      <c r="AJ71" s="355"/>
      <c r="AK71" s="355"/>
      <c r="AL71" s="355"/>
      <c r="AM71" s="355"/>
      <c r="AN71" s="355"/>
      <c r="AO71" s="355"/>
      <c r="AP71" s="355"/>
      <c r="AQ71" s="355"/>
      <c r="AR71" s="355"/>
      <c r="AS71" s="355"/>
      <c r="AT71" s="355"/>
      <c r="AU71" s="355"/>
      <c r="AV71" s="355"/>
      <c r="AW71" s="355"/>
      <c r="AX71" s="355"/>
      <c r="AY71" s="355"/>
      <c r="AZ71" s="355"/>
      <c r="BA71" s="355"/>
      <c r="BB71" s="355"/>
      <c r="BC71" s="355"/>
      <c r="BD71" s="355"/>
      <c r="BE71" s="355"/>
      <c r="BF71" s="355"/>
      <c r="BG71" s="355"/>
      <c r="BH71" s="355"/>
      <c r="BI71" s="355"/>
    </row>
    <row r="72" spans="2:61" s="349" customFormat="1" ht="18">
      <c r="B72" s="350"/>
      <c r="C72" s="351"/>
      <c r="D72" s="351"/>
      <c r="G72" s="355"/>
      <c r="H72" s="355"/>
      <c r="I72" s="355"/>
      <c r="J72" s="355"/>
      <c r="K72" s="355"/>
      <c r="L72" s="355"/>
      <c r="M72" s="355"/>
      <c r="N72" s="355"/>
      <c r="O72" s="355"/>
      <c r="P72" s="355"/>
      <c r="Q72" s="355"/>
      <c r="R72" s="355"/>
      <c r="S72" s="355"/>
      <c r="T72" s="355"/>
      <c r="U72" s="355"/>
      <c r="V72" s="355"/>
      <c r="W72" s="355"/>
      <c r="X72" s="355"/>
      <c r="Y72" s="355"/>
      <c r="Z72" s="355"/>
      <c r="AA72" s="355"/>
      <c r="AB72" s="355"/>
      <c r="AC72" s="355"/>
      <c r="AD72" s="355"/>
      <c r="AE72" s="355"/>
      <c r="AF72" s="355"/>
      <c r="AG72" s="355"/>
      <c r="AH72" s="355"/>
      <c r="AI72" s="355"/>
      <c r="AJ72" s="355"/>
      <c r="AK72" s="355"/>
      <c r="AL72" s="355"/>
      <c r="AM72" s="355"/>
      <c r="AN72" s="355"/>
      <c r="AO72" s="355"/>
      <c r="AP72" s="355"/>
      <c r="AQ72" s="355"/>
      <c r="AR72" s="355"/>
      <c r="AS72" s="355"/>
      <c r="AT72" s="355"/>
      <c r="AU72" s="355"/>
      <c r="AV72" s="355"/>
      <c r="AW72" s="355"/>
      <c r="AX72" s="355"/>
      <c r="AY72" s="355"/>
      <c r="AZ72" s="355"/>
      <c r="BA72" s="355"/>
      <c r="BB72" s="355"/>
      <c r="BC72" s="355"/>
      <c r="BD72" s="355"/>
      <c r="BE72" s="355"/>
      <c r="BF72" s="355"/>
      <c r="BG72" s="355"/>
      <c r="BH72" s="355"/>
      <c r="BI72" s="355"/>
    </row>
    <row r="73" spans="2:61" s="349" customFormat="1" ht="18">
      <c r="B73" s="350"/>
      <c r="C73" s="351"/>
      <c r="D73" s="351"/>
      <c r="G73" s="355"/>
      <c r="H73" s="355"/>
      <c r="I73" s="355"/>
      <c r="J73" s="355"/>
      <c r="K73" s="355"/>
      <c r="L73" s="355"/>
      <c r="M73" s="355"/>
      <c r="N73" s="355"/>
      <c r="O73" s="355"/>
      <c r="P73" s="355"/>
      <c r="Q73" s="355"/>
      <c r="R73" s="355"/>
      <c r="S73" s="355"/>
      <c r="T73" s="355"/>
      <c r="U73" s="355"/>
      <c r="V73" s="355"/>
      <c r="W73" s="355"/>
      <c r="X73" s="355"/>
      <c r="Y73" s="355"/>
      <c r="Z73" s="355"/>
      <c r="AA73" s="355"/>
      <c r="AB73" s="355"/>
      <c r="AC73" s="355"/>
      <c r="AD73" s="355"/>
      <c r="AE73" s="355"/>
      <c r="AF73" s="355"/>
      <c r="AG73" s="355"/>
      <c r="AH73" s="355"/>
      <c r="AI73" s="355"/>
      <c r="AJ73" s="355"/>
      <c r="AK73" s="355"/>
      <c r="AL73" s="355"/>
      <c r="AM73" s="355"/>
      <c r="AN73" s="355"/>
      <c r="AO73" s="355"/>
      <c r="AP73" s="355"/>
      <c r="AQ73" s="355"/>
      <c r="AR73" s="355"/>
      <c r="AS73" s="355"/>
      <c r="AT73" s="355"/>
      <c r="AU73" s="355"/>
      <c r="AV73" s="355"/>
      <c r="AW73" s="355"/>
      <c r="AX73" s="355"/>
      <c r="AY73" s="355"/>
      <c r="AZ73" s="355"/>
      <c r="BA73" s="355"/>
      <c r="BB73" s="355"/>
      <c r="BC73" s="355"/>
      <c r="BD73" s="355"/>
      <c r="BE73" s="355"/>
      <c r="BF73" s="355"/>
      <c r="BG73" s="355"/>
      <c r="BH73" s="355"/>
      <c r="BI73" s="355"/>
    </row>
    <row r="74" spans="2:61" s="349" customFormat="1" ht="18">
      <c r="B74" s="350"/>
      <c r="C74" s="351"/>
      <c r="D74" s="351"/>
      <c r="G74" s="355"/>
      <c r="H74" s="355"/>
      <c r="I74" s="355"/>
      <c r="J74" s="355"/>
      <c r="K74" s="355"/>
      <c r="L74" s="355"/>
      <c r="M74" s="355"/>
      <c r="N74" s="355"/>
      <c r="O74" s="355"/>
      <c r="P74" s="355"/>
      <c r="Q74" s="355"/>
      <c r="R74" s="355"/>
      <c r="S74" s="355"/>
      <c r="T74" s="355"/>
      <c r="U74" s="355"/>
      <c r="V74" s="355"/>
      <c r="W74" s="355"/>
      <c r="X74" s="355"/>
      <c r="Y74" s="355"/>
      <c r="Z74" s="355"/>
      <c r="AA74" s="355"/>
      <c r="AB74" s="355"/>
      <c r="AC74" s="355"/>
      <c r="AD74" s="355"/>
      <c r="AE74" s="355"/>
      <c r="AF74" s="355"/>
      <c r="AG74" s="355"/>
      <c r="AH74" s="355"/>
      <c r="AI74" s="355"/>
      <c r="AJ74" s="355"/>
      <c r="AK74" s="355"/>
      <c r="AL74" s="355"/>
      <c r="AM74" s="355"/>
      <c r="AN74" s="355"/>
      <c r="AO74" s="355"/>
      <c r="AP74" s="355"/>
      <c r="AQ74" s="355"/>
      <c r="AR74" s="355"/>
      <c r="AS74" s="355"/>
      <c r="AT74" s="355"/>
      <c r="AU74" s="355"/>
      <c r="AV74" s="355"/>
      <c r="AW74" s="355"/>
      <c r="AX74" s="355"/>
      <c r="AY74" s="355"/>
      <c r="AZ74" s="355"/>
      <c r="BA74" s="355"/>
      <c r="BB74" s="355"/>
      <c r="BC74" s="355"/>
      <c r="BD74" s="355"/>
      <c r="BE74" s="355"/>
      <c r="BF74" s="355"/>
      <c r="BG74" s="355"/>
      <c r="BH74" s="355"/>
      <c r="BI74" s="355"/>
    </row>
    <row r="75" spans="2:61" s="349" customFormat="1" ht="18">
      <c r="B75" s="350"/>
      <c r="C75" s="351"/>
      <c r="D75" s="351"/>
      <c r="G75" s="355"/>
      <c r="H75" s="355"/>
      <c r="I75" s="355"/>
      <c r="J75" s="355"/>
      <c r="K75" s="355"/>
      <c r="L75" s="355"/>
      <c r="M75" s="355"/>
      <c r="N75" s="355"/>
      <c r="O75" s="355"/>
      <c r="P75" s="355"/>
      <c r="Q75" s="355"/>
      <c r="R75" s="355"/>
      <c r="S75" s="355"/>
      <c r="T75" s="355"/>
      <c r="U75" s="355"/>
      <c r="V75" s="355"/>
      <c r="W75" s="355"/>
      <c r="X75" s="355"/>
      <c r="Y75" s="355"/>
      <c r="Z75" s="355"/>
      <c r="AA75" s="355"/>
      <c r="AB75" s="355"/>
      <c r="AC75" s="355"/>
      <c r="AD75" s="355"/>
      <c r="AE75" s="355"/>
      <c r="AF75" s="355"/>
      <c r="AG75" s="355"/>
      <c r="AH75" s="355"/>
      <c r="AI75" s="355"/>
      <c r="AJ75" s="355"/>
      <c r="AK75" s="355"/>
      <c r="AL75" s="355"/>
      <c r="AM75" s="355"/>
      <c r="AN75" s="355"/>
      <c r="AO75" s="355"/>
      <c r="AP75" s="355"/>
      <c r="AQ75" s="355"/>
      <c r="AR75" s="355"/>
      <c r="AS75" s="355"/>
      <c r="AT75" s="355"/>
      <c r="AU75" s="355"/>
      <c r="AV75" s="355"/>
      <c r="AW75" s="355"/>
      <c r="AX75" s="355"/>
      <c r="AY75" s="355"/>
      <c r="AZ75" s="355"/>
      <c r="BA75" s="355"/>
      <c r="BB75" s="355"/>
      <c r="BC75" s="355"/>
      <c r="BD75" s="355"/>
      <c r="BE75" s="355"/>
      <c r="BF75" s="355"/>
      <c r="BG75" s="355"/>
      <c r="BH75" s="355"/>
      <c r="BI75" s="355"/>
    </row>
    <row r="76" spans="2:61" s="349" customFormat="1" ht="18">
      <c r="B76" s="350"/>
      <c r="C76" s="351"/>
      <c r="D76" s="351"/>
      <c r="G76" s="355"/>
      <c r="H76" s="355"/>
      <c r="I76" s="355"/>
      <c r="J76" s="355"/>
      <c r="K76" s="355"/>
      <c r="L76" s="355"/>
      <c r="M76" s="355"/>
      <c r="N76" s="355"/>
      <c r="O76" s="355"/>
      <c r="P76" s="355"/>
      <c r="Q76" s="355"/>
      <c r="R76" s="355"/>
      <c r="S76" s="355"/>
      <c r="T76" s="355"/>
      <c r="U76" s="355"/>
      <c r="V76" s="355"/>
      <c r="W76" s="355"/>
      <c r="X76" s="355"/>
      <c r="Y76" s="355"/>
      <c r="Z76" s="355"/>
      <c r="AA76" s="355"/>
      <c r="AB76" s="355"/>
      <c r="AC76" s="355"/>
      <c r="AD76" s="355"/>
      <c r="AE76" s="355"/>
      <c r="AF76" s="355"/>
      <c r="AG76" s="355"/>
      <c r="AH76" s="355"/>
      <c r="AI76" s="355"/>
      <c r="AJ76" s="355"/>
      <c r="AK76" s="355"/>
      <c r="AL76" s="355"/>
      <c r="AM76" s="355"/>
      <c r="AN76" s="355"/>
      <c r="AO76" s="355"/>
      <c r="AP76" s="355"/>
      <c r="AQ76" s="355"/>
      <c r="AR76" s="355"/>
      <c r="AS76" s="355"/>
      <c r="AT76" s="355"/>
      <c r="AU76" s="355"/>
      <c r="AV76" s="355"/>
      <c r="AW76" s="355"/>
      <c r="AX76" s="355"/>
      <c r="AY76" s="355"/>
      <c r="AZ76" s="355"/>
      <c r="BA76" s="355"/>
      <c r="BB76" s="355"/>
      <c r="BC76" s="355"/>
      <c r="BD76" s="355"/>
      <c r="BE76" s="355"/>
      <c r="BF76" s="355"/>
      <c r="BG76" s="355"/>
      <c r="BH76" s="355"/>
      <c r="BI76" s="355"/>
    </row>
    <row r="77" spans="2:61" s="349" customFormat="1" ht="18">
      <c r="B77" s="350"/>
      <c r="C77" s="351"/>
      <c r="D77" s="351"/>
      <c r="G77" s="355"/>
      <c r="H77" s="355"/>
      <c r="I77" s="355"/>
      <c r="J77" s="355"/>
      <c r="K77" s="355"/>
      <c r="L77" s="355"/>
      <c r="M77" s="355"/>
      <c r="N77" s="355"/>
      <c r="O77" s="355"/>
      <c r="P77" s="355"/>
      <c r="Q77" s="355"/>
      <c r="R77" s="355"/>
      <c r="S77" s="355"/>
      <c r="T77" s="355"/>
      <c r="U77" s="355"/>
      <c r="V77" s="355"/>
      <c r="W77" s="355"/>
      <c r="X77" s="355"/>
      <c r="Y77" s="355"/>
      <c r="Z77" s="355"/>
      <c r="AA77" s="355"/>
      <c r="AB77" s="355"/>
      <c r="AC77" s="355"/>
      <c r="AD77" s="355"/>
      <c r="AE77" s="355"/>
      <c r="AF77" s="355"/>
      <c r="AG77" s="355"/>
      <c r="AH77" s="355"/>
      <c r="AI77" s="355"/>
      <c r="AJ77" s="355"/>
      <c r="AK77" s="355"/>
      <c r="AL77" s="355"/>
      <c r="AM77" s="355"/>
      <c r="AN77" s="355"/>
      <c r="AO77" s="355"/>
      <c r="AP77" s="355"/>
      <c r="AQ77" s="355"/>
      <c r="AR77" s="355"/>
      <c r="AS77" s="355"/>
      <c r="AT77" s="355"/>
      <c r="AU77" s="355"/>
      <c r="AV77" s="355"/>
      <c r="AW77" s="355"/>
      <c r="AX77" s="355"/>
      <c r="AY77" s="355"/>
      <c r="AZ77" s="355"/>
      <c r="BA77" s="355"/>
      <c r="BB77" s="355"/>
      <c r="BC77" s="355"/>
      <c r="BD77" s="355"/>
      <c r="BE77" s="355"/>
      <c r="BF77" s="355"/>
      <c r="BG77" s="355"/>
      <c r="BH77" s="355"/>
      <c r="BI77" s="355"/>
    </row>
    <row r="78" spans="2:61" s="349" customFormat="1" ht="18">
      <c r="B78" s="350"/>
      <c r="C78" s="351"/>
      <c r="D78" s="351"/>
      <c r="G78" s="355"/>
      <c r="H78" s="355"/>
      <c r="I78" s="355"/>
      <c r="J78" s="355"/>
      <c r="K78" s="355"/>
      <c r="L78" s="355"/>
      <c r="M78" s="355"/>
      <c r="N78" s="355"/>
      <c r="O78" s="355"/>
      <c r="P78" s="355"/>
      <c r="Q78" s="355"/>
      <c r="R78" s="355"/>
      <c r="S78" s="355"/>
      <c r="T78" s="355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5"/>
      <c r="AK78" s="355"/>
      <c r="AL78" s="355"/>
      <c r="AM78" s="355"/>
      <c r="AN78" s="355"/>
      <c r="AO78" s="355"/>
      <c r="AP78" s="355"/>
      <c r="AQ78" s="355"/>
      <c r="AR78" s="355"/>
      <c r="AS78" s="355"/>
      <c r="AT78" s="355"/>
      <c r="AU78" s="355"/>
      <c r="AV78" s="355"/>
      <c r="AW78" s="355"/>
      <c r="AX78" s="355"/>
      <c r="AY78" s="355"/>
      <c r="AZ78" s="355"/>
      <c r="BA78" s="355"/>
      <c r="BB78" s="355"/>
      <c r="BC78" s="355"/>
      <c r="BD78" s="355"/>
      <c r="BE78" s="355"/>
      <c r="BF78" s="355"/>
      <c r="BG78" s="355"/>
      <c r="BH78" s="355"/>
      <c r="BI78" s="355"/>
    </row>
    <row r="79" spans="2:61" s="349" customFormat="1" ht="18">
      <c r="B79" s="350"/>
      <c r="C79" s="351"/>
      <c r="D79" s="351"/>
      <c r="G79" s="355"/>
      <c r="H79" s="355"/>
      <c r="I79" s="355"/>
      <c r="J79" s="355"/>
      <c r="K79" s="355"/>
      <c r="L79" s="355"/>
      <c r="M79" s="355"/>
      <c r="N79" s="355"/>
      <c r="O79" s="355"/>
      <c r="P79" s="355"/>
      <c r="Q79" s="355"/>
      <c r="R79" s="355"/>
      <c r="S79" s="355"/>
      <c r="T79" s="355"/>
      <c r="U79" s="355"/>
      <c r="V79" s="355"/>
      <c r="W79" s="355"/>
      <c r="X79" s="355"/>
      <c r="Y79" s="355"/>
      <c r="Z79" s="355"/>
      <c r="AA79" s="355"/>
      <c r="AB79" s="355"/>
      <c r="AC79" s="355"/>
      <c r="AD79" s="355"/>
      <c r="AE79" s="355"/>
      <c r="AF79" s="355"/>
      <c r="AG79" s="355"/>
      <c r="AH79" s="355"/>
      <c r="AI79" s="355"/>
      <c r="AJ79" s="355"/>
      <c r="AK79" s="355"/>
      <c r="AL79" s="355"/>
      <c r="AM79" s="355"/>
      <c r="AN79" s="355"/>
      <c r="AO79" s="355"/>
      <c r="AP79" s="355"/>
      <c r="AQ79" s="355"/>
      <c r="AR79" s="355"/>
      <c r="AS79" s="355"/>
      <c r="AT79" s="355"/>
      <c r="AU79" s="355"/>
      <c r="AV79" s="355"/>
      <c r="AW79" s="355"/>
      <c r="AX79" s="355"/>
      <c r="AY79" s="355"/>
      <c r="AZ79" s="355"/>
      <c r="BA79" s="355"/>
      <c r="BB79" s="355"/>
      <c r="BC79" s="355"/>
      <c r="BD79" s="355"/>
      <c r="BE79" s="355"/>
      <c r="BF79" s="355"/>
      <c r="BG79" s="355"/>
      <c r="BH79" s="355"/>
      <c r="BI79" s="355"/>
    </row>
    <row r="80" spans="2:61" s="349" customFormat="1" ht="18">
      <c r="B80" s="350"/>
      <c r="C80" s="351"/>
      <c r="D80" s="351"/>
      <c r="G80" s="355"/>
      <c r="H80" s="355"/>
      <c r="I80" s="355"/>
      <c r="J80" s="355"/>
      <c r="K80" s="355"/>
      <c r="L80" s="355"/>
      <c r="M80" s="355"/>
      <c r="N80" s="355"/>
      <c r="O80" s="355"/>
      <c r="P80" s="355"/>
      <c r="Q80" s="355"/>
      <c r="R80" s="355"/>
      <c r="S80" s="355"/>
      <c r="T80" s="355"/>
      <c r="U80" s="355"/>
      <c r="V80" s="355"/>
      <c r="W80" s="355"/>
      <c r="X80" s="355"/>
      <c r="Y80" s="355"/>
      <c r="Z80" s="355"/>
      <c r="AA80" s="355"/>
      <c r="AB80" s="355"/>
      <c r="AC80" s="355"/>
      <c r="AD80" s="355"/>
      <c r="AE80" s="355"/>
      <c r="AF80" s="355"/>
      <c r="AG80" s="355"/>
      <c r="AH80" s="355"/>
      <c r="AI80" s="355"/>
      <c r="AJ80" s="355"/>
      <c r="AK80" s="355"/>
      <c r="AL80" s="355"/>
      <c r="AM80" s="355"/>
      <c r="AN80" s="355"/>
      <c r="AO80" s="355"/>
      <c r="AP80" s="355"/>
      <c r="AQ80" s="355"/>
      <c r="AR80" s="355"/>
      <c r="AS80" s="355"/>
      <c r="AT80" s="355"/>
      <c r="AU80" s="355"/>
      <c r="AV80" s="355"/>
      <c r="AW80" s="355"/>
      <c r="AX80" s="355"/>
      <c r="AY80" s="355"/>
      <c r="AZ80" s="355"/>
      <c r="BA80" s="355"/>
      <c r="BB80" s="355"/>
      <c r="BC80" s="355"/>
      <c r="BD80" s="355"/>
      <c r="BE80" s="355"/>
      <c r="BF80" s="355"/>
      <c r="BG80" s="355"/>
      <c r="BH80" s="355"/>
      <c r="BI80" s="355"/>
    </row>
    <row r="81" spans="2:61" s="349" customFormat="1" ht="18">
      <c r="B81" s="350"/>
      <c r="C81" s="351"/>
      <c r="D81" s="351"/>
      <c r="G81" s="355"/>
      <c r="H81" s="355"/>
      <c r="I81" s="355"/>
      <c r="J81" s="355"/>
      <c r="K81" s="355"/>
      <c r="L81" s="355"/>
      <c r="M81" s="355"/>
      <c r="N81" s="355"/>
      <c r="O81" s="355"/>
      <c r="P81" s="355"/>
      <c r="Q81" s="355"/>
      <c r="R81" s="355"/>
      <c r="S81" s="355"/>
      <c r="T81" s="355"/>
      <c r="U81" s="355"/>
      <c r="V81" s="355"/>
      <c r="W81" s="355"/>
      <c r="X81" s="355"/>
      <c r="Y81" s="355"/>
      <c r="Z81" s="355"/>
      <c r="AA81" s="355"/>
      <c r="AB81" s="355"/>
      <c r="AC81" s="355"/>
      <c r="AD81" s="355"/>
      <c r="AE81" s="355"/>
      <c r="AF81" s="355"/>
      <c r="AG81" s="355"/>
      <c r="AH81" s="355"/>
      <c r="AI81" s="355"/>
      <c r="AJ81" s="355"/>
      <c r="AK81" s="355"/>
      <c r="AL81" s="355"/>
      <c r="AM81" s="355"/>
      <c r="AN81" s="355"/>
      <c r="AO81" s="355"/>
      <c r="AP81" s="355"/>
      <c r="AQ81" s="355"/>
      <c r="AR81" s="355"/>
      <c r="AS81" s="355"/>
      <c r="AT81" s="355"/>
      <c r="AU81" s="355"/>
      <c r="AV81" s="355"/>
      <c r="AW81" s="355"/>
      <c r="AX81" s="355"/>
      <c r="AY81" s="355"/>
      <c r="AZ81" s="355"/>
      <c r="BA81" s="355"/>
      <c r="BB81" s="355"/>
      <c r="BC81" s="355"/>
      <c r="BD81" s="355"/>
      <c r="BE81" s="355"/>
      <c r="BF81" s="355"/>
      <c r="BG81" s="355"/>
      <c r="BH81" s="355"/>
      <c r="BI81" s="355"/>
    </row>
    <row r="82" spans="2:61" s="349" customFormat="1" ht="18">
      <c r="B82" s="350"/>
      <c r="C82" s="351"/>
      <c r="D82" s="351"/>
      <c r="G82" s="355"/>
      <c r="H82" s="355"/>
      <c r="I82" s="355"/>
      <c r="J82" s="355"/>
      <c r="K82" s="355"/>
      <c r="L82" s="355"/>
      <c r="M82" s="355"/>
      <c r="N82" s="355"/>
      <c r="O82" s="355"/>
      <c r="P82" s="355"/>
      <c r="Q82" s="355"/>
      <c r="R82" s="355"/>
      <c r="S82" s="355"/>
      <c r="T82" s="355"/>
      <c r="U82" s="355"/>
      <c r="V82" s="355"/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  <c r="AH82" s="355"/>
      <c r="AI82" s="355"/>
      <c r="AJ82" s="355"/>
      <c r="AK82" s="355"/>
      <c r="AL82" s="355"/>
      <c r="AM82" s="355"/>
      <c r="AN82" s="355"/>
      <c r="AO82" s="355"/>
      <c r="AP82" s="355"/>
      <c r="AQ82" s="355"/>
      <c r="AR82" s="355"/>
      <c r="AS82" s="355"/>
      <c r="AT82" s="355"/>
      <c r="AU82" s="355"/>
      <c r="AV82" s="355"/>
      <c r="AW82" s="355"/>
      <c r="AX82" s="355"/>
      <c r="AY82" s="355"/>
      <c r="AZ82" s="355"/>
      <c r="BA82" s="355"/>
      <c r="BB82" s="355"/>
      <c r="BC82" s="355"/>
      <c r="BD82" s="355"/>
      <c r="BE82" s="355"/>
      <c r="BF82" s="355"/>
      <c r="BG82" s="355"/>
      <c r="BH82" s="355"/>
      <c r="BI82" s="355"/>
    </row>
    <row r="83" spans="2:61" s="349" customFormat="1" ht="18">
      <c r="B83" s="350"/>
      <c r="C83" s="351"/>
      <c r="D83" s="351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5"/>
      <c r="T83" s="355"/>
      <c r="U83" s="355"/>
      <c r="V83" s="355"/>
      <c r="W83" s="355"/>
      <c r="X83" s="355"/>
      <c r="Y83" s="355"/>
      <c r="Z83" s="355"/>
      <c r="AA83" s="355"/>
      <c r="AB83" s="355"/>
      <c r="AC83" s="355"/>
      <c r="AD83" s="355"/>
      <c r="AE83" s="355"/>
      <c r="AF83" s="355"/>
      <c r="AG83" s="355"/>
      <c r="AH83" s="355"/>
      <c r="AI83" s="355"/>
      <c r="AJ83" s="355"/>
      <c r="AK83" s="355"/>
      <c r="AL83" s="355"/>
      <c r="AM83" s="355"/>
      <c r="AN83" s="355"/>
      <c r="AO83" s="355"/>
      <c r="AP83" s="355"/>
      <c r="AQ83" s="355"/>
      <c r="AR83" s="355"/>
      <c r="AS83" s="355"/>
      <c r="AT83" s="355"/>
      <c r="AU83" s="355"/>
      <c r="AV83" s="355"/>
      <c r="AW83" s="355"/>
      <c r="AX83" s="355"/>
      <c r="AY83" s="355"/>
      <c r="AZ83" s="355"/>
      <c r="BA83" s="355"/>
      <c r="BB83" s="355"/>
      <c r="BC83" s="355"/>
      <c r="BD83" s="355"/>
      <c r="BE83" s="355"/>
      <c r="BF83" s="355"/>
      <c r="BG83" s="355"/>
      <c r="BH83" s="355"/>
      <c r="BI83" s="355"/>
    </row>
    <row r="84" spans="2:61" s="349" customFormat="1" ht="18">
      <c r="B84" s="350"/>
      <c r="C84" s="351"/>
      <c r="D84" s="351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5"/>
      <c r="T84" s="355"/>
      <c r="U84" s="355"/>
      <c r="V84" s="355"/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355"/>
      <c r="AJ84" s="355"/>
      <c r="AK84" s="355"/>
      <c r="AL84" s="355"/>
      <c r="AM84" s="355"/>
      <c r="AN84" s="355"/>
      <c r="AO84" s="355"/>
      <c r="AP84" s="355"/>
      <c r="AQ84" s="355"/>
      <c r="AR84" s="355"/>
      <c r="AS84" s="355"/>
      <c r="AT84" s="355"/>
      <c r="AU84" s="355"/>
      <c r="AV84" s="355"/>
      <c r="AW84" s="355"/>
      <c r="AX84" s="355"/>
      <c r="AY84" s="355"/>
      <c r="AZ84" s="355"/>
      <c r="BA84" s="355"/>
      <c r="BB84" s="355"/>
      <c r="BC84" s="355"/>
      <c r="BD84" s="355"/>
      <c r="BE84" s="355"/>
      <c r="BF84" s="355"/>
      <c r="BG84" s="355"/>
      <c r="BH84" s="355"/>
      <c r="BI84" s="355"/>
    </row>
    <row r="85" spans="2:61" s="349" customFormat="1" ht="18">
      <c r="B85" s="350"/>
      <c r="C85" s="351"/>
      <c r="D85" s="351"/>
      <c r="G85" s="355"/>
      <c r="H85" s="355"/>
      <c r="I85" s="355"/>
      <c r="J85" s="355"/>
      <c r="K85" s="355"/>
      <c r="L85" s="355"/>
      <c r="M85" s="355"/>
      <c r="N85" s="355"/>
      <c r="O85" s="355"/>
      <c r="P85" s="355"/>
      <c r="Q85" s="355"/>
      <c r="R85" s="355"/>
      <c r="S85" s="355"/>
      <c r="T85" s="355"/>
      <c r="U85" s="355"/>
      <c r="V85" s="355"/>
      <c r="W85" s="355"/>
      <c r="X85" s="355"/>
      <c r="Y85" s="355"/>
      <c r="Z85" s="355"/>
      <c r="AA85" s="355"/>
      <c r="AB85" s="355"/>
      <c r="AC85" s="355"/>
      <c r="AD85" s="355"/>
      <c r="AE85" s="355"/>
      <c r="AF85" s="355"/>
      <c r="AG85" s="355"/>
      <c r="AH85" s="355"/>
      <c r="AI85" s="355"/>
      <c r="AJ85" s="355"/>
      <c r="AK85" s="355"/>
      <c r="AL85" s="355"/>
      <c r="AM85" s="355"/>
      <c r="AN85" s="355"/>
      <c r="AO85" s="355"/>
      <c r="AP85" s="355"/>
      <c r="AQ85" s="355"/>
      <c r="AR85" s="355"/>
      <c r="AS85" s="355"/>
      <c r="AT85" s="355"/>
      <c r="AU85" s="355"/>
      <c r="AV85" s="355"/>
      <c r="AW85" s="355"/>
      <c r="AX85" s="355"/>
      <c r="AY85" s="355"/>
      <c r="AZ85" s="355"/>
      <c r="BA85" s="355"/>
      <c r="BB85" s="355"/>
      <c r="BC85" s="355"/>
      <c r="BD85" s="355"/>
      <c r="BE85" s="355"/>
      <c r="BF85" s="355"/>
      <c r="BG85" s="355"/>
      <c r="BH85" s="355"/>
      <c r="BI85" s="355"/>
    </row>
    <row r="86" spans="2:61" s="349" customFormat="1" ht="18">
      <c r="B86" s="350"/>
      <c r="C86" s="351"/>
      <c r="D86" s="351"/>
      <c r="G86" s="355"/>
      <c r="H86" s="355"/>
      <c r="I86" s="355"/>
      <c r="J86" s="355"/>
      <c r="K86" s="355"/>
      <c r="L86" s="355"/>
      <c r="M86" s="355"/>
      <c r="N86" s="355"/>
      <c r="O86" s="355"/>
      <c r="P86" s="355"/>
      <c r="Q86" s="355"/>
      <c r="R86" s="355"/>
      <c r="S86" s="355"/>
      <c r="T86" s="355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355"/>
      <c r="AI86" s="355"/>
      <c r="AJ86" s="355"/>
      <c r="AK86" s="355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5"/>
      <c r="BB86" s="355"/>
      <c r="BC86" s="355"/>
      <c r="BD86" s="355"/>
      <c r="BE86" s="355"/>
      <c r="BF86" s="355"/>
      <c r="BG86" s="355"/>
      <c r="BH86" s="355"/>
      <c r="BI86" s="355"/>
    </row>
    <row r="87" spans="2:61" s="349" customFormat="1" ht="18">
      <c r="B87" s="350"/>
      <c r="C87" s="351"/>
      <c r="D87" s="351"/>
      <c r="G87" s="355"/>
      <c r="H87" s="355"/>
      <c r="I87" s="355"/>
      <c r="J87" s="355"/>
      <c r="K87" s="355"/>
      <c r="L87" s="355"/>
      <c r="M87" s="355"/>
      <c r="N87" s="355"/>
      <c r="O87" s="355"/>
      <c r="P87" s="355"/>
      <c r="Q87" s="355"/>
      <c r="R87" s="355"/>
      <c r="S87" s="355"/>
      <c r="T87" s="355"/>
      <c r="U87" s="355"/>
      <c r="V87" s="355"/>
      <c r="W87" s="355"/>
      <c r="X87" s="355"/>
      <c r="Y87" s="355"/>
      <c r="Z87" s="355"/>
      <c r="AA87" s="355"/>
      <c r="AB87" s="355"/>
      <c r="AC87" s="355"/>
      <c r="AD87" s="355"/>
      <c r="AE87" s="355"/>
      <c r="AF87" s="355"/>
      <c r="AG87" s="355"/>
      <c r="AH87" s="355"/>
      <c r="AI87" s="355"/>
      <c r="AJ87" s="355"/>
      <c r="AK87" s="355"/>
      <c r="AL87" s="355"/>
      <c r="AM87" s="355"/>
      <c r="AN87" s="355"/>
      <c r="AO87" s="355"/>
      <c r="AP87" s="355"/>
      <c r="AQ87" s="355"/>
      <c r="AR87" s="355"/>
      <c r="AS87" s="355"/>
      <c r="AT87" s="355"/>
      <c r="AU87" s="355"/>
      <c r="AV87" s="355"/>
      <c r="AW87" s="355"/>
      <c r="AX87" s="355"/>
      <c r="AY87" s="355"/>
      <c r="AZ87" s="355"/>
      <c r="BA87" s="355"/>
      <c r="BB87" s="355"/>
      <c r="BC87" s="355"/>
      <c r="BD87" s="355"/>
      <c r="BE87" s="355"/>
      <c r="BF87" s="355"/>
      <c r="BG87" s="355"/>
      <c r="BH87" s="355"/>
      <c r="BI87" s="355"/>
    </row>
    <row r="88" spans="2:61" s="349" customFormat="1" ht="18">
      <c r="B88" s="350"/>
      <c r="C88" s="351"/>
      <c r="D88" s="351"/>
      <c r="G88" s="355"/>
      <c r="H88" s="355"/>
      <c r="I88" s="355"/>
      <c r="J88" s="355"/>
      <c r="K88" s="355"/>
      <c r="L88" s="355"/>
      <c r="M88" s="355"/>
      <c r="N88" s="355"/>
      <c r="O88" s="355"/>
      <c r="P88" s="355"/>
      <c r="Q88" s="355"/>
      <c r="R88" s="355"/>
      <c r="S88" s="355"/>
      <c r="T88" s="355"/>
      <c r="U88" s="355"/>
      <c r="V88" s="355"/>
      <c r="W88" s="355"/>
      <c r="X88" s="355"/>
      <c r="Y88" s="355"/>
      <c r="Z88" s="355"/>
      <c r="AA88" s="355"/>
      <c r="AB88" s="355"/>
      <c r="AC88" s="355"/>
      <c r="AD88" s="355"/>
      <c r="AE88" s="355"/>
      <c r="AF88" s="355"/>
      <c r="AG88" s="355"/>
      <c r="AH88" s="355"/>
      <c r="AI88" s="355"/>
      <c r="AJ88" s="355"/>
      <c r="AK88" s="355"/>
      <c r="AL88" s="355"/>
      <c r="AM88" s="355"/>
      <c r="AN88" s="355"/>
      <c r="AO88" s="355"/>
      <c r="AP88" s="355"/>
      <c r="AQ88" s="355"/>
      <c r="AR88" s="355"/>
      <c r="AS88" s="355"/>
      <c r="AT88" s="355"/>
      <c r="AU88" s="355"/>
      <c r="AV88" s="355"/>
      <c r="AW88" s="355"/>
      <c r="AX88" s="355"/>
      <c r="AY88" s="355"/>
      <c r="AZ88" s="355"/>
      <c r="BA88" s="355"/>
      <c r="BB88" s="355"/>
      <c r="BC88" s="355"/>
      <c r="BD88" s="355"/>
      <c r="BE88" s="355"/>
      <c r="BF88" s="355"/>
      <c r="BG88" s="355"/>
      <c r="BH88" s="355"/>
      <c r="BI88" s="355"/>
    </row>
    <row r="89" spans="2:61" s="349" customFormat="1" ht="18">
      <c r="B89" s="350"/>
      <c r="C89" s="351"/>
      <c r="D89" s="351"/>
      <c r="G89" s="355"/>
      <c r="H89" s="355"/>
      <c r="I89" s="355"/>
      <c r="J89" s="355"/>
      <c r="K89" s="355"/>
      <c r="L89" s="355"/>
      <c r="M89" s="355"/>
      <c r="N89" s="355"/>
      <c r="O89" s="355"/>
      <c r="P89" s="355"/>
      <c r="Q89" s="355"/>
      <c r="R89" s="355"/>
      <c r="S89" s="355"/>
      <c r="T89" s="355"/>
      <c r="U89" s="355"/>
      <c r="V89" s="355"/>
      <c r="W89" s="355"/>
      <c r="X89" s="355"/>
      <c r="Y89" s="355"/>
      <c r="Z89" s="355"/>
      <c r="AA89" s="355"/>
      <c r="AB89" s="355"/>
      <c r="AC89" s="355"/>
      <c r="AD89" s="355"/>
      <c r="AE89" s="355"/>
      <c r="AF89" s="355"/>
      <c r="AG89" s="355"/>
      <c r="AH89" s="355"/>
      <c r="AI89" s="355"/>
      <c r="AJ89" s="355"/>
      <c r="AK89" s="355"/>
      <c r="AL89" s="355"/>
      <c r="AM89" s="355"/>
      <c r="AN89" s="355"/>
      <c r="AO89" s="355"/>
      <c r="AP89" s="355"/>
      <c r="AQ89" s="355"/>
      <c r="AR89" s="355"/>
      <c r="AS89" s="355"/>
      <c r="AT89" s="355"/>
      <c r="AU89" s="355"/>
      <c r="AV89" s="355"/>
      <c r="AW89" s="355"/>
      <c r="AX89" s="355"/>
      <c r="AY89" s="355"/>
      <c r="AZ89" s="355"/>
      <c r="BA89" s="355"/>
      <c r="BB89" s="355"/>
      <c r="BC89" s="355"/>
      <c r="BD89" s="355"/>
      <c r="BE89" s="355"/>
      <c r="BF89" s="355"/>
      <c r="BG89" s="355"/>
      <c r="BH89" s="355"/>
      <c r="BI89" s="355"/>
    </row>
    <row r="90" spans="2:61" s="349" customFormat="1" ht="18">
      <c r="B90" s="350"/>
      <c r="C90" s="351"/>
      <c r="D90" s="351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5"/>
      <c r="T90" s="355"/>
      <c r="U90" s="355"/>
      <c r="V90" s="355"/>
      <c r="W90" s="355"/>
      <c r="X90" s="355"/>
      <c r="Y90" s="355"/>
      <c r="Z90" s="355"/>
      <c r="AA90" s="355"/>
      <c r="AB90" s="355"/>
      <c r="AC90" s="355"/>
      <c r="AD90" s="355"/>
      <c r="AE90" s="355"/>
      <c r="AF90" s="355"/>
      <c r="AG90" s="355"/>
      <c r="AH90" s="355"/>
      <c r="AI90" s="355"/>
      <c r="AJ90" s="355"/>
      <c r="AK90" s="355"/>
      <c r="AL90" s="355"/>
      <c r="AM90" s="355"/>
      <c r="AN90" s="355"/>
      <c r="AO90" s="355"/>
      <c r="AP90" s="355"/>
      <c r="AQ90" s="355"/>
      <c r="AR90" s="355"/>
      <c r="AS90" s="355"/>
      <c r="AT90" s="355"/>
      <c r="AU90" s="355"/>
      <c r="AV90" s="355"/>
      <c r="AW90" s="355"/>
      <c r="AX90" s="355"/>
      <c r="AY90" s="355"/>
      <c r="AZ90" s="355"/>
      <c r="BA90" s="355"/>
      <c r="BB90" s="355"/>
      <c r="BC90" s="355"/>
      <c r="BD90" s="355"/>
      <c r="BE90" s="355"/>
      <c r="BF90" s="355"/>
      <c r="BG90" s="355"/>
      <c r="BH90" s="355"/>
      <c r="BI90" s="355"/>
    </row>
    <row r="91" spans="2:61" s="349" customFormat="1" ht="18">
      <c r="B91" s="350"/>
      <c r="C91" s="351"/>
      <c r="D91" s="351"/>
      <c r="G91" s="355"/>
      <c r="H91" s="355"/>
      <c r="I91" s="355"/>
      <c r="J91" s="355"/>
      <c r="K91" s="355"/>
      <c r="L91" s="355"/>
      <c r="M91" s="355"/>
      <c r="N91" s="355"/>
      <c r="O91" s="355"/>
      <c r="P91" s="355"/>
      <c r="Q91" s="355"/>
      <c r="R91" s="355"/>
      <c r="S91" s="355"/>
      <c r="T91" s="355"/>
      <c r="U91" s="355"/>
      <c r="V91" s="355"/>
      <c r="W91" s="355"/>
      <c r="X91" s="355"/>
      <c r="Y91" s="355"/>
      <c r="Z91" s="355"/>
      <c r="AA91" s="355"/>
      <c r="AB91" s="355"/>
      <c r="AC91" s="355"/>
      <c r="AD91" s="355"/>
      <c r="AE91" s="355"/>
      <c r="AF91" s="355"/>
      <c r="AG91" s="355"/>
      <c r="AH91" s="355"/>
      <c r="AI91" s="355"/>
      <c r="AJ91" s="355"/>
      <c r="AK91" s="355"/>
      <c r="AL91" s="355"/>
      <c r="AM91" s="355"/>
      <c r="AN91" s="355"/>
      <c r="AO91" s="355"/>
      <c r="AP91" s="355"/>
      <c r="AQ91" s="355"/>
      <c r="AR91" s="355"/>
      <c r="AS91" s="355"/>
      <c r="AT91" s="355"/>
      <c r="AU91" s="355"/>
      <c r="AV91" s="355"/>
      <c r="AW91" s="355"/>
      <c r="AX91" s="355"/>
      <c r="AY91" s="355"/>
      <c r="AZ91" s="355"/>
      <c r="BA91" s="355"/>
      <c r="BB91" s="355"/>
      <c r="BC91" s="355"/>
      <c r="BD91" s="355"/>
      <c r="BE91" s="355"/>
      <c r="BF91" s="355"/>
      <c r="BG91" s="355"/>
      <c r="BH91" s="355"/>
      <c r="BI91" s="355"/>
    </row>
    <row r="92" spans="2:61" s="349" customFormat="1" ht="18">
      <c r="B92" s="350"/>
      <c r="C92" s="351"/>
      <c r="D92" s="351"/>
      <c r="G92" s="355"/>
      <c r="H92" s="355"/>
      <c r="I92" s="355"/>
      <c r="J92" s="355"/>
      <c r="K92" s="355"/>
      <c r="L92" s="355"/>
      <c r="M92" s="355"/>
      <c r="N92" s="355"/>
      <c r="O92" s="355"/>
      <c r="P92" s="355"/>
      <c r="Q92" s="355"/>
      <c r="R92" s="355"/>
      <c r="S92" s="355"/>
      <c r="T92" s="355"/>
      <c r="U92" s="355"/>
      <c r="V92" s="355"/>
      <c r="W92" s="355"/>
      <c r="X92" s="355"/>
      <c r="Y92" s="355"/>
      <c r="Z92" s="355"/>
      <c r="AA92" s="355"/>
      <c r="AB92" s="355"/>
      <c r="AC92" s="355"/>
      <c r="AD92" s="355"/>
      <c r="AE92" s="355"/>
      <c r="AF92" s="355"/>
      <c r="AG92" s="355"/>
      <c r="AH92" s="355"/>
      <c r="AI92" s="355"/>
      <c r="AJ92" s="355"/>
      <c r="AK92" s="355"/>
      <c r="AL92" s="355"/>
      <c r="AM92" s="355"/>
      <c r="AN92" s="355"/>
      <c r="AO92" s="355"/>
      <c r="AP92" s="355"/>
      <c r="AQ92" s="355"/>
      <c r="AR92" s="355"/>
      <c r="AS92" s="355"/>
      <c r="AT92" s="355"/>
      <c r="AU92" s="355"/>
      <c r="AV92" s="355"/>
      <c r="AW92" s="355"/>
      <c r="AX92" s="355"/>
      <c r="AY92" s="355"/>
      <c r="AZ92" s="355"/>
      <c r="BA92" s="355"/>
      <c r="BB92" s="355"/>
      <c r="BC92" s="355"/>
      <c r="BD92" s="355"/>
      <c r="BE92" s="355"/>
      <c r="BF92" s="355"/>
      <c r="BG92" s="355"/>
      <c r="BH92" s="355"/>
      <c r="BI92" s="355"/>
    </row>
    <row r="93" spans="2:61" s="349" customFormat="1" ht="18">
      <c r="B93" s="350"/>
      <c r="C93" s="351"/>
      <c r="D93" s="351"/>
      <c r="G93" s="355"/>
      <c r="H93" s="355"/>
      <c r="I93" s="355"/>
      <c r="J93" s="355"/>
      <c r="K93" s="355"/>
      <c r="L93" s="355"/>
      <c r="M93" s="355"/>
      <c r="N93" s="355"/>
      <c r="O93" s="355"/>
      <c r="P93" s="355"/>
      <c r="Q93" s="355"/>
      <c r="R93" s="355"/>
      <c r="S93" s="355"/>
      <c r="T93" s="355"/>
      <c r="U93" s="355"/>
      <c r="V93" s="355"/>
      <c r="W93" s="355"/>
      <c r="X93" s="355"/>
      <c r="Y93" s="355"/>
      <c r="Z93" s="355"/>
      <c r="AA93" s="355"/>
      <c r="AB93" s="355"/>
      <c r="AC93" s="355"/>
      <c r="AD93" s="355"/>
      <c r="AE93" s="355"/>
      <c r="AF93" s="355"/>
      <c r="AG93" s="355"/>
      <c r="AH93" s="355"/>
      <c r="AI93" s="355"/>
      <c r="AJ93" s="355"/>
      <c r="AK93" s="355"/>
      <c r="AL93" s="355"/>
      <c r="AM93" s="355"/>
      <c r="AN93" s="355"/>
      <c r="AO93" s="355"/>
      <c r="AP93" s="355"/>
      <c r="AQ93" s="355"/>
      <c r="AR93" s="355"/>
      <c r="AS93" s="355"/>
      <c r="AT93" s="355"/>
      <c r="AU93" s="355"/>
      <c r="AV93" s="355"/>
      <c r="AW93" s="355"/>
      <c r="AX93" s="355"/>
      <c r="AY93" s="355"/>
      <c r="AZ93" s="355"/>
      <c r="BA93" s="355"/>
      <c r="BB93" s="355"/>
      <c r="BC93" s="355"/>
      <c r="BD93" s="355"/>
      <c r="BE93" s="355"/>
      <c r="BF93" s="355"/>
      <c r="BG93" s="355"/>
      <c r="BH93" s="355"/>
      <c r="BI93" s="355"/>
    </row>
    <row r="94" spans="2:61" s="349" customFormat="1" ht="18">
      <c r="B94" s="350"/>
      <c r="C94" s="351"/>
      <c r="D94" s="351"/>
      <c r="G94" s="355"/>
      <c r="H94" s="355"/>
      <c r="I94" s="355"/>
      <c r="J94" s="355"/>
      <c r="K94" s="355"/>
      <c r="L94" s="355"/>
      <c r="M94" s="355"/>
      <c r="N94" s="355"/>
      <c r="O94" s="355"/>
      <c r="P94" s="355"/>
      <c r="Q94" s="355"/>
      <c r="R94" s="355"/>
      <c r="S94" s="355"/>
      <c r="T94" s="355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355"/>
      <c r="AI94" s="355"/>
      <c r="AJ94" s="355"/>
      <c r="AK94" s="355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5"/>
      <c r="BB94" s="355"/>
      <c r="BC94" s="355"/>
      <c r="BD94" s="355"/>
      <c r="BE94" s="355"/>
      <c r="BF94" s="355"/>
      <c r="BG94" s="355"/>
      <c r="BH94" s="355"/>
      <c r="BI94" s="355"/>
    </row>
    <row r="95" spans="2:61" s="349" customFormat="1" ht="18">
      <c r="B95" s="350"/>
      <c r="C95" s="351"/>
      <c r="D95" s="351"/>
      <c r="G95" s="355"/>
      <c r="H95" s="355"/>
      <c r="I95" s="355"/>
      <c r="J95" s="355"/>
      <c r="K95" s="355"/>
      <c r="L95" s="355"/>
      <c r="M95" s="355"/>
      <c r="N95" s="355"/>
      <c r="O95" s="355"/>
      <c r="P95" s="355"/>
      <c r="Q95" s="355"/>
      <c r="R95" s="355"/>
      <c r="S95" s="355"/>
      <c r="T95" s="355"/>
      <c r="U95" s="355"/>
      <c r="V95" s="355"/>
      <c r="W95" s="355"/>
      <c r="X95" s="355"/>
      <c r="Y95" s="355"/>
      <c r="Z95" s="355"/>
      <c r="AA95" s="355"/>
      <c r="AB95" s="355"/>
      <c r="AC95" s="355"/>
      <c r="AD95" s="355"/>
      <c r="AE95" s="355"/>
      <c r="AF95" s="355"/>
      <c r="AG95" s="355"/>
      <c r="AH95" s="355"/>
      <c r="AI95" s="355"/>
      <c r="AJ95" s="355"/>
      <c r="AK95" s="355"/>
      <c r="AL95" s="355"/>
      <c r="AM95" s="355"/>
      <c r="AN95" s="355"/>
      <c r="AO95" s="355"/>
      <c r="AP95" s="355"/>
      <c r="AQ95" s="355"/>
      <c r="AR95" s="355"/>
      <c r="AS95" s="355"/>
      <c r="AT95" s="355"/>
      <c r="AU95" s="355"/>
      <c r="AV95" s="355"/>
      <c r="AW95" s="355"/>
      <c r="AX95" s="355"/>
      <c r="AY95" s="355"/>
      <c r="AZ95" s="355"/>
      <c r="BA95" s="355"/>
      <c r="BB95" s="355"/>
      <c r="BC95" s="355"/>
      <c r="BD95" s="355"/>
      <c r="BE95" s="355"/>
      <c r="BF95" s="355"/>
      <c r="BG95" s="355"/>
      <c r="BH95" s="355"/>
      <c r="BI95" s="355"/>
    </row>
    <row r="96" spans="2:61" s="349" customFormat="1" ht="18">
      <c r="B96" s="350"/>
      <c r="C96" s="351"/>
      <c r="D96" s="351"/>
      <c r="G96" s="355"/>
      <c r="H96" s="355"/>
      <c r="I96" s="355"/>
      <c r="J96" s="355"/>
      <c r="K96" s="355"/>
      <c r="L96" s="355"/>
      <c r="M96" s="355"/>
      <c r="N96" s="355"/>
      <c r="O96" s="355"/>
      <c r="P96" s="355"/>
      <c r="Q96" s="355"/>
      <c r="R96" s="355"/>
      <c r="S96" s="355"/>
      <c r="T96" s="355"/>
      <c r="U96" s="355"/>
      <c r="V96" s="355"/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  <c r="AH96" s="355"/>
      <c r="AI96" s="355"/>
      <c r="AJ96" s="355"/>
      <c r="AK96" s="355"/>
      <c r="AL96" s="355"/>
      <c r="AM96" s="355"/>
      <c r="AN96" s="355"/>
      <c r="AO96" s="355"/>
      <c r="AP96" s="355"/>
      <c r="AQ96" s="355"/>
      <c r="AR96" s="355"/>
      <c r="AS96" s="355"/>
      <c r="AT96" s="355"/>
      <c r="AU96" s="355"/>
      <c r="AV96" s="355"/>
      <c r="AW96" s="355"/>
      <c r="AX96" s="355"/>
      <c r="AY96" s="355"/>
      <c r="AZ96" s="355"/>
      <c r="BA96" s="355"/>
      <c r="BB96" s="355"/>
      <c r="BC96" s="355"/>
      <c r="BD96" s="355"/>
      <c r="BE96" s="355"/>
      <c r="BF96" s="355"/>
      <c r="BG96" s="355"/>
      <c r="BH96" s="355"/>
      <c r="BI96" s="355"/>
    </row>
    <row r="97" spans="2:61" s="349" customFormat="1" ht="18">
      <c r="B97" s="350"/>
      <c r="C97" s="351"/>
      <c r="D97" s="351"/>
      <c r="G97" s="355"/>
      <c r="H97" s="355"/>
      <c r="I97" s="355"/>
      <c r="J97" s="355"/>
      <c r="K97" s="355"/>
      <c r="L97" s="355"/>
      <c r="M97" s="355"/>
      <c r="N97" s="355"/>
      <c r="O97" s="355"/>
      <c r="P97" s="355"/>
      <c r="Q97" s="355"/>
      <c r="R97" s="355"/>
      <c r="S97" s="355"/>
      <c r="T97" s="355"/>
      <c r="U97" s="355"/>
      <c r="V97" s="355"/>
      <c r="W97" s="355"/>
      <c r="X97" s="355"/>
      <c r="Y97" s="355"/>
      <c r="Z97" s="355"/>
      <c r="AA97" s="355"/>
      <c r="AB97" s="355"/>
      <c r="AC97" s="355"/>
      <c r="AD97" s="355"/>
      <c r="AE97" s="355"/>
      <c r="AF97" s="355"/>
      <c r="AG97" s="355"/>
      <c r="AH97" s="355"/>
      <c r="AI97" s="355"/>
      <c r="AJ97" s="355"/>
      <c r="AK97" s="355"/>
      <c r="AL97" s="355"/>
      <c r="AM97" s="355"/>
      <c r="AN97" s="355"/>
      <c r="AO97" s="355"/>
      <c r="AP97" s="355"/>
      <c r="AQ97" s="355"/>
      <c r="AR97" s="355"/>
      <c r="AS97" s="355"/>
      <c r="AT97" s="355"/>
      <c r="AU97" s="355"/>
      <c r="AV97" s="355"/>
      <c r="AW97" s="355"/>
      <c r="AX97" s="355"/>
      <c r="AY97" s="355"/>
      <c r="AZ97" s="355"/>
      <c r="BA97" s="355"/>
      <c r="BB97" s="355"/>
      <c r="BC97" s="355"/>
      <c r="BD97" s="355"/>
      <c r="BE97" s="355"/>
      <c r="BF97" s="355"/>
      <c r="BG97" s="355"/>
      <c r="BH97" s="355"/>
      <c r="BI97" s="355"/>
    </row>
    <row r="98" spans="2:61" s="349" customFormat="1" ht="18">
      <c r="B98" s="350"/>
      <c r="C98" s="351"/>
      <c r="D98" s="351"/>
      <c r="G98" s="355"/>
      <c r="H98" s="355"/>
      <c r="I98" s="355"/>
      <c r="J98" s="355"/>
      <c r="K98" s="355"/>
      <c r="L98" s="355"/>
      <c r="M98" s="355"/>
      <c r="N98" s="355"/>
      <c r="O98" s="355"/>
      <c r="P98" s="355"/>
      <c r="Q98" s="355"/>
      <c r="R98" s="355"/>
      <c r="S98" s="355"/>
      <c r="T98" s="355"/>
      <c r="U98" s="355"/>
      <c r="V98" s="355"/>
      <c r="W98" s="355"/>
      <c r="X98" s="355"/>
      <c r="Y98" s="355"/>
      <c r="Z98" s="355"/>
      <c r="AA98" s="355"/>
      <c r="AB98" s="355"/>
      <c r="AC98" s="355"/>
      <c r="AD98" s="355"/>
      <c r="AE98" s="355"/>
      <c r="AF98" s="355"/>
      <c r="AG98" s="355"/>
      <c r="AH98" s="355"/>
      <c r="AI98" s="355"/>
      <c r="AJ98" s="355"/>
      <c r="AK98" s="355"/>
      <c r="AL98" s="355"/>
      <c r="AM98" s="355"/>
      <c r="AN98" s="355"/>
      <c r="AO98" s="355"/>
      <c r="AP98" s="355"/>
      <c r="AQ98" s="355"/>
      <c r="AR98" s="355"/>
      <c r="AS98" s="355"/>
      <c r="AT98" s="355"/>
      <c r="AU98" s="355"/>
      <c r="AV98" s="355"/>
      <c r="AW98" s="355"/>
      <c r="AX98" s="355"/>
      <c r="AY98" s="355"/>
      <c r="AZ98" s="355"/>
      <c r="BA98" s="355"/>
      <c r="BB98" s="355"/>
      <c r="BC98" s="355"/>
      <c r="BD98" s="355"/>
      <c r="BE98" s="355"/>
      <c r="BF98" s="355"/>
      <c r="BG98" s="355"/>
      <c r="BH98" s="355"/>
      <c r="BI98" s="355"/>
    </row>
    <row r="99" spans="2:61" s="349" customFormat="1" ht="18">
      <c r="B99" s="350"/>
      <c r="C99" s="351"/>
      <c r="D99" s="351"/>
      <c r="G99" s="355"/>
      <c r="H99" s="355"/>
      <c r="I99" s="355"/>
      <c r="J99" s="355"/>
      <c r="K99" s="355"/>
      <c r="L99" s="355"/>
      <c r="M99" s="355"/>
      <c r="N99" s="355"/>
      <c r="O99" s="355"/>
      <c r="P99" s="355"/>
      <c r="Q99" s="355"/>
      <c r="R99" s="355"/>
      <c r="S99" s="355"/>
      <c r="T99" s="355"/>
      <c r="U99" s="355"/>
      <c r="V99" s="355"/>
      <c r="W99" s="355"/>
      <c r="X99" s="355"/>
      <c r="Y99" s="355"/>
      <c r="Z99" s="355"/>
      <c r="AA99" s="355"/>
      <c r="AB99" s="355"/>
      <c r="AC99" s="355"/>
      <c r="AD99" s="355"/>
      <c r="AE99" s="355"/>
      <c r="AF99" s="355"/>
      <c r="AG99" s="355"/>
      <c r="AH99" s="355"/>
      <c r="AI99" s="355"/>
      <c r="AJ99" s="355"/>
      <c r="AK99" s="355"/>
      <c r="AL99" s="355"/>
      <c r="AM99" s="355"/>
      <c r="AN99" s="355"/>
      <c r="AO99" s="355"/>
      <c r="AP99" s="355"/>
      <c r="AQ99" s="355"/>
      <c r="AR99" s="355"/>
      <c r="AS99" s="355"/>
      <c r="AT99" s="355"/>
      <c r="AU99" s="355"/>
      <c r="AV99" s="355"/>
      <c r="AW99" s="355"/>
      <c r="AX99" s="355"/>
      <c r="AY99" s="355"/>
      <c r="AZ99" s="355"/>
      <c r="BA99" s="355"/>
      <c r="BB99" s="355"/>
      <c r="BC99" s="355"/>
      <c r="BD99" s="355"/>
      <c r="BE99" s="355"/>
      <c r="BF99" s="355"/>
      <c r="BG99" s="355"/>
      <c r="BH99" s="355"/>
      <c r="BI99" s="355"/>
    </row>
    <row r="100" spans="2:61" s="349" customFormat="1" ht="18">
      <c r="B100" s="350"/>
      <c r="C100" s="351"/>
      <c r="D100" s="351"/>
    </row>
    <row r="101" spans="2:61" s="349" customFormat="1" ht="18">
      <c r="B101" s="350"/>
      <c r="C101" s="351"/>
      <c r="D101" s="351"/>
    </row>
    <row r="102" spans="2:61" s="349" customFormat="1" ht="18">
      <c r="B102" s="350"/>
      <c r="C102" s="351"/>
      <c r="D102" s="351"/>
    </row>
    <row r="103" spans="2:61" s="349" customFormat="1" ht="18">
      <c r="B103" s="350"/>
      <c r="C103" s="351"/>
      <c r="D103" s="351"/>
    </row>
    <row r="104" spans="2:61" s="349" customFormat="1" ht="18">
      <c r="B104" s="350"/>
      <c r="C104" s="351"/>
      <c r="D104" s="351"/>
    </row>
    <row r="105" spans="2:61" s="349" customFormat="1" ht="18">
      <c r="B105" s="350"/>
      <c r="C105" s="351"/>
      <c r="D105" s="351"/>
    </row>
    <row r="106" spans="2:61" s="349" customFormat="1" ht="18">
      <c r="B106" s="350"/>
      <c r="C106" s="351"/>
      <c r="D106" s="351"/>
    </row>
    <row r="107" spans="2:61" s="349" customFormat="1" ht="18">
      <c r="B107" s="350"/>
      <c r="C107" s="351"/>
      <c r="D107" s="351"/>
    </row>
    <row r="108" spans="2:61" s="349" customFormat="1" ht="18">
      <c r="B108" s="350"/>
      <c r="C108" s="351"/>
      <c r="D108" s="351"/>
    </row>
    <row r="109" spans="2:61" s="349" customFormat="1" ht="18">
      <c r="B109" s="350"/>
      <c r="C109" s="351"/>
      <c r="D109" s="351"/>
    </row>
    <row r="110" spans="2:61" s="349" customFormat="1" ht="18">
      <c r="B110" s="350"/>
      <c r="C110" s="351"/>
      <c r="D110" s="351"/>
    </row>
    <row r="111" spans="2:61" s="349" customFormat="1" ht="18">
      <c r="B111" s="350"/>
      <c r="C111" s="351"/>
      <c r="D111" s="351"/>
    </row>
    <row r="112" spans="2:61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</sheetData>
  <mergeCells count="23">
    <mergeCell ref="AF4:AN4"/>
    <mergeCell ref="AO4:AQ4"/>
    <mergeCell ref="AR4:AZ4"/>
    <mergeCell ref="AI5:AK5"/>
    <mergeCell ref="AC5:AE5"/>
    <mergeCell ref="AF5:AH5"/>
    <mergeCell ref="AO5:AQ5"/>
    <mergeCell ref="AL5:AN5"/>
    <mergeCell ref="AX5:AZ5"/>
    <mergeCell ref="AR5:AT5"/>
    <mergeCell ref="AU5:AW5"/>
    <mergeCell ref="N4:P4"/>
    <mergeCell ref="Q4:Y4"/>
    <mergeCell ref="Z4:AB4"/>
    <mergeCell ref="AC4:AE4"/>
    <mergeCell ref="A51:C51"/>
    <mergeCell ref="A4:A6"/>
    <mergeCell ref="E5:G5"/>
    <mergeCell ref="H5:J5"/>
    <mergeCell ref="K5:M5"/>
    <mergeCell ref="E4:M4"/>
    <mergeCell ref="N5:P5"/>
    <mergeCell ref="Z5:AB5"/>
  </mergeCells>
  <phoneticPr fontId="2" type="noConversion"/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8" tint="0.59999389629810485"/>
  </sheetPr>
  <dimension ref="A1:DT127"/>
  <sheetViews>
    <sheetView showGridLines="0" zoomScale="70" zoomScaleNormal="70" workbookViewId="0">
      <pane xSplit="3" ySplit="6" topLeftCell="M40" activePane="bottomRight" state="frozen"/>
      <selection activeCell="F51" sqref="F51"/>
      <selection pane="topRight" activeCell="F51" sqref="F51"/>
      <selection pane="bottomLeft" activeCell="F51" sqref="F51"/>
      <selection pane="bottomRight" activeCell="R40" sqref="R40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5" width="15.7109375" style="205" customWidth="1"/>
    <col min="46" max="46" width="12.7109375" style="205" customWidth="1"/>
    <col min="47" max="52" width="15.7109375" style="205" customWidth="1"/>
    <col min="53" max="55" width="15.7109375" style="205" hidden="1" customWidth="1"/>
    <col min="56" max="58" width="15.7109375" style="205" customWidth="1"/>
    <col min="59" max="59" width="18.85546875" style="205" customWidth="1"/>
    <col min="60" max="61" width="15.7109375" style="205" hidden="1" customWidth="1"/>
    <col min="62" max="63" width="12.7109375" style="205" customWidth="1"/>
    <col min="64" max="64" width="18.85546875" style="205" hidden="1" customWidth="1"/>
    <col min="65" max="92" width="12.7109375" style="205" customWidth="1"/>
    <col min="93" max="94" width="9.140625" style="205" customWidth="1"/>
    <col min="95" max="95" width="9.140625" style="205"/>
    <col min="96" max="97" width="9.140625" style="205" customWidth="1"/>
    <col min="98" max="98" width="9.140625" style="205"/>
    <col min="99" max="100" width="9.140625" style="205" customWidth="1"/>
    <col min="101" max="101" width="9.140625" style="205"/>
    <col min="102" max="103" width="9.140625" style="205" customWidth="1"/>
    <col min="104" max="104" width="9.140625" style="205"/>
    <col min="105" max="106" width="9.140625" style="205" customWidth="1"/>
    <col min="107" max="107" width="9.140625" style="205"/>
    <col min="108" max="109" width="9.140625" style="205" customWidth="1"/>
    <col min="110" max="110" width="9.140625" style="205"/>
    <col min="111" max="112" width="9.140625" style="205" customWidth="1"/>
    <col min="113" max="113" width="9.140625" style="205"/>
    <col min="114" max="115" width="9.140625" style="205" customWidth="1"/>
    <col min="116" max="116" width="9.140625" style="205"/>
    <col min="117" max="118" width="9.140625" style="205" customWidth="1"/>
    <col min="119" max="16384" width="9.140625" style="205"/>
  </cols>
  <sheetData>
    <row r="1" spans="1:124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24"/>
      <c r="AJ1" s="324"/>
      <c r="AK1" s="324"/>
      <c r="AL1" s="319"/>
      <c r="AM1" s="319"/>
      <c r="AN1" s="319"/>
      <c r="AO1" s="319"/>
      <c r="AP1" s="319"/>
      <c r="AQ1" s="319"/>
      <c r="AR1" s="324"/>
      <c r="AS1" s="324"/>
      <c r="AT1" s="324"/>
      <c r="AX1" s="324"/>
      <c r="AY1" s="324"/>
      <c r="AZ1" s="324"/>
      <c r="BA1" s="324"/>
      <c r="BB1" s="324"/>
      <c r="BC1" s="324"/>
      <c r="BD1" s="323"/>
      <c r="BE1" s="323"/>
      <c r="BF1" s="323"/>
    </row>
    <row r="2" spans="1:124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T2" s="312"/>
      <c r="U2" s="312"/>
      <c r="V2" s="312"/>
      <c r="W2" s="306"/>
      <c r="X2" s="306"/>
      <c r="Y2" s="326"/>
      <c r="Z2" s="326"/>
      <c r="AA2" s="326"/>
      <c r="AB2" s="326"/>
      <c r="AC2" s="317"/>
      <c r="AD2" s="317"/>
      <c r="AE2" s="326"/>
      <c r="AF2" s="324"/>
      <c r="AG2" s="324"/>
      <c r="AH2" s="324"/>
      <c r="AI2" s="326"/>
      <c r="AJ2" s="324"/>
      <c r="AK2" s="324"/>
      <c r="AL2" s="326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124" s="322" customFormat="1" ht="45" customHeight="1" thickBot="1">
      <c r="A3" s="309" t="s">
        <v>299</v>
      </c>
      <c r="B3" s="320"/>
      <c r="L3" s="319"/>
      <c r="T3" s="312"/>
      <c r="U3" s="312"/>
      <c r="V3" s="312"/>
      <c r="X3" s="319"/>
      <c r="AF3" s="324"/>
      <c r="AG3" s="324"/>
      <c r="AH3" s="324"/>
      <c r="AI3" s="324"/>
      <c r="AJ3" s="324"/>
      <c r="AK3" s="324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124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124" s="202" customFormat="1" ht="39.950000000000003" customHeight="1">
      <c r="A5" s="819"/>
      <c r="B5" s="216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  <c r="CB5" s="201"/>
      <c r="CC5" s="201"/>
      <c r="CD5" s="201"/>
      <c r="CE5" s="201"/>
      <c r="CF5" s="201"/>
      <c r="CG5" s="201"/>
      <c r="CH5" s="201"/>
      <c r="CI5" s="201"/>
      <c r="CJ5" s="201"/>
      <c r="CK5" s="201"/>
      <c r="CL5" s="201"/>
      <c r="CM5" s="201"/>
      <c r="CN5" s="201"/>
      <c r="CO5" s="201"/>
      <c r="CP5" s="201"/>
      <c r="CQ5" s="201"/>
      <c r="CR5" s="201"/>
      <c r="CS5" s="201"/>
      <c r="CW5" s="201"/>
      <c r="CX5" s="201"/>
      <c r="CY5" s="201"/>
      <c r="CZ5" s="201"/>
      <c r="DA5" s="201"/>
      <c r="DB5" s="201"/>
      <c r="DC5" s="201"/>
      <c r="DD5" s="201"/>
      <c r="DE5" s="201"/>
      <c r="DF5" s="201"/>
      <c r="DG5" s="201"/>
      <c r="DH5" s="201"/>
      <c r="DI5" s="201"/>
      <c r="DJ5" s="201"/>
      <c r="DK5" s="201"/>
      <c r="DL5" s="201"/>
      <c r="DM5" s="201"/>
      <c r="DN5" s="201"/>
      <c r="DO5" s="201"/>
      <c r="DP5" s="201"/>
      <c r="DQ5" s="201"/>
      <c r="DR5" s="201"/>
      <c r="DS5" s="201"/>
      <c r="DT5" s="201"/>
    </row>
    <row r="6" spans="1:124" s="201" customFormat="1" ht="39.950000000000003" customHeight="1">
      <c r="A6" s="820"/>
      <c r="B6" s="232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3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17"/>
      <c r="BY6" s="217"/>
      <c r="BZ6" s="217"/>
      <c r="CA6" s="217"/>
      <c r="CB6" s="218"/>
      <c r="CC6" s="219"/>
      <c r="CD6" s="219"/>
      <c r="CE6" s="220"/>
      <c r="CF6" s="221"/>
      <c r="CG6" s="221"/>
      <c r="CH6" s="220"/>
      <c r="CI6" s="221"/>
      <c r="CJ6" s="221"/>
      <c r="CK6" s="220"/>
      <c r="CL6" s="221"/>
      <c r="CM6" s="221"/>
      <c r="CN6" s="220"/>
      <c r="CO6" s="221"/>
      <c r="CP6" s="221"/>
      <c r="CQ6" s="220"/>
      <c r="CR6" s="221"/>
      <c r="CS6" s="221"/>
      <c r="CT6" s="221"/>
      <c r="CU6" s="221"/>
      <c r="CV6" s="221"/>
      <c r="CW6" s="220"/>
      <c r="CX6" s="221"/>
      <c r="CY6" s="221"/>
      <c r="CZ6" s="220"/>
      <c r="DA6" s="221"/>
      <c r="DB6" s="221"/>
      <c r="DC6" s="220"/>
      <c r="DD6" s="221"/>
      <c r="DE6" s="221"/>
      <c r="DF6" s="220"/>
      <c r="DG6" s="221"/>
      <c r="DH6" s="221"/>
      <c r="DI6" s="220"/>
      <c r="DJ6" s="221"/>
      <c r="DK6" s="221"/>
      <c r="DL6" s="220"/>
      <c r="DM6" s="221"/>
      <c r="DN6" s="221"/>
      <c r="DO6" s="222"/>
      <c r="DP6" s="222"/>
      <c r="DQ6" s="223"/>
      <c r="DR6" s="223"/>
      <c r="DS6" s="223"/>
      <c r="DT6" s="223"/>
    </row>
    <row r="7" spans="1:124" s="383" customFormat="1" ht="33" customHeight="1">
      <c r="A7" s="388">
        <v>1</v>
      </c>
      <c r="B7" s="399">
        <v>51201</v>
      </c>
      <c r="C7" s="536" t="s">
        <v>0</v>
      </c>
      <c r="D7" s="696"/>
      <c r="E7" s="783">
        <f>[2]Draw.design!D7</f>
        <v>1700</v>
      </c>
      <c r="F7" s="673">
        <v>1700</v>
      </c>
      <c r="G7" s="675">
        <f>E7-F7</f>
        <v>0</v>
      </c>
      <c r="H7" s="774">
        <f>[2]Draw.design!G7</f>
        <v>1700</v>
      </c>
      <c r="I7" s="673">
        <v>1700</v>
      </c>
      <c r="J7" s="675">
        <f>H7-I7</f>
        <v>0</v>
      </c>
      <c r="K7" s="774">
        <f>[2]Draw.design!J7</f>
        <v>1700</v>
      </c>
      <c r="L7" s="673">
        <v>1700</v>
      </c>
      <c r="M7" s="773">
        <f>K7-L7</f>
        <v>0</v>
      </c>
      <c r="N7" s="685"/>
      <c r="O7" s="686"/>
      <c r="P7" s="687"/>
      <c r="Q7" s="774">
        <f>[2]Draw.design!M7</f>
        <v>1700</v>
      </c>
      <c r="R7" s="673">
        <v>1700</v>
      </c>
      <c r="S7" s="675">
        <f>Q7-R7</f>
        <v>0</v>
      </c>
      <c r="T7" s="774">
        <f>[2]Draw.design!P7</f>
        <v>1700</v>
      </c>
      <c r="U7" s="673"/>
      <c r="V7" s="675">
        <f>T7-U7</f>
        <v>1700</v>
      </c>
      <c r="W7" s="774">
        <f>[2]Draw.design!S7</f>
        <v>1700</v>
      </c>
      <c r="X7" s="673"/>
      <c r="Y7" s="773">
        <f>W7-X7</f>
        <v>1700</v>
      </c>
      <c r="Z7" s="685"/>
      <c r="AA7" s="700"/>
      <c r="AB7" s="687"/>
      <c r="AC7" s="779">
        <f>E7+H7+K7+Q7+T7+W7</f>
        <v>10200</v>
      </c>
      <c r="AD7" s="776">
        <f>F7+I7+L7+R7+U7+X7</f>
        <v>6800</v>
      </c>
      <c r="AE7" s="777">
        <f>AC7-AD7</f>
        <v>3400</v>
      </c>
      <c r="AF7" s="772">
        <f>[2]Draw.design!Y7</f>
        <v>1700</v>
      </c>
      <c r="AG7" s="673"/>
      <c r="AH7" s="674">
        <f>AF7-AG7</f>
        <v>1700</v>
      </c>
      <c r="AI7" s="774">
        <f>[2]Draw.design!AB7</f>
        <v>1700</v>
      </c>
      <c r="AJ7" s="673"/>
      <c r="AK7" s="675">
        <f>AI7-AJ7</f>
        <v>1700</v>
      </c>
      <c r="AL7" s="774">
        <f>[2]Draw.design!AE7</f>
        <v>1700</v>
      </c>
      <c r="AM7" s="673"/>
      <c r="AN7" s="675">
        <f>AL7-AM7</f>
        <v>1700</v>
      </c>
      <c r="AO7" s="685"/>
      <c r="AP7" s="703"/>
      <c r="AQ7" s="704"/>
      <c r="AR7" s="774">
        <f>[2]Draw.design!AH7</f>
        <v>1700</v>
      </c>
      <c r="AS7" s="673"/>
      <c r="AT7" s="674">
        <f>AR7-AS7</f>
        <v>1700</v>
      </c>
      <c r="AU7" s="774">
        <f>[2]Draw.design!AK7</f>
        <v>1700</v>
      </c>
      <c r="AV7" s="673"/>
      <c r="AW7" s="675">
        <f>AU7-AV7</f>
        <v>1700</v>
      </c>
      <c r="AX7" s="784">
        <f>[2]Draw.design!AN7</f>
        <v>1700</v>
      </c>
      <c r="AY7" s="673"/>
      <c r="AZ7" s="773">
        <f>AX7-AY7</f>
        <v>1700</v>
      </c>
      <c r="BA7" s="725"/>
      <c r="BB7" s="728"/>
      <c r="BC7" s="728"/>
      <c r="BD7" s="711">
        <f t="shared" ref="BD7:BD49" si="0">AF7+AI7+AL7+AR7+AU7+AX7</f>
        <v>10200</v>
      </c>
      <c r="BE7" s="715">
        <f t="shared" ref="BE7:BE49" si="1">AG7+AJ7+AM7+AS7+AV7+AY7</f>
        <v>0</v>
      </c>
      <c r="BF7" s="716">
        <f>BD7-BE7</f>
        <v>10200</v>
      </c>
      <c r="BG7" s="717">
        <f>AC7+BD7</f>
        <v>20400</v>
      </c>
      <c r="BH7" s="672">
        <f>AD7+BE7</f>
        <v>6800</v>
      </c>
      <c r="BI7" s="677">
        <f>BG7-BH7</f>
        <v>13600</v>
      </c>
      <c r="BJ7" s="541"/>
      <c r="BK7" s="380"/>
      <c r="BL7" s="374">
        <f>ROUND(VLOOKUP($B7,Test!$A$6:$L$58,12),0)/1000</f>
        <v>2</v>
      </c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  <c r="CG7" s="380"/>
      <c r="CH7" s="380"/>
      <c r="CI7" s="380"/>
      <c r="CJ7" s="380"/>
      <c r="CK7" s="380"/>
      <c r="CL7" s="380"/>
      <c r="CM7" s="380"/>
      <c r="CN7" s="380"/>
      <c r="CO7" s="380"/>
      <c r="CP7" s="380"/>
      <c r="CQ7" s="380"/>
      <c r="CR7" s="380"/>
      <c r="CS7" s="380"/>
      <c r="CT7" s="380"/>
      <c r="CU7" s="380"/>
      <c r="CV7" s="380"/>
      <c r="CW7" s="380"/>
      <c r="CX7" s="380"/>
      <c r="CY7" s="380"/>
      <c r="CZ7" s="380"/>
      <c r="DA7" s="380"/>
      <c r="DB7" s="380"/>
      <c r="DC7" s="380"/>
      <c r="DD7" s="380"/>
      <c r="DE7" s="380"/>
      <c r="DF7" s="380"/>
      <c r="DG7" s="380"/>
      <c r="DH7" s="380"/>
      <c r="DI7" s="380"/>
      <c r="DJ7" s="380"/>
      <c r="DK7" s="380"/>
      <c r="DL7" s="380"/>
      <c r="DM7" s="380"/>
      <c r="DN7" s="380"/>
      <c r="DO7" s="391"/>
      <c r="DP7" s="391"/>
      <c r="DQ7" s="380"/>
      <c r="DR7" s="380"/>
      <c r="DS7" s="380"/>
      <c r="DT7" s="380"/>
    </row>
    <row r="8" spans="1:124" s="383" customFormat="1" ht="33" customHeight="1">
      <c r="A8" s="388">
        <f>A7+1</f>
        <v>2</v>
      </c>
      <c r="B8" s="399">
        <v>51202</v>
      </c>
      <c r="C8" s="536" t="s">
        <v>1</v>
      </c>
      <c r="D8" s="697" t="s">
        <v>252</v>
      </c>
      <c r="E8" s="672">
        <f>[2]Draw.design!D8</f>
        <v>20000</v>
      </c>
      <c r="F8" s="673">
        <v>46497.599999999999</v>
      </c>
      <c r="G8" s="675">
        <f t="shared" ref="G8:G50" si="2">E8-F8</f>
        <v>-26497.599999999999</v>
      </c>
      <c r="H8" s="673">
        <f>[2]Draw.design!G8</f>
        <v>24000</v>
      </c>
      <c r="I8" s="673">
        <v>38978.35</v>
      </c>
      <c r="J8" s="675">
        <f t="shared" ref="J8:J50" si="3">H8-I8</f>
        <v>-14978.349999999999</v>
      </c>
      <c r="K8" s="673">
        <f>[2]Draw.design!J8</f>
        <v>20700</v>
      </c>
      <c r="L8" s="673">
        <v>33201.65</v>
      </c>
      <c r="M8" s="773">
        <f t="shared" ref="M8:M50" si="4">K8-L8</f>
        <v>-12501.650000000001</v>
      </c>
      <c r="N8" s="688">
        <f t="shared" ref="N8:O50" si="5">+E8+H8+K8</f>
        <v>64700</v>
      </c>
      <c r="O8" s="689">
        <f t="shared" si="5"/>
        <v>118677.6</v>
      </c>
      <c r="P8" s="690">
        <f t="shared" ref="P8:P50" si="6">+N8-O8</f>
        <v>-53977.600000000006</v>
      </c>
      <c r="Q8" s="673">
        <f>[2]Draw.design!M8</f>
        <v>29000</v>
      </c>
      <c r="R8" s="673">
        <v>14762</v>
      </c>
      <c r="S8" s="675">
        <f t="shared" ref="S8:S50" si="7">Q8-R8</f>
        <v>14238</v>
      </c>
      <c r="T8" s="673">
        <f>[2]Draw.design!P8</f>
        <v>25000</v>
      </c>
      <c r="U8" s="673"/>
      <c r="V8" s="675">
        <f t="shared" ref="V8:V50" si="8">T8-U8</f>
        <v>25000</v>
      </c>
      <c r="W8" s="673">
        <f>[2]Draw.design!S8</f>
        <v>29000</v>
      </c>
      <c r="X8" s="673"/>
      <c r="Y8" s="773">
        <f t="shared" ref="Y8:Y50" si="9">W8-X8</f>
        <v>29000</v>
      </c>
      <c r="Z8" s="688">
        <f t="shared" ref="Z8:AA50" si="10">+Q8+T8+W8</f>
        <v>83000</v>
      </c>
      <c r="AA8" s="701">
        <f t="shared" si="10"/>
        <v>14762</v>
      </c>
      <c r="AB8" s="690">
        <f t="shared" ref="AB8:AB50" si="11">+Z8-AA8</f>
        <v>68238</v>
      </c>
      <c r="AC8" s="779">
        <f t="shared" ref="AC8:AD50" si="12">E8+H8+K8+Q8+T8+W8</f>
        <v>147700</v>
      </c>
      <c r="AD8" s="776">
        <f t="shared" si="12"/>
        <v>133439.6</v>
      </c>
      <c r="AE8" s="777">
        <f t="shared" ref="AE8:AE50" si="13">AC8-AD8</f>
        <v>14260.399999999994</v>
      </c>
      <c r="AF8" s="672">
        <f>[2]Draw.design!Y8</f>
        <v>25000</v>
      </c>
      <c r="AG8" s="673"/>
      <c r="AH8" s="674">
        <f t="shared" ref="AH8:AH50" si="14">AF8-AG8</f>
        <v>25000</v>
      </c>
      <c r="AI8" s="673">
        <f>[2]Draw.design!AB8</f>
        <v>29000</v>
      </c>
      <c r="AJ8" s="673"/>
      <c r="AK8" s="675">
        <f t="shared" ref="AK8:AK50" si="15">AI8-AJ8</f>
        <v>29000</v>
      </c>
      <c r="AL8" s="673">
        <f>[2]Draw.design!AE8</f>
        <v>25000</v>
      </c>
      <c r="AM8" s="673"/>
      <c r="AN8" s="675">
        <f t="shared" ref="AN8:AN50" si="16">AL8-AM8</f>
        <v>25000</v>
      </c>
      <c r="AO8" s="688">
        <f t="shared" ref="AO8:AP50" si="17">+AF8+AI8+AL8</f>
        <v>79000</v>
      </c>
      <c r="AP8" s="689">
        <f t="shared" si="17"/>
        <v>0</v>
      </c>
      <c r="AQ8" s="690">
        <f t="shared" ref="AQ8:AQ50" si="18">AO8-AP8</f>
        <v>79000</v>
      </c>
      <c r="AR8" s="673">
        <f>[2]Draw.design!AH8</f>
        <v>30000</v>
      </c>
      <c r="AS8" s="673"/>
      <c r="AT8" s="674">
        <f t="shared" ref="AT8:AT50" si="19">AR8-AS8</f>
        <v>30000</v>
      </c>
      <c r="AU8" s="673">
        <f>[2]Draw.design!AK8</f>
        <v>25000</v>
      </c>
      <c r="AV8" s="673"/>
      <c r="AW8" s="675">
        <f t="shared" ref="AW8:AW50" si="20">AU8-AV8</f>
        <v>25000</v>
      </c>
      <c r="AX8" s="673">
        <f>[2]Draw.design!AN8</f>
        <v>30000</v>
      </c>
      <c r="AY8" s="673"/>
      <c r="AZ8" s="773">
        <f t="shared" ref="AZ8:AZ50" si="21">AX8-AY8</f>
        <v>30000</v>
      </c>
      <c r="BA8" s="688">
        <f t="shared" ref="BA8:BB50" si="22">+AR8+AU8+AX8</f>
        <v>85000</v>
      </c>
      <c r="BB8" s="701">
        <f t="shared" si="22"/>
        <v>0</v>
      </c>
      <c r="BC8" s="706">
        <f t="shared" ref="BC8:BC50" si="23">BA8-BB8</f>
        <v>85000</v>
      </c>
      <c r="BD8" s="711">
        <f t="shared" si="0"/>
        <v>164000</v>
      </c>
      <c r="BE8" s="715">
        <f t="shared" si="1"/>
        <v>0</v>
      </c>
      <c r="BF8" s="716">
        <f t="shared" ref="BF8:BF50" si="24">BD8-BE8</f>
        <v>164000</v>
      </c>
      <c r="BG8" s="717">
        <f t="shared" ref="BG8:BG50" si="25">AC8+BD8</f>
        <v>311700</v>
      </c>
      <c r="BH8" s="672">
        <f t="shared" ref="BH8:BH50" si="26">AD8+BE8</f>
        <v>133439.6</v>
      </c>
      <c r="BI8" s="677">
        <f t="shared" ref="BI8:BI50" si="27">BG8-BH8</f>
        <v>178260.4</v>
      </c>
      <c r="BJ8" s="541"/>
      <c r="BK8" s="380"/>
      <c r="BL8" s="374">
        <f>ROUND(VLOOKUP($B8,Test!$A$6:$L$58,12),0)/1000</f>
        <v>68.384</v>
      </c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  <c r="CG8" s="380"/>
      <c r="CH8" s="380"/>
      <c r="CI8" s="380"/>
      <c r="CJ8" s="380"/>
      <c r="CK8" s="380"/>
      <c r="CL8" s="380"/>
      <c r="CM8" s="380"/>
      <c r="CN8" s="380"/>
      <c r="CO8" s="380"/>
      <c r="CP8" s="380"/>
      <c r="CQ8" s="380"/>
      <c r="CR8" s="380"/>
      <c r="CS8" s="380"/>
      <c r="CT8" s="380"/>
      <c r="CU8" s="380"/>
      <c r="CV8" s="380"/>
      <c r="CW8" s="380"/>
      <c r="CX8" s="380"/>
      <c r="CY8" s="380"/>
      <c r="CZ8" s="380"/>
      <c r="DA8" s="380"/>
      <c r="DB8" s="380"/>
      <c r="DC8" s="380"/>
      <c r="DD8" s="380"/>
      <c r="DE8" s="380"/>
      <c r="DF8" s="380"/>
      <c r="DG8" s="380"/>
      <c r="DH8" s="380"/>
      <c r="DI8" s="380"/>
      <c r="DJ8" s="380"/>
      <c r="DK8" s="380"/>
      <c r="DL8" s="380"/>
      <c r="DM8" s="380"/>
      <c r="DN8" s="380"/>
      <c r="DO8" s="391"/>
      <c r="DP8" s="391"/>
      <c r="DQ8" s="380"/>
      <c r="DR8" s="380"/>
      <c r="DS8" s="380"/>
      <c r="DT8" s="380"/>
    </row>
    <row r="9" spans="1:124" s="383" customFormat="1" ht="33" customHeight="1">
      <c r="A9" s="388">
        <f t="shared" ref="A9:A50" si="28">A8+1</f>
        <v>3</v>
      </c>
      <c r="B9" s="399">
        <v>51203</v>
      </c>
      <c r="C9" s="536" t="s">
        <v>2</v>
      </c>
      <c r="D9" s="697" t="s">
        <v>253</v>
      </c>
      <c r="E9" s="680">
        <f>[2]Draw.design!D9</f>
        <v>0</v>
      </c>
      <c r="F9" s="673">
        <v>35327</v>
      </c>
      <c r="G9" s="675">
        <f t="shared" si="2"/>
        <v>-35327</v>
      </c>
      <c r="H9" s="681">
        <f>[2]Draw.design!G9</f>
        <v>0</v>
      </c>
      <c r="I9" s="673"/>
      <c r="J9" s="675">
        <f t="shared" si="3"/>
        <v>0</v>
      </c>
      <c r="K9" s="681">
        <f>[2]Draw.design!J9</f>
        <v>0</v>
      </c>
      <c r="L9" s="673"/>
      <c r="M9" s="773">
        <f t="shared" si="4"/>
        <v>0</v>
      </c>
      <c r="N9" s="688">
        <f t="shared" si="5"/>
        <v>0</v>
      </c>
      <c r="O9" s="689">
        <f t="shared" si="5"/>
        <v>35327</v>
      </c>
      <c r="P9" s="690">
        <f t="shared" si="6"/>
        <v>-35327</v>
      </c>
      <c r="Q9" s="681">
        <f>[2]Draw.design!M9</f>
        <v>0</v>
      </c>
      <c r="R9" s="673"/>
      <c r="S9" s="675">
        <f t="shared" si="7"/>
        <v>0</v>
      </c>
      <c r="T9" s="681">
        <f>[2]Draw.design!P9</f>
        <v>0</v>
      </c>
      <c r="U9" s="673"/>
      <c r="V9" s="675">
        <f t="shared" si="8"/>
        <v>0</v>
      </c>
      <c r="W9" s="681">
        <f>[2]Draw.design!S9</f>
        <v>0</v>
      </c>
      <c r="X9" s="673"/>
      <c r="Y9" s="773">
        <f t="shared" si="9"/>
        <v>0</v>
      </c>
      <c r="Z9" s="688">
        <f t="shared" si="10"/>
        <v>0</v>
      </c>
      <c r="AA9" s="701">
        <f t="shared" si="10"/>
        <v>0</v>
      </c>
      <c r="AB9" s="690">
        <f t="shared" si="11"/>
        <v>0</v>
      </c>
      <c r="AC9" s="779">
        <f t="shared" si="12"/>
        <v>0</v>
      </c>
      <c r="AD9" s="776">
        <f t="shared" si="12"/>
        <v>35327</v>
      </c>
      <c r="AE9" s="777">
        <f t="shared" si="13"/>
        <v>-35327</v>
      </c>
      <c r="AF9" s="680">
        <f>[2]Draw.design!Y9</f>
        <v>0</v>
      </c>
      <c r="AG9" s="673"/>
      <c r="AH9" s="674">
        <f t="shared" si="14"/>
        <v>0</v>
      </c>
      <c r="AI9" s="681">
        <f>[2]Draw.design!AB9</f>
        <v>0</v>
      </c>
      <c r="AJ9" s="673"/>
      <c r="AK9" s="675">
        <f t="shared" si="15"/>
        <v>0</v>
      </c>
      <c r="AL9" s="681">
        <f>[2]Draw.design!AE9</f>
        <v>0</v>
      </c>
      <c r="AM9" s="673"/>
      <c r="AN9" s="675">
        <f t="shared" si="16"/>
        <v>0</v>
      </c>
      <c r="AO9" s="688">
        <f t="shared" si="17"/>
        <v>0</v>
      </c>
      <c r="AP9" s="689">
        <f t="shared" si="17"/>
        <v>0</v>
      </c>
      <c r="AQ9" s="690">
        <f t="shared" si="18"/>
        <v>0</v>
      </c>
      <c r="AR9" s="681">
        <f>[2]Draw.design!AH9</f>
        <v>0</v>
      </c>
      <c r="AS9" s="673"/>
      <c r="AT9" s="674">
        <f t="shared" si="19"/>
        <v>0</v>
      </c>
      <c r="AU9" s="681">
        <f>[2]Draw.design!AK9</f>
        <v>0</v>
      </c>
      <c r="AV9" s="673"/>
      <c r="AW9" s="675">
        <f t="shared" si="20"/>
        <v>0</v>
      </c>
      <c r="AX9" s="673">
        <f>[2]Draw.design!AN9</f>
        <v>0</v>
      </c>
      <c r="AY9" s="673"/>
      <c r="AZ9" s="773">
        <f t="shared" si="21"/>
        <v>0</v>
      </c>
      <c r="BA9" s="688">
        <f t="shared" si="22"/>
        <v>0</v>
      </c>
      <c r="BB9" s="701">
        <f t="shared" si="22"/>
        <v>0</v>
      </c>
      <c r="BC9" s="706">
        <f t="shared" si="23"/>
        <v>0</v>
      </c>
      <c r="BD9" s="711">
        <f t="shared" si="0"/>
        <v>0</v>
      </c>
      <c r="BE9" s="715">
        <f t="shared" si="1"/>
        <v>0</v>
      </c>
      <c r="BF9" s="716">
        <f t="shared" si="24"/>
        <v>0</v>
      </c>
      <c r="BG9" s="717">
        <f t="shared" si="25"/>
        <v>0</v>
      </c>
      <c r="BH9" s="680">
        <f t="shared" si="26"/>
        <v>35327</v>
      </c>
      <c r="BI9" s="677">
        <f t="shared" si="27"/>
        <v>-35327</v>
      </c>
      <c r="BJ9" s="541"/>
      <c r="BK9" s="380"/>
      <c r="BL9" s="374">
        <f>ROUND(VLOOKUP($B9,Test!$A$6:$L$58,12),0)/1000</f>
        <v>0</v>
      </c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  <c r="CG9" s="380"/>
      <c r="CH9" s="380"/>
      <c r="CI9" s="380"/>
      <c r="CJ9" s="380"/>
      <c r="CK9" s="380"/>
      <c r="CL9" s="380"/>
      <c r="CM9" s="380"/>
      <c r="CN9" s="380"/>
      <c r="CO9" s="380"/>
      <c r="CP9" s="380"/>
      <c r="CQ9" s="380"/>
      <c r="CR9" s="380"/>
      <c r="CS9" s="380"/>
      <c r="CT9" s="380"/>
      <c r="CU9" s="380"/>
      <c r="CV9" s="380"/>
      <c r="CW9" s="380"/>
      <c r="CX9" s="380"/>
      <c r="CY9" s="380"/>
      <c r="CZ9" s="380"/>
      <c r="DA9" s="380"/>
      <c r="DB9" s="380"/>
      <c r="DC9" s="380"/>
      <c r="DD9" s="380"/>
      <c r="DE9" s="380"/>
      <c r="DF9" s="380"/>
      <c r="DG9" s="380"/>
      <c r="DH9" s="380"/>
      <c r="DI9" s="380"/>
      <c r="DJ9" s="380"/>
      <c r="DK9" s="380"/>
      <c r="DL9" s="380"/>
      <c r="DM9" s="380"/>
      <c r="DN9" s="380"/>
      <c r="DO9" s="391"/>
      <c r="DP9" s="391"/>
      <c r="DQ9" s="380"/>
      <c r="DR9" s="380"/>
      <c r="DS9" s="380"/>
      <c r="DT9" s="380"/>
    </row>
    <row r="10" spans="1:124" s="383" customFormat="1" ht="33" customHeight="1">
      <c r="A10" s="388">
        <f t="shared" si="28"/>
        <v>4</v>
      </c>
      <c r="B10" s="399">
        <v>51299</v>
      </c>
      <c r="C10" s="536" t="s">
        <v>3</v>
      </c>
      <c r="D10" s="697" t="s">
        <v>254</v>
      </c>
      <c r="E10" s="672">
        <f>[2]Draw.design!D10</f>
        <v>0</v>
      </c>
      <c r="F10" s="673">
        <v>0</v>
      </c>
      <c r="G10" s="675">
        <f t="shared" si="2"/>
        <v>0</v>
      </c>
      <c r="H10" s="673">
        <f>[2]Draw.design!G10</f>
        <v>9100</v>
      </c>
      <c r="I10" s="673"/>
      <c r="J10" s="675">
        <f t="shared" si="3"/>
        <v>9100</v>
      </c>
      <c r="K10" s="673">
        <f>[2]Draw.design!J10</f>
        <v>4680</v>
      </c>
      <c r="L10" s="673"/>
      <c r="M10" s="773">
        <f t="shared" si="4"/>
        <v>4680</v>
      </c>
      <c r="N10" s="688">
        <f t="shared" si="5"/>
        <v>13780</v>
      </c>
      <c r="O10" s="689">
        <f t="shared" si="5"/>
        <v>0</v>
      </c>
      <c r="P10" s="690">
        <f t="shared" si="6"/>
        <v>13780</v>
      </c>
      <c r="Q10" s="673">
        <f>[2]Draw.design!M10</f>
        <v>3640</v>
      </c>
      <c r="R10" s="673"/>
      <c r="S10" s="675">
        <f t="shared" si="7"/>
        <v>3640</v>
      </c>
      <c r="T10" s="673">
        <f>[2]Draw.design!P10</f>
        <v>0</v>
      </c>
      <c r="U10" s="673"/>
      <c r="V10" s="675">
        <f t="shared" si="8"/>
        <v>0</v>
      </c>
      <c r="W10" s="673">
        <f>[2]Draw.design!S10</f>
        <v>0</v>
      </c>
      <c r="X10" s="673"/>
      <c r="Y10" s="773">
        <f t="shared" si="9"/>
        <v>0</v>
      </c>
      <c r="Z10" s="688">
        <f t="shared" si="10"/>
        <v>3640</v>
      </c>
      <c r="AA10" s="701">
        <f t="shared" si="10"/>
        <v>0</v>
      </c>
      <c r="AB10" s="690">
        <f t="shared" si="11"/>
        <v>3640</v>
      </c>
      <c r="AC10" s="779">
        <f t="shared" si="12"/>
        <v>17420</v>
      </c>
      <c r="AD10" s="776">
        <f t="shared" si="12"/>
        <v>0</v>
      </c>
      <c r="AE10" s="777">
        <f t="shared" si="13"/>
        <v>17420</v>
      </c>
      <c r="AF10" s="672">
        <f>[2]Draw.design!Y10</f>
        <v>0</v>
      </c>
      <c r="AG10" s="673"/>
      <c r="AH10" s="674">
        <f t="shared" si="14"/>
        <v>0</v>
      </c>
      <c r="AI10" s="673">
        <f>[2]Draw.design!AB10</f>
        <v>0</v>
      </c>
      <c r="AJ10" s="673"/>
      <c r="AK10" s="675">
        <f t="shared" si="15"/>
        <v>0</v>
      </c>
      <c r="AL10" s="673">
        <f>[2]Draw.design!AE10</f>
        <v>0</v>
      </c>
      <c r="AM10" s="673"/>
      <c r="AN10" s="675">
        <f t="shared" si="16"/>
        <v>0</v>
      </c>
      <c r="AO10" s="688">
        <f t="shared" si="17"/>
        <v>0</v>
      </c>
      <c r="AP10" s="689">
        <f t="shared" si="17"/>
        <v>0</v>
      </c>
      <c r="AQ10" s="690">
        <f t="shared" si="18"/>
        <v>0</v>
      </c>
      <c r="AR10" s="673">
        <f>[2]Draw.design!AH10</f>
        <v>0</v>
      </c>
      <c r="AS10" s="673"/>
      <c r="AT10" s="674">
        <f t="shared" si="19"/>
        <v>0</v>
      </c>
      <c r="AU10" s="673">
        <f>[2]Draw.design!AK10</f>
        <v>0</v>
      </c>
      <c r="AV10" s="673"/>
      <c r="AW10" s="675">
        <f t="shared" si="20"/>
        <v>0</v>
      </c>
      <c r="AX10" s="673">
        <f>[2]Draw.design!AN10</f>
        <v>5870</v>
      </c>
      <c r="AY10" s="673"/>
      <c r="AZ10" s="773">
        <f t="shared" si="21"/>
        <v>5870</v>
      </c>
      <c r="BA10" s="688">
        <f t="shared" si="22"/>
        <v>5870</v>
      </c>
      <c r="BB10" s="701">
        <f t="shared" si="22"/>
        <v>0</v>
      </c>
      <c r="BC10" s="706">
        <f t="shared" si="23"/>
        <v>5870</v>
      </c>
      <c r="BD10" s="711">
        <f t="shared" si="0"/>
        <v>5870</v>
      </c>
      <c r="BE10" s="715">
        <f t="shared" si="1"/>
        <v>0</v>
      </c>
      <c r="BF10" s="716">
        <f t="shared" si="24"/>
        <v>5870</v>
      </c>
      <c r="BG10" s="717">
        <f t="shared" si="25"/>
        <v>23290</v>
      </c>
      <c r="BH10" s="672">
        <f t="shared" si="26"/>
        <v>0</v>
      </c>
      <c r="BI10" s="677">
        <f t="shared" si="27"/>
        <v>23290</v>
      </c>
      <c r="BJ10" s="541"/>
      <c r="BK10" s="380"/>
      <c r="BL10" s="374">
        <f>ROUND(VLOOKUP($B10,Test!$A$6:$L$58,12),0)/1000</f>
        <v>0</v>
      </c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  <c r="CG10" s="380"/>
      <c r="CH10" s="380"/>
      <c r="CI10" s="380"/>
      <c r="CJ10" s="380"/>
      <c r="CK10" s="380"/>
      <c r="CL10" s="380"/>
      <c r="CM10" s="380"/>
      <c r="CN10" s="380"/>
      <c r="CO10" s="380"/>
      <c r="CP10" s="380"/>
      <c r="CQ10" s="380"/>
      <c r="CR10" s="380"/>
      <c r="CS10" s="380"/>
      <c r="CT10" s="380"/>
      <c r="CU10" s="380"/>
      <c r="CV10" s="380"/>
      <c r="CW10" s="380"/>
      <c r="CX10" s="380"/>
      <c r="CY10" s="380"/>
      <c r="CZ10" s="380"/>
      <c r="DA10" s="380"/>
      <c r="DB10" s="380"/>
      <c r="DC10" s="380"/>
      <c r="DD10" s="380"/>
      <c r="DE10" s="380"/>
      <c r="DF10" s="380"/>
      <c r="DG10" s="380"/>
      <c r="DH10" s="380"/>
      <c r="DI10" s="380"/>
      <c r="DJ10" s="380"/>
      <c r="DK10" s="380"/>
      <c r="DL10" s="380"/>
      <c r="DM10" s="380"/>
      <c r="DN10" s="380"/>
      <c r="DO10" s="391"/>
      <c r="DP10" s="391"/>
      <c r="DQ10" s="380"/>
      <c r="DR10" s="380"/>
      <c r="DS10" s="380"/>
      <c r="DT10" s="380"/>
    </row>
    <row r="11" spans="1:124" s="383" customFormat="1" ht="33" customHeight="1">
      <c r="A11" s="388">
        <f t="shared" si="28"/>
        <v>5</v>
      </c>
      <c r="B11" s="399">
        <v>51301</v>
      </c>
      <c r="C11" s="536" t="s">
        <v>4</v>
      </c>
      <c r="D11" s="697" t="s">
        <v>255</v>
      </c>
      <c r="E11" s="672">
        <f>[2]Draw.design!D11</f>
        <v>0</v>
      </c>
      <c r="F11" s="673"/>
      <c r="G11" s="675">
        <f t="shared" si="2"/>
        <v>0</v>
      </c>
      <c r="H11" s="673">
        <f>[2]Draw.design!G11</f>
        <v>0</v>
      </c>
      <c r="I11" s="673"/>
      <c r="J11" s="675">
        <f t="shared" si="3"/>
        <v>0</v>
      </c>
      <c r="K11" s="673">
        <f>[2]Draw.design!J11</f>
        <v>0</v>
      </c>
      <c r="L11" s="673"/>
      <c r="M11" s="773">
        <f t="shared" si="4"/>
        <v>0</v>
      </c>
      <c r="N11" s="688">
        <f t="shared" si="5"/>
        <v>0</v>
      </c>
      <c r="O11" s="689">
        <f t="shared" si="5"/>
        <v>0</v>
      </c>
      <c r="P11" s="690">
        <f t="shared" si="6"/>
        <v>0</v>
      </c>
      <c r="Q11" s="673">
        <f>[2]Draw.design!M11</f>
        <v>0</v>
      </c>
      <c r="R11" s="673"/>
      <c r="S11" s="675">
        <f t="shared" si="7"/>
        <v>0</v>
      </c>
      <c r="T11" s="673">
        <f>[2]Draw.design!P11</f>
        <v>0</v>
      </c>
      <c r="U11" s="673"/>
      <c r="V11" s="675">
        <f t="shared" si="8"/>
        <v>0</v>
      </c>
      <c r="W11" s="673">
        <f>[2]Draw.design!S11</f>
        <v>0</v>
      </c>
      <c r="X11" s="673"/>
      <c r="Y11" s="773">
        <f t="shared" si="9"/>
        <v>0</v>
      </c>
      <c r="Z11" s="688">
        <f t="shared" si="10"/>
        <v>0</v>
      </c>
      <c r="AA11" s="701">
        <f t="shared" si="10"/>
        <v>0</v>
      </c>
      <c r="AB11" s="690">
        <f t="shared" si="11"/>
        <v>0</v>
      </c>
      <c r="AC11" s="779">
        <f t="shared" si="12"/>
        <v>0</v>
      </c>
      <c r="AD11" s="776">
        <f t="shared" si="12"/>
        <v>0</v>
      </c>
      <c r="AE11" s="777">
        <f t="shared" si="13"/>
        <v>0</v>
      </c>
      <c r="AF11" s="672">
        <f>[2]Draw.design!Y11</f>
        <v>0</v>
      </c>
      <c r="AG11" s="673"/>
      <c r="AH11" s="674">
        <f t="shared" si="14"/>
        <v>0</v>
      </c>
      <c r="AI11" s="673">
        <f>[2]Draw.design!AB11</f>
        <v>0</v>
      </c>
      <c r="AJ11" s="673"/>
      <c r="AK11" s="675">
        <f t="shared" si="15"/>
        <v>0</v>
      </c>
      <c r="AL11" s="673">
        <f>[2]Draw.design!AE11</f>
        <v>0</v>
      </c>
      <c r="AM11" s="673"/>
      <c r="AN11" s="675">
        <f t="shared" si="16"/>
        <v>0</v>
      </c>
      <c r="AO11" s="688">
        <f t="shared" si="17"/>
        <v>0</v>
      </c>
      <c r="AP11" s="689">
        <f t="shared" si="17"/>
        <v>0</v>
      </c>
      <c r="AQ11" s="690">
        <f t="shared" si="18"/>
        <v>0</v>
      </c>
      <c r="AR11" s="673">
        <f>[2]Draw.design!AH11</f>
        <v>0</v>
      </c>
      <c r="AS11" s="673"/>
      <c r="AT11" s="674">
        <f t="shared" si="19"/>
        <v>0</v>
      </c>
      <c r="AU11" s="673">
        <f>[2]Draw.design!AK11</f>
        <v>0</v>
      </c>
      <c r="AV11" s="673"/>
      <c r="AW11" s="675">
        <f t="shared" si="20"/>
        <v>0</v>
      </c>
      <c r="AX11" s="673">
        <f>[2]Draw.design!AN11</f>
        <v>0</v>
      </c>
      <c r="AY11" s="673"/>
      <c r="AZ11" s="773">
        <f t="shared" si="21"/>
        <v>0</v>
      </c>
      <c r="BA11" s="688">
        <f t="shared" si="22"/>
        <v>0</v>
      </c>
      <c r="BB11" s="701">
        <f t="shared" si="22"/>
        <v>0</v>
      </c>
      <c r="BC11" s="706">
        <f t="shared" si="23"/>
        <v>0</v>
      </c>
      <c r="BD11" s="711">
        <f t="shared" si="0"/>
        <v>0</v>
      </c>
      <c r="BE11" s="715">
        <f t="shared" si="1"/>
        <v>0</v>
      </c>
      <c r="BF11" s="716">
        <f t="shared" si="24"/>
        <v>0</v>
      </c>
      <c r="BG11" s="717">
        <f t="shared" si="25"/>
        <v>0</v>
      </c>
      <c r="BH11" s="672">
        <f t="shared" si="26"/>
        <v>0</v>
      </c>
      <c r="BI11" s="677">
        <f t="shared" si="27"/>
        <v>0</v>
      </c>
      <c r="BJ11" s="541"/>
      <c r="BK11" s="380"/>
      <c r="BL11" s="374">
        <f>ROUND(VLOOKUP($B11,Test!$A$6:$L$58,12),0)/1000</f>
        <v>0</v>
      </c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  <c r="CG11" s="380"/>
      <c r="CH11" s="380"/>
      <c r="CI11" s="380"/>
      <c r="CJ11" s="380"/>
      <c r="CK11" s="380"/>
      <c r="CL11" s="380"/>
      <c r="CM11" s="380"/>
      <c r="CN11" s="380"/>
      <c r="CO11" s="380"/>
      <c r="CP11" s="380"/>
      <c r="CQ11" s="380"/>
      <c r="CR11" s="380"/>
      <c r="CS11" s="380"/>
      <c r="CT11" s="380"/>
      <c r="CU11" s="380"/>
      <c r="CV11" s="380"/>
      <c r="CW11" s="380"/>
      <c r="CX11" s="380"/>
      <c r="CY11" s="380"/>
      <c r="CZ11" s="380"/>
      <c r="DA11" s="380"/>
      <c r="DB11" s="380"/>
      <c r="DC11" s="380"/>
      <c r="DD11" s="380"/>
      <c r="DE11" s="380"/>
      <c r="DF11" s="380"/>
      <c r="DG11" s="380"/>
      <c r="DH11" s="380"/>
      <c r="DI11" s="380"/>
      <c r="DJ11" s="380"/>
      <c r="DK11" s="380"/>
      <c r="DL11" s="380"/>
      <c r="DM11" s="380"/>
      <c r="DN11" s="380"/>
      <c r="DO11" s="391"/>
      <c r="DP11" s="391"/>
      <c r="DQ11" s="380"/>
      <c r="DR11" s="380"/>
      <c r="DS11" s="380"/>
      <c r="DT11" s="380"/>
    </row>
    <row r="12" spans="1:124" s="383" customFormat="1" ht="33" customHeight="1">
      <c r="A12" s="388">
        <f t="shared" si="28"/>
        <v>6</v>
      </c>
      <c r="B12" s="399">
        <v>51302</v>
      </c>
      <c r="C12" s="536" t="s">
        <v>5</v>
      </c>
      <c r="D12" s="697" t="s">
        <v>256</v>
      </c>
      <c r="E12" s="672">
        <f>[2]Draw.design!D12</f>
        <v>0</v>
      </c>
      <c r="F12" s="673"/>
      <c r="G12" s="675">
        <f t="shared" si="2"/>
        <v>0</v>
      </c>
      <c r="H12" s="673">
        <f>[2]Draw.design!G12</f>
        <v>0</v>
      </c>
      <c r="I12" s="673"/>
      <c r="J12" s="675">
        <f t="shared" si="3"/>
        <v>0</v>
      </c>
      <c r="K12" s="673">
        <f>[2]Draw.design!J12</f>
        <v>0</v>
      </c>
      <c r="L12" s="673"/>
      <c r="M12" s="773">
        <f t="shared" si="4"/>
        <v>0</v>
      </c>
      <c r="N12" s="688">
        <f t="shared" si="5"/>
        <v>0</v>
      </c>
      <c r="O12" s="689">
        <f t="shared" si="5"/>
        <v>0</v>
      </c>
      <c r="P12" s="690">
        <f t="shared" si="6"/>
        <v>0</v>
      </c>
      <c r="Q12" s="673">
        <f>[2]Draw.design!M12</f>
        <v>0</v>
      </c>
      <c r="R12" s="673"/>
      <c r="S12" s="675">
        <f t="shared" si="7"/>
        <v>0</v>
      </c>
      <c r="T12" s="673">
        <f>[2]Draw.design!P12</f>
        <v>0</v>
      </c>
      <c r="U12" s="673"/>
      <c r="V12" s="675">
        <f t="shared" si="8"/>
        <v>0</v>
      </c>
      <c r="W12" s="673">
        <f>[2]Draw.design!S12</f>
        <v>0</v>
      </c>
      <c r="X12" s="673"/>
      <c r="Y12" s="773">
        <f t="shared" si="9"/>
        <v>0</v>
      </c>
      <c r="Z12" s="688">
        <f t="shared" si="10"/>
        <v>0</v>
      </c>
      <c r="AA12" s="701">
        <f t="shared" si="10"/>
        <v>0</v>
      </c>
      <c r="AB12" s="690">
        <f t="shared" si="11"/>
        <v>0</v>
      </c>
      <c r="AC12" s="779">
        <f t="shared" si="12"/>
        <v>0</v>
      </c>
      <c r="AD12" s="776">
        <f t="shared" si="12"/>
        <v>0</v>
      </c>
      <c r="AE12" s="777">
        <f t="shared" si="13"/>
        <v>0</v>
      </c>
      <c r="AF12" s="672">
        <f>[2]Draw.design!Y12</f>
        <v>0</v>
      </c>
      <c r="AG12" s="673"/>
      <c r="AH12" s="674">
        <f t="shared" si="14"/>
        <v>0</v>
      </c>
      <c r="AI12" s="673">
        <f>[2]Draw.design!AB12</f>
        <v>0</v>
      </c>
      <c r="AJ12" s="673"/>
      <c r="AK12" s="675">
        <f t="shared" si="15"/>
        <v>0</v>
      </c>
      <c r="AL12" s="673">
        <f>[2]Draw.design!AE12</f>
        <v>0</v>
      </c>
      <c r="AM12" s="673"/>
      <c r="AN12" s="675">
        <f t="shared" si="16"/>
        <v>0</v>
      </c>
      <c r="AO12" s="688">
        <f t="shared" si="17"/>
        <v>0</v>
      </c>
      <c r="AP12" s="689">
        <f t="shared" si="17"/>
        <v>0</v>
      </c>
      <c r="AQ12" s="690">
        <f t="shared" si="18"/>
        <v>0</v>
      </c>
      <c r="AR12" s="673">
        <f>[2]Draw.design!AH12</f>
        <v>0</v>
      </c>
      <c r="AS12" s="673"/>
      <c r="AT12" s="674">
        <f t="shared" si="19"/>
        <v>0</v>
      </c>
      <c r="AU12" s="673">
        <f>[2]Draw.design!AK12</f>
        <v>0</v>
      </c>
      <c r="AV12" s="673"/>
      <c r="AW12" s="675">
        <f t="shared" si="20"/>
        <v>0</v>
      </c>
      <c r="AX12" s="673">
        <f>[2]Draw.design!AN12</f>
        <v>0</v>
      </c>
      <c r="AY12" s="673"/>
      <c r="AZ12" s="773">
        <f t="shared" si="21"/>
        <v>0</v>
      </c>
      <c r="BA12" s="688">
        <f t="shared" si="22"/>
        <v>0</v>
      </c>
      <c r="BB12" s="701">
        <f t="shared" si="22"/>
        <v>0</v>
      </c>
      <c r="BC12" s="706">
        <f t="shared" si="23"/>
        <v>0</v>
      </c>
      <c r="BD12" s="711">
        <f t="shared" si="0"/>
        <v>0</v>
      </c>
      <c r="BE12" s="715">
        <f t="shared" si="1"/>
        <v>0</v>
      </c>
      <c r="BF12" s="716">
        <f t="shared" si="24"/>
        <v>0</v>
      </c>
      <c r="BG12" s="717">
        <f t="shared" si="25"/>
        <v>0</v>
      </c>
      <c r="BH12" s="672">
        <f t="shared" si="26"/>
        <v>0</v>
      </c>
      <c r="BI12" s="677">
        <f t="shared" si="27"/>
        <v>0</v>
      </c>
      <c r="BJ12" s="541"/>
      <c r="BK12" s="380"/>
      <c r="BL12" s="374">
        <f>ROUND(VLOOKUP($B12,Test!$A$6:$L$58,12),0)/1000</f>
        <v>0</v>
      </c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  <c r="CG12" s="380"/>
      <c r="CH12" s="380"/>
      <c r="CI12" s="380"/>
      <c r="CJ12" s="380"/>
      <c r="CK12" s="380"/>
      <c r="CL12" s="380"/>
      <c r="CM12" s="380"/>
      <c r="CN12" s="380"/>
      <c r="CO12" s="380"/>
      <c r="CP12" s="380"/>
      <c r="CQ12" s="380"/>
      <c r="CR12" s="380"/>
      <c r="CS12" s="380"/>
      <c r="CT12" s="380"/>
      <c r="CU12" s="380"/>
      <c r="CV12" s="380"/>
      <c r="CW12" s="380"/>
      <c r="CX12" s="380"/>
      <c r="CY12" s="380"/>
      <c r="CZ12" s="380"/>
      <c r="DA12" s="380"/>
      <c r="DB12" s="380"/>
      <c r="DC12" s="380"/>
      <c r="DD12" s="380"/>
      <c r="DE12" s="380"/>
      <c r="DF12" s="380"/>
      <c r="DG12" s="380"/>
      <c r="DH12" s="380"/>
      <c r="DI12" s="380"/>
      <c r="DJ12" s="380"/>
      <c r="DK12" s="380"/>
      <c r="DL12" s="380"/>
      <c r="DM12" s="380"/>
      <c r="DN12" s="380"/>
      <c r="DO12" s="391"/>
      <c r="DP12" s="391"/>
      <c r="DQ12" s="380"/>
      <c r="DR12" s="380"/>
      <c r="DS12" s="380"/>
      <c r="DT12" s="380"/>
    </row>
    <row r="13" spans="1:124" s="383" customFormat="1" ht="33" customHeight="1">
      <c r="A13" s="388">
        <f t="shared" si="28"/>
        <v>7</v>
      </c>
      <c r="B13" s="399">
        <v>51306</v>
      </c>
      <c r="C13" s="536" t="s">
        <v>6</v>
      </c>
      <c r="D13" s="697" t="s">
        <v>257</v>
      </c>
      <c r="E13" s="672">
        <f>[2]Draw.design!D13</f>
        <v>0</v>
      </c>
      <c r="F13" s="673"/>
      <c r="G13" s="675">
        <f t="shared" si="2"/>
        <v>0</v>
      </c>
      <c r="H13" s="673">
        <f>[2]Draw.design!G13</f>
        <v>0</v>
      </c>
      <c r="I13" s="673"/>
      <c r="J13" s="675">
        <f t="shared" si="3"/>
        <v>0</v>
      </c>
      <c r="K13" s="673">
        <f>[2]Draw.design!J13</f>
        <v>0</v>
      </c>
      <c r="L13" s="673"/>
      <c r="M13" s="773">
        <f t="shared" si="4"/>
        <v>0</v>
      </c>
      <c r="N13" s="688">
        <f t="shared" si="5"/>
        <v>0</v>
      </c>
      <c r="O13" s="689">
        <f t="shared" si="5"/>
        <v>0</v>
      </c>
      <c r="P13" s="690">
        <f t="shared" si="6"/>
        <v>0</v>
      </c>
      <c r="Q13" s="673">
        <f>[2]Draw.design!M13</f>
        <v>0</v>
      </c>
      <c r="R13" s="673"/>
      <c r="S13" s="675">
        <f t="shared" si="7"/>
        <v>0</v>
      </c>
      <c r="T13" s="673">
        <f>[2]Draw.design!P13</f>
        <v>0</v>
      </c>
      <c r="U13" s="673"/>
      <c r="V13" s="675">
        <f t="shared" si="8"/>
        <v>0</v>
      </c>
      <c r="W13" s="673">
        <f>[2]Draw.design!S13</f>
        <v>0</v>
      </c>
      <c r="X13" s="673"/>
      <c r="Y13" s="773">
        <f t="shared" si="9"/>
        <v>0</v>
      </c>
      <c r="Z13" s="688">
        <f t="shared" si="10"/>
        <v>0</v>
      </c>
      <c r="AA13" s="701">
        <f t="shared" si="10"/>
        <v>0</v>
      </c>
      <c r="AB13" s="690">
        <f t="shared" si="11"/>
        <v>0</v>
      </c>
      <c r="AC13" s="779">
        <f t="shared" si="12"/>
        <v>0</v>
      </c>
      <c r="AD13" s="776">
        <f t="shared" si="12"/>
        <v>0</v>
      </c>
      <c r="AE13" s="777">
        <f t="shared" si="13"/>
        <v>0</v>
      </c>
      <c r="AF13" s="672">
        <f>[2]Draw.design!Y13</f>
        <v>0</v>
      </c>
      <c r="AG13" s="673"/>
      <c r="AH13" s="674">
        <f t="shared" si="14"/>
        <v>0</v>
      </c>
      <c r="AI13" s="673">
        <f>[2]Draw.design!AB13</f>
        <v>0</v>
      </c>
      <c r="AJ13" s="673"/>
      <c r="AK13" s="675">
        <f t="shared" si="15"/>
        <v>0</v>
      </c>
      <c r="AL13" s="673">
        <f>[2]Draw.design!AE13</f>
        <v>0</v>
      </c>
      <c r="AM13" s="673"/>
      <c r="AN13" s="675">
        <f t="shared" si="16"/>
        <v>0</v>
      </c>
      <c r="AO13" s="688">
        <f t="shared" si="17"/>
        <v>0</v>
      </c>
      <c r="AP13" s="689">
        <f t="shared" si="17"/>
        <v>0</v>
      </c>
      <c r="AQ13" s="690">
        <f t="shared" si="18"/>
        <v>0</v>
      </c>
      <c r="AR13" s="673">
        <f>[2]Draw.design!AH13</f>
        <v>0</v>
      </c>
      <c r="AS13" s="673"/>
      <c r="AT13" s="674">
        <f t="shared" si="19"/>
        <v>0</v>
      </c>
      <c r="AU13" s="673">
        <f>[2]Draw.design!AK13</f>
        <v>0</v>
      </c>
      <c r="AV13" s="673"/>
      <c r="AW13" s="675">
        <f t="shared" si="20"/>
        <v>0</v>
      </c>
      <c r="AX13" s="673">
        <f>[2]Draw.design!AN13</f>
        <v>0</v>
      </c>
      <c r="AY13" s="673"/>
      <c r="AZ13" s="773">
        <f t="shared" si="21"/>
        <v>0</v>
      </c>
      <c r="BA13" s="688">
        <f t="shared" si="22"/>
        <v>0</v>
      </c>
      <c r="BB13" s="701">
        <f t="shared" si="22"/>
        <v>0</v>
      </c>
      <c r="BC13" s="706">
        <f t="shared" si="23"/>
        <v>0</v>
      </c>
      <c r="BD13" s="711">
        <f t="shared" si="0"/>
        <v>0</v>
      </c>
      <c r="BE13" s="715">
        <f t="shared" si="1"/>
        <v>0</v>
      </c>
      <c r="BF13" s="716">
        <f t="shared" si="24"/>
        <v>0</v>
      </c>
      <c r="BG13" s="717">
        <f t="shared" si="25"/>
        <v>0</v>
      </c>
      <c r="BH13" s="672">
        <f t="shared" si="26"/>
        <v>0</v>
      </c>
      <c r="BI13" s="677">
        <f t="shared" si="27"/>
        <v>0</v>
      </c>
      <c r="BJ13" s="541"/>
      <c r="BK13" s="380"/>
      <c r="BL13" s="374">
        <f>ROUND(VLOOKUP($B13,Test!$A$6:$L$58,12),0)/1000</f>
        <v>0</v>
      </c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  <c r="CG13" s="380"/>
      <c r="CH13" s="380"/>
      <c r="CI13" s="380"/>
      <c r="CJ13" s="380"/>
      <c r="CK13" s="380"/>
      <c r="CL13" s="380"/>
      <c r="CM13" s="380"/>
      <c r="CN13" s="380"/>
      <c r="CO13" s="380"/>
      <c r="CP13" s="380"/>
      <c r="CQ13" s="380"/>
      <c r="CR13" s="380"/>
      <c r="CS13" s="380"/>
      <c r="CT13" s="380"/>
      <c r="CU13" s="380"/>
      <c r="CV13" s="380"/>
      <c r="CW13" s="380"/>
      <c r="CX13" s="380"/>
      <c r="CY13" s="380"/>
      <c r="CZ13" s="380"/>
      <c r="DA13" s="380"/>
      <c r="DB13" s="380"/>
      <c r="DC13" s="380"/>
      <c r="DD13" s="380"/>
      <c r="DE13" s="380"/>
      <c r="DF13" s="380"/>
      <c r="DG13" s="380"/>
      <c r="DH13" s="380"/>
      <c r="DI13" s="380"/>
      <c r="DJ13" s="380"/>
      <c r="DK13" s="380"/>
      <c r="DL13" s="380"/>
      <c r="DM13" s="380"/>
      <c r="DN13" s="380"/>
      <c r="DO13" s="391"/>
      <c r="DP13" s="391"/>
      <c r="DQ13" s="380"/>
      <c r="DR13" s="380"/>
      <c r="DS13" s="380"/>
      <c r="DT13" s="380"/>
    </row>
    <row r="14" spans="1:124" s="383" customFormat="1" ht="33" customHeight="1">
      <c r="A14" s="388">
        <f t="shared" si="28"/>
        <v>8</v>
      </c>
      <c r="B14" s="399">
        <v>51307</v>
      </c>
      <c r="C14" s="536" t="s">
        <v>7</v>
      </c>
      <c r="D14" s="697" t="s">
        <v>258</v>
      </c>
      <c r="E14" s="672">
        <f>[2]Draw.design!D14</f>
        <v>0</v>
      </c>
      <c r="F14" s="673"/>
      <c r="G14" s="675">
        <f t="shared" si="2"/>
        <v>0</v>
      </c>
      <c r="H14" s="673">
        <f>[2]Draw.design!G14</f>
        <v>0</v>
      </c>
      <c r="I14" s="673"/>
      <c r="J14" s="675">
        <f t="shared" si="3"/>
        <v>0</v>
      </c>
      <c r="K14" s="673">
        <f>[2]Draw.design!J14</f>
        <v>0</v>
      </c>
      <c r="L14" s="673"/>
      <c r="M14" s="773">
        <f t="shared" si="4"/>
        <v>0</v>
      </c>
      <c r="N14" s="688">
        <f t="shared" si="5"/>
        <v>0</v>
      </c>
      <c r="O14" s="689">
        <f t="shared" si="5"/>
        <v>0</v>
      </c>
      <c r="P14" s="690">
        <f t="shared" si="6"/>
        <v>0</v>
      </c>
      <c r="Q14" s="673">
        <f>[2]Draw.design!M14</f>
        <v>0</v>
      </c>
      <c r="R14" s="673"/>
      <c r="S14" s="675">
        <f t="shared" si="7"/>
        <v>0</v>
      </c>
      <c r="T14" s="673">
        <f>[2]Draw.design!P14</f>
        <v>0</v>
      </c>
      <c r="U14" s="673"/>
      <c r="V14" s="675">
        <f t="shared" si="8"/>
        <v>0</v>
      </c>
      <c r="W14" s="673">
        <f>[2]Draw.design!S14</f>
        <v>0</v>
      </c>
      <c r="X14" s="673"/>
      <c r="Y14" s="773">
        <f t="shared" si="9"/>
        <v>0</v>
      </c>
      <c r="Z14" s="688">
        <f t="shared" si="10"/>
        <v>0</v>
      </c>
      <c r="AA14" s="701">
        <f t="shared" si="10"/>
        <v>0</v>
      </c>
      <c r="AB14" s="690">
        <f t="shared" si="11"/>
        <v>0</v>
      </c>
      <c r="AC14" s="779">
        <f t="shared" si="12"/>
        <v>0</v>
      </c>
      <c r="AD14" s="776">
        <f t="shared" si="12"/>
        <v>0</v>
      </c>
      <c r="AE14" s="777">
        <f t="shared" si="13"/>
        <v>0</v>
      </c>
      <c r="AF14" s="672">
        <f>[2]Draw.design!Y14</f>
        <v>0</v>
      </c>
      <c r="AG14" s="673"/>
      <c r="AH14" s="674">
        <f t="shared" si="14"/>
        <v>0</v>
      </c>
      <c r="AI14" s="673">
        <f>[2]Draw.design!AB14</f>
        <v>0</v>
      </c>
      <c r="AJ14" s="673"/>
      <c r="AK14" s="675">
        <f t="shared" si="15"/>
        <v>0</v>
      </c>
      <c r="AL14" s="673">
        <f>[2]Draw.design!AE14</f>
        <v>0</v>
      </c>
      <c r="AM14" s="673"/>
      <c r="AN14" s="675">
        <f t="shared" si="16"/>
        <v>0</v>
      </c>
      <c r="AO14" s="688">
        <f t="shared" si="17"/>
        <v>0</v>
      </c>
      <c r="AP14" s="689">
        <f t="shared" si="17"/>
        <v>0</v>
      </c>
      <c r="AQ14" s="690">
        <f t="shared" si="18"/>
        <v>0</v>
      </c>
      <c r="AR14" s="673">
        <f>[2]Draw.design!AH14</f>
        <v>0</v>
      </c>
      <c r="AS14" s="673"/>
      <c r="AT14" s="674">
        <f t="shared" si="19"/>
        <v>0</v>
      </c>
      <c r="AU14" s="673">
        <f>[2]Draw.design!AK14</f>
        <v>0</v>
      </c>
      <c r="AV14" s="673"/>
      <c r="AW14" s="675">
        <f t="shared" si="20"/>
        <v>0</v>
      </c>
      <c r="AX14" s="673">
        <f>[2]Draw.design!AN14</f>
        <v>0</v>
      </c>
      <c r="AY14" s="673"/>
      <c r="AZ14" s="773">
        <f t="shared" si="21"/>
        <v>0</v>
      </c>
      <c r="BA14" s="688">
        <f t="shared" si="22"/>
        <v>0</v>
      </c>
      <c r="BB14" s="701">
        <f t="shared" si="22"/>
        <v>0</v>
      </c>
      <c r="BC14" s="706">
        <f t="shared" si="23"/>
        <v>0</v>
      </c>
      <c r="BD14" s="711">
        <f t="shared" si="0"/>
        <v>0</v>
      </c>
      <c r="BE14" s="715">
        <f t="shared" si="1"/>
        <v>0</v>
      </c>
      <c r="BF14" s="716">
        <f t="shared" si="24"/>
        <v>0</v>
      </c>
      <c r="BG14" s="717">
        <f t="shared" si="25"/>
        <v>0</v>
      </c>
      <c r="BH14" s="672">
        <f t="shared" si="26"/>
        <v>0</v>
      </c>
      <c r="BI14" s="677">
        <f t="shared" si="27"/>
        <v>0</v>
      </c>
      <c r="BJ14" s="541"/>
      <c r="BK14" s="380"/>
      <c r="BL14" s="374">
        <f>ROUND(VLOOKUP($B14,Test!$A$6:$L$58,12),0)/1000</f>
        <v>0</v>
      </c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  <c r="CO14" s="380"/>
      <c r="CP14" s="380"/>
      <c r="CQ14" s="380"/>
      <c r="CR14" s="380"/>
      <c r="CS14" s="380"/>
      <c r="CT14" s="380"/>
      <c r="CU14" s="380"/>
      <c r="CV14" s="380"/>
      <c r="CW14" s="380"/>
      <c r="CX14" s="380"/>
      <c r="CY14" s="380"/>
      <c r="CZ14" s="380"/>
      <c r="DA14" s="380"/>
      <c r="DB14" s="380"/>
      <c r="DC14" s="380"/>
      <c r="DD14" s="380"/>
      <c r="DE14" s="380"/>
      <c r="DF14" s="380"/>
      <c r="DG14" s="380"/>
      <c r="DH14" s="380"/>
      <c r="DI14" s="380"/>
      <c r="DJ14" s="380"/>
      <c r="DK14" s="380"/>
      <c r="DL14" s="380"/>
      <c r="DM14" s="380"/>
      <c r="DN14" s="380"/>
      <c r="DO14" s="391"/>
      <c r="DP14" s="391"/>
      <c r="DQ14" s="380"/>
      <c r="DR14" s="380"/>
      <c r="DS14" s="380"/>
      <c r="DT14" s="380"/>
    </row>
    <row r="15" spans="1:124" s="383" customFormat="1" ht="33" customHeight="1">
      <c r="A15" s="388">
        <f t="shared" si="28"/>
        <v>9</v>
      </c>
      <c r="B15" s="399">
        <v>51308</v>
      </c>
      <c r="C15" s="536" t="s">
        <v>8</v>
      </c>
      <c r="D15" s="697" t="s">
        <v>259</v>
      </c>
      <c r="E15" s="672">
        <f>[2]Draw.design!D15</f>
        <v>0</v>
      </c>
      <c r="F15" s="673"/>
      <c r="G15" s="675">
        <f t="shared" si="2"/>
        <v>0</v>
      </c>
      <c r="H15" s="673">
        <f>[2]Draw.design!G15</f>
        <v>0</v>
      </c>
      <c r="I15" s="673"/>
      <c r="J15" s="675">
        <f t="shared" si="3"/>
        <v>0</v>
      </c>
      <c r="K15" s="673">
        <f>[2]Draw.design!J15</f>
        <v>0</v>
      </c>
      <c r="L15" s="673"/>
      <c r="M15" s="773">
        <f t="shared" si="4"/>
        <v>0</v>
      </c>
      <c r="N15" s="688">
        <f t="shared" si="5"/>
        <v>0</v>
      </c>
      <c r="O15" s="689">
        <f t="shared" si="5"/>
        <v>0</v>
      </c>
      <c r="P15" s="690">
        <f t="shared" si="6"/>
        <v>0</v>
      </c>
      <c r="Q15" s="673">
        <f>[2]Draw.design!M15</f>
        <v>0</v>
      </c>
      <c r="R15" s="673"/>
      <c r="S15" s="675">
        <f t="shared" si="7"/>
        <v>0</v>
      </c>
      <c r="T15" s="673">
        <f>[2]Draw.design!P15</f>
        <v>0</v>
      </c>
      <c r="U15" s="673"/>
      <c r="V15" s="675">
        <f t="shared" si="8"/>
        <v>0</v>
      </c>
      <c r="W15" s="673">
        <f>[2]Draw.design!S15</f>
        <v>0</v>
      </c>
      <c r="X15" s="673"/>
      <c r="Y15" s="773">
        <f t="shared" si="9"/>
        <v>0</v>
      </c>
      <c r="Z15" s="688">
        <f t="shared" si="10"/>
        <v>0</v>
      </c>
      <c r="AA15" s="701">
        <f t="shared" si="10"/>
        <v>0</v>
      </c>
      <c r="AB15" s="690">
        <f t="shared" si="11"/>
        <v>0</v>
      </c>
      <c r="AC15" s="779">
        <f t="shared" si="12"/>
        <v>0</v>
      </c>
      <c r="AD15" s="776">
        <f t="shared" si="12"/>
        <v>0</v>
      </c>
      <c r="AE15" s="777">
        <f t="shared" si="13"/>
        <v>0</v>
      </c>
      <c r="AF15" s="672">
        <f>[2]Draw.design!Y15</f>
        <v>0</v>
      </c>
      <c r="AG15" s="673"/>
      <c r="AH15" s="674">
        <f t="shared" si="14"/>
        <v>0</v>
      </c>
      <c r="AI15" s="673">
        <f>[2]Draw.design!AB15</f>
        <v>0</v>
      </c>
      <c r="AJ15" s="673"/>
      <c r="AK15" s="675">
        <f t="shared" si="15"/>
        <v>0</v>
      </c>
      <c r="AL15" s="673">
        <f>[2]Draw.design!AE15</f>
        <v>0</v>
      </c>
      <c r="AM15" s="673"/>
      <c r="AN15" s="675">
        <f t="shared" si="16"/>
        <v>0</v>
      </c>
      <c r="AO15" s="688">
        <f t="shared" si="17"/>
        <v>0</v>
      </c>
      <c r="AP15" s="689">
        <f t="shared" si="17"/>
        <v>0</v>
      </c>
      <c r="AQ15" s="690">
        <f t="shared" si="18"/>
        <v>0</v>
      </c>
      <c r="AR15" s="673">
        <f>[2]Draw.design!AH15</f>
        <v>0</v>
      </c>
      <c r="AS15" s="673"/>
      <c r="AT15" s="674">
        <f t="shared" si="19"/>
        <v>0</v>
      </c>
      <c r="AU15" s="673">
        <f>[2]Draw.design!AK15</f>
        <v>0</v>
      </c>
      <c r="AV15" s="673"/>
      <c r="AW15" s="675">
        <f t="shared" si="20"/>
        <v>0</v>
      </c>
      <c r="AX15" s="673">
        <f>[2]Draw.design!AN15</f>
        <v>0</v>
      </c>
      <c r="AY15" s="673"/>
      <c r="AZ15" s="773">
        <f t="shared" si="21"/>
        <v>0</v>
      </c>
      <c r="BA15" s="688">
        <f t="shared" si="22"/>
        <v>0</v>
      </c>
      <c r="BB15" s="701">
        <f t="shared" si="22"/>
        <v>0</v>
      </c>
      <c r="BC15" s="706">
        <f t="shared" si="23"/>
        <v>0</v>
      </c>
      <c r="BD15" s="711">
        <f t="shared" si="0"/>
        <v>0</v>
      </c>
      <c r="BE15" s="715">
        <f t="shared" si="1"/>
        <v>0</v>
      </c>
      <c r="BF15" s="716">
        <f t="shared" si="24"/>
        <v>0</v>
      </c>
      <c r="BG15" s="717">
        <f t="shared" si="25"/>
        <v>0</v>
      </c>
      <c r="BH15" s="672">
        <f t="shared" si="26"/>
        <v>0</v>
      </c>
      <c r="BI15" s="677">
        <f t="shared" si="27"/>
        <v>0</v>
      </c>
      <c r="BJ15" s="541"/>
      <c r="BK15" s="380"/>
      <c r="BL15" s="374">
        <f>ROUND(VLOOKUP($B15,Test!$A$6:$L$58,12),0)/1000</f>
        <v>0</v>
      </c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  <c r="CO15" s="380"/>
      <c r="CP15" s="380"/>
      <c r="CQ15" s="380"/>
      <c r="CR15" s="380"/>
      <c r="CS15" s="380"/>
      <c r="CT15" s="380"/>
      <c r="CU15" s="380"/>
      <c r="CV15" s="380"/>
      <c r="CW15" s="380"/>
      <c r="CX15" s="380"/>
      <c r="CY15" s="380"/>
      <c r="CZ15" s="380"/>
      <c r="DA15" s="380"/>
      <c r="DB15" s="380"/>
      <c r="DC15" s="380"/>
      <c r="DD15" s="380"/>
      <c r="DE15" s="380"/>
      <c r="DF15" s="380"/>
      <c r="DG15" s="380"/>
      <c r="DH15" s="380"/>
      <c r="DI15" s="380"/>
      <c r="DJ15" s="380"/>
      <c r="DK15" s="380"/>
      <c r="DL15" s="380"/>
      <c r="DM15" s="380"/>
      <c r="DN15" s="380"/>
      <c r="DO15" s="391"/>
      <c r="DP15" s="391"/>
      <c r="DQ15" s="380"/>
      <c r="DR15" s="380"/>
      <c r="DS15" s="380"/>
      <c r="DT15" s="380"/>
    </row>
    <row r="16" spans="1:124" s="383" customFormat="1" ht="33" customHeight="1">
      <c r="A16" s="388">
        <f t="shared" si="28"/>
        <v>10</v>
      </c>
      <c r="B16" s="399">
        <v>51309</v>
      </c>
      <c r="C16" s="536" t="s">
        <v>9</v>
      </c>
      <c r="D16" s="697" t="s">
        <v>260</v>
      </c>
      <c r="E16" s="672">
        <f>[2]Draw.design!D16</f>
        <v>0</v>
      </c>
      <c r="F16" s="673"/>
      <c r="G16" s="675">
        <f t="shared" si="2"/>
        <v>0</v>
      </c>
      <c r="H16" s="673">
        <f>[2]Draw.design!G16</f>
        <v>0</v>
      </c>
      <c r="I16" s="673"/>
      <c r="J16" s="675">
        <f t="shared" si="3"/>
        <v>0</v>
      </c>
      <c r="K16" s="673">
        <f>[2]Draw.design!J16</f>
        <v>0</v>
      </c>
      <c r="L16" s="673"/>
      <c r="M16" s="773">
        <f t="shared" si="4"/>
        <v>0</v>
      </c>
      <c r="N16" s="688">
        <f t="shared" si="5"/>
        <v>0</v>
      </c>
      <c r="O16" s="689">
        <f t="shared" si="5"/>
        <v>0</v>
      </c>
      <c r="P16" s="690">
        <f t="shared" si="6"/>
        <v>0</v>
      </c>
      <c r="Q16" s="673">
        <f>[2]Draw.design!M16</f>
        <v>0</v>
      </c>
      <c r="R16" s="673"/>
      <c r="S16" s="675">
        <f t="shared" si="7"/>
        <v>0</v>
      </c>
      <c r="T16" s="673">
        <f>[2]Draw.design!P16</f>
        <v>0</v>
      </c>
      <c r="U16" s="673"/>
      <c r="V16" s="675">
        <f t="shared" si="8"/>
        <v>0</v>
      </c>
      <c r="W16" s="673">
        <f>[2]Draw.design!S16</f>
        <v>0</v>
      </c>
      <c r="X16" s="673"/>
      <c r="Y16" s="773">
        <f t="shared" si="9"/>
        <v>0</v>
      </c>
      <c r="Z16" s="688">
        <f t="shared" si="10"/>
        <v>0</v>
      </c>
      <c r="AA16" s="701">
        <f t="shared" si="10"/>
        <v>0</v>
      </c>
      <c r="AB16" s="690">
        <f t="shared" si="11"/>
        <v>0</v>
      </c>
      <c r="AC16" s="779">
        <f t="shared" si="12"/>
        <v>0</v>
      </c>
      <c r="AD16" s="776">
        <f t="shared" si="12"/>
        <v>0</v>
      </c>
      <c r="AE16" s="777">
        <f t="shared" si="13"/>
        <v>0</v>
      </c>
      <c r="AF16" s="672">
        <f>[2]Draw.design!Y16</f>
        <v>0</v>
      </c>
      <c r="AG16" s="673"/>
      <c r="AH16" s="674">
        <f t="shared" si="14"/>
        <v>0</v>
      </c>
      <c r="AI16" s="673">
        <f>[2]Draw.design!AB16</f>
        <v>0</v>
      </c>
      <c r="AJ16" s="673"/>
      <c r="AK16" s="675">
        <f t="shared" si="15"/>
        <v>0</v>
      </c>
      <c r="AL16" s="673">
        <f>[2]Draw.design!AE16</f>
        <v>0</v>
      </c>
      <c r="AM16" s="673"/>
      <c r="AN16" s="675">
        <f t="shared" si="16"/>
        <v>0</v>
      </c>
      <c r="AO16" s="688">
        <f t="shared" si="17"/>
        <v>0</v>
      </c>
      <c r="AP16" s="689">
        <f t="shared" si="17"/>
        <v>0</v>
      </c>
      <c r="AQ16" s="690">
        <f t="shared" si="18"/>
        <v>0</v>
      </c>
      <c r="AR16" s="673">
        <f>[2]Draw.design!AH16</f>
        <v>0</v>
      </c>
      <c r="AS16" s="673"/>
      <c r="AT16" s="674">
        <f t="shared" si="19"/>
        <v>0</v>
      </c>
      <c r="AU16" s="673">
        <f>[2]Draw.design!AK16</f>
        <v>0</v>
      </c>
      <c r="AV16" s="673"/>
      <c r="AW16" s="675">
        <f t="shared" si="20"/>
        <v>0</v>
      </c>
      <c r="AX16" s="673">
        <f>[2]Draw.design!AN16</f>
        <v>0</v>
      </c>
      <c r="AY16" s="673"/>
      <c r="AZ16" s="773">
        <f t="shared" si="21"/>
        <v>0</v>
      </c>
      <c r="BA16" s="688">
        <f t="shared" si="22"/>
        <v>0</v>
      </c>
      <c r="BB16" s="701">
        <f t="shared" si="22"/>
        <v>0</v>
      </c>
      <c r="BC16" s="706">
        <f t="shared" si="23"/>
        <v>0</v>
      </c>
      <c r="BD16" s="711">
        <f t="shared" si="0"/>
        <v>0</v>
      </c>
      <c r="BE16" s="715">
        <f t="shared" si="1"/>
        <v>0</v>
      </c>
      <c r="BF16" s="716">
        <f t="shared" si="24"/>
        <v>0</v>
      </c>
      <c r="BG16" s="717">
        <f t="shared" si="25"/>
        <v>0</v>
      </c>
      <c r="BH16" s="672">
        <f t="shared" si="26"/>
        <v>0</v>
      </c>
      <c r="BI16" s="677">
        <f t="shared" si="27"/>
        <v>0</v>
      </c>
      <c r="BJ16" s="541"/>
      <c r="BK16" s="380"/>
      <c r="BL16" s="374">
        <f>ROUND(VLOOKUP($B16,Test!$A$6:$L$58,12),0)/1000</f>
        <v>0</v>
      </c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  <c r="CG16" s="380"/>
      <c r="CH16" s="380"/>
      <c r="CI16" s="380"/>
      <c r="CJ16" s="380"/>
      <c r="CK16" s="380"/>
      <c r="CL16" s="380"/>
      <c r="CM16" s="380"/>
      <c r="CN16" s="380"/>
      <c r="CO16" s="380"/>
      <c r="CP16" s="380"/>
      <c r="CQ16" s="380"/>
      <c r="CR16" s="380"/>
      <c r="CS16" s="380"/>
      <c r="CT16" s="380"/>
      <c r="CU16" s="380"/>
      <c r="CV16" s="380"/>
      <c r="CW16" s="380"/>
      <c r="CX16" s="380"/>
      <c r="CY16" s="380"/>
      <c r="CZ16" s="380"/>
      <c r="DA16" s="380"/>
      <c r="DB16" s="380"/>
      <c r="DC16" s="380"/>
      <c r="DD16" s="380"/>
      <c r="DE16" s="380"/>
      <c r="DF16" s="380"/>
      <c r="DG16" s="380"/>
      <c r="DH16" s="380"/>
      <c r="DI16" s="380"/>
      <c r="DJ16" s="380"/>
      <c r="DK16" s="380"/>
      <c r="DL16" s="380"/>
      <c r="DM16" s="380"/>
      <c r="DN16" s="380"/>
      <c r="DO16" s="391"/>
      <c r="DP16" s="391"/>
      <c r="DQ16" s="380"/>
      <c r="DR16" s="380"/>
      <c r="DS16" s="380"/>
      <c r="DT16" s="380"/>
    </row>
    <row r="17" spans="1:124" s="383" customFormat="1" ht="33" customHeight="1">
      <c r="A17" s="388">
        <f t="shared" si="28"/>
        <v>11</v>
      </c>
      <c r="B17" s="399">
        <v>51310</v>
      </c>
      <c r="C17" s="536" t="s">
        <v>10</v>
      </c>
      <c r="D17" s="697" t="s">
        <v>261</v>
      </c>
      <c r="E17" s="672">
        <f>[2]Draw.design!D17</f>
        <v>85836.65</v>
      </c>
      <c r="F17" s="673">
        <v>118169.98</v>
      </c>
      <c r="G17" s="675">
        <f t="shared" si="2"/>
        <v>-32333.33</v>
      </c>
      <c r="H17" s="673">
        <f>[2]Draw.design!G17</f>
        <v>76980.61</v>
      </c>
      <c r="I17" s="673">
        <v>107764.52</v>
      </c>
      <c r="J17" s="675">
        <f t="shared" si="3"/>
        <v>-30783.910000000003</v>
      </c>
      <c r="K17" s="673">
        <f>[2]Draw.design!J17</f>
        <v>72535.33</v>
      </c>
      <c r="L17" s="673">
        <v>103852</v>
      </c>
      <c r="M17" s="773">
        <f t="shared" si="4"/>
        <v>-31316.67</v>
      </c>
      <c r="N17" s="688">
        <f t="shared" si="5"/>
        <v>235352.59000000003</v>
      </c>
      <c r="O17" s="689">
        <f t="shared" si="5"/>
        <v>329786.5</v>
      </c>
      <c r="P17" s="690">
        <f t="shared" si="6"/>
        <v>-94433.909999999974</v>
      </c>
      <c r="Q17" s="673">
        <f>[2]Draw.design!M17</f>
        <v>71399.77</v>
      </c>
      <c r="R17" s="673">
        <v>102716.44</v>
      </c>
      <c r="S17" s="675">
        <f t="shared" si="7"/>
        <v>-31316.67</v>
      </c>
      <c r="T17" s="673">
        <f>[2]Draw.design!P17</f>
        <v>38929.160000000003</v>
      </c>
      <c r="U17" s="673"/>
      <c r="V17" s="675">
        <f t="shared" si="8"/>
        <v>38929.160000000003</v>
      </c>
      <c r="W17" s="673">
        <f>[2]Draw.design!S17</f>
        <v>39662.470000000008</v>
      </c>
      <c r="X17" s="673"/>
      <c r="Y17" s="773">
        <f t="shared" si="9"/>
        <v>39662.470000000008</v>
      </c>
      <c r="Z17" s="688">
        <f t="shared" si="10"/>
        <v>149991.40000000002</v>
      </c>
      <c r="AA17" s="701">
        <f t="shared" si="10"/>
        <v>102716.44</v>
      </c>
      <c r="AB17" s="690">
        <f t="shared" si="11"/>
        <v>47274.960000000021</v>
      </c>
      <c r="AC17" s="779">
        <f t="shared" si="12"/>
        <v>385343.99000000005</v>
      </c>
      <c r="AD17" s="776">
        <f t="shared" si="12"/>
        <v>432502.94</v>
      </c>
      <c r="AE17" s="777">
        <f t="shared" si="13"/>
        <v>-47158.949999999953</v>
      </c>
      <c r="AF17" s="672">
        <f>[2]Draw.design!Y17</f>
        <v>26574.690000000002</v>
      </c>
      <c r="AG17" s="673"/>
      <c r="AH17" s="674">
        <f t="shared" si="14"/>
        <v>26574.690000000002</v>
      </c>
      <c r="AI17" s="673">
        <f>[2]Draw.design!AB17</f>
        <v>24292.460000000006</v>
      </c>
      <c r="AJ17" s="673"/>
      <c r="AK17" s="675">
        <f t="shared" si="15"/>
        <v>24292.460000000006</v>
      </c>
      <c r="AL17" s="673">
        <f>[2]Draw.design!AE17</f>
        <v>12806.66</v>
      </c>
      <c r="AM17" s="673"/>
      <c r="AN17" s="675">
        <f t="shared" si="16"/>
        <v>12806.66</v>
      </c>
      <c r="AO17" s="688">
        <f t="shared" si="17"/>
        <v>63673.810000000012</v>
      </c>
      <c r="AP17" s="689">
        <f t="shared" si="17"/>
        <v>0</v>
      </c>
      <c r="AQ17" s="690">
        <f t="shared" si="18"/>
        <v>63673.810000000012</v>
      </c>
      <c r="AR17" s="673">
        <f>[2]Draw.design!AH17</f>
        <v>12499.99</v>
      </c>
      <c r="AS17" s="673"/>
      <c r="AT17" s="674">
        <f t="shared" si="19"/>
        <v>12499.99</v>
      </c>
      <c r="AU17" s="673">
        <f>[2]Draw.design!AK17</f>
        <v>12499.99</v>
      </c>
      <c r="AV17" s="673"/>
      <c r="AW17" s="675">
        <f t="shared" si="20"/>
        <v>12499.99</v>
      </c>
      <c r="AX17" s="673">
        <f>[2]Draw.design!AN17</f>
        <v>12500.05</v>
      </c>
      <c r="AY17" s="673"/>
      <c r="AZ17" s="773">
        <f t="shared" si="21"/>
        <v>12500.05</v>
      </c>
      <c r="BA17" s="688">
        <f t="shared" si="22"/>
        <v>37500.03</v>
      </c>
      <c r="BB17" s="701">
        <f t="shared" si="22"/>
        <v>0</v>
      </c>
      <c r="BC17" s="706">
        <f t="shared" si="23"/>
        <v>37500.03</v>
      </c>
      <c r="BD17" s="711">
        <f t="shared" si="0"/>
        <v>101173.84000000003</v>
      </c>
      <c r="BE17" s="715">
        <f t="shared" si="1"/>
        <v>0</v>
      </c>
      <c r="BF17" s="716">
        <f t="shared" si="24"/>
        <v>101173.84000000003</v>
      </c>
      <c r="BG17" s="717">
        <f t="shared" si="25"/>
        <v>486517.83000000007</v>
      </c>
      <c r="BH17" s="672">
        <f t="shared" si="26"/>
        <v>432502.94</v>
      </c>
      <c r="BI17" s="677">
        <f t="shared" si="27"/>
        <v>54014.890000000072</v>
      </c>
      <c r="BJ17" s="541"/>
      <c r="BK17" s="380"/>
      <c r="BL17" s="374">
        <f>ROUND(VLOOKUP($B17,Test!$A$6:$L$58,12),0)/1000</f>
        <v>99.506</v>
      </c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  <c r="CG17" s="380"/>
      <c r="CH17" s="380"/>
      <c r="CI17" s="380"/>
      <c r="CJ17" s="380"/>
      <c r="CK17" s="380"/>
      <c r="CL17" s="380"/>
      <c r="CM17" s="380"/>
      <c r="CN17" s="380"/>
      <c r="CO17" s="380"/>
      <c r="CP17" s="380"/>
      <c r="CQ17" s="380"/>
      <c r="CR17" s="380"/>
      <c r="CS17" s="380"/>
      <c r="CT17" s="380"/>
      <c r="CU17" s="380"/>
      <c r="CV17" s="380"/>
      <c r="CW17" s="380"/>
      <c r="CX17" s="380"/>
      <c r="CY17" s="380"/>
      <c r="CZ17" s="380"/>
      <c r="DA17" s="380"/>
      <c r="DB17" s="380"/>
      <c r="DC17" s="380"/>
      <c r="DD17" s="380"/>
      <c r="DE17" s="380"/>
      <c r="DF17" s="380"/>
      <c r="DG17" s="380"/>
      <c r="DH17" s="380"/>
      <c r="DI17" s="380"/>
      <c r="DJ17" s="380"/>
      <c r="DK17" s="380"/>
      <c r="DL17" s="380"/>
      <c r="DM17" s="380"/>
      <c r="DN17" s="380"/>
      <c r="DO17" s="391"/>
      <c r="DP17" s="391"/>
      <c r="DQ17" s="380"/>
      <c r="DR17" s="380"/>
      <c r="DS17" s="380"/>
      <c r="DT17" s="380"/>
    </row>
    <row r="18" spans="1:124" s="383" customFormat="1" ht="33" customHeight="1">
      <c r="A18" s="388">
        <f t="shared" si="28"/>
        <v>12</v>
      </c>
      <c r="B18" s="399">
        <v>51311</v>
      </c>
      <c r="C18" s="536" t="s">
        <v>41</v>
      </c>
      <c r="D18" s="697" t="s">
        <v>262</v>
      </c>
      <c r="E18" s="672">
        <f>[2]Draw.design!D18</f>
        <v>0</v>
      </c>
      <c r="F18" s="673"/>
      <c r="G18" s="675">
        <f t="shared" si="2"/>
        <v>0</v>
      </c>
      <c r="H18" s="673">
        <f>[2]Draw.design!G18</f>
        <v>0</v>
      </c>
      <c r="I18" s="673"/>
      <c r="J18" s="675">
        <f t="shared" si="3"/>
        <v>0</v>
      </c>
      <c r="K18" s="673">
        <f>[2]Draw.design!J18</f>
        <v>0</v>
      </c>
      <c r="L18" s="673"/>
      <c r="M18" s="773">
        <f t="shared" si="4"/>
        <v>0</v>
      </c>
      <c r="N18" s="688">
        <f t="shared" si="5"/>
        <v>0</v>
      </c>
      <c r="O18" s="689">
        <f t="shared" si="5"/>
        <v>0</v>
      </c>
      <c r="P18" s="690">
        <f t="shared" si="6"/>
        <v>0</v>
      </c>
      <c r="Q18" s="673">
        <f>[2]Draw.design!M18</f>
        <v>0</v>
      </c>
      <c r="R18" s="673"/>
      <c r="S18" s="675">
        <f t="shared" si="7"/>
        <v>0</v>
      </c>
      <c r="T18" s="673">
        <f>[2]Draw.design!P18</f>
        <v>0</v>
      </c>
      <c r="U18" s="673"/>
      <c r="V18" s="675">
        <f t="shared" si="8"/>
        <v>0</v>
      </c>
      <c r="W18" s="673">
        <f>[2]Draw.design!S18</f>
        <v>0</v>
      </c>
      <c r="X18" s="673"/>
      <c r="Y18" s="773">
        <f t="shared" si="9"/>
        <v>0</v>
      </c>
      <c r="Z18" s="688">
        <f t="shared" si="10"/>
        <v>0</v>
      </c>
      <c r="AA18" s="701">
        <f t="shared" si="10"/>
        <v>0</v>
      </c>
      <c r="AB18" s="690">
        <f t="shared" si="11"/>
        <v>0</v>
      </c>
      <c r="AC18" s="779">
        <f t="shared" si="12"/>
        <v>0</v>
      </c>
      <c r="AD18" s="776">
        <f t="shared" si="12"/>
        <v>0</v>
      </c>
      <c r="AE18" s="777">
        <f t="shared" si="13"/>
        <v>0</v>
      </c>
      <c r="AF18" s="672">
        <f>[2]Draw.design!Y18</f>
        <v>0</v>
      </c>
      <c r="AG18" s="673"/>
      <c r="AH18" s="674">
        <f t="shared" si="14"/>
        <v>0</v>
      </c>
      <c r="AI18" s="673">
        <f>[2]Draw.design!AB18</f>
        <v>0</v>
      </c>
      <c r="AJ18" s="673"/>
      <c r="AK18" s="675">
        <f t="shared" si="15"/>
        <v>0</v>
      </c>
      <c r="AL18" s="673">
        <f>[2]Draw.design!AE18</f>
        <v>0</v>
      </c>
      <c r="AM18" s="673"/>
      <c r="AN18" s="675">
        <f t="shared" si="16"/>
        <v>0</v>
      </c>
      <c r="AO18" s="688">
        <f t="shared" si="17"/>
        <v>0</v>
      </c>
      <c r="AP18" s="689">
        <f t="shared" si="17"/>
        <v>0</v>
      </c>
      <c r="AQ18" s="690">
        <f t="shared" si="18"/>
        <v>0</v>
      </c>
      <c r="AR18" s="673">
        <f>[2]Draw.design!AH18</f>
        <v>0</v>
      </c>
      <c r="AS18" s="673"/>
      <c r="AT18" s="674">
        <f t="shared" si="19"/>
        <v>0</v>
      </c>
      <c r="AU18" s="673">
        <f>[2]Draw.design!AK18</f>
        <v>0</v>
      </c>
      <c r="AV18" s="673"/>
      <c r="AW18" s="675">
        <f t="shared" si="20"/>
        <v>0</v>
      </c>
      <c r="AX18" s="673">
        <f>[2]Draw.design!AN18</f>
        <v>0</v>
      </c>
      <c r="AY18" s="673"/>
      <c r="AZ18" s="773">
        <f t="shared" si="21"/>
        <v>0</v>
      </c>
      <c r="BA18" s="688">
        <f t="shared" si="22"/>
        <v>0</v>
      </c>
      <c r="BB18" s="701">
        <f t="shared" si="22"/>
        <v>0</v>
      </c>
      <c r="BC18" s="706">
        <f t="shared" si="23"/>
        <v>0</v>
      </c>
      <c r="BD18" s="711">
        <f t="shared" si="0"/>
        <v>0</v>
      </c>
      <c r="BE18" s="715">
        <f t="shared" si="1"/>
        <v>0</v>
      </c>
      <c r="BF18" s="716">
        <f t="shared" si="24"/>
        <v>0</v>
      </c>
      <c r="BG18" s="717">
        <f t="shared" si="25"/>
        <v>0</v>
      </c>
      <c r="BH18" s="672">
        <f t="shared" si="26"/>
        <v>0</v>
      </c>
      <c r="BI18" s="677">
        <f t="shared" si="27"/>
        <v>0</v>
      </c>
      <c r="BJ18" s="541"/>
      <c r="BK18" s="380"/>
      <c r="BL18" s="374">
        <f>ROUND(VLOOKUP($B18,Test!$A$6:$L$58,12),0)/1000</f>
        <v>0</v>
      </c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  <c r="CG18" s="380"/>
      <c r="CH18" s="380"/>
      <c r="CI18" s="380"/>
      <c r="CJ18" s="380"/>
      <c r="CK18" s="380"/>
      <c r="CL18" s="380"/>
      <c r="CM18" s="380"/>
      <c r="CN18" s="380"/>
      <c r="CO18" s="380"/>
      <c r="CP18" s="380"/>
      <c r="CQ18" s="380"/>
      <c r="CR18" s="380"/>
      <c r="CS18" s="380"/>
      <c r="CT18" s="380"/>
      <c r="CU18" s="380"/>
      <c r="CV18" s="380"/>
      <c r="CW18" s="380"/>
      <c r="CX18" s="380"/>
      <c r="CY18" s="380"/>
      <c r="CZ18" s="380"/>
      <c r="DA18" s="380"/>
      <c r="DB18" s="380"/>
      <c r="DC18" s="380"/>
      <c r="DD18" s="380"/>
      <c r="DE18" s="380"/>
      <c r="DF18" s="380"/>
      <c r="DG18" s="380"/>
      <c r="DH18" s="380"/>
      <c r="DI18" s="380"/>
      <c r="DJ18" s="380"/>
      <c r="DK18" s="380"/>
      <c r="DL18" s="380"/>
      <c r="DM18" s="380"/>
      <c r="DN18" s="380"/>
      <c r="DO18" s="391"/>
      <c r="DP18" s="391"/>
      <c r="DQ18" s="380"/>
      <c r="DR18" s="380"/>
      <c r="DS18" s="380"/>
      <c r="DT18" s="380"/>
    </row>
    <row r="19" spans="1:124" s="383" customFormat="1" ht="33" customHeight="1">
      <c r="A19" s="388">
        <f t="shared" si="28"/>
        <v>13</v>
      </c>
      <c r="B19" s="399">
        <v>51312</v>
      </c>
      <c r="C19" s="536" t="s">
        <v>62</v>
      </c>
      <c r="D19" s="698" t="s">
        <v>263</v>
      </c>
      <c r="E19" s="672">
        <f>[2]Draw.design!D19</f>
        <v>0</v>
      </c>
      <c r="F19" s="673"/>
      <c r="G19" s="675">
        <f t="shared" si="2"/>
        <v>0</v>
      </c>
      <c r="H19" s="673">
        <f>[2]Draw.design!G19</f>
        <v>0</v>
      </c>
      <c r="I19" s="673">
        <v>0</v>
      </c>
      <c r="J19" s="675">
        <f t="shared" si="3"/>
        <v>0</v>
      </c>
      <c r="K19" s="673">
        <f>[2]Draw.design!J19</f>
        <v>0</v>
      </c>
      <c r="L19" s="673"/>
      <c r="M19" s="773">
        <f t="shared" si="4"/>
        <v>0</v>
      </c>
      <c r="N19" s="688">
        <f t="shared" si="5"/>
        <v>0</v>
      </c>
      <c r="O19" s="689">
        <f t="shared" si="5"/>
        <v>0</v>
      </c>
      <c r="P19" s="690">
        <f t="shared" si="6"/>
        <v>0</v>
      </c>
      <c r="Q19" s="673">
        <f>[2]Draw.design!M19</f>
        <v>0</v>
      </c>
      <c r="R19" s="673"/>
      <c r="S19" s="675">
        <f t="shared" si="7"/>
        <v>0</v>
      </c>
      <c r="T19" s="673">
        <f>[2]Draw.design!P19</f>
        <v>0</v>
      </c>
      <c r="U19" s="673"/>
      <c r="V19" s="675">
        <f t="shared" si="8"/>
        <v>0</v>
      </c>
      <c r="W19" s="673">
        <f>[2]Draw.design!S19</f>
        <v>0</v>
      </c>
      <c r="X19" s="673"/>
      <c r="Y19" s="773">
        <f t="shared" si="9"/>
        <v>0</v>
      </c>
      <c r="Z19" s="688">
        <f t="shared" si="10"/>
        <v>0</v>
      </c>
      <c r="AA19" s="701">
        <f t="shared" si="10"/>
        <v>0</v>
      </c>
      <c r="AB19" s="690">
        <f t="shared" si="11"/>
        <v>0</v>
      </c>
      <c r="AC19" s="779">
        <f t="shared" si="12"/>
        <v>0</v>
      </c>
      <c r="AD19" s="776">
        <f t="shared" si="12"/>
        <v>0</v>
      </c>
      <c r="AE19" s="777">
        <f t="shared" si="13"/>
        <v>0</v>
      </c>
      <c r="AF19" s="672">
        <f>[2]Draw.design!Y19</f>
        <v>0</v>
      </c>
      <c r="AG19" s="673"/>
      <c r="AH19" s="674">
        <f t="shared" si="14"/>
        <v>0</v>
      </c>
      <c r="AI19" s="673">
        <f>[2]Draw.design!AB19</f>
        <v>0</v>
      </c>
      <c r="AJ19" s="673"/>
      <c r="AK19" s="675">
        <f t="shared" si="15"/>
        <v>0</v>
      </c>
      <c r="AL19" s="673">
        <f>[2]Draw.design!AE19</f>
        <v>0</v>
      </c>
      <c r="AM19" s="673"/>
      <c r="AN19" s="675">
        <f t="shared" si="16"/>
        <v>0</v>
      </c>
      <c r="AO19" s="688">
        <f t="shared" si="17"/>
        <v>0</v>
      </c>
      <c r="AP19" s="689">
        <f t="shared" si="17"/>
        <v>0</v>
      </c>
      <c r="AQ19" s="690">
        <f t="shared" si="18"/>
        <v>0</v>
      </c>
      <c r="AR19" s="673">
        <f>[2]Draw.design!AH19</f>
        <v>0</v>
      </c>
      <c r="AS19" s="673"/>
      <c r="AT19" s="674">
        <f t="shared" si="19"/>
        <v>0</v>
      </c>
      <c r="AU19" s="673">
        <f>[2]Draw.design!AK19</f>
        <v>0</v>
      </c>
      <c r="AV19" s="673"/>
      <c r="AW19" s="675">
        <f t="shared" si="20"/>
        <v>0</v>
      </c>
      <c r="AX19" s="673">
        <f>[2]Draw.design!AN19</f>
        <v>0</v>
      </c>
      <c r="AY19" s="673"/>
      <c r="AZ19" s="773">
        <f t="shared" si="21"/>
        <v>0</v>
      </c>
      <c r="BA19" s="688">
        <f t="shared" si="22"/>
        <v>0</v>
      </c>
      <c r="BB19" s="701">
        <f t="shared" si="22"/>
        <v>0</v>
      </c>
      <c r="BC19" s="706">
        <f t="shared" si="23"/>
        <v>0</v>
      </c>
      <c r="BD19" s="711">
        <f t="shared" si="0"/>
        <v>0</v>
      </c>
      <c r="BE19" s="715">
        <f t="shared" si="1"/>
        <v>0</v>
      </c>
      <c r="BF19" s="716">
        <f t="shared" si="24"/>
        <v>0</v>
      </c>
      <c r="BG19" s="717">
        <f t="shared" si="25"/>
        <v>0</v>
      </c>
      <c r="BH19" s="672">
        <f t="shared" si="26"/>
        <v>0</v>
      </c>
      <c r="BI19" s="677">
        <f t="shared" si="27"/>
        <v>0</v>
      </c>
      <c r="BJ19" s="541"/>
      <c r="BK19" s="380"/>
      <c r="BL19" s="374">
        <f>ROUND(VLOOKUP($B19,Test!$A$6:$L$58,12),0)/1000</f>
        <v>0</v>
      </c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  <c r="CG19" s="380"/>
      <c r="CH19" s="380"/>
      <c r="CI19" s="380"/>
      <c r="CJ19" s="380"/>
      <c r="CK19" s="380"/>
      <c r="CL19" s="380"/>
      <c r="CM19" s="380"/>
      <c r="CN19" s="380"/>
      <c r="CO19" s="380"/>
      <c r="CP19" s="380"/>
      <c r="CQ19" s="380"/>
      <c r="CR19" s="380"/>
      <c r="CS19" s="380"/>
      <c r="CT19" s="380"/>
      <c r="CU19" s="380"/>
      <c r="CV19" s="380"/>
      <c r="CW19" s="380"/>
      <c r="CX19" s="380"/>
      <c r="CY19" s="380"/>
      <c r="CZ19" s="380"/>
      <c r="DA19" s="380"/>
      <c r="DB19" s="380"/>
      <c r="DC19" s="380"/>
      <c r="DD19" s="380"/>
      <c r="DE19" s="380"/>
      <c r="DF19" s="380"/>
      <c r="DG19" s="380"/>
      <c r="DH19" s="380"/>
      <c r="DI19" s="380"/>
      <c r="DJ19" s="380"/>
      <c r="DK19" s="380"/>
      <c r="DL19" s="380"/>
      <c r="DM19" s="380"/>
      <c r="DN19" s="380"/>
      <c r="DO19" s="391"/>
      <c r="DP19" s="391"/>
      <c r="DQ19" s="380"/>
      <c r="DR19" s="380"/>
      <c r="DS19" s="380"/>
      <c r="DT19" s="380"/>
    </row>
    <row r="20" spans="1:124" s="383" customFormat="1" ht="33" customHeight="1">
      <c r="A20" s="388">
        <f t="shared" si="28"/>
        <v>14</v>
      </c>
      <c r="B20" s="399">
        <v>51313</v>
      </c>
      <c r="C20" s="536" t="s">
        <v>11</v>
      </c>
      <c r="D20" s="698" t="s">
        <v>264</v>
      </c>
      <c r="E20" s="672">
        <f>[2]Draw.design!D20</f>
        <v>0</v>
      </c>
      <c r="F20" s="673"/>
      <c r="G20" s="675">
        <f t="shared" si="2"/>
        <v>0</v>
      </c>
      <c r="H20" s="673">
        <f>[2]Draw.design!G20</f>
        <v>0</v>
      </c>
      <c r="I20" s="673"/>
      <c r="J20" s="675">
        <f t="shared" si="3"/>
        <v>0</v>
      </c>
      <c r="K20" s="673">
        <f>[2]Draw.design!J20</f>
        <v>0</v>
      </c>
      <c r="L20" s="673"/>
      <c r="M20" s="773">
        <f t="shared" si="4"/>
        <v>0</v>
      </c>
      <c r="N20" s="688">
        <f t="shared" si="5"/>
        <v>0</v>
      </c>
      <c r="O20" s="689">
        <f t="shared" si="5"/>
        <v>0</v>
      </c>
      <c r="P20" s="690">
        <f t="shared" si="6"/>
        <v>0</v>
      </c>
      <c r="Q20" s="673">
        <f>[2]Draw.design!M20</f>
        <v>0</v>
      </c>
      <c r="R20" s="673"/>
      <c r="S20" s="675">
        <f t="shared" si="7"/>
        <v>0</v>
      </c>
      <c r="T20" s="673">
        <f>[2]Draw.design!P20</f>
        <v>0</v>
      </c>
      <c r="U20" s="673"/>
      <c r="V20" s="675">
        <f t="shared" si="8"/>
        <v>0</v>
      </c>
      <c r="W20" s="673">
        <f>[2]Draw.design!S20</f>
        <v>0</v>
      </c>
      <c r="X20" s="673"/>
      <c r="Y20" s="773">
        <f t="shared" si="9"/>
        <v>0</v>
      </c>
      <c r="Z20" s="688">
        <f t="shared" si="10"/>
        <v>0</v>
      </c>
      <c r="AA20" s="701">
        <f t="shared" si="10"/>
        <v>0</v>
      </c>
      <c r="AB20" s="690">
        <f t="shared" si="11"/>
        <v>0</v>
      </c>
      <c r="AC20" s="779">
        <f t="shared" si="12"/>
        <v>0</v>
      </c>
      <c r="AD20" s="776">
        <f t="shared" si="12"/>
        <v>0</v>
      </c>
      <c r="AE20" s="777">
        <f t="shared" si="13"/>
        <v>0</v>
      </c>
      <c r="AF20" s="672">
        <f>[2]Draw.design!Y20</f>
        <v>0</v>
      </c>
      <c r="AG20" s="673"/>
      <c r="AH20" s="674">
        <f t="shared" si="14"/>
        <v>0</v>
      </c>
      <c r="AI20" s="673">
        <f>[2]Draw.design!AB20</f>
        <v>0</v>
      </c>
      <c r="AJ20" s="673"/>
      <c r="AK20" s="675">
        <f t="shared" si="15"/>
        <v>0</v>
      </c>
      <c r="AL20" s="673">
        <f>[2]Draw.design!AE20</f>
        <v>0</v>
      </c>
      <c r="AM20" s="673"/>
      <c r="AN20" s="675">
        <f t="shared" si="16"/>
        <v>0</v>
      </c>
      <c r="AO20" s="688">
        <f t="shared" si="17"/>
        <v>0</v>
      </c>
      <c r="AP20" s="689">
        <f t="shared" si="17"/>
        <v>0</v>
      </c>
      <c r="AQ20" s="690">
        <f t="shared" si="18"/>
        <v>0</v>
      </c>
      <c r="AR20" s="673">
        <f>[2]Draw.design!AH20</f>
        <v>0</v>
      </c>
      <c r="AS20" s="673"/>
      <c r="AT20" s="674">
        <f t="shared" si="19"/>
        <v>0</v>
      </c>
      <c r="AU20" s="673">
        <f>[2]Draw.design!AK20</f>
        <v>0</v>
      </c>
      <c r="AV20" s="673"/>
      <c r="AW20" s="675">
        <f t="shared" si="20"/>
        <v>0</v>
      </c>
      <c r="AX20" s="673">
        <f>[2]Draw.design!AN20</f>
        <v>0</v>
      </c>
      <c r="AY20" s="673"/>
      <c r="AZ20" s="773">
        <f t="shared" si="21"/>
        <v>0</v>
      </c>
      <c r="BA20" s="688">
        <f t="shared" si="22"/>
        <v>0</v>
      </c>
      <c r="BB20" s="701">
        <f t="shared" si="22"/>
        <v>0</v>
      </c>
      <c r="BC20" s="706">
        <f t="shared" si="23"/>
        <v>0</v>
      </c>
      <c r="BD20" s="711">
        <f t="shared" si="0"/>
        <v>0</v>
      </c>
      <c r="BE20" s="715">
        <f t="shared" si="1"/>
        <v>0</v>
      </c>
      <c r="BF20" s="716">
        <f t="shared" si="24"/>
        <v>0</v>
      </c>
      <c r="BG20" s="717">
        <f t="shared" si="25"/>
        <v>0</v>
      </c>
      <c r="BH20" s="672">
        <f t="shared" si="26"/>
        <v>0</v>
      </c>
      <c r="BI20" s="677">
        <f t="shared" si="27"/>
        <v>0</v>
      </c>
      <c r="BJ20" s="541"/>
      <c r="BK20" s="380"/>
      <c r="BL20" s="374">
        <f>ROUND(VLOOKUP($B20,Test!$A$6:$L$58,12),0)/1000</f>
        <v>0</v>
      </c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  <c r="CG20" s="380"/>
      <c r="CH20" s="380"/>
      <c r="CI20" s="380"/>
      <c r="CJ20" s="380"/>
      <c r="CK20" s="380"/>
      <c r="CL20" s="380"/>
      <c r="CM20" s="380"/>
      <c r="CN20" s="380"/>
      <c r="CO20" s="380"/>
      <c r="CP20" s="380"/>
      <c r="CQ20" s="380"/>
      <c r="CR20" s="380"/>
      <c r="CS20" s="380"/>
      <c r="CT20" s="380"/>
      <c r="CU20" s="380"/>
      <c r="CV20" s="380"/>
      <c r="CW20" s="380"/>
      <c r="CX20" s="380"/>
      <c r="CY20" s="380"/>
      <c r="CZ20" s="380"/>
      <c r="DA20" s="380"/>
      <c r="DB20" s="380"/>
      <c r="DC20" s="380"/>
      <c r="DD20" s="380"/>
      <c r="DE20" s="380"/>
      <c r="DF20" s="380"/>
      <c r="DG20" s="380"/>
      <c r="DH20" s="380"/>
      <c r="DI20" s="380"/>
      <c r="DJ20" s="380"/>
      <c r="DK20" s="380"/>
      <c r="DL20" s="380"/>
      <c r="DM20" s="380"/>
      <c r="DN20" s="380"/>
      <c r="DO20" s="391"/>
      <c r="DP20" s="391"/>
      <c r="DQ20" s="380"/>
      <c r="DR20" s="380"/>
      <c r="DS20" s="380"/>
      <c r="DT20" s="380"/>
    </row>
    <row r="21" spans="1:124" s="383" customFormat="1" ht="33" customHeight="1">
      <c r="A21" s="388">
        <f t="shared" si="28"/>
        <v>15</v>
      </c>
      <c r="B21" s="399">
        <v>51314</v>
      </c>
      <c r="C21" s="536" t="s">
        <v>12</v>
      </c>
      <c r="D21" s="698" t="s">
        <v>265</v>
      </c>
      <c r="E21" s="672">
        <f>[2]Draw.design!D21</f>
        <v>0</v>
      </c>
      <c r="F21" s="673"/>
      <c r="G21" s="675">
        <f t="shared" si="2"/>
        <v>0</v>
      </c>
      <c r="H21" s="673">
        <f>[2]Draw.design!G21</f>
        <v>0</v>
      </c>
      <c r="I21" s="673"/>
      <c r="J21" s="675">
        <f t="shared" si="3"/>
        <v>0</v>
      </c>
      <c r="K21" s="673">
        <f>[2]Draw.design!J21</f>
        <v>0</v>
      </c>
      <c r="L21" s="673"/>
      <c r="M21" s="773">
        <f t="shared" si="4"/>
        <v>0</v>
      </c>
      <c r="N21" s="688">
        <f t="shared" si="5"/>
        <v>0</v>
      </c>
      <c r="O21" s="689">
        <f t="shared" si="5"/>
        <v>0</v>
      </c>
      <c r="P21" s="690">
        <f t="shared" si="6"/>
        <v>0</v>
      </c>
      <c r="Q21" s="673">
        <f>[2]Draw.design!M21</f>
        <v>0</v>
      </c>
      <c r="R21" s="673"/>
      <c r="S21" s="675">
        <f t="shared" si="7"/>
        <v>0</v>
      </c>
      <c r="T21" s="673">
        <f>[2]Draw.design!P21</f>
        <v>0</v>
      </c>
      <c r="U21" s="673"/>
      <c r="V21" s="675">
        <f t="shared" si="8"/>
        <v>0</v>
      </c>
      <c r="W21" s="673">
        <f>[2]Draw.design!S21</f>
        <v>0</v>
      </c>
      <c r="X21" s="673"/>
      <c r="Y21" s="773">
        <f t="shared" si="9"/>
        <v>0</v>
      </c>
      <c r="Z21" s="688">
        <f t="shared" si="10"/>
        <v>0</v>
      </c>
      <c r="AA21" s="701">
        <f t="shared" si="10"/>
        <v>0</v>
      </c>
      <c r="AB21" s="690">
        <f t="shared" si="11"/>
        <v>0</v>
      </c>
      <c r="AC21" s="779">
        <f t="shared" si="12"/>
        <v>0</v>
      </c>
      <c r="AD21" s="776">
        <f t="shared" si="12"/>
        <v>0</v>
      </c>
      <c r="AE21" s="777">
        <f t="shared" si="13"/>
        <v>0</v>
      </c>
      <c r="AF21" s="672">
        <f>[2]Draw.design!Y21</f>
        <v>0</v>
      </c>
      <c r="AG21" s="673"/>
      <c r="AH21" s="674">
        <f t="shared" si="14"/>
        <v>0</v>
      </c>
      <c r="AI21" s="673">
        <f>[2]Draw.design!AB21</f>
        <v>0</v>
      </c>
      <c r="AJ21" s="673"/>
      <c r="AK21" s="675">
        <f t="shared" si="15"/>
        <v>0</v>
      </c>
      <c r="AL21" s="673">
        <f>[2]Draw.design!AE21</f>
        <v>0</v>
      </c>
      <c r="AM21" s="673"/>
      <c r="AN21" s="675">
        <f t="shared" si="16"/>
        <v>0</v>
      </c>
      <c r="AO21" s="688">
        <f t="shared" si="17"/>
        <v>0</v>
      </c>
      <c r="AP21" s="689">
        <f t="shared" si="17"/>
        <v>0</v>
      </c>
      <c r="AQ21" s="690">
        <f t="shared" si="18"/>
        <v>0</v>
      </c>
      <c r="AR21" s="673">
        <f>[2]Draw.design!AH21</f>
        <v>0</v>
      </c>
      <c r="AS21" s="673"/>
      <c r="AT21" s="674">
        <f t="shared" si="19"/>
        <v>0</v>
      </c>
      <c r="AU21" s="673">
        <f>[2]Draw.design!AK21</f>
        <v>0</v>
      </c>
      <c r="AV21" s="673"/>
      <c r="AW21" s="675">
        <f t="shared" si="20"/>
        <v>0</v>
      </c>
      <c r="AX21" s="673">
        <f>[2]Draw.design!AN21</f>
        <v>0</v>
      </c>
      <c r="AY21" s="673"/>
      <c r="AZ21" s="773">
        <f t="shared" si="21"/>
        <v>0</v>
      </c>
      <c r="BA21" s="688">
        <f t="shared" si="22"/>
        <v>0</v>
      </c>
      <c r="BB21" s="701">
        <f t="shared" si="22"/>
        <v>0</v>
      </c>
      <c r="BC21" s="706">
        <f t="shared" si="23"/>
        <v>0</v>
      </c>
      <c r="BD21" s="711">
        <f t="shared" si="0"/>
        <v>0</v>
      </c>
      <c r="BE21" s="715">
        <f t="shared" si="1"/>
        <v>0</v>
      </c>
      <c r="BF21" s="716">
        <f t="shared" si="24"/>
        <v>0</v>
      </c>
      <c r="BG21" s="717">
        <f t="shared" si="25"/>
        <v>0</v>
      </c>
      <c r="BH21" s="672">
        <f t="shared" si="26"/>
        <v>0</v>
      </c>
      <c r="BI21" s="677">
        <f t="shared" si="27"/>
        <v>0</v>
      </c>
      <c r="BJ21" s="541"/>
      <c r="BK21" s="380"/>
      <c r="BL21" s="374">
        <f>ROUND(VLOOKUP($B21,Test!$A$6:$L$58,12),0)/1000</f>
        <v>0</v>
      </c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  <c r="CG21" s="380"/>
      <c r="CH21" s="380"/>
      <c r="CI21" s="380"/>
      <c r="CJ21" s="380"/>
      <c r="CK21" s="380"/>
      <c r="CL21" s="380"/>
      <c r="CM21" s="380"/>
      <c r="CN21" s="380"/>
      <c r="CO21" s="380"/>
      <c r="CP21" s="380"/>
      <c r="CQ21" s="380"/>
      <c r="CR21" s="380"/>
      <c r="CS21" s="380"/>
      <c r="CT21" s="380"/>
      <c r="CU21" s="380"/>
      <c r="CV21" s="380"/>
      <c r="CW21" s="380"/>
      <c r="CX21" s="380"/>
      <c r="CY21" s="380"/>
      <c r="CZ21" s="380"/>
      <c r="DA21" s="380"/>
      <c r="DB21" s="380"/>
      <c r="DC21" s="380"/>
      <c r="DD21" s="380"/>
      <c r="DE21" s="380"/>
      <c r="DF21" s="380"/>
      <c r="DG21" s="380"/>
      <c r="DH21" s="380"/>
      <c r="DI21" s="380"/>
      <c r="DJ21" s="380"/>
      <c r="DK21" s="380"/>
      <c r="DL21" s="380"/>
      <c r="DM21" s="380"/>
      <c r="DN21" s="380"/>
      <c r="DO21" s="391"/>
      <c r="DP21" s="391"/>
      <c r="DQ21" s="380"/>
      <c r="DR21" s="380"/>
      <c r="DS21" s="380"/>
      <c r="DT21" s="380"/>
    </row>
    <row r="22" spans="1:124" s="383" customFormat="1" ht="33" customHeight="1">
      <c r="A22" s="388">
        <f t="shared" si="28"/>
        <v>16</v>
      </c>
      <c r="B22" s="399">
        <v>51315</v>
      </c>
      <c r="C22" s="536" t="s">
        <v>59</v>
      </c>
      <c r="D22" s="698" t="s">
        <v>266</v>
      </c>
      <c r="E22" s="672">
        <f>[2]Draw.design!D22</f>
        <v>69170.83</v>
      </c>
      <c r="F22" s="673">
        <v>162847.39000000001</v>
      </c>
      <c r="G22" s="675">
        <f t="shared" si="2"/>
        <v>-93676.560000000012</v>
      </c>
      <c r="H22" s="673">
        <f>[2]Draw.design!G22</f>
        <v>71620.83</v>
      </c>
      <c r="I22" s="673">
        <v>152341.13</v>
      </c>
      <c r="J22" s="675">
        <f t="shared" si="3"/>
        <v>-80720.3</v>
      </c>
      <c r="K22" s="673">
        <f>[2]Draw.design!J22</f>
        <v>71620.83</v>
      </c>
      <c r="L22" s="673">
        <v>162847.39000000001</v>
      </c>
      <c r="M22" s="773">
        <f t="shared" si="4"/>
        <v>-91226.560000000012</v>
      </c>
      <c r="N22" s="688">
        <f t="shared" si="5"/>
        <v>212412.49</v>
      </c>
      <c r="O22" s="689">
        <f t="shared" si="5"/>
        <v>478035.91000000003</v>
      </c>
      <c r="P22" s="690">
        <f t="shared" si="6"/>
        <v>-265623.42000000004</v>
      </c>
      <c r="Q22" s="673">
        <f>[2]Draw.design!M22</f>
        <v>71620.83</v>
      </c>
      <c r="R22" s="673">
        <v>157594.26999999999</v>
      </c>
      <c r="S22" s="675">
        <f t="shared" si="7"/>
        <v>-85973.439999999988</v>
      </c>
      <c r="T22" s="673">
        <f>[2]Draw.design!P22</f>
        <v>71620.83</v>
      </c>
      <c r="U22" s="673"/>
      <c r="V22" s="675">
        <f t="shared" si="8"/>
        <v>71620.83</v>
      </c>
      <c r="W22" s="673">
        <f>[2]Draw.design!S22</f>
        <v>70654.73000000001</v>
      </c>
      <c r="X22" s="673"/>
      <c r="Y22" s="773">
        <f t="shared" si="9"/>
        <v>70654.73000000001</v>
      </c>
      <c r="Z22" s="688">
        <f t="shared" si="10"/>
        <v>213896.39</v>
      </c>
      <c r="AA22" s="701">
        <f t="shared" si="10"/>
        <v>157594.26999999999</v>
      </c>
      <c r="AB22" s="690">
        <f t="shared" si="11"/>
        <v>56302.120000000024</v>
      </c>
      <c r="AC22" s="779">
        <f t="shared" si="12"/>
        <v>426308.88</v>
      </c>
      <c r="AD22" s="776">
        <f t="shared" si="12"/>
        <v>635630.18000000005</v>
      </c>
      <c r="AE22" s="777">
        <f t="shared" si="13"/>
        <v>-209321.30000000005</v>
      </c>
      <c r="AF22" s="672">
        <f>[2]Draw.design!Y22</f>
        <v>69887.5</v>
      </c>
      <c r="AG22" s="673"/>
      <c r="AH22" s="674">
        <f t="shared" si="14"/>
        <v>69887.5</v>
      </c>
      <c r="AI22" s="673">
        <f>[2]Draw.design!AB22</f>
        <v>69887.5</v>
      </c>
      <c r="AJ22" s="673"/>
      <c r="AK22" s="675">
        <f t="shared" si="15"/>
        <v>69887.5</v>
      </c>
      <c r="AL22" s="673">
        <f>[2]Draw.design!AE22</f>
        <v>69887.5</v>
      </c>
      <c r="AM22" s="673"/>
      <c r="AN22" s="675">
        <f t="shared" si="16"/>
        <v>69887.5</v>
      </c>
      <c r="AO22" s="688">
        <f t="shared" si="17"/>
        <v>209662.5</v>
      </c>
      <c r="AP22" s="689">
        <f t="shared" si="17"/>
        <v>0</v>
      </c>
      <c r="AQ22" s="690">
        <f t="shared" si="18"/>
        <v>209662.5</v>
      </c>
      <c r="AR22" s="673">
        <f>[2]Draw.design!AH22</f>
        <v>69887.5</v>
      </c>
      <c r="AS22" s="673"/>
      <c r="AT22" s="674">
        <f t="shared" si="19"/>
        <v>69887.5</v>
      </c>
      <c r="AU22" s="673">
        <f>[2]Draw.design!AK22</f>
        <v>69887.5</v>
      </c>
      <c r="AV22" s="673"/>
      <c r="AW22" s="675">
        <f t="shared" si="20"/>
        <v>69887.5</v>
      </c>
      <c r="AX22" s="673">
        <f>[2]Draw.design!AN22</f>
        <v>69887.5</v>
      </c>
      <c r="AY22" s="673"/>
      <c r="AZ22" s="773">
        <f t="shared" si="21"/>
        <v>69887.5</v>
      </c>
      <c r="BA22" s="688">
        <f t="shared" si="22"/>
        <v>209662.5</v>
      </c>
      <c r="BB22" s="701">
        <f t="shared" si="22"/>
        <v>0</v>
      </c>
      <c r="BC22" s="706">
        <f t="shared" si="23"/>
        <v>209662.5</v>
      </c>
      <c r="BD22" s="711">
        <f t="shared" si="0"/>
        <v>419325</v>
      </c>
      <c r="BE22" s="715">
        <f t="shared" si="1"/>
        <v>0</v>
      </c>
      <c r="BF22" s="716">
        <f t="shared" si="24"/>
        <v>419325</v>
      </c>
      <c r="BG22" s="717">
        <f t="shared" si="25"/>
        <v>845633.88</v>
      </c>
      <c r="BH22" s="672">
        <f t="shared" si="26"/>
        <v>635630.18000000005</v>
      </c>
      <c r="BI22" s="677">
        <f t="shared" si="27"/>
        <v>210003.69999999995</v>
      </c>
      <c r="BJ22" s="541"/>
      <c r="BK22" s="380"/>
      <c r="BL22" s="374">
        <f>ROUND(VLOOKUP($B22,Test!$A$6:$L$58,12),0)/1000</f>
        <v>0</v>
      </c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  <c r="CG22" s="380"/>
      <c r="CH22" s="380"/>
      <c r="CI22" s="380"/>
      <c r="CJ22" s="380"/>
      <c r="CK22" s="380"/>
      <c r="CL22" s="380"/>
      <c r="CM22" s="380"/>
      <c r="CN22" s="380"/>
      <c r="CO22" s="380"/>
      <c r="CP22" s="380"/>
      <c r="CQ22" s="380"/>
      <c r="CR22" s="380"/>
      <c r="CS22" s="380"/>
      <c r="CT22" s="380"/>
      <c r="CU22" s="380"/>
      <c r="CV22" s="380"/>
      <c r="CW22" s="380"/>
      <c r="CX22" s="380"/>
      <c r="CY22" s="380"/>
      <c r="CZ22" s="380"/>
      <c r="DA22" s="380"/>
      <c r="DB22" s="380"/>
      <c r="DC22" s="380"/>
      <c r="DD22" s="380"/>
      <c r="DE22" s="380"/>
      <c r="DF22" s="380"/>
      <c r="DG22" s="380"/>
      <c r="DH22" s="380"/>
      <c r="DI22" s="380"/>
      <c r="DJ22" s="380"/>
      <c r="DK22" s="380"/>
      <c r="DL22" s="380"/>
      <c r="DM22" s="380"/>
      <c r="DN22" s="380"/>
      <c r="DO22" s="391"/>
      <c r="DP22" s="391"/>
      <c r="DQ22" s="380"/>
      <c r="DR22" s="380"/>
      <c r="DS22" s="380"/>
      <c r="DT22" s="380"/>
    </row>
    <row r="23" spans="1:124" s="383" customFormat="1" ht="33" customHeight="1">
      <c r="A23" s="388">
        <f t="shared" si="28"/>
        <v>17</v>
      </c>
      <c r="B23" s="399">
        <v>51399</v>
      </c>
      <c r="C23" s="536" t="s">
        <v>13</v>
      </c>
      <c r="D23" s="698" t="s">
        <v>267</v>
      </c>
      <c r="E23" s="672">
        <f>[2]Draw.design!D23</f>
        <v>0</v>
      </c>
      <c r="F23" s="673">
        <v>666.93</v>
      </c>
      <c r="G23" s="675">
        <f t="shared" si="2"/>
        <v>-666.93</v>
      </c>
      <c r="H23" s="673">
        <f>[2]Draw.design!G23</f>
        <v>0</v>
      </c>
      <c r="I23" s="673"/>
      <c r="J23" s="675">
        <f t="shared" si="3"/>
        <v>0</v>
      </c>
      <c r="K23" s="673">
        <f>[2]Draw.design!J23</f>
        <v>0</v>
      </c>
      <c r="L23" s="673">
        <v>1036.2</v>
      </c>
      <c r="M23" s="773">
        <f t="shared" si="4"/>
        <v>-1036.2</v>
      </c>
      <c r="N23" s="688">
        <f t="shared" si="5"/>
        <v>0</v>
      </c>
      <c r="O23" s="689">
        <f t="shared" si="5"/>
        <v>1703.13</v>
      </c>
      <c r="P23" s="690">
        <f t="shared" si="6"/>
        <v>-1703.13</v>
      </c>
      <c r="Q23" s="673">
        <f>[2]Draw.design!M23</f>
        <v>0</v>
      </c>
      <c r="R23" s="673"/>
      <c r="S23" s="675">
        <f t="shared" si="7"/>
        <v>0</v>
      </c>
      <c r="T23" s="673">
        <f>[2]Draw.design!P23</f>
        <v>0</v>
      </c>
      <c r="U23" s="673"/>
      <c r="V23" s="675">
        <f t="shared" si="8"/>
        <v>0</v>
      </c>
      <c r="W23" s="673">
        <f>[2]Draw.design!S23</f>
        <v>0</v>
      </c>
      <c r="X23" s="673"/>
      <c r="Y23" s="773">
        <f t="shared" si="9"/>
        <v>0</v>
      </c>
      <c r="Z23" s="688">
        <f t="shared" si="10"/>
        <v>0</v>
      </c>
      <c r="AA23" s="701">
        <f t="shared" si="10"/>
        <v>0</v>
      </c>
      <c r="AB23" s="690">
        <f t="shared" si="11"/>
        <v>0</v>
      </c>
      <c r="AC23" s="779">
        <f t="shared" si="12"/>
        <v>0</v>
      </c>
      <c r="AD23" s="776">
        <f t="shared" si="12"/>
        <v>1703.13</v>
      </c>
      <c r="AE23" s="777">
        <f t="shared" si="13"/>
        <v>-1703.13</v>
      </c>
      <c r="AF23" s="672">
        <f>[2]Draw.design!Y23</f>
        <v>0</v>
      </c>
      <c r="AG23" s="673"/>
      <c r="AH23" s="674">
        <f t="shared" si="14"/>
        <v>0</v>
      </c>
      <c r="AI23" s="673">
        <f>[2]Draw.design!AB23</f>
        <v>0</v>
      </c>
      <c r="AJ23" s="673"/>
      <c r="AK23" s="675">
        <f t="shared" si="15"/>
        <v>0</v>
      </c>
      <c r="AL23" s="673">
        <f>[2]Draw.design!AE23</f>
        <v>0</v>
      </c>
      <c r="AM23" s="673"/>
      <c r="AN23" s="675">
        <f t="shared" si="16"/>
        <v>0</v>
      </c>
      <c r="AO23" s="688">
        <f t="shared" si="17"/>
        <v>0</v>
      </c>
      <c r="AP23" s="689">
        <f t="shared" si="17"/>
        <v>0</v>
      </c>
      <c r="AQ23" s="690">
        <f t="shared" si="18"/>
        <v>0</v>
      </c>
      <c r="AR23" s="673">
        <f>[2]Draw.design!AH23</f>
        <v>0</v>
      </c>
      <c r="AS23" s="673"/>
      <c r="AT23" s="674">
        <f t="shared" si="19"/>
        <v>0</v>
      </c>
      <c r="AU23" s="673">
        <f>[2]Draw.design!AK23</f>
        <v>0</v>
      </c>
      <c r="AV23" s="673"/>
      <c r="AW23" s="675">
        <f t="shared" si="20"/>
        <v>0</v>
      </c>
      <c r="AX23" s="673">
        <f>[2]Draw.design!AN23</f>
        <v>0</v>
      </c>
      <c r="AY23" s="673"/>
      <c r="AZ23" s="773">
        <f t="shared" si="21"/>
        <v>0</v>
      </c>
      <c r="BA23" s="688">
        <f t="shared" si="22"/>
        <v>0</v>
      </c>
      <c r="BB23" s="701">
        <f t="shared" si="22"/>
        <v>0</v>
      </c>
      <c r="BC23" s="706">
        <f t="shared" si="23"/>
        <v>0</v>
      </c>
      <c r="BD23" s="711">
        <f t="shared" si="0"/>
        <v>0</v>
      </c>
      <c r="BE23" s="715">
        <f t="shared" si="1"/>
        <v>0</v>
      </c>
      <c r="BF23" s="716">
        <f t="shared" si="24"/>
        <v>0</v>
      </c>
      <c r="BG23" s="717">
        <f t="shared" si="25"/>
        <v>0</v>
      </c>
      <c r="BH23" s="672">
        <f t="shared" si="26"/>
        <v>1703.13</v>
      </c>
      <c r="BI23" s="677">
        <f t="shared" si="27"/>
        <v>-1703.13</v>
      </c>
      <c r="BJ23" s="541"/>
      <c r="BK23" s="380"/>
      <c r="BL23" s="374">
        <f>ROUND(VLOOKUP($B23,Test!$A$6:$L$58,12),0)/1000</f>
        <v>0</v>
      </c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  <c r="CG23" s="380"/>
      <c r="CH23" s="380"/>
      <c r="CI23" s="380"/>
      <c r="CJ23" s="380"/>
      <c r="CK23" s="380"/>
      <c r="CL23" s="380"/>
      <c r="CM23" s="380"/>
      <c r="CN23" s="380"/>
      <c r="CO23" s="380"/>
      <c r="CP23" s="380"/>
      <c r="CQ23" s="380"/>
      <c r="CR23" s="380"/>
      <c r="CS23" s="380"/>
      <c r="CT23" s="380"/>
      <c r="CU23" s="380"/>
      <c r="CV23" s="380"/>
      <c r="CW23" s="380"/>
      <c r="CX23" s="380"/>
      <c r="CY23" s="380"/>
      <c r="CZ23" s="380"/>
      <c r="DA23" s="380"/>
      <c r="DB23" s="380"/>
      <c r="DC23" s="380"/>
      <c r="DD23" s="380"/>
      <c r="DE23" s="380"/>
      <c r="DF23" s="380"/>
      <c r="DG23" s="380"/>
      <c r="DH23" s="380"/>
      <c r="DI23" s="380"/>
      <c r="DJ23" s="380"/>
      <c r="DK23" s="380"/>
      <c r="DL23" s="380"/>
      <c r="DM23" s="380"/>
      <c r="DN23" s="380"/>
      <c r="DO23" s="391"/>
      <c r="DP23" s="391"/>
      <c r="DQ23" s="380"/>
      <c r="DR23" s="380"/>
      <c r="DS23" s="380"/>
      <c r="DT23" s="380"/>
    </row>
    <row r="24" spans="1:124" s="383" customFormat="1" ht="33" customHeight="1">
      <c r="A24" s="388">
        <f t="shared" si="28"/>
        <v>18</v>
      </c>
      <c r="B24" s="399">
        <v>51401</v>
      </c>
      <c r="C24" s="536" t="s">
        <v>14</v>
      </c>
      <c r="D24" s="698" t="s">
        <v>268</v>
      </c>
      <c r="E24" s="672">
        <f>[2]Draw.design!D24</f>
        <v>0</v>
      </c>
      <c r="F24" s="673"/>
      <c r="G24" s="675">
        <f t="shared" si="2"/>
        <v>0</v>
      </c>
      <c r="H24" s="673">
        <f>[2]Draw.design!G24</f>
        <v>0</v>
      </c>
      <c r="I24" s="673"/>
      <c r="J24" s="675">
        <f t="shared" si="3"/>
        <v>0</v>
      </c>
      <c r="K24" s="673">
        <f>[2]Draw.design!J24</f>
        <v>0</v>
      </c>
      <c r="L24" s="673"/>
      <c r="M24" s="773">
        <f t="shared" si="4"/>
        <v>0</v>
      </c>
      <c r="N24" s="688">
        <f t="shared" si="5"/>
        <v>0</v>
      </c>
      <c r="O24" s="689">
        <f t="shared" si="5"/>
        <v>0</v>
      </c>
      <c r="P24" s="690">
        <f t="shared" si="6"/>
        <v>0</v>
      </c>
      <c r="Q24" s="673">
        <f>[2]Draw.design!M24</f>
        <v>0</v>
      </c>
      <c r="R24" s="673"/>
      <c r="S24" s="675">
        <f t="shared" si="7"/>
        <v>0</v>
      </c>
      <c r="T24" s="673">
        <f>[2]Draw.design!P24</f>
        <v>0</v>
      </c>
      <c r="U24" s="673"/>
      <c r="V24" s="675">
        <f t="shared" si="8"/>
        <v>0</v>
      </c>
      <c r="W24" s="673">
        <f>[2]Draw.design!S24</f>
        <v>0</v>
      </c>
      <c r="X24" s="673"/>
      <c r="Y24" s="773">
        <f t="shared" si="9"/>
        <v>0</v>
      </c>
      <c r="Z24" s="688">
        <f t="shared" si="10"/>
        <v>0</v>
      </c>
      <c r="AA24" s="701">
        <f t="shared" si="10"/>
        <v>0</v>
      </c>
      <c r="AB24" s="690">
        <f t="shared" si="11"/>
        <v>0</v>
      </c>
      <c r="AC24" s="779">
        <f t="shared" si="12"/>
        <v>0</v>
      </c>
      <c r="AD24" s="776">
        <f t="shared" si="12"/>
        <v>0</v>
      </c>
      <c r="AE24" s="777">
        <f t="shared" si="13"/>
        <v>0</v>
      </c>
      <c r="AF24" s="672">
        <f>[2]Draw.design!Y24</f>
        <v>0</v>
      </c>
      <c r="AG24" s="673"/>
      <c r="AH24" s="674">
        <f t="shared" si="14"/>
        <v>0</v>
      </c>
      <c r="AI24" s="673">
        <f>[2]Draw.design!AB24</f>
        <v>0</v>
      </c>
      <c r="AJ24" s="673"/>
      <c r="AK24" s="675">
        <f t="shared" si="15"/>
        <v>0</v>
      </c>
      <c r="AL24" s="673">
        <f>[2]Draw.design!AE24</f>
        <v>0</v>
      </c>
      <c r="AM24" s="673"/>
      <c r="AN24" s="675">
        <f t="shared" si="16"/>
        <v>0</v>
      </c>
      <c r="AO24" s="688">
        <f t="shared" si="17"/>
        <v>0</v>
      </c>
      <c r="AP24" s="689">
        <f t="shared" si="17"/>
        <v>0</v>
      </c>
      <c r="AQ24" s="690">
        <f t="shared" si="18"/>
        <v>0</v>
      </c>
      <c r="AR24" s="673">
        <f>[2]Draw.design!AH24</f>
        <v>0</v>
      </c>
      <c r="AS24" s="673"/>
      <c r="AT24" s="674">
        <f t="shared" si="19"/>
        <v>0</v>
      </c>
      <c r="AU24" s="673">
        <f>[2]Draw.design!AK24</f>
        <v>0</v>
      </c>
      <c r="AV24" s="673"/>
      <c r="AW24" s="675">
        <f t="shared" si="20"/>
        <v>0</v>
      </c>
      <c r="AX24" s="673">
        <f>[2]Draw.design!AN24</f>
        <v>0</v>
      </c>
      <c r="AY24" s="673"/>
      <c r="AZ24" s="773">
        <f t="shared" si="21"/>
        <v>0</v>
      </c>
      <c r="BA24" s="688">
        <f t="shared" si="22"/>
        <v>0</v>
      </c>
      <c r="BB24" s="701">
        <f t="shared" si="22"/>
        <v>0</v>
      </c>
      <c r="BC24" s="706">
        <f t="shared" si="23"/>
        <v>0</v>
      </c>
      <c r="BD24" s="711">
        <f t="shared" si="0"/>
        <v>0</v>
      </c>
      <c r="BE24" s="715">
        <f t="shared" si="1"/>
        <v>0</v>
      </c>
      <c r="BF24" s="716">
        <f t="shared" si="24"/>
        <v>0</v>
      </c>
      <c r="BG24" s="717">
        <f t="shared" si="25"/>
        <v>0</v>
      </c>
      <c r="BH24" s="672">
        <f t="shared" si="26"/>
        <v>0</v>
      </c>
      <c r="BI24" s="677">
        <f t="shared" si="27"/>
        <v>0</v>
      </c>
      <c r="BJ24" s="541"/>
      <c r="BK24" s="380"/>
      <c r="BL24" s="374">
        <f>ROUND(VLOOKUP($B24,Test!$A$6:$L$58,12),0)/1000</f>
        <v>0</v>
      </c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  <c r="CG24" s="380"/>
      <c r="CH24" s="380"/>
      <c r="CI24" s="380"/>
      <c r="CJ24" s="380"/>
      <c r="CK24" s="380"/>
      <c r="CL24" s="380"/>
      <c r="CM24" s="380"/>
      <c r="CN24" s="380"/>
      <c r="CO24" s="380"/>
      <c r="CP24" s="380"/>
      <c r="CQ24" s="380"/>
      <c r="CR24" s="380"/>
      <c r="CS24" s="380"/>
      <c r="CT24" s="380"/>
      <c r="CU24" s="380"/>
      <c r="CV24" s="380"/>
      <c r="CW24" s="380"/>
      <c r="CX24" s="380"/>
      <c r="CY24" s="380"/>
      <c r="CZ24" s="380"/>
      <c r="DA24" s="380"/>
      <c r="DB24" s="380"/>
      <c r="DC24" s="380"/>
      <c r="DD24" s="380"/>
      <c r="DE24" s="380"/>
      <c r="DF24" s="380"/>
      <c r="DG24" s="380"/>
      <c r="DH24" s="380"/>
      <c r="DI24" s="380"/>
      <c r="DJ24" s="380"/>
      <c r="DK24" s="380"/>
      <c r="DL24" s="380"/>
      <c r="DM24" s="380"/>
      <c r="DN24" s="380"/>
      <c r="DO24" s="391"/>
      <c r="DP24" s="391"/>
      <c r="DQ24" s="380"/>
      <c r="DR24" s="380"/>
      <c r="DS24" s="380"/>
      <c r="DT24" s="380"/>
    </row>
    <row r="25" spans="1:124" s="383" customFormat="1" ht="33" customHeight="1">
      <c r="A25" s="388">
        <f t="shared" si="28"/>
        <v>19</v>
      </c>
      <c r="B25" s="399">
        <v>51402</v>
      </c>
      <c r="C25" s="536" t="s">
        <v>15</v>
      </c>
      <c r="D25" s="698" t="s">
        <v>269</v>
      </c>
      <c r="E25" s="672">
        <f>[2]Draw.design!D25</f>
        <v>10000</v>
      </c>
      <c r="F25" s="673">
        <v>11960</v>
      </c>
      <c r="G25" s="675">
        <f t="shared" si="2"/>
        <v>-1960</v>
      </c>
      <c r="H25" s="673">
        <f>[2]Draw.design!G25</f>
        <v>10000</v>
      </c>
      <c r="I25" s="673">
        <v>10970</v>
      </c>
      <c r="J25" s="675">
        <f t="shared" si="3"/>
        <v>-970</v>
      </c>
      <c r="K25" s="673">
        <f>[2]Draw.design!J25</f>
        <v>10000</v>
      </c>
      <c r="L25" s="673">
        <v>8500.1</v>
      </c>
      <c r="M25" s="773">
        <f t="shared" si="4"/>
        <v>1499.8999999999996</v>
      </c>
      <c r="N25" s="688">
        <f t="shared" si="5"/>
        <v>30000</v>
      </c>
      <c r="O25" s="689">
        <f t="shared" si="5"/>
        <v>31430.1</v>
      </c>
      <c r="P25" s="690">
        <f t="shared" si="6"/>
        <v>-1430.0999999999985</v>
      </c>
      <c r="Q25" s="673">
        <f>[2]Draw.design!M25</f>
        <v>10000</v>
      </c>
      <c r="R25" s="673">
        <v>2870.1</v>
      </c>
      <c r="S25" s="675">
        <f t="shared" si="7"/>
        <v>7129.9</v>
      </c>
      <c r="T25" s="673">
        <f>[2]Draw.design!P25</f>
        <v>10000</v>
      </c>
      <c r="U25" s="673"/>
      <c r="V25" s="675">
        <f t="shared" si="8"/>
        <v>10000</v>
      </c>
      <c r="W25" s="673">
        <f>[2]Draw.design!S25</f>
        <v>10000</v>
      </c>
      <c r="X25" s="673"/>
      <c r="Y25" s="773">
        <f t="shared" si="9"/>
        <v>10000</v>
      </c>
      <c r="Z25" s="688">
        <f t="shared" si="10"/>
        <v>30000</v>
      </c>
      <c r="AA25" s="701">
        <f t="shared" si="10"/>
        <v>2870.1</v>
      </c>
      <c r="AB25" s="690">
        <f t="shared" si="11"/>
        <v>27129.9</v>
      </c>
      <c r="AC25" s="779">
        <f t="shared" si="12"/>
        <v>60000</v>
      </c>
      <c r="AD25" s="776">
        <f t="shared" si="12"/>
        <v>34300.199999999997</v>
      </c>
      <c r="AE25" s="777">
        <f t="shared" si="13"/>
        <v>25699.800000000003</v>
      </c>
      <c r="AF25" s="672">
        <f>[2]Draw.design!Y25</f>
        <v>10000</v>
      </c>
      <c r="AG25" s="673"/>
      <c r="AH25" s="674">
        <f t="shared" si="14"/>
        <v>10000</v>
      </c>
      <c r="AI25" s="673">
        <f>[2]Draw.design!AB25</f>
        <v>10000</v>
      </c>
      <c r="AJ25" s="673"/>
      <c r="AK25" s="675">
        <f t="shared" si="15"/>
        <v>10000</v>
      </c>
      <c r="AL25" s="673">
        <f>[2]Draw.design!AE25</f>
        <v>10000</v>
      </c>
      <c r="AM25" s="673"/>
      <c r="AN25" s="675">
        <f t="shared" si="16"/>
        <v>10000</v>
      </c>
      <c r="AO25" s="688">
        <f t="shared" si="17"/>
        <v>30000</v>
      </c>
      <c r="AP25" s="689">
        <f t="shared" si="17"/>
        <v>0</v>
      </c>
      <c r="AQ25" s="690">
        <f t="shared" si="18"/>
        <v>30000</v>
      </c>
      <c r="AR25" s="673">
        <f>[2]Draw.design!AH25</f>
        <v>10000</v>
      </c>
      <c r="AS25" s="673"/>
      <c r="AT25" s="674">
        <f t="shared" si="19"/>
        <v>10000</v>
      </c>
      <c r="AU25" s="673">
        <f>[2]Draw.design!AK25</f>
        <v>10000</v>
      </c>
      <c r="AV25" s="673"/>
      <c r="AW25" s="675">
        <f t="shared" si="20"/>
        <v>10000</v>
      </c>
      <c r="AX25" s="673">
        <f>[2]Draw.design!AN25</f>
        <v>10000</v>
      </c>
      <c r="AY25" s="673"/>
      <c r="AZ25" s="773">
        <f t="shared" si="21"/>
        <v>10000</v>
      </c>
      <c r="BA25" s="688">
        <f t="shared" si="22"/>
        <v>30000</v>
      </c>
      <c r="BB25" s="701">
        <f t="shared" si="22"/>
        <v>0</v>
      </c>
      <c r="BC25" s="706">
        <f t="shared" si="23"/>
        <v>30000</v>
      </c>
      <c r="BD25" s="711">
        <f t="shared" si="0"/>
        <v>60000</v>
      </c>
      <c r="BE25" s="715">
        <f t="shared" si="1"/>
        <v>0</v>
      </c>
      <c r="BF25" s="716">
        <f t="shared" si="24"/>
        <v>60000</v>
      </c>
      <c r="BG25" s="717">
        <f t="shared" si="25"/>
        <v>120000</v>
      </c>
      <c r="BH25" s="672">
        <f t="shared" si="26"/>
        <v>34300.199999999997</v>
      </c>
      <c r="BI25" s="677">
        <f t="shared" si="27"/>
        <v>85699.8</v>
      </c>
      <c r="BJ25" s="541"/>
      <c r="BK25" s="380"/>
      <c r="BL25" s="374">
        <f>ROUND(VLOOKUP($B25,Test!$A$6:$L$58,12),0)/1000</f>
        <v>12.21</v>
      </c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  <c r="CG25" s="380"/>
      <c r="CH25" s="380"/>
      <c r="CI25" s="380"/>
      <c r="CJ25" s="380"/>
      <c r="CK25" s="380"/>
      <c r="CL25" s="380"/>
      <c r="CM25" s="380"/>
      <c r="CN25" s="380"/>
      <c r="CO25" s="380"/>
      <c r="CP25" s="380"/>
      <c r="CQ25" s="380"/>
      <c r="CR25" s="380"/>
      <c r="CS25" s="380"/>
      <c r="CT25" s="380"/>
      <c r="CU25" s="380"/>
      <c r="CV25" s="380"/>
      <c r="CW25" s="380"/>
      <c r="CX25" s="380"/>
      <c r="CY25" s="380"/>
      <c r="CZ25" s="380"/>
      <c r="DA25" s="380"/>
      <c r="DB25" s="380"/>
      <c r="DC25" s="380"/>
      <c r="DD25" s="380"/>
      <c r="DE25" s="380"/>
      <c r="DF25" s="380"/>
      <c r="DG25" s="380"/>
      <c r="DH25" s="380"/>
      <c r="DI25" s="380"/>
      <c r="DJ25" s="380"/>
      <c r="DK25" s="380"/>
      <c r="DL25" s="380"/>
      <c r="DM25" s="380"/>
      <c r="DN25" s="380"/>
      <c r="DO25" s="391"/>
      <c r="DP25" s="391"/>
      <c r="DQ25" s="380"/>
      <c r="DR25" s="380"/>
      <c r="DS25" s="380"/>
      <c r="DT25" s="380"/>
    </row>
    <row r="26" spans="1:124" s="383" customFormat="1" ht="33" customHeight="1">
      <c r="A26" s="388">
        <f t="shared" si="28"/>
        <v>20</v>
      </c>
      <c r="B26" s="399">
        <v>51403</v>
      </c>
      <c r="C26" s="536" t="s">
        <v>16</v>
      </c>
      <c r="D26" s="698" t="s">
        <v>270</v>
      </c>
      <c r="E26" s="672">
        <f>[2]Draw.design!D26</f>
        <v>0</v>
      </c>
      <c r="F26" s="673"/>
      <c r="G26" s="675">
        <f t="shared" si="2"/>
        <v>0</v>
      </c>
      <c r="H26" s="673">
        <f>[2]Draw.design!G26</f>
        <v>0</v>
      </c>
      <c r="I26" s="673"/>
      <c r="J26" s="675">
        <f t="shared" si="3"/>
        <v>0</v>
      </c>
      <c r="K26" s="673">
        <f>[2]Draw.design!J26</f>
        <v>10000</v>
      </c>
      <c r="L26" s="673">
        <v>8067.69</v>
      </c>
      <c r="M26" s="773">
        <f t="shared" si="4"/>
        <v>1932.3100000000004</v>
      </c>
      <c r="N26" s="688">
        <f t="shared" si="5"/>
        <v>10000</v>
      </c>
      <c r="O26" s="689">
        <f t="shared" si="5"/>
        <v>8067.69</v>
      </c>
      <c r="P26" s="690">
        <f t="shared" si="6"/>
        <v>1932.3100000000004</v>
      </c>
      <c r="Q26" s="673">
        <f>[2]Draw.design!M26</f>
        <v>0</v>
      </c>
      <c r="R26" s="673"/>
      <c r="S26" s="675">
        <f t="shared" si="7"/>
        <v>0</v>
      </c>
      <c r="T26" s="673">
        <f>[2]Draw.design!P26</f>
        <v>0</v>
      </c>
      <c r="U26" s="673"/>
      <c r="V26" s="675">
        <f t="shared" si="8"/>
        <v>0</v>
      </c>
      <c r="W26" s="673">
        <f>[2]Draw.design!S26</f>
        <v>10000</v>
      </c>
      <c r="X26" s="673"/>
      <c r="Y26" s="773">
        <f t="shared" si="9"/>
        <v>10000</v>
      </c>
      <c r="Z26" s="688">
        <f t="shared" si="10"/>
        <v>10000</v>
      </c>
      <c r="AA26" s="701">
        <f t="shared" si="10"/>
        <v>0</v>
      </c>
      <c r="AB26" s="690">
        <f t="shared" si="11"/>
        <v>10000</v>
      </c>
      <c r="AC26" s="779">
        <f t="shared" si="12"/>
        <v>20000</v>
      </c>
      <c r="AD26" s="776">
        <f t="shared" si="12"/>
        <v>8067.69</v>
      </c>
      <c r="AE26" s="777">
        <f t="shared" si="13"/>
        <v>11932.310000000001</v>
      </c>
      <c r="AF26" s="672">
        <f>[2]Draw.design!Y26</f>
        <v>0</v>
      </c>
      <c r="AG26" s="673"/>
      <c r="AH26" s="674">
        <f t="shared" si="14"/>
        <v>0</v>
      </c>
      <c r="AI26" s="673">
        <f>[2]Draw.design!AB26</f>
        <v>0</v>
      </c>
      <c r="AJ26" s="673"/>
      <c r="AK26" s="675">
        <f t="shared" si="15"/>
        <v>0</v>
      </c>
      <c r="AL26" s="673">
        <f>[2]Draw.design!AE26</f>
        <v>10000</v>
      </c>
      <c r="AM26" s="673"/>
      <c r="AN26" s="675">
        <f t="shared" si="16"/>
        <v>10000</v>
      </c>
      <c r="AO26" s="688">
        <f t="shared" si="17"/>
        <v>10000</v>
      </c>
      <c r="AP26" s="689">
        <f t="shared" si="17"/>
        <v>0</v>
      </c>
      <c r="AQ26" s="690">
        <f t="shared" si="18"/>
        <v>10000</v>
      </c>
      <c r="AR26" s="673">
        <f>[2]Draw.design!AH26</f>
        <v>0</v>
      </c>
      <c r="AS26" s="673"/>
      <c r="AT26" s="674">
        <f t="shared" si="19"/>
        <v>0</v>
      </c>
      <c r="AU26" s="673">
        <f>[2]Draw.design!AK26</f>
        <v>0</v>
      </c>
      <c r="AV26" s="673"/>
      <c r="AW26" s="675">
        <f t="shared" si="20"/>
        <v>0</v>
      </c>
      <c r="AX26" s="673">
        <f>[2]Draw.design!AN26</f>
        <v>10000</v>
      </c>
      <c r="AY26" s="673"/>
      <c r="AZ26" s="773">
        <f t="shared" si="21"/>
        <v>10000</v>
      </c>
      <c r="BA26" s="688">
        <f t="shared" si="22"/>
        <v>10000</v>
      </c>
      <c r="BB26" s="701">
        <f t="shared" si="22"/>
        <v>0</v>
      </c>
      <c r="BC26" s="706">
        <f t="shared" si="23"/>
        <v>10000</v>
      </c>
      <c r="BD26" s="711">
        <f t="shared" si="0"/>
        <v>20000</v>
      </c>
      <c r="BE26" s="715">
        <f t="shared" si="1"/>
        <v>0</v>
      </c>
      <c r="BF26" s="716">
        <f t="shared" si="24"/>
        <v>20000</v>
      </c>
      <c r="BG26" s="717">
        <f t="shared" si="25"/>
        <v>40000</v>
      </c>
      <c r="BH26" s="672">
        <f t="shared" si="26"/>
        <v>8067.69</v>
      </c>
      <c r="BI26" s="677">
        <f t="shared" si="27"/>
        <v>31932.31</v>
      </c>
      <c r="BJ26" s="541"/>
      <c r="BK26" s="380"/>
      <c r="BL26" s="374">
        <f>ROUND(VLOOKUP($B26,Test!$A$6:$L$58,12),0)/1000</f>
        <v>0</v>
      </c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  <c r="CG26" s="380"/>
      <c r="CH26" s="380"/>
      <c r="CI26" s="380"/>
      <c r="CJ26" s="380"/>
      <c r="CK26" s="380"/>
      <c r="CL26" s="380"/>
      <c r="CM26" s="380"/>
      <c r="CN26" s="380"/>
      <c r="CO26" s="380"/>
      <c r="CP26" s="380"/>
      <c r="CQ26" s="380"/>
      <c r="CR26" s="380"/>
      <c r="CS26" s="380"/>
      <c r="CT26" s="380"/>
      <c r="CU26" s="380"/>
      <c r="CV26" s="380"/>
      <c r="CW26" s="380"/>
      <c r="CX26" s="380"/>
      <c r="CY26" s="380"/>
      <c r="CZ26" s="380"/>
      <c r="DA26" s="380"/>
      <c r="DB26" s="380"/>
      <c r="DC26" s="380"/>
      <c r="DD26" s="380"/>
      <c r="DE26" s="380"/>
      <c r="DF26" s="380"/>
      <c r="DG26" s="380"/>
      <c r="DH26" s="380"/>
      <c r="DI26" s="380"/>
      <c r="DJ26" s="380"/>
      <c r="DK26" s="380"/>
      <c r="DL26" s="380"/>
      <c r="DM26" s="380"/>
      <c r="DN26" s="380"/>
      <c r="DO26" s="391"/>
      <c r="DP26" s="391"/>
      <c r="DQ26" s="380"/>
      <c r="DR26" s="380"/>
      <c r="DS26" s="380"/>
      <c r="DT26" s="380"/>
    </row>
    <row r="27" spans="1:124" s="383" customFormat="1" ht="33" customHeight="1">
      <c r="A27" s="388">
        <f t="shared" si="28"/>
        <v>21</v>
      </c>
      <c r="B27" s="399">
        <v>51404</v>
      </c>
      <c r="C27" s="536" t="s">
        <v>17</v>
      </c>
      <c r="D27" s="698" t="s">
        <v>271</v>
      </c>
      <c r="E27" s="672">
        <f>[2]Draw.design!D27</f>
        <v>0</v>
      </c>
      <c r="F27" s="673"/>
      <c r="G27" s="675">
        <f t="shared" si="2"/>
        <v>0</v>
      </c>
      <c r="H27" s="673">
        <f>[2]Draw.design!G27</f>
        <v>0</v>
      </c>
      <c r="I27" s="673"/>
      <c r="J27" s="675">
        <f t="shared" si="3"/>
        <v>0</v>
      </c>
      <c r="K27" s="673">
        <f>[2]Draw.design!J27</f>
        <v>0</v>
      </c>
      <c r="L27" s="673"/>
      <c r="M27" s="773">
        <f t="shared" si="4"/>
        <v>0</v>
      </c>
      <c r="N27" s="688">
        <f t="shared" si="5"/>
        <v>0</v>
      </c>
      <c r="O27" s="689">
        <f t="shared" si="5"/>
        <v>0</v>
      </c>
      <c r="P27" s="690">
        <f t="shared" si="6"/>
        <v>0</v>
      </c>
      <c r="Q27" s="673">
        <f>[2]Draw.design!M27</f>
        <v>0</v>
      </c>
      <c r="R27" s="673"/>
      <c r="S27" s="675">
        <f t="shared" si="7"/>
        <v>0</v>
      </c>
      <c r="T27" s="673">
        <f>[2]Draw.design!P27</f>
        <v>0</v>
      </c>
      <c r="U27" s="673"/>
      <c r="V27" s="675">
        <f t="shared" si="8"/>
        <v>0</v>
      </c>
      <c r="W27" s="673">
        <f>[2]Draw.design!S27</f>
        <v>0</v>
      </c>
      <c r="X27" s="673"/>
      <c r="Y27" s="773">
        <f t="shared" si="9"/>
        <v>0</v>
      </c>
      <c r="Z27" s="688">
        <f t="shared" si="10"/>
        <v>0</v>
      </c>
      <c r="AA27" s="701">
        <f t="shared" si="10"/>
        <v>0</v>
      </c>
      <c r="AB27" s="690">
        <f t="shared" si="11"/>
        <v>0</v>
      </c>
      <c r="AC27" s="779">
        <f t="shared" si="12"/>
        <v>0</v>
      </c>
      <c r="AD27" s="776">
        <f t="shared" si="12"/>
        <v>0</v>
      </c>
      <c r="AE27" s="777">
        <f t="shared" si="13"/>
        <v>0</v>
      </c>
      <c r="AF27" s="672">
        <f>[2]Draw.design!Y27</f>
        <v>0</v>
      </c>
      <c r="AG27" s="673"/>
      <c r="AH27" s="674">
        <f t="shared" si="14"/>
        <v>0</v>
      </c>
      <c r="AI27" s="673">
        <f>[2]Draw.design!AB27</f>
        <v>0</v>
      </c>
      <c r="AJ27" s="673"/>
      <c r="AK27" s="675">
        <f t="shared" si="15"/>
        <v>0</v>
      </c>
      <c r="AL27" s="673">
        <f>[2]Draw.design!AE27</f>
        <v>0</v>
      </c>
      <c r="AM27" s="673"/>
      <c r="AN27" s="675">
        <f t="shared" si="16"/>
        <v>0</v>
      </c>
      <c r="AO27" s="688">
        <f t="shared" si="17"/>
        <v>0</v>
      </c>
      <c r="AP27" s="689">
        <f t="shared" si="17"/>
        <v>0</v>
      </c>
      <c r="AQ27" s="690">
        <f t="shared" si="18"/>
        <v>0</v>
      </c>
      <c r="AR27" s="673">
        <f>[2]Draw.design!AH27</f>
        <v>0</v>
      </c>
      <c r="AS27" s="673"/>
      <c r="AT27" s="674">
        <f t="shared" si="19"/>
        <v>0</v>
      </c>
      <c r="AU27" s="673">
        <f>[2]Draw.design!AK27</f>
        <v>0</v>
      </c>
      <c r="AV27" s="673"/>
      <c r="AW27" s="675">
        <f t="shared" si="20"/>
        <v>0</v>
      </c>
      <c r="AX27" s="673">
        <f>[2]Draw.design!AN27</f>
        <v>0</v>
      </c>
      <c r="AY27" s="673"/>
      <c r="AZ27" s="773">
        <f t="shared" si="21"/>
        <v>0</v>
      </c>
      <c r="BA27" s="688">
        <f t="shared" si="22"/>
        <v>0</v>
      </c>
      <c r="BB27" s="701">
        <f t="shared" si="22"/>
        <v>0</v>
      </c>
      <c r="BC27" s="706">
        <f t="shared" si="23"/>
        <v>0</v>
      </c>
      <c r="BD27" s="711">
        <f t="shared" si="0"/>
        <v>0</v>
      </c>
      <c r="BE27" s="715">
        <f t="shared" si="1"/>
        <v>0</v>
      </c>
      <c r="BF27" s="716">
        <f t="shared" si="24"/>
        <v>0</v>
      </c>
      <c r="BG27" s="717">
        <f t="shared" si="25"/>
        <v>0</v>
      </c>
      <c r="BH27" s="672">
        <f t="shared" si="26"/>
        <v>0</v>
      </c>
      <c r="BI27" s="677">
        <f t="shared" si="27"/>
        <v>0</v>
      </c>
      <c r="BJ27" s="541"/>
      <c r="BK27" s="380"/>
      <c r="BL27" s="374">
        <f>ROUND(VLOOKUP($B27,Test!$A$6:$L$58,12),0)/1000</f>
        <v>0</v>
      </c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  <c r="CG27" s="380"/>
      <c r="CH27" s="380"/>
      <c r="CI27" s="380"/>
      <c r="CJ27" s="380"/>
      <c r="CK27" s="380"/>
      <c r="CL27" s="380"/>
      <c r="CM27" s="380"/>
      <c r="CN27" s="380"/>
      <c r="CO27" s="380"/>
      <c r="CP27" s="380"/>
      <c r="CQ27" s="380"/>
      <c r="CR27" s="380"/>
      <c r="CS27" s="380"/>
      <c r="CT27" s="380"/>
      <c r="CU27" s="380"/>
      <c r="CV27" s="380"/>
      <c r="CW27" s="380"/>
      <c r="CX27" s="380"/>
      <c r="CY27" s="380"/>
      <c r="CZ27" s="380"/>
      <c r="DA27" s="380"/>
      <c r="DB27" s="380"/>
      <c r="DC27" s="380"/>
      <c r="DD27" s="380"/>
      <c r="DE27" s="380"/>
      <c r="DF27" s="380"/>
      <c r="DG27" s="380"/>
      <c r="DH27" s="380"/>
      <c r="DI27" s="380"/>
      <c r="DJ27" s="380"/>
      <c r="DK27" s="380"/>
      <c r="DL27" s="380"/>
      <c r="DM27" s="380"/>
      <c r="DN27" s="380"/>
      <c r="DO27" s="391"/>
      <c r="DP27" s="391"/>
      <c r="DQ27" s="380"/>
      <c r="DR27" s="380"/>
      <c r="DS27" s="380"/>
      <c r="DT27" s="380"/>
    </row>
    <row r="28" spans="1:124" s="383" customFormat="1" ht="33" customHeight="1">
      <c r="A28" s="388">
        <f t="shared" si="28"/>
        <v>22</v>
      </c>
      <c r="B28" s="399">
        <v>51405</v>
      </c>
      <c r="C28" s="536" t="s">
        <v>18</v>
      </c>
      <c r="D28" s="698" t="s">
        <v>272</v>
      </c>
      <c r="E28" s="672">
        <f>[2]Draw.design!D28</f>
        <v>0</v>
      </c>
      <c r="F28" s="673"/>
      <c r="G28" s="675">
        <f t="shared" si="2"/>
        <v>0</v>
      </c>
      <c r="H28" s="673">
        <f>[2]Draw.design!G28</f>
        <v>0</v>
      </c>
      <c r="I28" s="673"/>
      <c r="J28" s="675">
        <f t="shared" si="3"/>
        <v>0</v>
      </c>
      <c r="K28" s="673">
        <f>[2]Draw.design!J28</f>
        <v>0</v>
      </c>
      <c r="L28" s="673"/>
      <c r="M28" s="773">
        <f t="shared" si="4"/>
        <v>0</v>
      </c>
      <c r="N28" s="688">
        <f t="shared" si="5"/>
        <v>0</v>
      </c>
      <c r="O28" s="689">
        <f t="shared" si="5"/>
        <v>0</v>
      </c>
      <c r="P28" s="690">
        <f t="shared" si="6"/>
        <v>0</v>
      </c>
      <c r="Q28" s="673">
        <f>[2]Draw.design!M28</f>
        <v>0</v>
      </c>
      <c r="R28" s="673"/>
      <c r="S28" s="675">
        <f t="shared" si="7"/>
        <v>0</v>
      </c>
      <c r="T28" s="673">
        <f>[2]Draw.design!P28</f>
        <v>0</v>
      </c>
      <c r="U28" s="673"/>
      <c r="V28" s="675">
        <f t="shared" si="8"/>
        <v>0</v>
      </c>
      <c r="W28" s="673">
        <f>[2]Draw.design!S28</f>
        <v>0</v>
      </c>
      <c r="X28" s="673"/>
      <c r="Y28" s="773">
        <f t="shared" si="9"/>
        <v>0</v>
      </c>
      <c r="Z28" s="688">
        <f t="shared" si="10"/>
        <v>0</v>
      </c>
      <c r="AA28" s="701">
        <f t="shared" si="10"/>
        <v>0</v>
      </c>
      <c r="AB28" s="690">
        <f t="shared" si="11"/>
        <v>0</v>
      </c>
      <c r="AC28" s="779">
        <f t="shared" si="12"/>
        <v>0</v>
      </c>
      <c r="AD28" s="776">
        <f t="shared" si="12"/>
        <v>0</v>
      </c>
      <c r="AE28" s="777">
        <f t="shared" si="13"/>
        <v>0</v>
      </c>
      <c r="AF28" s="672">
        <f>[2]Draw.design!Y28</f>
        <v>0</v>
      </c>
      <c r="AG28" s="673"/>
      <c r="AH28" s="674">
        <f t="shared" si="14"/>
        <v>0</v>
      </c>
      <c r="AI28" s="673">
        <f>[2]Draw.design!AB28</f>
        <v>0</v>
      </c>
      <c r="AJ28" s="673"/>
      <c r="AK28" s="675">
        <f t="shared" si="15"/>
        <v>0</v>
      </c>
      <c r="AL28" s="673">
        <f>[2]Draw.design!AE28</f>
        <v>0</v>
      </c>
      <c r="AM28" s="673"/>
      <c r="AN28" s="675">
        <f t="shared" si="16"/>
        <v>0</v>
      </c>
      <c r="AO28" s="688">
        <f t="shared" si="17"/>
        <v>0</v>
      </c>
      <c r="AP28" s="689">
        <f t="shared" si="17"/>
        <v>0</v>
      </c>
      <c r="AQ28" s="690">
        <f t="shared" si="18"/>
        <v>0</v>
      </c>
      <c r="AR28" s="673">
        <f>[2]Draw.design!AH28</f>
        <v>0</v>
      </c>
      <c r="AS28" s="673"/>
      <c r="AT28" s="674">
        <f t="shared" si="19"/>
        <v>0</v>
      </c>
      <c r="AU28" s="673">
        <f>[2]Draw.design!AK28</f>
        <v>0</v>
      </c>
      <c r="AV28" s="673"/>
      <c r="AW28" s="675">
        <f t="shared" si="20"/>
        <v>0</v>
      </c>
      <c r="AX28" s="673">
        <f>[2]Draw.design!AN28</f>
        <v>0</v>
      </c>
      <c r="AY28" s="673"/>
      <c r="AZ28" s="773">
        <f t="shared" si="21"/>
        <v>0</v>
      </c>
      <c r="BA28" s="688">
        <f t="shared" si="22"/>
        <v>0</v>
      </c>
      <c r="BB28" s="701">
        <f t="shared" si="22"/>
        <v>0</v>
      </c>
      <c r="BC28" s="706">
        <f t="shared" si="23"/>
        <v>0</v>
      </c>
      <c r="BD28" s="711">
        <f t="shared" si="0"/>
        <v>0</v>
      </c>
      <c r="BE28" s="715">
        <f t="shared" si="1"/>
        <v>0</v>
      </c>
      <c r="BF28" s="716">
        <f t="shared" si="24"/>
        <v>0</v>
      </c>
      <c r="BG28" s="717">
        <f t="shared" si="25"/>
        <v>0</v>
      </c>
      <c r="BH28" s="672">
        <f t="shared" si="26"/>
        <v>0</v>
      </c>
      <c r="BI28" s="677">
        <f t="shared" si="27"/>
        <v>0</v>
      </c>
      <c r="BJ28" s="541"/>
      <c r="BK28" s="380"/>
      <c r="BL28" s="374">
        <f>ROUND(VLOOKUP($B28,Test!$A$6:$L$58,12),0)/1000</f>
        <v>0</v>
      </c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0"/>
      <c r="CJ28" s="380"/>
      <c r="CK28" s="380"/>
      <c r="CL28" s="380"/>
      <c r="CM28" s="380"/>
      <c r="CN28" s="380"/>
      <c r="CO28" s="380"/>
      <c r="CP28" s="380"/>
      <c r="CQ28" s="380"/>
      <c r="CR28" s="380"/>
      <c r="CS28" s="380"/>
      <c r="CT28" s="380"/>
      <c r="CU28" s="380"/>
      <c r="CV28" s="380"/>
      <c r="CW28" s="380"/>
      <c r="CX28" s="380"/>
      <c r="CY28" s="380"/>
      <c r="CZ28" s="380"/>
      <c r="DA28" s="380"/>
      <c r="DB28" s="380"/>
      <c r="DC28" s="380"/>
      <c r="DD28" s="380"/>
      <c r="DE28" s="380"/>
      <c r="DF28" s="380"/>
      <c r="DG28" s="380"/>
      <c r="DH28" s="380"/>
      <c r="DI28" s="380"/>
      <c r="DJ28" s="380"/>
      <c r="DK28" s="380"/>
      <c r="DL28" s="380"/>
      <c r="DM28" s="380"/>
      <c r="DN28" s="380"/>
      <c r="DO28" s="391"/>
      <c r="DP28" s="391"/>
      <c r="DQ28" s="380"/>
      <c r="DR28" s="380"/>
      <c r="DS28" s="380"/>
      <c r="DT28" s="380"/>
    </row>
    <row r="29" spans="1:124" s="383" customFormat="1" ht="33" customHeight="1">
      <c r="A29" s="388">
        <f t="shared" si="28"/>
        <v>23</v>
      </c>
      <c r="B29" s="399">
        <v>51406</v>
      </c>
      <c r="C29" s="536" t="s">
        <v>19</v>
      </c>
      <c r="D29" s="698" t="s">
        <v>273</v>
      </c>
      <c r="E29" s="672">
        <f>[2]Draw.design!D29</f>
        <v>0</v>
      </c>
      <c r="F29" s="673"/>
      <c r="G29" s="675">
        <f t="shared" si="2"/>
        <v>0</v>
      </c>
      <c r="H29" s="673">
        <f>[2]Draw.design!G29</f>
        <v>0</v>
      </c>
      <c r="I29" s="673"/>
      <c r="J29" s="675">
        <f t="shared" si="3"/>
        <v>0</v>
      </c>
      <c r="K29" s="673">
        <f>[2]Draw.design!J29</f>
        <v>0</v>
      </c>
      <c r="L29" s="673"/>
      <c r="M29" s="773">
        <f t="shared" si="4"/>
        <v>0</v>
      </c>
      <c r="N29" s="688">
        <f t="shared" si="5"/>
        <v>0</v>
      </c>
      <c r="O29" s="689">
        <f t="shared" si="5"/>
        <v>0</v>
      </c>
      <c r="P29" s="690">
        <f t="shared" si="6"/>
        <v>0</v>
      </c>
      <c r="Q29" s="673">
        <f>[2]Draw.design!M29</f>
        <v>0</v>
      </c>
      <c r="R29" s="673"/>
      <c r="S29" s="675">
        <f t="shared" si="7"/>
        <v>0</v>
      </c>
      <c r="T29" s="673">
        <f>[2]Draw.design!P29</f>
        <v>0</v>
      </c>
      <c r="U29" s="673"/>
      <c r="V29" s="675">
        <f t="shared" si="8"/>
        <v>0</v>
      </c>
      <c r="W29" s="673">
        <f>[2]Draw.design!S29</f>
        <v>0</v>
      </c>
      <c r="X29" s="673"/>
      <c r="Y29" s="773">
        <f t="shared" si="9"/>
        <v>0</v>
      </c>
      <c r="Z29" s="688">
        <f t="shared" si="10"/>
        <v>0</v>
      </c>
      <c r="AA29" s="701">
        <f t="shared" si="10"/>
        <v>0</v>
      </c>
      <c r="AB29" s="690">
        <f t="shared" si="11"/>
        <v>0</v>
      </c>
      <c r="AC29" s="779">
        <f t="shared" si="12"/>
        <v>0</v>
      </c>
      <c r="AD29" s="776">
        <f t="shared" si="12"/>
        <v>0</v>
      </c>
      <c r="AE29" s="777">
        <f t="shared" si="13"/>
        <v>0</v>
      </c>
      <c r="AF29" s="672">
        <f>[2]Draw.design!Y29</f>
        <v>0</v>
      </c>
      <c r="AG29" s="673"/>
      <c r="AH29" s="674">
        <f t="shared" si="14"/>
        <v>0</v>
      </c>
      <c r="AI29" s="673">
        <f>[2]Draw.design!AB29</f>
        <v>0</v>
      </c>
      <c r="AJ29" s="673"/>
      <c r="AK29" s="675">
        <f t="shared" si="15"/>
        <v>0</v>
      </c>
      <c r="AL29" s="673">
        <f>[2]Draw.design!AE29</f>
        <v>0</v>
      </c>
      <c r="AM29" s="673"/>
      <c r="AN29" s="675">
        <f t="shared" si="16"/>
        <v>0</v>
      </c>
      <c r="AO29" s="688">
        <f t="shared" si="17"/>
        <v>0</v>
      </c>
      <c r="AP29" s="689">
        <f t="shared" si="17"/>
        <v>0</v>
      </c>
      <c r="AQ29" s="690">
        <f t="shared" si="18"/>
        <v>0</v>
      </c>
      <c r="AR29" s="673">
        <f>[2]Draw.design!AH29</f>
        <v>0</v>
      </c>
      <c r="AS29" s="673"/>
      <c r="AT29" s="674">
        <f t="shared" si="19"/>
        <v>0</v>
      </c>
      <c r="AU29" s="673">
        <f>[2]Draw.design!AK29</f>
        <v>0</v>
      </c>
      <c r="AV29" s="673"/>
      <c r="AW29" s="675">
        <f t="shared" si="20"/>
        <v>0</v>
      </c>
      <c r="AX29" s="673">
        <f>[2]Draw.design!AN29</f>
        <v>0</v>
      </c>
      <c r="AY29" s="673"/>
      <c r="AZ29" s="773">
        <f t="shared" si="21"/>
        <v>0</v>
      </c>
      <c r="BA29" s="688">
        <f t="shared" si="22"/>
        <v>0</v>
      </c>
      <c r="BB29" s="701">
        <f t="shared" si="22"/>
        <v>0</v>
      </c>
      <c r="BC29" s="706">
        <f t="shared" si="23"/>
        <v>0</v>
      </c>
      <c r="BD29" s="711">
        <f t="shared" si="0"/>
        <v>0</v>
      </c>
      <c r="BE29" s="715">
        <f t="shared" si="1"/>
        <v>0</v>
      </c>
      <c r="BF29" s="716">
        <f t="shared" si="24"/>
        <v>0</v>
      </c>
      <c r="BG29" s="717">
        <f t="shared" si="25"/>
        <v>0</v>
      </c>
      <c r="BH29" s="672">
        <f t="shared" si="26"/>
        <v>0</v>
      </c>
      <c r="BI29" s="677">
        <f t="shared" si="27"/>
        <v>0</v>
      </c>
      <c r="BJ29" s="541"/>
      <c r="BK29" s="380"/>
      <c r="BL29" s="374">
        <f>ROUND(VLOOKUP($B29,Test!$A$6:$L$58,12),0)/1000</f>
        <v>0</v>
      </c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  <c r="CG29" s="380"/>
      <c r="CH29" s="380"/>
      <c r="CI29" s="380"/>
      <c r="CJ29" s="380"/>
      <c r="CK29" s="380"/>
      <c r="CL29" s="380"/>
      <c r="CM29" s="380"/>
      <c r="CN29" s="380"/>
      <c r="CO29" s="380"/>
      <c r="CP29" s="380"/>
      <c r="CQ29" s="380"/>
      <c r="CR29" s="380"/>
      <c r="CS29" s="380"/>
      <c r="CT29" s="380"/>
      <c r="CU29" s="380"/>
      <c r="CV29" s="380"/>
      <c r="CW29" s="380"/>
      <c r="CX29" s="380"/>
      <c r="CY29" s="380"/>
      <c r="CZ29" s="380"/>
      <c r="DA29" s="380"/>
      <c r="DB29" s="380"/>
      <c r="DC29" s="380"/>
      <c r="DD29" s="380"/>
      <c r="DE29" s="380"/>
      <c r="DF29" s="380"/>
      <c r="DG29" s="380"/>
      <c r="DH29" s="380"/>
      <c r="DI29" s="380"/>
      <c r="DJ29" s="380"/>
      <c r="DK29" s="380"/>
      <c r="DL29" s="380"/>
      <c r="DM29" s="380"/>
      <c r="DN29" s="380"/>
      <c r="DO29" s="391"/>
      <c r="DP29" s="391"/>
      <c r="DQ29" s="380"/>
      <c r="DR29" s="380"/>
      <c r="DS29" s="380"/>
      <c r="DT29" s="380"/>
    </row>
    <row r="30" spans="1:124" s="383" customFormat="1" ht="33" customHeight="1">
      <c r="A30" s="388">
        <f t="shared" si="28"/>
        <v>24</v>
      </c>
      <c r="B30" s="399">
        <v>51407</v>
      </c>
      <c r="C30" s="536" t="s">
        <v>20</v>
      </c>
      <c r="D30" s="698" t="s">
        <v>274</v>
      </c>
      <c r="E30" s="672">
        <f>[2]Draw.design!D30</f>
        <v>0</v>
      </c>
      <c r="F30" s="673"/>
      <c r="G30" s="675">
        <f t="shared" si="2"/>
        <v>0</v>
      </c>
      <c r="H30" s="673">
        <f>[2]Draw.design!G30</f>
        <v>0</v>
      </c>
      <c r="I30" s="673"/>
      <c r="J30" s="675">
        <f t="shared" si="3"/>
        <v>0</v>
      </c>
      <c r="K30" s="673">
        <f>[2]Draw.design!J30</f>
        <v>0</v>
      </c>
      <c r="L30" s="673"/>
      <c r="M30" s="773">
        <f t="shared" si="4"/>
        <v>0</v>
      </c>
      <c r="N30" s="688">
        <f t="shared" si="5"/>
        <v>0</v>
      </c>
      <c r="O30" s="689">
        <f t="shared" si="5"/>
        <v>0</v>
      </c>
      <c r="P30" s="690">
        <f t="shared" si="6"/>
        <v>0</v>
      </c>
      <c r="Q30" s="673">
        <f>[2]Draw.design!M30</f>
        <v>0</v>
      </c>
      <c r="R30" s="673"/>
      <c r="S30" s="675">
        <f t="shared" si="7"/>
        <v>0</v>
      </c>
      <c r="T30" s="673">
        <f>[2]Draw.design!P30</f>
        <v>0</v>
      </c>
      <c r="U30" s="673"/>
      <c r="V30" s="675">
        <f t="shared" si="8"/>
        <v>0</v>
      </c>
      <c r="W30" s="673">
        <f>[2]Draw.design!S30</f>
        <v>0</v>
      </c>
      <c r="X30" s="673"/>
      <c r="Y30" s="773">
        <f t="shared" si="9"/>
        <v>0</v>
      </c>
      <c r="Z30" s="688">
        <f t="shared" si="10"/>
        <v>0</v>
      </c>
      <c r="AA30" s="701">
        <f t="shared" si="10"/>
        <v>0</v>
      </c>
      <c r="AB30" s="690">
        <f t="shared" si="11"/>
        <v>0</v>
      </c>
      <c r="AC30" s="779">
        <f t="shared" si="12"/>
        <v>0</v>
      </c>
      <c r="AD30" s="776">
        <f t="shared" si="12"/>
        <v>0</v>
      </c>
      <c r="AE30" s="777">
        <f t="shared" si="13"/>
        <v>0</v>
      </c>
      <c r="AF30" s="672">
        <f>[2]Draw.design!Y30</f>
        <v>0</v>
      </c>
      <c r="AG30" s="673"/>
      <c r="AH30" s="674">
        <f t="shared" si="14"/>
        <v>0</v>
      </c>
      <c r="AI30" s="673">
        <f>[2]Draw.design!AB30</f>
        <v>0</v>
      </c>
      <c r="AJ30" s="673"/>
      <c r="AK30" s="675">
        <f t="shared" si="15"/>
        <v>0</v>
      </c>
      <c r="AL30" s="673">
        <f>[2]Draw.design!AE30</f>
        <v>0</v>
      </c>
      <c r="AM30" s="673"/>
      <c r="AN30" s="675">
        <f t="shared" si="16"/>
        <v>0</v>
      </c>
      <c r="AO30" s="688">
        <f t="shared" si="17"/>
        <v>0</v>
      </c>
      <c r="AP30" s="689">
        <f t="shared" si="17"/>
        <v>0</v>
      </c>
      <c r="AQ30" s="690">
        <f t="shared" si="18"/>
        <v>0</v>
      </c>
      <c r="AR30" s="673">
        <f>[2]Draw.design!AH30</f>
        <v>0</v>
      </c>
      <c r="AS30" s="673"/>
      <c r="AT30" s="674">
        <f t="shared" si="19"/>
        <v>0</v>
      </c>
      <c r="AU30" s="673">
        <f>[2]Draw.design!AK30</f>
        <v>0</v>
      </c>
      <c r="AV30" s="673"/>
      <c r="AW30" s="675">
        <f t="shared" si="20"/>
        <v>0</v>
      </c>
      <c r="AX30" s="673">
        <f>[2]Draw.design!AN30</f>
        <v>0</v>
      </c>
      <c r="AY30" s="673"/>
      <c r="AZ30" s="773">
        <f t="shared" si="21"/>
        <v>0</v>
      </c>
      <c r="BA30" s="688">
        <f t="shared" si="22"/>
        <v>0</v>
      </c>
      <c r="BB30" s="701">
        <f t="shared" si="22"/>
        <v>0</v>
      </c>
      <c r="BC30" s="706">
        <f t="shared" si="23"/>
        <v>0</v>
      </c>
      <c r="BD30" s="711">
        <f t="shared" si="0"/>
        <v>0</v>
      </c>
      <c r="BE30" s="715">
        <f t="shared" si="1"/>
        <v>0</v>
      </c>
      <c r="BF30" s="716">
        <f t="shared" si="24"/>
        <v>0</v>
      </c>
      <c r="BG30" s="717">
        <f t="shared" si="25"/>
        <v>0</v>
      </c>
      <c r="BH30" s="672">
        <f t="shared" si="26"/>
        <v>0</v>
      </c>
      <c r="BI30" s="677">
        <f t="shared" si="27"/>
        <v>0</v>
      </c>
      <c r="BJ30" s="541"/>
      <c r="BK30" s="380"/>
      <c r="BL30" s="374">
        <f>ROUND(VLOOKUP($B30,Test!$A$6:$L$58,12),0)/1000</f>
        <v>0</v>
      </c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  <c r="CG30" s="380"/>
      <c r="CH30" s="380"/>
      <c r="CI30" s="380"/>
      <c r="CJ30" s="380"/>
      <c r="CK30" s="380"/>
      <c r="CL30" s="380"/>
      <c r="CM30" s="380"/>
      <c r="CN30" s="380"/>
      <c r="CO30" s="380"/>
      <c r="CP30" s="380"/>
      <c r="CQ30" s="380"/>
      <c r="CR30" s="380"/>
      <c r="CS30" s="380"/>
      <c r="CT30" s="380"/>
      <c r="CU30" s="380"/>
      <c r="CV30" s="380"/>
      <c r="CW30" s="380"/>
      <c r="CX30" s="380"/>
      <c r="CY30" s="380"/>
      <c r="CZ30" s="380"/>
      <c r="DA30" s="380"/>
      <c r="DB30" s="380"/>
      <c r="DC30" s="380"/>
      <c r="DD30" s="380"/>
      <c r="DE30" s="380"/>
      <c r="DF30" s="380"/>
      <c r="DG30" s="380"/>
      <c r="DH30" s="380"/>
      <c r="DI30" s="380"/>
      <c r="DJ30" s="380"/>
      <c r="DK30" s="380"/>
      <c r="DL30" s="380"/>
      <c r="DM30" s="380"/>
      <c r="DN30" s="380"/>
      <c r="DO30" s="391"/>
      <c r="DP30" s="391"/>
      <c r="DQ30" s="380"/>
      <c r="DR30" s="380"/>
      <c r="DS30" s="380"/>
      <c r="DT30" s="380"/>
    </row>
    <row r="31" spans="1:124" s="383" customFormat="1" ht="33" customHeight="1">
      <c r="A31" s="388">
        <f t="shared" si="28"/>
        <v>25</v>
      </c>
      <c r="B31" s="399">
        <v>51408</v>
      </c>
      <c r="C31" s="536" t="s">
        <v>21</v>
      </c>
      <c r="D31" s="698" t="s">
        <v>275</v>
      </c>
      <c r="E31" s="672">
        <f>[2]Draw.design!D31</f>
        <v>0</v>
      </c>
      <c r="F31" s="673"/>
      <c r="G31" s="675">
        <f t="shared" si="2"/>
        <v>0</v>
      </c>
      <c r="H31" s="673">
        <f>[2]Draw.design!G31</f>
        <v>0</v>
      </c>
      <c r="I31" s="673"/>
      <c r="J31" s="675">
        <f t="shared" si="3"/>
        <v>0</v>
      </c>
      <c r="K31" s="673">
        <f>[2]Draw.design!J31</f>
        <v>0</v>
      </c>
      <c r="L31" s="673"/>
      <c r="M31" s="773">
        <f t="shared" si="4"/>
        <v>0</v>
      </c>
      <c r="N31" s="688">
        <f t="shared" si="5"/>
        <v>0</v>
      </c>
      <c r="O31" s="689">
        <f t="shared" si="5"/>
        <v>0</v>
      </c>
      <c r="P31" s="690">
        <f t="shared" si="6"/>
        <v>0</v>
      </c>
      <c r="Q31" s="673">
        <f>[2]Draw.design!M31</f>
        <v>0</v>
      </c>
      <c r="R31" s="673"/>
      <c r="S31" s="675">
        <f t="shared" si="7"/>
        <v>0</v>
      </c>
      <c r="T31" s="673">
        <f>[2]Draw.design!P31</f>
        <v>0</v>
      </c>
      <c r="U31" s="673"/>
      <c r="V31" s="675">
        <f t="shared" si="8"/>
        <v>0</v>
      </c>
      <c r="W31" s="673">
        <f>[2]Draw.design!S31</f>
        <v>0</v>
      </c>
      <c r="X31" s="673"/>
      <c r="Y31" s="773">
        <f t="shared" si="9"/>
        <v>0</v>
      </c>
      <c r="Z31" s="688">
        <f t="shared" si="10"/>
        <v>0</v>
      </c>
      <c r="AA31" s="701">
        <f t="shared" si="10"/>
        <v>0</v>
      </c>
      <c r="AB31" s="690">
        <f t="shared" si="11"/>
        <v>0</v>
      </c>
      <c r="AC31" s="779">
        <f t="shared" si="12"/>
        <v>0</v>
      </c>
      <c r="AD31" s="776">
        <f t="shared" si="12"/>
        <v>0</v>
      </c>
      <c r="AE31" s="777">
        <f t="shared" si="13"/>
        <v>0</v>
      </c>
      <c r="AF31" s="672">
        <f>[2]Draw.design!Y31</f>
        <v>0</v>
      </c>
      <c r="AG31" s="673"/>
      <c r="AH31" s="674">
        <f t="shared" si="14"/>
        <v>0</v>
      </c>
      <c r="AI31" s="673">
        <f>[2]Draw.design!AB31</f>
        <v>0</v>
      </c>
      <c r="AJ31" s="673"/>
      <c r="AK31" s="675">
        <f t="shared" si="15"/>
        <v>0</v>
      </c>
      <c r="AL31" s="673">
        <f>[2]Draw.design!AE31</f>
        <v>0</v>
      </c>
      <c r="AM31" s="673"/>
      <c r="AN31" s="675">
        <f t="shared" si="16"/>
        <v>0</v>
      </c>
      <c r="AO31" s="688">
        <f t="shared" si="17"/>
        <v>0</v>
      </c>
      <c r="AP31" s="689">
        <f t="shared" si="17"/>
        <v>0</v>
      </c>
      <c r="AQ31" s="690">
        <f t="shared" si="18"/>
        <v>0</v>
      </c>
      <c r="AR31" s="673">
        <f>[2]Draw.design!AH31</f>
        <v>0</v>
      </c>
      <c r="AS31" s="673"/>
      <c r="AT31" s="674">
        <f t="shared" si="19"/>
        <v>0</v>
      </c>
      <c r="AU31" s="673">
        <f>[2]Draw.design!AK31</f>
        <v>0</v>
      </c>
      <c r="AV31" s="673"/>
      <c r="AW31" s="675">
        <f t="shared" si="20"/>
        <v>0</v>
      </c>
      <c r="AX31" s="673">
        <f>[2]Draw.design!AN31</f>
        <v>0</v>
      </c>
      <c r="AY31" s="673"/>
      <c r="AZ31" s="773">
        <f t="shared" si="21"/>
        <v>0</v>
      </c>
      <c r="BA31" s="688">
        <f t="shared" si="22"/>
        <v>0</v>
      </c>
      <c r="BB31" s="701">
        <f t="shared" si="22"/>
        <v>0</v>
      </c>
      <c r="BC31" s="706">
        <f t="shared" si="23"/>
        <v>0</v>
      </c>
      <c r="BD31" s="711">
        <f t="shared" si="0"/>
        <v>0</v>
      </c>
      <c r="BE31" s="715">
        <f t="shared" si="1"/>
        <v>0</v>
      </c>
      <c r="BF31" s="716">
        <f t="shared" si="24"/>
        <v>0</v>
      </c>
      <c r="BG31" s="717">
        <f t="shared" si="25"/>
        <v>0</v>
      </c>
      <c r="BH31" s="672">
        <f t="shared" si="26"/>
        <v>0</v>
      </c>
      <c r="BI31" s="677">
        <f t="shared" si="27"/>
        <v>0</v>
      </c>
      <c r="BJ31" s="541"/>
      <c r="BK31" s="380"/>
      <c r="BL31" s="374">
        <f>ROUND(VLOOKUP($B31,Test!$A$6:$L$58,12),0)/1000</f>
        <v>0</v>
      </c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  <c r="CG31" s="380"/>
      <c r="CH31" s="380"/>
      <c r="CI31" s="380"/>
      <c r="CJ31" s="380"/>
      <c r="CK31" s="380"/>
      <c r="CL31" s="380"/>
      <c r="CM31" s="380"/>
      <c r="CN31" s="380"/>
      <c r="CO31" s="380"/>
      <c r="CP31" s="380"/>
      <c r="CQ31" s="380"/>
      <c r="CR31" s="380"/>
      <c r="CS31" s="380"/>
      <c r="CT31" s="380"/>
      <c r="CU31" s="380"/>
      <c r="CV31" s="380"/>
      <c r="CW31" s="380"/>
      <c r="CX31" s="380"/>
      <c r="CY31" s="380"/>
      <c r="CZ31" s="380"/>
      <c r="DA31" s="380"/>
      <c r="DB31" s="380"/>
      <c r="DC31" s="380"/>
      <c r="DD31" s="380"/>
      <c r="DE31" s="380"/>
      <c r="DF31" s="380"/>
      <c r="DG31" s="380"/>
      <c r="DH31" s="380"/>
      <c r="DI31" s="380"/>
      <c r="DJ31" s="380"/>
      <c r="DK31" s="380"/>
      <c r="DL31" s="380"/>
      <c r="DM31" s="380"/>
      <c r="DN31" s="380"/>
      <c r="DO31" s="391"/>
      <c r="DP31" s="391"/>
      <c r="DQ31" s="380"/>
      <c r="DR31" s="380"/>
      <c r="DS31" s="380"/>
      <c r="DT31" s="380"/>
    </row>
    <row r="32" spans="1:124" s="383" customFormat="1" ht="33" customHeight="1">
      <c r="A32" s="388">
        <f t="shared" si="28"/>
        <v>26</v>
      </c>
      <c r="B32" s="399">
        <v>51409</v>
      </c>
      <c r="C32" s="536" t="s">
        <v>22</v>
      </c>
      <c r="D32" s="698" t="s">
        <v>276</v>
      </c>
      <c r="E32" s="672">
        <f>[2]Draw.design!D32</f>
        <v>7577.7</v>
      </c>
      <c r="F32" s="673">
        <v>10960.78</v>
      </c>
      <c r="G32" s="675">
        <f t="shared" si="2"/>
        <v>-3383.0800000000008</v>
      </c>
      <c r="H32" s="673">
        <f>[2]Draw.design!G32</f>
        <v>9236.5</v>
      </c>
      <c r="I32" s="673">
        <v>12966.04</v>
      </c>
      <c r="J32" s="675">
        <f t="shared" si="3"/>
        <v>-3729.5400000000009</v>
      </c>
      <c r="K32" s="673">
        <f>[2]Draw.design!J32</f>
        <v>10480.6</v>
      </c>
      <c r="L32" s="673">
        <v>12674.79</v>
      </c>
      <c r="M32" s="773">
        <f t="shared" si="4"/>
        <v>-2194.1900000000005</v>
      </c>
      <c r="N32" s="688">
        <f t="shared" si="5"/>
        <v>27294.800000000003</v>
      </c>
      <c r="O32" s="689">
        <f t="shared" si="5"/>
        <v>36601.61</v>
      </c>
      <c r="P32" s="690">
        <f t="shared" si="6"/>
        <v>-9306.8099999999977</v>
      </c>
      <c r="Q32" s="673">
        <f>[2]Draw.design!M32</f>
        <v>8256.2999999999993</v>
      </c>
      <c r="R32" s="673">
        <v>5815.27</v>
      </c>
      <c r="S32" s="675">
        <f t="shared" si="7"/>
        <v>2441.0299999999988</v>
      </c>
      <c r="T32" s="673">
        <f>[2]Draw.design!P32</f>
        <v>7992.4000000000005</v>
      </c>
      <c r="U32" s="673"/>
      <c r="V32" s="675">
        <f t="shared" si="8"/>
        <v>7992.4000000000005</v>
      </c>
      <c r="W32" s="673">
        <f>[2]Draw.design!S32</f>
        <v>10480.6</v>
      </c>
      <c r="X32" s="673"/>
      <c r="Y32" s="773">
        <f t="shared" si="9"/>
        <v>10480.6</v>
      </c>
      <c r="Z32" s="688">
        <f t="shared" si="10"/>
        <v>26729.300000000003</v>
      </c>
      <c r="AA32" s="701">
        <f t="shared" si="10"/>
        <v>5815.27</v>
      </c>
      <c r="AB32" s="690">
        <f t="shared" si="11"/>
        <v>20914.030000000002</v>
      </c>
      <c r="AC32" s="779">
        <f t="shared" si="12"/>
        <v>54024.100000000006</v>
      </c>
      <c r="AD32" s="776">
        <f t="shared" si="12"/>
        <v>42416.880000000005</v>
      </c>
      <c r="AE32" s="777">
        <f t="shared" si="13"/>
        <v>11607.220000000001</v>
      </c>
      <c r="AF32" s="672">
        <f>[2]Draw.design!Y32</f>
        <v>8067.8</v>
      </c>
      <c r="AG32" s="673"/>
      <c r="AH32" s="674">
        <f t="shared" si="14"/>
        <v>8067.8</v>
      </c>
      <c r="AI32" s="673">
        <f>[2]Draw.design!AB32</f>
        <v>8067.8</v>
      </c>
      <c r="AJ32" s="673"/>
      <c r="AK32" s="675">
        <f t="shared" si="15"/>
        <v>8067.8</v>
      </c>
      <c r="AL32" s="673">
        <f>[2]Draw.design!AE32</f>
        <v>9198.8000000000011</v>
      </c>
      <c r="AM32" s="673"/>
      <c r="AN32" s="675">
        <f t="shared" si="16"/>
        <v>9198.8000000000011</v>
      </c>
      <c r="AO32" s="688">
        <f t="shared" si="17"/>
        <v>25334.400000000001</v>
      </c>
      <c r="AP32" s="689">
        <f t="shared" si="17"/>
        <v>0</v>
      </c>
      <c r="AQ32" s="690">
        <f t="shared" si="18"/>
        <v>25334.400000000001</v>
      </c>
      <c r="AR32" s="673">
        <f>[2]Draw.design!AH32</f>
        <v>7690.8</v>
      </c>
      <c r="AS32" s="673"/>
      <c r="AT32" s="674">
        <f t="shared" si="19"/>
        <v>7690.8</v>
      </c>
      <c r="AU32" s="673">
        <f>[2]Draw.design!AK32</f>
        <v>9198.8000000000011</v>
      </c>
      <c r="AV32" s="673"/>
      <c r="AW32" s="675">
        <f t="shared" si="20"/>
        <v>9198.8000000000011</v>
      </c>
      <c r="AX32" s="673">
        <f>[2]Draw.design!AN32</f>
        <v>9198.8000000000011</v>
      </c>
      <c r="AY32" s="673"/>
      <c r="AZ32" s="773">
        <f t="shared" si="21"/>
        <v>9198.8000000000011</v>
      </c>
      <c r="BA32" s="688">
        <f t="shared" si="22"/>
        <v>26088.400000000001</v>
      </c>
      <c r="BB32" s="701">
        <f t="shared" si="22"/>
        <v>0</v>
      </c>
      <c r="BC32" s="706">
        <f t="shared" si="23"/>
        <v>26088.400000000001</v>
      </c>
      <c r="BD32" s="711">
        <f t="shared" si="0"/>
        <v>51422.80000000001</v>
      </c>
      <c r="BE32" s="715">
        <f t="shared" si="1"/>
        <v>0</v>
      </c>
      <c r="BF32" s="716">
        <f t="shared" si="24"/>
        <v>51422.80000000001</v>
      </c>
      <c r="BG32" s="717">
        <f t="shared" si="25"/>
        <v>105446.90000000002</v>
      </c>
      <c r="BH32" s="672">
        <f t="shared" si="26"/>
        <v>42416.880000000005</v>
      </c>
      <c r="BI32" s="677">
        <f t="shared" si="27"/>
        <v>63030.020000000019</v>
      </c>
      <c r="BJ32" s="541"/>
      <c r="BK32" s="380"/>
      <c r="BL32" s="374">
        <f>ROUND(VLOOKUP($B32,Test!$A$6:$L$58,12),0)/1000</f>
        <v>17.327999999999999</v>
      </c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  <c r="CG32" s="380"/>
      <c r="CH32" s="380"/>
      <c r="CI32" s="380"/>
      <c r="CJ32" s="380"/>
      <c r="CK32" s="380"/>
      <c r="CL32" s="380"/>
      <c r="CM32" s="380"/>
      <c r="CN32" s="380"/>
      <c r="CO32" s="380"/>
      <c r="CP32" s="380"/>
      <c r="CQ32" s="380"/>
      <c r="CR32" s="380"/>
      <c r="CS32" s="380"/>
      <c r="CT32" s="380"/>
      <c r="CU32" s="380"/>
      <c r="CV32" s="380"/>
      <c r="CW32" s="380"/>
      <c r="CX32" s="380"/>
      <c r="CY32" s="380"/>
      <c r="CZ32" s="380"/>
      <c r="DA32" s="380"/>
      <c r="DB32" s="380"/>
      <c r="DC32" s="380"/>
      <c r="DD32" s="380"/>
      <c r="DE32" s="380"/>
      <c r="DF32" s="380"/>
      <c r="DG32" s="380"/>
      <c r="DH32" s="380"/>
      <c r="DI32" s="380"/>
      <c r="DJ32" s="380"/>
      <c r="DK32" s="380"/>
      <c r="DL32" s="380"/>
      <c r="DM32" s="380"/>
      <c r="DN32" s="380"/>
      <c r="DO32" s="391"/>
      <c r="DP32" s="391"/>
      <c r="DQ32" s="380"/>
      <c r="DR32" s="380"/>
      <c r="DS32" s="380"/>
      <c r="DT32" s="380"/>
    </row>
    <row r="33" spans="1:124" s="383" customFormat="1" ht="33" customHeight="1">
      <c r="A33" s="388">
        <f t="shared" si="28"/>
        <v>27</v>
      </c>
      <c r="B33" s="399">
        <v>51499</v>
      </c>
      <c r="C33" s="536" t="s">
        <v>23</v>
      </c>
      <c r="D33" s="698" t="s">
        <v>277</v>
      </c>
      <c r="E33" s="672">
        <f>[2]Draw.design!D33</f>
        <v>0</v>
      </c>
      <c r="F33" s="673"/>
      <c r="G33" s="675">
        <f t="shared" si="2"/>
        <v>0</v>
      </c>
      <c r="H33" s="673">
        <f>[2]Draw.design!G33</f>
        <v>0</v>
      </c>
      <c r="I33" s="673"/>
      <c r="J33" s="675">
        <f t="shared" si="3"/>
        <v>0</v>
      </c>
      <c r="K33" s="673">
        <f>[2]Draw.design!J33</f>
        <v>0</v>
      </c>
      <c r="L33" s="673"/>
      <c r="M33" s="773">
        <f t="shared" si="4"/>
        <v>0</v>
      </c>
      <c r="N33" s="688">
        <f t="shared" si="5"/>
        <v>0</v>
      </c>
      <c r="O33" s="689">
        <f t="shared" si="5"/>
        <v>0</v>
      </c>
      <c r="P33" s="690">
        <f t="shared" si="6"/>
        <v>0</v>
      </c>
      <c r="Q33" s="673">
        <f>[2]Draw.design!M33</f>
        <v>0</v>
      </c>
      <c r="R33" s="673"/>
      <c r="S33" s="675">
        <f t="shared" si="7"/>
        <v>0</v>
      </c>
      <c r="T33" s="673">
        <f>[2]Draw.design!P33</f>
        <v>0</v>
      </c>
      <c r="U33" s="673"/>
      <c r="V33" s="675">
        <f t="shared" si="8"/>
        <v>0</v>
      </c>
      <c r="W33" s="673">
        <f>[2]Draw.design!S33</f>
        <v>0</v>
      </c>
      <c r="X33" s="673"/>
      <c r="Y33" s="773">
        <f t="shared" si="9"/>
        <v>0</v>
      </c>
      <c r="Z33" s="688">
        <f t="shared" si="10"/>
        <v>0</v>
      </c>
      <c r="AA33" s="701">
        <f t="shared" si="10"/>
        <v>0</v>
      </c>
      <c r="AB33" s="690">
        <f t="shared" si="11"/>
        <v>0</v>
      </c>
      <c r="AC33" s="779">
        <f t="shared" si="12"/>
        <v>0</v>
      </c>
      <c r="AD33" s="776">
        <f t="shared" si="12"/>
        <v>0</v>
      </c>
      <c r="AE33" s="777">
        <f t="shared" si="13"/>
        <v>0</v>
      </c>
      <c r="AF33" s="672">
        <f>[2]Draw.design!Y33</f>
        <v>0</v>
      </c>
      <c r="AG33" s="673"/>
      <c r="AH33" s="674">
        <f t="shared" si="14"/>
        <v>0</v>
      </c>
      <c r="AI33" s="673">
        <f>[2]Draw.design!AB33</f>
        <v>0</v>
      </c>
      <c r="AJ33" s="673"/>
      <c r="AK33" s="675">
        <f t="shared" si="15"/>
        <v>0</v>
      </c>
      <c r="AL33" s="673">
        <f>[2]Draw.design!AE33</f>
        <v>0</v>
      </c>
      <c r="AM33" s="673"/>
      <c r="AN33" s="675">
        <f t="shared" si="16"/>
        <v>0</v>
      </c>
      <c r="AO33" s="688">
        <f t="shared" si="17"/>
        <v>0</v>
      </c>
      <c r="AP33" s="689">
        <f t="shared" si="17"/>
        <v>0</v>
      </c>
      <c r="AQ33" s="690">
        <f t="shared" si="18"/>
        <v>0</v>
      </c>
      <c r="AR33" s="673">
        <f>[2]Draw.design!AH33</f>
        <v>0</v>
      </c>
      <c r="AS33" s="673"/>
      <c r="AT33" s="674">
        <f t="shared" si="19"/>
        <v>0</v>
      </c>
      <c r="AU33" s="673">
        <f>[2]Draw.design!AK33</f>
        <v>0</v>
      </c>
      <c r="AV33" s="673"/>
      <c r="AW33" s="675">
        <f t="shared" si="20"/>
        <v>0</v>
      </c>
      <c r="AX33" s="673">
        <f>[2]Draw.design!AN33</f>
        <v>0</v>
      </c>
      <c r="AY33" s="673"/>
      <c r="AZ33" s="773">
        <f t="shared" si="21"/>
        <v>0</v>
      </c>
      <c r="BA33" s="688">
        <f t="shared" si="22"/>
        <v>0</v>
      </c>
      <c r="BB33" s="701">
        <f t="shared" si="22"/>
        <v>0</v>
      </c>
      <c r="BC33" s="706">
        <f t="shared" si="23"/>
        <v>0</v>
      </c>
      <c r="BD33" s="711">
        <f t="shared" si="0"/>
        <v>0</v>
      </c>
      <c r="BE33" s="715">
        <f t="shared" si="1"/>
        <v>0</v>
      </c>
      <c r="BF33" s="716">
        <f t="shared" si="24"/>
        <v>0</v>
      </c>
      <c r="BG33" s="717">
        <f t="shared" si="25"/>
        <v>0</v>
      </c>
      <c r="BH33" s="672">
        <f t="shared" si="26"/>
        <v>0</v>
      </c>
      <c r="BI33" s="677">
        <f t="shared" si="27"/>
        <v>0</v>
      </c>
      <c r="BJ33" s="541"/>
      <c r="BK33" s="380"/>
      <c r="BL33" s="374">
        <f>ROUND(VLOOKUP($B33,Test!$A$6:$L$58,12),0)/1000</f>
        <v>0</v>
      </c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  <c r="CO33" s="380"/>
      <c r="CP33" s="380"/>
      <c r="CQ33" s="380"/>
      <c r="CR33" s="380"/>
      <c r="CS33" s="380"/>
      <c r="CT33" s="380"/>
      <c r="CU33" s="380"/>
      <c r="CV33" s="380"/>
      <c r="CW33" s="380"/>
      <c r="CX33" s="380"/>
      <c r="CY33" s="380"/>
      <c r="CZ33" s="380"/>
      <c r="DA33" s="380"/>
      <c r="DB33" s="380"/>
      <c r="DC33" s="380"/>
      <c r="DD33" s="380"/>
      <c r="DE33" s="380"/>
      <c r="DF33" s="380"/>
      <c r="DG33" s="380"/>
      <c r="DH33" s="380"/>
      <c r="DI33" s="380"/>
      <c r="DJ33" s="380"/>
      <c r="DK33" s="380"/>
      <c r="DL33" s="380"/>
      <c r="DM33" s="380"/>
      <c r="DN33" s="380"/>
      <c r="DO33" s="391"/>
      <c r="DP33" s="391"/>
      <c r="DQ33" s="380"/>
      <c r="DR33" s="380"/>
      <c r="DS33" s="380"/>
      <c r="DT33" s="380"/>
    </row>
    <row r="34" spans="1:124" s="383" customFormat="1" ht="33" customHeight="1">
      <c r="A34" s="388">
        <f t="shared" si="28"/>
        <v>28</v>
      </c>
      <c r="B34" s="399">
        <v>51601</v>
      </c>
      <c r="C34" s="536" t="s">
        <v>24</v>
      </c>
      <c r="D34" s="698" t="s">
        <v>278</v>
      </c>
      <c r="E34" s="672">
        <f>[2]Draw.design!D34</f>
        <v>0</v>
      </c>
      <c r="F34" s="673"/>
      <c r="G34" s="675">
        <f t="shared" si="2"/>
        <v>0</v>
      </c>
      <c r="H34" s="673">
        <f>[2]Draw.design!G34</f>
        <v>0</v>
      </c>
      <c r="I34" s="673"/>
      <c r="J34" s="675">
        <f t="shared" si="3"/>
        <v>0</v>
      </c>
      <c r="K34" s="673">
        <f>[2]Draw.design!J34</f>
        <v>0</v>
      </c>
      <c r="L34" s="673"/>
      <c r="M34" s="773">
        <f t="shared" si="4"/>
        <v>0</v>
      </c>
      <c r="N34" s="688">
        <f t="shared" si="5"/>
        <v>0</v>
      </c>
      <c r="O34" s="689">
        <f t="shared" si="5"/>
        <v>0</v>
      </c>
      <c r="P34" s="690">
        <f t="shared" si="6"/>
        <v>0</v>
      </c>
      <c r="Q34" s="673">
        <f>[2]Draw.design!M34</f>
        <v>0</v>
      </c>
      <c r="R34" s="673"/>
      <c r="S34" s="675">
        <f t="shared" si="7"/>
        <v>0</v>
      </c>
      <c r="T34" s="673">
        <f>[2]Draw.design!P34</f>
        <v>0</v>
      </c>
      <c r="U34" s="673"/>
      <c r="V34" s="675">
        <f t="shared" si="8"/>
        <v>0</v>
      </c>
      <c r="W34" s="673">
        <f>[2]Draw.design!S34</f>
        <v>0</v>
      </c>
      <c r="X34" s="673"/>
      <c r="Y34" s="773">
        <f t="shared" si="9"/>
        <v>0</v>
      </c>
      <c r="Z34" s="688">
        <f t="shared" si="10"/>
        <v>0</v>
      </c>
      <c r="AA34" s="701">
        <f t="shared" si="10"/>
        <v>0</v>
      </c>
      <c r="AB34" s="690">
        <f t="shared" si="11"/>
        <v>0</v>
      </c>
      <c r="AC34" s="779">
        <f t="shared" si="12"/>
        <v>0</v>
      </c>
      <c r="AD34" s="776">
        <f t="shared" si="12"/>
        <v>0</v>
      </c>
      <c r="AE34" s="777">
        <f t="shared" si="13"/>
        <v>0</v>
      </c>
      <c r="AF34" s="672">
        <f>[2]Draw.design!Y34</f>
        <v>0</v>
      </c>
      <c r="AG34" s="673"/>
      <c r="AH34" s="674">
        <f t="shared" si="14"/>
        <v>0</v>
      </c>
      <c r="AI34" s="673">
        <f>[2]Draw.design!AB34</f>
        <v>0</v>
      </c>
      <c r="AJ34" s="673"/>
      <c r="AK34" s="675">
        <f t="shared" si="15"/>
        <v>0</v>
      </c>
      <c r="AL34" s="673">
        <f>[2]Draw.design!AE34</f>
        <v>0</v>
      </c>
      <c r="AM34" s="673"/>
      <c r="AN34" s="675">
        <f t="shared" si="16"/>
        <v>0</v>
      </c>
      <c r="AO34" s="688">
        <f t="shared" si="17"/>
        <v>0</v>
      </c>
      <c r="AP34" s="689">
        <f t="shared" si="17"/>
        <v>0</v>
      </c>
      <c r="AQ34" s="690">
        <f t="shared" si="18"/>
        <v>0</v>
      </c>
      <c r="AR34" s="673">
        <f>[2]Draw.design!AH34</f>
        <v>0</v>
      </c>
      <c r="AS34" s="673"/>
      <c r="AT34" s="674">
        <f t="shared" si="19"/>
        <v>0</v>
      </c>
      <c r="AU34" s="673">
        <f>[2]Draw.design!AK34</f>
        <v>0</v>
      </c>
      <c r="AV34" s="673"/>
      <c r="AW34" s="675">
        <f t="shared" si="20"/>
        <v>0</v>
      </c>
      <c r="AX34" s="673">
        <f>[2]Draw.design!AN34</f>
        <v>0</v>
      </c>
      <c r="AY34" s="673"/>
      <c r="AZ34" s="773">
        <f t="shared" si="21"/>
        <v>0</v>
      </c>
      <c r="BA34" s="688">
        <f t="shared" si="22"/>
        <v>0</v>
      </c>
      <c r="BB34" s="701">
        <f t="shared" si="22"/>
        <v>0</v>
      </c>
      <c r="BC34" s="706">
        <f t="shared" si="23"/>
        <v>0</v>
      </c>
      <c r="BD34" s="711">
        <f t="shared" si="0"/>
        <v>0</v>
      </c>
      <c r="BE34" s="715">
        <f t="shared" si="1"/>
        <v>0</v>
      </c>
      <c r="BF34" s="716">
        <f t="shared" si="24"/>
        <v>0</v>
      </c>
      <c r="BG34" s="717">
        <f t="shared" si="25"/>
        <v>0</v>
      </c>
      <c r="BH34" s="672">
        <f t="shared" si="26"/>
        <v>0</v>
      </c>
      <c r="BI34" s="677">
        <f t="shared" si="27"/>
        <v>0</v>
      </c>
      <c r="BJ34" s="541"/>
      <c r="BK34" s="380"/>
      <c r="BL34" s="374">
        <f>ROUND(VLOOKUP($B34,Test!$A$6:$L$58,12),0)/1000</f>
        <v>0</v>
      </c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  <c r="CO34" s="380"/>
      <c r="CP34" s="380"/>
      <c r="CQ34" s="380"/>
      <c r="CR34" s="380"/>
      <c r="CS34" s="380"/>
      <c r="CT34" s="380"/>
      <c r="CU34" s="380"/>
      <c r="CV34" s="380"/>
      <c r="CW34" s="380"/>
      <c r="CX34" s="380"/>
      <c r="CY34" s="380"/>
      <c r="CZ34" s="380"/>
      <c r="DA34" s="380"/>
      <c r="DB34" s="380"/>
      <c r="DC34" s="380"/>
      <c r="DD34" s="380"/>
      <c r="DE34" s="380"/>
      <c r="DF34" s="380"/>
      <c r="DG34" s="380"/>
      <c r="DH34" s="380"/>
      <c r="DI34" s="380"/>
      <c r="DJ34" s="380"/>
      <c r="DK34" s="380"/>
      <c r="DL34" s="380"/>
      <c r="DM34" s="380"/>
      <c r="DN34" s="380"/>
      <c r="DO34" s="391"/>
      <c r="DP34" s="391"/>
      <c r="DQ34" s="380"/>
      <c r="DR34" s="380"/>
      <c r="DS34" s="380"/>
      <c r="DT34" s="380"/>
    </row>
    <row r="35" spans="1:124" s="383" customFormat="1" ht="33" customHeight="1">
      <c r="A35" s="388">
        <f t="shared" si="28"/>
        <v>29</v>
      </c>
      <c r="B35" s="399">
        <v>51602</v>
      </c>
      <c r="C35" s="536" t="s">
        <v>25</v>
      </c>
      <c r="D35" s="698" t="s">
        <v>279</v>
      </c>
      <c r="E35" s="672">
        <f>[2]Draw.design!D35</f>
        <v>0</v>
      </c>
      <c r="F35" s="673"/>
      <c r="G35" s="675">
        <f t="shared" si="2"/>
        <v>0</v>
      </c>
      <c r="H35" s="673">
        <f>[2]Draw.design!G35</f>
        <v>0</v>
      </c>
      <c r="I35" s="673"/>
      <c r="J35" s="675">
        <f t="shared" si="3"/>
        <v>0</v>
      </c>
      <c r="K35" s="673">
        <f>[2]Draw.design!J35</f>
        <v>0</v>
      </c>
      <c r="L35" s="673"/>
      <c r="M35" s="773">
        <f t="shared" si="4"/>
        <v>0</v>
      </c>
      <c r="N35" s="688">
        <f t="shared" si="5"/>
        <v>0</v>
      </c>
      <c r="O35" s="689">
        <f t="shared" si="5"/>
        <v>0</v>
      </c>
      <c r="P35" s="690">
        <f t="shared" si="6"/>
        <v>0</v>
      </c>
      <c r="Q35" s="673">
        <f>[2]Draw.design!M35</f>
        <v>0</v>
      </c>
      <c r="R35" s="673"/>
      <c r="S35" s="675">
        <f t="shared" si="7"/>
        <v>0</v>
      </c>
      <c r="T35" s="673">
        <f>[2]Draw.design!P35</f>
        <v>0</v>
      </c>
      <c r="U35" s="673"/>
      <c r="V35" s="675">
        <f t="shared" si="8"/>
        <v>0</v>
      </c>
      <c r="W35" s="673">
        <f>[2]Draw.design!S35</f>
        <v>0</v>
      </c>
      <c r="X35" s="673"/>
      <c r="Y35" s="773">
        <f t="shared" si="9"/>
        <v>0</v>
      </c>
      <c r="Z35" s="688">
        <f t="shared" si="10"/>
        <v>0</v>
      </c>
      <c r="AA35" s="701">
        <f t="shared" si="10"/>
        <v>0</v>
      </c>
      <c r="AB35" s="690">
        <f t="shared" si="11"/>
        <v>0</v>
      </c>
      <c r="AC35" s="779">
        <f t="shared" si="12"/>
        <v>0</v>
      </c>
      <c r="AD35" s="776">
        <f t="shared" si="12"/>
        <v>0</v>
      </c>
      <c r="AE35" s="777">
        <f t="shared" si="13"/>
        <v>0</v>
      </c>
      <c r="AF35" s="672">
        <f>[2]Draw.design!Y35</f>
        <v>0</v>
      </c>
      <c r="AG35" s="673"/>
      <c r="AH35" s="674">
        <f t="shared" si="14"/>
        <v>0</v>
      </c>
      <c r="AI35" s="673">
        <f>[2]Draw.design!AB35</f>
        <v>0</v>
      </c>
      <c r="AJ35" s="673"/>
      <c r="AK35" s="675">
        <f t="shared" si="15"/>
        <v>0</v>
      </c>
      <c r="AL35" s="673">
        <f>[2]Draw.design!AE35</f>
        <v>0</v>
      </c>
      <c r="AM35" s="673"/>
      <c r="AN35" s="675">
        <f t="shared" si="16"/>
        <v>0</v>
      </c>
      <c r="AO35" s="688">
        <f t="shared" si="17"/>
        <v>0</v>
      </c>
      <c r="AP35" s="689">
        <f t="shared" si="17"/>
        <v>0</v>
      </c>
      <c r="AQ35" s="690">
        <f t="shared" si="18"/>
        <v>0</v>
      </c>
      <c r="AR35" s="673">
        <f>[2]Draw.design!AH35</f>
        <v>0</v>
      </c>
      <c r="AS35" s="673"/>
      <c r="AT35" s="674">
        <f t="shared" si="19"/>
        <v>0</v>
      </c>
      <c r="AU35" s="673">
        <f>[2]Draw.design!AK35</f>
        <v>0</v>
      </c>
      <c r="AV35" s="673"/>
      <c r="AW35" s="675">
        <f t="shared" si="20"/>
        <v>0</v>
      </c>
      <c r="AX35" s="673">
        <f>[2]Draw.design!AN35</f>
        <v>0</v>
      </c>
      <c r="AY35" s="673"/>
      <c r="AZ35" s="773">
        <f t="shared" si="21"/>
        <v>0</v>
      </c>
      <c r="BA35" s="688">
        <f t="shared" si="22"/>
        <v>0</v>
      </c>
      <c r="BB35" s="701">
        <f t="shared" si="22"/>
        <v>0</v>
      </c>
      <c r="BC35" s="706">
        <f t="shared" si="23"/>
        <v>0</v>
      </c>
      <c r="BD35" s="711">
        <f t="shared" si="0"/>
        <v>0</v>
      </c>
      <c r="BE35" s="715">
        <f t="shared" si="1"/>
        <v>0</v>
      </c>
      <c r="BF35" s="716">
        <f t="shared" si="24"/>
        <v>0</v>
      </c>
      <c r="BG35" s="717">
        <f t="shared" si="25"/>
        <v>0</v>
      </c>
      <c r="BH35" s="672">
        <f t="shared" si="26"/>
        <v>0</v>
      </c>
      <c r="BI35" s="677">
        <f t="shared" si="27"/>
        <v>0</v>
      </c>
      <c r="BJ35" s="541"/>
      <c r="BK35" s="380"/>
      <c r="BL35" s="374">
        <f>ROUND(VLOOKUP($B35,Test!$A$6:$L$58,12),0)/1000</f>
        <v>0</v>
      </c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  <c r="CG35" s="380"/>
      <c r="CH35" s="380"/>
      <c r="CI35" s="380"/>
      <c r="CJ35" s="380"/>
      <c r="CK35" s="380"/>
      <c r="CL35" s="380"/>
      <c r="CM35" s="380"/>
      <c r="CN35" s="380"/>
      <c r="CO35" s="380"/>
      <c r="CP35" s="380"/>
      <c r="CQ35" s="380"/>
      <c r="CR35" s="380"/>
      <c r="CS35" s="380"/>
      <c r="CT35" s="380"/>
      <c r="CU35" s="380"/>
      <c r="CV35" s="380"/>
      <c r="CW35" s="380"/>
      <c r="CX35" s="380"/>
      <c r="CY35" s="380"/>
      <c r="CZ35" s="380"/>
      <c r="DA35" s="380"/>
      <c r="DB35" s="380"/>
      <c r="DC35" s="380"/>
      <c r="DD35" s="380"/>
      <c r="DE35" s="380"/>
      <c r="DF35" s="380"/>
      <c r="DG35" s="380"/>
      <c r="DH35" s="380"/>
      <c r="DI35" s="380"/>
      <c r="DJ35" s="380"/>
      <c r="DK35" s="380"/>
      <c r="DL35" s="380"/>
      <c r="DM35" s="380"/>
      <c r="DN35" s="380"/>
      <c r="DO35" s="391"/>
      <c r="DP35" s="391"/>
      <c r="DQ35" s="380"/>
      <c r="DR35" s="380"/>
      <c r="DS35" s="380"/>
      <c r="DT35" s="380"/>
    </row>
    <row r="36" spans="1:124" s="383" customFormat="1" ht="33" customHeight="1">
      <c r="A36" s="388">
        <f t="shared" si="28"/>
        <v>30</v>
      </c>
      <c r="B36" s="399">
        <v>51603</v>
      </c>
      <c r="C36" s="536" t="s">
        <v>26</v>
      </c>
      <c r="D36" s="698" t="s">
        <v>280</v>
      </c>
      <c r="E36" s="672">
        <f>[2]Draw.design!D36</f>
        <v>0</v>
      </c>
      <c r="F36" s="673"/>
      <c r="G36" s="675">
        <f t="shared" si="2"/>
        <v>0</v>
      </c>
      <c r="H36" s="673">
        <f>[2]Draw.design!G36</f>
        <v>0</v>
      </c>
      <c r="I36" s="673"/>
      <c r="J36" s="675">
        <f t="shared" si="3"/>
        <v>0</v>
      </c>
      <c r="K36" s="673">
        <f>[2]Draw.design!J36</f>
        <v>0</v>
      </c>
      <c r="L36" s="673"/>
      <c r="M36" s="773">
        <f t="shared" si="4"/>
        <v>0</v>
      </c>
      <c r="N36" s="688">
        <f t="shared" si="5"/>
        <v>0</v>
      </c>
      <c r="O36" s="689">
        <f t="shared" si="5"/>
        <v>0</v>
      </c>
      <c r="P36" s="690">
        <f t="shared" si="6"/>
        <v>0</v>
      </c>
      <c r="Q36" s="673">
        <f>[2]Draw.design!M36</f>
        <v>0</v>
      </c>
      <c r="R36" s="673"/>
      <c r="S36" s="675">
        <f t="shared" si="7"/>
        <v>0</v>
      </c>
      <c r="T36" s="673">
        <f>[2]Draw.design!P36</f>
        <v>0</v>
      </c>
      <c r="U36" s="673"/>
      <c r="V36" s="675">
        <f t="shared" si="8"/>
        <v>0</v>
      </c>
      <c r="W36" s="673">
        <f>[2]Draw.design!S36</f>
        <v>0</v>
      </c>
      <c r="X36" s="673"/>
      <c r="Y36" s="773">
        <f t="shared" si="9"/>
        <v>0</v>
      </c>
      <c r="Z36" s="688">
        <f t="shared" si="10"/>
        <v>0</v>
      </c>
      <c r="AA36" s="701">
        <f t="shared" si="10"/>
        <v>0</v>
      </c>
      <c r="AB36" s="690">
        <f t="shared" si="11"/>
        <v>0</v>
      </c>
      <c r="AC36" s="779">
        <f t="shared" si="12"/>
        <v>0</v>
      </c>
      <c r="AD36" s="776">
        <f t="shared" si="12"/>
        <v>0</v>
      </c>
      <c r="AE36" s="777">
        <f t="shared" si="13"/>
        <v>0</v>
      </c>
      <c r="AF36" s="672">
        <f>[2]Draw.design!Y36</f>
        <v>0</v>
      </c>
      <c r="AG36" s="673"/>
      <c r="AH36" s="674">
        <f t="shared" si="14"/>
        <v>0</v>
      </c>
      <c r="AI36" s="673">
        <f>[2]Draw.design!AB36</f>
        <v>0</v>
      </c>
      <c r="AJ36" s="673"/>
      <c r="AK36" s="675">
        <f t="shared" si="15"/>
        <v>0</v>
      </c>
      <c r="AL36" s="673">
        <f>[2]Draw.design!AE36</f>
        <v>0</v>
      </c>
      <c r="AM36" s="673"/>
      <c r="AN36" s="675">
        <f t="shared" si="16"/>
        <v>0</v>
      </c>
      <c r="AO36" s="688">
        <f t="shared" si="17"/>
        <v>0</v>
      </c>
      <c r="AP36" s="689">
        <f t="shared" si="17"/>
        <v>0</v>
      </c>
      <c r="AQ36" s="690">
        <f t="shared" si="18"/>
        <v>0</v>
      </c>
      <c r="AR36" s="673">
        <f>[2]Draw.design!AH36</f>
        <v>0</v>
      </c>
      <c r="AS36" s="673"/>
      <c r="AT36" s="674">
        <f t="shared" si="19"/>
        <v>0</v>
      </c>
      <c r="AU36" s="673">
        <f>[2]Draw.design!AK36</f>
        <v>0</v>
      </c>
      <c r="AV36" s="673"/>
      <c r="AW36" s="675">
        <f t="shared" si="20"/>
        <v>0</v>
      </c>
      <c r="AX36" s="673">
        <f>[2]Draw.design!AN36</f>
        <v>0</v>
      </c>
      <c r="AY36" s="673"/>
      <c r="AZ36" s="773">
        <f t="shared" si="21"/>
        <v>0</v>
      </c>
      <c r="BA36" s="688">
        <f t="shared" si="22"/>
        <v>0</v>
      </c>
      <c r="BB36" s="701">
        <f t="shared" si="22"/>
        <v>0</v>
      </c>
      <c r="BC36" s="706">
        <f t="shared" si="23"/>
        <v>0</v>
      </c>
      <c r="BD36" s="711">
        <f t="shared" si="0"/>
        <v>0</v>
      </c>
      <c r="BE36" s="715">
        <f t="shared" si="1"/>
        <v>0</v>
      </c>
      <c r="BF36" s="716">
        <f t="shared" si="24"/>
        <v>0</v>
      </c>
      <c r="BG36" s="717">
        <f t="shared" si="25"/>
        <v>0</v>
      </c>
      <c r="BH36" s="672">
        <f t="shared" si="26"/>
        <v>0</v>
      </c>
      <c r="BI36" s="677">
        <f t="shared" si="27"/>
        <v>0</v>
      </c>
      <c r="BJ36" s="541"/>
      <c r="BK36" s="380"/>
      <c r="BL36" s="374">
        <f>ROUND(VLOOKUP($B36,Test!$A$6:$L$58,12),0)/1000</f>
        <v>0</v>
      </c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  <c r="CO36" s="380"/>
      <c r="CP36" s="380"/>
      <c r="CQ36" s="380"/>
      <c r="CR36" s="380"/>
      <c r="CS36" s="380"/>
      <c r="CT36" s="380"/>
      <c r="CU36" s="380"/>
      <c r="CV36" s="380"/>
      <c r="CW36" s="380"/>
      <c r="CX36" s="380"/>
      <c r="CY36" s="380"/>
      <c r="CZ36" s="380"/>
      <c r="DA36" s="380"/>
      <c r="DB36" s="380"/>
      <c r="DC36" s="380"/>
      <c r="DD36" s="380"/>
      <c r="DE36" s="380"/>
      <c r="DF36" s="380"/>
      <c r="DG36" s="380"/>
      <c r="DH36" s="380"/>
      <c r="DI36" s="380"/>
      <c r="DJ36" s="380"/>
      <c r="DK36" s="380"/>
      <c r="DL36" s="380"/>
      <c r="DM36" s="380"/>
      <c r="DN36" s="380"/>
      <c r="DO36" s="391"/>
      <c r="DP36" s="391"/>
      <c r="DQ36" s="380"/>
      <c r="DR36" s="380"/>
      <c r="DS36" s="380"/>
      <c r="DT36" s="380"/>
    </row>
    <row r="37" spans="1:124" s="383" customFormat="1" ht="33" customHeight="1">
      <c r="A37" s="388">
        <f t="shared" si="28"/>
        <v>31</v>
      </c>
      <c r="B37" s="399">
        <v>51604</v>
      </c>
      <c r="C37" s="536" t="s">
        <v>27</v>
      </c>
      <c r="D37" s="698" t="s">
        <v>281</v>
      </c>
      <c r="E37" s="672">
        <f>[2]Draw.design!D37</f>
        <v>0</v>
      </c>
      <c r="F37" s="673"/>
      <c r="G37" s="675">
        <f t="shared" si="2"/>
        <v>0</v>
      </c>
      <c r="H37" s="673">
        <f>[2]Draw.design!G37</f>
        <v>0</v>
      </c>
      <c r="I37" s="673"/>
      <c r="J37" s="675">
        <f t="shared" si="3"/>
        <v>0</v>
      </c>
      <c r="K37" s="673">
        <f>[2]Draw.design!J37</f>
        <v>0</v>
      </c>
      <c r="L37" s="673"/>
      <c r="M37" s="773">
        <f t="shared" si="4"/>
        <v>0</v>
      </c>
      <c r="N37" s="688">
        <f t="shared" si="5"/>
        <v>0</v>
      </c>
      <c r="O37" s="689">
        <f t="shared" si="5"/>
        <v>0</v>
      </c>
      <c r="P37" s="690">
        <f t="shared" si="6"/>
        <v>0</v>
      </c>
      <c r="Q37" s="673">
        <f>[2]Draw.design!M37</f>
        <v>0</v>
      </c>
      <c r="R37" s="673"/>
      <c r="S37" s="675">
        <f t="shared" si="7"/>
        <v>0</v>
      </c>
      <c r="T37" s="673">
        <f>[2]Draw.design!P37</f>
        <v>0</v>
      </c>
      <c r="U37" s="673"/>
      <c r="V37" s="675">
        <f t="shared" si="8"/>
        <v>0</v>
      </c>
      <c r="W37" s="673">
        <f>[2]Draw.design!S37</f>
        <v>0</v>
      </c>
      <c r="X37" s="673"/>
      <c r="Y37" s="773">
        <f t="shared" si="9"/>
        <v>0</v>
      </c>
      <c r="Z37" s="688">
        <f t="shared" si="10"/>
        <v>0</v>
      </c>
      <c r="AA37" s="701">
        <f t="shared" si="10"/>
        <v>0</v>
      </c>
      <c r="AB37" s="690">
        <f t="shared" si="11"/>
        <v>0</v>
      </c>
      <c r="AC37" s="779">
        <f t="shared" si="12"/>
        <v>0</v>
      </c>
      <c r="AD37" s="776">
        <f t="shared" si="12"/>
        <v>0</v>
      </c>
      <c r="AE37" s="777">
        <f t="shared" si="13"/>
        <v>0</v>
      </c>
      <c r="AF37" s="672">
        <f>[2]Draw.design!Y37</f>
        <v>0</v>
      </c>
      <c r="AG37" s="673"/>
      <c r="AH37" s="674">
        <f t="shared" si="14"/>
        <v>0</v>
      </c>
      <c r="AI37" s="673">
        <f>[2]Draw.design!AB37</f>
        <v>0</v>
      </c>
      <c r="AJ37" s="673"/>
      <c r="AK37" s="675">
        <f t="shared" si="15"/>
        <v>0</v>
      </c>
      <c r="AL37" s="673">
        <f>[2]Draw.design!AE37</f>
        <v>0</v>
      </c>
      <c r="AM37" s="673"/>
      <c r="AN37" s="675">
        <f t="shared" si="16"/>
        <v>0</v>
      </c>
      <c r="AO37" s="688">
        <f t="shared" si="17"/>
        <v>0</v>
      </c>
      <c r="AP37" s="689">
        <f t="shared" si="17"/>
        <v>0</v>
      </c>
      <c r="AQ37" s="690">
        <f t="shared" si="18"/>
        <v>0</v>
      </c>
      <c r="AR37" s="673">
        <f>[2]Draw.design!AH37</f>
        <v>0</v>
      </c>
      <c r="AS37" s="673"/>
      <c r="AT37" s="674">
        <f t="shared" si="19"/>
        <v>0</v>
      </c>
      <c r="AU37" s="673">
        <f>[2]Draw.design!AK37</f>
        <v>0</v>
      </c>
      <c r="AV37" s="673"/>
      <c r="AW37" s="675">
        <f t="shared" si="20"/>
        <v>0</v>
      </c>
      <c r="AX37" s="673">
        <f>[2]Draw.design!AN37</f>
        <v>0</v>
      </c>
      <c r="AY37" s="673"/>
      <c r="AZ37" s="773">
        <f t="shared" si="21"/>
        <v>0</v>
      </c>
      <c r="BA37" s="688">
        <f t="shared" si="22"/>
        <v>0</v>
      </c>
      <c r="BB37" s="701">
        <f t="shared" si="22"/>
        <v>0</v>
      </c>
      <c r="BC37" s="706">
        <f t="shared" si="23"/>
        <v>0</v>
      </c>
      <c r="BD37" s="711">
        <f t="shared" si="0"/>
        <v>0</v>
      </c>
      <c r="BE37" s="715">
        <f t="shared" si="1"/>
        <v>0</v>
      </c>
      <c r="BF37" s="716">
        <f t="shared" si="24"/>
        <v>0</v>
      </c>
      <c r="BG37" s="717">
        <f t="shared" si="25"/>
        <v>0</v>
      </c>
      <c r="BH37" s="672">
        <f t="shared" si="26"/>
        <v>0</v>
      </c>
      <c r="BI37" s="677">
        <f t="shared" si="27"/>
        <v>0</v>
      </c>
      <c r="BJ37" s="541"/>
      <c r="BK37" s="380"/>
      <c r="BL37" s="374">
        <f>ROUND(VLOOKUP($B37,Test!$A$6:$L$58,12),0)/1000</f>
        <v>0</v>
      </c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  <c r="CO37" s="380"/>
      <c r="CP37" s="380"/>
      <c r="CQ37" s="380"/>
      <c r="CR37" s="380"/>
      <c r="CS37" s="380"/>
      <c r="CT37" s="380"/>
      <c r="CU37" s="380"/>
      <c r="CV37" s="380"/>
      <c r="CW37" s="380"/>
      <c r="CX37" s="380"/>
      <c r="CY37" s="380"/>
      <c r="CZ37" s="380"/>
      <c r="DA37" s="380"/>
      <c r="DB37" s="380"/>
      <c r="DC37" s="380"/>
      <c r="DD37" s="380"/>
      <c r="DE37" s="380"/>
      <c r="DF37" s="380"/>
      <c r="DG37" s="380"/>
      <c r="DH37" s="380"/>
      <c r="DI37" s="380"/>
      <c r="DJ37" s="380"/>
      <c r="DK37" s="380"/>
      <c r="DL37" s="380"/>
      <c r="DM37" s="380"/>
      <c r="DN37" s="380"/>
      <c r="DO37" s="391"/>
      <c r="DP37" s="391"/>
      <c r="DQ37" s="380"/>
      <c r="DR37" s="380"/>
      <c r="DS37" s="380"/>
      <c r="DT37" s="380"/>
    </row>
    <row r="38" spans="1:124" s="383" customFormat="1" ht="33" customHeight="1">
      <c r="A38" s="388">
        <f t="shared" si="28"/>
        <v>32</v>
      </c>
      <c r="B38" s="399">
        <v>51605</v>
      </c>
      <c r="C38" s="536" t="s">
        <v>28</v>
      </c>
      <c r="D38" s="698" t="s">
        <v>282</v>
      </c>
      <c r="E38" s="672">
        <f>[2]Draw.design!D38</f>
        <v>0</v>
      </c>
      <c r="F38" s="673"/>
      <c r="G38" s="675">
        <f t="shared" si="2"/>
        <v>0</v>
      </c>
      <c r="H38" s="673">
        <f>[2]Draw.design!G38</f>
        <v>0</v>
      </c>
      <c r="I38" s="673"/>
      <c r="J38" s="675">
        <f t="shared" si="3"/>
        <v>0</v>
      </c>
      <c r="K38" s="673">
        <f>[2]Draw.design!J38</f>
        <v>0</v>
      </c>
      <c r="L38" s="673"/>
      <c r="M38" s="773">
        <f t="shared" si="4"/>
        <v>0</v>
      </c>
      <c r="N38" s="688">
        <f t="shared" si="5"/>
        <v>0</v>
      </c>
      <c r="O38" s="689">
        <f t="shared" si="5"/>
        <v>0</v>
      </c>
      <c r="P38" s="690">
        <f t="shared" si="6"/>
        <v>0</v>
      </c>
      <c r="Q38" s="673">
        <f>[2]Draw.design!M38</f>
        <v>0</v>
      </c>
      <c r="R38" s="673"/>
      <c r="S38" s="675">
        <f t="shared" si="7"/>
        <v>0</v>
      </c>
      <c r="T38" s="673">
        <f>[2]Draw.design!P38</f>
        <v>0</v>
      </c>
      <c r="U38" s="673"/>
      <c r="V38" s="675">
        <f t="shared" si="8"/>
        <v>0</v>
      </c>
      <c r="W38" s="673">
        <f>[2]Draw.design!S38</f>
        <v>0</v>
      </c>
      <c r="X38" s="673"/>
      <c r="Y38" s="773">
        <f t="shared" si="9"/>
        <v>0</v>
      </c>
      <c r="Z38" s="688">
        <f t="shared" si="10"/>
        <v>0</v>
      </c>
      <c r="AA38" s="701">
        <f t="shared" si="10"/>
        <v>0</v>
      </c>
      <c r="AB38" s="690">
        <f t="shared" si="11"/>
        <v>0</v>
      </c>
      <c r="AC38" s="779">
        <f t="shared" si="12"/>
        <v>0</v>
      </c>
      <c r="AD38" s="776">
        <f t="shared" si="12"/>
        <v>0</v>
      </c>
      <c r="AE38" s="777">
        <f t="shared" si="13"/>
        <v>0</v>
      </c>
      <c r="AF38" s="672">
        <f>[2]Draw.design!Y38</f>
        <v>0</v>
      </c>
      <c r="AG38" s="673"/>
      <c r="AH38" s="674">
        <f t="shared" si="14"/>
        <v>0</v>
      </c>
      <c r="AI38" s="673">
        <f>[2]Draw.design!AB38</f>
        <v>0</v>
      </c>
      <c r="AJ38" s="673"/>
      <c r="AK38" s="675">
        <f t="shared" si="15"/>
        <v>0</v>
      </c>
      <c r="AL38" s="673">
        <f>[2]Draw.design!AE38</f>
        <v>0</v>
      </c>
      <c r="AM38" s="673"/>
      <c r="AN38" s="675">
        <f t="shared" si="16"/>
        <v>0</v>
      </c>
      <c r="AO38" s="688">
        <f t="shared" si="17"/>
        <v>0</v>
      </c>
      <c r="AP38" s="689">
        <f t="shared" si="17"/>
        <v>0</v>
      </c>
      <c r="AQ38" s="690">
        <f t="shared" si="18"/>
        <v>0</v>
      </c>
      <c r="AR38" s="673">
        <f>[2]Draw.design!AH38</f>
        <v>0</v>
      </c>
      <c r="AS38" s="673"/>
      <c r="AT38" s="674">
        <f t="shared" si="19"/>
        <v>0</v>
      </c>
      <c r="AU38" s="673">
        <f>[2]Draw.design!AK38</f>
        <v>0</v>
      </c>
      <c r="AV38" s="673"/>
      <c r="AW38" s="675">
        <f t="shared" si="20"/>
        <v>0</v>
      </c>
      <c r="AX38" s="673">
        <f>[2]Draw.design!AN38</f>
        <v>0</v>
      </c>
      <c r="AY38" s="673"/>
      <c r="AZ38" s="773">
        <f t="shared" si="21"/>
        <v>0</v>
      </c>
      <c r="BA38" s="688">
        <f t="shared" si="22"/>
        <v>0</v>
      </c>
      <c r="BB38" s="701">
        <f t="shared" si="22"/>
        <v>0</v>
      </c>
      <c r="BC38" s="706">
        <f t="shared" si="23"/>
        <v>0</v>
      </c>
      <c r="BD38" s="711">
        <f t="shared" si="0"/>
        <v>0</v>
      </c>
      <c r="BE38" s="715">
        <f t="shared" si="1"/>
        <v>0</v>
      </c>
      <c r="BF38" s="716">
        <f t="shared" si="24"/>
        <v>0</v>
      </c>
      <c r="BG38" s="717">
        <f t="shared" si="25"/>
        <v>0</v>
      </c>
      <c r="BH38" s="672">
        <f t="shared" si="26"/>
        <v>0</v>
      </c>
      <c r="BI38" s="677">
        <f t="shared" si="27"/>
        <v>0</v>
      </c>
      <c r="BJ38" s="541"/>
      <c r="BK38" s="380"/>
      <c r="BL38" s="374">
        <f>ROUND(VLOOKUP($B38,Test!$A$6:$L$58,12),0)/1000</f>
        <v>0</v>
      </c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  <c r="CO38" s="380"/>
      <c r="CP38" s="380"/>
      <c r="CQ38" s="380"/>
      <c r="CR38" s="380"/>
      <c r="CS38" s="380"/>
      <c r="CT38" s="380"/>
      <c r="CU38" s="380"/>
      <c r="CV38" s="380"/>
      <c r="CW38" s="380"/>
      <c r="CX38" s="380"/>
      <c r="CY38" s="380"/>
      <c r="CZ38" s="380"/>
      <c r="DA38" s="380"/>
      <c r="DB38" s="380"/>
      <c r="DC38" s="380"/>
      <c r="DD38" s="380"/>
      <c r="DE38" s="380"/>
      <c r="DF38" s="380"/>
      <c r="DG38" s="380"/>
      <c r="DH38" s="380"/>
      <c r="DI38" s="380"/>
      <c r="DJ38" s="380"/>
      <c r="DK38" s="380"/>
      <c r="DL38" s="380"/>
      <c r="DM38" s="380"/>
      <c r="DN38" s="380"/>
      <c r="DO38" s="391"/>
      <c r="DP38" s="391"/>
      <c r="DQ38" s="380"/>
      <c r="DR38" s="380"/>
      <c r="DS38" s="380"/>
      <c r="DT38" s="380"/>
    </row>
    <row r="39" spans="1:124" s="383" customFormat="1" ht="33" customHeight="1">
      <c r="A39" s="388">
        <f t="shared" si="28"/>
        <v>33</v>
      </c>
      <c r="B39" s="399">
        <v>51606</v>
      </c>
      <c r="C39" s="536" t="s">
        <v>29</v>
      </c>
      <c r="D39" s="698" t="s">
        <v>283</v>
      </c>
      <c r="E39" s="672">
        <f>[2]Draw.design!D39</f>
        <v>0</v>
      </c>
      <c r="F39" s="673"/>
      <c r="G39" s="675">
        <f t="shared" si="2"/>
        <v>0</v>
      </c>
      <c r="H39" s="673">
        <f>[2]Draw.design!G39</f>
        <v>0</v>
      </c>
      <c r="I39" s="673"/>
      <c r="J39" s="675">
        <f t="shared" si="3"/>
        <v>0</v>
      </c>
      <c r="K39" s="673">
        <f>[2]Draw.design!J39</f>
        <v>0</v>
      </c>
      <c r="L39" s="673"/>
      <c r="M39" s="773">
        <f t="shared" si="4"/>
        <v>0</v>
      </c>
      <c r="N39" s="688">
        <f t="shared" si="5"/>
        <v>0</v>
      </c>
      <c r="O39" s="689">
        <f t="shared" si="5"/>
        <v>0</v>
      </c>
      <c r="P39" s="690">
        <f t="shared" si="6"/>
        <v>0</v>
      </c>
      <c r="Q39" s="673">
        <f>[2]Draw.design!M39</f>
        <v>0</v>
      </c>
      <c r="R39" s="673"/>
      <c r="S39" s="675">
        <f t="shared" si="7"/>
        <v>0</v>
      </c>
      <c r="T39" s="673">
        <f>[2]Draw.design!P39</f>
        <v>0</v>
      </c>
      <c r="U39" s="673"/>
      <c r="V39" s="675">
        <f t="shared" si="8"/>
        <v>0</v>
      </c>
      <c r="W39" s="673">
        <f>[2]Draw.design!S39</f>
        <v>0</v>
      </c>
      <c r="X39" s="673"/>
      <c r="Y39" s="773">
        <f t="shared" si="9"/>
        <v>0</v>
      </c>
      <c r="Z39" s="688">
        <f t="shared" si="10"/>
        <v>0</v>
      </c>
      <c r="AA39" s="701">
        <f t="shared" si="10"/>
        <v>0</v>
      </c>
      <c r="AB39" s="690">
        <f t="shared" si="11"/>
        <v>0</v>
      </c>
      <c r="AC39" s="779">
        <f t="shared" si="12"/>
        <v>0</v>
      </c>
      <c r="AD39" s="776">
        <f t="shared" si="12"/>
        <v>0</v>
      </c>
      <c r="AE39" s="777">
        <f t="shared" si="13"/>
        <v>0</v>
      </c>
      <c r="AF39" s="672">
        <f>[2]Draw.design!Y39</f>
        <v>0</v>
      </c>
      <c r="AG39" s="673"/>
      <c r="AH39" s="674">
        <f t="shared" si="14"/>
        <v>0</v>
      </c>
      <c r="AI39" s="673">
        <f>[2]Draw.design!AB39</f>
        <v>0</v>
      </c>
      <c r="AJ39" s="673"/>
      <c r="AK39" s="675">
        <f t="shared" si="15"/>
        <v>0</v>
      </c>
      <c r="AL39" s="673">
        <f>[2]Draw.design!AE39</f>
        <v>0</v>
      </c>
      <c r="AM39" s="673"/>
      <c r="AN39" s="675">
        <f t="shared" si="16"/>
        <v>0</v>
      </c>
      <c r="AO39" s="688">
        <f t="shared" si="17"/>
        <v>0</v>
      </c>
      <c r="AP39" s="689">
        <f t="shared" si="17"/>
        <v>0</v>
      </c>
      <c r="AQ39" s="690">
        <f t="shared" si="18"/>
        <v>0</v>
      </c>
      <c r="AR39" s="673">
        <f>[2]Draw.design!AH39</f>
        <v>0</v>
      </c>
      <c r="AS39" s="673"/>
      <c r="AT39" s="674">
        <f t="shared" si="19"/>
        <v>0</v>
      </c>
      <c r="AU39" s="673">
        <f>[2]Draw.design!AK39</f>
        <v>0</v>
      </c>
      <c r="AV39" s="673"/>
      <c r="AW39" s="675">
        <f t="shared" si="20"/>
        <v>0</v>
      </c>
      <c r="AX39" s="673">
        <f>[2]Draw.design!AN39</f>
        <v>0</v>
      </c>
      <c r="AY39" s="673"/>
      <c r="AZ39" s="773">
        <f t="shared" si="21"/>
        <v>0</v>
      </c>
      <c r="BA39" s="688">
        <f t="shared" si="22"/>
        <v>0</v>
      </c>
      <c r="BB39" s="701">
        <f t="shared" si="22"/>
        <v>0</v>
      </c>
      <c r="BC39" s="706">
        <f t="shared" si="23"/>
        <v>0</v>
      </c>
      <c r="BD39" s="711">
        <f t="shared" si="0"/>
        <v>0</v>
      </c>
      <c r="BE39" s="715">
        <f t="shared" si="1"/>
        <v>0</v>
      </c>
      <c r="BF39" s="716">
        <f t="shared" si="24"/>
        <v>0</v>
      </c>
      <c r="BG39" s="717">
        <f t="shared" si="25"/>
        <v>0</v>
      </c>
      <c r="BH39" s="672">
        <f t="shared" si="26"/>
        <v>0</v>
      </c>
      <c r="BI39" s="677">
        <f t="shared" si="27"/>
        <v>0</v>
      </c>
      <c r="BJ39" s="541"/>
      <c r="BK39" s="380"/>
      <c r="BL39" s="374">
        <f>ROUND(VLOOKUP($B39,Test!$A$6:$L$58,12),0)/1000</f>
        <v>0</v>
      </c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  <c r="CO39" s="380"/>
      <c r="CP39" s="380"/>
      <c r="CQ39" s="380"/>
      <c r="CR39" s="380"/>
      <c r="CS39" s="380"/>
      <c r="CT39" s="380"/>
      <c r="CU39" s="380"/>
      <c r="CV39" s="380"/>
      <c r="CW39" s="380"/>
      <c r="CX39" s="380"/>
      <c r="CY39" s="380"/>
      <c r="CZ39" s="380"/>
      <c r="DA39" s="380"/>
      <c r="DB39" s="380"/>
      <c r="DC39" s="380"/>
      <c r="DD39" s="380"/>
      <c r="DE39" s="380"/>
      <c r="DF39" s="380"/>
      <c r="DG39" s="380"/>
      <c r="DH39" s="380"/>
      <c r="DI39" s="380"/>
      <c r="DJ39" s="380"/>
      <c r="DK39" s="380"/>
      <c r="DL39" s="380"/>
      <c r="DM39" s="380"/>
      <c r="DN39" s="380"/>
      <c r="DO39" s="391"/>
      <c r="DP39" s="391"/>
      <c r="DQ39" s="380"/>
      <c r="DR39" s="380"/>
      <c r="DS39" s="380"/>
      <c r="DT39" s="380"/>
    </row>
    <row r="40" spans="1:124" s="383" customFormat="1" ht="33" customHeight="1">
      <c r="A40" s="388">
        <f t="shared" si="28"/>
        <v>34</v>
      </c>
      <c r="B40" s="399">
        <v>51607</v>
      </c>
      <c r="C40" s="536" t="s">
        <v>242</v>
      </c>
      <c r="D40" s="698" t="s">
        <v>284</v>
      </c>
      <c r="E40" s="672">
        <f>[2]Draw.design!D40</f>
        <v>39185.32</v>
      </c>
      <c r="F40" s="673">
        <v>766.67</v>
      </c>
      <c r="G40" s="675">
        <f t="shared" si="2"/>
        <v>38418.65</v>
      </c>
      <c r="H40" s="673">
        <f>[2]Draw.design!G40</f>
        <v>55846.8</v>
      </c>
      <c r="I40" s="673">
        <v>11727.17</v>
      </c>
      <c r="J40" s="675">
        <f t="shared" si="3"/>
        <v>44119.630000000005</v>
      </c>
      <c r="K40" s="673">
        <f>[2]Draw.design!J40</f>
        <v>55846.750000000007</v>
      </c>
      <c r="L40" s="673">
        <v>16561.45</v>
      </c>
      <c r="M40" s="773">
        <f t="shared" si="4"/>
        <v>39285.300000000003</v>
      </c>
      <c r="N40" s="688">
        <f t="shared" si="5"/>
        <v>150878.87</v>
      </c>
      <c r="O40" s="689">
        <f t="shared" si="5"/>
        <v>29055.29</v>
      </c>
      <c r="P40" s="690">
        <f t="shared" si="6"/>
        <v>121823.57999999999</v>
      </c>
      <c r="Q40" s="673">
        <f>[2]Draw.design!M40</f>
        <v>98698.410000000018</v>
      </c>
      <c r="R40" s="673">
        <v>32828.15</v>
      </c>
      <c r="S40" s="675">
        <f t="shared" si="7"/>
        <v>65870.260000000009</v>
      </c>
      <c r="T40" s="673">
        <f>[2]Draw.design!P40</f>
        <v>107190.30000000002</v>
      </c>
      <c r="U40" s="673"/>
      <c r="V40" s="675">
        <f t="shared" si="8"/>
        <v>107190.30000000002</v>
      </c>
      <c r="W40" s="673">
        <f>[2]Draw.design!S40</f>
        <v>107190.30000000002</v>
      </c>
      <c r="X40" s="673"/>
      <c r="Y40" s="773">
        <f t="shared" si="9"/>
        <v>107190.30000000002</v>
      </c>
      <c r="Z40" s="688">
        <f t="shared" si="10"/>
        <v>313079.01</v>
      </c>
      <c r="AA40" s="701">
        <f t="shared" si="10"/>
        <v>32828.15</v>
      </c>
      <c r="AB40" s="690">
        <f t="shared" si="11"/>
        <v>280250.86</v>
      </c>
      <c r="AC40" s="779">
        <f t="shared" si="12"/>
        <v>463957.88000000012</v>
      </c>
      <c r="AD40" s="776">
        <f t="shared" si="12"/>
        <v>61883.44</v>
      </c>
      <c r="AE40" s="777">
        <f t="shared" si="13"/>
        <v>402074.44000000012</v>
      </c>
      <c r="AF40" s="672">
        <f>[2]Draw.design!Y40</f>
        <v>109623.63</v>
      </c>
      <c r="AG40" s="673"/>
      <c r="AH40" s="674">
        <f t="shared" si="14"/>
        <v>109623.63</v>
      </c>
      <c r="AI40" s="673">
        <f>[2]Draw.design!AB40</f>
        <v>121790.3</v>
      </c>
      <c r="AJ40" s="673"/>
      <c r="AK40" s="675">
        <f t="shared" si="15"/>
        <v>121790.3</v>
      </c>
      <c r="AL40" s="673">
        <f>[2]Draw.design!AE40</f>
        <v>121790.3</v>
      </c>
      <c r="AM40" s="673"/>
      <c r="AN40" s="675">
        <f t="shared" si="16"/>
        <v>121790.3</v>
      </c>
      <c r="AO40" s="688">
        <f t="shared" si="17"/>
        <v>353204.23</v>
      </c>
      <c r="AP40" s="689">
        <f t="shared" si="17"/>
        <v>0</v>
      </c>
      <c r="AQ40" s="690">
        <f t="shared" si="18"/>
        <v>353204.23</v>
      </c>
      <c r="AR40" s="673">
        <f>[2]Draw.design!AH40</f>
        <v>121790.3</v>
      </c>
      <c r="AS40" s="673"/>
      <c r="AT40" s="674">
        <f t="shared" si="19"/>
        <v>121790.3</v>
      </c>
      <c r="AU40" s="673">
        <f>[2]Draw.design!AK40</f>
        <v>121790.28000000001</v>
      </c>
      <c r="AV40" s="673"/>
      <c r="AW40" s="675">
        <f t="shared" si="20"/>
        <v>121790.28000000001</v>
      </c>
      <c r="AX40" s="673">
        <f>[2]Draw.design!AN40</f>
        <v>119372.63</v>
      </c>
      <c r="AY40" s="673"/>
      <c r="AZ40" s="773">
        <f t="shared" si="21"/>
        <v>119372.63</v>
      </c>
      <c r="BA40" s="688">
        <f t="shared" si="22"/>
        <v>362953.21</v>
      </c>
      <c r="BB40" s="701">
        <f t="shared" si="22"/>
        <v>0</v>
      </c>
      <c r="BC40" s="706">
        <f t="shared" si="23"/>
        <v>362953.21</v>
      </c>
      <c r="BD40" s="711">
        <f t="shared" si="0"/>
        <v>716157.43999999994</v>
      </c>
      <c r="BE40" s="715">
        <f t="shared" si="1"/>
        <v>0</v>
      </c>
      <c r="BF40" s="716">
        <f t="shared" si="24"/>
        <v>716157.43999999994</v>
      </c>
      <c r="BG40" s="717">
        <f t="shared" si="25"/>
        <v>1180115.32</v>
      </c>
      <c r="BH40" s="672">
        <f t="shared" si="26"/>
        <v>61883.44</v>
      </c>
      <c r="BI40" s="677">
        <f t="shared" si="27"/>
        <v>1118231.8800000001</v>
      </c>
      <c r="BJ40" s="541"/>
      <c r="BK40" s="380"/>
      <c r="BL40" s="374">
        <f>ROUND(VLOOKUP($B40,Test!$A$6:$L$58,12),0)/1000</f>
        <v>0.76700000000000002</v>
      </c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  <c r="CO40" s="380"/>
      <c r="CP40" s="380"/>
      <c r="CQ40" s="380"/>
      <c r="CR40" s="380"/>
      <c r="CS40" s="380"/>
      <c r="CT40" s="380"/>
      <c r="CU40" s="380"/>
      <c r="CV40" s="380"/>
      <c r="CW40" s="380"/>
      <c r="CX40" s="380"/>
      <c r="CY40" s="380"/>
      <c r="CZ40" s="380"/>
      <c r="DA40" s="380"/>
      <c r="DB40" s="380"/>
      <c r="DC40" s="380"/>
      <c r="DD40" s="380"/>
      <c r="DE40" s="380"/>
      <c r="DF40" s="380"/>
      <c r="DG40" s="380"/>
      <c r="DH40" s="380"/>
      <c r="DI40" s="380"/>
      <c r="DJ40" s="380"/>
      <c r="DK40" s="380"/>
      <c r="DL40" s="380"/>
      <c r="DM40" s="380"/>
      <c r="DN40" s="380"/>
      <c r="DO40" s="391"/>
      <c r="DP40" s="391"/>
      <c r="DQ40" s="380"/>
      <c r="DR40" s="380"/>
      <c r="DS40" s="380"/>
      <c r="DT40" s="380"/>
    </row>
    <row r="41" spans="1:124" s="383" customFormat="1" ht="33" customHeight="1">
      <c r="A41" s="388">
        <f t="shared" si="28"/>
        <v>35</v>
      </c>
      <c r="B41" s="399">
        <v>51608</v>
      </c>
      <c r="C41" s="536" t="s">
        <v>31</v>
      </c>
      <c r="D41" s="698" t="s">
        <v>285</v>
      </c>
      <c r="E41" s="672">
        <f>[2]Draw.design!D41</f>
        <v>0</v>
      </c>
      <c r="F41" s="673"/>
      <c r="G41" s="675">
        <f t="shared" si="2"/>
        <v>0</v>
      </c>
      <c r="H41" s="673">
        <f>[2]Draw.design!G41</f>
        <v>0</v>
      </c>
      <c r="I41" s="673"/>
      <c r="J41" s="675">
        <f t="shared" si="3"/>
        <v>0</v>
      </c>
      <c r="K41" s="673">
        <f>[2]Draw.design!J41</f>
        <v>0</v>
      </c>
      <c r="L41" s="673"/>
      <c r="M41" s="773">
        <f t="shared" si="4"/>
        <v>0</v>
      </c>
      <c r="N41" s="688">
        <f t="shared" si="5"/>
        <v>0</v>
      </c>
      <c r="O41" s="689">
        <f t="shared" si="5"/>
        <v>0</v>
      </c>
      <c r="P41" s="690">
        <f t="shared" si="6"/>
        <v>0</v>
      </c>
      <c r="Q41" s="673">
        <f>[2]Draw.design!M41</f>
        <v>0</v>
      </c>
      <c r="R41" s="673"/>
      <c r="S41" s="675">
        <f t="shared" si="7"/>
        <v>0</v>
      </c>
      <c r="T41" s="673">
        <f>[2]Draw.design!P41</f>
        <v>0</v>
      </c>
      <c r="U41" s="673"/>
      <c r="V41" s="675">
        <f t="shared" si="8"/>
        <v>0</v>
      </c>
      <c r="W41" s="673">
        <f>[2]Draw.design!S41</f>
        <v>0</v>
      </c>
      <c r="X41" s="673"/>
      <c r="Y41" s="773">
        <f t="shared" si="9"/>
        <v>0</v>
      </c>
      <c r="Z41" s="688">
        <f t="shared" si="10"/>
        <v>0</v>
      </c>
      <c r="AA41" s="701">
        <f t="shared" si="10"/>
        <v>0</v>
      </c>
      <c r="AB41" s="690">
        <f t="shared" si="11"/>
        <v>0</v>
      </c>
      <c r="AC41" s="779">
        <f t="shared" si="12"/>
        <v>0</v>
      </c>
      <c r="AD41" s="776">
        <f t="shared" si="12"/>
        <v>0</v>
      </c>
      <c r="AE41" s="777">
        <f t="shared" si="13"/>
        <v>0</v>
      </c>
      <c r="AF41" s="672">
        <f>[2]Draw.design!Y41</f>
        <v>0</v>
      </c>
      <c r="AG41" s="673"/>
      <c r="AH41" s="674">
        <f t="shared" si="14"/>
        <v>0</v>
      </c>
      <c r="AI41" s="673">
        <f>[2]Draw.design!AB41</f>
        <v>0</v>
      </c>
      <c r="AJ41" s="673"/>
      <c r="AK41" s="675">
        <f t="shared" si="15"/>
        <v>0</v>
      </c>
      <c r="AL41" s="673">
        <f>[2]Draw.design!AE41</f>
        <v>0</v>
      </c>
      <c r="AM41" s="673"/>
      <c r="AN41" s="675">
        <f t="shared" si="16"/>
        <v>0</v>
      </c>
      <c r="AO41" s="688">
        <f t="shared" si="17"/>
        <v>0</v>
      </c>
      <c r="AP41" s="689">
        <f t="shared" si="17"/>
        <v>0</v>
      </c>
      <c r="AQ41" s="690">
        <f t="shared" si="18"/>
        <v>0</v>
      </c>
      <c r="AR41" s="673">
        <f>[2]Draw.design!AH41</f>
        <v>0</v>
      </c>
      <c r="AS41" s="673"/>
      <c r="AT41" s="674">
        <f t="shared" si="19"/>
        <v>0</v>
      </c>
      <c r="AU41" s="673">
        <f>[2]Draw.design!AK41</f>
        <v>0</v>
      </c>
      <c r="AV41" s="673"/>
      <c r="AW41" s="675">
        <f t="shared" si="20"/>
        <v>0</v>
      </c>
      <c r="AX41" s="673">
        <f>[2]Draw.design!AN41</f>
        <v>0</v>
      </c>
      <c r="AY41" s="673"/>
      <c r="AZ41" s="773">
        <f t="shared" si="21"/>
        <v>0</v>
      </c>
      <c r="BA41" s="688">
        <f t="shared" si="22"/>
        <v>0</v>
      </c>
      <c r="BB41" s="701">
        <f t="shared" si="22"/>
        <v>0</v>
      </c>
      <c r="BC41" s="706">
        <f t="shared" si="23"/>
        <v>0</v>
      </c>
      <c r="BD41" s="711">
        <f t="shared" si="0"/>
        <v>0</v>
      </c>
      <c r="BE41" s="715">
        <f t="shared" si="1"/>
        <v>0</v>
      </c>
      <c r="BF41" s="716">
        <f t="shared" si="24"/>
        <v>0</v>
      </c>
      <c r="BG41" s="717">
        <f t="shared" si="25"/>
        <v>0</v>
      </c>
      <c r="BH41" s="672">
        <f t="shared" si="26"/>
        <v>0</v>
      </c>
      <c r="BI41" s="677">
        <f t="shared" si="27"/>
        <v>0</v>
      </c>
      <c r="BJ41" s="541"/>
      <c r="BK41" s="380"/>
      <c r="BL41" s="374">
        <f>ROUND(VLOOKUP($B41,Test!$A$6:$L$58,12),0)/1000</f>
        <v>0</v>
      </c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  <c r="CG41" s="380"/>
      <c r="CH41" s="380"/>
      <c r="CI41" s="380"/>
      <c r="CJ41" s="380"/>
      <c r="CK41" s="380"/>
      <c r="CL41" s="380"/>
      <c r="CM41" s="380"/>
      <c r="CN41" s="380"/>
      <c r="CO41" s="380"/>
      <c r="CP41" s="380"/>
      <c r="CQ41" s="380"/>
      <c r="CR41" s="380"/>
      <c r="CS41" s="380"/>
      <c r="CT41" s="380"/>
      <c r="CU41" s="380"/>
      <c r="CV41" s="380"/>
      <c r="CW41" s="380"/>
      <c r="CX41" s="380"/>
      <c r="CY41" s="380"/>
      <c r="CZ41" s="380"/>
      <c r="DA41" s="380"/>
      <c r="DB41" s="380"/>
      <c r="DC41" s="380"/>
      <c r="DD41" s="380"/>
      <c r="DE41" s="380"/>
      <c r="DF41" s="380"/>
      <c r="DG41" s="380"/>
      <c r="DH41" s="380"/>
      <c r="DI41" s="380"/>
      <c r="DJ41" s="380"/>
      <c r="DK41" s="380"/>
      <c r="DL41" s="380"/>
      <c r="DM41" s="380"/>
      <c r="DN41" s="380"/>
      <c r="DO41" s="391"/>
      <c r="DP41" s="391"/>
      <c r="DQ41" s="380"/>
      <c r="DR41" s="380"/>
      <c r="DS41" s="380"/>
      <c r="DT41" s="380"/>
    </row>
    <row r="42" spans="1:124" s="383" customFormat="1" ht="33" customHeight="1">
      <c r="A42" s="388">
        <f t="shared" si="28"/>
        <v>36</v>
      </c>
      <c r="B42" s="399">
        <v>51609</v>
      </c>
      <c r="C42" s="536" t="s">
        <v>89</v>
      </c>
      <c r="D42" s="698" t="s">
        <v>286</v>
      </c>
      <c r="E42" s="672">
        <f>[2]Draw.design!D42</f>
        <v>0</v>
      </c>
      <c r="F42" s="673"/>
      <c r="G42" s="675">
        <f t="shared" si="2"/>
        <v>0</v>
      </c>
      <c r="H42" s="673">
        <f>[2]Draw.design!G42</f>
        <v>0</v>
      </c>
      <c r="I42" s="673"/>
      <c r="J42" s="675">
        <f t="shared" si="3"/>
        <v>0</v>
      </c>
      <c r="K42" s="673">
        <f>[2]Draw.design!J42</f>
        <v>0</v>
      </c>
      <c r="L42" s="673"/>
      <c r="M42" s="773">
        <f t="shared" si="4"/>
        <v>0</v>
      </c>
      <c r="N42" s="688">
        <f t="shared" si="5"/>
        <v>0</v>
      </c>
      <c r="O42" s="689">
        <f t="shared" si="5"/>
        <v>0</v>
      </c>
      <c r="P42" s="690">
        <f t="shared" si="6"/>
        <v>0</v>
      </c>
      <c r="Q42" s="673">
        <f>[2]Draw.design!M42</f>
        <v>0</v>
      </c>
      <c r="R42" s="673"/>
      <c r="S42" s="675">
        <f t="shared" si="7"/>
        <v>0</v>
      </c>
      <c r="T42" s="673">
        <f>[2]Draw.design!P42</f>
        <v>0</v>
      </c>
      <c r="U42" s="673"/>
      <c r="V42" s="675">
        <f t="shared" si="8"/>
        <v>0</v>
      </c>
      <c r="W42" s="673">
        <f>[2]Draw.design!S42</f>
        <v>0</v>
      </c>
      <c r="X42" s="673"/>
      <c r="Y42" s="773">
        <f t="shared" si="9"/>
        <v>0</v>
      </c>
      <c r="Z42" s="688">
        <f t="shared" si="10"/>
        <v>0</v>
      </c>
      <c r="AA42" s="701">
        <f t="shared" si="10"/>
        <v>0</v>
      </c>
      <c r="AB42" s="690">
        <f t="shared" si="11"/>
        <v>0</v>
      </c>
      <c r="AC42" s="779">
        <f t="shared" si="12"/>
        <v>0</v>
      </c>
      <c r="AD42" s="776">
        <f t="shared" si="12"/>
        <v>0</v>
      </c>
      <c r="AE42" s="777">
        <f t="shared" si="13"/>
        <v>0</v>
      </c>
      <c r="AF42" s="672">
        <f>[2]Draw.design!Y42</f>
        <v>0</v>
      </c>
      <c r="AG42" s="673"/>
      <c r="AH42" s="674">
        <f t="shared" si="14"/>
        <v>0</v>
      </c>
      <c r="AI42" s="673">
        <f>[2]Draw.design!AB42</f>
        <v>0</v>
      </c>
      <c r="AJ42" s="673"/>
      <c r="AK42" s="675">
        <f t="shared" si="15"/>
        <v>0</v>
      </c>
      <c r="AL42" s="673">
        <f>[2]Draw.design!AE42</f>
        <v>0</v>
      </c>
      <c r="AM42" s="673"/>
      <c r="AN42" s="675">
        <f t="shared" si="16"/>
        <v>0</v>
      </c>
      <c r="AO42" s="688">
        <f t="shared" si="17"/>
        <v>0</v>
      </c>
      <c r="AP42" s="689">
        <f t="shared" si="17"/>
        <v>0</v>
      </c>
      <c r="AQ42" s="690">
        <f t="shared" si="18"/>
        <v>0</v>
      </c>
      <c r="AR42" s="673">
        <f>[2]Draw.design!AH42</f>
        <v>0</v>
      </c>
      <c r="AS42" s="673"/>
      <c r="AT42" s="674">
        <f t="shared" si="19"/>
        <v>0</v>
      </c>
      <c r="AU42" s="673">
        <f>[2]Draw.design!AK42</f>
        <v>0</v>
      </c>
      <c r="AV42" s="673"/>
      <c r="AW42" s="675">
        <f t="shared" si="20"/>
        <v>0</v>
      </c>
      <c r="AX42" s="673">
        <f>[2]Draw.design!AN42</f>
        <v>0</v>
      </c>
      <c r="AY42" s="673"/>
      <c r="AZ42" s="773">
        <f t="shared" si="21"/>
        <v>0</v>
      </c>
      <c r="BA42" s="688">
        <f t="shared" si="22"/>
        <v>0</v>
      </c>
      <c r="BB42" s="701">
        <f t="shared" si="22"/>
        <v>0</v>
      </c>
      <c r="BC42" s="706">
        <f t="shared" si="23"/>
        <v>0</v>
      </c>
      <c r="BD42" s="711">
        <f t="shared" si="0"/>
        <v>0</v>
      </c>
      <c r="BE42" s="715">
        <f t="shared" si="1"/>
        <v>0</v>
      </c>
      <c r="BF42" s="716">
        <f t="shared" si="24"/>
        <v>0</v>
      </c>
      <c r="BG42" s="717">
        <f t="shared" si="25"/>
        <v>0</v>
      </c>
      <c r="BH42" s="672">
        <f t="shared" si="26"/>
        <v>0</v>
      </c>
      <c r="BI42" s="677">
        <f t="shared" si="27"/>
        <v>0</v>
      </c>
      <c r="BJ42" s="541"/>
      <c r="BK42" s="380"/>
      <c r="BL42" s="374">
        <f>ROUND(VLOOKUP($B42,Test!$A$6:$L$58,12),0)/1000</f>
        <v>0</v>
      </c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  <c r="CG42" s="380"/>
      <c r="CH42" s="380"/>
      <c r="CI42" s="380"/>
      <c r="CJ42" s="380"/>
      <c r="CK42" s="380"/>
      <c r="CL42" s="380"/>
      <c r="CM42" s="380"/>
      <c r="CN42" s="380"/>
      <c r="CO42" s="380"/>
      <c r="CP42" s="380"/>
      <c r="CQ42" s="380"/>
      <c r="CR42" s="380"/>
      <c r="CS42" s="380"/>
      <c r="CT42" s="380"/>
      <c r="CU42" s="380"/>
      <c r="CV42" s="380"/>
      <c r="CW42" s="380"/>
      <c r="CX42" s="380"/>
      <c r="CY42" s="380"/>
      <c r="CZ42" s="380"/>
      <c r="DA42" s="380"/>
      <c r="DB42" s="380"/>
      <c r="DC42" s="380"/>
      <c r="DD42" s="380"/>
      <c r="DE42" s="380"/>
      <c r="DF42" s="380"/>
      <c r="DG42" s="380"/>
      <c r="DH42" s="380"/>
      <c r="DI42" s="380"/>
      <c r="DJ42" s="380"/>
      <c r="DK42" s="380"/>
      <c r="DL42" s="380"/>
      <c r="DM42" s="380"/>
      <c r="DN42" s="380"/>
      <c r="DO42" s="391"/>
      <c r="DP42" s="391"/>
      <c r="DQ42" s="380"/>
      <c r="DR42" s="380"/>
      <c r="DS42" s="380"/>
      <c r="DT42" s="380"/>
    </row>
    <row r="43" spans="1:124" s="383" customFormat="1" ht="33" customHeight="1">
      <c r="A43" s="388">
        <f t="shared" si="28"/>
        <v>37</v>
      </c>
      <c r="B43" s="399">
        <v>51610</v>
      </c>
      <c r="C43" s="536" t="s">
        <v>32</v>
      </c>
      <c r="D43" s="698" t="s">
        <v>287</v>
      </c>
      <c r="E43" s="672">
        <f>[2]Draw.design!D43</f>
        <v>0</v>
      </c>
      <c r="F43" s="673"/>
      <c r="G43" s="675">
        <f t="shared" si="2"/>
        <v>0</v>
      </c>
      <c r="H43" s="673">
        <f>[2]Draw.design!G43</f>
        <v>0</v>
      </c>
      <c r="I43" s="673"/>
      <c r="J43" s="675">
        <f t="shared" si="3"/>
        <v>0</v>
      </c>
      <c r="K43" s="673">
        <f>[2]Draw.design!J43</f>
        <v>0</v>
      </c>
      <c r="L43" s="673"/>
      <c r="M43" s="773">
        <f t="shared" si="4"/>
        <v>0</v>
      </c>
      <c r="N43" s="688">
        <f t="shared" si="5"/>
        <v>0</v>
      </c>
      <c r="O43" s="689">
        <f t="shared" si="5"/>
        <v>0</v>
      </c>
      <c r="P43" s="690">
        <f t="shared" si="6"/>
        <v>0</v>
      </c>
      <c r="Q43" s="673">
        <f>[2]Draw.design!M43</f>
        <v>0</v>
      </c>
      <c r="R43" s="673"/>
      <c r="S43" s="675">
        <f t="shared" si="7"/>
        <v>0</v>
      </c>
      <c r="T43" s="673">
        <f>[2]Draw.design!P43</f>
        <v>0</v>
      </c>
      <c r="U43" s="673"/>
      <c r="V43" s="675">
        <f t="shared" si="8"/>
        <v>0</v>
      </c>
      <c r="W43" s="673">
        <f>[2]Draw.design!S43</f>
        <v>0</v>
      </c>
      <c r="X43" s="673"/>
      <c r="Y43" s="773">
        <f t="shared" si="9"/>
        <v>0</v>
      </c>
      <c r="Z43" s="688">
        <f t="shared" si="10"/>
        <v>0</v>
      </c>
      <c r="AA43" s="701">
        <f t="shared" si="10"/>
        <v>0</v>
      </c>
      <c r="AB43" s="690">
        <f t="shared" si="11"/>
        <v>0</v>
      </c>
      <c r="AC43" s="779">
        <f t="shared" si="12"/>
        <v>0</v>
      </c>
      <c r="AD43" s="776">
        <f t="shared" si="12"/>
        <v>0</v>
      </c>
      <c r="AE43" s="777">
        <f t="shared" si="13"/>
        <v>0</v>
      </c>
      <c r="AF43" s="672">
        <f>[2]Draw.design!Y43</f>
        <v>0</v>
      </c>
      <c r="AG43" s="673"/>
      <c r="AH43" s="674">
        <f t="shared" si="14"/>
        <v>0</v>
      </c>
      <c r="AI43" s="673">
        <f>[2]Draw.design!AB43</f>
        <v>0</v>
      </c>
      <c r="AJ43" s="673"/>
      <c r="AK43" s="675">
        <f t="shared" si="15"/>
        <v>0</v>
      </c>
      <c r="AL43" s="673">
        <f>[2]Draw.design!AE43</f>
        <v>0</v>
      </c>
      <c r="AM43" s="673"/>
      <c r="AN43" s="675">
        <f t="shared" si="16"/>
        <v>0</v>
      </c>
      <c r="AO43" s="688">
        <f t="shared" si="17"/>
        <v>0</v>
      </c>
      <c r="AP43" s="689">
        <f t="shared" si="17"/>
        <v>0</v>
      </c>
      <c r="AQ43" s="690">
        <f t="shared" si="18"/>
        <v>0</v>
      </c>
      <c r="AR43" s="673">
        <f>[2]Draw.design!AH43</f>
        <v>0</v>
      </c>
      <c r="AS43" s="673"/>
      <c r="AT43" s="674">
        <f t="shared" si="19"/>
        <v>0</v>
      </c>
      <c r="AU43" s="673">
        <f>[2]Draw.design!AK43</f>
        <v>0</v>
      </c>
      <c r="AV43" s="673"/>
      <c r="AW43" s="675">
        <f t="shared" si="20"/>
        <v>0</v>
      </c>
      <c r="AX43" s="673">
        <f>[2]Draw.design!AN43</f>
        <v>0</v>
      </c>
      <c r="AY43" s="673"/>
      <c r="AZ43" s="773">
        <f t="shared" si="21"/>
        <v>0</v>
      </c>
      <c r="BA43" s="688">
        <f t="shared" si="22"/>
        <v>0</v>
      </c>
      <c r="BB43" s="701">
        <f t="shared" si="22"/>
        <v>0</v>
      </c>
      <c r="BC43" s="706">
        <f t="shared" si="23"/>
        <v>0</v>
      </c>
      <c r="BD43" s="711">
        <f t="shared" si="0"/>
        <v>0</v>
      </c>
      <c r="BE43" s="715">
        <f t="shared" si="1"/>
        <v>0</v>
      </c>
      <c r="BF43" s="716">
        <f t="shared" si="24"/>
        <v>0</v>
      </c>
      <c r="BG43" s="717">
        <f t="shared" si="25"/>
        <v>0</v>
      </c>
      <c r="BH43" s="672">
        <f t="shared" si="26"/>
        <v>0</v>
      </c>
      <c r="BI43" s="677">
        <f t="shared" si="27"/>
        <v>0</v>
      </c>
      <c r="BJ43" s="541"/>
      <c r="BK43" s="380"/>
      <c r="BL43" s="374">
        <f>ROUND(VLOOKUP($B43,Test!$A$6:$L$58,12),0)/1000</f>
        <v>0</v>
      </c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  <c r="CG43" s="380"/>
      <c r="CH43" s="380"/>
      <c r="CI43" s="380"/>
      <c r="CJ43" s="380"/>
      <c r="CK43" s="380"/>
      <c r="CL43" s="380"/>
      <c r="CM43" s="380"/>
      <c r="CN43" s="380"/>
      <c r="CO43" s="380"/>
      <c r="CP43" s="380"/>
      <c r="CQ43" s="380"/>
      <c r="CR43" s="380"/>
      <c r="CS43" s="380"/>
      <c r="CT43" s="380"/>
      <c r="CU43" s="380"/>
      <c r="CV43" s="380"/>
      <c r="CW43" s="380"/>
      <c r="CX43" s="380"/>
      <c r="CY43" s="380"/>
      <c r="CZ43" s="380"/>
      <c r="DA43" s="380"/>
      <c r="DB43" s="380"/>
      <c r="DC43" s="380"/>
      <c r="DD43" s="380"/>
      <c r="DE43" s="380"/>
      <c r="DF43" s="380"/>
      <c r="DG43" s="380"/>
      <c r="DH43" s="380"/>
      <c r="DI43" s="380"/>
      <c r="DJ43" s="380"/>
      <c r="DK43" s="380"/>
      <c r="DL43" s="380"/>
      <c r="DM43" s="380"/>
      <c r="DN43" s="380"/>
      <c r="DO43" s="391"/>
      <c r="DP43" s="391"/>
      <c r="DQ43" s="380"/>
      <c r="DR43" s="380"/>
      <c r="DS43" s="380"/>
      <c r="DT43" s="380"/>
    </row>
    <row r="44" spans="1:124" s="383" customFormat="1" ht="33" customHeight="1">
      <c r="A44" s="388">
        <f t="shared" si="28"/>
        <v>38</v>
      </c>
      <c r="B44" s="399">
        <v>51611</v>
      </c>
      <c r="C44" s="536" t="s">
        <v>33</v>
      </c>
      <c r="D44" s="698" t="s">
        <v>288</v>
      </c>
      <c r="E44" s="672">
        <f>[2]Draw.design!D44</f>
        <v>0</v>
      </c>
      <c r="F44" s="673"/>
      <c r="G44" s="675">
        <f t="shared" si="2"/>
        <v>0</v>
      </c>
      <c r="H44" s="673">
        <f>[2]Draw.design!G44</f>
        <v>0</v>
      </c>
      <c r="I44" s="673"/>
      <c r="J44" s="675">
        <f t="shared" si="3"/>
        <v>0</v>
      </c>
      <c r="K44" s="673">
        <f>[2]Draw.design!J44</f>
        <v>0</v>
      </c>
      <c r="L44" s="673"/>
      <c r="M44" s="773">
        <f t="shared" si="4"/>
        <v>0</v>
      </c>
      <c r="N44" s="688">
        <f t="shared" si="5"/>
        <v>0</v>
      </c>
      <c r="O44" s="689">
        <f t="shared" si="5"/>
        <v>0</v>
      </c>
      <c r="P44" s="690">
        <f t="shared" si="6"/>
        <v>0</v>
      </c>
      <c r="Q44" s="673">
        <f>[2]Draw.design!M44</f>
        <v>0</v>
      </c>
      <c r="R44" s="673"/>
      <c r="S44" s="675">
        <f t="shared" si="7"/>
        <v>0</v>
      </c>
      <c r="T44" s="673">
        <f>[2]Draw.design!P44</f>
        <v>0</v>
      </c>
      <c r="U44" s="673"/>
      <c r="V44" s="675">
        <f t="shared" si="8"/>
        <v>0</v>
      </c>
      <c r="W44" s="673">
        <f>[2]Draw.design!S44</f>
        <v>0</v>
      </c>
      <c r="X44" s="673"/>
      <c r="Y44" s="773">
        <f t="shared" si="9"/>
        <v>0</v>
      </c>
      <c r="Z44" s="688">
        <f t="shared" si="10"/>
        <v>0</v>
      </c>
      <c r="AA44" s="701">
        <f t="shared" si="10"/>
        <v>0</v>
      </c>
      <c r="AB44" s="690">
        <f t="shared" si="11"/>
        <v>0</v>
      </c>
      <c r="AC44" s="779">
        <f t="shared" si="12"/>
        <v>0</v>
      </c>
      <c r="AD44" s="776">
        <f t="shared" si="12"/>
        <v>0</v>
      </c>
      <c r="AE44" s="777">
        <f t="shared" si="13"/>
        <v>0</v>
      </c>
      <c r="AF44" s="672">
        <f>[2]Draw.design!Y44</f>
        <v>0</v>
      </c>
      <c r="AG44" s="673"/>
      <c r="AH44" s="674">
        <f t="shared" si="14"/>
        <v>0</v>
      </c>
      <c r="AI44" s="673">
        <f>[2]Draw.design!AB44</f>
        <v>0</v>
      </c>
      <c r="AJ44" s="673"/>
      <c r="AK44" s="675">
        <f t="shared" si="15"/>
        <v>0</v>
      </c>
      <c r="AL44" s="673">
        <f>[2]Draw.design!AE44</f>
        <v>0</v>
      </c>
      <c r="AM44" s="673"/>
      <c r="AN44" s="675">
        <f t="shared" si="16"/>
        <v>0</v>
      </c>
      <c r="AO44" s="688">
        <f t="shared" si="17"/>
        <v>0</v>
      </c>
      <c r="AP44" s="689">
        <f t="shared" si="17"/>
        <v>0</v>
      </c>
      <c r="AQ44" s="690">
        <f t="shared" si="18"/>
        <v>0</v>
      </c>
      <c r="AR44" s="673">
        <f>[2]Draw.design!AH44</f>
        <v>0</v>
      </c>
      <c r="AS44" s="673"/>
      <c r="AT44" s="674">
        <f t="shared" si="19"/>
        <v>0</v>
      </c>
      <c r="AU44" s="673">
        <f>[2]Draw.design!AK44</f>
        <v>0</v>
      </c>
      <c r="AV44" s="673"/>
      <c r="AW44" s="675">
        <f t="shared" si="20"/>
        <v>0</v>
      </c>
      <c r="AX44" s="673">
        <f>[2]Draw.design!AN44</f>
        <v>0</v>
      </c>
      <c r="AY44" s="673"/>
      <c r="AZ44" s="773">
        <f t="shared" si="21"/>
        <v>0</v>
      </c>
      <c r="BA44" s="688">
        <f t="shared" si="22"/>
        <v>0</v>
      </c>
      <c r="BB44" s="701">
        <f t="shared" si="22"/>
        <v>0</v>
      </c>
      <c r="BC44" s="706">
        <f t="shared" si="23"/>
        <v>0</v>
      </c>
      <c r="BD44" s="711">
        <f t="shared" si="0"/>
        <v>0</v>
      </c>
      <c r="BE44" s="715">
        <f t="shared" si="1"/>
        <v>0</v>
      </c>
      <c r="BF44" s="716">
        <f t="shared" si="24"/>
        <v>0</v>
      </c>
      <c r="BG44" s="717">
        <f t="shared" si="25"/>
        <v>0</v>
      </c>
      <c r="BH44" s="672">
        <f t="shared" si="26"/>
        <v>0</v>
      </c>
      <c r="BI44" s="677">
        <f t="shared" si="27"/>
        <v>0</v>
      </c>
      <c r="BJ44" s="541"/>
      <c r="BK44" s="380"/>
      <c r="BL44" s="374">
        <f>ROUND(VLOOKUP($B44,Test!$A$6:$L$58,12),0)/1000</f>
        <v>0</v>
      </c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  <c r="CG44" s="380"/>
      <c r="CH44" s="380"/>
      <c r="CI44" s="380"/>
      <c r="CJ44" s="380"/>
      <c r="CK44" s="380"/>
      <c r="CL44" s="380"/>
      <c r="CM44" s="380"/>
      <c r="CN44" s="380"/>
      <c r="CO44" s="380"/>
      <c r="CP44" s="380"/>
      <c r="CQ44" s="380"/>
      <c r="CR44" s="380"/>
      <c r="CS44" s="380"/>
      <c r="CT44" s="380"/>
      <c r="CU44" s="380"/>
      <c r="CV44" s="380"/>
      <c r="CW44" s="380"/>
      <c r="CX44" s="380"/>
      <c r="CY44" s="380"/>
      <c r="CZ44" s="380"/>
      <c r="DA44" s="380"/>
      <c r="DB44" s="380"/>
      <c r="DC44" s="380"/>
      <c r="DD44" s="380"/>
      <c r="DE44" s="380"/>
      <c r="DF44" s="380"/>
      <c r="DG44" s="380"/>
      <c r="DH44" s="380"/>
      <c r="DI44" s="380"/>
      <c r="DJ44" s="380"/>
      <c r="DK44" s="380"/>
      <c r="DL44" s="380"/>
      <c r="DM44" s="380"/>
      <c r="DN44" s="380"/>
      <c r="DO44" s="391"/>
      <c r="DP44" s="391"/>
      <c r="DQ44" s="380"/>
      <c r="DR44" s="380"/>
      <c r="DS44" s="380"/>
      <c r="DT44" s="380"/>
    </row>
    <row r="45" spans="1:124" s="383" customFormat="1" ht="33" customHeight="1">
      <c r="A45" s="388">
        <f t="shared" si="28"/>
        <v>39</v>
      </c>
      <c r="B45" s="399">
        <v>51612</v>
      </c>
      <c r="C45" s="536" t="s">
        <v>34</v>
      </c>
      <c r="D45" s="698" t="s">
        <v>289</v>
      </c>
      <c r="E45" s="672">
        <f>[2]Draw.design!D45</f>
        <v>0</v>
      </c>
      <c r="F45" s="673"/>
      <c r="G45" s="675">
        <f t="shared" si="2"/>
        <v>0</v>
      </c>
      <c r="H45" s="673">
        <f>[2]Draw.design!G45</f>
        <v>0</v>
      </c>
      <c r="I45" s="673"/>
      <c r="J45" s="675">
        <f t="shared" si="3"/>
        <v>0</v>
      </c>
      <c r="K45" s="673">
        <f>[2]Draw.design!J45</f>
        <v>0</v>
      </c>
      <c r="L45" s="673"/>
      <c r="M45" s="773">
        <f t="shared" si="4"/>
        <v>0</v>
      </c>
      <c r="N45" s="688">
        <f t="shared" si="5"/>
        <v>0</v>
      </c>
      <c r="O45" s="689">
        <f t="shared" si="5"/>
        <v>0</v>
      </c>
      <c r="P45" s="690">
        <f t="shared" si="6"/>
        <v>0</v>
      </c>
      <c r="Q45" s="673">
        <f>[2]Draw.design!M45</f>
        <v>0</v>
      </c>
      <c r="R45" s="673"/>
      <c r="S45" s="675">
        <f t="shared" si="7"/>
        <v>0</v>
      </c>
      <c r="T45" s="673">
        <f>[2]Draw.design!P45</f>
        <v>0</v>
      </c>
      <c r="U45" s="673"/>
      <c r="V45" s="675">
        <f t="shared" si="8"/>
        <v>0</v>
      </c>
      <c r="W45" s="673">
        <f>[2]Draw.design!S45</f>
        <v>0</v>
      </c>
      <c r="X45" s="673"/>
      <c r="Y45" s="773">
        <f t="shared" si="9"/>
        <v>0</v>
      </c>
      <c r="Z45" s="688">
        <f t="shared" si="10"/>
        <v>0</v>
      </c>
      <c r="AA45" s="701">
        <f t="shared" si="10"/>
        <v>0</v>
      </c>
      <c r="AB45" s="690">
        <f t="shared" si="11"/>
        <v>0</v>
      </c>
      <c r="AC45" s="779">
        <f t="shared" si="12"/>
        <v>0</v>
      </c>
      <c r="AD45" s="776">
        <f t="shared" si="12"/>
        <v>0</v>
      </c>
      <c r="AE45" s="777">
        <f t="shared" si="13"/>
        <v>0</v>
      </c>
      <c r="AF45" s="672">
        <f>[2]Draw.design!Y45</f>
        <v>0</v>
      </c>
      <c r="AG45" s="673"/>
      <c r="AH45" s="674">
        <f t="shared" si="14"/>
        <v>0</v>
      </c>
      <c r="AI45" s="673">
        <f>[2]Draw.design!AB45</f>
        <v>0</v>
      </c>
      <c r="AJ45" s="673"/>
      <c r="AK45" s="675">
        <f t="shared" si="15"/>
        <v>0</v>
      </c>
      <c r="AL45" s="673">
        <f>[2]Draw.design!AE45</f>
        <v>0</v>
      </c>
      <c r="AM45" s="673"/>
      <c r="AN45" s="675">
        <f t="shared" si="16"/>
        <v>0</v>
      </c>
      <c r="AO45" s="688">
        <f t="shared" si="17"/>
        <v>0</v>
      </c>
      <c r="AP45" s="689">
        <f t="shared" si="17"/>
        <v>0</v>
      </c>
      <c r="AQ45" s="690">
        <f t="shared" si="18"/>
        <v>0</v>
      </c>
      <c r="AR45" s="673">
        <f>[2]Draw.design!AH45</f>
        <v>0</v>
      </c>
      <c r="AS45" s="673"/>
      <c r="AT45" s="674">
        <f t="shared" si="19"/>
        <v>0</v>
      </c>
      <c r="AU45" s="673">
        <f>[2]Draw.design!AK45</f>
        <v>0</v>
      </c>
      <c r="AV45" s="673"/>
      <c r="AW45" s="675">
        <f t="shared" si="20"/>
        <v>0</v>
      </c>
      <c r="AX45" s="673">
        <f>[2]Draw.design!AN45</f>
        <v>0</v>
      </c>
      <c r="AY45" s="673"/>
      <c r="AZ45" s="773">
        <f t="shared" si="21"/>
        <v>0</v>
      </c>
      <c r="BA45" s="688">
        <f t="shared" si="22"/>
        <v>0</v>
      </c>
      <c r="BB45" s="701">
        <f t="shared" si="22"/>
        <v>0</v>
      </c>
      <c r="BC45" s="706">
        <f t="shared" si="23"/>
        <v>0</v>
      </c>
      <c r="BD45" s="711">
        <f t="shared" si="0"/>
        <v>0</v>
      </c>
      <c r="BE45" s="715">
        <f t="shared" si="1"/>
        <v>0</v>
      </c>
      <c r="BF45" s="716">
        <f t="shared" si="24"/>
        <v>0</v>
      </c>
      <c r="BG45" s="717">
        <f t="shared" si="25"/>
        <v>0</v>
      </c>
      <c r="BH45" s="672">
        <f t="shared" si="26"/>
        <v>0</v>
      </c>
      <c r="BI45" s="677">
        <f t="shared" si="27"/>
        <v>0</v>
      </c>
      <c r="BJ45" s="541"/>
      <c r="BK45" s="380"/>
      <c r="BL45" s="374">
        <f>ROUND(VLOOKUP($B45,Test!$A$6:$L$58,12),0)/1000</f>
        <v>0</v>
      </c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  <c r="CG45" s="380"/>
      <c r="CH45" s="380"/>
      <c r="CI45" s="380"/>
      <c r="CJ45" s="380"/>
      <c r="CK45" s="380"/>
      <c r="CL45" s="380"/>
      <c r="CM45" s="380"/>
      <c r="CN45" s="380"/>
      <c r="CO45" s="380"/>
      <c r="CP45" s="380"/>
      <c r="CQ45" s="380"/>
      <c r="CR45" s="380"/>
      <c r="CS45" s="380"/>
      <c r="CT45" s="380"/>
      <c r="CU45" s="380"/>
      <c r="CV45" s="380"/>
      <c r="CW45" s="380"/>
      <c r="CX45" s="380"/>
      <c r="CY45" s="380"/>
      <c r="CZ45" s="380"/>
      <c r="DA45" s="380"/>
      <c r="DB45" s="380"/>
      <c r="DC45" s="380"/>
      <c r="DD45" s="380"/>
      <c r="DE45" s="380"/>
      <c r="DF45" s="380"/>
      <c r="DG45" s="380"/>
      <c r="DH45" s="380"/>
      <c r="DI45" s="380"/>
      <c r="DJ45" s="380"/>
      <c r="DK45" s="380"/>
      <c r="DL45" s="380"/>
      <c r="DM45" s="380"/>
      <c r="DN45" s="380"/>
      <c r="DO45" s="391"/>
      <c r="DP45" s="391"/>
      <c r="DQ45" s="380"/>
      <c r="DR45" s="380"/>
      <c r="DS45" s="380"/>
      <c r="DT45" s="380"/>
    </row>
    <row r="46" spans="1:124" s="383" customFormat="1" ht="33" customHeight="1">
      <c r="A46" s="388">
        <f t="shared" si="28"/>
        <v>40</v>
      </c>
      <c r="B46" s="399">
        <v>51613</v>
      </c>
      <c r="C46" s="536" t="s">
        <v>61</v>
      </c>
      <c r="D46" s="698" t="s">
        <v>290</v>
      </c>
      <c r="E46" s="672">
        <f>[2]Draw.design!D46</f>
        <v>0</v>
      </c>
      <c r="F46" s="673"/>
      <c r="G46" s="675">
        <f t="shared" si="2"/>
        <v>0</v>
      </c>
      <c r="H46" s="673">
        <f>[2]Draw.design!G46</f>
        <v>0</v>
      </c>
      <c r="I46" s="673"/>
      <c r="J46" s="675">
        <f t="shared" si="3"/>
        <v>0</v>
      </c>
      <c r="K46" s="673">
        <f>[2]Draw.design!J46</f>
        <v>0</v>
      </c>
      <c r="L46" s="673"/>
      <c r="M46" s="773">
        <f t="shared" si="4"/>
        <v>0</v>
      </c>
      <c r="N46" s="688">
        <f t="shared" si="5"/>
        <v>0</v>
      </c>
      <c r="O46" s="689">
        <f t="shared" si="5"/>
        <v>0</v>
      </c>
      <c r="P46" s="690">
        <f t="shared" si="6"/>
        <v>0</v>
      </c>
      <c r="Q46" s="673">
        <f>[2]Draw.design!M46</f>
        <v>0</v>
      </c>
      <c r="R46" s="673"/>
      <c r="S46" s="675">
        <f t="shared" si="7"/>
        <v>0</v>
      </c>
      <c r="T46" s="673">
        <f>[2]Draw.design!P46</f>
        <v>0</v>
      </c>
      <c r="U46" s="673"/>
      <c r="V46" s="675">
        <f t="shared" si="8"/>
        <v>0</v>
      </c>
      <c r="W46" s="673">
        <f>[2]Draw.design!S46</f>
        <v>0</v>
      </c>
      <c r="X46" s="673"/>
      <c r="Y46" s="773">
        <f t="shared" si="9"/>
        <v>0</v>
      </c>
      <c r="Z46" s="688">
        <f t="shared" si="10"/>
        <v>0</v>
      </c>
      <c r="AA46" s="701">
        <f t="shared" si="10"/>
        <v>0</v>
      </c>
      <c r="AB46" s="690">
        <f t="shared" si="11"/>
        <v>0</v>
      </c>
      <c r="AC46" s="779">
        <f t="shared" si="12"/>
        <v>0</v>
      </c>
      <c r="AD46" s="776">
        <f t="shared" si="12"/>
        <v>0</v>
      </c>
      <c r="AE46" s="777">
        <f t="shared" si="13"/>
        <v>0</v>
      </c>
      <c r="AF46" s="672">
        <f>[2]Draw.design!Y46</f>
        <v>0</v>
      </c>
      <c r="AG46" s="673"/>
      <c r="AH46" s="674">
        <f t="shared" si="14"/>
        <v>0</v>
      </c>
      <c r="AI46" s="673">
        <f>[2]Draw.design!AB46</f>
        <v>0</v>
      </c>
      <c r="AJ46" s="673"/>
      <c r="AK46" s="675">
        <f t="shared" si="15"/>
        <v>0</v>
      </c>
      <c r="AL46" s="673">
        <f>[2]Draw.design!AE46</f>
        <v>0</v>
      </c>
      <c r="AM46" s="673"/>
      <c r="AN46" s="675">
        <f t="shared" si="16"/>
        <v>0</v>
      </c>
      <c r="AO46" s="688">
        <f t="shared" si="17"/>
        <v>0</v>
      </c>
      <c r="AP46" s="689">
        <f t="shared" si="17"/>
        <v>0</v>
      </c>
      <c r="AQ46" s="690">
        <f t="shared" si="18"/>
        <v>0</v>
      </c>
      <c r="AR46" s="673">
        <f>[2]Draw.design!AH46</f>
        <v>0</v>
      </c>
      <c r="AS46" s="673"/>
      <c r="AT46" s="674">
        <f t="shared" si="19"/>
        <v>0</v>
      </c>
      <c r="AU46" s="673">
        <f>[2]Draw.design!AK46</f>
        <v>0</v>
      </c>
      <c r="AV46" s="673"/>
      <c r="AW46" s="675">
        <f t="shared" si="20"/>
        <v>0</v>
      </c>
      <c r="AX46" s="673">
        <f>[2]Draw.design!AN46</f>
        <v>0</v>
      </c>
      <c r="AY46" s="673"/>
      <c r="AZ46" s="773">
        <f t="shared" si="21"/>
        <v>0</v>
      </c>
      <c r="BA46" s="688">
        <f t="shared" si="22"/>
        <v>0</v>
      </c>
      <c r="BB46" s="701">
        <f t="shared" si="22"/>
        <v>0</v>
      </c>
      <c r="BC46" s="706">
        <f t="shared" si="23"/>
        <v>0</v>
      </c>
      <c r="BD46" s="711">
        <f t="shared" si="0"/>
        <v>0</v>
      </c>
      <c r="BE46" s="715">
        <f t="shared" si="1"/>
        <v>0</v>
      </c>
      <c r="BF46" s="716">
        <f t="shared" si="24"/>
        <v>0</v>
      </c>
      <c r="BG46" s="717">
        <f t="shared" si="25"/>
        <v>0</v>
      </c>
      <c r="BH46" s="672">
        <f t="shared" si="26"/>
        <v>0</v>
      </c>
      <c r="BI46" s="677">
        <f t="shared" si="27"/>
        <v>0</v>
      </c>
      <c r="BJ46" s="541"/>
      <c r="BK46" s="380"/>
      <c r="BL46" s="374">
        <f>ROUND(VLOOKUP($B46,Test!$A$6:$L$58,12),0)/1000</f>
        <v>0</v>
      </c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  <c r="CG46" s="380"/>
      <c r="CH46" s="380"/>
      <c r="CI46" s="380"/>
      <c r="CJ46" s="380"/>
      <c r="CK46" s="380"/>
      <c r="CL46" s="380"/>
      <c r="CM46" s="380"/>
      <c r="CN46" s="380"/>
      <c r="CO46" s="380"/>
      <c r="CP46" s="380"/>
      <c r="CQ46" s="380"/>
      <c r="CR46" s="380"/>
      <c r="CS46" s="380"/>
      <c r="CT46" s="380"/>
      <c r="CU46" s="380"/>
      <c r="CV46" s="380"/>
      <c r="CW46" s="380"/>
      <c r="CX46" s="380"/>
      <c r="CY46" s="380"/>
      <c r="CZ46" s="380"/>
      <c r="DA46" s="380"/>
      <c r="DB46" s="380"/>
      <c r="DC46" s="380"/>
      <c r="DD46" s="380"/>
      <c r="DE46" s="380"/>
      <c r="DF46" s="380"/>
      <c r="DG46" s="380"/>
      <c r="DH46" s="380"/>
      <c r="DI46" s="380"/>
      <c r="DJ46" s="380"/>
      <c r="DK46" s="380"/>
      <c r="DL46" s="380"/>
      <c r="DM46" s="380"/>
      <c r="DN46" s="380"/>
      <c r="DO46" s="391"/>
      <c r="DP46" s="391"/>
      <c r="DQ46" s="380"/>
      <c r="DR46" s="380"/>
      <c r="DS46" s="380"/>
      <c r="DT46" s="380"/>
    </row>
    <row r="47" spans="1:124" s="383" customFormat="1" ht="33" customHeight="1">
      <c r="A47" s="388">
        <f t="shared" si="28"/>
        <v>41</v>
      </c>
      <c r="B47" s="399">
        <v>51614</v>
      </c>
      <c r="C47" s="536" t="s">
        <v>42</v>
      </c>
      <c r="D47" s="698" t="s">
        <v>291</v>
      </c>
      <c r="E47" s="672">
        <f>[2]Draw.design!D47</f>
        <v>0</v>
      </c>
      <c r="F47" s="673"/>
      <c r="G47" s="675">
        <f t="shared" si="2"/>
        <v>0</v>
      </c>
      <c r="H47" s="673">
        <f>[2]Draw.design!G47</f>
        <v>0</v>
      </c>
      <c r="I47" s="673"/>
      <c r="J47" s="675">
        <f t="shared" si="3"/>
        <v>0</v>
      </c>
      <c r="K47" s="673">
        <f>[2]Draw.design!J47</f>
        <v>0</v>
      </c>
      <c r="L47" s="673"/>
      <c r="M47" s="773">
        <f t="shared" si="4"/>
        <v>0</v>
      </c>
      <c r="N47" s="688">
        <f t="shared" si="5"/>
        <v>0</v>
      </c>
      <c r="O47" s="689">
        <f t="shared" si="5"/>
        <v>0</v>
      </c>
      <c r="P47" s="690">
        <f t="shared" si="6"/>
        <v>0</v>
      </c>
      <c r="Q47" s="673">
        <f>[2]Draw.design!M47</f>
        <v>0</v>
      </c>
      <c r="R47" s="673"/>
      <c r="S47" s="675">
        <f t="shared" si="7"/>
        <v>0</v>
      </c>
      <c r="T47" s="673">
        <f>[2]Draw.design!P47</f>
        <v>0</v>
      </c>
      <c r="U47" s="673"/>
      <c r="V47" s="675">
        <f t="shared" si="8"/>
        <v>0</v>
      </c>
      <c r="W47" s="673">
        <f>[2]Draw.design!S47</f>
        <v>0</v>
      </c>
      <c r="X47" s="673"/>
      <c r="Y47" s="773">
        <f t="shared" si="9"/>
        <v>0</v>
      </c>
      <c r="Z47" s="688">
        <f t="shared" si="10"/>
        <v>0</v>
      </c>
      <c r="AA47" s="701">
        <f t="shared" si="10"/>
        <v>0</v>
      </c>
      <c r="AB47" s="690">
        <f t="shared" si="11"/>
        <v>0</v>
      </c>
      <c r="AC47" s="779">
        <f t="shared" si="12"/>
        <v>0</v>
      </c>
      <c r="AD47" s="776">
        <f t="shared" si="12"/>
        <v>0</v>
      </c>
      <c r="AE47" s="777">
        <f t="shared" si="13"/>
        <v>0</v>
      </c>
      <c r="AF47" s="672">
        <f>[2]Draw.design!Y47</f>
        <v>0</v>
      </c>
      <c r="AG47" s="673"/>
      <c r="AH47" s="674">
        <f t="shared" si="14"/>
        <v>0</v>
      </c>
      <c r="AI47" s="673">
        <f>[2]Draw.design!AB47</f>
        <v>0</v>
      </c>
      <c r="AJ47" s="673"/>
      <c r="AK47" s="675">
        <f t="shared" si="15"/>
        <v>0</v>
      </c>
      <c r="AL47" s="673">
        <f>[2]Draw.design!AE47</f>
        <v>0</v>
      </c>
      <c r="AM47" s="673"/>
      <c r="AN47" s="675">
        <f t="shared" si="16"/>
        <v>0</v>
      </c>
      <c r="AO47" s="688">
        <f t="shared" si="17"/>
        <v>0</v>
      </c>
      <c r="AP47" s="689">
        <f t="shared" si="17"/>
        <v>0</v>
      </c>
      <c r="AQ47" s="690">
        <f t="shared" si="18"/>
        <v>0</v>
      </c>
      <c r="AR47" s="673">
        <f>[2]Draw.design!AH47</f>
        <v>0</v>
      </c>
      <c r="AS47" s="673"/>
      <c r="AT47" s="674">
        <f t="shared" si="19"/>
        <v>0</v>
      </c>
      <c r="AU47" s="673">
        <f>[2]Draw.design!AK47</f>
        <v>0</v>
      </c>
      <c r="AV47" s="673"/>
      <c r="AW47" s="675">
        <f t="shared" si="20"/>
        <v>0</v>
      </c>
      <c r="AX47" s="673">
        <f>[2]Draw.design!AN47</f>
        <v>0</v>
      </c>
      <c r="AY47" s="673"/>
      <c r="AZ47" s="773">
        <f t="shared" si="21"/>
        <v>0</v>
      </c>
      <c r="BA47" s="688">
        <f t="shared" si="22"/>
        <v>0</v>
      </c>
      <c r="BB47" s="701">
        <f t="shared" si="22"/>
        <v>0</v>
      </c>
      <c r="BC47" s="706">
        <f t="shared" si="23"/>
        <v>0</v>
      </c>
      <c r="BD47" s="711">
        <f t="shared" si="0"/>
        <v>0</v>
      </c>
      <c r="BE47" s="715">
        <f t="shared" si="1"/>
        <v>0</v>
      </c>
      <c r="BF47" s="716">
        <f t="shared" si="24"/>
        <v>0</v>
      </c>
      <c r="BG47" s="717">
        <f t="shared" si="25"/>
        <v>0</v>
      </c>
      <c r="BH47" s="672">
        <f t="shared" si="26"/>
        <v>0</v>
      </c>
      <c r="BI47" s="677">
        <f t="shared" si="27"/>
        <v>0</v>
      </c>
      <c r="BJ47" s="541"/>
      <c r="BK47" s="380"/>
      <c r="BL47" s="374">
        <f>ROUND(VLOOKUP($B47,Test!$A$6:$L$58,12),0)/1000</f>
        <v>0</v>
      </c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  <c r="CG47" s="380"/>
      <c r="CH47" s="380"/>
      <c r="CI47" s="380"/>
      <c r="CJ47" s="380"/>
      <c r="CK47" s="380"/>
      <c r="CL47" s="380"/>
      <c r="CM47" s="380"/>
      <c r="CN47" s="380"/>
      <c r="CO47" s="380"/>
      <c r="CP47" s="380"/>
      <c r="CQ47" s="380"/>
      <c r="CR47" s="380"/>
      <c r="CS47" s="380"/>
      <c r="CT47" s="380"/>
      <c r="CU47" s="380"/>
      <c r="CV47" s="380"/>
      <c r="CW47" s="380"/>
      <c r="CX47" s="380"/>
      <c r="CY47" s="380"/>
      <c r="CZ47" s="380"/>
      <c r="DA47" s="380"/>
      <c r="DB47" s="380"/>
      <c r="DC47" s="380"/>
      <c r="DD47" s="380"/>
      <c r="DE47" s="380"/>
      <c r="DF47" s="380"/>
      <c r="DG47" s="380"/>
      <c r="DH47" s="380"/>
      <c r="DI47" s="380"/>
      <c r="DJ47" s="380"/>
      <c r="DK47" s="380"/>
      <c r="DL47" s="380"/>
      <c r="DM47" s="380"/>
      <c r="DN47" s="380"/>
      <c r="DO47" s="391"/>
      <c r="DP47" s="391"/>
      <c r="DQ47" s="380"/>
      <c r="DR47" s="380"/>
      <c r="DS47" s="380"/>
      <c r="DT47" s="380"/>
    </row>
    <row r="48" spans="1:124" s="383" customFormat="1" ht="33" customHeight="1">
      <c r="A48" s="388">
        <f t="shared" si="28"/>
        <v>42</v>
      </c>
      <c r="B48" s="399">
        <v>51615</v>
      </c>
      <c r="C48" s="536" t="s">
        <v>83</v>
      </c>
      <c r="D48" s="698" t="s">
        <v>292</v>
      </c>
      <c r="E48" s="672">
        <f>[2]Draw.design!D48</f>
        <v>0</v>
      </c>
      <c r="F48" s="673"/>
      <c r="G48" s="675">
        <f t="shared" si="2"/>
        <v>0</v>
      </c>
      <c r="H48" s="673">
        <f>[2]Draw.design!G48</f>
        <v>0</v>
      </c>
      <c r="I48" s="673"/>
      <c r="J48" s="675">
        <f t="shared" si="3"/>
        <v>0</v>
      </c>
      <c r="K48" s="673">
        <f>[2]Draw.design!J48</f>
        <v>0</v>
      </c>
      <c r="L48" s="673"/>
      <c r="M48" s="773">
        <f t="shared" si="4"/>
        <v>0</v>
      </c>
      <c r="N48" s="688">
        <f t="shared" si="5"/>
        <v>0</v>
      </c>
      <c r="O48" s="689">
        <f t="shared" si="5"/>
        <v>0</v>
      </c>
      <c r="P48" s="690">
        <f t="shared" si="6"/>
        <v>0</v>
      </c>
      <c r="Q48" s="673">
        <f>[2]Draw.design!M48</f>
        <v>0</v>
      </c>
      <c r="R48" s="673"/>
      <c r="S48" s="675">
        <f t="shared" si="7"/>
        <v>0</v>
      </c>
      <c r="T48" s="673">
        <f>[2]Draw.design!P48</f>
        <v>0</v>
      </c>
      <c r="U48" s="673"/>
      <c r="V48" s="675">
        <f t="shared" si="8"/>
        <v>0</v>
      </c>
      <c r="W48" s="673">
        <f>[2]Draw.design!S48</f>
        <v>0</v>
      </c>
      <c r="X48" s="673"/>
      <c r="Y48" s="773">
        <f t="shared" si="9"/>
        <v>0</v>
      </c>
      <c r="Z48" s="688">
        <f t="shared" si="10"/>
        <v>0</v>
      </c>
      <c r="AA48" s="701">
        <f t="shared" si="10"/>
        <v>0</v>
      </c>
      <c r="AB48" s="690">
        <f t="shared" si="11"/>
        <v>0</v>
      </c>
      <c r="AC48" s="779">
        <f>E48+H48+K48+Q48+T48+W48</f>
        <v>0</v>
      </c>
      <c r="AD48" s="776">
        <f t="shared" si="12"/>
        <v>0</v>
      </c>
      <c r="AE48" s="777">
        <f t="shared" si="13"/>
        <v>0</v>
      </c>
      <c r="AF48" s="672">
        <f>[2]Draw.design!Y48</f>
        <v>0</v>
      </c>
      <c r="AG48" s="673"/>
      <c r="AH48" s="674">
        <f t="shared" si="14"/>
        <v>0</v>
      </c>
      <c r="AI48" s="673">
        <f>[2]Draw.design!AB48</f>
        <v>0</v>
      </c>
      <c r="AJ48" s="673"/>
      <c r="AK48" s="675">
        <f t="shared" si="15"/>
        <v>0</v>
      </c>
      <c r="AL48" s="673">
        <f>[2]Draw.design!AE48</f>
        <v>0</v>
      </c>
      <c r="AM48" s="673"/>
      <c r="AN48" s="675">
        <f t="shared" si="16"/>
        <v>0</v>
      </c>
      <c r="AO48" s="688">
        <f t="shared" si="17"/>
        <v>0</v>
      </c>
      <c r="AP48" s="689">
        <f t="shared" si="17"/>
        <v>0</v>
      </c>
      <c r="AQ48" s="690">
        <f t="shared" si="18"/>
        <v>0</v>
      </c>
      <c r="AR48" s="673">
        <f>[2]Draw.design!AH48</f>
        <v>0</v>
      </c>
      <c r="AS48" s="673"/>
      <c r="AT48" s="674">
        <f t="shared" si="19"/>
        <v>0</v>
      </c>
      <c r="AU48" s="673">
        <f>[2]Draw.design!AK48</f>
        <v>0</v>
      </c>
      <c r="AV48" s="673"/>
      <c r="AW48" s="675">
        <f t="shared" si="20"/>
        <v>0</v>
      </c>
      <c r="AX48" s="673">
        <f>[2]Draw.design!AN48</f>
        <v>0</v>
      </c>
      <c r="AY48" s="673"/>
      <c r="AZ48" s="773">
        <f t="shared" si="21"/>
        <v>0</v>
      </c>
      <c r="BA48" s="688">
        <f t="shared" si="22"/>
        <v>0</v>
      </c>
      <c r="BB48" s="701">
        <f t="shared" si="22"/>
        <v>0</v>
      </c>
      <c r="BC48" s="706">
        <f t="shared" si="23"/>
        <v>0</v>
      </c>
      <c r="BD48" s="711">
        <f t="shared" si="0"/>
        <v>0</v>
      </c>
      <c r="BE48" s="715">
        <f t="shared" si="1"/>
        <v>0</v>
      </c>
      <c r="BF48" s="716">
        <f t="shared" si="24"/>
        <v>0</v>
      </c>
      <c r="BG48" s="717">
        <f t="shared" si="25"/>
        <v>0</v>
      </c>
      <c r="BH48" s="672">
        <f t="shared" si="26"/>
        <v>0</v>
      </c>
      <c r="BI48" s="677">
        <f t="shared" si="27"/>
        <v>0</v>
      </c>
      <c r="BJ48" s="541"/>
      <c r="BK48" s="380"/>
      <c r="BL48" s="374">
        <f>ROUND(VLOOKUP($B48,Test!$A$6:$L$58,12),0)/1000</f>
        <v>0</v>
      </c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  <c r="CG48" s="380"/>
      <c r="CH48" s="380"/>
      <c r="CI48" s="380"/>
      <c r="CJ48" s="380"/>
      <c r="CK48" s="380"/>
      <c r="CL48" s="380"/>
      <c r="CM48" s="380"/>
      <c r="CN48" s="380"/>
      <c r="CO48" s="380"/>
      <c r="CP48" s="380"/>
      <c r="CQ48" s="380"/>
      <c r="CR48" s="380"/>
      <c r="CS48" s="380"/>
      <c r="CT48" s="380"/>
      <c r="CU48" s="380"/>
      <c r="CV48" s="380"/>
      <c r="CW48" s="380"/>
      <c r="CX48" s="380"/>
      <c r="CY48" s="380"/>
      <c r="CZ48" s="380"/>
      <c r="DA48" s="380"/>
      <c r="DB48" s="380"/>
      <c r="DC48" s="380"/>
      <c r="DD48" s="380"/>
      <c r="DE48" s="380"/>
      <c r="DF48" s="380"/>
      <c r="DG48" s="380"/>
      <c r="DH48" s="380"/>
      <c r="DI48" s="380"/>
      <c r="DJ48" s="380"/>
      <c r="DK48" s="380"/>
      <c r="DL48" s="380"/>
      <c r="DM48" s="380"/>
      <c r="DN48" s="380"/>
      <c r="DO48" s="391"/>
      <c r="DP48" s="391"/>
      <c r="DQ48" s="380"/>
      <c r="DR48" s="380"/>
      <c r="DS48" s="380"/>
      <c r="DT48" s="380"/>
    </row>
    <row r="49" spans="1:124" s="383" customFormat="1" ht="33" customHeight="1">
      <c r="A49" s="388">
        <f t="shared" si="28"/>
        <v>43</v>
      </c>
      <c r="B49" s="399">
        <v>51616</v>
      </c>
      <c r="C49" s="536" t="s">
        <v>35</v>
      </c>
      <c r="D49" s="698" t="s">
        <v>293</v>
      </c>
      <c r="E49" s="672">
        <f>[2]Draw.design!D49</f>
        <v>0</v>
      </c>
      <c r="F49" s="673"/>
      <c r="G49" s="675">
        <f t="shared" si="2"/>
        <v>0</v>
      </c>
      <c r="H49" s="673">
        <f>[2]Draw.design!G49</f>
        <v>0</v>
      </c>
      <c r="I49" s="673"/>
      <c r="J49" s="675">
        <f t="shared" si="3"/>
        <v>0</v>
      </c>
      <c r="K49" s="673">
        <f>[2]Draw.design!J49</f>
        <v>0</v>
      </c>
      <c r="L49" s="673"/>
      <c r="M49" s="773">
        <f t="shared" si="4"/>
        <v>0</v>
      </c>
      <c r="N49" s="688">
        <f t="shared" si="5"/>
        <v>0</v>
      </c>
      <c r="O49" s="689">
        <f t="shared" si="5"/>
        <v>0</v>
      </c>
      <c r="P49" s="690">
        <f t="shared" si="6"/>
        <v>0</v>
      </c>
      <c r="Q49" s="673">
        <f>[2]Draw.design!M49</f>
        <v>0</v>
      </c>
      <c r="R49" s="673"/>
      <c r="S49" s="675">
        <f t="shared" si="7"/>
        <v>0</v>
      </c>
      <c r="T49" s="673">
        <f>[2]Draw.design!P49</f>
        <v>0</v>
      </c>
      <c r="U49" s="673"/>
      <c r="V49" s="675">
        <f t="shared" si="8"/>
        <v>0</v>
      </c>
      <c r="W49" s="673">
        <f>[2]Draw.design!S49</f>
        <v>0</v>
      </c>
      <c r="X49" s="673"/>
      <c r="Y49" s="773">
        <f t="shared" si="9"/>
        <v>0</v>
      </c>
      <c r="Z49" s="688">
        <f t="shared" si="10"/>
        <v>0</v>
      </c>
      <c r="AA49" s="701">
        <f t="shared" si="10"/>
        <v>0</v>
      </c>
      <c r="AB49" s="690">
        <f t="shared" si="11"/>
        <v>0</v>
      </c>
      <c r="AC49" s="779">
        <f t="shared" si="12"/>
        <v>0</v>
      </c>
      <c r="AD49" s="776">
        <f t="shared" si="12"/>
        <v>0</v>
      </c>
      <c r="AE49" s="777">
        <f t="shared" si="13"/>
        <v>0</v>
      </c>
      <c r="AF49" s="672">
        <f>[2]Draw.design!Y49</f>
        <v>0</v>
      </c>
      <c r="AG49" s="673"/>
      <c r="AH49" s="674">
        <f t="shared" si="14"/>
        <v>0</v>
      </c>
      <c r="AI49" s="673">
        <f>[2]Draw.design!AB49</f>
        <v>0</v>
      </c>
      <c r="AJ49" s="673"/>
      <c r="AK49" s="675">
        <f t="shared" si="15"/>
        <v>0</v>
      </c>
      <c r="AL49" s="673">
        <f>[2]Draw.design!AE49</f>
        <v>0</v>
      </c>
      <c r="AM49" s="673"/>
      <c r="AN49" s="675">
        <f t="shared" si="16"/>
        <v>0</v>
      </c>
      <c r="AO49" s="688">
        <f t="shared" si="17"/>
        <v>0</v>
      </c>
      <c r="AP49" s="689">
        <f t="shared" si="17"/>
        <v>0</v>
      </c>
      <c r="AQ49" s="690">
        <f t="shared" si="18"/>
        <v>0</v>
      </c>
      <c r="AR49" s="673">
        <f>[2]Draw.design!AH49</f>
        <v>0</v>
      </c>
      <c r="AS49" s="673"/>
      <c r="AT49" s="674">
        <f t="shared" si="19"/>
        <v>0</v>
      </c>
      <c r="AU49" s="673">
        <f>[2]Draw.design!AK49</f>
        <v>0</v>
      </c>
      <c r="AV49" s="673"/>
      <c r="AW49" s="675">
        <f t="shared" si="20"/>
        <v>0</v>
      </c>
      <c r="AX49" s="673">
        <f>[2]Draw.design!AN49</f>
        <v>0</v>
      </c>
      <c r="AY49" s="673"/>
      <c r="AZ49" s="773">
        <f t="shared" si="21"/>
        <v>0</v>
      </c>
      <c r="BA49" s="688">
        <f t="shared" si="22"/>
        <v>0</v>
      </c>
      <c r="BB49" s="701">
        <f t="shared" si="22"/>
        <v>0</v>
      </c>
      <c r="BC49" s="706">
        <f t="shared" si="23"/>
        <v>0</v>
      </c>
      <c r="BD49" s="711">
        <f t="shared" si="0"/>
        <v>0</v>
      </c>
      <c r="BE49" s="715">
        <f t="shared" si="1"/>
        <v>0</v>
      </c>
      <c r="BF49" s="716">
        <f t="shared" si="24"/>
        <v>0</v>
      </c>
      <c r="BG49" s="717">
        <f t="shared" si="25"/>
        <v>0</v>
      </c>
      <c r="BH49" s="672">
        <f t="shared" si="26"/>
        <v>0</v>
      </c>
      <c r="BI49" s="677">
        <f t="shared" si="27"/>
        <v>0</v>
      </c>
      <c r="BJ49" s="541"/>
      <c r="BK49" s="380"/>
      <c r="BL49" s="374">
        <f>ROUND(VLOOKUP($B49,Test!$A$6:$L$58,12),0)/1000</f>
        <v>0</v>
      </c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  <c r="CG49" s="380"/>
      <c r="CH49" s="380"/>
      <c r="CI49" s="380"/>
      <c r="CJ49" s="380"/>
      <c r="CK49" s="380"/>
      <c r="CL49" s="380"/>
      <c r="CM49" s="380"/>
      <c r="CN49" s="380"/>
      <c r="CO49" s="380"/>
      <c r="CP49" s="380"/>
      <c r="CQ49" s="380"/>
      <c r="CR49" s="380"/>
      <c r="CS49" s="380"/>
      <c r="CT49" s="380"/>
      <c r="CU49" s="380"/>
      <c r="CV49" s="380"/>
      <c r="CW49" s="380"/>
      <c r="CX49" s="380"/>
      <c r="CY49" s="380"/>
      <c r="CZ49" s="380"/>
      <c r="DA49" s="380"/>
      <c r="DB49" s="380"/>
      <c r="DC49" s="380"/>
      <c r="DD49" s="380"/>
      <c r="DE49" s="380"/>
      <c r="DF49" s="380"/>
      <c r="DG49" s="380"/>
      <c r="DH49" s="380"/>
      <c r="DI49" s="380"/>
      <c r="DJ49" s="380"/>
      <c r="DK49" s="380"/>
      <c r="DL49" s="380"/>
      <c r="DM49" s="380"/>
      <c r="DN49" s="380"/>
      <c r="DO49" s="391"/>
      <c r="DP49" s="391"/>
      <c r="DQ49" s="380"/>
      <c r="DR49" s="380"/>
      <c r="DS49" s="380"/>
      <c r="DT49" s="380"/>
    </row>
    <row r="50" spans="1:124" s="383" customFormat="1" ht="33" customHeight="1" thickBot="1">
      <c r="A50" s="388">
        <f t="shared" si="28"/>
        <v>44</v>
      </c>
      <c r="B50" s="384">
        <v>51617</v>
      </c>
      <c r="C50" s="536" t="s">
        <v>36</v>
      </c>
      <c r="D50" s="698" t="s">
        <v>294</v>
      </c>
      <c r="E50" s="672">
        <f>[2]Draw.design!D50</f>
        <v>0</v>
      </c>
      <c r="F50" s="673"/>
      <c r="G50" s="675">
        <f t="shared" si="2"/>
        <v>0</v>
      </c>
      <c r="H50" s="673">
        <f>[2]Draw.design!G50</f>
        <v>0</v>
      </c>
      <c r="I50" s="673"/>
      <c r="J50" s="675">
        <f t="shared" si="3"/>
        <v>0</v>
      </c>
      <c r="K50" s="673">
        <f>[2]Draw.design!J50</f>
        <v>0</v>
      </c>
      <c r="L50" s="673"/>
      <c r="M50" s="773">
        <f t="shared" si="4"/>
        <v>0</v>
      </c>
      <c r="N50" s="688">
        <f t="shared" si="5"/>
        <v>0</v>
      </c>
      <c r="O50" s="689">
        <f t="shared" si="5"/>
        <v>0</v>
      </c>
      <c r="P50" s="690">
        <f t="shared" si="6"/>
        <v>0</v>
      </c>
      <c r="Q50" s="673">
        <f>[2]Draw.design!M50</f>
        <v>0</v>
      </c>
      <c r="R50" s="673"/>
      <c r="S50" s="675">
        <f t="shared" si="7"/>
        <v>0</v>
      </c>
      <c r="T50" s="673">
        <f>[2]Draw.design!P50</f>
        <v>0</v>
      </c>
      <c r="U50" s="673"/>
      <c r="V50" s="675">
        <f t="shared" si="8"/>
        <v>0</v>
      </c>
      <c r="W50" s="673">
        <f>[2]Draw.design!S50</f>
        <v>0</v>
      </c>
      <c r="X50" s="673"/>
      <c r="Y50" s="773">
        <f t="shared" si="9"/>
        <v>0</v>
      </c>
      <c r="Z50" s="688">
        <f t="shared" si="10"/>
        <v>0</v>
      </c>
      <c r="AA50" s="701">
        <f t="shared" si="10"/>
        <v>0</v>
      </c>
      <c r="AB50" s="690">
        <f t="shared" si="11"/>
        <v>0</v>
      </c>
      <c r="AC50" s="779">
        <f t="shared" si="12"/>
        <v>0</v>
      </c>
      <c r="AD50" s="776">
        <f t="shared" si="12"/>
        <v>0</v>
      </c>
      <c r="AE50" s="777">
        <f t="shared" si="13"/>
        <v>0</v>
      </c>
      <c r="AF50" s="672">
        <f>[2]Draw.design!Y50</f>
        <v>0</v>
      </c>
      <c r="AG50" s="673"/>
      <c r="AH50" s="674">
        <f t="shared" si="14"/>
        <v>0</v>
      </c>
      <c r="AI50" s="673">
        <f>[2]Draw.design!AB50</f>
        <v>0</v>
      </c>
      <c r="AJ50" s="673"/>
      <c r="AK50" s="675">
        <f t="shared" si="15"/>
        <v>0</v>
      </c>
      <c r="AL50" s="673">
        <f>[2]Draw.design!AE50</f>
        <v>0</v>
      </c>
      <c r="AM50" s="673"/>
      <c r="AN50" s="675">
        <f t="shared" si="16"/>
        <v>0</v>
      </c>
      <c r="AO50" s="688">
        <f t="shared" si="17"/>
        <v>0</v>
      </c>
      <c r="AP50" s="689">
        <f t="shared" si="17"/>
        <v>0</v>
      </c>
      <c r="AQ50" s="690">
        <f t="shared" si="18"/>
        <v>0</v>
      </c>
      <c r="AR50" s="673">
        <f>[2]Draw.design!AH50</f>
        <v>0</v>
      </c>
      <c r="AS50" s="673"/>
      <c r="AT50" s="674">
        <f t="shared" si="19"/>
        <v>0</v>
      </c>
      <c r="AU50" s="673">
        <f>[2]Draw.design!AK50</f>
        <v>0</v>
      </c>
      <c r="AV50" s="673"/>
      <c r="AW50" s="675">
        <f t="shared" si="20"/>
        <v>0</v>
      </c>
      <c r="AX50" s="673">
        <f>[2]Draw.design!AN50</f>
        <v>0</v>
      </c>
      <c r="AY50" s="673"/>
      <c r="AZ50" s="773">
        <f t="shared" si="21"/>
        <v>0</v>
      </c>
      <c r="BA50" s="688">
        <f t="shared" si="22"/>
        <v>0</v>
      </c>
      <c r="BB50" s="701">
        <f t="shared" si="22"/>
        <v>0</v>
      </c>
      <c r="BC50" s="706">
        <f t="shared" si="23"/>
        <v>0</v>
      </c>
      <c r="BD50" s="711">
        <f t="shared" ref="BD50" si="29">AF50+AI50+AL50+AR50+AU50+AX50</f>
        <v>0</v>
      </c>
      <c r="BE50" s="715">
        <f t="shared" ref="BE50" si="30">AG50+AJ50+AM50+AS50+AV50+AY50</f>
        <v>0</v>
      </c>
      <c r="BF50" s="716">
        <f t="shared" si="24"/>
        <v>0</v>
      </c>
      <c r="BG50" s="717">
        <f t="shared" si="25"/>
        <v>0</v>
      </c>
      <c r="BH50" s="672">
        <f t="shared" si="26"/>
        <v>0</v>
      </c>
      <c r="BI50" s="678">
        <f t="shared" si="27"/>
        <v>0</v>
      </c>
      <c r="BJ50" s="541"/>
      <c r="BK50" s="380"/>
      <c r="BL50" s="611">
        <f>ROUND(VLOOKUP($B50,Test!$A$6:$L$58,12),0)/1000</f>
        <v>0</v>
      </c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  <c r="CG50" s="380"/>
      <c r="CH50" s="380"/>
      <c r="CI50" s="380"/>
      <c r="CJ50" s="380"/>
      <c r="CK50" s="380"/>
      <c r="CL50" s="380"/>
      <c r="CM50" s="380"/>
      <c r="CN50" s="380"/>
      <c r="CO50" s="380"/>
      <c r="CP50" s="380"/>
      <c r="CQ50" s="380"/>
      <c r="CR50" s="380"/>
      <c r="CS50" s="380"/>
      <c r="CT50" s="380"/>
      <c r="CU50" s="380"/>
      <c r="CV50" s="380"/>
      <c r="CW50" s="380"/>
      <c r="CX50" s="380"/>
      <c r="CY50" s="380"/>
      <c r="CZ50" s="380"/>
      <c r="DA50" s="380"/>
      <c r="DB50" s="380"/>
      <c r="DC50" s="380"/>
      <c r="DD50" s="380"/>
      <c r="DE50" s="380"/>
      <c r="DF50" s="380"/>
      <c r="DG50" s="380"/>
      <c r="DH50" s="380"/>
      <c r="DI50" s="380"/>
      <c r="DJ50" s="380"/>
      <c r="DK50" s="380"/>
      <c r="DL50" s="380"/>
      <c r="DM50" s="380"/>
      <c r="DN50" s="380"/>
      <c r="DO50" s="391"/>
      <c r="DP50" s="391"/>
      <c r="DQ50" s="380"/>
      <c r="DR50" s="380"/>
      <c r="DS50" s="380"/>
      <c r="DT50" s="380"/>
    </row>
    <row r="51" spans="1:124" s="365" customFormat="1" ht="45" customHeight="1" thickBot="1">
      <c r="A51" s="836" t="s">
        <v>51</v>
      </c>
      <c r="B51" s="837"/>
      <c r="C51" s="838"/>
      <c r="D51" s="699"/>
      <c r="E51" s="719">
        <f t="shared" ref="E51:AJ51" si="31">SUM(E7:E50)</f>
        <v>233470.5</v>
      </c>
      <c r="F51" s="718">
        <f t="shared" si="31"/>
        <v>388896.35000000003</v>
      </c>
      <c r="G51" s="720">
        <f t="shared" si="31"/>
        <v>-155425.84999999998</v>
      </c>
      <c r="H51" s="718">
        <f t="shared" si="31"/>
        <v>258484.74</v>
      </c>
      <c r="I51" s="718">
        <f t="shared" si="31"/>
        <v>336447.20999999996</v>
      </c>
      <c r="J51" s="720">
        <f t="shared" si="31"/>
        <v>-77962.47</v>
      </c>
      <c r="K51" s="718">
        <f t="shared" si="31"/>
        <v>257563.51</v>
      </c>
      <c r="L51" s="718">
        <f t="shared" si="31"/>
        <v>348441.27</v>
      </c>
      <c r="M51" s="721">
        <f t="shared" si="31"/>
        <v>-90877.760000000024</v>
      </c>
      <c r="N51" s="691">
        <f t="shared" si="31"/>
        <v>744418.75000000012</v>
      </c>
      <c r="O51" s="692">
        <f t="shared" si="31"/>
        <v>1068684.8299999998</v>
      </c>
      <c r="P51" s="693">
        <f t="shared" si="31"/>
        <v>-324266.08000000007</v>
      </c>
      <c r="Q51" s="719">
        <f t="shared" si="31"/>
        <v>294315.31</v>
      </c>
      <c r="R51" s="718">
        <f t="shared" si="31"/>
        <v>318286.23</v>
      </c>
      <c r="S51" s="720">
        <f t="shared" si="31"/>
        <v>-23970.919999999984</v>
      </c>
      <c r="T51" s="718">
        <f t="shared" si="31"/>
        <v>262432.69</v>
      </c>
      <c r="U51" s="718">
        <f t="shared" si="31"/>
        <v>0</v>
      </c>
      <c r="V51" s="720">
        <f t="shared" si="31"/>
        <v>262432.69</v>
      </c>
      <c r="W51" s="718">
        <f t="shared" si="31"/>
        <v>278688.10000000003</v>
      </c>
      <c r="X51" s="718">
        <f t="shared" si="31"/>
        <v>0</v>
      </c>
      <c r="Y51" s="721">
        <f t="shared" si="31"/>
        <v>278688.10000000003</v>
      </c>
      <c r="Z51" s="691">
        <f t="shared" si="31"/>
        <v>830336.10000000009</v>
      </c>
      <c r="AA51" s="702">
        <f t="shared" si="31"/>
        <v>316586.23</v>
      </c>
      <c r="AB51" s="693">
        <f t="shared" si="31"/>
        <v>513749.87</v>
      </c>
      <c r="AC51" s="719">
        <f t="shared" si="31"/>
        <v>1584954.8500000003</v>
      </c>
      <c r="AD51" s="718">
        <f t="shared" si="31"/>
        <v>1392071.06</v>
      </c>
      <c r="AE51" s="720">
        <f t="shared" si="31"/>
        <v>192883.79000000012</v>
      </c>
      <c r="AF51" s="718">
        <f t="shared" si="31"/>
        <v>250853.62</v>
      </c>
      <c r="AG51" s="718">
        <f t="shared" si="31"/>
        <v>0</v>
      </c>
      <c r="AH51" s="708">
        <f t="shared" si="31"/>
        <v>250853.62</v>
      </c>
      <c r="AI51" s="718">
        <f t="shared" si="31"/>
        <v>264738.06</v>
      </c>
      <c r="AJ51" s="718">
        <f t="shared" si="31"/>
        <v>0</v>
      </c>
      <c r="AK51" s="720">
        <f t="shared" ref="AK51:BI51" si="32">SUM(AK7:AK50)</f>
        <v>264738.06</v>
      </c>
      <c r="AL51" s="718">
        <f t="shared" si="32"/>
        <v>260383.26</v>
      </c>
      <c r="AM51" s="718">
        <f t="shared" si="32"/>
        <v>0</v>
      </c>
      <c r="AN51" s="720">
        <f t="shared" si="32"/>
        <v>260383.26</v>
      </c>
      <c r="AO51" s="691">
        <f t="shared" si="32"/>
        <v>770874.94</v>
      </c>
      <c r="AP51" s="692">
        <f t="shared" si="32"/>
        <v>0</v>
      </c>
      <c r="AQ51" s="705">
        <f t="shared" si="32"/>
        <v>770874.94</v>
      </c>
      <c r="AR51" s="718">
        <f t="shared" si="32"/>
        <v>253568.58999999997</v>
      </c>
      <c r="AS51" s="718">
        <f t="shared" si="32"/>
        <v>0</v>
      </c>
      <c r="AT51" s="708">
        <f t="shared" si="32"/>
        <v>253568.58999999997</v>
      </c>
      <c r="AU51" s="718">
        <f t="shared" si="32"/>
        <v>250076.57</v>
      </c>
      <c r="AV51" s="718">
        <f t="shared" si="32"/>
        <v>0</v>
      </c>
      <c r="AW51" s="720">
        <f t="shared" si="32"/>
        <v>250076.57</v>
      </c>
      <c r="AX51" s="718">
        <f t="shared" si="32"/>
        <v>268528.98</v>
      </c>
      <c r="AY51" s="718">
        <f t="shared" si="32"/>
        <v>0</v>
      </c>
      <c r="AZ51" s="721">
        <f t="shared" si="32"/>
        <v>268528.98</v>
      </c>
      <c r="BA51" s="691">
        <f t="shared" si="32"/>
        <v>767074.14000000013</v>
      </c>
      <c r="BB51" s="702">
        <f t="shared" si="32"/>
        <v>0</v>
      </c>
      <c r="BC51" s="707">
        <f t="shared" si="32"/>
        <v>767074.14000000013</v>
      </c>
      <c r="BD51" s="722">
        <f t="shared" si="32"/>
        <v>1548149.08</v>
      </c>
      <c r="BE51" s="718">
        <f t="shared" si="32"/>
        <v>0</v>
      </c>
      <c r="BF51" s="723">
        <f t="shared" si="32"/>
        <v>1548149.08</v>
      </c>
      <c r="BG51" s="724">
        <f t="shared" si="32"/>
        <v>3133103.9299999997</v>
      </c>
      <c r="BH51" s="683">
        <f t="shared" si="32"/>
        <v>1392071.06</v>
      </c>
      <c r="BI51" s="684">
        <f t="shared" si="32"/>
        <v>1741032.87</v>
      </c>
      <c r="BJ51" s="542"/>
      <c r="BK51" s="362"/>
      <c r="BL51" s="517">
        <f>SUM(BL7:BL50)</f>
        <v>200.19499999999999</v>
      </c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  <c r="CB51" s="366"/>
      <c r="CC51" s="366"/>
      <c r="CD51" s="366"/>
      <c r="CE51" s="366"/>
      <c r="CF51" s="366"/>
      <c r="CG51" s="366"/>
      <c r="CH51" s="366"/>
      <c r="CI51" s="366"/>
      <c r="CJ51" s="366"/>
      <c r="CK51" s="366"/>
      <c r="CL51" s="366"/>
      <c r="CM51" s="366"/>
      <c r="CN51" s="366"/>
      <c r="CO51" s="366"/>
      <c r="CP51" s="366"/>
      <c r="CQ51" s="366"/>
      <c r="CR51" s="366"/>
      <c r="CS51" s="366"/>
      <c r="CT51" s="366"/>
      <c r="CU51" s="366"/>
      <c r="CV51" s="366"/>
      <c r="CW51" s="366"/>
      <c r="CX51" s="366"/>
      <c r="CY51" s="366"/>
      <c r="CZ51" s="366"/>
      <c r="DA51" s="366"/>
      <c r="DB51" s="366"/>
      <c r="DC51" s="366"/>
      <c r="DD51" s="366"/>
      <c r="DE51" s="366"/>
      <c r="DF51" s="366"/>
      <c r="DG51" s="366"/>
      <c r="DH51" s="366"/>
      <c r="DI51" s="366"/>
      <c r="DJ51" s="366"/>
      <c r="DK51" s="366"/>
      <c r="DL51" s="366"/>
      <c r="DM51" s="366"/>
      <c r="DN51" s="366"/>
      <c r="DO51" s="366"/>
      <c r="DP51" s="366"/>
      <c r="DQ51" s="366"/>
      <c r="DR51" s="366"/>
      <c r="DS51" s="366"/>
      <c r="DT51" s="366"/>
    </row>
    <row r="52" spans="1:124" s="349" customFormat="1" ht="18">
      <c r="B52" s="350"/>
      <c r="C52" s="351"/>
      <c r="D52" s="473"/>
    </row>
    <row r="53" spans="1:124" s="349" customFormat="1" ht="18">
      <c r="B53" s="350"/>
      <c r="C53" s="351"/>
      <c r="D53" s="473"/>
      <c r="F53" s="759">
        <f>ROUND(F51-Test!$L$63,2)</f>
        <v>388696.15</v>
      </c>
    </row>
    <row r="54" spans="1:124" s="349" customFormat="1" ht="18">
      <c r="B54" s="350"/>
      <c r="C54" s="351"/>
      <c r="D54" s="473"/>
    </row>
    <row r="55" spans="1:124" s="349" customFormat="1" ht="18">
      <c r="B55" s="350"/>
      <c r="C55" s="351"/>
      <c r="D55" s="473"/>
    </row>
    <row r="56" spans="1:124" s="349" customFormat="1" ht="18">
      <c r="B56" s="350"/>
      <c r="C56" s="351"/>
      <c r="D56" s="473"/>
    </row>
    <row r="57" spans="1:124" s="349" customFormat="1" ht="18">
      <c r="B57" s="350"/>
      <c r="C57" s="351"/>
      <c r="D57" s="473"/>
    </row>
    <row r="58" spans="1:124" s="349" customFormat="1" ht="18">
      <c r="B58" s="350"/>
      <c r="C58" s="351"/>
      <c r="D58" s="473"/>
    </row>
    <row r="59" spans="1:124" s="349" customFormat="1" ht="18">
      <c r="B59" s="350"/>
      <c r="C59" s="351"/>
      <c r="D59" s="473"/>
    </row>
    <row r="60" spans="1:124" s="349" customFormat="1" ht="18">
      <c r="B60" s="350"/>
      <c r="C60" s="351"/>
      <c r="D60" s="473"/>
    </row>
    <row r="61" spans="1:124" s="349" customFormat="1" ht="18">
      <c r="B61" s="350"/>
      <c r="C61" s="351"/>
      <c r="D61" s="473"/>
    </row>
    <row r="62" spans="1:124" s="349" customFormat="1" ht="18">
      <c r="B62" s="350"/>
      <c r="C62" s="351"/>
      <c r="D62" s="473"/>
    </row>
    <row r="63" spans="1:124" s="349" customFormat="1" ht="18">
      <c r="B63" s="350"/>
      <c r="C63" s="351"/>
      <c r="D63" s="351"/>
    </row>
    <row r="64" spans="1:124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L5:AN5"/>
    <mergeCell ref="Z5:AB5"/>
    <mergeCell ref="N5:P5"/>
    <mergeCell ref="A4:A6"/>
    <mergeCell ref="A51:C51"/>
    <mergeCell ref="AF5:AH5"/>
    <mergeCell ref="AI5:AK5"/>
    <mergeCell ref="AO5:AQ5"/>
    <mergeCell ref="AR5:AT5"/>
    <mergeCell ref="AU5:AW5"/>
    <mergeCell ref="E4:M4"/>
    <mergeCell ref="N4:P4"/>
    <mergeCell ref="Q4:Y4"/>
    <mergeCell ref="Z4:AB4"/>
    <mergeCell ref="AC4:AE4"/>
    <mergeCell ref="AF4:AN4"/>
    <mergeCell ref="AO4:AQ4"/>
    <mergeCell ref="AR4:AZ4"/>
    <mergeCell ref="E5:G5"/>
    <mergeCell ref="H5:J5"/>
    <mergeCell ref="K5:M5"/>
    <mergeCell ref="AC5:AE5"/>
    <mergeCell ref="AX5:AZ5"/>
  </mergeCells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00FF00"/>
  </sheetPr>
  <dimension ref="A1:CO127"/>
  <sheetViews>
    <sheetView showGridLines="0" zoomScale="70" zoomScaleNormal="70" workbookViewId="0">
      <pane xSplit="3" ySplit="6" topLeftCell="E49" activePane="bottomRight" state="frozen"/>
      <selection activeCell="F51" sqref="F51"/>
      <selection pane="topRight" activeCell="F51" sqref="F51"/>
      <selection pane="bottomLeft" activeCell="F51" sqref="F51"/>
      <selection pane="bottomRight" activeCell="E51" sqref="E51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customWidth="1"/>
    <col min="32" max="40" width="15.7109375" style="205" customWidth="1"/>
    <col min="41" max="43" width="15.7109375" style="205" hidden="1" customWidth="1"/>
    <col min="44" max="44" width="15.7109375" style="205" customWidth="1"/>
    <col min="45" max="45" width="16.85546875" style="205" customWidth="1"/>
    <col min="46" max="46" width="16.42578125" style="205" customWidth="1"/>
    <col min="47" max="52" width="15.7109375" style="205" customWidth="1"/>
    <col min="53" max="55" width="15.7109375" style="205" hidden="1" customWidth="1"/>
    <col min="56" max="56" width="18.85546875" style="205" bestFit="1" customWidth="1"/>
    <col min="57" max="57" width="17.140625" style="205" bestFit="1" customWidth="1"/>
    <col min="58" max="58" width="15.7109375" style="205" customWidth="1"/>
    <col min="59" max="61" width="18.28515625" style="205" customWidth="1"/>
    <col min="62" max="62" width="11.5703125" style="205" customWidth="1"/>
    <col min="63" max="63" width="9.28515625" style="205" customWidth="1"/>
    <col min="64" max="65" width="11.5703125" style="205" customWidth="1"/>
    <col min="66" max="67" width="9.140625" style="205"/>
    <col min="68" max="69" width="11.5703125" style="205" customWidth="1"/>
    <col min="70" max="70" width="9.140625" style="205"/>
    <col min="71" max="72" width="11.5703125" style="205" customWidth="1"/>
    <col min="73" max="73" width="9.28515625" style="205" customWidth="1"/>
    <col min="74" max="74" width="11.5703125" style="205" customWidth="1"/>
    <col min="75" max="75" width="10.140625" style="205" customWidth="1"/>
    <col min="76" max="76" width="9.28515625" style="205" customWidth="1"/>
    <col min="77" max="78" width="10.140625" style="205" customWidth="1"/>
    <col min="79" max="79" width="9.28515625" style="205" customWidth="1"/>
    <col min="80" max="81" width="10.140625" style="205" bestFit="1" customWidth="1"/>
    <col min="82" max="82" width="11.7109375" style="205" bestFit="1" customWidth="1"/>
    <col min="83" max="84" width="10.140625" style="205" bestFit="1" customWidth="1"/>
    <col min="85" max="85" width="9.28515625" style="205" bestFit="1" customWidth="1"/>
    <col min="86" max="87" width="10.140625" style="205" bestFit="1" customWidth="1"/>
    <col min="88" max="88" width="9.140625" style="205"/>
    <col min="89" max="89" width="10.140625" style="205" bestFit="1" customWidth="1"/>
    <col min="90" max="90" width="11.5703125" style="205" bestFit="1" customWidth="1"/>
    <col min="91" max="91" width="9.140625" style="205"/>
    <col min="92" max="92" width="11.5703125" style="205" bestFit="1" customWidth="1"/>
    <col min="93" max="93" width="12.42578125" style="205" bestFit="1" customWidth="1"/>
    <col min="94" max="16384" width="9.140625" style="205"/>
  </cols>
  <sheetData>
    <row r="1" spans="1:93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36"/>
      <c r="AJ1" s="336"/>
      <c r="AK1" s="336"/>
      <c r="AL1" s="336"/>
      <c r="AM1" s="336"/>
      <c r="AN1" s="336"/>
      <c r="AO1" s="336"/>
      <c r="AP1" s="336"/>
      <c r="AQ1" s="336"/>
      <c r="AR1" s="324"/>
      <c r="AS1" s="324"/>
      <c r="AT1" s="324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</row>
    <row r="2" spans="1:93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T2" s="312"/>
      <c r="U2" s="312"/>
      <c r="V2" s="312"/>
      <c r="W2" s="306"/>
      <c r="X2" s="306"/>
      <c r="Y2" s="326"/>
      <c r="Z2" s="326"/>
      <c r="AA2" s="326"/>
      <c r="AB2" s="326"/>
      <c r="AC2" s="317"/>
      <c r="AD2" s="317"/>
      <c r="AE2" s="326"/>
      <c r="AF2" s="324"/>
      <c r="AG2" s="324"/>
      <c r="AH2" s="324"/>
      <c r="AI2" s="326"/>
      <c r="AJ2" s="336"/>
      <c r="AK2" s="336"/>
      <c r="AL2" s="326"/>
      <c r="AM2" s="317"/>
      <c r="AN2" s="317"/>
      <c r="AO2" s="317"/>
      <c r="AP2" s="317"/>
      <c r="AQ2" s="317"/>
      <c r="AR2" s="337"/>
      <c r="AS2" s="337"/>
      <c r="AT2" s="337"/>
      <c r="AU2" s="337"/>
      <c r="AV2" s="337"/>
      <c r="AW2" s="337"/>
      <c r="AX2" s="337"/>
      <c r="AY2" s="337"/>
      <c r="AZ2" s="337"/>
      <c r="BA2" s="337"/>
      <c r="BB2" s="337"/>
      <c r="BC2" s="337"/>
      <c r="BD2" s="337"/>
      <c r="BE2" s="337"/>
      <c r="BF2" s="337"/>
    </row>
    <row r="3" spans="1:93" s="322" customFormat="1" ht="45" customHeight="1" thickBot="1">
      <c r="A3" s="309" t="s">
        <v>69</v>
      </c>
      <c r="B3" s="320"/>
      <c r="E3" s="331"/>
      <c r="F3" s="331"/>
      <c r="G3" s="331"/>
      <c r="H3" s="331"/>
      <c r="I3" s="331"/>
      <c r="J3" s="331"/>
      <c r="K3" s="331"/>
      <c r="L3" s="333"/>
      <c r="M3" s="331"/>
      <c r="N3" s="331"/>
      <c r="O3" s="331"/>
      <c r="P3" s="331"/>
      <c r="Q3" s="331"/>
      <c r="R3" s="331"/>
      <c r="S3" s="331"/>
      <c r="T3" s="330"/>
      <c r="U3" s="330"/>
      <c r="V3" s="330"/>
      <c r="W3" s="331"/>
      <c r="X3" s="333"/>
      <c r="Y3" s="331"/>
      <c r="Z3" s="331"/>
      <c r="AA3" s="331"/>
      <c r="AB3" s="331"/>
      <c r="AC3" s="331"/>
      <c r="AD3" s="331"/>
      <c r="AE3" s="331"/>
      <c r="AF3" s="338"/>
      <c r="AG3" s="338"/>
      <c r="AH3" s="338"/>
      <c r="AI3" s="336"/>
      <c r="AJ3" s="336"/>
      <c r="AK3" s="336"/>
      <c r="AL3" s="333"/>
      <c r="AM3" s="333"/>
      <c r="AN3" s="333"/>
      <c r="AO3" s="333"/>
      <c r="AP3" s="333"/>
      <c r="AQ3" s="333"/>
      <c r="AR3" s="338"/>
      <c r="AS3" s="338"/>
      <c r="AT3" s="338"/>
      <c r="AU3" s="331"/>
      <c r="AV3" s="331"/>
      <c r="AW3" s="331"/>
      <c r="AX3" s="333"/>
      <c r="AY3" s="338"/>
      <c r="AZ3" s="338"/>
      <c r="BA3" s="338"/>
      <c r="BB3" s="338"/>
      <c r="BC3" s="338"/>
      <c r="BD3" s="337"/>
      <c r="BE3" s="337"/>
      <c r="BF3" s="337"/>
      <c r="BG3" s="331"/>
      <c r="BH3" s="331"/>
      <c r="BI3" s="331"/>
    </row>
    <row r="4" spans="1:93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93" s="202" customFormat="1" ht="39.950000000000003" customHeight="1">
      <c r="A5" s="819"/>
      <c r="B5" s="216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</row>
    <row r="6" spans="1:93" s="201" customFormat="1" ht="39.950000000000003" customHeight="1">
      <c r="A6" s="820"/>
      <c r="B6" s="232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0"/>
      <c r="CC6" s="201" t="s">
        <v>90</v>
      </c>
    </row>
    <row r="7" spans="1:93" s="383" customFormat="1" ht="33" customHeight="1">
      <c r="A7" s="388">
        <v>1</v>
      </c>
      <c r="B7" s="399">
        <v>51201</v>
      </c>
      <c r="C7" s="536" t="s">
        <v>0</v>
      </c>
      <c r="D7" s="696"/>
      <c r="E7" s="771">
        <f>SUM('12 30'!E7,'12 31'!E7,'12 3B'!E7,'12 35'!E7,'12 3Z'!E7)</f>
        <v>37300</v>
      </c>
      <c r="F7" s="712">
        <f>SUM('12 30'!F7,'12 31'!F7,'12 3B'!F7,'12 35'!F7,'12 3Z'!F7)</f>
        <v>37300</v>
      </c>
      <c r="G7" s="710">
        <f>E7-F7</f>
        <v>0</v>
      </c>
      <c r="H7" s="712">
        <f>SUM('12 30'!H7,'12 31'!H7,'12 3B'!H7,'12 35'!H7,'12 3Z'!H7)</f>
        <v>37300</v>
      </c>
      <c r="I7" s="712">
        <f>SUM('12 30'!I7,'12 31'!I7,'12 3B'!I7,'12 35'!I7,'12 3Z'!I7)</f>
        <v>37300</v>
      </c>
      <c r="J7" s="709">
        <f>H7-I7</f>
        <v>0</v>
      </c>
      <c r="K7" s="712">
        <f>SUM('12 30'!K7,'12 31'!K7,'12 3B'!K7,'12 35'!K7,'12 3Z'!K7)</f>
        <v>37300</v>
      </c>
      <c r="L7" s="712">
        <f>SUM('12 30'!L7,'12 31'!L7,'12 3B'!L7,'12 35'!L7,'12 3Z'!L7)</f>
        <v>37300</v>
      </c>
      <c r="M7" s="714">
        <f>K7-L7</f>
        <v>0</v>
      </c>
      <c r="N7" s="725"/>
      <c r="O7" s="726"/>
      <c r="P7" s="687"/>
      <c r="Q7" s="713">
        <f>SUM('12 30'!Q7,'12 31'!Q7,'12 3B'!Q7,'12 35'!Q7,'12 3Z'!Q7)</f>
        <v>37300</v>
      </c>
      <c r="R7" s="712">
        <f>SUM('12 30'!R7,'12 31'!R7,'12 3B'!R7,'12 35'!R7,'12 3Z'!R7)</f>
        <v>37300</v>
      </c>
      <c r="S7" s="709">
        <f>Q7-R7</f>
        <v>0</v>
      </c>
      <c r="T7" s="712">
        <f>SUM('12 30'!T7,'12 31'!T7,'12 3B'!T7,'12 35'!T7,'12 3Z'!T7)</f>
        <v>37400</v>
      </c>
      <c r="U7" s="712">
        <f>SUM('12 30'!U7,'12 31'!U7,'12 3B'!U7,'12 35'!U7,'12 3Z'!U7)</f>
        <v>0</v>
      </c>
      <c r="V7" s="709">
        <f>T7-U7</f>
        <v>37400</v>
      </c>
      <c r="W7" s="712">
        <f>SUM('12 30'!W7,'12 31'!W7,'12 3B'!W7,'12 35'!W7,'12 3Z'!W7)</f>
        <v>37400</v>
      </c>
      <c r="X7" s="712">
        <f>SUM('12 30'!X7,'12 31'!X7,'12 3B'!X7,'12 35'!X7,'12 3Z'!X7)</f>
        <v>0</v>
      </c>
      <c r="Y7" s="714">
        <f>W7-X7</f>
        <v>37400</v>
      </c>
      <c r="Z7" s="725"/>
      <c r="AA7" s="727"/>
      <c r="AB7" s="687"/>
      <c r="AC7" s="713">
        <f>E7+H7+K7+Q7+T7+W7</f>
        <v>224000</v>
      </c>
      <c r="AD7" s="712">
        <f>F7+I7+L7+R7+U7+X7</f>
        <v>149200</v>
      </c>
      <c r="AE7" s="710">
        <f>AC7-AD7</f>
        <v>74800</v>
      </c>
      <c r="AF7" s="712">
        <f>SUM('12 30'!AF7,'12 31'!AF7,'12 3B'!AF7,'12 35'!AF7,'12 3Z'!AF7)</f>
        <v>37300</v>
      </c>
      <c r="AG7" s="712">
        <f>SUM('12 30'!AG7,'12 31'!AG7,'12 3B'!AG7,'12 35'!AG7,'12 3Z'!AG7)</f>
        <v>0</v>
      </c>
      <c r="AH7" s="710">
        <f>AF7-AG7</f>
        <v>37300</v>
      </c>
      <c r="AI7" s="715">
        <f>SUM('12 30'!AI7,'12 31'!AI7,'12 3B'!AI7,'12 35'!AI7,'12 3Z'!AI7)</f>
        <v>37300</v>
      </c>
      <c r="AJ7" s="712">
        <f>SUM('12 30'!AJ7,'12 31'!AJ7,'12 3B'!AJ7,'12 35'!AJ7,'12 3Z'!AJ7)</f>
        <v>0</v>
      </c>
      <c r="AK7" s="710">
        <f>AI7-AJ7</f>
        <v>37300</v>
      </c>
      <c r="AL7" s="712">
        <f>SUM('12 30'!AL7,'12 31'!AL7,'12 3B'!AL7,'12 35'!AL7,'12 3Z'!AL7)</f>
        <v>37300</v>
      </c>
      <c r="AM7" s="712">
        <f>SUM('12 30'!AM7,'12 31'!AM7,'12 3B'!AM7,'12 35'!AM7,'12 3Z'!AM7)</f>
        <v>0</v>
      </c>
      <c r="AN7" s="760">
        <f>AL7-AM7</f>
        <v>37300</v>
      </c>
      <c r="AO7" s="725"/>
      <c r="AP7" s="728"/>
      <c r="AQ7" s="687"/>
      <c r="AR7" s="713">
        <f>SUM('12 30'!AR7,'12 31'!AR7,'12 3B'!AR7,'12 35'!AR7,'12 3Z'!AR7)</f>
        <v>37400</v>
      </c>
      <c r="AS7" s="712">
        <f>SUM('12 30'!AS7,'12 31'!AS7,'12 3B'!AS7,'12 35'!AS7,'12 3Z'!AS7)</f>
        <v>0</v>
      </c>
      <c r="AT7" s="710">
        <f>AR7-AS7</f>
        <v>37400</v>
      </c>
      <c r="AU7" s="712">
        <f>SUM('12 30'!AU7,'12 31'!AU7,'12 3B'!AU7,'12 35'!AU7,'12 3Z'!AU7)</f>
        <v>37300</v>
      </c>
      <c r="AV7" s="712">
        <f>SUM('12 30'!AV7,'12 31'!AV7,'12 3B'!AV7,'12 35'!AV7,'12 3Z'!AV7)</f>
        <v>0</v>
      </c>
      <c r="AW7" s="710">
        <f>AU7-AV7</f>
        <v>37300</v>
      </c>
      <c r="AX7" s="715">
        <f>SUM('12 30'!AX7,'12 31'!AX7,'12 3B'!AX7,'12 35'!AX7,'12 3Z'!AX7)</f>
        <v>37300</v>
      </c>
      <c r="AY7" s="712">
        <f>SUM('12 30'!AY7,'12 31'!AY7,'12 3B'!AY7,'12 35'!AY7,'12 3Z'!AY7)</f>
        <v>0</v>
      </c>
      <c r="AZ7" s="710">
        <f>AX7-AY7</f>
        <v>37300</v>
      </c>
      <c r="BA7" s="725"/>
      <c r="BB7" s="728"/>
      <c r="BC7" s="728"/>
      <c r="BD7" s="717">
        <f t="shared" ref="BD7:BD49" si="0">AF7+AI7+AL7+AR7+AU7+AX7</f>
        <v>223900</v>
      </c>
      <c r="BE7" s="712">
        <f t="shared" ref="BE7:BE49" si="1">AG7+AJ7+AM7+AS7+AV7+AY7</f>
        <v>0</v>
      </c>
      <c r="BF7" s="716">
        <f>BD7-BE7</f>
        <v>223900</v>
      </c>
      <c r="BG7" s="717">
        <f>AC7+BD7</f>
        <v>447900</v>
      </c>
      <c r="BH7" s="712">
        <f>AD7+BE7</f>
        <v>149200</v>
      </c>
      <c r="BI7" s="716">
        <f>BG7-BH7</f>
        <v>298700</v>
      </c>
      <c r="BJ7" s="541"/>
      <c r="BK7" s="380"/>
      <c r="BL7" s="380"/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1"/>
      <c r="CC7" s="381">
        <f>+AG7+'Total foam'!Z8</f>
        <v>0</v>
      </c>
      <c r="CD7" s="381">
        <f>+CB7-CC7</f>
        <v>0</v>
      </c>
    </row>
    <row r="8" spans="1:93" s="383" customFormat="1" ht="33" customHeight="1">
      <c r="A8" s="388">
        <f>A7+1</f>
        <v>2</v>
      </c>
      <c r="B8" s="399">
        <v>51202</v>
      </c>
      <c r="C8" s="536" t="s">
        <v>1</v>
      </c>
      <c r="D8" s="697" t="s">
        <v>252</v>
      </c>
      <c r="E8" s="771">
        <f>SUM('12 30'!E8,'12 31'!E8,'12 3B'!E8,'12 35'!E8,'12 3Z'!E8)</f>
        <v>1340000</v>
      </c>
      <c r="F8" s="712">
        <f>SUM('12 30'!F8,'12 31'!F8,'12 3B'!F8,'12 35'!F8,'12 3Z'!F8)</f>
        <v>998864.65</v>
      </c>
      <c r="G8" s="710">
        <f t="shared" ref="G8:G50" si="2">E8-F8</f>
        <v>341135.35</v>
      </c>
      <c r="H8" s="712">
        <f>SUM('12 30'!H8,'12 31'!H8,'12 3B'!H8,'12 35'!H8,'12 3Z'!H8)</f>
        <v>1608000</v>
      </c>
      <c r="I8" s="712">
        <f>SUM('12 30'!I8,'12 31'!I8,'12 3B'!I8,'12 35'!I8,'12 3Z'!I8)</f>
        <v>1392420.55</v>
      </c>
      <c r="J8" s="709">
        <f t="shared" ref="J8:J50" si="3">H8-I8</f>
        <v>215579.44999999995</v>
      </c>
      <c r="K8" s="712">
        <f>SUM('12 30'!K8,'12 31'!K8,'12 3B'!K8,'12 35'!K8,'12 3Z'!K8)</f>
        <v>1386900</v>
      </c>
      <c r="L8" s="712">
        <f>SUM('12 30'!L8,'12 31'!L8,'12 3B'!L8,'12 35'!L8,'12 3Z'!L8)</f>
        <v>930928.07</v>
      </c>
      <c r="M8" s="714">
        <f t="shared" ref="M8:M50" si="4">K8-L8</f>
        <v>455971.93000000005</v>
      </c>
      <c r="N8" s="688">
        <f t="shared" ref="N8:O50" si="5">+E8+H8+K8</f>
        <v>4334900</v>
      </c>
      <c r="O8" s="689">
        <f t="shared" si="5"/>
        <v>3322213.27</v>
      </c>
      <c r="P8" s="690">
        <f t="shared" ref="P8:P50" si="6">+N8-O8</f>
        <v>1012686.73</v>
      </c>
      <c r="Q8" s="713">
        <f>SUM('12 30'!Q8,'12 31'!Q8,'12 3B'!Q8,'12 35'!Q8,'12 3Z'!Q8)</f>
        <v>1943000</v>
      </c>
      <c r="R8" s="712">
        <f>SUM('12 30'!R8,'12 31'!R8,'12 3B'!R8,'12 35'!R8,'12 3Z'!R8)</f>
        <v>1132859.06</v>
      </c>
      <c r="S8" s="709">
        <f t="shared" ref="S8:S50" si="7">Q8-R8</f>
        <v>810140.94</v>
      </c>
      <c r="T8" s="712">
        <f>SUM('12 30'!T8,'12 31'!T8,'12 3B'!T8,'12 35'!T8,'12 3Z'!T8)</f>
        <v>1675000</v>
      </c>
      <c r="U8" s="712">
        <f>SUM('12 30'!U8,'12 31'!U8,'12 3B'!U8,'12 35'!U8,'12 3Z'!U8)</f>
        <v>0</v>
      </c>
      <c r="V8" s="709">
        <f t="shared" ref="V8:V50" si="8">T8-U8</f>
        <v>1675000</v>
      </c>
      <c r="W8" s="712">
        <f>SUM('12 30'!W8,'12 31'!W8,'12 3B'!W8,'12 35'!W8,'12 3Z'!W8)</f>
        <v>1943000</v>
      </c>
      <c r="X8" s="712">
        <f>SUM('12 30'!X8,'12 31'!X8,'12 3B'!X8,'12 35'!X8,'12 3Z'!X8)</f>
        <v>0</v>
      </c>
      <c r="Y8" s="714">
        <f t="shared" ref="Y8:Y50" si="9">W8-X8</f>
        <v>1943000</v>
      </c>
      <c r="Z8" s="688">
        <f t="shared" ref="Z8:AA50" si="10">+Q8+T8+W8</f>
        <v>5561000</v>
      </c>
      <c r="AA8" s="701">
        <f t="shared" si="10"/>
        <v>1132859.06</v>
      </c>
      <c r="AB8" s="690">
        <f t="shared" ref="AB8:AB50" si="11">+Z8-AA8</f>
        <v>4428140.9399999995</v>
      </c>
      <c r="AC8" s="713">
        <f t="shared" ref="AC8:AC50" si="12">E8+H8+K8+Q8+T8+W8</f>
        <v>9895900</v>
      </c>
      <c r="AD8" s="712">
        <f t="shared" ref="AD8:AD50" si="13">F8+I8+L8+R8+U8+X8</f>
        <v>4455072.33</v>
      </c>
      <c r="AE8" s="710">
        <f t="shared" ref="AE8:AE50" si="14">AC8-AD8</f>
        <v>5440827.6699999999</v>
      </c>
      <c r="AF8" s="712">
        <f>SUM('12 30'!AF8,'12 31'!AF8,'12 3B'!AF8,'12 35'!AF8,'12 3Z'!AF8)</f>
        <v>1675000</v>
      </c>
      <c r="AG8" s="712">
        <f>SUM('12 30'!AG8,'12 31'!AG8,'12 3B'!AG8,'12 35'!AG8,'12 3Z'!AG8)</f>
        <v>0</v>
      </c>
      <c r="AH8" s="710">
        <f t="shared" ref="AH8:AH50" si="15">AF8-AG8</f>
        <v>1675000</v>
      </c>
      <c r="AI8" s="715">
        <f>SUM('12 30'!AI8,'12 31'!AI8,'12 3B'!AI8,'12 35'!AI8,'12 3Z'!AI8)</f>
        <v>1943000</v>
      </c>
      <c r="AJ8" s="712">
        <f>SUM('12 30'!AJ8,'12 31'!AJ8,'12 3B'!AJ8,'12 35'!AJ8,'12 3Z'!AJ8)</f>
        <v>0</v>
      </c>
      <c r="AK8" s="710">
        <f t="shared" ref="AK8:AK50" si="16">AI8-AJ8</f>
        <v>1943000</v>
      </c>
      <c r="AL8" s="712">
        <f>SUM('12 30'!AL8,'12 31'!AL8,'12 3B'!AL8,'12 35'!AL8,'12 3Z'!AL8)</f>
        <v>1675000</v>
      </c>
      <c r="AM8" s="712">
        <f>SUM('12 30'!AM8,'12 31'!AM8,'12 3B'!AM8,'12 35'!AM8,'12 3Z'!AM8)</f>
        <v>0</v>
      </c>
      <c r="AN8" s="709">
        <f t="shared" ref="AN8:AN50" si="17">AL8-AM8</f>
        <v>1675000</v>
      </c>
      <c r="AO8" s="688">
        <f t="shared" ref="AO8:AP50" si="18">+AF8+AI8+AL8</f>
        <v>5293000</v>
      </c>
      <c r="AP8" s="689">
        <f t="shared" si="18"/>
        <v>0</v>
      </c>
      <c r="AQ8" s="690">
        <f t="shared" ref="AQ8:AQ50" si="19">AO8-AP8</f>
        <v>5293000</v>
      </c>
      <c r="AR8" s="713">
        <f>SUM('12 30'!AR8,'12 31'!AR8,'12 3B'!AR8,'12 35'!AR8,'12 3Z'!AR8)</f>
        <v>2010000</v>
      </c>
      <c r="AS8" s="712">
        <f>SUM('12 30'!AS8,'12 31'!AS8,'12 3B'!AS8,'12 35'!AS8,'12 3Z'!AS8)</f>
        <v>0</v>
      </c>
      <c r="AT8" s="710">
        <f t="shared" ref="AT8:AT50" si="20">AR8-AS8</f>
        <v>2010000</v>
      </c>
      <c r="AU8" s="712">
        <f>SUM('12 30'!AU8,'12 31'!AU8,'12 3B'!AU8,'12 35'!AU8,'12 3Z'!AU8)</f>
        <v>1675000</v>
      </c>
      <c r="AV8" s="712">
        <f>SUM('12 30'!AV8,'12 31'!AV8,'12 3B'!AV8,'12 35'!AV8,'12 3Z'!AV8)</f>
        <v>0</v>
      </c>
      <c r="AW8" s="710">
        <f t="shared" ref="AW8:AW50" si="21">AU8-AV8</f>
        <v>1675000</v>
      </c>
      <c r="AX8" s="715">
        <f>SUM('12 30'!AX8,'12 31'!AX8,'12 3B'!AX8,'12 35'!AX8,'12 3Z'!AX8)</f>
        <v>2010000</v>
      </c>
      <c r="AY8" s="712">
        <f>SUM('12 30'!AY8,'12 31'!AY8,'12 3B'!AY8,'12 35'!AY8,'12 3Z'!AY8)</f>
        <v>0</v>
      </c>
      <c r="AZ8" s="710">
        <f t="shared" ref="AZ8:AZ50" si="22">AX8-AY8</f>
        <v>2010000</v>
      </c>
      <c r="BA8" s="688">
        <f t="shared" ref="BA8:BB50" si="23">+AR8+AU8+AX8</f>
        <v>5695000</v>
      </c>
      <c r="BB8" s="701">
        <f t="shared" si="23"/>
        <v>0</v>
      </c>
      <c r="BC8" s="706">
        <f t="shared" ref="BC8:BC50" si="24">BA8-BB8</f>
        <v>5695000</v>
      </c>
      <c r="BD8" s="717">
        <f t="shared" si="0"/>
        <v>10988000</v>
      </c>
      <c r="BE8" s="712">
        <f t="shared" si="1"/>
        <v>0</v>
      </c>
      <c r="BF8" s="716">
        <f t="shared" ref="BF8:BF50" si="25">BD8-BE8</f>
        <v>10988000</v>
      </c>
      <c r="BG8" s="717">
        <f t="shared" ref="BG8:BG50" si="26">AC8+BD8</f>
        <v>20883900</v>
      </c>
      <c r="BH8" s="712">
        <f t="shared" ref="BH8:BH50" si="27">AD8+BE8</f>
        <v>4455072.33</v>
      </c>
      <c r="BI8" s="716">
        <f t="shared" ref="BI8:BI50" si="28">BG8-BH8</f>
        <v>16428827.67</v>
      </c>
      <c r="BJ8" s="541"/>
      <c r="BK8" s="380"/>
      <c r="BL8" s="380"/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1"/>
      <c r="CC8" s="381">
        <f>+AG8+'Total foam'!Z9</f>
        <v>0</v>
      </c>
      <c r="CD8" s="381">
        <f t="shared" ref="CD8:CD49" si="29">+CB8-CC8</f>
        <v>0</v>
      </c>
    </row>
    <row r="9" spans="1:93" s="383" customFormat="1" ht="33" customHeight="1">
      <c r="A9" s="388">
        <f t="shared" ref="A9:A50" si="30">A8+1</f>
        <v>3</v>
      </c>
      <c r="B9" s="399">
        <v>51203</v>
      </c>
      <c r="C9" s="536" t="s">
        <v>2</v>
      </c>
      <c r="D9" s="697" t="s">
        <v>253</v>
      </c>
      <c r="E9" s="771">
        <f>SUM('12 30'!E9,'12 31'!E9,'12 3B'!E9,'12 35'!E9,'12 3Z'!E9)</f>
        <v>870340</v>
      </c>
      <c r="F9" s="712">
        <f>SUM('12 30'!F9,'12 31'!F9,'12 3B'!F9,'12 35'!F9,'12 3Z'!F9)</f>
        <v>1107874.24</v>
      </c>
      <c r="G9" s="710">
        <f t="shared" si="2"/>
        <v>-237534.24</v>
      </c>
      <c r="H9" s="712">
        <f>SUM('12 30'!H9,'12 31'!H9,'12 3B'!H9,'12 35'!H9,'12 3Z'!H9)</f>
        <v>51440</v>
      </c>
      <c r="I9" s="712">
        <f>SUM('12 30'!I9,'12 31'!I9,'12 3B'!I9,'12 35'!I9,'12 3Z'!I9)</f>
        <v>100502.63</v>
      </c>
      <c r="J9" s="709">
        <f t="shared" si="3"/>
        <v>-49062.630000000005</v>
      </c>
      <c r="K9" s="712">
        <f>SUM('12 30'!K9,'12 31'!K9,'12 3B'!K9,'12 35'!K9,'12 3Z'!K9)</f>
        <v>57340</v>
      </c>
      <c r="L9" s="712">
        <f>SUM('12 30'!L9,'12 31'!L9,'12 3B'!L9,'12 35'!L9,'12 3Z'!L9)</f>
        <v>13312.91</v>
      </c>
      <c r="M9" s="714">
        <f t="shared" si="4"/>
        <v>44027.09</v>
      </c>
      <c r="N9" s="688">
        <f t="shared" si="5"/>
        <v>979120</v>
      </c>
      <c r="O9" s="689">
        <f t="shared" si="5"/>
        <v>1221689.78</v>
      </c>
      <c r="P9" s="690">
        <f t="shared" si="6"/>
        <v>-242569.78000000003</v>
      </c>
      <c r="Q9" s="713">
        <f>SUM('12 30'!Q9,'12 31'!Q9,'12 3B'!Q9,'12 35'!Q9,'12 3Z'!Q9)</f>
        <v>47940</v>
      </c>
      <c r="R9" s="712">
        <f>SUM('12 30'!R9,'12 31'!R9,'12 3B'!R9,'12 35'!R9,'12 3Z'!R9)</f>
        <v>31492.909999999996</v>
      </c>
      <c r="S9" s="709">
        <f t="shared" si="7"/>
        <v>16447.090000000004</v>
      </c>
      <c r="T9" s="712">
        <f>SUM('12 30'!T9,'12 31'!T9,'12 3B'!T9,'12 35'!T9,'12 3Z'!T9)</f>
        <v>58960</v>
      </c>
      <c r="U9" s="712">
        <f>SUM('12 30'!U9,'12 31'!U9,'12 3B'!U9,'12 35'!U9,'12 3Z'!U9)</f>
        <v>0</v>
      </c>
      <c r="V9" s="709">
        <f t="shared" si="8"/>
        <v>58960</v>
      </c>
      <c r="W9" s="712">
        <f>SUM('12 30'!W9,'12 31'!W9,'12 3B'!W9,'12 35'!W9,'12 3Z'!W9)</f>
        <v>54340</v>
      </c>
      <c r="X9" s="712">
        <f>SUM('12 30'!X9,'12 31'!X9,'12 3B'!X9,'12 35'!X9,'12 3Z'!X9)</f>
        <v>0</v>
      </c>
      <c r="Y9" s="714">
        <f t="shared" si="9"/>
        <v>54340</v>
      </c>
      <c r="Z9" s="688">
        <f t="shared" si="10"/>
        <v>161240</v>
      </c>
      <c r="AA9" s="701">
        <f t="shared" si="10"/>
        <v>31492.909999999996</v>
      </c>
      <c r="AB9" s="690">
        <f t="shared" si="11"/>
        <v>129747.09</v>
      </c>
      <c r="AC9" s="713">
        <f t="shared" si="12"/>
        <v>1140360</v>
      </c>
      <c r="AD9" s="712">
        <f t="shared" si="13"/>
        <v>1253182.69</v>
      </c>
      <c r="AE9" s="710">
        <f t="shared" si="14"/>
        <v>-112822.68999999994</v>
      </c>
      <c r="AF9" s="712">
        <f>SUM('12 30'!AF9,'12 31'!AF9,'12 3B'!AF9,'12 35'!AF9,'12 3Z'!AF9)</f>
        <v>49820</v>
      </c>
      <c r="AG9" s="712">
        <f>SUM('12 30'!AG9,'12 31'!AG9,'12 3B'!AG9,'12 35'!AG9,'12 3Z'!AG9)</f>
        <v>0</v>
      </c>
      <c r="AH9" s="710">
        <f t="shared" si="15"/>
        <v>49820</v>
      </c>
      <c r="AI9" s="715">
        <f>SUM('12 30'!AI9,'12 31'!AI9,'12 3B'!AI9,'12 35'!AI9,'12 3Z'!AI9)</f>
        <v>53320</v>
      </c>
      <c r="AJ9" s="712">
        <f>SUM('12 30'!AJ9,'12 31'!AJ9,'12 3B'!AJ9,'12 35'!AJ9,'12 3Z'!AJ9)</f>
        <v>0</v>
      </c>
      <c r="AK9" s="710">
        <f t="shared" si="16"/>
        <v>53320</v>
      </c>
      <c r="AL9" s="712">
        <f>SUM('12 30'!AL9,'12 31'!AL9,'12 3B'!AL9,'12 35'!AL9,'12 3Z'!AL9)</f>
        <v>59220</v>
      </c>
      <c r="AM9" s="712">
        <f>SUM('12 30'!AM9,'12 31'!AM9,'12 3B'!AM9,'12 35'!AM9,'12 3Z'!AM9)</f>
        <v>0</v>
      </c>
      <c r="AN9" s="709">
        <f t="shared" si="17"/>
        <v>59220</v>
      </c>
      <c r="AO9" s="688">
        <f t="shared" si="18"/>
        <v>162360</v>
      </c>
      <c r="AP9" s="689">
        <f t="shared" si="18"/>
        <v>0</v>
      </c>
      <c r="AQ9" s="690">
        <f t="shared" si="19"/>
        <v>162360</v>
      </c>
      <c r="AR9" s="713">
        <f>SUM('12 30'!AR9,'12 31'!AR9,'12 3B'!AR9,'12 35'!AR9,'12 3Z'!AR9)</f>
        <v>49820</v>
      </c>
      <c r="AS9" s="712">
        <f>SUM('12 30'!AS9,'12 31'!AS9,'12 3B'!AS9,'12 35'!AS9,'12 3Z'!AS9)</f>
        <v>0</v>
      </c>
      <c r="AT9" s="710">
        <f t="shared" si="20"/>
        <v>49820</v>
      </c>
      <c r="AU9" s="712">
        <f>SUM('12 30'!AU9,'12 31'!AU9,'12 3B'!AU9,'12 35'!AU9,'12 3Z'!AU9)</f>
        <v>53110</v>
      </c>
      <c r="AV9" s="712">
        <f>SUM('12 30'!AV9,'12 31'!AV9,'12 3B'!AV9,'12 35'!AV9,'12 3Z'!AV9)</f>
        <v>0</v>
      </c>
      <c r="AW9" s="710">
        <f t="shared" si="21"/>
        <v>53110</v>
      </c>
      <c r="AX9" s="715">
        <f>SUM('12 30'!AX9,'12 31'!AX9,'12 3B'!AX9,'12 35'!AX9,'12 3Z'!AX9)</f>
        <v>47940</v>
      </c>
      <c r="AY9" s="712">
        <f>SUM('12 30'!AY9,'12 31'!AY9,'12 3B'!AY9,'12 35'!AY9,'12 3Z'!AY9)</f>
        <v>0</v>
      </c>
      <c r="AZ9" s="710">
        <f t="shared" si="22"/>
        <v>47940</v>
      </c>
      <c r="BA9" s="688">
        <f t="shared" si="23"/>
        <v>150870</v>
      </c>
      <c r="BB9" s="701">
        <f t="shared" si="23"/>
        <v>0</v>
      </c>
      <c r="BC9" s="706">
        <f t="shared" si="24"/>
        <v>150870</v>
      </c>
      <c r="BD9" s="717">
        <f t="shared" si="0"/>
        <v>313230</v>
      </c>
      <c r="BE9" s="712">
        <f t="shared" si="1"/>
        <v>0</v>
      </c>
      <c r="BF9" s="716">
        <f t="shared" si="25"/>
        <v>313230</v>
      </c>
      <c r="BG9" s="717">
        <f t="shared" si="26"/>
        <v>1453590</v>
      </c>
      <c r="BH9" s="712">
        <f t="shared" si="27"/>
        <v>1253182.69</v>
      </c>
      <c r="BI9" s="716">
        <f t="shared" si="28"/>
        <v>200407.31000000006</v>
      </c>
      <c r="BJ9" s="541"/>
      <c r="BK9" s="380"/>
      <c r="BL9" s="380"/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1"/>
      <c r="CC9" s="381">
        <f>+AG9+'Total foam'!Z10</f>
        <v>0</v>
      </c>
      <c r="CD9" s="381">
        <f t="shared" si="29"/>
        <v>0</v>
      </c>
    </row>
    <row r="10" spans="1:93" s="383" customFormat="1" ht="33" customHeight="1">
      <c r="A10" s="388">
        <f t="shared" si="30"/>
        <v>4</v>
      </c>
      <c r="B10" s="402">
        <v>51299</v>
      </c>
      <c r="C10" s="537" t="s">
        <v>3</v>
      </c>
      <c r="D10" s="697" t="s">
        <v>254</v>
      </c>
      <c r="E10" s="771">
        <f>SUM('12 30'!E10,'12 31'!E10,'12 3B'!E10,'12 35'!E10,'12 3Z'!E10)</f>
        <v>95500</v>
      </c>
      <c r="F10" s="712">
        <f>SUM('12 30'!F10,'12 31'!F10,'12 3B'!F10,'12 35'!F10,'12 3Z'!F10)</f>
        <v>74945.7</v>
      </c>
      <c r="G10" s="710">
        <f t="shared" si="2"/>
        <v>20554.300000000003</v>
      </c>
      <c r="H10" s="712">
        <f>SUM('12 30'!H10,'12 31'!H10,'12 3B'!H10,'12 35'!H10,'12 3Z'!H10)</f>
        <v>705200</v>
      </c>
      <c r="I10" s="712">
        <f>SUM('12 30'!I10,'12 31'!I10,'12 3B'!I10,'12 35'!I10,'12 3Z'!I10)</f>
        <v>993985.28</v>
      </c>
      <c r="J10" s="709">
        <f t="shared" si="3"/>
        <v>-288785.28000000003</v>
      </c>
      <c r="K10" s="712">
        <f>SUM('12 30'!K10,'12 31'!K10,'12 3B'!K10,'12 35'!K10,'12 3Z'!K10)</f>
        <v>409060</v>
      </c>
      <c r="L10" s="712">
        <f>SUM('12 30'!L10,'12 31'!L10,'12 3B'!L10,'12 35'!L10,'12 3Z'!L10)</f>
        <v>408910.22</v>
      </c>
      <c r="M10" s="714">
        <f t="shared" si="4"/>
        <v>149.78000000002794</v>
      </c>
      <c r="N10" s="688">
        <f t="shared" si="5"/>
        <v>1209760</v>
      </c>
      <c r="O10" s="689">
        <f t="shared" si="5"/>
        <v>1477841.2</v>
      </c>
      <c r="P10" s="690">
        <f t="shared" si="6"/>
        <v>-268081.19999999995</v>
      </c>
      <c r="Q10" s="713">
        <f>SUM('12 30'!Q10,'12 31'!Q10,'12 3B'!Q10,'12 35'!Q10,'12 3Z'!Q10)</f>
        <v>339380</v>
      </c>
      <c r="R10" s="712">
        <f>SUM('12 30'!R10,'12 31'!R10,'12 3B'!R10,'12 35'!R10,'12 3Z'!R10)</f>
        <v>17682.689999999999</v>
      </c>
      <c r="S10" s="709">
        <f t="shared" si="7"/>
        <v>321697.31</v>
      </c>
      <c r="T10" s="712">
        <f>SUM('12 30'!T10,'12 31'!T10,'12 3B'!T10,'12 35'!T10,'12 3Z'!T10)</f>
        <v>95500</v>
      </c>
      <c r="U10" s="712">
        <f>SUM('12 30'!U10,'12 31'!U10,'12 3B'!U10,'12 35'!U10,'12 3Z'!U10)</f>
        <v>0</v>
      </c>
      <c r="V10" s="709">
        <f t="shared" si="8"/>
        <v>95500</v>
      </c>
      <c r="W10" s="712">
        <f>SUM('12 30'!W10,'12 31'!W10,'12 3B'!W10,'12 35'!W10,'12 3Z'!W10)</f>
        <v>98000</v>
      </c>
      <c r="X10" s="712">
        <f>SUM('12 30'!X10,'12 31'!X10,'12 3B'!X10,'12 35'!X10,'12 3Z'!X10)</f>
        <v>0</v>
      </c>
      <c r="Y10" s="714">
        <f t="shared" si="9"/>
        <v>98000</v>
      </c>
      <c r="Z10" s="688">
        <f t="shared" si="10"/>
        <v>532880</v>
      </c>
      <c r="AA10" s="701">
        <f t="shared" si="10"/>
        <v>17682.689999999999</v>
      </c>
      <c r="AB10" s="690">
        <f t="shared" si="11"/>
        <v>515197.31</v>
      </c>
      <c r="AC10" s="713">
        <f t="shared" si="12"/>
        <v>1742640</v>
      </c>
      <c r="AD10" s="712">
        <f t="shared" si="13"/>
        <v>1495523.89</v>
      </c>
      <c r="AE10" s="710">
        <f t="shared" si="14"/>
        <v>247116.1100000001</v>
      </c>
      <c r="AF10" s="712">
        <f>SUM('12 30'!AF10,'12 31'!AF10,'12 3B'!AF10,'12 35'!AF10,'12 3Z'!AF10)</f>
        <v>95500</v>
      </c>
      <c r="AG10" s="712">
        <f>SUM('12 30'!AG10,'12 31'!AG10,'12 3B'!AG10,'12 35'!AG10,'12 3Z'!AG10)</f>
        <v>0</v>
      </c>
      <c r="AH10" s="710">
        <f t="shared" si="15"/>
        <v>95500</v>
      </c>
      <c r="AI10" s="715">
        <f>SUM('12 30'!AI10,'12 31'!AI10,'12 3B'!AI10,'12 35'!AI10,'12 3Z'!AI10)</f>
        <v>95500</v>
      </c>
      <c r="AJ10" s="712">
        <f>SUM('12 30'!AJ10,'12 31'!AJ10,'12 3B'!AJ10,'12 35'!AJ10,'12 3Z'!AJ10)</f>
        <v>0</v>
      </c>
      <c r="AK10" s="710">
        <f t="shared" si="16"/>
        <v>95500</v>
      </c>
      <c r="AL10" s="712">
        <f>SUM('12 30'!AL10,'12 31'!AL10,'12 3B'!AL10,'12 35'!AL10,'12 3Z'!AL10)</f>
        <v>233100</v>
      </c>
      <c r="AM10" s="712">
        <f>SUM('12 30'!AM10,'12 31'!AM10,'12 3B'!AM10,'12 35'!AM10,'12 3Z'!AM10)</f>
        <v>0</v>
      </c>
      <c r="AN10" s="709">
        <f t="shared" si="17"/>
        <v>233100</v>
      </c>
      <c r="AO10" s="688">
        <f t="shared" si="18"/>
        <v>424100</v>
      </c>
      <c r="AP10" s="689">
        <f t="shared" si="18"/>
        <v>0</v>
      </c>
      <c r="AQ10" s="690">
        <f t="shared" si="19"/>
        <v>424100</v>
      </c>
      <c r="AR10" s="713">
        <f>SUM('12 30'!AR10,'12 31'!AR10,'12 3B'!AR10,'12 35'!AR10,'12 3Z'!AR10)</f>
        <v>570700</v>
      </c>
      <c r="AS10" s="712">
        <f>SUM('12 30'!AS10,'12 31'!AS10,'12 3B'!AS10,'12 35'!AS10,'12 3Z'!AS10)</f>
        <v>0</v>
      </c>
      <c r="AT10" s="710">
        <f t="shared" si="20"/>
        <v>570700</v>
      </c>
      <c r="AU10" s="712">
        <f>SUM('12 30'!AU10,'12 31'!AU10,'12 3B'!AU10,'12 35'!AU10,'12 3Z'!AU10)</f>
        <v>570700</v>
      </c>
      <c r="AV10" s="712">
        <f>SUM('12 30'!AV10,'12 31'!AV10,'12 3B'!AV10,'12 35'!AV10,'12 3Z'!AV10)</f>
        <v>0</v>
      </c>
      <c r="AW10" s="710">
        <f t="shared" si="21"/>
        <v>570700</v>
      </c>
      <c r="AX10" s="715">
        <f>SUM('12 30'!AX10,'12 31'!AX10,'12 3B'!AX10,'12 35'!AX10,'12 3Z'!AX10)</f>
        <v>493790</v>
      </c>
      <c r="AY10" s="712">
        <f>SUM('12 30'!AY10,'12 31'!AY10,'12 3B'!AY10,'12 35'!AY10,'12 3Z'!AY10)</f>
        <v>0</v>
      </c>
      <c r="AZ10" s="710">
        <f t="shared" si="22"/>
        <v>493790</v>
      </c>
      <c r="BA10" s="688">
        <f t="shared" si="23"/>
        <v>1635190</v>
      </c>
      <c r="BB10" s="701">
        <f t="shared" si="23"/>
        <v>0</v>
      </c>
      <c r="BC10" s="706">
        <f t="shared" si="24"/>
        <v>1635190</v>
      </c>
      <c r="BD10" s="717">
        <f t="shared" si="0"/>
        <v>2059290</v>
      </c>
      <c r="BE10" s="712">
        <f t="shared" si="1"/>
        <v>0</v>
      </c>
      <c r="BF10" s="716">
        <f t="shared" si="25"/>
        <v>2059290</v>
      </c>
      <c r="BG10" s="717">
        <f t="shared" si="26"/>
        <v>3801930</v>
      </c>
      <c r="BH10" s="712">
        <f t="shared" si="27"/>
        <v>1495523.89</v>
      </c>
      <c r="BI10" s="716">
        <f t="shared" si="28"/>
        <v>2306406.1100000003</v>
      </c>
      <c r="BJ10" s="541"/>
      <c r="BK10" s="380"/>
      <c r="BL10" s="380"/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1"/>
      <c r="CC10" s="381">
        <f>+AG10+'Total foam'!Z11</f>
        <v>0</v>
      </c>
      <c r="CD10" s="381">
        <f t="shared" si="29"/>
        <v>0</v>
      </c>
    </row>
    <row r="11" spans="1:93" s="383" customFormat="1" ht="33" customHeight="1">
      <c r="A11" s="388">
        <f t="shared" si="30"/>
        <v>5</v>
      </c>
      <c r="B11" s="399">
        <v>51301</v>
      </c>
      <c r="C11" s="536" t="s">
        <v>4</v>
      </c>
      <c r="D11" s="697" t="s">
        <v>255</v>
      </c>
      <c r="E11" s="771">
        <f>SUM('12 30'!E11,'12 31'!E11,'12 3B'!E11,'12 35'!E11,'12 3Z'!E11)</f>
        <v>5158605.5600000005</v>
      </c>
      <c r="F11" s="712">
        <f>SUM('12 30'!F11,'12 31'!F11,'12 3B'!F11,'12 35'!F11,'12 3Z'!F11)</f>
        <v>5100264.1099999994</v>
      </c>
      <c r="G11" s="710">
        <f t="shared" si="2"/>
        <v>58341.450000001118</v>
      </c>
      <c r="H11" s="712">
        <f>SUM('12 30'!H11,'12 31'!H11,'12 3B'!H11,'12 35'!H11,'12 3Z'!H11)</f>
        <v>5158605.5600000005</v>
      </c>
      <c r="I11" s="712">
        <f>SUM('12 30'!I11,'12 31'!I11,'12 3B'!I11,'12 35'!I11,'12 3Z'!I11)</f>
        <v>5139158.41</v>
      </c>
      <c r="J11" s="709">
        <f t="shared" si="3"/>
        <v>19447.150000000373</v>
      </c>
      <c r="K11" s="712">
        <f>SUM('12 30'!K11,'12 31'!K11,'12 3B'!K11,'12 35'!K11,'12 3Z'!K11)</f>
        <v>5158605.5600000005</v>
      </c>
      <c r="L11" s="712">
        <f>SUM('12 30'!L11,'12 31'!L11,'12 3B'!L11,'12 35'!L11,'12 3Z'!L11)</f>
        <v>5139158.41</v>
      </c>
      <c r="M11" s="714">
        <f t="shared" si="4"/>
        <v>19447.150000000373</v>
      </c>
      <c r="N11" s="688">
        <f t="shared" si="5"/>
        <v>15475816.680000002</v>
      </c>
      <c r="O11" s="689">
        <f t="shared" si="5"/>
        <v>15378580.93</v>
      </c>
      <c r="P11" s="690">
        <f t="shared" si="6"/>
        <v>97235.750000001863</v>
      </c>
      <c r="Q11" s="713">
        <f>SUM('12 30'!Q11,'12 31'!Q11,'12 3B'!Q11,'12 35'!Q11,'12 3Z'!Q11)</f>
        <v>5158605.5600000005</v>
      </c>
      <c r="R11" s="712">
        <f>SUM('12 30'!R11,'12 31'!R11,'12 3B'!R11,'12 35'!R11,'12 3Z'!R11)</f>
        <v>5139158.41</v>
      </c>
      <c r="S11" s="709">
        <f t="shared" si="7"/>
        <v>19447.150000000373</v>
      </c>
      <c r="T11" s="712">
        <f>SUM('12 30'!T11,'12 31'!T11,'12 3B'!T11,'12 35'!T11,'12 3Z'!T11)</f>
        <v>5158605.5600000005</v>
      </c>
      <c r="U11" s="712">
        <f>SUM('12 30'!U11,'12 31'!U11,'12 3B'!U11,'12 35'!U11,'12 3Z'!U11)</f>
        <v>0</v>
      </c>
      <c r="V11" s="709">
        <f t="shared" si="8"/>
        <v>5158605.5600000005</v>
      </c>
      <c r="W11" s="712">
        <f>SUM('12 30'!W11,'12 31'!W11,'12 3B'!W11,'12 35'!W11,'12 3Z'!W11)</f>
        <v>5158605.5600000005</v>
      </c>
      <c r="X11" s="712">
        <f>SUM('12 30'!X11,'12 31'!X11,'12 3B'!X11,'12 35'!X11,'12 3Z'!X11)</f>
        <v>0</v>
      </c>
      <c r="Y11" s="714">
        <f t="shared" si="9"/>
        <v>5158605.5600000005</v>
      </c>
      <c r="Z11" s="688">
        <f t="shared" si="10"/>
        <v>15475816.680000002</v>
      </c>
      <c r="AA11" s="701">
        <f t="shared" si="10"/>
        <v>5139158.41</v>
      </c>
      <c r="AB11" s="690">
        <f t="shared" si="11"/>
        <v>10336658.270000001</v>
      </c>
      <c r="AC11" s="713">
        <f t="shared" si="12"/>
        <v>30951633.360000007</v>
      </c>
      <c r="AD11" s="712">
        <f t="shared" si="13"/>
        <v>20517739.34</v>
      </c>
      <c r="AE11" s="710">
        <f t="shared" si="14"/>
        <v>10433894.020000007</v>
      </c>
      <c r="AF11" s="712">
        <f>SUM('12 30'!AF11,'12 31'!AF11,'12 3B'!AF11,'12 35'!AF11,'12 3Z'!AF11)</f>
        <v>5432305.5600000005</v>
      </c>
      <c r="AG11" s="712">
        <f>SUM('12 30'!AG11,'12 31'!AG11,'12 3B'!AG11,'12 35'!AG11,'12 3Z'!AG11)</f>
        <v>0</v>
      </c>
      <c r="AH11" s="710">
        <f t="shared" si="15"/>
        <v>5432305.5600000005</v>
      </c>
      <c r="AI11" s="715">
        <f>SUM('12 30'!AI11,'12 31'!AI11,'12 3B'!AI11,'12 35'!AI11,'12 3Z'!AI11)</f>
        <v>5432305.5600000005</v>
      </c>
      <c r="AJ11" s="712">
        <f>SUM('12 30'!AJ11,'12 31'!AJ11,'12 3B'!AJ11,'12 35'!AJ11,'12 3Z'!AJ11)</f>
        <v>0</v>
      </c>
      <c r="AK11" s="710">
        <f t="shared" si="16"/>
        <v>5432305.5600000005</v>
      </c>
      <c r="AL11" s="712">
        <f>SUM('12 30'!AL11,'12 31'!AL11,'12 3B'!AL11,'12 35'!AL11,'12 3Z'!AL11)</f>
        <v>5432305.5600000005</v>
      </c>
      <c r="AM11" s="712">
        <f>SUM('12 30'!AM11,'12 31'!AM11,'12 3B'!AM11,'12 35'!AM11,'12 3Z'!AM11)</f>
        <v>0</v>
      </c>
      <c r="AN11" s="709">
        <f t="shared" si="17"/>
        <v>5432305.5600000005</v>
      </c>
      <c r="AO11" s="688">
        <f t="shared" si="18"/>
        <v>16296916.680000002</v>
      </c>
      <c r="AP11" s="689">
        <f t="shared" si="18"/>
        <v>0</v>
      </c>
      <c r="AQ11" s="690">
        <f t="shared" si="19"/>
        <v>16296916.680000002</v>
      </c>
      <c r="AR11" s="713">
        <f>SUM('12 30'!AR11,'12 31'!AR11,'12 3B'!AR11,'12 35'!AR11,'12 3Z'!AR11)</f>
        <v>5432305.5600000005</v>
      </c>
      <c r="AS11" s="712">
        <f>SUM('12 30'!AS11,'12 31'!AS11,'12 3B'!AS11,'12 35'!AS11,'12 3Z'!AS11)</f>
        <v>0</v>
      </c>
      <c r="AT11" s="710">
        <f t="shared" si="20"/>
        <v>5432305.5600000005</v>
      </c>
      <c r="AU11" s="712">
        <f>SUM('12 30'!AU11,'12 31'!AU11,'12 3B'!AU11,'12 35'!AU11,'12 3Z'!AU11)</f>
        <v>6411037.6800000006</v>
      </c>
      <c r="AV11" s="712">
        <f>SUM('12 30'!AV11,'12 31'!AV11,'12 3B'!AV11,'12 35'!AV11,'12 3Z'!AV11)</f>
        <v>0</v>
      </c>
      <c r="AW11" s="710">
        <f t="shared" si="21"/>
        <v>6411037.6800000006</v>
      </c>
      <c r="AX11" s="715">
        <f>SUM('12 30'!AX11,'12 31'!AX11,'12 3B'!AX11,'12 35'!AX11,'12 3Z'!AX11)</f>
        <v>6411037.6800000006</v>
      </c>
      <c r="AY11" s="712">
        <f>SUM('12 30'!AY11,'12 31'!AY11,'12 3B'!AY11,'12 35'!AY11,'12 3Z'!AY11)</f>
        <v>0</v>
      </c>
      <c r="AZ11" s="710">
        <f t="shared" si="22"/>
        <v>6411037.6800000006</v>
      </c>
      <c r="BA11" s="688">
        <f t="shared" si="23"/>
        <v>18254380.920000002</v>
      </c>
      <c r="BB11" s="701">
        <f t="shared" si="23"/>
        <v>0</v>
      </c>
      <c r="BC11" s="706">
        <f t="shared" si="24"/>
        <v>18254380.920000002</v>
      </c>
      <c r="BD11" s="717">
        <f t="shared" si="0"/>
        <v>34551297.600000001</v>
      </c>
      <c r="BE11" s="712">
        <f t="shared" si="1"/>
        <v>0</v>
      </c>
      <c r="BF11" s="716">
        <f t="shared" si="25"/>
        <v>34551297.600000001</v>
      </c>
      <c r="BG11" s="717">
        <f t="shared" si="26"/>
        <v>65502930.960000008</v>
      </c>
      <c r="BH11" s="712">
        <f t="shared" si="27"/>
        <v>20517739.34</v>
      </c>
      <c r="BI11" s="716">
        <f t="shared" si="28"/>
        <v>44985191.620000005</v>
      </c>
      <c r="BJ11" s="541"/>
      <c r="BK11" s="380"/>
      <c r="BL11" s="380"/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1"/>
      <c r="CC11" s="381">
        <f>+AG11+'Total foam'!Z12</f>
        <v>0</v>
      </c>
      <c r="CD11" s="381">
        <f t="shared" si="29"/>
        <v>0</v>
      </c>
    </row>
    <row r="12" spans="1:93" s="383" customFormat="1" ht="33" customHeight="1">
      <c r="A12" s="388">
        <f t="shared" si="30"/>
        <v>6</v>
      </c>
      <c r="B12" s="399">
        <v>51302</v>
      </c>
      <c r="C12" s="536" t="s">
        <v>5</v>
      </c>
      <c r="D12" s="697" t="s">
        <v>256</v>
      </c>
      <c r="E12" s="771">
        <f>SUM('12 30'!E12,'12 31'!E12,'12 3B'!E12,'12 35'!E12,'12 3Z'!E12)</f>
        <v>71860</v>
      </c>
      <c r="F12" s="712">
        <f>SUM('12 30'!F12,'12 31'!F12,'12 3B'!F12,'12 35'!F12,'12 3Z'!F12)</f>
        <v>71860</v>
      </c>
      <c r="G12" s="710">
        <f t="shared" si="2"/>
        <v>0</v>
      </c>
      <c r="H12" s="712">
        <f>SUM('12 30'!H12,'12 31'!H12,'12 3B'!H12,'12 35'!H12,'12 3Z'!H12)</f>
        <v>67225.710000000021</v>
      </c>
      <c r="I12" s="712">
        <f>SUM('12 30'!I12,'12 31'!I12,'12 3B'!I12,'12 35'!I12,'12 3Z'!I12)</f>
        <v>67225.710000000006</v>
      </c>
      <c r="J12" s="709">
        <f t="shared" si="3"/>
        <v>0</v>
      </c>
      <c r="K12" s="712">
        <f>SUM('12 30'!K12,'12 31'!K12,'12 3B'!K12,'12 35'!K12,'12 3Z'!K12)</f>
        <v>71860</v>
      </c>
      <c r="L12" s="712">
        <f>SUM('12 30'!L12,'12 31'!L12,'12 3B'!L12,'12 35'!L12,'12 3Z'!L12)</f>
        <v>61133.150000000009</v>
      </c>
      <c r="M12" s="714">
        <f t="shared" si="4"/>
        <v>10726.849999999991</v>
      </c>
      <c r="N12" s="688">
        <f t="shared" si="5"/>
        <v>210945.71000000002</v>
      </c>
      <c r="O12" s="689">
        <f t="shared" si="5"/>
        <v>200218.86000000004</v>
      </c>
      <c r="P12" s="690">
        <f t="shared" si="6"/>
        <v>10726.849999999977</v>
      </c>
      <c r="Q12" s="713">
        <f>SUM('12 30'!Q12,'12 31'!Q12,'12 3B'!Q12,'12 35'!Q12,'12 3Z'!Q12)</f>
        <v>70315</v>
      </c>
      <c r="R12" s="712">
        <f>SUM('12 30'!R12,'12 31'!R12,'12 3B'!R12,'12 35'!R12,'12 3Z'!R12)</f>
        <v>70315</v>
      </c>
      <c r="S12" s="709">
        <f t="shared" si="7"/>
        <v>0</v>
      </c>
      <c r="T12" s="712">
        <f>SUM('12 30'!T12,'12 31'!T12,'12 3B'!T12,'12 35'!T12,'12 3Z'!T12)</f>
        <v>72658.839999999982</v>
      </c>
      <c r="U12" s="712">
        <f>SUM('12 30'!U12,'12 31'!U12,'12 3B'!U12,'12 35'!U12,'12 3Z'!U12)</f>
        <v>0</v>
      </c>
      <c r="V12" s="709">
        <f t="shared" si="8"/>
        <v>72658.839999999982</v>
      </c>
      <c r="W12" s="712">
        <f>SUM('12 30'!W12,'12 31'!W12,'12 3B'!W12,'12 35'!W12,'12 3Z'!W12)</f>
        <v>70315</v>
      </c>
      <c r="X12" s="712">
        <f>SUM('12 30'!X12,'12 31'!X12,'12 3B'!X12,'12 35'!X12,'12 3Z'!X12)</f>
        <v>0</v>
      </c>
      <c r="Y12" s="714">
        <f t="shared" si="9"/>
        <v>70315</v>
      </c>
      <c r="Z12" s="688">
        <f t="shared" si="10"/>
        <v>213288.83999999997</v>
      </c>
      <c r="AA12" s="701">
        <f t="shared" si="10"/>
        <v>70315</v>
      </c>
      <c r="AB12" s="690">
        <f t="shared" si="11"/>
        <v>142973.83999999997</v>
      </c>
      <c r="AC12" s="713">
        <f t="shared" si="12"/>
        <v>424234.55</v>
      </c>
      <c r="AD12" s="712">
        <f t="shared" si="13"/>
        <v>270533.86000000004</v>
      </c>
      <c r="AE12" s="710">
        <f t="shared" si="14"/>
        <v>153700.68999999994</v>
      </c>
      <c r="AF12" s="712">
        <f>SUM('12 30'!AF12,'12 31'!AF12,'12 3B'!AF12,'12 35'!AF12,'12 3Z'!AF12)</f>
        <v>72658</v>
      </c>
      <c r="AG12" s="712">
        <f>SUM('12 30'!AG12,'12 31'!AG12,'12 3B'!AG12,'12 35'!AG12,'12 3Z'!AG12)</f>
        <v>0</v>
      </c>
      <c r="AH12" s="710">
        <f t="shared" si="15"/>
        <v>72658</v>
      </c>
      <c r="AI12" s="715">
        <f>SUM('12 30'!AI12,'12 31'!AI12,'12 3B'!AI12,'12 35'!AI12,'12 3Z'!AI12)</f>
        <v>72658</v>
      </c>
      <c r="AJ12" s="712">
        <f>SUM('12 30'!AJ12,'12 31'!AJ12,'12 3B'!AJ12,'12 35'!AJ12,'12 3Z'!AJ12)</f>
        <v>0</v>
      </c>
      <c r="AK12" s="710">
        <f t="shared" si="16"/>
        <v>72658</v>
      </c>
      <c r="AL12" s="712">
        <f>SUM('12 30'!AL12,'12 31'!AL12,'12 3B'!AL12,'12 35'!AL12,'12 3Z'!AL12)</f>
        <v>70316.709999999992</v>
      </c>
      <c r="AM12" s="712">
        <f>SUM('12 30'!AM12,'12 31'!AM12,'12 3B'!AM12,'12 35'!AM12,'12 3Z'!AM12)</f>
        <v>0</v>
      </c>
      <c r="AN12" s="709">
        <f t="shared" si="17"/>
        <v>70316.709999999992</v>
      </c>
      <c r="AO12" s="688">
        <f t="shared" si="18"/>
        <v>215632.71</v>
      </c>
      <c r="AP12" s="689">
        <f t="shared" si="18"/>
        <v>0</v>
      </c>
      <c r="AQ12" s="690">
        <f t="shared" si="19"/>
        <v>215632.71</v>
      </c>
      <c r="AR12" s="713">
        <f>SUM('12 30'!AR12,'12 31'!AR12,'12 3B'!AR12,'12 35'!AR12,'12 3Z'!AR12)</f>
        <v>72659</v>
      </c>
      <c r="AS12" s="712">
        <f>SUM('12 30'!AS12,'12 31'!AS12,'12 3B'!AS12,'12 35'!AS12,'12 3Z'!AS12)</f>
        <v>0</v>
      </c>
      <c r="AT12" s="710">
        <f t="shared" si="20"/>
        <v>72659</v>
      </c>
      <c r="AU12" s="712">
        <f>SUM('12 30'!AU12,'12 31'!AU12,'12 3B'!AU12,'12 35'!AU12,'12 3Z'!AU12)</f>
        <v>70314.630000000019</v>
      </c>
      <c r="AV12" s="712">
        <f>SUM('12 30'!AV12,'12 31'!AV12,'12 3B'!AV12,'12 35'!AV12,'12 3Z'!AV12)</f>
        <v>0</v>
      </c>
      <c r="AW12" s="710">
        <f t="shared" si="21"/>
        <v>70314.630000000019</v>
      </c>
      <c r="AX12" s="715">
        <f>SUM('12 30'!AX12,'12 31'!AX12,'12 3B'!AX12,'12 35'!AX12,'12 3Z'!AX12)</f>
        <v>72659</v>
      </c>
      <c r="AY12" s="712">
        <f>SUM('12 30'!AY12,'12 31'!AY12,'12 3B'!AY12,'12 35'!AY12,'12 3Z'!AY12)</f>
        <v>0</v>
      </c>
      <c r="AZ12" s="710">
        <f t="shared" si="22"/>
        <v>72659</v>
      </c>
      <c r="BA12" s="688">
        <f t="shared" si="23"/>
        <v>215632.63</v>
      </c>
      <c r="BB12" s="701">
        <f t="shared" si="23"/>
        <v>0</v>
      </c>
      <c r="BC12" s="706">
        <f t="shared" si="24"/>
        <v>215632.63</v>
      </c>
      <c r="BD12" s="717">
        <f t="shared" si="0"/>
        <v>431265.33999999997</v>
      </c>
      <c r="BE12" s="712">
        <f t="shared" si="1"/>
        <v>0</v>
      </c>
      <c r="BF12" s="716">
        <f t="shared" si="25"/>
        <v>431265.33999999997</v>
      </c>
      <c r="BG12" s="717">
        <f t="shared" si="26"/>
        <v>855499.8899999999</v>
      </c>
      <c r="BH12" s="712">
        <f t="shared" si="27"/>
        <v>270533.86000000004</v>
      </c>
      <c r="BI12" s="716">
        <f t="shared" si="28"/>
        <v>584966.0299999998</v>
      </c>
      <c r="BJ12" s="541"/>
      <c r="BK12" s="380"/>
      <c r="BL12" s="380"/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1"/>
      <c r="CC12" s="381">
        <f>+AG12+'Total foam'!Z13</f>
        <v>0</v>
      </c>
      <c r="CD12" s="381">
        <f t="shared" si="29"/>
        <v>0</v>
      </c>
    </row>
    <row r="13" spans="1:93" s="383" customFormat="1" ht="33" customHeight="1">
      <c r="A13" s="388">
        <f t="shared" si="30"/>
        <v>7</v>
      </c>
      <c r="B13" s="399">
        <v>51306</v>
      </c>
      <c r="C13" s="536" t="s">
        <v>6</v>
      </c>
      <c r="D13" s="697" t="s">
        <v>257</v>
      </c>
      <c r="E13" s="771">
        <f>SUM('12 30'!E13,'12 31'!E13,'12 3B'!E13,'12 35'!E13,'12 3Z'!E13)</f>
        <v>0</v>
      </c>
      <c r="F13" s="712">
        <f>SUM('12 30'!F13,'12 31'!F13,'12 3B'!F13,'12 35'!F13,'12 3Z'!F13)</f>
        <v>0</v>
      </c>
      <c r="G13" s="710">
        <f t="shared" si="2"/>
        <v>0</v>
      </c>
      <c r="H13" s="712">
        <f>SUM('12 30'!H13,'12 31'!H13,'12 3B'!H13,'12 35'!H13,'12 3Z'!H13)</f>
        <v>0</v>
      </c>
      <c r="I13" s="712">
        <f>SUM('12 30'!I13,'12 31'!I13,'12 3B'!I13,'12 35'!I13,'12 3Z'!I13)</f>
        <v>0</v>
      </c>
      <c r="J13" s="709">
        <f t="shared" si="3"/>
        <v>0</v>
      </c>
      <c r="K13" s="712">
        <f>SUM('12 30'!K13,'12 31'!K13,'12 3B'!K13,'12 35'!K13,'12 3Z'!K13)</f>
        <v>0</v>
      </c>
      <c r="L13" s="712">
        <f>SUM('12 30'!L13,'12 31'!L13,'12 3B'!L13,'12 35'!L13,'12 3Z'!L13)</f>
        <v>0</v>
      </c>
      <c r="M13" s="714">
        <f t="shared" si="4"/>
        <v>0</v>
      </c>
      <c r="N13" s="688">
        <f t="shared" si="5"/>
        <v>0</v>
      </c>
      <c r="O13" s="689">
        <f t="shared" si="5"/>
        <v>0</v>
      </c>
      <c r="P13" s="690">
        <f t="shared" si="6"/>
        <v>0</v>
      </c>
      <c r="Q13" s="713">
        <f>SUM('12 30'!Q13,'12 31'!Q13,'12 3B'!Q13,'12 35'!Q13,'12 3Z'!Q13)</f>
        <v>0</v>
      </c>
      <c r="R13" s="712">
        <f>SUM('12 30'!R13,'12 31'!R13,'12 3B'!R13,'12 35'!R13,'12 3Z'!R13)</f>
        <v>0</v>
      </c>
      <c r="S13" s="709">
        <f t="shared" si="7"/>
        <v>0</v>
      </c>
      <c r="T13" s="712">
        <f>SUM('12 30'!T13,'12 31'!T13,'12 3B'!T13,'12 35'!T13,'12 3Z'!T13)</f>
        <v>0</v>
      </c>
      <c r="U13" s="712">
        <f>SUM('12 30'!U13,'12 31'!U13,'12 3B'!U13,'12 35'!U13,'12 3Z'!U13)</f>
        <v>0</v>
      </c>
      <c r="V13" s="709">
        <f t="shared" si="8"/>
        <v>0</v>
      </c>
      <c r="W13" s="712">
        <f>SUM('12 30'!W13,'12 31'!W13,'12 3B'!W13,'12 35'!W13,'12 3Z'!W13)</f>
        <v>0</v>
      </c>
      <c r="X13" s="712">
        <f>SUM('12 30'!X13,'12 31'!X13,'12 3B'!X13,'12 35'!X13,'12 3Z'!X13)</f>
        <v>0</v>
      </c>
      <c r="Y13" s="714">
        <f t="shared" si="9"/>
        <v>0</v>
      </c>
      <c r="Z13" s="688">
        <f t="shared" si="10"/>
        <v>0</v>
      </c>
      <c r="AA13" s="701">
        <f t="shared" si="10"/>
        <v>0</v>
      </c>
      <c r="AB13" s="690">
        <f t="shared" si="11"/>
        <v>0</v>
      </c>
      <c r="AC13" s="713">
        <f t="shared" si="12"/>
        <v>0</v>
      </c>
      <c r="AD13" s="712">
        <f t="shared" si="13"/>
        <v>0</v>
      </c>
      <c r="AE13" s="710">
        <f t="shared" si="14"/>
        <v>0</v>
      </c>
      <c r="AF13" s="712">
        <f>SUM('12 30'!AF13,'12 31'!AF13,'12 3B'!AF13,'12 35'!AF13,'12 3Z'!AF13)</f>
        <v>0</v>
      </c>
      <c r="AG13" s="712">
        <f>SUM('12 30'!AG13,'12 31'!AG13,'12 3B'!AG13,'12 35'!AG13,'12 3Z'!AG13)</f>
        <v>0</v>
      </c>
      <c r="AH13" s="710">
        <f t="shared" si="15"/>
        <v>0</v>
      </c>
      <c r="AI13" s="715">
        <f>SUM('12 30'!AI13,'12 31'!AI13,'12 3B'!AI13,'12 35'!AI13,'12 3Z'!AI13)</f>
        <v>0</v>
      </c>
      <c r="AJ13" s="712">
        <f>SUM('12 30'!AJ13,'12 31'!AJ13,'12 3B'!AJ13,'12 35'!AJ13,'12 3Z'!AJ13)</f>
        <v>0</v>
      </c>
      <c r="AK13" s="710">
        <f t="shared" si="16"/>
        <v>0</v>
      </c>
      <c r="AL13" s="712">
        <f>SUM('12 30'!AL13,'12 31'!AL13,'12 3B'!AL13,'12 35'!AL13,'12 3Z'!AL13)</f>
        <v>0</v>
      </c>
      <c r="AM13" s="712">
        <f>SUM('12 30'!AM13,'12 31'!AM13,'12 3B'!AM13,'12 35'!AM13,'12 3Z'!AM13)</f>
        <v>0</v>
      </c>
      <c r="AN13" s="709">
        <f t="shared" si="17"/>
        <v>0</v>
      </c>
      <c r="AO13" s="688">
        <f t="shared" si="18"/>
        <v>0</v>
      </c>
      <c r="AP13" s="689">
        <f t="shared" si="18"/>
        <v>0</v>
      </c>
      <c r="AQ13" s="690">
        <f t="shared" si="19"/>
        <v>0</v>
      </c>
      <c r="AR13" s="713">
        <f>SUM('12 30'!AR13,'12 31'!AR13,'12 3B'!AR13,'12 35'!AR13,'12 3Z'!AR13)</f>
        <v>0</v>
      </c>
      <c r="AS13" s="712">
        <f>SUM('12 30'!AS13,'12 31'!AS13,'12 3B'!AS13,'12 35'!AS13,'12 3Z'!AS13)</f>
        <v>0</v>
      </c>
      <c r="AT13" s="710">
        <f t="shared" si="20"/>
        <v>0</v>
      </c>
      <c r="AU13" s="712">
        <f>SUM('12 30'!AU13,'12 31'!AU13,'12 3B'!AU13,'12 35'!AU13,'12 3Z'!AU13)</f>
        <v>0</v>
      </c>
      <c r="AV13" s="712">
        <f>SUM('12 30'!AV13,'12 31'!AV13,'12 3B'!AV13,'12 35'!AV13,'12 3Z'!AV13)</f>
        <v>0</v>
      </c>
      <c r="AW13" s="710">
        <f t="shared" si="21"/>
        <v>0</v>
      </c>
      <c r="AX13" s="715">
        <f>SUM('12 30'!AX13,'12 31'!AX13,'12 3B'!AX13,'12 35'!AX13,'12 3Z'!AX13)</f>
        <v>0</v>
      </c>
      <c r="AY13" s="712">
        <f>SUM('12 30'!AY13,'12 31'!AY13,'12 3B'!AY13,'12 35'!AY13,'12 3Z'!AY13)</f>
        <v>0</v>
      </c>
      <c r="AZ13" s="710">
        <f t="shared" si="22"/>
        <v>0</v>
      </c>
      <c r="BA13" s="688">
        <f t="shared" si="23"/>
        <v>0</v>
      </c>
      <c r="BB13" s="701">
        <f t="shared" si="23"/>
        <v>0</v>
      </c>
      <c r="BC13" s="706">
        <f t="shared" si="24"/>
        <v>0</v>
      </c>
      <c r="BD13" s="717">
        <f t="shared" si="0"/>
        <v>0</v>
      </c>
      <c r="BE13" s="712">
        <f t="shared" si="1"/>
        <v>0</v>
      </c>
      <c r="BF13" s="716">
        <f t="shared" si="25"/>
        <v>0</v>
      </c>
      <c r="BG13" s="717">
        <f t="shared" si="26"/>
        <v>0</v>
      </c>
      <c r="BH13" s="712">
        <f t="shared" si="27"/>
        <v>0</v>
      </c>
      <c r="BI13" s="716">
        <f t="shared" si="28"/>
        <v>0</v>
      </c>
      <c r="BJ13" s="541"/>
      <c r="BK13" s="380"/>
      <c r="BL13" s="380"/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1"/>
      <c r="CC13" s="381">
        <f>+AG13+'Total foam'!Z14</f>
        <v>0</v>
      </c>
      <c r="CD13" s="381">
        <f t="shared" si="29"/>
        <v>0</v>
      </c>
    </row>
    <row r="14" spans="1:93" s="383" customFormat="1" ht="33" customHeight="1">
      <c r="A14" s="388">
        <f t="shared" si="30"/>
        <v>8</v>
      </c>
      <c r="B14" s="399">
        <v>51307</v>
      </c>
      <c r="C14" s="536" t="s">
        <v>7</v>
      </c>
      <c r="D14" s="697" t="s">
        <v>258</v>
      </c>
      <c r="E14" s="771">
        <f>SUM('12 30'!E14,'12 31'!E14,'12 3B'!E14,'12 35'!E14,'12 3Z'!E14)</f>
        <v>1173666.6499999999</v>
      </c>
      <c r="F14" s="712">
        <f>SUM('12 30'!F14,'12 31'!F14,'12 3B'!F14,'12 35'!F14,'12 3Z'!F14)</f>
        <v>1924467.7100000002</v>
      </c>
      <c r="G14" s="710">
        <f t="shared" si="2"/>
        <v>-750801.06000000029</v>
      </c>
      <c r="H14" s="712">
        <f>SUM('12 30'!H14,'12 31'!H14,'12 3B'!H14,'12 35'!H14,'12 3Z'!H14)</f>
        <v>1663834.0000000002</v>
      </c>
      <c r="I14" s="712">
        <f>SUM('12 30'!I14,'12 31'!I14,'12 3B'!I14,'12 35'!I14,'12 3Z'!I14)</f>
        <v>1934971.5299999998</v>
      </c>
      <c r="J14" s="709">
        <f t="shared" si="3"/>
        <v>-271137.52999999956</v>
      </c>
      <c r="K14" s="712">
        <f>SUM('12 30'!K14,'12 31'!K14,'12 3B'!K14,'12 35'!K14,'12 3Z'!K14)</f>
        <v>2078492</v>
      </c>
      <c r="L14" s="712">
        <f>SUM('12 30'!L14,'12 31'!L14,'12 3B'!L14,'12 35'!L14,'12 3Z'!L14)</f>
        <v>2657327.65</v>
      </c>
      <c r="M14" s="714">
        <f t="shared" si="4"/>
        <v>-578835.64999999991</v>
      </c>
      <c r="N14" s="688">
        <f t="shared" si="5"/>
        <v>4915992.6500000004</v>
      </c>
      <c r="O14" s="689">
        <f t="shared" si="5"/>
        <v>6516766.8900000006</v>
      </c>
      <c r="P14" s="690">
        <f t="shared" si="6"/>
        <v>-1600774.2400000002</v>
      </c>
      <c r="Q14" s="713">
        <f>SUM('12 30'!Q14,'12 31'!Q14,'12 3B'!Q14,'12 35'!Q14,'12 3Z'!Q14)</f>
        <v>2003872</v>
      </c>
      <c r="R14" s="712">
        <f>SUM('12 30'!R14,'12 31'!R14,'12 3B'!R14,'12 35'!R14,'12 3Z'!R14)</f>
        <v>1015173.03</v>
      </c>
      <c r="S14" s="709">
        <f t="shared" si="7"/>
        <v>988698.97</v>
      </c>
      <c r="T14" s="712">
        <f>SUM('12 30'!T14,'12 31'!T14,'12 3B'!T14,'12 35'!T14,'12 3Z'!T14)</f>
        <v>1914229.7999999998</v>
      </c>
      <c r="U14" s="712">
        <f>SUM('12 30'!U14,'12 31'!U14,'12 3B'!U14,'12 35'!U14,'12 3Z'!U14)</f>
        <v>0</v>
      </c>
      <c r="V14" s="709">
        <f t="shared" si="8"/>
        <v>1914229.7999999998</v>
      </c>
      <c r="W14" s="712">
        <f>SUM('12 30'!W14,'12 31'!W14,'12 3B'!W14,'12 35'!W14,'12 3Z'!W14)</f>
        <v>1599666.02</v>
      </c>
      <c r="X14" s="712">
        <f>SUM('12 30'!X14,'12 31'!X14,'12 3B'!X14,'12 35'!X14,'12 3Z'!X14)</f>
        <v>0</v>
      </c>
      <c r="Y14" s="714">
        <f t="shared" si="9"/>
        <v>1599666.02</v>
      </c>
      <c r="Z14" s="688">
        <f t="shared" si="10"/>
        <v>5517767.8200000003</v>
      </c>
      <c r="AA14" s="701">
        <f t="shared" si="10"/>
        <v>1015173.03</v>
      </c>
      <c r="AB14" s="690">
        <f t="shared" si="11"/>
        <v>4502594.79</v>
      </c>
      <c r="AC14" s="713">
        <f t="shared" si="12"/>
        <v>10433760.469999999</v>
      </c>
      <c r="AD14" s="712">
        <f t="shared" si="13"/>
        <v>7531939.9200000009</v>
      </c>
      <c r="AE14" s="710">
        <f t="shared" si="14"/>
        <v>2901820.549999998</v>
      </c>
      <c r="AF14" s="712">
        <f>SUM('12 30'!AF14,'12 31'!AF14,'12 3B'!AF14,'12 35'!AF14,'12 3Z'!AF14)</f>
        <v>1949430.2799999998</v>
      </c>
      <c r="AG14" s="712">
        <f>SUM('12 30'!AG14,'12 31'!AG14,'12 3B'!AG14,'12 35'!AG14,'12 3Z'!AG14)</f>
        <v>0</v>
      </c>
      <c r="AH14" s="710">
        <f t="shared" si="15"/>
        <v>1949430.2799999998</v>
      </c>
      <c r="AI14" s="715">
        <f>SUM('12 30'!AI14,'12 31'!AI14,'12 3B'!AI14,'12 35'!AI14,'12 3Z'!AI14)</f>
        <v>2234636.36</v>
      </c>
      <c r="AJ14" s="712">
        <f>SUM('12 30'!AJ14,'12 31'!AJ14,'12 3B'!AJ14,'12 35'!AJ14,'12 3Z'!AJ14)</f>
        <v>0</v>
      </c>
      <c r="AK14" s="710">
        <f t="shared" si="16"/>
        <v>2234636.36</v>
      </c>
      <c r="AL14" s="712">
        <f>SUM('12 30'!AL14,'12 31'!AL14,'12 3B'!AL14,'12 35'!AL14,'12 3Z'!AL14)</f>
        <v>2414687.4699999997</v>
      </c>
      <c r="AM14" s="712">
        <f>SUM('12 30'!AM14,'12 31'!AM14,'12 3B'!AM14,'12 35'!AM14,'12 3Z'!AM14)</f>
        <v>0</v>
      </c>
      <c r="AN14" s="709">
        <f t="shared" si="17"/>
        <v>2414687.4699999997</v>
      </c>
      <c r="AO14" s="688">
        <f t="shared" si="18"/>
        <v>6598754.1099999994</v>
      </c>
      <c r="AP14" s="689">
        <f t="shared" si="18"/>
        <v>0</v>
      </c>
      <c r="AQ14" s="690">
        <f t="shared" si="19"/>
        <v>6598754.1099999994</v>
      </c>
      <c r="AR14" s="713">
        <f>SUM('12 30'!AR14,'12 31'!AR14,'12 3B'!AR14,'12 35'!AR14,'12 3Z'!AR14)</f>
        <v>1593284.48</v>
      </c>
      <c r="AS14" s="712">
        <f>SUM('12 30'!AS14,'12 31'!AS14,'12 3B'!AS14,'12 35'!AS14,'12 3Z'!AS14)</f>
        <v>0</v>
      </c>
      <c r="AT14" s="710">
        <f t="shared" si="20"/>
        <v>1593284.48</v>
      </c>
      <c r="AU14" s="712">
        <f>SUM('12 30'!AU14,'12 31'!AU14,'12 3B'!AU14,'12 35'!AU14,'12 3Z'!AU14)</f>
        <v>2533565</v>
      </c>
      <c r="AV14" s="712">
        <f>SUM('12 30'!AV14,'12 31'!AV14,'12 3B'!AV14,'12 35'!AV14,'12 3Z'!AV14)</f>
        <v>0</v>
      </c>
      <c r="AW14" s="710">
        <f t="shared" si="21"/>
        <v>2533565</v>
      </c>
      <c r="AX14" s="715">
        <f>SUM('12 30'!AX14,'12 31'!AX14,'12 3B'!AX14,'12 35'!AX14,'12 3Z'!AX14)</f>
        <v>1514992</v>
      </c>
      <c r="AY14" s="712">
        <f>SUM('12 30'!AY14,'12 31'!AY14,'12 3B'!AY14,'12 35'!AY14,'12 3Z'!AY14)</f>
        <v>0</v>
      </c>
      <c r="AZ14" s="710">
        <f t="shared" si="22"/>
        <v>1514992</v>
      </c>
      <c r="BA14" s="688">
        <f t="shared" si="23"/>
        <v>5641841.4800000004</v>
      </c>
      <c r="BB14" s="701">
        <f t="shared" si="23"/>
        <v>0</v>
      </c>
      <c r="BC14" s="706">
        <f t="shared" si="24"/>
        <v>5641841.4800000004</v>
      </c>
      <c r="BD14" s="717">
        <f t="shared" si="0"/>
        <v>12240595.59</v>
      </c>
      <c r="BE14" s="712">
        <f t="shared" si="1"/>
        <v>0</v>
      </c>
      <c r="BF14" s="716">
        <f t="shared" si="25"/>
        <v>12240595.59</v>
      </c>
      <c r="BG14" s="717">
        <f t="shared" si="26"/>
        <v>22674356.059999999</v>
      </c>
      <c r="BH14" s="712">
        <f t="shared" si="27"/>
        <v>7531939.9200000009</v>
      </c>
      <c r="BI14" s="716">
        <f t="shared" si="28"/>
        <v>15142416.139999997</v>
      </c>
      <c r="BJ14" s="541"/>
      <c r="BK14" s="380"/>
      <c r="BL14" s="380"/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1"/>
      <c r="CC14" s="381">
        <f>+AG14+'Total foam'!Z15</f>
        <v>0</v>
      </c>
      <c r="CD14" s="381">
        <f t="shared" si="29"/>
        <v>0</v>
      </c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  <c r="CO14" s="380"/>
    </row>
    <row r="15" spans="1:93" s="383" customFormat="1" ht="33" customHeight="1">
      <c r="A15" s="388">
        <f t="shared" si="30"/>
        <v>9</v>
      </c>
      <c r="B15" s="399">
        <v>51308</v>
      </c>
      <c r="C15" s="536" t="s">
        <v>8</v>
      </c>
      <c r="D15" s="697" t="s">
        <v>259</v>
      </c>
      <c r="E15" s="771">
        <f>SUM('12 30'!E15,'12 31'!E15,'12 3B'!E15,'12 35'!E15,'12 3Z'!E15)</f>
        <v>1665369.3466274305</v>
      </c>
      <c r="F15" s="712">
        <f>SUM('12 30'!F15,'12 31'!F15,'12 3B'!F15,'12 35'!F15,'12 3Z'!F15)</f>
        <v>2183303</v>
      </c>
      <c r="G15" s="710">
        <f t="shared" si="2"/>
        <v>-517933.65337256948</v>
      </c>
      <c r="H15" s="712">
        <f>SUM('12 30'!H15,'12 31'!H15,'12 3B'!H15,'12 35'!H15,'12 3Z'!H15)</f>
        <v>1723016.3671134529</v>
      </c>
      <c r="I15" s="712">
        <f>SUM('12 30'!I15,'12 31'!I15,'12 3B'!I15,'12 35'!I15,'12 3Z'!I15)</f>
        <v>2112928</v>
      </c>
      <c r="J15" s="709">
        <f t="shared" si="3"/>
        <v>-389911.63288654713</v>
      </c>
      <c r="K15" s="712">
        <f>SUM('12 30'!K15,'12 31'!K15,'12 3B'!K15,'12 35'!K15,'12 3Z'!K15)</f>
        <v>1853742.2357515641</v>
      </c>
      <c r="L15" s="712">
        <f>SUM('12 30'!L15,'12 31'!L15,'12 3B'!L15,'12 35'!L15,'12 3Z'!L15)</f>
        <v>2102043</v>
      </c>
      <c r="M15" s="714">
        <f t="shared" si="4"/>
        <v>-248300.76424843585</v>
      </c>
      <c r="N15" s="688">
        <f t="shared" si="5"/>
        <v>5242127.9494924471</v>
      </c>
      <c r="O15" s="689">
        <f t="shared" si="5"/>
        <v>6398274</v>
      </c>
      <c r="P15" s="690">
        <f t="shared" si="6"/>
        <v>-1156146.0505075529</v>
      </c>
      <c r="Q15" s="713">
        <f>SUM('12 30'!Q15,'12 31'!Q15,'12 3B'!Q15,'12 35'!Q15,'12 3Z'!Q15)</f>
        <v>1532099.0963442652</v>
      </c>
      <c r="R15" s="712">
        <f>SUM('12 30'!R15,'12 31'!R15,'12 3B'!R15,'12 35'!R15,'12 3Z'!R15)</f>
        <v>1089739</v>
      </c>
      <c r="S15" s="709">
        <f t="shared" si="7"/>
        <v>442360.09634426516</v>
      </c>
      <c r="T15" s="712">
        <f>SUM('12 30'!T15,'12 31'!T15,'12 3B'!T15,'12 35'!T15,'12 3Z'!T15)</f>
        <v>1652249.2567500179</v>
      </c>
      <c r="U15" s="712">
        <f>SUM('12 30'!U15,'12 31'!U15,'12 3B'!U15,'12 35'!U15,'12 3Z'!U15)</f>
        <v>0</v>
      </c>
      <c r="V15" s="709">
        <f t="shared" si="8"/>
        <v>1652249.2567500179</v>
      </c>
      <c r="W15" s="712">
        <f>SUM('12 30'!W15,'12 31'!W15,'12 3B'!W15,'12 35'!W15,'12 3Z'!W15)</f>
        <v>2024330.4806322847</v>
      </c>
      <c r="X15" s="712">
        <f>SUM('12 30'!X15,'12 31'!X15,'12 3B'!X15,'12 35'!X15,'12 3Z'!X15)</f>
        <v>0</v>
      </c>
      <c r="Y15" s="714">
        <f t="shared" si="9"/>
        <v>2024330.4806322847</v>
      </c>
      <c r="Z15" s="688">
        <f t="shared" si="10"/>
        <v>5208678.8337265681</v>
      </c>
      <c r="AA15" s="701">
        <f t="shared" si="10"/>
        <v>1089739</v>
      </c>
      <c r="AB15" s="690">
        <f t="shared" si="11"/>
        <v>4118939.8337265681</v>
      </c>
      <c r="AC15" s="713">
        <f t="shared" si="12"/>
        <v>10450806.783219015</v>
      </c>
      <c r="AD15" s="712">
        <f t="shared" si="13"/>
        <v>7488013</v>
      </c>
      <c r="AE15" s="710">
        <f t="shared" si="14"/>
        <v>2962793.7832190152</v>
      </c>
      <c r="AF15" s="712">
        <f>SUM('12 30'!AF15,'12 31'!AF15,'12 3B'!AF15,'12 35'!AF15,'12 3Z'!AF15)</f>
        <v>1891791.3111361926</v>
      </c>
      <c r="AG15" s="712">
        <f>SUM('12 30'!AG15,'12 31'!AG15,'12 3B'!AG15,'12 35'!AG15,'12 3Z'!AG15)</f>
        <v>0</v>
      </c>
      <c r="AH15" s="710">
        <f t="shared" si="15"/>
        <v>1891791.3111361926</v>
      </c>
      <c r="AI15" s="715">
        <f>SUM('12 30'!AI15,'12 31'!AI15,'12 3B'!AI15,'12 35'!AI15,'12 3Z'!AI15)</f>
        <v>1873452.6872709428</v>
      </c>
      <c r="AJ15" s="712">
        <f>SUM('12 30'!AJ15,'12 31'!AJ15,'12 3B'!AJ15,'12 35'!AJ15,'12 3Z'!AJ15)</f>
        <v>0</v>
      </c>
      <c r="AK15" s="710">
        <f t="shared" si="16"/>
        <v>1873452.6872709428</v>
      </c>
      <c r="AL15" s="712">
        <f>SUM('12 30'!AL15,'12 31'!AL15,'12 3B'!AL15,'12 35'!AL15,'12 3Z'!AL15)</f>
        <v>2039031.777676926</v>
      </c>
      <c r="AM15" s="712">
        <f>SUM('12 30'!AM15,'12 31'!AM15,'12 3B'!AM15,'12 35'!AM15,'12 3Z'!AM15)</f>
        <v>0</v>
      </c>
      <c r="AN15" s="709">
        <f t="shared" si="17"/>
        <v>2039031.777676926</v>
      </c>
      <c r="AO15" s="688">
        <f t="shared" si="18"/>
        <v>5804275.7760840617</v>
      </c>
      <c r="AP15" s="689">
        <f t="shared" si="18"/>
        <v>0</v>
      </c>
      <c r="AQ15" s="690">
        <f t="shared" si="19"/>
        <v>5804275.7760840617</v>
      </c>
      <c r="AR15" s="713">
        <f>SUM('12 30'!AR15,'12 31'!AR15,'12 3B'!AR15,'12 35'!AR15,'12 3Z'!AR15)</f>
        <v>2046257.2958176853</v>
      </c>
      <c r="AS15" s="712">
        <f>SUM('12 30'!AS15,'12 31'!AS15,'12 3B'!AS15,'12 35'!AS15,'12 3Z'!AS15)</f>
        <v>0</v>
      </c>
      <c r="AT15" s="710">
        <f t="shared" si="20"/>
        <v>2046257.2958176853</v>
      </c>
      <c r="AU15" s="712">
        <f>SUM('12 30'!AU15,'12 31'!AU15,'12 3B'!AU15,'12 35'!AU15,'12 3Z'!AU15)</f>
        <v>1995756.5063990597</v>
      </c>
      <c r="AV15" s="712">
        <f>SUM('12 30'!AV15,'12 31'!AV15,'12 3B'!AV15,'12 35'!AV15,'12 3Z'!AV15)</f>
        <v>0</v>
      </c>
      <c r="AW15" s="710">
        <f t="shared" si="21"/>
        <v>1995756.5063990597</v>
      </c>
      <c r="AX15" s="715">
        <f>SUM('12 30'!AX15,'12 31'!AX15,'12 3B'!AX15,'12 35'!AX15,'12 3Z'!AX15)</f>
        <v>1964053.8444597304</v>
      </c>
      <c r="AY15" s="712">
        <f>SUM('12 30'!AY15,'12 31'!AY15,'12 3B'!AY15,'12 35'!AY15,'12 3Z'!AY15)</f>
        <v>0</v>
      </c>
      <c r="AZ15" s="710">
        <f t="shared" si="22"/>
        <v>1964053.8444597304</v>
      </c>
      <c r="BA15" s="688">
        <f t="shared" si="23"/>
        <v>6006067.6466764752</v>
      </c>
      <c r="BB15" s="701">
        <f t="shared" si="23"/>
        <v>0</v>
      </c>
      <c r="BC15" s="706">
        <f t="shared" si="24"/>
        <v>6006067.6466764752</v>
      </c>
      <c r="BD15" s="717">
        <f t="shared" si="0"/>
        <v>11810343.422760539</v>
      </c>
      <c r="BE15" s="712">
        <f t="shared" si="1"/>
        <v>0</v>
      </c>
      <c r="BF15" s="716">
        <f t="shared" si="25"/>
        <v>11810343.422760539</v>
      </c>
      <c r="BG15" s="717">
        <f t="shared" si="26"/>
        <v>22261150.205979556</v>
      </c>
      <c r="BH15" s="712">
        <f t="shared" si="27"/>
        <v>7488013</v>
      </c>
      <c r="BI15" s="716">
        <f t="shared" si="28"/>
        <v>14773137.205979556</v>
      </c>
      <c r="BJ15" s="541"/>
      <c r="BK15" s="380"/>
      <c r="BL15" s="380"/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1"/>
      <c r="CC15" s="381">
        <f>+AG15+'Total foam'!Z16</f>
        <v>0</v>
      </c>
      <c r="CD15" s="381">
        <f t="shared" si="29"/>
        <v>0</v>
      </c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  <c r="CO15" s="380"/>
    </row>
    <row r="16" spans="1:93" s="383" customFormat="1" ht="33" customHeight="1">
      <c r="A16" s="388">
        <f t="shared" si="30"/>
        <v>10</v>
      </c>
      <c r="B16" s="399">
        <v>51309</v>
      </c>
      <c r="C16" s="536" t="s">
        <v>9</v>
      </c>
      <c r="D16" s="697" t="s">
        <v>260</v>
      </c>
      <c r="E16" s="771">
        <f>SUM('12 30'!E16,'12 31'!E16,'12 3B'!E16,'12 35'!E16,'12 3Z'!E16)</f>
        <v>0</v>
      </c>
      <c r="F16" s="712">
        <f>SUM('12 30'!F16,'12 31'!F16,'12 3B'!F16,'12 35'!F16,'12 3Z'!F16)</f>
        <v>0</v>
      </c>
      <c r="G16" s="710">
        <f t="shared" si="2"/>
        <v>0</v>
      </c>
      <c r="H16" s="712">
        <f>SUM('12 30'!H16,'12 31'!H16,'12 3B'!H16,'12 35'!H16,'12 3Z'!H16)</f>
        <v>0</v>
      </c>
      <c r="I16" s="712">
        <f>SUM('12 30'!I16,'12 31'!I16,'12 3B'!I16,'12 35'!I16,'12 3Z'!I16)</f>
        <v>0</v>
      </c>
      <c r="J16" s="709">
        <f t="shared" si="3"/>
        <v>0</v>
      </c>
      <c r="K16" s="712">
        <f>SUM('12 30'!K16,'12 31'!K16,'12 3B'!K16,'12 35'!K16,'12 3Z'!K16)</f>
        <v>0</v>
      </c>
      <c r="L16" s="712">
        <f>SUM('12 30'!L16,'12 31'!L16,'12 3B'!L16,'12 35'!L16,'12 3Z'!L16)</f>
        <v>0</v>
      </c>
      <c r="M16" s="714">
        <f t="shared" si="4"/>
        <v>0</v>
      </c>
      <c r="N16" s="688">
        <f t="shared" si="5"/>
        <v>0</v>
      </c>
      <c r="O16" s="689">
        <f t="shared" si="5"/>
        <v>0</v>
      </c>
      <c r="P16" s="690">
        <f t="shared" si="6"/>
        <v>0</v>
      </c>
      <c r="Q16" s="713">
        <f>SUM('12 30'!Q16,'12 31'!Q16,'12 3B'!Q16,'12 35'!Q16,'12 3Z'!Q16)</f>
        <v>0</v>
      </c>
      <c r="R16" s="712">
        <f>SUM('12 30'!R16,'12 31'!R16,'12 3B'!R16,'12 35'!R16,'12 3Z'!R16)</f>
        <v>0</v>
      </c>
      <c r="S16" s="709">
        <f t="shared" si="7"/>
        <v>0</v>
      </c>
      <c r="T16" s="712">
        <f>SUM('12 30'!T16,'12 31'!T16,'12 3B'!T16,'12 35'!T16,'12 3Z'!T16)</f>
        <v>0</v>
      </c>
      <c r="U16" s="712">
        <f>SUM('12 30'!U16,'12 31'!U16,'12 3B'!U16,'12 35'!U16,'12 3Z'!U16)</f>
        <v>0</v>
      </c>
      <c r="V16" s="709">
        <f t="shared" si="8"/>
        <v>0</v>
      </c>
      <c r="W16" s="712">
        <f>SUM('12 30'!W16,'12 31'!W16,'12 3B'!W16,'12 35'!W16,'12 3Z'!W16)</f>
        <v>0</v>
      </c>
      <c r="X16" s="712">
        <f>SUM('12 30'!X16,'12 31'!X16,'12 3B'!X16,'12 35'!X16,'12 3Z'!X16)</f>
        <v>0</v>
      </c>
      <c r="Y16" s="714">
        <f t="shared" si="9"/>
        <v>0</v>
      </c>
      <c r="Z16" s="688">
        <f t="shared" si="10"/>
        <v>0</v>
      </c>
      <c r="AA16" s="701">
        <f t="shared" si="10"/>
        <v>0</v>
      </c>
      <c r="AB16" s="690">
        <f t="shared" si="11"/>
        <v>0</v>
      </c>
      <c r="AC16" s="713">
        <f t="shared" si="12"/>
        <v>0</v>
      </c>
      <c r="AD16" s="712">
        <f t="shared" si="13"/>
        <v>0</v>
      </c>
      <c r="AE16" s="710">
        <f t="shared" si="14"/>
        <v>0</v>
      </c>
      <c r="AF16" s="712">
        <f>SUM('12 30'!AF16,'12 31'!AF16,'12 3B'!AF16,'12 35'!AF16,'12 3Z'!AF16)</f>
        <v>0</v>
      </c>
      <c r="AG16" s="712">
        <f>SUM('12 30'!AG16,'12 31'!AG16,'12 3B'!AG16,'12 35'!AG16,'12 3Z'!AG16)</f>
        <v>0</v>
      </c>
      <c r="AH16" s="710">
        <f t="shared" si="15"/>
        <v>0</v>
      </c>
      <c r="AI16" s="715">
        <f>SUM('12 30'!AI16,'12 31'!AI16,'12 3B'!AI16,'12 35'!AI16,'12 3Z'!AI16)</f>
        <v>0</v>
      </c>
      <c r="AJ16" s="712">
        <f>SUM('12 30'!AJ16,'12 31'!AJ16,'12 3B'!AJ16,'12 35'!AJ16,'12 3Z'!AJ16)</f>
        <v>0</v>
      </c>
      <c r="AK16" s="710">
        <f t="shared" si="16"/>
        <v>0</v>
      </c>
      <c r="AL16" s="712">
        <f>SUM('12 30'!AL16,'12 31'!AL16,'12 3B'!AL16,'12 35'!AL16,'12 3Z'!AL16)</f>
        <v>0</v>
      </c>
      <c r="AM16" s="712">
        <f>SUM('12 30'!AM16,'12 31'!AM16,'12 3B'!AM16,'12 35'!AM16,'12 3Z'!AM16)</f>
        <v>0</v>
      </c>
      <c r="AN16" s="709">
        <f t="shared" si="17"/>
        <v>0</v>
      </c>
      <c r="AO16" s="688">
        <f t="shared" si="18"/>
        <v>0</v>
      </c>
      <c r="AP16" s="689">
        <f t="shared" si="18"/>
        <v>0</v>
      </c>
      <c r="AQ16" s="690">
        <f t="shared" si="19"/>
        <v>0</v>
      </c>
      <c r="AR16" s="713">
        <f>SUM('12 30'!AR16,'12 31'!AR16,'12 3B'!AR16,'12 35'!AR16,'12 3Z'!AR16)</f>
        <v>0</v>
      </c>
      <c r="AS16" s="712">
        <f>SUM('12 30'!AS16,'12 31'!AS16,'12 3B'!AS16,'12 35'!AS16,'12 3Z'!AS16)</f>
        <v>0</v>
      </c>
      <c r="AT16" s="710">
        <f t="shared" si="20"/>
        <v>0</v>
      </c>
      <c r="AU16" s="712">
        <f>SUM('12 30'!AU16,'12 31'!AU16,'12 3B'!AU16,'12 35'!AU16,'12 3Z'!AU16)</f>
        <v>0</v>
      </c>
      <c r="AV16" s="712">
        <f>SUM('12 30'!AV16,'12 31'!AV16,'12 3B'!AV16,'12 35'!AV16,'12 3Z'!AV16)</f>
        <v>0</v>
      </c>
      <c r="AW16" s="710">
        <f t="shared" si="21"/>
        <v>0</v>
      </c>
      <c r="AX16" s="715">
        <f>SUM('12 30'!AX16,'12 31'!AX16,'12 3B'!AX16,'12 35'!AX16,'12 3Z'!AX16)</f>
        <v>0</v>
      </c>
      <c r="AY16" s="712">
        <f>SUM('12 30'!AY16,'12 31'!AY16,'12 3B'!AY16,'12 35'!AY16,'12 3Z'!AY16)</f>
        <v>0</v>
      </c>
      <c r="AZ16" s="710">
        <f t="shared" si="22"/>
        <v>0</v>
      </c>
      <c r="BA16" s="688">
        <f t="shared" si="23"/>
        <v>0</v>
      </c>
      <c r="BB16" s="701">
        <f t="shared" si="23"/>
        <v>0</v>
      </c>
      <c r="BC16" s="706">
        <f t="shared" si="24"/>
        <v>0</v>
      </c>
      <c r="BD16" s="717">
        <f t="shared" si="0"/>
        <v>0</v>
      </c>
      <c r="BE16" s="712">
        <f t="shared" si="1"/>
        <v>0</v>
      </c>
      <c r="BF16" s="716">
        <f t="shared" si="25"/>
        <v>0</v>
      </c>
      <c r="BG16" s="717">
        <f t="shared" si="26"/>
        <v>0</v>
      </c>
      <c r="BH16" s="712">
        <f t="shared" si="27"/>
        <v>0</v>
      </c>
      <c r="BI16" s="716">
        <f t="shared" si="28"/>
        <v>0</v>
      </c>
      <c r="BJ16" s="541"/>
      <c r="BK16" s="380"/>
      <c r="BL16" s="380"/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1"/>
      <c r="CC16" s="381">
        <f>+AG16+'Total foam'!Z17</f>
        <v>0</v>
      </c>
      <c r="CD16" s="381">
        <f t="shared" si="29"/>
        <v>0</v>
      </c>
    </row>
    <row r="17" spans="1:82" s="383" customFormat="1" ht="33" customHeight="1">
      <c r="A17" s="388">
        <f t="shared" si="30"/>
        <v>11</v>
      </c>
      <c r="B17" s="399">
        <v>51310</v>
      </c>
      <c r="C17" s="536" t="s">
        <v>10</v>
      </c>
      <c r="D17" s="697" t="s">
        <v>261</v>
      </c>
      <c r="E17" s="771">
        <f>SUM('12 30'!E17,'12 31'!E17,'12 3B'!E17,'12 35'!E17,'12 3Z'!E17)</f>
        <v>0</v>
      </c>
      <c r="F17" s="712">
        <f>SUM('12 30'!F17,'12 31'!F17,'12 3B'!F17,'12 35'!F17,'12 3Z'!F17)</f>
        <v>0</v>
      </c>
      <c r="G17" s="710">
        <f t="shared" si="2"/>
        <v>0</v>
      </c>
      <c r="H17" s="712">
        <f>SUM('12 30'!H17,'12 31'!H17,'12 3B'!H17,'12 35'!H17,'12 3Z'!H17)</f>
        <v>0</v>
      </c>
      <c r="I17" s="712">
        <f>SUM('12 30'!I17,'12 31'!I17,'12 3B'!I17,'12 35'!I17,'12 3Z'!I17)</f>
        <v>0</v>
      </c>
      <c r="J17" s="709">
        <f t="shared" si="3"/>
        <v>0</v>
      </c>
      <c r="K17" s="712">
        <f>SUM('12 30'!K17,'12 31'!K17,'12 3B'!K17,'12 35'!K17,'12 3Z'!K17)</f>
        <v>0</v>
      </c>
      <c r="L17" s="712">
        <f>SUM('12 30'!L17,'12 31'!L17,'12 3B'!L17,'12 35'!L17,'12 3Z'!L17)</f>
        <v>0</v>
      </c>
      <c r="M17" s="714">
        <f t="shared" si="4"/>
        <v>0</v>
      </c>
      <c r="N17" s="688">
        <f t="shared" si="5"/>
        <v>0</v>
      </c>
      <c r="O17" s="689">
        <f t="shared" si="5"/>
        <v>0</v>
      </c>
      <c r="P17" s="690">
        <f t="shared" si="6"/>
        <v>0</v>
      </c>
      <c r="Q17" s="713">
        <f>SUM('12 30'!Q17,'12 31'!Q17,'12 3B'!Q17,'12 35'!Q17,'12 3Z'!Q17)</f>
        <v>0</v>
      </c>
      <c r="R17" s="712">
        <f>SUM('12 30'!R17,'12 31'!R17,'12 3B'!R17,'12 35'!R17,'12 3Z'!R17)</f>
        <v>0</v>
      </c>
      <c r="S17" s="709">
        <f t="shared" si="7"/>
        <v>0</v>
      </c>
      <c r="T17" s="712">
        <f>SUM('12 30'!T17,'12 31'!T17,'12 3B'!T17,'12 35'!T17,'12 3Z'!T17)</f>
        <v>0</v>
      </c>
      <c r="U17" s="712">
        <f>SUM('12 30'!U17,'12 31'!U17,'12 3B'!U17,'12 35'!U17,'12 3Z'!U17)</f>
        <v>0</v>
      </c>
      <c r="V17" s="709">
        <f t="shared" si="8"/>
        <v>0</v>
      </c>
      <c r="W17" s="712">
        <f>SUM('12 30'!W17,'12 31'!W17,'12 3B'!W17,'12 35'!W17,'12 3Z'!W17)</f>
        <v>0</v>
      </c>
      <c r="X17" s="712">
        <f>SUM('12 30'!X17,'12 31'!X17,'12 3B'!X17,'12 35'!X17,'12 3Z'!X17)</f>
        <v>0</v>
      </c>
      <c r="Y17" s="714">
        <f t="shared" si="9"/>
        <v>0</v>
      </c>
      <c r="Z17" s="688">
        <f t="shared" si="10"/>
        <v>0</v>
      </c>
      <c r="AA17" s="701">
        <f t="shared" si="10"/>
        <v>0</v>
      </c>
      <c r="AB17" s="690">
        <f t="shared" si="11"/>
        <v>0</v>
      </c>
      <c r="AC17" s="713">
        <f t="shared" si="12"/>
        <v>0</v>
      </c>
      <c r="AD17" s="712">
        <f t="shared" si="13"/>
        <v>0</v>
      </c>
      <c r="AE17" s="710">
        <f t="shared" si="14"/>
        <v>0</v>
      </c>
      <c r="AF17" s="712">
        <f>SUM('12 30'!AF17,'12 31'!AF17,'12 3B'!AF17,'12 35'!AF17,'12 3Z'!AF17)</f>
        <v>0</v>
      </c>
      <c r="AG17" s="712">
        <f>SUM('12 30'!AG17,'12 31'!AG17,'12 3B'!AG17,'12 35'!AG17,'12 3Z'!AG17)</f>
        <v>0</v>
      </c>
      <c r="AH17" s="710">
        <f t="shared" si="15"/>
        <v>0</v>
      </c>
      <c r="AI17" s="715">
        <f>SUM('12 30'!AI17,'12 31'!AI17,'12 3B'!AI17,'12 35'!AI17,'12 3Z'!AI17)</f>
        <v>0</v>
      </c>
      <c r="AJ17" s="712">
        <f>SUM('12 30'!AJ17,'12 31'!AJ17,'12 3B'!AJ17,'12 35'!AJ17,'12 3Z'!AJ17)</f>
        <v>0</v>
      </c>
      <c r="AK17" s="710">
        <f t="shared" si="16"/>
        <v>0</v>
      </c>
      <c r="AL17" s="712">
        <f>SUM('12 30'!AL17,'12 31'!AL17,'12 3B'!AL17,'12 35'!AL17,'12 3Z'!AL17)</f>
        <v>0</v>
      </c>
      <c r="AM17" s="712">
        <f>SUM('12 30'!AM17,'12 31'!AM17,'12 3B'!AM17,'12 35'!AM17,'12 3Z'!AM17)</f>
        <v>0</v>
      </c>
      <c r="AN17" s="709">
        <f t="shared" si="17"/>
        <v>0</v>
      </c>
      <c r="AO17" s="688">
        <f t="shared" si="18"/>
        <v>0</v>
      </c>
      <c r="AP17" s="689">
        <f t="shared" si="18"/>
        <v>0</v>
      </c>
      <c r="AQ17" s="690">
        <f t="shared" si="19"/>
        <v>0</v>
      </c>
      <c r="AR17" s="713">
        <f>SUM('12 30'!AR17,'12 31'!AR17,'12 3B'!AR17,'12 35'!AR17,'12 3Z'!AR17)</f>
        <v>0</v>
      </c>
      <c r="AS17" s="712">
        <f>SUM('12 30'!AS17,'12 31'!AS17,'12 3B'!AS17,'12 35'!AS17,'12 3Z'!AS17)</f>
        <v>0</v>
      </c>
      <c r="AT17" s="710">
        <f t="shared" si="20"/>
        <v>0</v>
      </c>
      <c r="AU17" s="712">
        <f>SUM('12 30'!AU17,'12 31'!AU17,'12 3B'!AU17,'12 35'!AU17,'12 3Z'!AU17)</f>
        <v>0</v>
      </c>
      <c r="AV17" s="712">
        <f>SUM('12 30'!AV17,'12 31'!AV17,'12 3B'!AV17,'12 35'!AV17,'12 3Z'!AV17)</f>
        <v>0</v>
      </c>
      <c r="AW17" s="710">
        <f t="shared" si="21"/>
        <v>0</v>
      </c>
      <c r="AX17" s="715">
        <f>SUM('12 30'!AX17,'12 31'!AX17,'12 3B'!AX17,'12 35'!AX17,'12 3Z'!AX17)</f>
        <v>0</v>
      </c>
      <c r="AY17" s="712">
        <f>SUM('12 30'!AY17,'12 31'!AY17,'12 3B'!AY17,'12 35'!AY17,'12 3Z'!AY17)</f>
        <v>0</v>
      </c>
      <c r="AZ17" s="710">
        <f t="shared" si="22"/>
        <v>0</v>
      </c>
      <c r="BA17" s="688">
        <f t="shared" si="23"/>
        <v>0</v>
      </c>
      <c r="BB17" s="701">
        <f t="shared" si="23"/>
        <v>0</v>
      </c>
      <c r="BC17" s="706">
        <f t="shared" si="24"/>
        <v>0</v>
      </c>
      <c r="BD17" s="717">
        <f t="shared" si="0"/>
        <v>0</v>
      </c>
      <c r="BE17" s="712">
        <f t="shared" si="1"/>
        <v>0</v>
      </c>
      <c r="BF17" s="716">
        <f t="shared" si="25"/>
        <v>0</v>
      </c>
      <c r="BG17" s="717">
        <f t="shared" si="26"/>
        <v>0</v>
      </c>
      <c r="BH17" s="712">
        <f t="shared" si="27"/>
        <v>0</v>
      </c>
      <c r="BI17" s="716">
        <f t="shared" si="28"/>
        <v>0</v>
      </c>
      <c r="BJ17" s="541"/>
      <c r="BK17" s="380"/>
      <c r="BL17" s="380"/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1"/>
      <c r="CC17" s="381">
        <f>+AG17+'Total foam'!Z18</f>
        <v>0</v>
      </c>
      <c r="CD17" s="381">
        <f t="shared" si="29"/>
        <v>0</v>
      </c>
    </row>
    <row r="18" spans="1:82" s="383" customFormat="1" ht="33" customHeight="1">
      <c r="A18" s="388">
        <f t="shared" si="30"/>
        <v>12</v>
      </c>
      <c r="B18" s="399">
        <v>51311</v>
      </c>
      <c r="C18" s="536" t="s">
        <v>41</v>
      </c>
      <c r="D18" s="697" t="s">
        <v>262</v>
      </c>
      <c r="E18" s="771">
        <f>SUM('12 30'!E18,'12 31'!E18,'12 3B'!E18,'12 35'!E18,'12 3Z'!E18)</f>
        <v>178200</v>
      </c>
      <c r="F18" s="712">
        <f>SUM('12 30'!F18,'12 31'!F18,'12 3B'!F18,'12 35'!F18,'12 3Z'!F18)</f>
        <v>187200</v>
      </c>
      <c r="G18" s="710">
        <f t="shared" si="2"/>
        <v>-9000</v>
      </c>
      <c r="H18" s="712">
        <f>SUM('12 30'!H18,'12 31'!H18,'12 3B'!H18,'12 35'!H18,'12 3Z'!H18)</f>
        <v>178200</v>
      </c>
      <c r="I18" s="712">
        <f>SUM('12 30'!I18,'12 31'!I18,'12 3B'!I18,'12 35'!I18,'12 3Z'!I18)</f>
        <v>187200</v>
      </c>
      <c r="J18" s="709">
        <f t="shared" si="3"/>
        <v>-9000</v>
      </c>
      <c r="K18" s="712">
        <f>SUM('12 30'!K18,'12 31'!K18,'12 3B'!K18,'12 35'!K18,'12 3Z'!K18)</f>
        <v>178200</v>
      </c>
      <c r="L18" s="712">
        <f>SUM('12 30'!L18,'12 31'!L18,'12 3B'!L18,'12 35'!L18,'12 3Z'!L18)</f>
        <v>187200</v>
      </c>
      <c r="M18" s="714">
        <f t="shared" si="4"/>
        <v>-9000</v>
      </c>
      <c r="N18" s="688">
        <f t="shared" si="5"/>
        <v>534600</v>
      </c>
      <c r="O18" s="689">
        <f t="shared" si="5"/>
        <v>561600</v>
      </c>
      <c r="P18" s="690">
        <f t="shared" si="6"/>
        <v>-27000</v>
      </c>
      <c r="Q18" s="713">
        <f>SUM('12 30'!Q18,'12 31'!Q18,'12 3B'!Q18,'12 35'!Q18,'12 3Z'!Q18)</f>
        <v>178200</v>
      </c>
      <c r="R18" s="712">
        <f>SUM('12 30'!R18,'12 31'!R18,'12 3B'!R18,'12 35'!R18,'12 3Z'!R18)</f>
        <v>187200</v>
      </c>
      <c r="S18" s="709">
        <f t="shared" si="7"/>
        <v>-9000</v>
      </c>
      <c r="T18" s="712">
        <f>SUM('12 30'!T18,'12 31'!T18,'12 3B'!T18,'12 35'!T18,'12 3Z'!T18)</f>
        <v>0</v>
      </c>
      <c r="U18" s="712">
        <f>SUM('12 30'!U18,'12 31'!U18,'12 3B'!U18,'12 35'!U18,'12 3Z'!U18)</f>
        <v>0</v>
      </c>
      <c r="V18" s="709">
        <f t="shared" si="8"/>
        <v>0</v>
      </c>
      <c r="W18" s="712">
        <f>SUM('12 30'!W18,'12 31'!W18,'12 3B'!W18,'12 35'!W18,'12 3Z'!W18)</f>
        <v>0</v>
      </c>
      <c r="X18" s="712">
        <f>SUM('12 30'!X18,'12 31'!X18,'12 3B'!X18,'12 35'!X18,'12 3Z'!X18)</f>
        <v>0</v>
      </c>
      <c r="Y18" s="714">
        <f t="shared" si="9"/>
        <v>0</v>
      </c>
      <c r="Z18" s="688">
        <f t="shared" si="10"/>
        <v>178200</v>
      </c>
      <c r="AA18" s="701">
        <f t="shared" si="10"/>
        <v>187200</v>
      </c>
      <c r="AB18" s="690">
        <f t="shared" si="11"/>
        <v>-9000</v>
      </c>
      <c r="AC18" s="713">
        <f t="shared" si="12"/>
        <v>712800</v>
      </c>
      <c r="AD18" s="712">
        <f t="shared" si="13"/>
        <v>748800</v>
      </c>
      <c r="AE18" s="710">
        <f t="shared" si="14"/>
        <v>-36000</v>
      </c>
      <c r="AF18" s="712">
        <f>SUM('12 30'!AF18,'12 31'!AF18,'12 3B'!AF18,'12 35'!AF18,'12 3Z'!AF18)</f>
        <v>0</v>
      </c>
      <c r="AG18" s="712">
        <f>SUM('12 30'!AG18,'12 31'!AG18,'12 3B'!AG18,'12 35'!AG18,'12 3Z'!AG18)</f>
        <v>0</v>
      </c>
      <c r="AH18" s="710">
        <f t="shared" si="15"/>
        <v>0</v>
      </c>
      <c r="AI18" s="715">
        <f>SUM('12 30'!AI18,'12 31'!AI18,'12 3B'!AI18,'12 35'!AI18,'12 3Z'!AI18)</f>
        <v>0</v>
      </c>
      <c r="AJ18" s="712">
        <f>SUM('12 30'!AJ18,'12 31'!AJ18,'12 3B'!AJ18,'12 35'!AJ18,'12 3Z'!AJ18)</f>
        <v>0</v>
      </c>
      <c r="AK18" s="710">
        <f t="shared" si="16"/>
        <v>0</v>
      </c>
      <c r="AL18" s="712">
        <f>SUM('12 30'!AL18,'12 31'!AL18,'12 3B'!AL18,'12 35'!AL18,'12 3Z'!AL18)</f>
        <v>0</v>
      </c>
      <c r="AM18" s="712">
        <f>SUM('12 30'!AM18,'12 31'!AM18,'12 3B'!AM18,'12 35'!AM18,'12 3Z'!AM18)</f>
        <v>0</v>
      </c>
      <c r="AN18" s="709">
        <f t="shared" si="17"/>
        <v>0</v>
      </c>
      <c r="AO18" s="688">
        <f t="shared" si="18"/>
        <v>0</v>
      </c>
      <c r="AP18" s="689">
        <f t="shared" si="18"/>
        <v>0</v>
      </c>
      <c r="AQ18" s="690">
        <f t="shared" si="19"/>
        <v>0</v>
      </c>
      <c r="AR18" s="713">
        <f>SUM('12 30'!AR18,'12 31'!AR18,'12 3B'!AR18,'12 35'!AR18,'12 3Z'!AR18)</f>
        <v>700000</v>
      </c>
      <c r="AS18" s="712">
        <f>SUM('12 30'!AS18,'12 31'!AS18,'12 3B'!AS18,'12 35'!AS18,'12 3Z'!AS18)</f>
        <v>0</v>
      </c>
      <c r="AT18" s="710">
        <f t="shared" si="20"/>
        <v>700000</v>
      </c>
      <c r="AU18" s="712">
        <f>SUM('12 30'!AU18,'12 31'!AU18,'12 3B'!AU18,'12 35'!AU18,'12 3Z'!AU18)</f>
        <v>700000</v>
      </c>
      <c r="AV18" s="712">
        <f>SUM('12 30'!AV18,'12 31'!AV18,'12 3B'!AV18,'12 35'!AV18,'12 3Z'!AV18)</f>
        <v>0</v>
      </c>
      <c r="AW18" s="710">
        <f t="shared" si="21"/>
        <v>700000</v>
      </c>
      <c r="AX18" s="715">
        <f>SUM('12 30'!AX18,'12 31'!AX18,'12 3B'!AX18,'12 35'!AX18,'12 3Z'!AX18)</f>
        <v>700000</v>
      </c>
      <c r="AY18" s="712">
        <f>SUM('12 30'!AY18,'12 31'!AY18,'12 3B'!AY18,'12 35'!AY18,'12 3Z'!AY18)</f>
        <v>0</v>
      </c>
      <c r="AZ18" s="710">
        <f t="shared" si="22"/>
        <v>700000</v>
      </c>
      <c r="BA18" s="688">
        <f t="shared" si="23"/>
        <v>2100000</v>
      </c>
      <c r="BB18" s="701">
        <f t="shared" si="23"/>
        <v>0</v>
      </c>
      <c r="BC18" s="706">
        <f t="shared" si="24"/>
        <v>2100000</v>
      </c>
      <c r="BD18" s="717">
        <f t="shared" si="0"/>
        <v>2100000</v>
      </c>
      <c r="BE18" s="712">
        <f t="shared" si="1"/>
        <v>0</v>
      </c>
      <c r="BF18" s="716">
        <f t="shared" si="25"/>
        <v>2100000</v>
      </c>
      <c r="BG18" s="717">
        <f t="shared" si="26"/>
        <v>2812800</v>
      </c>
      <c r="BH18" s="712">
        <f t="shared" si="27"/>
        <v>748800</v>
      </c>
      <c r="BI18" s="716">
        <f t="shared" si="28"/>
        <v>2064000</v>
      </c>
      <c r="BJ18" s="541"/>
      <c r="BK18" s="380"/>
      <c r="BL18" s="380"/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1"/>
      <c r="CC18" s="381">
        <f>+AG18+'Total foam'!Z19</f>
        <v>0</v>
      </c>
      <c r="CD18" s="381">
        <f t="shared" si="29"/>
        <v>0</v>
      </c>
    </row>
    <row r="19" spans="1:82" s="383" customFormat="1" ht="33" customHeight="1">
      <c r="A19" s="388">
        <f t="shared" si="30"/>
        <v>13</v>
      </c>
      <c r="B19" s="399">
        <v>51312</v>
      </c>
      <c r="C19" s="536" t="s">
        <v>62</v>
      </c>
      <c r="D19" s="698" t="s">
        <v>263</v>
      </c>
      <c r="E19" s="771">
        <f>SUM('12 30'!E19,'12 31'!E19,'12 3B'!E19,'12 35'!E19,'12 3Z'!E19)</f>
        <v>1510709</v>
      </c>
      <c r="F19" s="712">
        <f>SUM('12 30'!F19,'12 31'!F19,'12 3B'!F19,'12 35'!F19,'12 3Z'!F19)</f>
        <v>1182921.3400000001</v>
      </c>
      <c r="G19" s="710">
        <f t="shared" si="2"/>
        <v>327787.65999999992</v>
      </c>
      <c r="H19" s="712">
        <f>SUM('12 30'!H19,'12 31'!H19,'12 3B'!H19,'12 35'!H19,'12 3Z'!H19)</f>
        <v>766436</v>
      </c>
      <c r="I19" s="712">
        <f>SUM('12 30'!I19,'12 31'!I19,'12 3B'!I19,'12 35'!I19,'12 3Z'!I19)</f>
        <v>1020505.8500000001</v>
      </c>
      <c r="J19" s="709">
        <f t="shared" si="3"/>
        <v>-254069.85000000009</v>
      </c>
      <c r="K19" s="712">
        <f>SUM('12 30'!K19,'12 31'!K19,'12 3B'!K19,'12 35'!K19,'12 3Z'!K19)</f>
        <v>889030</v>
      </c>
      <c r="L19" s="712">
        <f>SUM('12 30'!L19,'12 31'!L19,'12 3B'!L19,'12 35'!L19,'12 3Z'!L19)</f>
        <v>1077330.21</v>
      </c>
      <c r="M19" s="714">
        <f t="shared" si="4"/>
        <v>-188300.20999999996</v>
      </c>
      <c r="N19" s="688">
        <f t="shared" si="5"/>
        <v>3166175</v>
      </c>
      <c r="O19" s="689">
        <f t="shared" si="5"/>
        <v>3280757.4000000004</v>
      </c>
      <c r="P19" s="690">
        <f t="shared" si="6"/>
        <v>-114582.40000000037</v>
      </c>
      <c r="Q19" s="713">
        <f>SUM('12 30'!Q19,'12 31'!Q19,'12 3B'!Q19,'12 35'!Q19,'12 3Z'!Q19)</f>
        <v>1199200</v>
      </c>
      <c r="R19" s="712">
        <f>SUM('12 30'!R19,'12 31'!R19,'12 3B'!R19,'12 35'!R19,'12 3Z'!R19)</f>
        <v>649650.87</v>
      </c>
      <c r="S19" s="709">
        <f t="shared" si="7"/>
        <v>549549.13</v>
      </c>
      <c r="T19" s="712">
        <f>SUM('12 30'!T19,'12 31'!T19,'12 3B'!T19,'12 35'!T19,'12 3Z'!T19)</f>
        <v>1674500</v>
      </c>
      <c r="U19" s="712">
        <f>SUM('12 30'!U19,'12 31'!U19,'12 3B'!U19,'12 35'!U19,'12 3Z'!U19)</f>
        <v>0</v>
      </c>
      <c r="V19" s="709">
        <f t="shared" si="8"/>
        <v>1674500</v>
      </c>
      <c r="W19" s="712">
        <f>SUM('12 30'!W19,'12 31'!W19,'12 3B'!W19,'12 35'!W19,'12 3Z'!W19)</f>
        <v>358235</v>
      </c>
      <c r="X19" s="712">
        <f>SUM('12 30'!X19,'12 31'!X19,'12 3B'!X19,'12 35'!X19,'12 3Z'!X19)</f>
        <v>0</v>
      </c>
      <c r="Y19" s="714">
        <f t="shared" si="9"/>
        <v>358235</v>
      </c>
      <c r="Z19" s="688">
        <f t="shared" si="10"/>
        <v>3231935</v>
      </c>
      <c r="AA19" s="701">
        <f t="shared" si="10"/>
        <v>649650.87</v>
      </c>
      <c r="AB19" s="690">
        <f t="shared" si="11"/>
        <v>2582284.13</v>
      </c>
      <c r="AC19" s="713">
        <f t="shared" si="12"/>
        <v>6398110</v>
      </c>
      <c r="AD19" s="712">
        <f t="shared" si="13"/>
        <v>3930408.2700000005</v>
      </c>
      <c r="AE19" s="710">
        <f t="shared" si="14"/>
        <v>2467701.7299999995</v>
      </c>
      <c r="AF19" s="712">
        <f>SUM('12 30'!AF19,'12 31'!AF19,'12 3B'!AF19,'12 35'!AF19,'12 3Z'!AF19)</f>
        <v>521585</v>
      </c>
      <c r="AG19" s="712">
        <f>SUM('12 30'!AG19,'12 31'!AG19,'12 3B'!AG19,'12 35'!AG19,'12 3Z'!AG19)</f>
        <v>0</v>
      </c>
      <c r="AH19" s="710">
        <f t="shared" si="15"/>
        <v>521585</v>
      </c>
      <c r="AI19" s="715">
        <f>SUM('12 30'!AI19,'12 31'!AI19,'12 3B'!AI19,'12 35'!AI19,'12 3Z'!AI19)</f>
        <v>237600</v>
      </c>
      <c r="AJ19" s="712">
        <f>SUM('12 30'!AJ19,'12 31'!AJ19,'12 3B'!AJ19,'12 35'!AJ19,'12 3Z'!AJ19)</f>
        <v>0</v>
      </c>
      <c r="AK19" s="710">
        <f t="shared" si="16"/>
        <v>237600</v>
      </c>
      <c r="AL19" s="712">
        <f>SUM('12 30'!AL19,'12 31'!AL19,'12 3B'!AL19,'12 35'!AL19,'12 3Z'!AL19)</f>
        <v>633450</v>
      </c>
      <c r="AM19" s="712">
        <f>SUM('12 30'!AM19,'12 31'!AM19,'12 3B'!AM19,'12 35'!AM19,'12 3Z'!AM19)</f>
        <v>0</v>
      </c>
      <c r="AN19" s="709">
        <f t="shared" si="17"/>
        <v>633450</v>
      </c>
      <c r="AO19" s="688">
        <f t="shared" si="18"/>
        <v>1392635</v>
      </c>
      <c r="AP19" s="689">
        <f t="shared" si="18"/>
        <v>0</v>
      </c>
      <c r="AQ19" s="690">
        <f t="shared" si="19"/>
        <v>1392635</v>
      </c>
      <c r="AR19" s="713">
        <f>SUM('12 30'!AR19,'12 31'!AR19,'12 3B'!AR19,'12 35'!AR19,'12 3Z'!AR19)</f>
        <v>122600</v>
      </c>
      <c r="AS19" s="712">
        <f>SUM('12 30'!AS19,'12 31'!AS19,'12 3B'!AS19,'12 35'!AS19,'12 3Z'!AS19)</f>
        <v>0</v>
      </c>
      <c r="AT19" s="710">
        <f t="shared" si="20"/>
        <v>122600</v>
      </c>
      <c r="AU19" s="712">
        <f>SUM('12 30'!AU19,'12 31'!AU19,'12 3B'!AU19,'12 35'!AU19,'12 3Z'!AU19)</f>
        <v>194450</v>
      </c>
      <c r="AV19" s="712">
        <f>SUM('12 30'!AV19,'12 31'!AV19,'12 3B'!AV19,'12 35'!AV19,'12 3Z'!AV19)</f>
        <v>0</v>
      </c>
      <c r="AW19" s="710">
        <f t="shared" si="21"/>
        <v>194450</v>
      </c>
      <c r="AX19" s="715">
        <f>SUM('12 30'!AX19,'12 31'!AX19,'12 3B'!AX19,'12 35'!AX19,'12 3Z'!AX19)</f>
        <v>344000</v>
      </c>
      <c r="AY19" s="712">
        <f>SUM('12 30'!AY19,'12 31'!AY19,'12 3B'!AY19,'12 35'!AY19,'12 3Z'!AY19)</f>
        <v>0</v>
      </c>
      <c r="AZ19" s="710">
        <f t="shared" si="22"/>
        <v>344000</v>
      </c>
      <c r="BA19" s="688">
        <f t="shared" si="23"/>
        <v>661050</v>
      </c>
      <c r="BB19" s="701">
        <f t="shared" si="23"/>
        <v>0</v>
      </c>
      <c r="BC19" s="706">
        <f t="shared" si="24"/>
        <v>661050</v>
      </c>
      <c r="BD19" s="717">
        <f t="shared" si="0"/>
        <v>2053685</v>
      </c>
      <c r="BE19" s="712">
        <f t="shared" si="1"/>
        <v>0</v>
      </c>
      <c r="BF19" s="716">
        <f t="shared" si="25"/>
        <v>2053685</v>
      </c>
      <c r="BG19" s="717">
        <f t="shared" si="26"/>
        <v>8451795</v>
      </c>
      <c r="BH19" s="712">
        <f t="shared" si="27"/>
        <v>3930408.2700000005</v>
      </c>
      <c r="BI19" s="716">
        <f t="shared" si="28"/>
        <v>4521386.7299999995</v>
      </c>
      <c r="BJ19" s="541"/>
      <c r="BK19" s="380"/>
      <c r="BL19" s="380"/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1"/>
      <c r="CC19" s="381">
        <f>+AG19+'Total foam'!Z20</f>
        <v>0</v>
      </c>
      <c r="CD19" s="381">
        <f t="shared" si="29"/>
        <v>0</v>
      </c>
    </row>
    <row r="20" spans="1:82" s="383" customFormat="1" ht="33" customHeight="1">
      <c r="A20" s="388">
        <f t="shared" si="30"/>
        <v>14</v>
      </c>
      <c r="B20" s="399">
        <v>51313</v>
      </c>
      <c r="C20" s="536" t="s">
        <v>11</v>
      </c>
      <c r="D20" s="698" t="s">
        <v>264</v>
      </c>
      <c r="E20" s="771">
        <f>SUM('12 30'!E20,'12 31'!E20,'12 3B'!E20,'12 35'!E20,'12 3Z'!E20)</f>
        <v>0</v>
      </c>
      <c r="F20" s="712">
        <f>SUM('12 30'!F20,'12 31'!F20,'12 3B'!F20,'12 35'!F20,'12 3Z'!F20)</f>
        <v>0</v>
      </c>
      <c r="G20" s="710">
        <f t="shared" si="2"/>
        <v>0</v>
      </c>
      <c r="H20" s="712">
        <f>SUM('12 30'!H20,'12 31'!H20,'12 3B'!H20,'12 35'!H20,'12 3Z'!H20)</f>
        <v>0</v>
      </c>
      <c r="I20" s="712">
        <f>SUM('12 30'!I20,'12 31'!I20,'12 3B'!I20,'12 35'!I20,'12 3Z'!I20)</f>
        <v>0</v>
      </c>
      <c r="J20" s="709">
        <f t="shared" si="3"/>
        <v>0</v>
      </c>
      <c r="K20" s="712">
        <f>SUM('12 30'!K20,'12 31'!K20,'12 3B'!K20,'12 35'!K20,'12 3Z'!K20)</f>
        <v>0</v>
      </c>
      <c r="L20" s="712">
        <f>SUM('12 30'!L20,'12 31'!L20,'12 3B'!L20,'12 35'!L20,'12 3Z'!L20)</f>
        <v>0</v>
      </c>
      <c r="M20" s="714">
        <f t="shared" si="4"/>
        <v>0</v>
      </c>
      <c r="N20" s="688">
        <f t="shared" si="5"/>
        <v>0</v>
      </c>
      <c r="O20" s="689">
        <f t="shared" si="5"/>
        <v>0</v>
      </c>
      <c r="P20" s="690">
        <f t="shared" si="6"/>
        <v>0</v>
      </c>
      <c r="Q20" s="713">
        <f>SUM('12 30'!Q20,'12 31'!Q20,'12 3B'!Q20,'12 35'!Q20,'12 3Z'!Q20)</f>
        <v>0</v>
      </c>
      <c r="R20" s="712">
        <f>SUM('12 30'!R20,'12 31'!R20,'12 3B'!R20,'12 35'!R20,'12 3Z'!R20)</f>
        <v>0</v>
      </c>
      <c r="S20" s="709">
        <f t="shared" si="7"/>
        <v>0</v>
      </c>
      <c r="T20" s="712">
        <f>SUM('12 30'!T20,'12 31'!T20,'12 3B'!T20,'12 35'!T20,'12 3Z'!T20)</f>
        <v>0</v>
      </c>
      <c r="U20" s="712">
        <f>SUM('12 30'!U20,'12 31'!U20,'12 3B'!U20,'12 35'!U20,'12 3Z'!U20)</f>
        <v>0</v>
      </c>
      <c r="V20" s="709">
        <f t="shared" si="8"/>
        <v>0</v>
      </c>
      <c r="W20" s="712">
        <f>SUM('12 30'!W20,'12 31'!W20,'12 3B'!W20,'12 35'!W20,'12 3Z'!W20)</f>
        <v>0</v>
      </c>
      <c r="X20" s="712">
        <f>SUM('12 30'!X20,'12 31'!X20,'12 3B'!X20,'12 35'!X20,'12 3Z'!X20)</f>
        <v>0</v>
      </c>
      <c r="Y20" s="714">
        <f t="shared" si="9"/>
        <v>0</v>
      </c>
      <c r="Z20" s="688">
        <f t="shared" si="10"/>
        <v>0</v>
      </c>
      <c r="AA20" s="701">
        <f t="shared" si="10"/>
        <v>0</v>
      </c>
      <c r="AB20" s="690">
        <f t="shared" si="11"/>
        <v>0</v>
      </c>
      <c r="AC20" s="713">
        <f t="shared" si="12"/>
        <v>0</v>
      </c>
      <c r="AD20" s="712">
        <f t="shared" si="13"/>
        <v>0</v>
      </c>
      <c r="AE20" s="710">
        <f t="shared" si="14"/>
        <v>0</v>
      </c>
      <c r="AF20" s="712">
        <f>SUM('12 30'!AF20,'12 31'!AF20,'12 3B'!AF20,'12 35'!AF20,'12 3Z'!AF20)</f>
        <v>0</v>
      </c>
      <c r="AG20" s="712">
        <f>SUM('12 30'!AG20,'12 31'!AG20,'12 3B'!AG20,'12 35'!AG20,'12 3Z'!AG20)</f>
        <v>0</v>
      </c>
      <c r="AH20" s="710">
        <f t="shared" si="15"/>
        <v>0</v>
      </c>
      <c r="AI20" s="715">
        <f>SUM('12 30'!AI20,'12 31'!AI20,'12 3B'!AI20,'12 35'!AI20,'12 3Z'!AI20)</f>
        <v>0</v>
      </c>
      <c r="AJ20" s="712">
        <f>SUM('12 30'!AJ20,'12 31'!AJ20,'12 3B'!AJ20,'12 35'!AJ20,'12 3Z'!AJ20)</f>
        <v>0</v>
      </c>
      <c r="AK20" s="710">
        <f t="shared" si="16"/>
        <v>0</v>
      </c>
      <c r="AL20" s="712">
        <f>SUM('12 30'!AL20,'12 31'!AL20,'12 3B'!AL20,'12 35'!AL20,'12 3Z'!AL20)</f>
        <v>0</v>
      </c>
      <c r="AM20" s="712">
        <f>SUM('12 30'!AM20,'12 31'!AM20,'12 3B'!AM20,'12 35'!AM20,'12 3Z'!AM20)</f>
        <v>0</v>
      </c>
      <c r="AN20" s="709">
        <f t="shared" si="17"/>
        <v>0</v>
      </c>
      <c r="AO20" s="688">
        <f t="shared" si="18"/>
        <v>0</v>
      </c>
      <c r="AP20" s="689">
        <f t="shared" si="18"/>
        <v>0</v>
      </c>
      <c r="AQ20" s="690">
        <f t="shared" si="19"/>
        <v>0</v>
      </c>
      <c r="AR20" s="713">
        <f>SUM('12 30'!AR20,'12 31'!AR20,'12 3B'!AR20,'12 35'!AR20,'12 3Z'!AR20)</f>
        <v>0</v>
      </c>
      <c r="AS20" s="712">
        <f>SUM('12 30'!AS20,'12 31'!AS20,'12 3B'!AS20,'12 35'!AS20,'12 3Z'!AS20)</f>
        <v>0</v>
      </c>
      <c r="AT20" s="710">
        <f t="shared" si="20"/>
        <v>0</v>
      </c>
      <c r="AU20" s="712">
        <f>SUM('12 30'!AU20,'12 31'!AU20,'12 3B'!AU20,'12 35'!AU20,'12 3Z'!AU20)</f>
        <v>0</v>
      </c>
      <c r="AV20" s="712">
        <f>SUM('12 30'!AV20,'12 31'!AV20,'12 3B'!AV20,'12 35'!AV20,'12 3Z'!AV20)</f>
        <v>0</v>
      </c>
      <c r="AW20" s="710">
        <f t="shared" si="21"/>
        <v>0</v>
      </c>
      <c r="AX20" s="715">
        <f>SUM('12 30'!AX20,'12 31'!AX20,'12 3B'!AX20,'12 35'!AX20,'12 3Z'!AX20)</f>
        <v>0</v>
      </c>
      <c r="AY20" s="712">
        <f>SUM('12 30'!AY20,'12 31'!AY20,'12 3B'!AY20,'12 35'!AY20,'12 3Z'!AY20)</f>
        <v>0</v>
      </c>
      <c r="AZ20" s="710">
        <f t="shared" si="22"/>
        <v>0</v>
      </c>
      <c r="BA20" s="688">
        <f t="shared" si="23"/>
        <v>0</v>
      </c>
      <c r="BB20" s="701">
        <f t="shared" si="23"/>
        <v>0</v>
      </c>
      <c r="BC20" s="706">
        <f t="shared" si="24"/>
        <v>0</v>
      </c>
      <c r="BD20" s="717">
        <f t="shared" si="0"/>
        <v>0</v>
      </c>
      <c r="BE20" s="712">
        <f t="shared" si="1"/>
        <v>0</v>
      </c>
      <c r="BF20" s="716">
        <f t="shared" si="25"/>
        <v>0</v>
      </c>
      <c r="BG20" s="717">
        <f t="shared" si="26"/>
        <v>0</v>
      </c>
      <c r="BH20" s="712">
        <f t="shared" si="27"/>
        <v>0</v>
      </c>
      <c r="BI20" s="716">
        <f t="shared" si="28"/>
        <v>0</v>
      </c>
      <c r="BJ20" s="541"/>
      <c r="BK20" s="380"/>
      <c r="BL20" s="380"/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1"/>
      <c r="CC20" s="381">
        <f>+AG20+'Total foam'!Z21</f>
        <v>0</v>
      </c>
      <c r="CD20" s="381">
        <f t="shared" si="29"/>
        <v>0</v>
      </c>
    </row>
    <row r="21" spans="1:82" s="383" customFormat="1" ht="33" customHeight="1">
      <c r="A21" s="388">
        <f t="shared" si="30"/>
        <v>15</v>
      </c>
      <c r="B21" s="399">
        <v>51314</v>
      </c>
      <c r="C21" s="536" t="s">
        <v>12</v>
      </c>
      <c r="D21" s="698" t="s">
        <v>265</v>
      </c>
      <c r="E21" s="771">
        <f>SUM('12 30'!E21,'12 31'!E21,'12 3B'!E21,'12 35'!E21,'12 3Z'!E21)</f>
        <v>0</v>
      </c>
      <c r="F21" s="712">
        <f>SUM('12 30'!F21,'12 31'!F21,'12 3B'!F21,'12 35'!F21,'12 3Z'!F21)</f>
        <v>0</v>
      </c>
      <c r="G21" s="710">
        <f t="shared" si="2"/>
        <v>0</v>
      </c>
      <c r="H21" s="712">
        <f>SUM('12 30'!H21,'12 31'!H21,'12 3B'!H21,'12 35'!H21,'12 3Z'!H21)</f>
        <v>0</v>
      </c>
      <c r="I21" s="712">
        <f>SUM('12 30'!I21,'12 31'!I21,'12 3B'!I21,'12 35'!I21,'12 3Z'!I21)</f>
        <v>0</v>
      </c>
      <c r="J21" s="709">
        <f t="shared" si="3"/>
        <v>0</v>
      </c>
      <c r="K21" s="712">
        <f>SUM('12 30'!K21,'12 31'!K21,'12 3B'!K21,'12 35'!K21,'12 3Z'!K21)</f>
        <v>0</v>
      </c>
      <c r="L21" s="712">
        <f>SUM('12 30'!L21,'12 31'!L21,'12 3B'!L21,'12 35'!L21,'12 3Z'!L21)</f>
        <v>0</v>
      </c>
      <c r="M21" s="714">
        <f t="shared" si="4"/>
        <v>0</v>
      </c>
      <c r="N21" s="688">
        <f t="shared" si="5"/>
        <v>0</v>
      </c>
      <c r="O21" s="689">
        <f t="shared" si="5"/>
        <v>0</v>
      </c>
      <c r="P21" s="690">
        <f t="shared" si="6"/>
        <v>0</v>
      </c>
      <c r="Q21" s="713">
        <f>SUM('12 30'!Q21,'12 31'!Q21,'12 3B'!Q21,'12 35'!Q21,'12 3Z'!Q21)</f>
        <v>0</v>
      </c>
      <c r="R21" s="712">
        <f>SUM('12 30'!R21,'12 31'!R21,'12 3B'!R21,'12 35'!R21,'12 3Z'!R21)</f>
        <v>0</v>
      </c>
      <c r="S21" s="709">
        <f t="shared" si="7"/>
        <v>0</v>
      </c>
      <c r="T21" s="712">
        <f>SUM('12 30'!T21,'12 31'!T21,'12 3B'!T21,'12 35'!T21,'12 3Z'!T21)</f>
        <v>0</v>
      </c>
      <c r="U21" s="712">
        <f>SUM('12 30'!U21,'12 31'!U21,'12 3B'!U21,'12 35'!U21,'12 3Z'!U21)</f>
        <v>0</v>
      </c>
      <c r="V21" s="709">
        <f t="shared" si="8"/>
        <v>0</v>
      </c>
      <c r="W21" s="712">
        <f>SUM('12 30'!W21,'12 31'!W21,'12 3B'!W21,'12 35'!W21,'12 3Z'!W21)</f>
        <v>0</v>
      </c>
      <c r="X21" s="712">
        <f>SUM('12 30'!X21,'12 31'!X21,'12 3B'!X21,'12 35'!X21,'12 3Z'!X21)</f>
        <v>0</v>
      </c>
      <c r="Y21" s="714">
        <f t="shared" si="9"/>
        <v>0</v>
      </c>
      <c r="Z21" s="688">
        <f t="shared" si="10"/>
        <v>0</v>
      </c>
      <c r="AA21" s="701">
        <f t="shared" si="10"/>
        <v>0</v>
      </c>
      <c r="AB21" s="690">
        <f t="shared" si="11"/>
        <v>0</v>
      </c>
      <c r="AC21" s="713">
        <f t="shared" si="12"/>
        <v>0</v>
      </c>
      <c r="AD21" s="712">
        <f t="shared" si="13"/>
        <v>0</v>
      </c>
      <c r="AE21" s="710">
        <f t="shared" si="14"/>
        <v>0</v>
      </c>
      <c r="AF21" s="712">
        <f>SUM('12 30'!AF21,'12 31'!AF21,'12 3B'!AF21,'12 35'!AF21,'12 3Z'!AF21)</f>
        <v>0</v>
      </c>
      <c r="AG21" s="712">
        <f>SUM('12 30'!AG21,'12 31'!AG21,'12 3B'!AG21,'12 35'!AG21,'12 3Z'!AG21)</f>
        <v>0</v>
      </c>
      <c r="AH21" s="710">
        <f t="shared" si="15"/>
        <v>0</v>
      </c>
      <c r="AI21" s="715">
        <f>SUM('12 30'!AI21,'12 31'!AI21,'12 3B'!AI21,'12 35'!AI21,'12 3Z'!AI21)</f>
        <v>0</v>
      </c>
      <c r="AJ21" s="712">
        <f>SUM('12 30'!AJ21,'12 31'!AJ21,'12 3B'!AJ21,'12 35'!AJ21,'12 3Z'!AJ21)</f>
        <v>0</v>
      </c>
      <c r="AK21" s="710">
        <f t="shared" si="16"/>
        <v>0</v>
      </c>
      <c r="AL21" s="712">
        <f>SUM('12 30'!AL21,'12 31'!AL21,'12 3B'!AL21,'12 35'!AL21,'12 3Z'!AL21)</f>
        <v>0</v>
      </c>
      <c r="AM21" s="712">
        <f>SUM('12 30'!AM21,'12 31'!AM21,'12 3B'!AM21,'12 35'!AM21,'12 3Z'!AM21)</f>
        <v>0</v>
      </c>
      <c r="AN21" s="709">
        <f t="shared" si="17"/>
        <v>0</v>
      </c>
      <c r="AO21" s="688">
        <f t="shared" si="18"/>
        <v>0</v>
      </c>
      <c r="AP21" s="689">
        <f t="shared" si="18"/>
        <v>0</v>
      </c>
      <c r="AQ21" s="690">
        <f t="shared" si="19"/>
        <v>0</v>
      </c>
      <c r="AR21" s="713">
        <f>SUM('12 30'!AR21,'12 31'!AR21,'12 3B'!AR21,'12 35'!AR21,'12 3Z'!AR21)</f>
        <v>0</v>
      </c>
      <c r="AS21" s="712">
        <f>SUM('12 30'!AS21,'12 31'!AS21,'12 3B'!AS21,'12 35'!AS21,'12 3Z'!AS21)</f>
        <v>0</v>
      </c>
      <c r="AT21" s="710">
        <f t="shared" si="20"/>
        <v>0</v>
      </c>
      <c r="AU21" s="712">
        <f>SUM('12 30'!AU21,'12 31'!AU21,'12 3B'!AU21,'12 35'!AU21,'12 3Z'!AU21)</f>
        <v>0</v>
      </c>
      <c r="AV21" s="712">
        <f>SUM('12 30'!AV21,'12 31'!AV21,'12 3B'!AV21,'12 35'!AV21,'12 3Z'!AV21)</f>
        <v>0</v>
      </c>
      <c r="AW21" s="710">
        <f t="shared" si="21"/>
        <v>0</v>
      </c>
      <c r="AX21" s="715">
        <f>SUM('12 30'!AX21,'12 31'!AX21,'12 3B'!AX21,'12 35'!AX21,'12 3Z'!AX21)</f>
        <v>0</v>
      </c>
      <c r="AY21" s="712">
        <f>SUM('12 30'!AY21,'12 31'!AY21,'12 3B'!AY21,'12 35'!AY21,'12 3Z'!AY21)</f>
        <v>0</v>
      </c>
      <c r="AZ21" s="710">
        <f t="shared" si="22"/>
        <v>0</v>
      </c>
      <c r="BA21" s="688">
        <f t="shared" si="23"/>
        <v>0</v>
      </c>
      <c r="BB21" s="701">
        <f t="shared" si="23"/>
        <v>0</v>
      </c>
      <c r="BC21" s="706">
        <f t="shared" si="24"/>
        <v>0</v>
      </c>
      <c r="BD21" s="717">
        <f t="shared" si="0"/>
        <v>0</v>
      </c>
      <c r="BE21" s="712">
        <f t="shared" si="1"/>
        <v>0</v>
      </c>
      <c r="BF21" s="716">
        <f t="shared" si="25"/>
        <v>0</v>
      </c>
      <c r="BG21" s="717">
        <f t="shared" si="26"/>
        <v>0</v>
      </c>
      <c r="BH21" s="712">
        <f t="shared" si="27"/>
        <v>0</v>
      </c>
      <c r="BI21" s="716">
        <f t="shared" si="28"/>
        <v>0</v>
      </c>
      <c r="BJ21" s="541"/>
      <c r="BK21" s="380"/>
      <c r="BL21" s="380"/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1"/>
      <c r="CC21" s="381">
        <f>+AG21+'Total foam'!Z22</f>
        <v>0</v>
      </c>
      <c r="CD21" s="381">
        <f t="shared" si="29"/>
        <v>0</v>
      </c>
    </row>
    <row r="22" spans="1:82" s="383" customFormat="1" ht="33" customHeight="1">
      <c r="A22" s="388">
        <f t="shared" si="30"/>
        <v>16</v>
      </c>
      <c r="B22" s="399">
        <v>51315</v>
      </c>
      <c r="C22" s="536" t="s">
        <v>59</v>
      </c>
      <c r="D22" s="698" t="s">
        <v>266</v>
      </c>
      <c r="E22" s="771">
        <f>SUM('12 30'!E22,'12 31'!E22,'12 3B'!E22,'12 35'!E22,'12 3Z'!E22)</f>
        <v>0</v>
      </c>
      <c r="F22" s="712">
        <f>SUM('12 30'!F22,'12 31'!F22,'12 3B'!F22,'12 35'!F22,'12 3Z'!F22)</f>
        <v>0</v>
      </c>
      <c r="G22" s="710">
        <f t="shared" si="2"/>
        <v>0</v>
      </c>
      <c r="H22" s="712">
        <f>SUM('12 30'!H22,'12 31'!H22,'12 3B'!H22,'12 35'!H22,'12 3Z'!H22)</f>
        <v>0</v>
      </c>
      <c r="I22" s="712">
        <f>SUM('12 30'!I22,'12 31'!I22,'12 3B'!I22,'12 35'!I22,'12 3Z'!I22)</f>
        <v>0</v>
      </c>
      <c r="J22" s="709">
        <f t="shared" si="3"/>
        <v>0</v>
      </c>
      <c r="K22" s="712">
        <f>SUM('12 30'!K22,'12 31'!K22,'12 3B'!K22,'12 35'!K22,'12 3Z'!K22)</f>
        <v>0</v>
      </c>
      <c r="L22" s="712">
        <f>SUM('12 30'!L22,'12 31'!L22,'12 3B'!L22,'12 35'!L22,'12 3Z'!L22)</f>
        <v>0</v>
      </c>
      <c r="M22" s="714">
        <f t="shared" si="4"/>
        <v>0</v>
      </c>
      <c r="N22" s="688">
        <f t="shared" si="5"/>
        <v>0</v>
      </c>
      <c r="O22" s="689">
        <f t="shared" si="5"/>
        <v>0</v>
      </c>
      <c r="P22" s="690">
        <f t="shared" si="6"/>
        <v>0</v>
      </c>
      <c r="Q22" s="713">
        <f>SUM('12 30'!Q22,'12 31'!Q22,'12 3B'!Q22,'12 35'!Q22,'12 3Z'!Q22)</f>
        <v>0</v>
      </c>
      <c r="R22" s="712">
        <f>SUM('12 30'!R22,'12 31'!R22,'12 3B'!R22,'12 35'!R22,'12 3Z'!R22)</f>
        <v>0</v>
      </c>
      <c r="S22" s="709">
        <f t="shared" si="7"/>
        <v>0</v>
      </c>
      <c r="T22" s="712">
        <f>SUM('12 30'!T22,'12 31'!T22,'12 3B'!T22,'12 35'!T22,'12 3Z'!T22)</f>
        <v>0</v>
      </c>
      <c r="U22" s="712">
        <f>SUM('12 30'!U22,'12 31'!U22,'12 3B'!U22,'12 35'!U22,'12 3Z'!U22)</f>
        <v>0</v>
      </c>
      <c r="V22" s="709">
        <f t="shared" si="8"/>
        <v>0</v>
      </c>
      <c r="W22" s="712">
        <f>SUM('12 30'!W22,'12 31'!W22,'12 3B'!W22,'12 35'!W22,'12 3Z'!W22)</f>
        <v>0</v>
      </c>
      <c r="X22" s="712">
        <f>SUM('12 30'!X22,'12 31'!X22,'12 3B'!X22,'12 35'!X22,'12 3Z'!X22)</f>
        <v>0</v>
      </c>
      <c r="Y22" s="714">
        <f t="shared" si="9"/>
        <v>0</v>
      </c>
      <c r="Z22" s="688">
        <f t="shared" si="10"/>
        <v>0</v>
      </c>
      <c r="AA22" s="701">
        <f t="shared" si="10"/>
        <v>0</v>
      </c>
      <c r="AB22" s="690">
        <f t="shared" si="11"/>
        <v>0</v>
      </c>
      <c r="AC22" s="713">
        <f t="shared" si="12"/>
        <v>0</v>
      </c>
      <c r="AD22" s="712">
        <f t="shared" si="13"/>
        <v>0</v>
      </c>
      <c r="AE22" s="710">
        <f t="shared" si="14"/>
        <v>0</v>
      </c>
      <c r="AF22" s="712">
        <f>SUM('12 30'!AF22,'12 31'!AF22,'12 3B'!AF22,'12 35'!AF22,'12 3Z'!AF22)</f>
        <v>0</v>
      </c>
      <c r="AG22" s="712">
        <f>SUM('12 30'!AG22,'12 31'!AG22,'12 3B'!AG22,'12 35'!AG22,'12 3Z'!AG22)</f>
        <v>0</v>
      </c>
      <c r="AH22" s="710">
        <f t="shared" si="15"/>
        <v>0</v>
      </c>
      <c r="AI22" s="715">
        <f>SUM('12 30'!AI22,'12 31'!AI22,'12 3B'!AI22,'12 35'!AI22,'12 3Z'!AI22)</f>
        <v>0</v>
      </c>
      <c r="AJ22" s="712">
        <f>SUM('12 30'!AJ22,'12 31'!AJ22,'12 3B'!AJ22,'12 35'!AJ22,'12 3Z'!AJ22)</f>
        <v>0</v>
      </c>
      <c r="AK22" s="710">
        <f t="shared" si="16"/>
        <v>0</v>
      </c>
      <c r="AL22" s="712">
        <f>SUM('12 30'!AL22,'12 31'!AL22,'12 3B'!AL22,'12 35'!AL22,'12 3Z'!AL22)</f>
        <v>0</v>
      </c>
      <c r="AM22" s="712">
        <f>SUM('12 30'!AM22,'12 31'!AM22,'12 3B'!AM22,'12 35'!AM22,'12 3Z'!AM22)</f>
        <v>0</v>
      </c>
      <c r="AN22" s="709">
        <f t="shared" si="17"/>
        <v>0</v>
      </c>
      <c r="AO22" s="688">
        <f t="shared" si="18"/>
        <v>0</v>
      </c>
      <c r="AP22" s="689">
        <f t="shared" si="18"/>
        <v>0</v>
      </c>
      <c r="AQ22" s="690">
        <f t="shared" si="19"/>
        <v>0</v>
      </c>
      <c r="AR22" s="713">
        <f>SUM('12 30'!AR22,'12 31'!AR22,'12 3B'!AR22,'12 35'!AR22,'12 3Z'!AR22)</f>
        <v>0</v>
      </c>
      <c r="AS22" s="712">
        <f>SUM('12 30'!AS22,'12 31'!AS22,'12 3B'!AS22,'12 35'!AS22,'12 3Z'!AS22)</f>
        <v>0</v>
      </c>
      <c r="AT22" s="710">
        <f t="shared" si="20"/>
        <v>0</v>
      </c>
      <c r="AU22" s="712">
        <f>SUM('12 30'!AU22,'12 31'!AU22,'12 3B'!AU22,'12 35'!AU22,'12 3Z'!AU22)</f>
        <v>0</v>
      </c>
      <c r="AV22" s="712">
        <f>SUM('12 30'!AV22,'12 31'!AV22,'12 3B'!AV22,'12 35'!AV22,'12 3Z'!AV22)</f>
        <v>0</v>
      </c>
      <c r="AW22" s="710">
        <f t="shared" si="21"/>
        <v>0</v>
      </c>
      <c r="AX22" s="715">
        <f>SUM('12 30'!AX22,'12 31'!AX22,'12 3B'!AX22,'12 35'!AX22,'12 3Z'!AX22)</f>
        <v>0</v>
      </c>
      <c r="AY22" s="712">
        <f>SUM('12 30'!AY22,'12 31'!AY22,'12 3B'!AY22,'12 35'!AY22,'12 3Z'!AY22)</f>
        <v>0</v>
      </c>
      <c r="AZ22" s="710">
        <f t="shared" si="22"/>
        <v>0</v>
      </c>
      <c r="BA22" s="688">
        <f t="shared" si="23"/>
        <v>0</v>
      </c>
      <c r="BB22" s="701">
        <f t="shared" si="23"/>
        <v>0</v>
      </c>
      <c r="BC22" s="706">
        <f t="shared" si="24"/>
        <v>0</v>
      </c>
      <c r="BD22" s="717">
        <f t="shared" si="0"/>
        <v>0</v>
      </c>
      <c r="BE22" s="712">
        <f t="shared" si="1"/>
        <v>0</v>
      </c>
      <c r="BF22" s="716">
        <f t="shared" si="25"/>
        <v>0</v>
      </c>
      <c r="BG22" s="717">
        <f t="shared" si="26"/>
        <v>0</v>
      </c>
      <c r="BH22" s="712">
        <f t="shared" si="27"/>
        <v>0</v>
      </c>
      <c r="BI22" s="716">
        <f t="shared" si="28"/>
        <v>0</v>
      </c>
      <c r="BJ22" s="541"/>
      <c r="BK22" s="380"/>
      <c r="BL22" s="380"/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1"/>
      <c r="CC22" s="381">
        <f>+AG22+'Total foam'!Z23</f>
        <v>0</v>
      </c>
      <c r="CD22" s="381">
        <f t="shared" si="29"/>
        <v>0</v>
      </c>
    </row>
    <row r="23" spans="1:82" s="383" customFormat="1" ht="33" customHeight="1">
      <c r="A23" s="388">
        <f t="shared" si="30"/>
        <v>17</v>
      </c>
      <c r="B23" s="399">
        <v>51399</v>
      </c>
      <c r="C23" s="536" t="s">
        <v>13</v>
      </c>
      <c r="D23" s="698" t="s">
        <v>267</v>
      </c>
      <c r="E23" s="771">
        <f>SUM('12 30'!E23,'12 31'!E23,'12 3B'!E23,'12 35'!E23,'12 3Z'!E23)</f>
        <v>2334236.5</v>
      </c>
      <c r="F23" s="712">
        <f>SUM('12 30'!F23,'12 31'!F23,'12 3B'!F23,'12 35'!F23,'12 3Z'!F23)</f>
        <v>2348794.9900000002</v>
      </c>
      <c r="G23" s="710">
        <f t="shared" si="2"/>
        <v>-14558.490000000224</v>
      </c>
      <c r="H23" s="712">
        <f>SUM('12 30'!H23,'12 31'!H23,'12 3B'!H23,'12 35'!H23,'12 3Z'!H23)</f>
        <v>2422953.9</v>
      </c>
      <c r="I23" s="712">
        <f>SUM('12 30'!I23,'12 31'!I23,'12 3B'!I23,'12 35'!I23,'12 3Z'!I23)</f>
        <v>2749353.57</v>
      </c>
      <c r="J23" s="709">
        <f t="shared" si="3"/>
        <v>-326399.66999999993</v>
      </c>
      <c r="K23" s="712">
        <f>SUM('12 30'!K23,'12 31'!K23,'12 3B'!K23,'12 35'!K23,'12 3Z'!K23)</f>
        <v>2444150.6</v>
      </c>
      <c r="L23" s="712">
        <f>SUM('12 30'!L23,'12 31'!L23,'12 3B'!L23,'12 35'!L23,'12 3Z'!L23)</f>
        <v>2453058.5</v>
      </c>
      <c r="M23" s="714">
        <f t="shared" si="4"/>
        <v>-8907.8999999999069</v>
      </c>
      <c r="N23" s="688">
        <f t="shared" si="5"/>
        <v>7201341</v>
      </c>
      <c r="O23" s="689">
        <f t="shared" si="5"/>
        <v>7551207.0600000005</v>
      </c>
      <c r="P23" s="690">
        <f t="shared" si="6"/>
        <v>-349866.06000000052</v>
      </c>
      <c r="Q23" s="713">
        <f>SUM('12 30'!Q23,'12 31'!Q23,'12 3B'!Q23,'12 35'!Q23,'12 3Z'!Q23)</f>
        <v>1521448.08</v>
      </c>
      <c r="R23" s="712">
        <f>SUM('12 30'!R23,'12 31'!R23,'12 3B'!R23,'12 35'!R23,'12 3Z'!R23)</f>
        <v>2354741.41</v>
      </c>
      <c r="S23" s="709">
        <f t="shared" si="7"/>
        <v>-833293.33000000007</v>
      </c>
      <c r="T23" s="712">
        <f>SUM('12 30'!T23,'12 31'!T23,'12 3B'!T23,'12 35'!T23,'12 3Z'!T23)</f>
        <v>1648463</v>
      </c>
      <c r="U23" s="712">
        <f>SUM('12 30'!U23,'12 31'!U23,'12 3B'!U23,'12 35'!U23,'12 3Z'!U23)</f>
        <v>0</v>
      </c>
      <c r="V23" s="709">
        <f t="shared" si="8"/>
        <v>1648463</v>
      </c>
      <c r="W23" s="712">
        <f>SUM('12 30'!W23,'12 31'!W23,'12 3B'!W23,'12 35'!W23,'12 3Z'!W23)</f>
        <v>1632416.6</v>
      </c>
      <c r="X23" s="712">
        <f>SUM('12 30'!X23,'12 31'!X23,'12 3B'!X23,'12 35'!X23,'12 3Z'!X23)</f>
        <v>0</v>
      </c>
      <c r="Y23" s="714">
        <f t="shared" si="9"/>
        <v>1632416.6</v>
      </c>
      <c r="Z23" s="688">
        <f t="shared" si="10"/>
        <v>4802327.68</v>
      </c>
      <c r="AA23" s="701">
        <f t="shared" si="10"/>
        <v>2354741.41</v>
      </c>
      <c r="AB23" s="690">
        <f t="shared" si="11"/>
        <v>2447586.2699999996</v>
      </c>
      <c r="AC23" s="713">
        <f t="shared" si="12"/>
        <v>12003668.68</v>
      </c>
      <c r="AD23" s="712">
        <f t="shared" si="13"/>
        <v>9905948.4700000007</v>
      </c>
      <c r="AE23" s="710">
        <f t="shared" si="14"/>
        <v>2097720.209999999</v>
      </c>
      <c r="AF23" s="712">
        <f>SUM('12 30'!AF23,'12 31'!AF23,'12 3B'!AF23,'12 35'!AF23,'12 3Z'!AF23)</f>
        <v>1504876.5</v>
      </c>
      <c r="AG23" s="712">
        <f>SUM('12 30'!AG23,'12 31'!AG23,'12 3B'!AG23,'12 35'!AG23,'12 3Z'!AG23)</f>
        <v>0</v>
      </c>
      <c r="AH23" s="710">
        <f t="shared" si="15"/>
        <v>1504876.5</v>
      </c>
      <c r="AI23" s="715">
        <f>SUM('12 30'!AI23,'12 31'!AI23,'12 3B'!AI23,'12 35'!AI23,'12 3Z'!AI23)</f>
        <v>1531580.2000000002</v>
      </c>
      <c r="AJ23" s="712">
        <f>SUM('12 30'!AJ23,'12 31'!AJ23,'12 3B'!AJ23,'12 35'!AJ23,'12 3Z'!AJ23)</f>
        <v>0</v>
      </c>
      <c r="AK23" s="710">
        <f t="shared" si="16"/>
        <v>1531580.2000000002</v>
      </c>
      <c r="AL23" s="712">
        <f>SUM('12 30'!AL23,'12 31'!AL23,'12 3B'!AL23,'12 35'!AL23,'12 3Z'!AL23)</f>
        <v>1595096.5000000002</v>
      </c>
      <c r="AM23" s="712">
        <f>SUM('12 30'!AM23,'12 31'!AM23,'12 3B'!AM23,'12 35'!AM23,'12 3Z'!AM23)</f>
        <v>0</v>
      </c>
      <c r="AN23" s="709">
        <f t="shared" si="17"/>
        <v>1595096.5000000002</v>
      </c>
      <c r="AO23" s="688">
        <f t="shared" si="18"/>
        <v>4631553.2</v>
      </c>
      <c r="AP23" s="689">
        <f t="shared" si="18"/>
        <v>0</v>
      </c>
      <c r="AQ23" s="690">
        <f t="shared" si="19"/>
        <v>4631553.2</v>
      </c>
      <c r="AR23" s="713">
        <f>SUM('12 30'!AR23,'12 31'!AR23,'12 3B'!AR23,'12 35'!AR23,'12 3Z'!AR23)</f>
        <v>1689521.1</v>
      </c>
      <c r="AS23" s="712">
        <f>SUM('12 30'!AS23,'12 31'!AS23,'12 3B'!AS23,'12 35'!AS23,'12 3Z'!AS23)</f>
        <v>0</v>
      </c>
      <c r="AT23" s="710">
        <f t="shared" si="20"/>
        <v>1689521.1</v>
      </c>
      <c r="AU23" s="712">
        <f>SUM('12 30'!AU23,'12 31'!AU23,'12 3B'!AU23,'12 35'!AU23,'12 3Z'!AU23)</f>
        <v>1820886.7000000002</v>
      </c>
      <c r="AV23" s="712">
        <f>SUM('12 30'!AV23,'12 31'!AV23,'12 3B'!AV23,'12 35'!AV23,'12 3Z'!AV23)</f>
        <v>0</v>
      </c>
      <c r="AW23" s="710">
        <f t="shared" si="21"/>
        <v>1820886.7000000002</v>
      </c>
      <c r="AX23" s="715">
        <f>SUM('12 30'!AX23,'12 31'!AX23,'12 3B'!AX23,'12 35'!AX23,'12 3Z'!AX23)</f>
        <v>1551215.4</v>
      </c>
      <c r="AY23" s="712">
        <f>SUM('12 30'!AY23,'12 31'!AY23,'12 3B'!AY23,'12 35'!AY23,'12 3Z'!AY23)</f>
        <v>0</v>
      </c>
      <c r="AZ23" s="710">
        <f t="shared" si="22"/>
        <v>1551215.4</v>
      </c>
      <c r="BA23" s="688">
        <f t="shared" si="23"/>
        <v>5061623.2</v>
      </c>
      <c r="BB23" s="701">
        <f t="shared" si="23"/>
        <v>0</v>
      </c>
      <c r="BC23" s="706">
        <f t="shared" si="24"/>
        <v>5061623.2</v>
      </c>
      <c r="BD23" s="717">
        <f t="shared" si="0"/>
        <v>9693176.4000000004</v>
      </c>
      <c r="BE23" s="712">
        <f t="shared" si="1"/>
        <v>0</v>
      </c>
      <c r="BF23" s="716">
        <f t="shared" si="25"/>
        <v>9693176.4000000004</v>
      </c>
      <c r="BG23" s="717">
        <f t="shared" si="26"/>
        <v>21696845.079999998</v>
      </c>
      <c r="BH23" s="712">
        <f t="shared" si="27"/>
        <v>9905948.4700000007</v>
      </c>
      <c r="BI23" s="716">
        <f t="shared" si="28"/>
        <v>11790896.609999998</v>
      </c>
      <c r="BJ23" s="541"/>
      <c r="BK23" s="380"/>
      <c r="BL23" s="380"/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1"/>
      <c r="CC23" s="381">
        <f>+AG23+'Total foam'!Z24</f>
        <v>0</v>
      </c>
      <c r="CD23" s="381">
        <f t="shared" si="29"/>
        <v>0</v>
      </c>
    </row>
    <row r="24" spans="1:82" s="383" customFormat="1" ht="33" customHeight="1">
      <c r="A24" s="388">
        <f t="shared" si="30"/>
        <v>18</v>
      </c>
      <c r="B24" s="399">
        <v>51401</v>
      </c>
      <c r="C24" s="536" t="s">
        <v>14</v>
      </c>
      <c r="D24" s="698" t="s">
        <v>268</v>
      </c>
      <c r="E24" s="771">
        <f>SUM('12 30'!E24,'12 31'!E24,'12 3B'!E24,'12 35'!E24,'12 3Z'!E24)</f>
        <v>0</v>
      </c>
      <c r="F24" s="712">
        <f>SUM('12 30'!F24,'12 31'!F24,'12 3B'!F24,'12 35'!F24,'12 3Z'!F24)</f>
        <v>0</v>
      </c>
      <c r="G24" s="710">
        <f t="shared" si="2"/>
        <v>0</v>
      </c>
      <c r="H24" s="712">
        <f>SUM('12 30'!H24,'12 31'!H24,'12 3B'!H24,'12 35'!H24,'12 3Z'!H24)</f>
        <v>0</v>
      </c>
      <c r="I24" s="712">
        <f>SUM('12 30'!I24,'12 31'!I24,'12 3B'!I24,'12 35'!I24,'12 3Z'!I24)</f>
        <v>0</v>
      </c>
      <c r="J24" s="709">
        <f t="shared" si="3"/>
        <v>0</v>
      </c>
      <c r="K24" s="712">
        <f>SUM('12 30'!K24,'12 31'!K24,'12 3B'!K24,'12 35'!K24,'12 3Z'!K24)</f>
        <v>0</v>
      </c>
      <c r="L24" s="712">
        <f>SUM('12 30'!L24,'12 31'!L24,'12 3B'!L24,'12 35'!L24,'12 3Z'!L24)</f>
        <v>0</v>
      </c>
      <c r="M24" s="714">
        <f t="shared" si="4"/>
        <v>0</v>
      </c>
      <c r="N24" s="688">
        <f t="shared" si="5"/>
        <v>0</v>
      </c>
      <c r="O24" s="689">
        <f t="shared" si="5"/>
        <v>0</v>
      </c>
      <c r="P24" s="690">
        <f t="shared" si="6"/>
        <v>0</v>
      </c>
      <c r="Q24" s="713">
        <f>SUM('12 30'!Q24,'12 31'!Q24,'12 3B'!Q24,'12 35'!Q24,'12 3Z'!Q24)</f>
        <v>0</v>
      </c>
      <c r="R24" s="712">
        <f>SUM('12 30'!R24,'12 31'!R24,'12 3B'!R24,'12 35'!R24,'12 3Z'!R24)</f>
        <v>0</v>
      </c>
      <c r="S24" s="709">
        <f t="shared" si="7"/>
        <v>0</v>
      </c>
      <c r="T24" s="712">
        <f>SUM('12 30'!T24,'12 31'!T24,'12 3B'!T24,'12 35'!T24,'12 3Z'!T24)</f>
        <v>0</v>
      </c>
      <c r="U24" s="712">
        <f>SUM('12 30'!U24,'12 31'!U24,'12 3B'!U24,'12 35'!U24,'12 3Z'!U24)</f>
        <v>0</v>
      </c>
      <c r="V24" s="709">
        <f t="shared" si="8"/>
        <v>0</v>
      </c>
      <c r="W24" s="712">
        <f>SUM('12 30'!W24,'12 31'!W24,'12 3B'!W24,'12 35'!W24,'12 3Z'!W24)</f>
        <v>0</v>
      </c>
      <c r="X24" s="712">
        <f>SUM('12 30'!X24,'12 31'!X24,'12 3B'!X24,'12 35'!X24,'12 3Z'!X24)</f>
        <v>0</v>
      </c>
      <c r="Y24" s="714">
        <f t="shared" si="9"/>
        <v>0</v>
      </c>
      <c r="Z24" s="688">
        <f t="shared" si="10"/>
        <v>0</v>
      </c>
      <c r="AA24" s="701">
        <f t="shared" si="10"/>
        <v>0</v>
      </c>
      <c r="AB24" s="690">
        <f t="shared" si="11"/>
        <v>0</v>
      </c>
      <c r="AC24" s="713">
        <f t="shared" si="12"/>
        <v>0</v>
      </c>
      <c r="AD24" s="712">
        <f t="shared" si="13"/>
        <v>0</v>
      </c>
      <c r="AE24" s="710">
        <f t="shared" si="14"/>
        <v>0</v>
      </c>
      <c r="AF24" s="712">
        <f>SUM('12 30'!AF24,'12 31'!AF24,'12 3B'!AF24,'12 35'!AF24,'12 3Z'!AF24)</f>
        <v>0</v>
      </c>
      <c r="AG24" s="712">
        <f>SUM('12 30'!AG24,'12 31'!AG24,'12 3B'!AG24,'12 35'!AG24,'12 3Z'!AG24)</f>
        <v>0</v>
      </c>
      <c r="AH24" s="710">
        <f t="shared" si="15"/>
        <v>0</v>
      </c>
      <c r="AI24" s="715">
        <f>SUM('12 30'!AI24,'12 31'!AI24,'12 3B'!AI24,'12 35'!AI24,'12 3Z'!AI24)</f>
        <v>0</v>
      </c>
      <c r="AJ24" s="712">
        <f>SUM('12 30'!AJ24,'12 31'!AJ24,'12 3B'!AJ24,'12 35'!AJ24,'12 3Z'!AJ24)</f>
        <v>0</v>
      </c>
      <c r="AK24" s="710">
        <f t="shared" si="16"/>
        <v>0</v>
      </c>
      <c r="AL24" s="712">
        <f>SUM('12 30'!AL24,'12 31'!AL24,'12 3B'!AL24,'12 35'!AL24,'12 3Z'!AL24)</f>
        <v>0</v>
      </c>
      <c r="AM24" s="712">
        <f>SUM('12 30'!AM24,'12 31'!AM24,'12 3B'!AM24,'12 35'!AM24,'12 3Z'!AM24)</f>
        <v>0</v>
      </c>
      <c r="AN24" s="709">
        <f t="shared" si="17"/>
        <v>0</v>
      </c>
      <c r="AO24" s="688">
        <f t="shared" si="18"/>
        <v>0</v>
      </c>
      <c r="AP24" s="689">
        <f t="shared" si="18"/>
        <v>0</v>
      </c>
      <c r="AQ24" s="690">
        <f t="shared" si="19"/>
        <v>0</v>
      </c>
      <c r="AR24" s="713">
        <f>SUM('12 30'!AR24,'12 31'!AR24,'12 3B'!AR24,'12 35'!AR24,'12 3Z'!AR24)</f>
        <v>0</v>
      </c>
      <c r="AS24" s="712">
        <f>SUM('12 30'!AS24,'12 31'!AS24,'12 3B'!AS24,'12 35'!AS24,'12 3Z'!AS24)</f>
        <v>0</v>
      </c>
      <c r="AT24" s="710">
        <f t="shared" si="20"/>
        <v>0</v>
      </c>
      <c r="AU24" s="712">
        <f>SUM('12 30'!AU24,'12 31'!AU24,'12 3B'!AU24,'12 35'!AU24,'12 3Z'!AU24)</f>
        <v>0</v>
      </c>
      <c r="AV24" s="712">
        <f>SUM('12 30'!AV24,'12 31'!AV24,'12 3B'!AV24,'12 35'!AV24,'12 3Z'!AV24)</f>
        <v>0</v>
      </c>
      <c r="AW24" s="710">
        <f t="shared" si="21"/>
        <v>0</v>
      </c>
      <c r="AX24" s="715">
        <f>SUM('12 30'!AX24,'12 31'!AX24,'12 3B'!AX24,'12 35'!AX24,'12 3Z'!AX24)</f>
        <v>0</v>
      </c>
      <c r="AY24" s="712">
        <f>SUM('12 30'!AY24,'12 31'!AY24,'12 3B'!AY24,'12 35'!AY24,'12 3Z'!AY24)</f>
        <v>0</v>
      </c>
      <c r="AZ24" s="710">
        <f t="shared" si="22"/>
        <v>0</v>
      </c>
      <c r="BA24" s="688">
        <f t="shared" si="23"/>
        <v>0</v>
      </c>
      <c r="BB24" s="701">
        <f t="shared" si="23"/>
        <v>0</v>
      </c>
      <c r="BC24" s="706">
        <f t="shared" si="24"/>
        <v>0</v>
      </c>
      <c r="BD24" s="717">
        <f t="shared" si="0"/>
        <v>0</v>
      </c>
      <c r="BE24" s="712">
        <f t="shared" si="1"/>
        <v>0</v>
      </c>
      <c r="BF24" s="716">
        <f t="shared" si="25"/>
        <v>0</v>
      </c>
      <c r="BG24" s="717">
        <f t="shared" si="26"/>
        <v>0</v>
      </c>
      <c r="BH24" s="712">
        <f t="shared" si="27"/>
        <v>0</v>
      </c>
      <c r="BI24" s="716">
        <f t="shared" si="28"/>
        <v>0</v>
      </c>
      <c r="BJ24" s="541"/>
      <c r="BK24" s="380"/>
      <c r="BL24" s="380"/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1"/>
      <c r="CC24" s="381">
        <f>+AG24+'Total foam'!Z25</f>
        <v>0</v>
      </c>
      <c r="CD24" s="381">
        <f t="shared" si="29"/>
        <v>0</v>
      </c>
    </row>
    <row r="25" spans="1:82" s="383" customFormat="1" ht="33" customHeight="1">
      <c r="A25" s="388">
        <f t="shared" si="30"/>
        <v>19</v>
      </c>
      <c r="B25" s="399">
        <v>51402</v>
      </c>
      <c r="C25" s="536" t="s">
        <v>15</v>
      </c>
      <c r="D25" s="698" t="s">
        <v>269</v>
      </c>
      <c r="E25" s="771">
        <f>SUM('12 30'!E25,'12 31'!E25,'12 3B'!E25,'12 35'!E25,'12 3Z'!E25)</f>
        <v>0</v>
      </c>
      <c r="F25" s="712">
        <f>SUM('12 30'!F25,'12 31'!F25,'12 3B'!F25,'12 35'!F25,'12 3Z'!F25)</f>
        <v>0</v>
      </c>
      <c r="G25" s="710">
        <f t="shared" si="2"/>
        <v>0</v>
      </c>
      <c r="H25" s="712">
        <f>SUM('12 30'!H25,'12 31'!H25,'12 3B'!H25,'12 35'!H25,'12 3Z'!H25)</f>
        <v>0</v>
      </c>
      <c r="I25" s="712">
        <f>SUM('12 30'!I25,'12 31'!I25,'12 3B'!I25,'12 35'!I25,'12 3Z'!I25)</f>
        <v>0</v>
      </c>
      <c r="J25" s="709">
        <f t="shared" si="3"/>
        <v>0</v>
      </c>
      <c r="K25" s="712">
        <f>SUM('12 30'!K25,'12 31'!K25,'12 3B'!K25,'12 35'!K25,'12 3Z'!K25)</f>
        <v>0</v>
      </c>
      <c r="L25" s="712">
        <f>SUM('12 30'!L25,'12 31'!L25,'12 3B'!L25,'12 35'!L25,'12 3Z'!L25)</f>
        <v>0</v>
      </c>
      <c r="M25" s="714">
        <f t="shared" si="4"/>
        <v>0</v>
      </c>
      <c r="N25" s="688">
        <f t="shared" si="5"/>
        <v>0</v>
      </c>
      <c r="O25" s="689">
        <f t="shared" si="5"/>
        <v>0</v>
      </c>
      <c r="P25" s="690">
        <f t="shared" si="6"/>
        <v>0</v>
      </c>
      <c r="Q25" s="713">
        <f>SUM('12 30'!Q25,'12 31'!Q25,'12 3B'!Q25,'12 35'!Q25,'12 3Z'!Q25)</f>
        <v>0</v>
      </c>
      <c r="R25" s="712">
        <f>SUM('12 30'!R25,'12 31'!R25,'12 3B'!R25,'12 35'!R25,'12 3Z'!R25)</f>
        <v>0</v>
      </c>
      <c r="S25" s="709">
        <f t="shared" si="7"/>
        <v>0</v>
      </c>
      <c r="T25" s="712">
        <f>SUM('12 30'!T25,'12 31'!T25,'12 3B'!T25,'12 35'!T25,'12 3Z'!T25)</f>
        <v>0</v>
      </c>
      <c r="U25" s="712">
        <f>SUM('12 30'!U25,'12 31'!U25,'12 3B'!U25,'12 35'!U25,'12 3Z'!U25)</f>
        <v>0</v>
      </c>
      <c r="V25" s="709">
        <f t="shared" si="8"/>
        <v>0</v>
      </c>
      <c r="W25" s="712">
        <f>SUM('12 30'!W25,'12 31'!W25,'12 3B'!W25,'12 35'!W25,'12 3Z'!W25)</f>
        <v>0</v>
      </c>
      <c r="X25" s="712">
        <f>SUM('12 30'!X25,'12 31'!X25,'12 3B'!X25,'12 35'!X25,'12 3Z'!X25)</f>
        <v>0</v>
      </c>
      <c r="Y25" s="714">
        <f t="shared" si="9"/>
        <v>0</v>
      </c>
      <c r="Z25" s="688">
        <f t="shared" si="10"/>
        <v>0</v>
      </c>
      <c r="AA25" s="701">
        <f t="shared" si="10"/>
        <v>0</v>
      </c>
      <c r="AB25" s="690">
        <f t="shared" si="11"/>
        <v>0</v>
      </c>
      <c r="AC25" s="713">
        <f t="shared" si="12"/>
        <v>0</v>
      </c>
      <c r="AD25" s="712">
        <f t="shared" si="13"/>
        <v>0</v>
      </c>
      <c r="AE25" s="710">
        <f t="shared" si="14"/>
        <v>0</v>
      </c>
      <c r="AF25" s="712">
        <f>SUM('12 30'!AF25,'12 31'!AF25,'12 3B'!AF25,'12 35'!AF25,'12 3Z'!AF25)</f>
        <v>0</v>
      </c>
      <c r="AG25" s="712">
        <f>SUM('12 30'!AG25,'12 31'!AG25,'12 3B'!AG25,'12 35'!AG25,'12 3Z'!AG25)</f>
        <v>0</v>
      </c>
      <c r="AH25" s="710">
        <f t="shared" si="15"/>
        <v>0</v>
      </c>
      <c r="AI25" s="715">
        <f>SUM('12 30'!AI25,'12 31'!AI25,'12 3B'!AI25,'12 35'!AI25,'12 3Z'!AI25)</f>
        <v>0</v>
      </c>
      <c r="AJ25" s="712">
        <f>SUM('12 30'!AJ25,'12 31'!AJ25,'12 3B'!AJ25,'12 35'!AJ25,'12 3Z'!AJ25)</f>
        <v>0</v>
      </c>
      <c r="AK25" s="710">
        <f t="shared" si="16"/>
        <v>0</v>
      </c>
      <c r="AL25" s="712">
        <f>SUM('12 30'!AL25,'12 31'!AL25,'12 3B'!AL25,'12 35'!AL25,'12 3Z'!AL25)</f>
        <v>0</v>
      </c>
      <c r="AM25" s="712">
        <f>SUM('12 30'!AM25,'12 31'!AM25,'12 3B'!AM25,'12 35'!AM25,'12 3Z'!AM25)</f>
        <v>0</v>
      </c>
      <c r="AN25" s="709">
        <f t="shared" si="17"/>
        <v>0</v>
      </c>
      <c r="AO25" s="688">
        <f t="shared" si="18"/>
        <v>0</v>
      </c>
      <c r="AP25" s="689">
        <f t="shared" si="18"/>
        <v>0</v>
      </c>
      <c r="AQ25" s="690">
        <f t="shared" si="19"/>
        <v>0</v>
      </c>
      <c r="AR25" s="713">
        <f>SUM('12 30'!AR25,'12 31'!AR25,'12 3B'!AR25,'12 35'!AR25,'12 3Z'!AR25)</f>
        <v>0</v>
      </c>
      <c r="AS25" s="712">
        <f>SUM('12 30'!AS25,'12 31'!AS25,'12 3B'!AS25,'12 35'!AS25,'12 3Z'!AS25)</f>
        <v>0</v>
      </c>
      <c r="AT25" s="710">
        <f t="shared" si="20"/>
        <v>0</v>
      </c>
      <c r="AU25" s="712">
        <f>SUM('12 30'!AU25,'12 31'!AU25,'12 3B'!AU25,'12 35'!AU25,'12 3Z'!AU25)</f>
        <v>0</v>
      </c>
      <c r="AV25" s="712">
        <f>SUM('12 30'!AV25,'12 31'!AV25,'12 3B'!AV25,'12 35'!AV25,'12 3Z'!AV25)</f>
        <v>0</v>
      </c>
      <c r="AW25" s="710">
        <f t="shared" si="21"/>
        <v>0</v>
      </c>
      <c r="AX25" s="715">
        <f>SUM('12 30'!AX25,'12 31'!AX25,'12 3B'!AX25,'12 35'!AX25,'12 3Z'!AX25)</f>
        <v>0</v>
      </c>
      <c r="AY25" s="712">
        <f>SUM('12 30'!AY25,'12 31'!AY25,'12 3B'!AY25,'12 35'!AY25,'12 3Z'!AY25)</f>
        <v>0</v>
      </c>
      <c r="AZ25" s="710">
        <f t="shared" si="22"/>
        <v>0</v>
      </c>
      <c r="BA25" s="688">
        <f t="shared" si="23"/>
        <v>0</v>
      </c>
      <c r="BB25" s="701">
        <f t="shared" si="23"/>
        <v>0</v>
      </c>
      <c r="BC25" s="706">
        <f t="shared" si="24"/>
        <v>0</v>
      </c>
      <c r="BD25" s="717">
        <f t="shared" si="0"/>
        <v>0</v>
      </c>
      <c r="BE25" s="712">
        <f t="shared" si="1"/>
        <v>0</v>
      </c>
      <c r="BF25" s="716">
        <f t="shared" si="25"/>
        <v>0</v>
      </c>
      <c r="BG25" s="717">
        <f t="shared" si="26"/>
        <v>0</v>
      </c>
      <c r="BH25" s="712">
        <f t="shared" si="27"/>
        <v>0</v>
      </c>
      <c r="BI25" s="716">
        <f t="shared" si="28"/>
        <v>0</v>
      </c>
      <c r="BJ25" s="541"/>
      <c r="BK25" s="380"/>
      <c r="BL25" s="380"/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1"/>
      <c r="CC25" s="381">
        <f>+AG25+'Total foam'!Z26</f>
        <v>0</v>
      </c>
      <c r="CD25" s="381">
        <f t="shared" si="29"/>
        <v>0</v>
      </c>
    </row>
    <row r="26" spans="1:82" s="383" customFormat="1" ht="33" customHeight="1">
      <c r="A26" s="388">
        <f t="shared" si="30"/>
        <v>20</v>
      </c>
      <c r="B26" s="399">
        <v>51403</v>
      </c>
      <c r="C26" s="536" t="s">
        <v>16</v>
      </c>
      <c r="D26" s="698" t="s">
        <v>270</v>
      </c>
      <c r="E26" s="771">
        <f>SUM('12 30'!E26,'12 31'!E26,'12 3B'!E26,'12 35'!E26,'12 3Z'!E26)</f>
        <v>0</v>
      </c>
      <c r="F26" s="712">
        <f>SUM('12 30'!F26,'12 31'!F26,'12 3B'!F26,'12 35'!F26,'12 3Z'!F26)</f>
        <v>0</v>
      </c>
      <c r="G26" s="710">
        <f t="shared" si="2"/>
        <v>0</v>
      </c>
      <c r="H26" s="712">
        <f>SUM('12 30'!H26,'12 31'!H26,'12 3B'!H26,'12 35'!H26,'12 3Z'!H26)</f>
        <v>0</v>
      </c>
      <c r="I26" s="712">
        <f>SUM('12 30'!I26,'12 31'!I26,'12 3B'!I26,'12 35'!I26,'12 3Z'!I26)</f>
        <v>0</v>
      </c>
      <c r="J26" s="709">
        <f t="shared" si="3"/>
        <v>0</v>
      </c>
      <c r="K26" s="712">
        <f>SUM('12 30'!K26,'12 31'!K26,'12 3B'!K26,'12 35'!K26,'12 3Z'!K26)</f>
        <v>0</v>
      </c>
      <c r="L26" s="712">
        <f>SUM('12 30'!L26,'12 31'!L26,'12 3B'!L26,'12 35'!L26,'12 3Z'!L26)</f>
        <v>0</v>
      </c>
      <c r="M26" s="714">
        <f t="shared" si="4"/>
        <v>0</v>
      </c>
      <c r="N26" s="688">
        <f t="shared" si="5"/>
        <v>0</v>
      </c>
      <c r="O26" s="689">
        <f t="shared" si="5"/>
        <v>0</v>
      </c>
      <c r="P26" s="690">
        <f t="shared" si="6"/>
        <v>0</v>
      </c>
      <c r="Q26" s="713">
        <f>SUM('12 30'!Q26,'12 31'!Q26,'12 3B'!Q26,'12 35'!Q26,'12 3Z'!Q26)</f>
        <v>0</v>
      </c>
      <c r="R26" s="712">
        <f>SUM('12 30'!R26,'12 31'!R26,'12 3B'!R26,'12 35'!R26,'12 3Z'!R26)</f>
        <v>0</v>
      </c>
      <c r="S26" s="709">
        <f t="shared" si="7"/>
        <v>0</v>
      </c>
      <c r="T26" s="712">
        <f>SUM('12 30'!T26,'12 31'!T26,'12 3B'!T26,'12 35'!T26,'12 3Z'!T26)</f>
        <v>0</v>
      </c>
      <c r="U26" s="712">
        <f>SUM('12 30'!U26,'12 31'!U26,'12 3B'!U26,'12 35'!U26,'12 3Z'!U26)</f>
        <v>0</v>
      </c>
      <c r="V26" s="709">
        <f t="shared" si="8"/>
        <v>0</v>
      </c>
      <c r="W26" s="712">
        <f>SUM('12 30'!W26,'12 31'!W26,'12 3B'!W26,'12 35'!W26,'12 3Z'!W26)</f>
        <v>0</v>
      </c>
      <c r="X26" s="712">
        <f>SUM('12 30'!X26,'12 31'!X26,'12 3B'!X26,'12 35'!X26,'12 3Z'!X26)</f>
        <v>0</v>
      </c>
      <c r="Y26" s="714">
        <f t="shared" si="9"/>
        <v>0</v>
      </c>
      <c r="Z26" s="688">
        <f t="shared" si="10"/>
        <v>0</v>
      </c>
      <c r="AA26" s="701">
        <f t="shared" si="10"/>
        <v>0</v>
      </c>
      <c r="AB26" s="690">
        <f t="shared" si="11"/>
        <v>0</v>
      </c>
      <c r="AC26" s="713">
        <f t="shared" si="12"/>
        <v>0</v>
      </c>
      <c r="AD26" s="712">
        <f t="shared" si="13"/>
        <v>0</v>
      </c>
      <c r="AE26" s="710">
        <f t="shared" si="14"/>
        <v>0</v>
      </c>
      <c r="AF26" s="712">
        <f>SUM('12 30'!AF26,'12 31'!AF26,'12 3B'!AF26,'12 35'!AF26,'12 3Z'!AF26)</f>
        <v>0</v>
      </c>
      <c r="AG26" s="712">
        <f>SUM('12 30'!AG26,'12 31'!AG26,'12 3B'!AG26,'12 35'!AG26,'12 3Z'!AG26)</f>
        <v>0</v>
      </c>
      <c r="AH26" s="710">
        <f t="shared" si="15"/>
        <v>0</v>
      </c>
      <c r="AI26" s="715">
        <f>SUM('12 30'!AI26,'12 31'!AI26,'12 3B'!AI26,'12 35'!AI26,'12 3Z'!AI26)</f>
        <v>0</v>
      </c>
      <c r="AJ26" s="712">
        <f>SUM('12 30'!AJ26,'12 31'!AJ26,'12 3B'!AJ26,'12 35'!AJ26,'12 3Z'!AJ26)</f>
        <v>0</v>
      </c>
      <c r="AK26" s="710">
        <f t="shared" si="16"/>
        <v>0</v>
      </c>
      <c r="AL26" s="712">
        <f>SUM('12 30'!AL26,'12 31'!AL26,'12 3B'!AL26,'12 35'!AL26,'12 3Z'!AL26)</f>
        <v>0</v>
      </c>
      <c r="AM26" s="712">
        <f>SUM('12 30'!AM26,'12 31'!AM26,'12 3B'!AM26,'12 35'!AM26,'12 3Z'!AM26)</f>
        <v>0</v>
      </c>
      <c r="AN26" s="709">
        <f t="shared" si="17"/>
        <v>0</v>
      </c>
      <c r="AO26" s="688">
        <f t="shared" si="18"/>
        <v>0</v>
      </c>
      <c r="AP26" s="689">
        <f t="shared" si="18"/>
        <v>0</v>
      </c>
      <c r="AQ26" s="690">
        <f t="shared" si="19"/>
        <v>0</v>
      </c>
      <c r="AR26" s="713">
        <f>SUM('12 30'!AR26,'12 31'!AR26,'12 3B'!AR26,'12 35'!AR26,'12 3Z'!AR26)</f>
        <v>0</v>
      </c>
      <c r="AS26" s="712">
        <f>SUM('12 30'!AS26,'12 31'!AS26,'12 3B'!AS26,'12 35'!AS26,'12 3Z'!AS26)</f>
        <v>0</v>
      </c>
      <c r="AT26" s="710">
        <f t="shared" si="20"/>
        <v>0</v>
      </c>
      <c r="AU26" s="712">
        <f>SUM('12 30'!AU26,'12 31'!AU26,'12 3B'!AU26,'12 35'!AU26,'12 3Z'!AU26)</f>
        <v>0</v>
      </c>
      <c r="AV26" s="712">
        <f>SUM('12 30'!AV26,'12 31'!AV26,'12 3B'!AV26,'12 35'!AV26,'12 3Z'!AV26)</f>
        <v>0</v>
      </c>
      <c r="AW26" s="710">
        <f t="shared" si="21"/>
        <v>0</v>
      </c>
      <c r="AX26" s="715">
        <f>SUM('12 30'!AX26,'12 31'!AX26,'12 3B'!AX26,'12 35'!AX26,'12 3Z'!AX26)</f>
        <v>0</v>
      </c>
      <c r="AY26" s="712">
        <f>SUM('12 30'!AY26,'12 31'!AY26,'12 3B'!AY26,'12 35'!AY26,'12 3Z'!AY26)</f>
        <v>0</v>
      </c>
      <c r="AZ26" s="710">
        <f t="shared" si="22"/>
        <v>0</v>
      </c>
      <c r="BA26" s="688">
        <f t="shared" si="23"/>
        <v>0</v>
      </c>
      <c r="BB26" s="701">
        <f t="shared" si="23"/>
        <v>0</v>
      </c>
      <c r="BC26" s="706">
        <f t="shared" si="24"/>
        <v>0</v>
      </c>
      <c r="BD26" s="717">
        <f t="shared" si="0"/>
        <v>0</v>
      </c>
      <c r="BE26" s="712">
        <f t="shared" si="1"/>
        <v>0</v>
      </c>
      <c r="BF26" s="716">
        <f t="shared" si="25"/>
        <v>0</v>
      </c>
      <c r="BG26" s="717">
        <f t="shared" si="26"/>
        <v>0</v>
      </c>
      <c r="BH26" s="712">
        <f t="shared" si="27"/>
        <v>0</v>
      </c>
      <c r="BI26" s="716">
        <f t="shared" si="28"/>
        <v>0</v>
      </c>
      <c r="BJ26" s="541"/>
      <c r="BK26" s="380"/>
      <c r="BL26" s="380"/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1"/>
      <c r="CC26" s="381">
        <f>+AG26+'Total foam'!Z27</f>
        <v>0</v>
      </c>
      <c r="CD26" s="381">
        <f t="shared" si="29"/>
        <v>0</v>
      </c>
    </row>
    <row r="27" spans="1:82" s="383" customFormat="1" ht="33" customHeight="1">
      <c r="A27" s="388">
        <f t="shared" si="30"/>
        <v>21</v>
      </c>
      <c r="B27" s="399">
        <v>51404</v>
      </c>
      <c r="C27" s="536" t="s">
        <v>17</v>
      </c>
      <c r="D27" s="698" t="s">
        <v>271</v>
      </c>
      <c r="E27" s="771">
        <f>SUM('12 30'!E27,'12 31'!E27,'12 3B'!E27,'12 35'!E27,'12 3Z'!E27)</f>
        <v>0</v>
      </c>
      <c r="F27" s="712">
        <f>SUM('12 30'!F27,'12 31'!F27,'12 3B'!F27,'12 35'!F27,'12 3Z'!F27)</f>
        <v>0</v>
      </c>
      <c r="G27" s="710">
        <f t="shared" si="2"/>
        <v>0</v>
      </c>
      <c r="H27" s="712">
        <f>SUM('12 30'!H27,'12 31'!H27,'12 3B'!H27,'12 35'!H27,'12 3Z'!H27)</f>
        <v>0</v>
      </c>
      <c r="I27" s="712">
        <f>SUM('12 30'!I27,'12 31'!I27,'12 3B'!I27,'12 35'!I27,'12 3Z'!I27)</f>
        <v>0</v>
      </c>
      <c r="J27" s="709">
        <f t="shared" si="3"/>
        <v>0</v>
      </c>
      <c r="K27" s="712">
        <f>SUM('12 30'!K27,'12 31'!K27,'12 3B'!K27,'12 35'!K27,'12 3Z'!K27)</f>
        <v>0</v>
      </c>
      <c r="L27" s="712">
        <f>SUM('12 30'!L27,'12 31'!L27,'12 3B'!L27,'12 35'!L27,'12 3Z'!L27)</f>
        <v>0</v>
      </c>
      <c r="M27" s="714">
        <f t="shared" si="4"/>
        <v>0</v>
      </c>
      <c r="N27" s="688">
        <f t="shared" si="5"/>
        <v>0</v>
      </c>
      <c r="O27" s="689">
        <f t="shared" si="5"/>
        <v>0</v>
      </c>
      <c r="P27" s="690">
        <f t="shared" si="6"/>
        <v>0</v>
      </c>
      <c r="Q27" s="713">
        <f>SUM('12 30'!Q27,'12 31'!Q27,'12 3B'!Q27,'12 35'!Q27,'12 3Z'!Q27)</f>
        <v>0</v>
      </c>
      <c r="R27" s="712">
        <f>SUM('12 30'!R27,'12 31'!R27,'12 3B'!R27,'12 35'!R27,'12 3Z'!R27)</f>
        <v>0</v>
      </c>
      <c r="S27" s="709">
        <f t="shared" si="7"/>
        <v>0</v>
      </c>
      <c r="T27" s="712">
        <f>SUM('12 30'!T27,'12 31'!T27,'12 3B'!T27,'12 35'!T27,'12 3Z'!T27)</f>
        <v>0</v>
      </c>
      <c r="U27" s="712">
        <f>SUM('12 30'!U27,'12 31'!U27,'12 3B'!U27,'12 35'!U27,'12 3Z'!U27)</f>
        <v>0</v>
      </c>
      <c r="V27" s="709">
        <f t="shared" si="8"/>
        <v>0</v>
      </c>
      <c r="W27" s="712">
        <f>SUM('12 30'!W27,'12 31'!W27,'12 3B'!W27,'12 35'!W27,'12 3Z'!W27)</f>
        <v>0</v>
      </c>
      <c r="X27" s="712">
        <f>SUM('12 30'!X27,'12 31'!X27,'12 3B'!X27,'12 35'!X27,'12 3Z'!X27)</f>
        <v>0</v>
      </c>
      <c r="Y27" s="714">
        <f t="shared" si="9"/>
        <v>0</v>
      </c>
      <c r="Z27" s="688">
        <f t="shared" si="10"/>
        <v>0</v>
      </c>
      <c r="AA27" s="701">
        <f t="shared" si="10"/>
        <v>0</v>
      </c>
      <c r="AB27" s="690">
        <f t="shared" si="11"/>
        <v>0</v>
      </c>
      <c r="AC27" s="713">
        <f t="shared" si="12"/>
        <v>0</v>
      </c>
      <c r="AD27" s="712">
        <f t="shared" si="13"/>
        <v>0</v>
      </c>
      <c r="AE27" s="710">
        <f t="shared" si="14"/>
        <v>0</v>
      </c>
      <c r="AF27" s="712">
        <f>SUM('12 30'!AF27,'12 31'!AF27,'12 3B'!AF27,'12 35'!AF27,'12 3Z'!AF27)</f>
        <v>0</v>
      </c>
      <c r="AG27" s="712">
        <f>SUM('12 30'!AG27,'12 31'!AG27,'12 3B'!AG27,'12 35'!AG27,'12 3Z'!AG27)</f>
        <v>0</v>
      </c>
      <c r="AH27" s="710">
        <f t="shared" si="15"/>
        <v>0</v>
      </c>
      <c r="AI27" s="715">
        <f>SUM('12 30'!AI27,'12 31'!AI27,'12 3B'!AI27,'12 35'!AI27,'12 3Z'!AI27)</f>
        <v>0</v>
      </c>
      <c r="AJ27" s="712">
        <f>SUM('12 30'!AJ27,'12 31'!AJ27,'12 3B'!AJ27,'12 35'!AJ27,'12 3Z'!AJ27)</f>
        <v>0</v>
      </c>
      <c r="AK27" s="710">
        <f t="shared" si="16"/>
        <v>0</v>
      </c>
      <c r="AL27" s="712">
        <f>SUM('12 30'!AL27,'12 31'!AL27,'12 3B'!AL27,'12 35'!AL27,'12 3Z'!AL27)</f>
        <v>0</v>
      </c>
      <c r="AM27" s="712">
        <f>SUM('12 30'!AM27,'12 31'!AM27,'12 3B'!AM27,'12 35'!AM27,'12 3Z'!AM27)</f>
        <v>0</v>
      </c>
      <c r="AN27" s="709">
        <f t="shared" si="17"/>
        <v>0</v>
      </c>
      <c r="AO27" s="688">
        <f t="shared" si="18"/>
        <v>0</v>
      </c>
      <c r="AP27" s="689">
        <f t="shared" si="18"/>
        <v>0</v>
      </c>
      <c r="AQ27" s="690">
        <f t="shared" si="19"/>
        <v>0</v>
      </c>
      <c r="AR27" s="713">
        <f>SUM('12 30'!AR27,'12 31'!AR27,'12 3B'!AR27,'12 35'!AR27,'12 3Z'!AR27)</f>
        <v>0</v>
      </c>
      <c r="AS27" s="712">
        <f>SUM('12 30'!AS27,'12 31'!AS27,'12 3B'!AS27,'12 35'!AS27,'12 3Z'!AS27)</f>
        <v>0</v>
      </c>
      <c r="AT27" s="710">
        <f t="shared" si="20"/>
        <v>0</v>
      </c>
      <c r="AU27" s="712">
        <f>SUM('12 30'!AU27,'12 31'!AU27,'12 3B'!AU27,'12 35'!AU27,'12 3Z'!AU27)</f>
        <v>0</v>
      </c>
      <c r="AV27" s="712">
        <f>SUM('12 30'!AV27,'12 31'!AV27,'12 3B'!AV27,'12 35'!AV27,'12 3Z'!AV27)</f>
        <v>0</v>
      </c>
      <c r="AW27" s="710">
        <f t="shared" si="21"/>
        <v>0</v>
      </c>
      <c r="AX27" s="715">
        <f>SUM('12 30'!AX27,'12 31'!AX27,'12 3B'!AX27,'12 35'!AX27,'12 3Z'!AX27)</f>
        <v>0</v>
      </c>
      <c r="AY27" s="712">
        <f>SUM('12 30'!AY27,'12 31'!AY27,'12 3B'!AY27,'12 35'!AY27,'12 3Z'!AY27)</f>
        <v>0</v>
      </c>
      <c r="AZ27" s="710">
        <f t="shared" si="22"/>
        <v>0</v>
      </c>
      <c r="BA27" s="688">
        <f t="shared" si="23"/>
        <v>0</v>
      </c>
      <c r="BB27" s="701">
        <f t="shared" si="23"/>
        <v>0</v>
      </c>
      <c r="BC27" s="706">
        <f t="shared" si="24"/>
        <v>0</v>
      </c>
      <c r="BD27" s="717">
        <f t="shared" si="0"/>
        <v>0</v>
      </c>
      <c r="BE27" s="712">
        <f t="shared" si="1"/>
        <v>0</v>
      </c>
      <c r="BF27" s="716">
        <f t="shared" si="25"/>
        <v>0</v>
      </c>
      <c r="BG27" s="717">
        <f t="shared" si="26"/>
        <v>0</v>
      </c>
      <c r="BH27" s="712">
        <f t="shared" si="27"/>
        <v>0</v>
      </c>
      <c r="BI27" s="716">
        <f t="shared" si="28"/>
        <v>0</v>
      </c>
      <c r="BJ27" s="541"/>
      <c r="BK27" s="380"/>
      <c r="BL27" s="380"/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1"/>
      <c r="CC27" s="381">
        <f>+AG27+'Total foam'!Z28</f>
        <v>0</v>
      </c>
      <c r="CD27" s="381">
        <f t="shared" si="29"/>
        <v>0</v>
      </c>
    </row>
    <row r="28" spans="1:82" s="383" customFormat="1" ht="33" customHeight="1">
      <c r="A28" s="388">
        <f t="shared" si="30"/>
        <v>22</v>
      </c>
      <c r="B28" s="399">
        <v>51405</v>
      </c>
      <c r="C28" s="536" t="s">
        <v>18</v>
      </c>
      <c r="D28" s="698" t="s">
        <v>272</v>
      </c>
      <c r="E28" s="771">
        <f>SUM('12 30'!E28,'12 31'!E28,'12 3B'!E28,'12 35'!E28,'12 3Z'!E28)</f>
        <v>237400</v>
      </c>
      <c r="F28" s="712">
        <f>SUM('12 30'!F28,'12 31'!F28,'12 3B'!F28,'12 35'!F28,'12 3Z'!F28)</f>
        <v>216358.99</v>
      </c>
      <c r="G28" s="710">
        <f t="shared" si="2"/>
        <v>21041.010000000009</v>
      </c>
      <c r="H28" s="712">
        <f>SUM('12 30'!H28,'12 31'!H28,'12 3B'!H28,'12 35'!H28,'12 3Z'!H28)</f>
        <v>223400</v>
      </c>
      <c r="I28" s="712">
        <f>SUM('12 30'!I28,'12 31'!I28,'12 3B'!I28,'12 35'!I28,'12 3Z'!I28)</f>
        <v>211313.59</v>
      </c>
      <c r="J28" s="709">
        <f t="shared" si="3"/>
        <v>12086.410000000003</v>
      </c>
      <c r="K28" s="712">
        <f>SUM('12 30'!K28,'12 31'!K28,'12 3B'!K28,'12 35'!K28,'12 3Z'!K28)</f>
        <v>223400</v>
      </c>
      <c r="L28" s="712">
        <f>SUM('12 30'!L28,'12 31'!L28,'12 3B'!L28,'12 35'!L28,'12 3Z'!L28)</f>
        <v>214329.96</v>
      </c>
      <c r="M28" s="714">
        <f t="shared" si="4"/>
        <v>9070.0400000000081</v>
      </c>
      <c r="N28" s="688">
        <f t="shared" si="5"/>
        <v>684200</v>
      </c>
      <c r="O28" s="689">
        <f t="shared" si="5"/>
        <v>642002.53999999992</v>
      </c>
      <c r="P28" s="690">
        <f t="shared" si="6"/>
        <v>42197.460000000079</v>
      </c>
      <c r="Q28" s="713">
        <f>SUM('12 30'!Q28,'12 31'!Q28,'12 3B'!Q28,'12 35'!Q28,'12 3Z'!Q28)</f>
        <v>223400</v>
      </c>
      <c r="R28" s="712">
        <f>SUM('12 30'!R28,'12 31'!R28,'12 3B'!R28,'12 35'!R28,'12 3Z'!R28)</f>
        <v>208847.43</v>
      </c>
      <c r="S28" s="709">
        <f t="shared" si="7"/>
        <v>14552.570000000007</v>
      </c>
      <c r="T28" s="712">
        <f>SUM('12 30'!T28,'12 31'!T28,'12 3B'!T28,'12 35'!T28,'12 3Z'!T28)</f>
        <v>223400</v>
      </c>
      <c r="U28" s="712">
        <f>SUM('12 30'!U28,'12 31'!U28,'12 3B'!U28,'12 35'!U28,'12 3Z'!U28)</f>
        <v>0</v>
      </c>
      <c r="V28" s="709">
        <f t="shared" si="8"/>
        <v>223400</v>
      </c>
      <c r="W28" s="712">
        <f>SUM('12 30'!W28,'12 31'!W28,'12 3B'!W28,'12 35'!W28,'12 3Z'!W28)</f>
        <v>224400</v>
      </c>
      <c r="X28" s="712">
        <f>SUM('12 30'!X28,'12 31'!X28,'12 3B'!X28,'12 35'!X28,'12 3Z'!X28)</f>
        <v>0</v>
      </c>
      <c r="Y28" s="714">
        <f t="shared" si="9"/>
        <v>224400</v>
      </c>
      <c r="Z28" s="688">
        <f t="shared" si="10"/>
        <v>671200</v>
      </c>
      <c r="AA28" s="701">
        <f t="shared" si="10"/>
        <v>208847.43</v>
      </c>
      <c r="AB28" s="690">
        <f t="shared" si="11"/>
        <v>462352.57</v>
      </c>
      <c r="AC28" s="713">
        <f t="shared" si="12"/>
        <v>1355400</v>
      </c>
      <c r="AD28" s="712">
        <f t="shared" si="13"/>
        <v>850849.97</v>
      </c>
      <c r="AE28" s="710">
        <f t="shared" si="14"/>
        <v>504550.03</v>
      </c>
      <c r="AF28" s="712">
        <f>SUM('12 30'!AF28,'12 31'!AF28,'12 3B'!AF28,'12 35'!AF28,'12 3Z'!AF28)</f>
        <v>226200</v>
      </c>
      <c r="AG28" s="712">
        <f>SUM('12 30'!AG28,'12 31'!AG28,'12 3B'!AG28,'12 35'!AG28,'12 3Z'!AG28)</f>
        <v>0</v>
      </c>
      <c r="AH28" s="710">
        <f t="shared" si="15"/>
        <v>226200</v>
      </c>
      <c r="AI28" s="715">
        <f>SUM('12 30'!AI28,'12 31'!AI28,'12 3B'!AI28,'12 35'!AI28,'12 3Z'!AI28)</f>
        <v>226200</v>
      </c>
      <c r="AJ28" s="712">
        <f>SUM('12 30'!AJ28,'12 31'!AJ28,'12 3B'!AJ28,'12 35'!AJ28,'12 3Z'!AJ28)</f>
        <v>0</v>
      </c>
      <c r="AK28" s="710">
        <f t="shared" si="16"/>
        <v>226200</v>
      </c>
      <c r="AL28" s="712">
        <f>SUM('12 30'!AL28,'12 31'!AL28,'12 3B'!AL28,'12 35'!AL28,'12 3Z'!AL28)</f>
        <v>226200</v>
      </c>
      <c r="AM28" s="712">
        <f>SUM('12 30'!AM28,'12 31'!AM28,'12 3B'!AM28,'12 35'!AM28,'12 3Z'!AM28)</f>
        <v>0</v>
      </c>
      <c r="AN28" s="709">
        <f t="shared" si="17"/>
        <v>226200</v>
      </c>
      <c r="AO28" s="688">
        <f t="shared" si="18"/>
        <v>678600</v>
      </c>
      <c r="AP28" s="689">
        <f t="shared" si="18"/>
        <v>0</v>
      </c>
      <c r="AQ28" s="690">
        <f t="shared" si="19"/>
        <v>678600</v>
      </c>
      <c r="AR28" s="713">
        <f>SUM('12 30'!AR28,'12 31'!AR28,'12 3B'!AR28,'12 35'!AR28,'12 3Z'!AR28)</f>
        <v>237400</v>
      </c>
      <c r="AS28" s="712">
        <f>SUM('12 30'!AS28,'12 31'!AS28,'12 3B'!AS28,'12 35'!AS28,'12 3Z'!AS28)</f>
        <v>0</v>
      </c>
      <c r="AT28" s="710">
        <f t="shared" si="20"/>
        <v>237400</v>
      </c>
      <c r="AU28" s="712">
        <f>SUM('12 30'!AU28,'12 31'!AU28,'12 3B'!AU28,'12 35'!AU28,'12 3Z'!AU28)</f>
        <v>237400</v>
      </c>
      <c r="AV28" s="712">
        <f>SUM('12 30'!AV28,'12 31'!AV28,'12 3B'!AV28,'12 35'!AV28,'12 3Z'!AV28)</f>
        <v>0</v>
      </c>
      <c r="AW28" s="710">
        <f t="shared" si="21"/>
        <v>237400</v>
      </c>
      <c r="AX28" s="715">
        <f>SUM('12 30'!AX28,'12 31'!AX28,'12 3B'!AX28,'12 35'!AX28,'12 3Z'!AX28)</f>
        <v>238400</v>
      </c>
      <c r="AY28" s="712">
        <f>SUM('12 30'!AY28,'12 31'!AY28,'12 3B'!AY28,'12 35'!AY28,'12 3Z'!AY28)</f>
        <v>0</v>
      </c>
      <c r="AZ28" s="710">
        <f t="shared" si="22"/>
        <v>238400</v>
      </c>
      <c r="BA28" s="688">
        <f t="shared" si="23"/>
        <v>713200</v>
      </c>
      <c r="BB28" s="701">
        <f t="shared" si="23"/>
        <v>0</v>
      </c>
      <c r="BC28" s="706">
        <f t="shared" si="24"/>
        <v>713200</v>
      </c>
      <c r="BD28" s="717">
        <f t="shared" si="0"/>
        <v>1391800</v>
      </c>
      <c r="BE28" s="712">
        <f t="shared" si="1"/>
        <v>0</v>
      </c>
      <c r="BF28" s="716">
        <f t="shared" si="25"/>
        <v>1391800</v>
      </c>
      <c r="BG28" s="717">
        <f t="shared" si="26"/>
        <v>2747200</v>
      </c>
      <c r="BH28" s="712">
        <f t="shared" si="27"/>
        <v>850849.97</v>
      </c>
      <c r="BI28" s="716">
        <f t="shared" si="28"/>
        <v>1896350.03</v>
      </c>
      <c r="BJ28" s="541"/>
      <c r="BK28" s="380"/>
      <c r="BL28" s="380"/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1"/>
      <c r="CC28" s="381">
        <f>+AG28+'Total foam'!Z29</f>
        <v>0</v>
      </c>
      <c r="CD28" s="381">
        <f t="shared" si="29"/>
        <v>0</v>
      </c>
    </row>
    <row r="29" spans="1:82" s="383" customFormat="1" ht="33" customHeight="1">
      <c r="A29" s="388">
        <f t="shared" si="30"/>
        <v>23</v>
      </c>
      <c r="B29" s="399">
        <v>51406</v>
      </c>
      <c r="C29" s="536" t="s">
        <v>19</v>
      </c>
      <c r="D29" s="698" t="s">
        <v>273</v>
      </c>
      <c r="E29" s="771">
        <f>SUM('12 30'!E29,'12 31'!E29,'12 3B'!E29,'12 35'!E29,'12 3Z'!E29)</f>
        <v>0</v>
      </c>
      <c r="F29" s="712">
        <f>SUM('12 30'!F29,'12 31'!F29,'12 3B'!F29,'12 35'!F29,'12 3Z'!F29)</f>
        <v>0</v>
      </c>
      <c r="G29" s="710">
        <f t="shared" si="2"/>
        <v>0</v>
      </c>
      <c r="H29" s="712">
        <f>SUM('12 30'!H29,'12 31'!H29,'12 3B'!H29,'12 35'!H29,'12 3Z'!H29)</f>
        <v>0</v>
      </c>
      <c r="I29" s="712">
        <f>SUM('12 30'!I29,'12 31'!I29,'12 3B'!I29,'12 35'!I29,'12 3Z'!I29)</f>
        <v>-216572</v>
      </c>
      <c r="J29" s="709">
        <f t="shared" si="3"/>
        <v>216572</v>
      </c>
      <c r="K29" s="712">
        <f>SUM('12 30'!K29,'12 31'!K29,'12 3B'!K29,'12 35'!K29,'12 3Z'!K29)</f>
        <v>0</v>
      </c>
      <c r="L29" s="712">
        <f>SUM('12 30'!L29,'12 31'!L29,'12 3B'!L29,'12 35'!L29,'12 3Z'!L29)</f>
        <v>216572</v>
      </c>
      <c r="M29" s="714">
        <f t="shared" si="4"/>
        <v>-216572</v>
      </c>
      <c r="N29" s="688">
        <f t="shared" si="5"/>
        <v>0</v>
      </c>
      <c r="O29" s="689">
        <f t="shared" si="5"/>
        <v>0</v>
      </c>
      <c r="P29" s="690">
        <f t="shared" si="6"/>
        <v>0</v>
      </c>
      <c r="Q29" s="713">
        <f>SUM('12 30'!Q29,'12 31'!Q29,'12 3B'!Q29,'12 35'!Q29,'12 3Z'!Q29)</f>
        <v>0</v>
      </c>
      <c r="R29" s="712">
        <f>SUM('12 30'!R29,'12 31'!R29,'12 3B'!R29,'12 35'!R29,'12 3Z'!R29)</f>
        <v>0</v>
      </c>
      <c r="S29" s="709">
        <f t="shared" si="7"/>
        <v>0</v>
      </c>
      <c r="T29" s="712">
        <f>SUM('12 30'!T29,'12 31'!T29,'12 3B'!T29,'12 35'!T29,'12 3Z'!T29)</f>
        <v>0</v>
      </c>
      <c r="U29" s="712">
        <f>SUM('12 30'!U29,'12 31'!U29,'12 3B'!U29,'12 35'!U29,'12 3Z'!U29)</f>
        <v>0</v>
      </c>
      <c r="V29" s="709">
        <f t="shared" si="8"/>
        <v>0</v>
      </c>
      <c r="W29" s="712">
        <f>SUM('12 30'!W29,'12 31'!W29,'12 3B'!W29,'12 35'!W29,'12 3Z'!W29)</f>
        <v>0</v>
      </c>
      <c r="X29" s="712">
        <f>SUM('12 30'!X29,'12 31'!X29,'12 3B'!X29,'12 35'!X29,'12 3Z'!X29)</f>
        <v>0</v>
      </c>
      <c r="Y29" s="714">
        <f t="shared" si="9"/>
        <v>0</v>
      </c>
      <c r="Z29" s="688">
        <f t="shared" si="10"/>
        <v>0</v>
      </c>
      <c r="AA29" s="701">
        <f t="shared" si="10"/>
        <v>0</v>
      </c>
      <c r="AB29" s="690">
        <f t="shared" si="11"/>
        <v>0</v>
      </c>
      <c r="AC29" s="713">
        <f t="shared" si="12"/>
        <v>0</v>
      </c>
      <c r="AD29" s="712">
        <f t="shared" si="13"/>
        <v>0</v>
      </c>
      <c r="AE29" s="710">
        <f t="shared" si="14"/>
        <v>0</v>
      </c>
      <c r="AF29" s="712">
        <f>SUM('12 30'!AF29,'12 31'!AF29,'12 3B'!AF29,'12 35'!AF29,'12 3Z'!AF29)</f>
        <v>0</v>
      </c>
      <c r="AG29" s="712">
        <f>SUM('12 30'!AG29,'12 31'!AG29,'12 3B'!AG29,'12 35'!AG29,'12 3Z'!AG29)</f>
        <v>0</v>
      </c>
      <c r="AH29" s="710">
        <f t="shared" si="15"/>
        <v>0</v>
      </c>
      <c r="AI29" s="715">
        <f>SUM('12 30'!AI29,'12 31'!AI29,'12 3B'!AI29,'12 35'!AI29,'12 3Z'!AI29)</f>
        <v>0</v>
      </c>
      <c r="AJ29" s="712">
        <f>SUM('12 30'!AJ29,'12 31'!AJ29,'12 3B'!AJ29,'12 35'!AJ29,'12 3Z'!AJ29)</f>
        <v>0</v>
      </c>
      <c r="AK29" s="710">
        <f t="shared" si="16"/>
        <v>0</v>
      </c>
      <c r="AL29" s="712">
        <f>SUM('12 30'!AL29,'12 31'!AL29,'12 3B'!AL29,'12 35'!AL29,'12 3Z'!AL29)</f>
        <v>0</v>
      </c>
      <c r="AM29" s="712">
        <f>SUM('12 30'!AM29,'12 31'!AM29,'12 3B'!AM29,'12 35'!AM29,'12 3Z'!AM29)</f>
        <v>0</v>
      </c>
      <c r="AN29" s="709">
        <f t="shared" si="17"/>
        <v>0</v>
      </c>
      <c r="AO29" s="688">
        <f t="shared" si="18"/>
        <v>0</v>
      </c>
      <c r="AP29" s="689">
        <f t="shared" si="18"/>
        <v>0</v>
      </c>
      <c r="AQ29" s="690">
        <f t="shared" si="19"/>
        <v>0</v>
      </c>
      <c r="AR29" s="713">
        <f>SUM('12 30'!AR29,'12 31'!AR29,'12 3B'!AR29,'12 35'!AR29,'12 3Z'!AR29)</f>
        <v>0</v>
      </c>
      <c r="AS29" s="712">
        <f>SUM('12 30'!AS29,'12 31'!AS29,'12 3B'!AS29,'12 35'!AS29,'12 3Z'!AS29)</f>
        <v>0</v>
      </c>
      <c r="AT29" s="710">
        <f t="shared" si="20"/>
        <v>0</v>
      </c>
      <c r="AU29" s="712">
        <f>SUM('12 30'!AU29,'12 31'!AU29,'12 3B'!AU29,'12 35'!AU29,'12 3Z'!AU29)</f>
        <v>0</v>
      </c>
      <c r="AV29" s="712">
        <f>SUM('12 30'!AV29,'12 31'!AV29,'12 3B'!AV29,'12 35'!AV29,'12 3Z'!AV29)</f>
        <v>0</v>
      </c>
      <c r="AW29" s="710">
        <f t="shared" si="21"/>
        <v>0</v>
      </c>
      <c r="AX29" s="715">
        <f>SUM('12 30'!AX29,'12 31'!AX29,'12 3B'!AX29,'12 35'!AX29,'12 3Z'!AX29)</f>
        <v>0</v>
      </c>
      <c r="AY29" s="712">
        <f>SUM('12 30'!AY29,'12 31'!AY29,'12 3B'!AY29,'12 35'!AY29,'12 3Z'!AY29)</f>
        <v>0</v>
      </c>
      <c r="AZ29" s="710">
        <f t="shared" si="22"/>
        <v>0</v>
      </c>
      <c r="BA29" s="688">
        <f t="shared" si="23"/>
        <v>0</v>
      </c>
      <c r="BB29" s="701">
        <f t="shared" si="23"/>
        <v>0</v>
      </c>
      <c r="BC29" s="706">
        <f t="shared" si="24"/>
        <v>0</v>
      </c>
      <c r="BD29" s="717">
        <f t="shared" si="0"/>
        <v>0</v>
      </c>
      <c r="BE29" s="712">
        <f t="shared" si="1"/>
        <v>0</v>
      </c>
      <c r="BF29" s="716">
        <f t="shared" si="25"/>
        <v>0</v>
      </c>
      <c r="BG29" s="717">
        <f t="shared" si="26"/>
        <v>0</v>
      </c>
      <c r="BH29" s="712">
        <f t="shared" si="27"/>
        <v>0</v>
      </c>
      <c r="BI29" s="716">
        <f t="shared" si="28"/>
        <v>0</v>
      </c>
      <c r="BJ29" s="541"/>
      <c r="BK29" s="380"/>
      <c r="BL29" s="380"/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1"/>
      <c r="CC29" s="381">
        <f>+AG29+'Total foam'!Z30</f>
        <v>0</v>
      </c>
      <c r="CD29" s="381">
        <f t="shared" si="29"/>
        <v>0</v>
      </c>
    </row>
    <row r="30" spans="1:82" s="383" customFormat="1" ht="33" customHeight="1">
      <c r="A30" s="388">
        <f t="shared" si="30"/>
        <v>24</v>
      </c>
      <c r="B30" s="399">
        <v>51407</v>
      </c>
      <c r="C30" s="536" t="s">
        <v>20</v>
      </c>
      <c r="D30" s="698" t="s">
        <v>274</v>
      </c>
      <c r="E30" s="771">
        <f>SUM('12 30'!E30,'12 31'!E30,'12 3B'!E30,'12 35'!E30,'12 3Z'!E30)</f>
        <v>0</v>
      </c>
      <c r="F30" s="712">
        <f>SUM('12 30'!F30,'12 31'!F30,'12 3B'!F30,'12 35'!F30,'12 3Z'!F30)</f>
        <v>0</v>
      </c>
      <c r="G30" s="710">
        <f t="shared" si="2"/>
        <v>0</v>
      </c>
      <c r="H30" s="712">
        <f>SUM('12 30'!H30,'12 31'!H30,'12 3B'!H30,'12 35'!H30,'12 3Z'!H30)</f>
        <v>0</v>
      </c>
      <c r="I30" s="712">
        <f>SUM('12 30'!I30,'12 31'!I30,'12 3B'!I30,'12 35'!I30,'12 3Z'!I30)</f>
        <v>0</v>
      </c>
      <c r="J30" s="709">
        <f t="shared" si="3"/>
        <v>0</v>
      </c>
      <c r="K30" s="712">
        <f>SUM('12 30'!K30,'12 31'!K30,'12 3B'!K30,'12 35'!K30,'12 3Z'!K30)</f>
        <v>0</v>
      </c>
      <c r="L30" s="712">
        <f>SUM('12 30'!L30,'12 31'!L30,'12 3B'!L30,'12 35'!L30,'12 3Z'!L30)</f>
        <v>0</v>
      </c>
      <c r="M30" s="714">
        <f t="shared" si="4"/>
        <v>0</v>
      </c>
      <c r="N30" s="688">
        <f t="shared" si="5"/>
        <v>0</v>
      </c>
      <c r="O30" s="689">
        <f t="shared" si="5"/>
        <v>0</v>
      </c>
      <c r="P30" s="690">
        <f t="shared" si="6"/>
        <v>0</v>
      </c>
      <c r="Q30" s="713">
        <f>SUM('12 30'!Q30,'12 31'!Q30,'12 3B'!Q30,'12 35'!Q30,'12 3Z'!Q30)</f>
        <v>0</v>
      </c>
      <c r="R30" s="712">
        <f>SUM('12 30'!R30,'12 31'!R30,'12 3B'!R30,'12 35'!R30,'12 3Z'!R30)</f>
        <v>0</v>
      </c>
      <c r="S30" s="709">
        <f t="shared" si="7"/>
        <v>0</v>
      </c>
      <c r="T30" s="712">
        <f>SUM('12 30'!T30,'12 31'!T30,'12 3B'!T30,'12 35'!T30,'12 3Z'!T30)</f>
        <v>0</v>
      </c>
      <c r="U30" s="712">
        <f>SUM('12 30'!U30,'12 31'!U30,'12 3B'!U30,'12 35'!U30,'12 3Z'!U30)</f>
        <v>0</v>
      </c>
      <c r="V30" s="709">
        <f t="shared" si="8"/>
        <v>0</v>
      </c>
      <c r="W30" s="712">
        <f>SUM('12 30'!W30,'12 31'!W30,'12 3B'!W30,'12 35'!W30,'12 3Z'!W30)</f>
        <v>0</v>
      </c>
      <c r="X30" s="712">
        <f>SUM('12 30'!X30,'12 31'!X30,'12 3B'!X30,'12 35'!X30,'12 3Z'!X30)</f>
        <v>0</v>
      </c>
      <c r="Y30" s="714">
        <f t="shared" si="9"/>
        <v>0</v>
      </c>
      <c r="Z30" s="688">
        <f t="shared" si="10"/>
        <v>0</v>
      </c>
      <c r="AA30" s="701">
        <f t="shared" si="10"/>
        <v>0</v>
      </c>
      <c r="AB30" s="690">
        <f t="shared" si="11"/>
        <v>0</v>
      </c>
      <c r="AC30" s="713">
        <f t="shared" si="12"/>
        <v>0</v>
      </c>
      <c r="AD30" s="712">
        <f t="shared" si="13"/>
        <v>0</v>
      </c>
      <c r="AE30" s="710">
        <f t="shared" si="14"/>
        <v>0</v>
      </c>
      <c r="AF30" s="712">
        <f>SUM('12 30'!AF30,'12 31'!AF30,'12 3B'!AF30,'12 35'!AF30,'12 3Z'!AF30)</f>
        <v>0</v>
      </c>
      <c r="AG30" s="712">
        <f>SUM('12 30'!AG30,'12 31'!AG30,'12 3B'!AG30,'12 35'!AG30,'12 3Z'!AG30)</f>
        <v>0</v>
      </c>
      <c r="AH30" s="710">
        <f t="shared" si="15"/>
        <v>0</v>
      </c>
      <c r="AI30" s="715">
        <f>SUM('12 30'!AI30,'12 31'!AI30,'12 3B'!AI30,'12 35'!AI30,'12 3Z'!AI30)</f>
        <v>0</v>
      </c>
      <c r="AJ30" s="712">
        <f>SUM('12 30'!AJ30,'12 31'!AJ30,'12 3B'!AJ30,'12 35'!AJ30,'12 3Z'!AJ30)</f>
        <v>0</v>
      </c>
      <c r="AK30" s="710">
        <f t="shared" si="16"/>
        <v>0</v>
      </c>
      <c r="AL30" s="712">
        <f>SUM('12 30'!AL30,'12 31'!AL30,'12 3B'!AL30,'12 35'!AL30,'12 3Z'!AL30)</f>
        <v>0</v>
      </c>
      <c r="AM30" s="712">
        <f>SUM('12 30'!AM30,'12 31'!AM30,'12 3B'!AM30,'12 35'!AM30,'12 3Z'!AM30)</f>
        <v>0</v>
      </c>
      <c r="AN30" s="709">
        <f t="shared" si="17"/>
        <v>0</v>
      </c>
      <c r="AO30" s="688">
        <f t="shared" si="18"/>
        <v>0</v>
      </c>
      <c r="AP30" s="689">
        <f t="shared" si="18"/>
        <v>0</v>
      </c>
      <c r="AQ30" s="690">
        <f t="shared" si="19"/>
        <v>0</v>
      </c>
      <c r="AR30" s="713">
        <f>SUM('12 30'!AR30,'12 31'!AR30,'12 3B'!AR30,'12 35'!AR30,'12 3Z'!AR30)</f>
        <v>0</v>
      </c>
      <c r="AS30" s="712">
        <f>SUM('12 30'!AS30,'12 31'!AS30,'12 3B'!AS30,'12 35'!AS30,'12 3Z'!AS30)</f>
        <v>0</v>
      </c>
      <c r="AT30" s="710">
        <f t="shared" si="20"/>
        <v>0</v>
      </c>
      <c r="AU30" s="712">
        <f>SUM('12 30'!AU30,'12 31'!AU30,'12 3B'!AU30,'12 35'!AU30,'12 3Z'!AU30)</f>
        <v>0</v>
      </c>
      <c r="AV30" s="712">
        <f>SUM('12 30'!AV30,'12 31'!AV30,'12 3B'!AV30,'12 35'!AV30,'12 3Z'!AV30)</f>
        <v>0</v>
      </c>
      <c r="AW30" s="710">
        <f t="shared" si="21"/>
        <v>0</v>
      </c>
      <c r="AX30" s="715">
        <f>SUM('12 30'!AX30,'12 31'!AX30,'12 3B'!AX30,'12 35'!AX30,'12 3Z'!AX30)</f>
        <v>0</v>
      </c>
      <c r="AY30" s="712">
        <f>SUM('12 30'!AY30,'12 31'!AY30,'12 3B'!AY30,'12 35'!AY30,'12 3Z'!AY30)</f>
        <v>0</v>
      </c>
      <c r="AZ30" s="710">
        <f t="shared" si="22"/>
        <v>0</v>
      </c>
      <c r="BA30" s="688">
        <f t="shared" si="23"/>
        <v>0</v>
      </c>
      <c r="BB30" s="701">
        <f t="shared" si="23"/>
        <v>0</v>
      </c>
      <c r="BC30" s="706">
        <f t="shared" si="24"/>
        <v>0</v>
      </c>
      <c r="BD30" s="717">
        <f t="shared" si="0"/>
        <v>0</v>
      </c>
      <c r="BE30" s="712">
        <f t="shared" si="1"/>
        <v>0</v>
      </c>
      <c r="BF30" s="716">
        <f t="shared" si="25"/>
        <v>0</v>
      </c>
      <c r="BG30" s="717">
        <f t="shared" si="26"/>
        <v>0</v>
      </c>
      <c r="BH30" s="712">
        <f t="shared" si="27"/>
        <v>0</v>
      </c>
      <c r="BI30" s="716">
        <f t="shared" si="28"/>
        <v>0</v>
      </c>
      <c r="BJ30" s="541"/>
      <c r="BK30" s="380"/>
      <c r="BL30" s="380"/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1"/>
      <c r="CC30" s="381">
        <f>+AG30+'Total foam'!Z31</f>
        <v>0</v>
      </c>
      <c r="CD30" s="381">
        <f t="shared" si="29"/>
        <v>0</v>
      </c>
    </row>
    <row r="31" spans="1:82" s="383" customFormat="1" ht="33" customHeight="1">
      <c r="A31" s="388">
        <f t="shared" si="30"/>
        <v>25</v>
      </c>
      <c r="B31" s="399">
        <v>51408</v>
      </c>
      <c r="C31" s="536" t="s">
        <v>21</v>
      </c>
      <c r="D31" s="698" t="s">
        <v>275</v>
      </c>
      <c r="E31" s="771">
        <f>SUM('12 30'!E31,'12 31'!E31,'12 3B'!E31,'12 35'!E31,'12 3Z'!E31)</f>
        <v>2410753.14</v>
      </c>
      <c r="F31" s="712">
        <f>SUM('12 30'!F31,'12 31'!F31,'12 3B'!F31,'12 35'!F31,'12 3Z'!F31)</f>
        <v>2840523.65</v>
      </c>
      <c r="G31" s="710">
        <f t="shared" si="2"/>
        <v>-429770.50999999978</v>
      </c>
      <c r="H31" s="712">
        <f>SUM('12 30'!H31,'12 31'!H31,'12 3B'!H31,'12 35'!H31,'12 3Z'!H31)</f>
        <v>2369529.86</v>
      </c>
      <c r="I31" s="712">
        <f>SUM('12 30'!I31,'12 31'!I31,'12 3B'!I31,'12 35'!I31,'12 3Z'!I31)</f>
        <v>3415569.47</v>
      </c>
      <c r="J31" s="709">
        <f t="shared" si="3"/>
        <v>-1046039.6100000003</v>
      </c>
      <c r="K31" s="712">
        <f>SUM('12 30'!K31,'12 31'!K31,'12 3B'!K31,'12 35'!K31,'12 3Z'!K31)</f>
        <v>2471627.71</v>
      </c>
      <c r="L31" s="712">
        <f>SUM('12 30'!L31,'12 31'!L31,'12 3B'!L31,'12 35'!L31,'12 3Z'!L31)</f>
        <v>2539040</v>
      </c>
      <c r="M31" s="714">
        <f t="shared" si="4"/>
        <v>-67412.290000000037</v>
      </c>
      <c r="N31" s="688">
        <f t="shared" si="5"/>
        <v>7251910.71</v>
      </c>
      <c r="O31" s="689">
        <f t="shared" si="5"/>
        <v>8795133.120000001</v>
      </c>
      <c r="P31" s="690">
        <f t="shared" si="6"/>
        <v>-1543222.4100000011</v>
      </c>
      <c r="Q31" s="713">
        <f>SUM('12 30'!Q31,'12 31'!Q31,'12 3B'!Q31,'12 35'!Q31,'12 3Z'!Q31)</f>
        <v>2095379.14</v>
      </c>
      <c r="R31" s="712">
        <f>SUM('12 30'!R31,'12 31'!R31,'12 3B'!R31,'12 35'!R31,'12 3Z'!R31)</f>
        <v>867487.37000000011</v>
      </c>
      <c r="S31" s="709">
        <f t="shared" si="7"/>
        <v>1227891.7699999998</v>
      </c>
      <c r="T31" s="712">
        <f>SUM('12 30'!T31,'12 31'!T31,'12 3B'!T31,'12 35'!T31,'12 3Z'!T31)</f>
        <v>2613710.4300000002</v>
      </c>
      <c r="U31" s="712">
        <f>SUM('12 30'!U31,'12 31'!U31,'12 3B'!U31,'12 35'!U31,'12 3Z'!U31)</f>
        <v>0</v>
      </c>
      <c r="V31" s="709">
        <f t="shared" si="8"/>
        <v>2613710.4300000002</v>
      </c>
      <c r="W31" s="712">
        <f>SUM('12 30'!W31,'12 31'!W31,'12 3B'!W31,'12 35'!W31,'12 3Z'!W31)</f>
        <v>2893811</v>
      </c>
      <c r="X31" s="712">
        <f>SUM('12 30'!X31,'12 31'!X31,'12 3B'!X31,'12 35'!X31,'12 3Z'!X31)</f>
        <v>0</v>
      </c>
      <c r="Y31" s="714">
        <f t="shared" si="9"/>
        <v>2893811</v>
      </c>
      <c r="Z31" s="688">
        <f t="shared" si="10"/>
        <v>7602900.5700000003</v>
      </c>
      <c r="AA31" s="701">
        <f t="shared" si="10"/>
        <v>867487.37000000011</v>
      </c>
      <c r="AB31" s="690">
        <f t="shared" si="11"/>
        <v>6735413.2000000002</v>
      </c>
      <c r="AC31" s="713">
        <f t="shared" si="12"/>
        <v>14854811.279999999</v>
      </c>
      <c r="AD31" s="712">
        <f t="shared" si="13"/>
        <v>9662620.4900000021</v>
      </c>
      <c r="AE31" s="710">
        <f t="shared" si="14"/>
        <v>5192190.7899999972</v>
      </c>
      <c r="AF31" s="712">
        <f>SUM('12 30'!AF31,'12 31'!AF31,'12 3B'!AF31,'12 35'!AF31,'12 3Z'!AF31)</f>
        <v>2762917.86</v>
      </c>
      <c r="AG31" s="712">
        <f>SUM('12 30'!AG31,'12 31'!AG31,'12 3B'!AG31,'12 35'!AG31,'12 3Z'!AG31)</f>
        <v>0</v>
      </c>
      <c r="AH31" s="710">
        <f t="shared" si="15"/>
        <v>2762917.86</v>
      </c>
      <c r="AI31" s="715">
        <f>SUM('12 30'!AI31,'12 31'!AI31,'12 3B'!AI31,'12 35'!AI31,'12 3Z'!AI31)</f>
        <v>2384229</v>
      </c>
      <c r="AJ31" s="712">
        <f>SUM('12 30'!AJ31,'12 31'!AJ31,'12 3B'!AJ31,'12 35'!AJ31,'12 3Z'!AJ31)</f>
        <v>0</v>
      </c>
      <c r="AK31" s="710">
        <f t="shared" si="16"/>
        <v>2384229</v>
      </c>
      <c r="AL31" s="712">
        <f>SUM('12 30'!AL31,'12 31'!AL31,'12 3B'!AL31,'12 35'!AL31,'12 3Z'!AL31)</f>
        <v>2898080</v>
      </c>
      <c r="AM31" s="712">
        <f>SUM('12 30'!AM31,'12 31'!AM31,'12 3B'!AM31,'12 35'!AM31,'12 3Z'!AM31)</f>
        <v>0</v>
      </c>
      <c r="AN31" s="709">
        <f t="shared" si="17"/>
        <v>2898080</v>
      </c>
      <c r="AO31" s="688">
        <f t="shared" si="18"/>
        <v>8045226.8599999994</v>
      </c>
      <c r="AP31" s="689">
        <f t="shared" si="18"/>
        <v>0</v>
      </c>
      <c r="AQ31" s="690">
        <f t="shared" si="19"/>
        <v>8045226.8599999994</v>
      </c>
      <c r="AR31" s="713">
        <f>SUM('12 30'!AR31,'12 31'!AR31,'12 3B'!AR31,'12 35'!AR31,'12 3Z'!AR31)</f>
        <v>2920415.29</v>
      </c>
      <c r="AS31" s="712">
        <f>SUM('12 30'!AS31,'12 31'!AS31,'12 3B'!AS31,'12 35'!AS31,'12 3Z'!AS31)</f>
        <v>0</v>
      </c>
      <c r="AT31" s="710">
        <f t="shared" si="20"/>
        <v>2920415.29</v>
      </c>
      <c r="AU31" s="712">
        <f>SUM('12 30'!AU31,'12 31'!AU31,'12 3B'!AU31,'12 35'!AU31,'12 3Z'!AU31)</f>
        <v>2999349.14</v>
      </c>
      <c r="AV31" s="712">
        <f>SUM('12 30'!AV31,'12 31'!AV31,'12 3B'!AV31,'12 35'!AV31,'12 3Z'!AV31)</f>
        <v>0</v>
      </c>
      <c r="AW31" s="710">
        <f t="shared" si="21"/>
        <v>2999349.14</v>
      </c>
      <c r="AX31" s="715">
        <f>SUM('12 30'!AX31,'12 31'!AX31,'12 3B'!AX31,'12 35'!AX31,'12 3Z'!AX31)</f>
        <v>2606793.4300000002</v>
      </c>
      <c r="AY31" s="712">
        <f>SUM('12 30'!AY31,'12 31'!AY31,'12 3B'!AY31,'12 35'!AY31,'12 3Z'!AY31)</f>
        <v>0</v>
      </c>
      <c r="AZ31" s="710">
        <f t="shared" si="22"/>
        <v>2606793.4300000002</v>
      </c>
      <c r="BA31" s="688">
        <f t="shared" si="23"/>
        <v>8526557.8599999994</v>
      </c>
      <c r="BB31" s="701">
        <f t="shared" si="23"/>
        <v>0</v>
      </c>
      <c r="BC31" s="706">
        <f t="shared" si="24"/>
        <v>8526557.8599999994</v>
      </c>
      <c r="BD31" s="717">
        <f t="shared" si="0"/>
        <v>16571784.719999999</v>
      </c>
      <c r="BE31" s="712">
        <f t="shared" si="1"/>
        <v>0</v>
      </c>
      <c r="BF31" s="716">
        <f t="shared" si="25"/>
        <v>16571784.719999999</v>
      </c>
      <c r="BG31" s="717">
        <f t="shared" si="26"/>
        <v>31426596</v>
      </c>
      <c r="BH31" s="712">
        <f t="shared" si="27"/>
        <v>9662620.4900000021</v>
      </c>
      <c r="BI31" s="716">
        <f t="shared" si="28"/>
        <v>21763975.509999998</v>
      </c>
      <c r="BJ31" s="541"/>
      <c r="BK31" s="380"/>
      <c r="BL31" s="380"/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1"/>
      <c r="CC31" s="381">
        <f>+AG31+'Total foam'!Z32</f>
        <v>0</v>
      </c>
      <c r="CD31" s="381">
        <f t="shared" si="29"/>
        <v>0</v>
      </c>
    </row>
    <row r="32" spans="1:82" s="383" customFormat="1" ht="33" customHeight="1">
      <c r="A32" s="388">
        <f t="shared" si="30"/>
        <v>26</v>
      </c>
      <c r="B32" s="399">
        <v>51409</v>
      </c>
      <c r="C32" s="536" t="s">
        <v>22</v>
      </c>
      <c r="D32" s="698" t="s">
        <v>276</v>
      </c>
      <c r="E32" s="771">
        <f>SUM('12 30'!E32,'12 31'!E32,'12 3B'!E32,'12 35'!E32,'12 3Z'!E32)</f>
        <v>620175.9</v>
      </c>
      <c r="F32" s="712">
        <f>SUM('12 30'!F32,'12 31'!F32,'12 3B'!F32,'12 35'!F32,'12 3Z'!F32)</f>
        <v>621037.04</v>
      </c>
      <c r="G32" s="710">
        <f t="shared" si="2"/>
        <v>-861.14000000001397</v>
      </c>
      <c r="H32" s="712">
        <f>SUM('12 30'!H32,'12 31'!H32,'12 3B'!H32,'12 35'!H32,'12 3Z'!H32)</f>
        <v>736205.5</v>
      </c>
      <c r="I32" s="712">
        <f>SUM('12 30'!I32,'12 31'!I32,'12 3B'!I32,'12 35'!I32,'12 3Z'!I32)</f>
        <v>719104.92</v>
      </c>
      <c r="J32" s="709">
        <f t="shared" si="3"/>
        <v>17100.579999999958</v>
      </c>
      <c r="K32" s="712">
        <f>SUM('12 30'!K32,'12 31'!K32,'12 3B'!K32,'12 35'!K32,'12 3Z'!K32)</f>
        <v>819560.2</v>
      </c>
      <c r="L32" s="712">
        <f>SUM('12 30'!L32,'12 31'!L32,'12 3B'!L32,'12 35'!L32,'12 3Z'!L32)</f>
        <v>708339.08000000007</v>
      </c>
      <c r="M32" s="714">
        <f t="shared" si="4"/>
        <v>111221.11999999988</v>
      </c>
      <c r="N32" s="688">
        <f t="shared" si="5"/>
        <v>2175941.5999999996</v>
      </c>
      <c r="O32" s="689">
        <f t="shared" si="5"/>
        <v>2048481.04</v>
      </c>
      <c r="P32" s="690">
        <f t="shared" si="6"/>
        <v>127460.55999999959</v>
      </c>
      <c r="Q32" s="713">
        <f>SUM('12 30'!Q32,'12 31'!Q32,'12 3B'!Q32,'12 35'!Q32,'12 3Z'!Q32)</f>
        <v>655862.1</v>
      </c>
      <c r="R32" s="712">
        <f>SUM('12 30'!R32,'12 31'!R32,'12 3B'!R32,'12 35'!R32,'12 3Z'!R32)</f>
        <v>346515.5</v>
      </c>
      <c r="S32" s="709">
        <f t="shared" si="7"/>
        <v>309346.59999999998</v>
      </c>
      <c r="T32" s="712">
        <f>SUM('12 30'!T32,'12 31'!T32,'12 3B'!T32,'12 35'!T32,'12 3Z'!T32)</f>
        <v>647960.80000000005</v>
      </c>
      <c r="U32" s="712">
        <f>SUM('12 30'!U32,'12 31'!U32,'12 3B'!U32,'12 35'!U32,'12 3Z'!U32)</f>
        <v>0</v>
      </c>
      <c r="V32" s="709">
        <f t="shared" si="8"/>
        <v>647960.80000000005</v>
      </c>
      <c r="W32" s="712">
        <f>SUM('12 30'!W32,'12 31'!W32,'12 3B'!W32,'12 35'!W32,'12 3Z'!W32)</f>
        <v>834230.2</v>
      </c>
      <c r="X32" s="712">
        <f>SUM('12 30'!X32,'12 31'!X32,'12 3B'!X32,'12 35'!X32,'12 3Z'!X32)</f>
        <v>0</v>
      </c>
      <c r="Y32" s="714">
        <f t="shared" si="9"/>
        <v>834230.2</v>
      </c>
      <c r="Z32" s="688">
        <f t="shared" si="10"/>
        <v>2138053.0999999996</v>
      </c>
      <c r="AA32" s="701">
        <f t="shared" si="10"/>
        <v>346515.5</v>
      </c>
      <c r="AB32" s="690">
        <f t="shared" si="11"/>
        <v>1791537.5999999996</v>
      </c>
      <c r="AC32" s="713">
        <f t="shared" si="12"/>
        <v>4313994.7</v>
      </c>
      <c r="AD32" s="712">
        <f t="shared" si="13"/>
        <v>2394996.54</v>
      </c>
      <c r="AE32" s="710">
        <f t="shared" si="14"/>
        <v>1918998.1600000001</v>
      </c>
      <c r="AF32" s="712">
        <f>SUM('12 30'!AF32,'12 31'!AF32,'12 3B'!AF32,'12 35'!AF32,'12 3Z'!AF32)</f>
        <v>657902.6</v>
      </c>
      <c r="AG32" s="712">
        <f>SUM('12 30'!AG32,'12 31'!AG32,'12 3B'!AG32,'12 35'!AG32,'12 3Z'!AG32)</f>
        <v>0</v>
      </c>
      <c r="AH32" s="710">
        <f t="shared" si="15"/>
        <v>657902.6</v>
      </c>
      <c r="AI32" s="715">
        <f>SUM('12 30'!AI32,'12 31'!AI32,'12 3B'!AI32,'12 35'!AI32,'12 3Z'!AI32)</f>
        <v>648122.6</v>
      </c>
      <c r="AJ32" s="712">
        <f>SUM('12 30'!AJ32,'12 31'!AJ32,'12 3B'!AJ32,'12 35'!AJ32,'12 3Z'!AJ32)</f>
        <v>0</v>
      </c>
      <c r="AK32" s="710">
        <f t="shared" si="16"/>
        <v>648122.6</v>
      </c>
      <c r="AL32" s="712">
        <f>SUM('12 30'!AL32,'12 31'!AL32,'12 3B'!AL32,'12 35'!AL32,'12 3Z'!AL32)</f>
        <v>748349.6</v>
      </c>
      <c r="AM32" s="712">
        <f>SUM('12 30'!AM32,'12 31'!AM32,'12 3B'!AM32,'12 35'!AM32,'12 3Z'!AM32)</f>
        <v>0</v>
      </c>
      <c r="AN32" s="709">
        <f t="shared" si="17"/>
        <v>748349.6</v>
      </c>
      <c r="AO32" s="688">
        <f t="shared" si="18"/>
        <v>2054374.7999999998</v>
      </c>
      <c r="AP32" s="689">
        <f t="shared" si="18"/>
        <v>0</v>
      </c>
      <c r="AQ32" s="690">
        <f t="shared" si="19"/>
        <v>2054374.7999999998</v>
      </c>
      <c r="AR32" s="713">
        <f>SUM('12 30'!AR32,'12 31'!AR32,'12 3B'!AR32,'12 35'!AR32,'12 3Z'!AR32)</f>
        <v>632643.6</v>
      </c>
      <c r="AS32" s="712">
        <f>SUM('12 30'!AS32,'12 31'!AS32,'12 3B'!AS32,'12 35'!AS32,'12 3Z'!AS32)</f>
        <v>0</v>
      </c>
      <c r="AT32" s="710">
        <f t="shared" si="20"/>
        <v>632643.6</v>
      </c>
      <c r="AU32" s="712">
        <f>SUM('12 30'!AU32,'12 31'!AU32,'12 3B'!AU32,'12 35'!AU32,'12 3Z'!AU32)</f>
        <v>743459.6</v>
      </c>
      <c r="AV32" s="712">
        <f>SUM('12 30'!AV32,'12 31'!AV32,'12 3B'!AV32,'12 35'!AV32,'12 3Z'!AV32)</f>
        <v>0</v>
      </c>
      <c r="AW32" s="710">
        <f t="shared" si="21"/>
        <v>743459.6</v>
      </c>
      <c r="AX32" s="715">
        <f>SUM('12 30'!AX32,'12 31'!AX32,'12 3B'!AX32,'12 35'!AX32,'12 3Z'!AX32)</f>
        <v>733679.6</v>
      </c>
      <c r="AY32" s="712">
        <f>SUM('12 30'!AY32,'12 31'!AY32,'12 3B'!AY32,'12 35'!AY32,'12 3Z'!AY32)</f>
        <v>0</v>
      </c>
      <c r="AZ32" s="710">
        <f t="shared" si="22"/>
        <v>733679.6</v>
      </c>
      <c r="BA32" s="688">
        <f t="shared" si="23"/>
        <v>2109782.7999999998</v>
      </c>
      <c r="BB32" s="701">
        <f t="shared" si="23"/>
        <v>0</v>
      </c>
      <c r="BC32" s="706">
        <f t="shared" si="24"/>
        <v>2109782.7999999998</v>
      </c>
      <c r="BD32" s="717">
        <f t="shared" si="0"/>
        <v>4164157.6</v>
      </c>
      <c r="BE32" s="712">
        <f t="shared" si="1"/>
        <v>0</v>
      </c>
      <c r="BF32" s="716">
        <f t="shared" si="25"/>
        <v>4164157.6</v>
      </c>
      <c r="BG32" s="717">
        <f t="shared" si="26"/>
        <v>8478152.3000000007</v>
      </c>
      <c r="BH32" s="712">
        <f t="shared" si="27"/>
        <v>2394996.54</v>
      </c>
      <c r="BI32" s="716">
        <f t="shared" si="28"/>
        <v>6083155.7600000007</v>
      </c>
      <c r="BJ32" s="541"/>
      <c r="BK32" s="380"/>
      <c r="BL32" s="380"/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1"/>
      <c r="CC32" s="381">
        <f>+AG32+'Total foam'!Z33</f>
        <v>0</v>
      </c>
      <c r="CD32" s="381">
        <f t="shared" si="29"/>
        <v>0</v>
      </c>
    </row>
    <row r="33" spans="1:82" s="383" customFormat="1" ht="33" customHeight="1">
      <c r="A33" s="388">
        <f t="shared" si="30"/>
        <v>27</v>
      </c>
      <c r="B33" s="399">
        <v>51499</v>
      </c>
      <c r="C33" s="536" t="s">
        <v>23</v>
      </c>
      <c r="D33" s="698" t="s">
        <v>277</v>
      </c>
      <c r="E33" s="771">
        <f>SUM('12 30'!E33,'12 31'!E33,'12 3B'!E33,'12 35'!E33,'12 3Z'!E33)</f>
        <v>0</v>
      </c>
      <c r="F33" s="712">
        <f>SUM('12 30'!F33,'12 31'!F33,'12 3B'!F33,'12 35'!F33,'12 3Z'!F33)</f>
        <v>0</v>
      </c>
      <c r="G33" s="710">
        <f t="shared" si="2"/>
        <v>0</v>
      </c>
      <c r="H33" s="712">
        <f>SUM('12 30'!H33,'12 31'!H33,'12 3B'!H33,'12 35'!H33,'12 3Z'!H33)</f>
        <v>0</v>
      </c>
      <c r="I33" s="712">
        <f>SUM('12 30'!I33,'12 31'!I33,'12 3B'!I33,'12 35'!I33,'12 3Z'!I33)</f>
        <v>0</v>
      </c>
      <c r="J33" s="709">
        <f t="shared" si="3"/>
        <v>0</v>
      </c>
      <c r="K33" s="712">
        <f>SUM('12 30'!K33,'12 31'!K33,'12 3B'!K33,'12 35'!K33,'12 3Z'!K33)</f>
        <v>0</v>
      </c>
      <c r="L33" s="712">
        <f>SUM('12 30'!L33,'12 31'!L33,'12 3B'!L33,'12 35'!L33,'12 3Z'!L33)</f>
        <v>0</v>
      </c>
      <c r="M33" s="714">
        <f t="shared" si="4"/>
        <v>0</v>
      </c>
      <c r="N33" s="688">
        <f t="shared" si="5"/>
        <v>0</v>
      </c>
      <c r="O33" s="689">
        <f t="shared" si="5"/>
        <v>0</v>
      </c>
      <c r="P33" s="690">
        <f t="shared" si="6"/>
        <v>0</v>
      </c>
      <c r="Q33" s="713">
        <f>SUM('12 30'!Q33,'12 31'!Q33,'12 3B'!Q33,'12 35'!Q33,'12 3Z'!Q33)</f>
        <v>0</v>
      </c>
      <c r="R33" s="712">
        <f>SUM('12 30'!R33,'12 31'!R33,'12 3B'!R33,'12 35'!R33,'12 3Z'!R33)</f>
        <v>0</v>
      </c>
      <c r="S33" s="709">
        <f t="shared" si="7"/>
        <v>0</v>
      </c>
      <c r="T33" s="712">
        <f>SUM('12 30'!T33,'12 31'!T33,'12 3B'!T33,'12 35'!T33,'12 3Z'!T33)</f>
        <v>0</v>
      </c>
      <c r="U33" s="712">
        <f>SUM('12 30'!U33,'12 31'!U33,'12 3B'!U33,'12 35'!U33,'12 3Z'!U33)</f>
        <v>0</v>
      </c>
      <c r="V33" s="709">
        <f t="shared" si="8"/>
        <v>0</v>
      </c>
      <c r="W33" s="712">
        <f>SUM('12 30'!W33,'12 31'!W33,'12 3B'!W33,'12 35'!W33,'12 3Z'!W33)</f>
        <v>0</v>
      </c>
      <c r="X33" s="712">
        <f>SUM('12 30'!X33,'12 31'!X33,'12 3B'!X33,'12 35'!X33,'12 3Z'!X33)</f>
        <v>0</v>
      </c>
      <c r="Y33" s="714">
        <f t="shared" si="9"/>
        <v>0</v>
      </c>
      <c r="Z33" s="688">
        <f t="shared" si="10"/>
        <v>0</v>
      </c>
      <c r="AA33" s="701">
        <f t="shared" si="10"/>
        <v>0</v>
      </c>
      <c r="AB33" s="690">
        <f t="shared" si="11"/>
        <v>0</v>
      </c>
      <c r="AC33" s="713">
        <f t="shared" si="12"/>
        <v>0</v>
      </c>
      <c r="AD33" s="712">
        <f t="shared" si="13"/>
        <v>0</v>
      </c>
      <c r="AE33" s="710">
        <f t="shared" si="14"/>
        <v>0</v>
      </c>
      <c r="AF33" s="712">
        <f>SUM('12 30'!AF33,'12 31'!AF33,'12 3B'!AF33,'12 35'!AF33,'12 3Z'!AF33)</f>
        <v>0</v>
      </c>
      <c r="AG33" s="712">
        <f>SUM('12 30'!AG33,'12 31'!AG33,'12 3B'!AG33,'12 35'!AG33,'12 3Z'!AG33)</f>
        <v>0</v>
      </c>
      <c r="AH33" s="710">
        <f t="shared" si="15"/>
        <v>0</v>
      </c>
      <c r="AI33" s="715">
        <f>SUM('12 30'!AI33,'12 31'!AI33,'12 3B'!AI33,'12 35'!AI33,'12 3Z'!AI33)</f>
        <v>0</v>
      </c>
      <c r="AJ33" s="712">
        <f>SUM('12 30'!AJ33,'12 31'!AJ33,'12 3B'!AJ33,'12 35'!AJ33,'12 3Z'!AJ33)</f>
        <v>0</v>
      </c>
      <c r="AK33" s="710">
        <f t="shared" si="16"/>
        <v>0</v>
      </c>
      <c r="AL33" s="712">
        <f>SUM('12 30'!AL33,'12 31'!AL33,'12 3B'!AL33,'12 35'!AL33,'12 3Z'!AL33)</f>
        <v>0</v>
      </c>
      <c r="AM33" s="712">
        <f>SUM('12 30'!AM33,'12 31'!AM33,'12 3B'!AM33,'12 35'!AM33,'12 3Z'!AM33)</f>
        <v>0</v>
      </c>
      <c r="AN33" s="709">
        <f t="shared" si="17"/>
        <v>0</v>
      </c>
      <c r="AO33" s="688">
        <f t="shared" si="18"/>
        <v>0</v>
      </c>
      <c r="AP33" s="689">
        <f t="shared" si="18"/>
        <v>0</v>
      </c>
      <c r="AQ33" s="690">
        <f t="shared" si="19"/>
        <v>0</v>
      </c>
      <c r="AR33" s="713">
        <f>SUM('12 30'!AR33,'12 31'!AR33,'12 3B'!AR33,'12 35'!AR33,'12 3Z'!AR33)</f>
        <v>0</v>
      </c>
      <c r="AS33" s="712">
        <f>SUM('12 30'!AS33,'12 31'!AS33,'12 3B'!AS33,'12 35'!AS33,'12 3Z'!AS33)</f>
        <v>0</v>
      </c>
      <c r="AT33" s="710">
        <f t="shared" si="20"/>
        <v>0</v>
      </c>
      <c r="AU33" s="712">
        <f>SUM('12 30'!AU33,'12 31'!AU33,'12 3B'!AU33,'12 35'!AU33,'12 3Z'!AU33)</f>
        <v>0</v>
      </c>
      <c r="AV33" s="712">
        <f>SUM('12 30'!AV33,'12 31'!AV33,'12 3B'!AV33,'12 35'!AV33,'12 3Z'!AV33)</f>
        <v>0</v>
      </c>
      <c r="AW33" s="710">
        <f t="shared" si="21"/>
        <v>0</v>
      </c>
      <c r="AX33" s="715">
        <f>SUM('12 30'!AX33,'12 31'!AX33,'12 3B'!AX33,'12 35'!AX33,'12 3Z'!AX33)</f>
        <v>0</v>
      </c>
      <c r="AY33" s="712">
        <f>SUM('12 30'!AY33,'12 31'!AY33,'12 3B'!AY33,'12 35'!AY33,'12 3Z'!AY33)</f>
        <v>0</v>
      </c>
      <c r="AZ33" s="710">
        <f t="shared" si="22"/>
        <v>0</v>
      </c>
      <c r="BA33" s="688">
        <f t="shared" si="23"/>
        <v>0</v>
      </c>
      <c r="BB33" s="701">
        <f t="shared" si="23"/>
        <v>0</v>
      </c>
      <c r="BC33" s="706">
        <f t="shared" si="24"/>
        <v>0</v>
      </c>
      <c r="BD33" s="717">
        <f t="shared" si="0"/>
        <v>0</v>
      </c>
      <c r="BE33" s="712">
        <f t="shared" si="1"/>
        <v>0</v>
      </c>
      <c r="BF33" s="716">
        <f t="shared" si="25"/>
        <v>0</v>
      </c>
      <c r="BG33" s="717">
        <f t="shared" si="26"/>
        <v>0</v>
      </c>
      <c r="BH33" s="712">
        <f t="shared" si="27"/>
        <v>0</v>
      </c>
      <c r="BI33" s="716">
        <f t="shared" si="28"/>
        <v>0</v>
      </c>
      <c r="BJ33" s="541"/>
      <c r="BK33" s="380"/>
      <c r="BL33" s="380"/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1"/>
      <c r="CC33" s="381">
        <f>+AG33+'Total foam'!Z34</f>
        <v>0</v>
      </c>
      <c r="CD33" s="381">
        <f t="shared" si="29"/>
        <v>0</v>
      </c>
    </row>
    <row r="34" spans="1:82" s="383" customFormat="1" ht="33" customHeight="1">
      <c r="A34" s="388">
        <f t="shared" si="30"/>
        <v>28</v>
      </c>
      <c r="B34" s="399">
        <v>51601</v>
      </c>
      <c r="C34" s="536" t="s">
        <v>24</v>
      </c>
      <c r="D34" s="698" t="s">
        <v>278</v>
      </c>
      <c r="E34" s="771">
        <f>SUM('12 30'!E34,'12 31'!E34,'12 3B'!E34,'12 35'!E34,'12 3Z'!E34)</f>
        <v>0</v>
      </c>
      <c r="F34" s="712">
        <f>SUM('12 30'!F34,'12 31'!F34,'12 3B'!F34,'12 35'!F34,'12 3Z'!F34)</f>
        <v>0</v>
      </c>
      <c r="G34" s="710">
        <f t="shared" si="2"/>
        <v>0</v>
      </c>
      <c r="H34" s="712">
        <f>SUM('12 30'!H34,'12 31'!H34,'12 3B'!H34,'12 35'!H34,'12 3Z'!H34)</f>
        <v>0</v>
      </c>
      <c r="I34" s="712">
        <f>SUM('12 30'!I34,'12 31'!I34,'12 3B'!I34,'12 35'!I34,'12 3Z'!I34)</f>
        <v>0</v>
      </c>
      <c r="J34" s="709">
        <f t="shared" si="3"/>
        <v>0</v>
      </c>
      <c r="K34" s="712">
        <f>SUM('12 30'!K34,'12 31'!K34,'12 3B'!K34,'12 35'!K34,'12 3Z'!K34)</f>
        <v>0</v>
      </c>
      <c r="L34" s="712">
        <f>SUM('12 30'!L34,'12 31'!L34,'12 3B'!L34,'12 35'!L34,'12 3Z'!L34)</f>
        <v>0</v>
      </c>
      <c r="M34" s="714">
        <f t="shared" si="4"/>
        <v>0</v>
      </c>
      <c r="N34" s="688">
        <f t="shared" si="5"/>
        <v>0</v>
      </c>
      <c r="O34" s="689">
        <f t="shared" si="5"/>
        <v>0</v>
      </c>
      <c r="P34" s="690">
        <f t="shared" si="6"/>
        <v>0</v>
      </c>
      <c r="Q34" s="713">
        <f>SUM('12 30'!Q34,'12 31'!Q34,'12 3B'!Q34,'12 35'!Q34,'12 3Z'!Q34)</f>
        <v>0</v>
      </c>
      <c r="R34" s="712">
        <f>SUM('12 30'!R34,'12 31'!R34,'12 3B'!R34,'12 35'!R34,'12 3Z'!R34)</f>
        <v>0</v>
      </c>
      <c r="S34" s="709">
        <f t="shared" si="7"/>
        <v>0</v>
      </c>
      <c r="T34" s="712">
        <f>SUM('12 30'!T34,'12 31'!T34,'12 3B'!T34,'12 35'!T34,'12 3Z'!T34)</f>
        <v>0</v>
      </c>
      <c r="U34" s="712">
        <f>SUM('12 30'!U34,'12 31'!U34,'12 3B'!U34,'12 35'!U34,'12 3Z'!U34)</f>
        <v>0</v>
      </c>
      <c r="V34" s="709">
        <f t="shared" si="8"/>
        <v>0</v>
      </c>
      <c r="W34" s="712">
        <f>SUM('12 30'!W34,'12 31'!W34,'12 3B'!W34,'12 35'!W34,'12 3Z'!W34)</f>
        <v>0</v>
      </c>
      <c r="X34" s="712">
        <f>SUM('12 30'!X34,'12 31'!X34,'12 3B'!X34,'12 35'!X34,'12 3Z'!X34)</f>
        <v>0</v>
      </c>
      <c r="Y34" s="714">
        <f t="shared" si="9"/>
        <v>0</v>
      </c>
      <c r="Z34" s="688">
        <f t="shared" si="10"/>
        <v>0</v>
      </c>
      <c r="AA34" s="701">
        <f t="shared" si="10"/>
        <v>0</v>
      </c>
      <c r="AB34" s="690">
        <f t="shared" si="11"/>
        <v>0</v>
      </c>
      <c r="AC34" s="713">
        <f t="shared" si="12"/>
        <v>0</v>
      </c>
      <c r="AD34" s="712">
        <f t="shared" si="13"/>
        <v>0</v>
      </c>
      <c r="AE34" s="710">
        <f t="shared" si="14"/>
        <v>0</v>
      </c>
      <c r="AF34" s="712">
        <f>SUM('12 30'!AF34,'12 31'!AF34,'12 3B'!AF34,'12 35'!AF34,'12 3Z'!AF34)</f>
        <v>0</v>
      </c>
      <c r="AG34" s="712">
        <f>SUM('12 30'!AG34,'12 31'!AG34,'12 3B'!AG34,'12 35'!AG34,'12 3Z'!AG34)</f>
        <v>0</v>
      </c>
      <c r="AH34" s="710">
        <f t="shared" si="15"/>
        <v>0</v>
      </c>
      <c r="AI34" s="715">
        <f>SUM('12 30'!AI34,'12 31'!AI34,'12 3B'!AI34,'12 35'!AI34,'12 3Z'!AI34)</f>
        <v>0</v>
      </c>
      <c r="AJ34" s="712">
        <f>SUM('12 30'!AJ34,'12 31'!AJ34,'12 3B'!AJ34,'12 35'!AJ34,'12 3Z'!AJ34)</f>
        <v>0</v>
      </c>
      <c r="AK34" s="710">
        <f t="shared" si="16"/>
        <v>0</v>
      </c>
      <c r="AL34" s="712">
        <f>SUM('12 30'!AL34,'12 31'!AL34,'12 3B'!AL34,'12 35'!AL34,'12 3Z'!AL34)</f>
        <v>0</v>
      </c>
      <c r="AM34" s="712">
        <f>SUM('12 30'!AM34,'12 31'!AM34,'12 3B'!AM34,'12 35'!AM34,'12 3Z'!AM34)</f>
        <v>0</v>
      </c>
      <c r="AN34" s="709">
        <f t="shared" si="17"/>
        <v>0</v>
      </c>
      <c r="AO34" s="688">
        <f t="shared" si="18"/>
        <v>0</v>
      </c>
      <c r="AP34" s="689">
        <f t="shared" si="18"/>
        <v>0</v>
      </c>
      <c r="AQ34" s="690">
        <f t="shared" si="19"/>
        <v>0</v>
      </c>
      <c r="AR34" s="713">
        <f>SUM('12 30'!AR34,'12 31'!AR34,'12 3B'!AR34,'12 35'!AR34,'12 3Z'!AR34)</f>
        <v>0</v>
      </c>
      <c r="AS34" s="712">
        <f>SUM('12 30'!AS34,'12 31'!AS34,'12 3B'!AS34,'12 35'!AS34,'12 3Z'!AS34)</f>
        <v>0</v>
      </c>
      <c r="AT34" s="710">
        <f t="shared" si="20"/>
        <v>0</v>
      </c>
      <c r="AU34" s="712">
        <f>SUM('12 30'!AU34,'12 31'!AU34,'12 3B'!AU34,'12 35'!AU34,'12 3Z'!AU34)</f>
        <v>0</v>
      </c>
      <c r="AV34" s="712">
        <f>SUM('12 30'!AV34,'12 31'!AV34,'12 3B'!AV34,'12 35'!AV34,'12 3Z'!AV34)</f>
        <v>0</v>
      </c>
      <c r="AW34" s="710">
        <f t="shared" si="21"/>
        <v>0</v>
      </c>
      <c r="AX34" s="715">
        <f>SUM('12 30'!AX34,'12 31'!AX34,'12 3B'!AX34,'12 35'!AX34,'12 3Z'!AX34)</f>
        <v>0</v>
      </c>
      <c r="AY34" s="712">
        <f>SUM('12 30'!AY34,'12 31'!AY34,'12 3B'!AY34,'12 35'!AY34,'12 3Z'!AY34)</f>
        <v>0</v>
      </c>
      <c r="AZ34" s="710">
        <f t="shared" si="22"/>
        <v>0</v>
      </c>
      <c r="BA34" s="688">
        <f t="shared" si="23"/>
        <v>0</v>
      </c>
      <c r="BB34" s="701">
        <f t="shared" si="23"/>
        <v>0</v>
      </c>
      <c r="BC34" s="706">
        <f t="shared" si="24"/>
        <v>0</v>
      </c>
      <c r="BD34" s="717">
        <f t="shared" si="0"/>
        <v>0</v>
      </c>
      <c r="BE34" s="712">
        <f t="shared" si="1"/>
        <v>0</v>
      </c>
      <c r="BF34" s="716">
        <f t="shared" si="25"/>
        <v>0</v>
      </c>
      <c r="BG34" s="717">
        <f t="shared" si="26"/>
        <v>0</v>
      </c>
      <c r="BH34" s="712">
        <f t="shared" si="27"/>
        <v>0</v>
      </c>
      <c r="BI34" s="716">
        <f t="shared" si="28"/>
        <v>0</v>
      </c>
      <c r="BJ34" s="541"/>
      <c r="BK34" s="380"/>
      <c r="BL34" s="380"/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1"/>
      <c r="CC34" s="381">
        <f>+AG34+'Total foam'!Z35</f>
        <v>0</v>
      </c>
      <c r="CD34" s="381">
        <f t="shared" si="29"/>
        <v>0</v>
      </c>
    </row>
    <row r="35" spans="1:82" s="383" customFormat="1" ht="33" customHeight="1">
      <c r="A35" s="388">
        <f t="shared" si="30"/>
        <v>29</v>
      </c>
      <c r="B35" s="399">
        <v>51602</v>
      </c>
      <c r="C35" s="536" t="s">
        <v>25</v>
      </c>
      <c r="D35" s="698" t="s">
        <v>279</v>
      </c>
      <c r="E35" s="771">
        <f>SUM('12 30'!E35,'12 31'!E35,'12 3B'!E35,'12 35'!E35,'12 3Z'!E35)</f>
        <v>0</v>
      </c>
      <c r="F35" s="712">
        <f>SUM('12 30'!F35,'12 31'!F35,'12 3B'!F35,'12 35'!F35,'12 3Z'!F35)</f>
        <v>0</v>
      </c>
      <c r="G35" s="710">
        <f t="shared" si="2"/>
        <v>0</v>
      </c>
      <c r="H35" s="712">
        <f>SUM('12 30'!H35,'12 31'!H35,'12 3B'!H35,'12 35'!H35,'12 3Z'!H35)</f>
        <v>0</v>
      </c>
      <c r="I35" s="712">
        <f>SUM('12 30'!I35,'12 31'!I35,'12 3B'!I35,'12 35'!I35,'12 3Z'!I35)</f>
        <v>0</v>
      </c>
      <c r="J35" s="709">
        <f t="shared" si="3"/>
        <v>0</v>
      </c>
      <c r="K35" s="712">
        <f>SUM('12 30'!K35,'12 31'!K35,'12 3B'!K35,'12 35'!K35,'12 3Z'!K35)</f>
        <v>0</v>
      </c>
      <c r="L35" s="712">
        <f>SUM('12 30'!L35,'12 31'!L35,'12 3B'!L35,'12 35'!L35,'12 3Z'!L35)</f>
        <v>0</v>
      </c>
      <c r="M35" s="714">
        <f t="shared" si="4"/>
        <v>0</v>
      </c>
      <c r="N35" s="688">
        <f t="shared" si="5"/>
        <v>0</v>
      </c>
      <c r="O35" s="689">
        <f t="shared" si="5"/>
        <v>0</v>
      </c>
      <c r="P35" s="690">
        <f t="shared" si="6"/>
        <v>0</v>
      </c>
      <c r="Q35" s="713">
        <f>SUM('12 30'!Q35,'12 31'!Q35,'12 3B'!Q35,'12 35'!Q35,'12 3Z'!Q35)</f>
        <v>0</v>
      </c>
      <c r="R35" s="712">
        <f>SUM('12 30'!R35,'12 31'!R35,'12 3B'!R35,'12 35'!R35,'12 3Z'!R35)</f>
        <v>0</v>
      </c>
      <c r="S35" s="709">
        <f t="shared" si="7"/>
        <v>0</v>
      </c>
      <c r="T35" s="712">
        <f>SUM('12 30'!T35,'12 31'!T35,'12 3B'!T35,'12 35'!T35,'12 3Z'!T35)</f>
        <v>0</v>
      </c>
      <c r="U35" s="712">
        <f>SUM('12 30'!U35,'12 31'!U35,'12 3B'!U35,'12 35'!U35,'12 3Z'!U35)</f>
        <v>0</v>
      </c>
      <c r="V35" s="709">
        <f t="shared" si="8"/>
        <v>0</v>
      </c>
      <c r="W35" s="712">
        <f>SUM('12 30'!W35,'12 31'!W35,'12 3B'!W35,'12 35'!W35,'12 3Z'!W35)</f>
        <v>0</v>
      </c>
      <c r="X35" s="712">
        <f>SUM('12 30'!X35,'12 31'!X35,'12 3B'!X35,'12 35'!X35,'12 3Z'!X35)</f>
        <v>0</v>
      </c>
      <c r="Y35" s="714">
        <f t="shared" si="9"/>
        <v>0</v>
      </c>
      <c r="Z35" s="688">
        <f t="shared" si="10"/>
        <v>0</v>
      </c>
      <c r="AA35" s="701">
        <f t="shared" si="10"/>
        <v>0</v>
      </c>
      <c r="AB35" s="690">
        <f t="shared" si="11"/>
        <v>0</v>
      </c>
      <c r="AC35" s="713">
        <f t="shared" si="12"/>
        <v>0</v>
      </c>
      <c r="AD35" s="712">
        <f t="shared" si="13"/>
        <v>0</v>
      </c>
      <c r="AE35" s="710">
        <f t="shared" si="14"/>
        <v>0</v>
      </c>
      <c r="AF35" s="712">
        <f>SUM('12 30'!AF35,'12 31'!AF35,'12 3B'!AF35,'12 35'!AF35,'12 3Z'!AF35)</f>
        <v>0</v>
      </c>
      <c r="AG35" s="712">
        <f>SUM('12 30'!AG35,'12 31'!AG35,'12 3B'!AG35,'12 35'!AG35,'12 3Z'!AG35)</f>
        <v>0</v>
      </c>
      <c r="AH35" s="710">
        <f t="shared" si="15"/>
        <v>0</v>
      </c>
      <c r="AI35" s="715">
        <f>SUM('12 30'!AI35,'12 31'!AI35,'12 3B'!AI35,'12 35'!AI35,'12 3Z'!AI35)</f>
        <v>0</v>
      </c>
      <c r="AJ35" s="712">
        <f>SUM('12 30'!AJ35,'12 31'!AJ35,'12 3B'!AJ35,'12 35'!AJ35,'12 3Z'!AJ35)</f>
        <v>0</v>
      </c>
      <c r="AK35" s="710">
        <f t="shared" si="16"/>
        <v>0</v>
      </c>
      <c r="AL35" s="712">
        <f>SUM('12 30'!AL35,'12 31'!AL35,'12 3B'!AL35,'12 35'!AL35,'12 3Z'!AL35)</f>
        <v>0</v>
      </c>
      <c r="AM35" s="712">
        <f>SUM('12 30'!AM35,'12 31'!AM35,'12 3B'!AM35,'12 35'!AM35,'12 3Z'!AM35)</f>
        <v>0</v>
      </c>
      <c r="AN35" s="709">
        <f t="shared" si="17"/>
        <v>0</v>
      </c>
      <c r="AO35" s="688">
        <f t="shared" si="18"/>
        <v>0</v>
      </c>
      <c r="AP35" s="689">
        <f t="shared" si="18"/>
        <v>0</v>
      </c>
      <c r="AQ35" s="690">
        <f t="shared" si="19"/>
        <v>0</v>
      </c>
      <c r="AR35" s="713">
        <f>SUM('12 30'!AR35,'12 31'!AR35,'12 3B'!AR35,'12 35'!AR35,'12 3Z'!AR35)</f>
        <v>0</v>
      </c>
      <c r="AS35" s="712">
        <f>SUM('12 30'!AS35,'12 31'!AS35,'12 3B'!AS35,'12 35'!AS35,'12 3Z'!AS35)</f>
        <v>0</v>
      </c>
      <c r="AT35" s="710">
        <f t="shared" si="20"/>
        <v>0</v>
      </c>
      <c r="AU35" s="712">
        <f>SUM('12 30'!AU35,'12 31'!AU35,'12 3B'!AU35,'12 35'!AU35,'12 3Z'!AU35)</f>
        <v>0</v>
      </c>
      <c r="AV35" s="712">
        <f>SUM('12 30'!AV35,'12 31'!AV35,'12 3B'!AV35,'12 35'!AV35,'12 3Z'!AV35)</f>
        <v>0</v>
      </c>
      <c r="AW35" s="710">
        <f t="shared" si="21"/>
        <v>0</v>
      </c>
      <c r="AX35" s="715">
        <f>SUM('12 30'!AX35,'12 31'!AX35,'12 3B'!AX35,'12 35'!AX35,'12 3Z'!AX35)</f>
        <v>0</v>
      </c>
      <c r="AY35" s="712">
        <f>SUM('12 30'!AY35,'12 31'!AY35,'12 3B'!AY35,'12 35'!AY35,'12 3Z'!AY35)</f>
        <v>0</v>
      </c>
      <c r="AZ35" s="710">
        <f t="shared" si="22"/>
        <v>0</v>
      </c>
      <c r="BA35" s="688">
        <f t="shared" si="23"/>
        <v>0</v>
      </c>
      <c r="BB35" s="701">
        <f t="shared" si="23"/>
        <v>0</v>
      </c>
      <c r="BC35" s="706">
        <f t="shared" si="24"/>
        <v>0</v>
      </c>
      <c r="BD35" s="717">
        <f t="shared" si="0"/>
        <v>0</v>
      </c>
      <c r="BE35" s="712">
        <f t="shared" si="1"/>
        <v>0</v>
      </c>
      <c r="BF35" s="716">
        <f t="shared" si="25"/>
        <v>0</v>
      </c>
      <c r="BG35" s="717">
        <f t="shared" si="26"/>
        <v>0</v>
      </c>
      <c r="BH35" s="712">
        <f t="shared" si="27"/>
        <v>0</v>
      </c>
      <c r="BI35" s="716">
        <f t="shared" si="28"/>
        <v>0</v>
      </c>
      <c r="BJ35" s="541"/>
      <c r="BK35" s="380"/>
      <c r="BL35" s="380"/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1"/>
      <c r="CC35" s="381">
        <f>+AG35+'Total foam'!Z36</f>
        <v>0</v>
      </c>
      <c r="CD35" s="381">
        <f t="shared" si="29"/>
        <v>0</v>
      </c>
    </row>
    <row r="36" spans="1:82" s="383" customFormat="1" ht="33" customHeight="1">
      <c r="A36" s="388">
        <f t="shared" si="30"/>
        <v>30</v>
      </c>
      <c r="B36" s="399">
        <v>51603</v>
      </c>
      <c r="C36" s="536" t="s">
        <v>26</v>
      </c>
      <c r="D36" s="698" t="s">
        <v>280</v>
      </c>
      <c r="E36" s="771">
        <f>SUM('12 30'!E36,'12 31'!E36,'12 3B'!E36,'12 35'!E36,'12 3Z'!E36)</f>
        <v>0</v>
      </c>
      <c r="F36" s="712">
        <f>SUM('12 30'!F36,'12 31'!F36,'12 3B'!F36,'12 35'!F36,'12 3Z'!F36)</f>
        <v>0</v>
      </c>
      <c r="G36" s="710">
        <f t="shared" si="2"/>
        <v>0</v>
      </c>
      <c r="H36" s="712">
        <f>SUM('12 30'!H36,'12 31'!H36,'12 3B'!H36,'12 35'!H36,'12 3Z'!H36)</f>
        <v>0</v>
      </c>
      <c r="I36" s="712">
        <f>SUM('12 30'!I36,'12 31'!I36,'12 3B'!I36,'12 35'!I36,'12 3Z'!I36)</f>
        <v>0</v>
      </c>
      <c r="J36" s="709">
        <f t="shared" si="3"/>
        <v>0</v>
      </c>
      <c r="K36" s="712">
        <f>SUM('12 30'!K36,'12 31'!K36,'12 3B'!K36,'12 35'!K36,'12 3Z'!K36)</f>
        <v>0</v>
      </c>
      <c r="L36" s="712">
        <f>SUM('12 30'!L36,'12 31'!L36,'12 3B'!L36,'12 35'!L36,'12 3Z'!L36)</f>
        <v>0</v>
      </c>
      <c r="M36" s="714">
        <f t="shared" si="4"/>
        <v>0</v>
      </c>
      <c r="N36" s="688">
        <f t="shared" si="5"/>
        <v>0</v>
      </c>
      <c r="O36" s="689">
        <f t="shared" si="5"/>
        <v>0</v>
      </c>
      <c r="P36" s="690">
        <f t="shared" si="6"/>
        <v>0</v>
      </c>
      <c r="Q36" s="713">
        <f>SUM('12 30'!Q36,'12 31'!Q36,'12 3B'!Q36,'12 35'!Q36,'12 3Z'!Q36)</f>
        <v>0</v>
      </c>
      <c r="R36" s="712">
        <f>SUM('12 30'!R36,'12 31'!R36,'12 3B'!R36,'12 35'!R36,'12 3Z'!R36)</f>
        <v>0</v>
      </c>
      <c r="S36" s="709">
        <f t="shared" si="7"/>
        <v>0</v>
      </c>
      <c r="T36" s="712">
        <f>SUM('12 30'!T36,'12 31'!T36,'12 3B'!T36,'12 35'!T36,'12 3Z'!T36)</f>
        <v>0</v>
      </c>
      <c r="U36" s="712">
        <f>SUM('12 30'!U36,'12 31'!U36,'12 3B'!U36,'12 35'!U36,'12 3Z'!U36)</f>
        <v>0</v>
      </c>
      <c r="V36" s="709">
        <f t="shared" si="8"/>
        <v>0</v>
      </c>
      <c r="W36" s="712">
        <f>SUM('12 30'!W36,'12 31'!W36,'12 3B'!W36,'12 35'!W36,'12 3Z'!W36)</f>
        <v>0</v>
      </c>
      <c r="X36" s="712">
        <f>SUM('12 30'!X36,'12 31'!X36,'12 3B'!X36,'12 35'!X36,'12 3Z'!X36)</f>
        <v>0</v>
      </c>
      <c r="Y36" s="714">
        <f t="shared" si="9"/>
        <v>0</v>
      </c>
      <c r="Z36" s="688">
        <f t="shared" si="10"/>
        <v>0</v>
      </c>
      <c r="AA36" s="701">
        <f t="shared" si="10"/>
        <v>0</v>
      </c>
      <c r="AB36" s="690">
        <f t="shared" si="11"/>
        <v>0</v>
      </c>
      <c r="AC36" s="713">
        <f t="shared" si="12"/>
        <v>0</v>
      </c>
      <c r="AD36" s="712">
        <f t="shared" si="13"/>
        <v>0</v>
      </c>
      <c r="AE36" s="710">
        <f t="shared" si="14"/>
        <v>0</v>
      </c>
      <c r="AF36" s="712">
        <f>SUM('12 30'!AF36,'12 31'!AF36,'12 3B'!AF36,'12 35'!AF36,'12 3Z'!AF36)</f>
        <v>0</v>
      </c>
      <c r="AG36" s="712">
        <f>SUM('12 30'!AG36,'12 31'!AG36,'12 3B'!AG36,'12 35'!AG36,'12 3Z'!AG36)</f>
        <v>0</v>
      </c>
      <c r="AH36" s="710">
        <f t="shared" si="15"/>
        <v>0</v>
      </c>
      <c r="AI36" s="715">
        <f>SUM('12 30'!AI36,'12 31'!AI36,'12 3B'!AI36,'12 35'!AI36,'12 3Z'!AI36)</f>
        <v>0</v>
      </c>
      <c r="AJ36" s="712">
        <f>SUM('12 30'!AJ36,'12 31'!AJ36,'12 3B'!AJ36,'12 35'!AJ36,'12 3Z'!AJ36)</f>
        <v>0</v>
      </c>
      <c r="AK36" s="710">
        <f t="shared" si="16"/>
        <v>0</v>
      </c>
      <c r="AL36" s="712">
        <f>SUM('12 30'!AL36,'12 31'!AL36,'12 3B'!AL36,'12 35'!AL36,'12 3Z'!AL36)</f>
        <v>0</v>
      </c>
      <c r="AM36" s="712">
        <f>SUM('12 30'!AM36,'12 31'!AM36,'12 3B'!AM36,'12 35'!AM36,'12 3Z'!AM36)</f>
        <v>0</v>
      </c>
      <c r="AN36" s="709">
        <f t="shared" si="17"/>
        <v>0</v>
      </c>
      <c r="AO36" s="688">
        <f t="shared" si="18"/>
        <v>0</v>
      </c>
      <c r="AP36" s="689">
        <f t="shared" si="18"/>
        <v>0</v>
      </c>
      <c r="AQ36" s="690">
        <f t="shared" si="19"/>
        <v>0</v>
      </c>
      <c r="AR36" s="713">
        <f>SUM('12 30'!AR36,'12 31'!AR36,'12 3B'!AR36,'12 35'!AR36,'12 3Z'!AR36)</f>
        <v>0</v>
      </c>
      <c r="AS36" s="712">
        <f>SUM('12 30'!AS36,'12 31'!AS36,'12 3B'!AS36,'12 35'!AS36,'12 3Z'!AS36)</f>
        <v>0</v>
      </c>
      <c r="AT36" s="710">
        <f t="shared" si="20"/>
        <v>0</v>
      </c>
      <c r="AU36" s="712">
        <f>SUM('12 30'!AU36,'12 31'!AU36,'12 3B'!AU36,'12 35'!AU36,'12 3Z'!AU36)</f>
        <v>0</v>
      </c>
      <c r="AV36" s="712">
        <f>SUM('12 30'!AV36,'12 31'!AV36,'12 3B'!AV36,'12 35'!AV36,'12 3Z'!AV36)</f>
        <v>0</v>
      </c>
      <c r="AW36" s="710">
        <f t="shared" si="21"/>
        <v>0</v>
      </c>
      <c r="AX36" s="715">
        <f>SUM('12 30'!AX36,'12 31'!AX36,'12 3B'!AX36,'12 35'!AX36,'12 3Z'!AX36)</f>
        <v>0</v>
      </c>
      <c r="AY36" s="712">
        <f>SUM('12 30'!AY36,'12 31'!AY36,'12 3B'!AY36,'12 35'!AY36,'12 3Z'!AY36)</f>
        <v>0</v>
      </c>
      <c r="AZ36" s="710">
        <f t="shared" si="22"/>
        <v>0</v>
      </c>
      <c r="BA36" s="688">
        <f t="shared" si="23"/>
        <v>0</v>
      </c>
      <c r="BB36" s="701">
        <f t="shared" si="23"/>
        <v>0</v>
      </c>
      <c r="BC36" s="706">
        <f t="shared" si="24"/>
        <v>0</v>
      </c>
      <c r="BD36" s="717">
        <f t="shared" si="0"/>
        <v>0</v>
      </c>
      <c r="BE36" s="712">
        <f t="shared" si="1"/>
        <v>0</v>
      </c>
      <c r="BF36" s="716">
        <f t="shared" si="25"/>
        <v>0</v>
      </c>
      <c r="BG36" s="717">
        <f t="shared" si="26"/>
        <v>0</v>
      </c>
      <c r="BH36" s="712">
        <f t="shared" si="27"/>
        <v>0</v>
      </c>
      <c r="BI36" s="716">
        <f t="shared" si="28"/>
        <v>0</v>
      </c>
      <c r="BJ36" s="541"/>
      <c r="BK36" s="380"/>
      <c r="BL36" s="380"/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1"/>
      <c r="CC36" s="381">
        <f>+AG36+'Total foam'!Z37</f>
        <v>0</v>
      </c>
      <c r="CD36" s="381">
        <f t="shared" si="29"/>
        <v>0</v>
      </c>
    </row>
    <row r="37" spans="1:82" s="383" customFormat="1" ht="33" customHeight="1">
      <c r="A37" s="388">
        <f t="shared" si="30"/>
        <v>31</v>
      </c>
      <c r="B37" s="399">
        <v>51604</v>
      </c>
      <c r="C37" s="536" t="s">
        <v>27</v>
      </c>
      <c r="D37" s="698" t="s">
        <v>281</v>
      </c>
      <c r="E37" s="771">
        <f>SUM('12 30'!E37,'12 31'!E37,'12 3B'!E37,'12 35'!E37,'12 3Z'!E37)</f>
        <v>0</v>
      </c>
      <c r="F37" s="712">
        <f>SUM('12 30'!F37,'12 31'!F37,'12 3B'!F37,'12 35'!F37,'12 3Z'!F37)</f>
        <v>0</v>
      </c>
      <c r="G37" s="710">
        <f t="shared" si="2"/>
        <v>0</v>
      </c>
      <c r="H37" s="712">
        <f>SUM('12 30'!H37,'12 31'!H37,'12 3B'!H37,'12 35'!H37,'12 3Z'!H37)</f>
        <v>0</v>
      </c>
      <c r="I37" s="712">
        <f>SUM('12 30'!I37,'12 31'!I37,'12 3B'!I37,'12 35'!I37,'12 3Z'!I37)</f>
        <v>0</v>
      </c>
      <c r="J37" s="709">
        <f t="shared" si="3"/>
        <v>0</v>
      </c>
      <c r="K37" s="712">
        <f>SUM('12 30'!K37,'12 31'!K37,'12 3B'!K37,'12 35'!K37,'12 3Z'!K37)</f>
        <v>0</v>
      </c>
      <c r="L37" s="712">
        <f>SUM('12 30'!L37,'12 31'!L37,'12 3B'!L37,'12 35'!L37,'12 3Z'!L37)</f>
        <v>0</v>
      </c>
      <c r="M37" s="714">
        <f t="shared" si="4"/>
        <v>0</v>
      </c>
      <c r="N37" s="688">
        <f t="shared" si="5"/>
        <v>0</v>
      </c>
      <c r="O37" s="689">
        <f t="shared" si="5"/>
        <v>0</v>
      </c>
      <c r="P37" s="690">
        <f t="shared" si="6"/>
        <v>0</v>
      </c>
      <c r="Q37" s="713">
        <f>SUM('12 30'!Q37,'12 31'!Q37,'12 3B'!Q37,'12 35'!Q37,'12 3Z'!Q37)</f>
        <v>0</v>
      </c>
      <c r="R37" s="712">
        <f>SUM('12 30'!R37,'12 31'!R37,'12 3B'!R37,'12 35'!R37,'12 3Z'!R37)</f>
        <v>0</v>
      </c>
      <c r="S37" s="709">
        <f t="shared" si="7"/>
        <v>0</v>
      </c>
      <c r="T37" s="712">
        <f>SUM('12 30'!T37,'12 31'!T37,'12 3B'!T37,'12 35'!T37,'12 3Z'!T37)</f>
        <v>0</v>
      </c>
      <c r="U37" s="712">
        <f>SUM('12 30'!U37,'12 31'!U37,'12 3B'!U37,'12 35'!U37,'12 3Z'!U37)</f>
        <v>0</v>
      </c>
      <c r="V37" s="709">
        <f t="shared" si="8"/>
        <v>0</v>
      </c>
      <c r="W37" s="712">
        <f>SUM('12 30'!W37,'12 31'!W37,'12 3B'!W37,'12 35'!W37,'12 3Z'!W37)</f>
        <v>0</v>
      </c>
      <c r="X37" s="712">
        <f>SUM('12 30'!X37,'12 31'!X37,'12 3B'!X37,'12 35'!X37,'12 3Z'!X37)</f>
        <v>0</v>
      </c>
      <c r="Y37" s="714">
        <f t="shared" si="9"/>
        <v>0</v>
      </c>
      <c r="Z37" s="688">
        <f t="shared" si="10"/>
        <v>0</v>
      </c>
      <c r="AA37" s="701">
        <f t="shared" si="10"/>
        <v>0</v>
      </c>
      <c r="AB37" s="690">
        <f t="shared" si="11"/>
        <v>0</v>
      </c>
      <c r="AC37" s="713">
        <f t="shared" si="12"/>
        <v>0</v>
      </c>
      <c r="AD37" s="712">
        <f t="shared" si="13"/>
        <v>0</v>
      </c>
      <c r="AE37" s="710">
        <f t="shared" si="14"/>
        <v>0</v>
      </c>
      <c r="AF37" s="712">
        <f>SUM('12 30'!AF37,'12 31'!AF37,'12 3B'!AF37,'12 35'!AF37,'12 3Z'!AF37)</f>
        <v>0</v>
      </c>
      <c r="AG37" s="712">
        <f>SUM('12 30'!AG37,'12 31'!AG37,'12 3B'!AG37,'12 35'!AG37,'12 3Z'!AG37)</f>
        <v>0</v>
      </c>
      <c r="AH37" s="710">
        <f t="shared" si="15"/>
        <v>0</v>
      </c>
      <c r="AI37" s="715">
        <f>SUM('12 30'!AI37,'12 31'!AI37,'12 3B'!AI37,'12 35'!AI37,'12 3Z'!AI37)</f>
        <v>0</v>
      </c>
      <c r="AJ37" s="712">
        <f>SUM('12 30'!AJ37,'12 31'!AJ37,'12 3B'!AJ37,'12 35'!AJ37,'12 3Z'!AJ37)</f>
        <v>0</v>
      </c>
      <c r="AK37" s="710">
        <f t="shared" si="16"/>
        <v>0</v>
      </c>
      <c r="AL37" s="712">
        <f>SUM('12 30'!AL37,'12 31'!AL37,'12 3B'!AL37,'12 35'!AL37,'12 3Z'!AL37)</f>
        <v>0</v>
      </c>
      <c r="AM37" s="712">
        <f>SUM('12 30'!AM37,'12 31'!AM37,'12 3B'!AM37,'12 35'!AM37,'12 3Z'!AM37)</f>
        <v>0</v>
      </c>
      <c r="AN37" s="709">
        <f t="shared" si="17"/>
        <v>0</v>
      </c>
      <c r="AO37" s="688">
        <f t="shared" si="18"/>
        <v>0</v>
      </c>
      <c r="AP37" s="689">
        <f t="shared" si="18"/>
        <v>0</v>
      </c>
      <c r="AQ37" s="690">
        <f t="shared" si="19"/>
        <v>0</v>
      </c>
      <c r="AR37" s="713">
        <f>SUM('12 30'!AR37,'12 31'!AR37,'12 3B'!AR37,'12 35'!AR37,'12 3Z'!AR37)</f>
        <v>0</v>
      </c>
      <c r="AS37" s="712">
        <f>SUM('12 30'!AS37,'12 31'!AS37,'12 3B'!AS37,'12 35'!AS37,'12 3Z'!AS37)</f>
        <v>0</v>
      </c>
      <c r="AT37" s="710">
        <f t="shared" si="20"/>
        <v>0</v>
      </c>
      <c r="AU37" s="712">
        <f>SUM('12 30'!AU37,'12 31'!AU37,'12 3B'!AU37,'12 35'!AU37,'12 3Z'!AU37)</f>
        <v>0</v>
      </c>
      <c r="AV37" s="712">
        <f>SUM('12 30'!AV37,'12 31'!AV37,'12 3B'!AV37,'12 35'!AV37,'12 3Z'!AV37)</f>
        <v>0</v>
      </c>
      <c r="AW37" s="710">
        <f t="shared" si="21"/>
        <v>0</v>
      </c>
      <c r="AX37" s="715">
        <f>SUM('12 30'!AX37,'12 31'!AX37,'12 3B'!AX37,'12 35'!AX37,'12 3Z'!AX37)</f>
        <v>0</v>
      </c>
      <c r="AY37" s="712">
        <f>SUM('12 30'!AY37,'12 31'!AY37,'12 3B'!AY37,'12 35'!AY37,'12 3Z'!AY37)</f>
        <v>0</v>
      </c>
      <c r="AZ37" s="710">
        <f t="shared" si="22"/>
        <v>0</v>
      </c>
      <c r="BA37" s="688">
        <f t="shared" si="23"/>
        <v>0</v>
      </c>
      <c r="BB37" s="701">
        <f t="shared" si="23"/>
        <v>0</v>
      </c>
      <c r="BC37" s="706">
        <f t="shared" si="24"/>
        <v>0</v>
      </c>
      <c r="BD37" s="717">
        <f t="shared" si="0"/>
        <v>0</v>
      </c>
      <c r="BE37" s="712">
        <f t="shared" si="1"/>
        <v>0</v>
      </c>
      <c r="BF37" s="716">
        <f t="shared" si="25"/>
        <v>0</v>
      </c>
      <c r="BG37" s="717">
        <f t="shared" si="26"/>
        <v>0</v>
      </c>
      <c r="BH37" s="712">
        <f t="shared" si="27"/>
        <v>0</v>
      </c>
      <c r="BI37" s="716">
        <f t="shared" si="28"/>
        <v>0</v>
      </c>
      <c r="BJ37" s="541"/>
      <c r="BK37" s="380"/>
      <c r="BL37" s="380"/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1"/>
      <c r="CC37" s="381">
        <f>+AG37+'Total foam'!Z38</f>
        <v>0</v>
      </c>
      <c r="CD37" s="381">
        <f t="shared" si="29"/>
        <v>0</v>
      </c>
    </row>
    <row r="38" spans="1:82" s="383" customFormat="1" ht="33" customHeight="1">
      <c r="A38" s="388">
        <f t="shared" si="30"/>
        <v>32</v>
      </c>
      <c r="B38" s="399">
        <v>51605</v>
      </c>
      <c r="C38" s="536" t="s">
        <v>28</v>
      </c>
      <c r="D38" s="698" t="s">
        <v>282</v>
      </c>
      <c r="E38" s="771">
        <f>SUM('12 30'!E38,'12 31'!E38,'12 3B'!E38,'12 35'!E38,'12 3Z'!E38)</f>
        <v>0</v>
      </c>
      <c r="F38" s="712">
        <f>SUM('12 30'!F38,'12 31'!F38,'12 3B'!F38,'12 35'!F38,'12 3Z'!F38)</f>
        <v>0</v>
      </c>
      <c r="G38" s="710">
        <f t="shared" si="2"/>
        <v>0</v>
      </c>
      <c r="H38" s="712">
        <f>SUM('12 30'!H38,'12 31'!H38,'12 3B'!H38,'12 35'!H38,'12 3Z'!H38)</f>
        <v>0</v>
      </c>
      <c r="I38" s="712">
        <f>SUM('12 30'!I38,'12 31'!I38,'12 3B'!I38,'12 35'!I38,'12 3Z'!I38)</f>
        <v>0</v>
      </c>
      <c r="J38" s="709">
        <f t="shared" si="3"/>
        <v>0</v>
      </c>
      <c r="K38" s="712">
        <f>SUM('12 30'!K38,'12 31'!K38,'12 3B'!K38,'12 35'!K38,'12 3Z'!K38)</f>
        <v>0</v>
      </c>
      <c r="L38" s="712">
        <f>SUM('12 30'!L38,'12 31'!L38,'12 3B'!L38,'12 35'!L38,'12 3Z'!L38)</f>
        <v>0</v>
      </c>
      <c r="M38" s="714">
        <f t="shared" si="4"/>
        <v>0</v>
      </c>
      <c r="N38" s="688">
        <f t="shared" si="5"/>
        <v>0</v>
      </c>
      <c r="O38" s="689">
        <f t="shared" si="5"/>
        <v>0</v>
      </c>
      <c r="P38" s="690">
        <f t="shared" si="6"/>
        <v>0</v>
      </c>
      <c r="Q38" s="713">
        <f>SUM('12 30'!Q38,'12 31'!Q38,'12 3B'!Q38,'12 35'!Q38,'12 3Z'!Q38)</f>
        <v>0</v>
      </c>
      <c r="R38" s="712">
        <f>SUM('12 30'!R38,'12 31'!R38,'12 3B'!R38,'12 35'!R38,'12 3Z'!R38)</f>
        <v>0</v>
      </c>
      <c r="S38" s="709">
        <f t="shared" si="7"/>
        <v>0</v>
      </c>
      <c r="T38" s="712">
        <f>SUM('12 30'!T38,'12 31'!T38,'12 3B'!T38,'12 35'!T38,'12 3Z'!T38)</f>
        <v>0</v>
      </c>
      <c r="U38" s="712">
        <f>SUM('12 30'!U38,'12 31'!U38,'12 3B'!U38,'12 35'!U38,'12 3Z'!U38)</f>
        <v>0</v>
      </c>
      <c r="V38" s="709">
        <f t="shared" si="8"/>
        <v>0</v>
      </c>
      <c r="W38" s="712">
        <f>SUM('12 30'!W38,'12 31'!W38,'12 3B'!W38,'12 35'!W38,'12 3Z'!W38)</f>
        <v>0</v>
      </c>
      <c r="X38" s="712">
        <f>SUM('12 30'!X38,'12 31'!X38,'12 3B'!X38,'12 35'!X38,'12 3Z'!X38)</f>
        <v>0</v>
      </c>
      <c r="Y38" s="714">
        <f t="shared" si="9"/>
        <v>0</v>
      </c>
      <c r="Z38" s="688">
        <f t="shared" si="10"/>
        <v>0</v>
      </c>
      <c r="AA38" s="701">
        <f t="shared" si="10"/>
        <v>0</v>
      </c>
      <c r="AB38" s="690">
        <f t="shared" si="11"/>
        <v>0</v>
      </c>
      <c r="AC38" s="713">
        <f t="shared" si="12"/>
        <v>0</v>
      </c>
      <c r="AD38" s="712">
        <f t="shared" si="13"/>
        <v>0</v>
      </c>
      <c r="AE38" s="710">
        <f t="shared" si="14"/>
        <v>0</v>
      </c>
      <c r="AF38" s="712">
        <f>SUM('12 30'!AF38,'12 31'!AF38,'12 3B'!AF38,'12 35'!AF38,'12 3Z'!AF38)</f>
        <v>0</v>
      </c>
      <c r="AG38" s="712">
        <f>SUM('12 30'!AG38,'12 31'!AG38,'12 3B'!AG38,'12 35'!AG38,'12 3Z'!AG38)</f>
        <v>0</v>
      </c>
      <c r="AH38" s="710">
        <f t="shared" si="15"/>
        <v>0</v>
      </c>
      <c r="AI38" s="715">
        <f>SUM('12 30'!AI38,'12 31'!AI38,'12 3B'!AI38,'12 35'!AI38,'12 3Z'!AI38)</f>
        <v>0</v>
      </c>
      <c r="AJ38" s="712">
        <f>SUM('12 30'!AJ38,'12 31'!AJ38,'12 3B'!AJ38,'12 35'!AJ38,'12 3Z'!AJ38)</f>
        <v>0</v>
      </c>
      <c r="AK38" s="710">
        <f t="shared" si="16"/>
        <v>0</v>
      </c>
      <c r="AL38" s="712">
        <f>SUM('12 30'!AL38,'12 31'!AL38,'12 3B'!AL38,'12 35'!AL38,'12 3Z'!AL38)</f>
        <v>0</v>
      </c>
      <c r="AM38" s="712">
        <f>SUM('12 30'!AM38,'12 31'!AM38,'12 3B'!AM38,'12 35'!AM38,'12 3Z'!AM38)</f>
        <v>0</v>
      </c>
      <c r="AN38" s="709">
        <f t="shared" si="17"/>
        <v>0</v>
      </c>
      <c r="AO38" s="688">
        <f t="shared" si="18"/>
        <v>0</v>
      </c>
      <c r="AP38" s="689">
        <f t="shared" si="18"/>
        <v>0</v>
      </c>
      <c r="AQ38" s="690">
        <f t="shared" si="19"/>
        <v>0</v>
      </c>
      <c r="AR38" s="713">
        <f>SUM('12 30'!AR38,'12 31'!AR38,'12 3B'!AR38,'12 35'!AR38,'12 3Z'!AR38)</f>
        <v>0</v>
      </c>
      <c r="AS38" s="712">
        <f>SUM('12 30'!AS38,'12 31'!AS38,'12 3B'!AS38,'12 35'!AS38,'12 3Z'!AS38)</f>
        <v>0</v>
      </c>
      <c r="AT38" s="710">
        <f t="shared" si="20"/>
        <v>0</v>
      </c>
      <c r="AU38" s="712">
        <f>SUM('12 30'!AU38,'12 31'!AU38,'12 3B'!AU38,'12 35'!AU38,'12 3Z'!AU38)</f>
        <v>0</v>
      </c>
      <c r="AV38" s="712">
        <f>SUM('12 30'!AV38,'12 31'!AV38,'12 3B'!AV38,'12 35'!AV38,'12 3Z'!AV38)</f>
        <v>0</v>
      </c>
      <c r="AW38" s="710">
        <f t="shared" si="21"/>
        <v>0</v>
      </c>
      <c r="AX38" s="715">
        <f>SUM('12 30'!AX38,'12 31'!AX38,'12 3B'!AX38,'12 35'!AX38,'12 3Z'!AX38)</f>
        <v>0</v>
      </c>
      <c r="AY38" s="712">
        <f>SUM('12 30'!AY38,'12 31'!AY38,'12 3B'!AY38,'12 35'!AY38,'12 3Z'!AY38)</f>
        <v>0</v>
      </c>
      <c r="AZ38" s="710">
        <f t="shared" si="22"/>
        <v>0</v>
      </c>
      <c r="BA38" s="688">
        <f t="shared" si="23"/>
        <v>0</v>
      </c>
      <c r="BB38" s="701">
        <f t="shared" si="23"/>
        <v>0</v>
      </c>
      <c r="BC38" s="706">
        <f t="shared" si="24"/>
        <v>0</v>
      </c>
      <c r="BD38" s="717">
        <f t="shared" si="0"/>
        <v>0</v>
      </c>
      <c r="BE38" s="712">
        <f t="shared" si="1"/>
        <v>0</v>
      </c>
      <c r="BF38" s="716">
        <f t="shared" si="25"/>
        <v>0</v>
      </c>
      <c r="BG38" s="717">
        <f t="shared" si="26"/>
        <v>0</v>
      </c>
      <c r="BH38" s="712">
        <f t="shared" si="27"/>
        <v>0</v>
      </c>
      <c r="BI38" s="716">
        <f t="shared" si="28"/>
        <v>0</v>
      </c>
      <c r="BJ38" s="541"/>
      <c r="BK38" s="380"/>
      <c r="BL38" s="380"/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1"/>
      <c r="CC38" s="381">
        <f>+AG38+'Total foam'!Z39</f>
        <v>0</v>
      </c>
      <c r="CD38" s="381">
        <f t="shared" si="29"/>
        <v>0</v>
      </c>
    </row>
    <row r="39" spans="1:82" s="383" customFormat="1" ht="33" customHeight="1">
      <c r="A39" s="388">
        <f t="shared" si="30"/>
        <v>33</v>
      </c>
      <c r="B39" s="399">
        <v>51606</v>
      </c>
      <c r="C39" s="536" t="s">
        <v>29</v>
      </c>
      <c r="D39" s="698" t="s">
        <v>283</v>
      </c>
      <c r="E39" s="771">
        <f>SUM('12 30'!E39,'12 31'!E39,'12 3B'!E39,'12 35'!E39,'12 3Z'!E39)</f>
        <v>1500</v>
      </c>
      <c r="F39" s="712">
        <f>SUM('12 30'!F39,'12 31'!F39,'12 3B'!F39,'12 35'!F39,'12 3Z'!F39)</f>
        <v>0</v>
      </c>
      <c r="G39" s="710">
        <f t="shared" si="2"/>
        <v>1500</v>
      </c>
      <c r="H39" s="712">
        <f>SUM('12 30'!H39,'12 31'!H39,'12 3B'!H39,'12 35'!H39,'12 3Z'!H39)</f>
        <v>1500</v>
      </c>
      <c r="I39" s="712">
        <f>SUM('12 30'!I39,'12 31'!I39,'12 3B'!I39,'12 35'!I39,'12 3Z'!I39)</f>
        <v>3000</v>
      </c>
      <c r="J39" s="709">
        <f t="shared" si="3"/>
        <v>-1500</v>
      </c>
      <c r="K39" s="712">
        <f>SUM('12 30'!K39,'12 31'!K39,'12 3B'!K39,'12 35'!K39,'12 3Z'!K39)</f>
        <v>1500</v>
      </c>
      <c r="L39" s="712">
        <f>SUM('12 30'!L39,'12 31'!L39,'12 3B'!L39,'12 35'!L39,'12 3Z'!L39)</f>
        <v>1500</v>
      </c>
      <c r="M39" s="714">
        <f t="shared" si="4"/>
        <v>0</v>
      </c>
      <c r="N39" s="688">
        <f t="shared" si="5"/>
        <v>4500</v>
      </c>
      <c r="O39" s="689">
        <f t="shared" si="5"/>
        <v>4500</v>
      </c>
      <c r="P39" s="690">
        <f t="shared" si="6"/>
        <v>0</v>
      </c>
      <c r="Q39" s="713">
        <f>SUM('12 30'!Q39,'12 31'!Q39,'12 3B'!Q39,'12 35'!Q39,'12 3Z'!Q39)</f>
        <v>1500</v>
      </c>
      <c r="R39" s="712">
        <f>SUM('12 30'!R39,'12 31'!R39,'12 3B'!R39,'12 35'!R39,'12 3Z'!R39)</f>
        <v>1500</v>
      </c>
      <c r="S39" s="709">
        <f t="shared" si="7"/>
        <v>0</v>
      </c>
      <c r="T39" s="712">
        <f>SUM('12 30'!T39,'12 31'!T39,'12 3B'!T39,'12 35'!T39,'12 3Z'!T39)</f>
        <v>1500</v>
      </c>
      <c r="U39" s="712">
        <f>SUM('12 30'!U39,'12 31'!U39,'12 3B'!U39,'12 35'!U39,'12 3Z'!U39)</f>
        <v>0</v>
      </c>
      <c r="V39" s="709">
        <f t="shared" si="8"/>
        <v>1500</v>
      </c>
      <c r="W39" s="712">
        <f>SUM('12 30'!W39,'12 31'!W39,'12 3B'!W39,'12 35'!W39,'12 3Z'!W39)</f>
        <v>1500</v>
      </c>
      <c r="X39" s="712">
        <f>SUM('12 30'!X39,'12 31'!X39,'12 3B'!X39,'12 35'!X39,'12 3Z'!X39)</f>
        <v>0</v>
      </c>
      <c r="Y39" s="714">
        <f t="shared" si="9"/>
        <v>1500</v>
      </c>
      <c r="Z39" s="688">
        <f t="shared" si="10"/>
        <v>4500</v>
      </c>
      <c r="AA39" s="701">
        <f t="shared" si="10"/>
        <v>1500</v>
      </c>
      <c r="AB39" s="690">
        <f t="shared" si="11"/>
        <v>3000</v>
      </c>
      <c r="AC39" s="713">
        <f t="shared" si="12"/>
        <v>9000</v>
      </c>
      <c r="AD39" s="712">
        <f t="shared" si="13"/>
        <v>6000</v>
      </c>
      <c r="AE39" s="710">
        <f t="shared" si="14"/>
        <v>3000</v>
      </c>
      <c r="AF39" s="712">
        <f>SUM('12 30'!AF39,'12 31'!AF39,'12 3B'!AF39,'12 35'!AF39,'12 3Z'!AF39)</f>
        <v>1500</v>
      </c>
      <c r="AG39" s="712">
        <f>SUM('12 30'!AG39,'12 31'!AG39,'12 3B'!AG39,'12 35'!AG39,'12 3Z'!AG39)</f>
        <v>0</v>
      </c>
      <c r="AH39" s="710">
        <f t="shared" si="15"/>
        <v>1500</v>
      </c>
      <c r="AI39" s="715">
        <f>SUM('12 30'!AI39,'12 31'!AI39,'12 3B'!AI39,'12 35'!AI39,'12 3Z'!AI39)</f>
        <v>1500</v>
      </c>
      <c r="AJ39" s="712">
        <f>SUM('12 30'!AJ39,'12 31'!AJ39,'12 3B'!AJ39,'12 35'!AJ39,'12 3Z'!AJ39)</f>
        <v>0</v>
      </c>
      <c r="AK39" s="710">
        <f t="shared" si="16"/>
        <v>1500</v>
      </c>
      <c r="AL39" s="712">
        <f>SUM('12 30'!AL39,'12 31'!AL39,'12 3B'!AL39,'12 35'!AL39,'12 3Z'!AL39)</f>
        <v>1500</v>
      </c>
      <c r="AM39" s="712">
        <f>SUM('12 30'!AM39,'12 31'!AM39,'12 3B'!AM39,'12 35'!AM39,'12 3Z'!AM39)</f>
        <v>0</v>
      </c>
      <c r="AN39" s="709">
        <f t="shared" si="17"/>
        <v>1500</v>
      </c>
      <c r="AO39" s="688">
        <f t="shared" si="18"/>
        <v>4500</v>
      </c>
      <c r="AP39" s="689">
        <f t="shared" si="18"/>
        <v>0</v>
      </c>
      <c r="AQ39" s="690">
        <f t="shared" si="19"/>
        <v>4500</v>
      </c>
      <c r="AR39" s="713">
        <f>SUM('12 30'!AR39,'12 31'!AR39,'12 3B'!AR39,'12 35'!AR39,'12 3Z'!AR39)</f>
        <v>1500</v>
      </c>
      <c r="AS39" s="712">
        <f>SUM('12 30'!AS39,'12 31'!AS39,'12 3B'!AS39,'12 35'!AS39,'12 3Z'!AS39)</f>
        <v>0</v>
      </c>
      <c r="AT39" s="710">
        <f t="shared" si="20"/>
        <v>1500</v>
      </c>
      <c r="AU39" s="712">
        <f>SUM('12 30'!AU39,'12 31'!AU39,'12 3B'!AU39,'12 35'!AU39,'12 3Z'!AU39)</f>
        <v>1500</v>
      </c>
      <c r="AV39" s="712">
        <f>SUM('12 30'!AV39,'12 31'!AV39,'12 3B'!AV39,'12 35'!AV39,'12 3Z'!AV39)</f>
        <v>0</v>
      </c>
      <c r="AW39" s="710">
        <f t="shared" si="21"/>
        <v>1500</v>
      </c>
      <c r="AX39" s="715">
        <f>SUM('12 30'!AX39,'12 31'!AX39,'12 3B'!AX39,'12 35'!AX39,'12 3Z'!AX39)</f>
        <v>1500</v>
      </c>
      <c r="AY39" s="712">
        <f>SUM('12 30'!AY39,'12 31'!AY39,'12 3B'!AY39,'12 35'!AY39,'12 3Z'!AY39)</f>
        <v>0</v>
      </c>
      <c r="AZ39" s="710">
        <f t="shared" si="22"/>
        <v>1500</v>
      </c>
      <c r="BA39" s="688">
        <f t="shared" si="23"/>
        <v>4500</v>
      </c>
      <c r="BB39" s="701">
        <f t="shared" si="23"/>
        <v>0</v>
      </c>
      <c r="BC39" s="706">
        <f t="shared" si="24"/>
        <v>4500</v>
      </c>
      <c r="BD39" s="717">
        <f t="shared" si="0"/>
        <v>9000</v>
      </c>
      <c r="BE39" s="712">
        <f t="shared" si="1"/>
        <v>0</v>
      </c>
      <c r="BF39" s="716">
        <f t="shared" si="25"/>
        <v>9000</v>
      </c>
      <c r="BG39" s="717">
        <f t="shared" si="26"/>
        <v>18000</v>
      </c>
      <c r="BH39" s="712">
        <f t="shared" si="27"/>
        <v>6000</v>
      </c>
      <c r="BI39" s="716">
        <f t="shared" si="28"/>
        <v>12000</v>
      </c>
      <c r="BJ39" s="541"/>
      <c r="BK39" s="380"/>
      <c r="BL39" s="380"/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1"/>
      <c r="CC39" s="381">
        <f>+AG39+'Total foam'!Z40</f>
        <v>0</v>
      </c>
      <c r="CD39" s="381">
        <f t="shared" si="29"/>
        <v>0</v>
      </c>
    </row>
    <row r="40" spans="1:82" s="383" customFormat="1" ht="33" customHeight="1">
      <c r="A40" s="388">
        <f t="shared" si="30"/>
        <v>34</v>
      </c>
      <c r="B40" s="399">
        <v>51607</v>
      </c>
      <c r="C40" s="536" t="s">
        <v>242</v>
      </c>
      <c r="D40" s="698" t="s">
        <v>284</v>
      </c>
      <c r="E40" s="771">
        <f>SUM('12 30'!E40,'12 31'!E40,'12 3B'!E40,'12 35'!E40,'12 3Z'!E40)</f>
        <v>0</v>
      </c>
      <c r="F40" s="712">
        <f>SUM('12 30'!F40,'12 31'!F40,'12 3B'!F40,'12 35'!F40,'12 3Z'!F40)</f>
        <v>0</v>
      </c>
      <c r="G40" s="710">
        <f t="shared" si="2"/>
        <v>0</v>
      </c>
      <c r="H40" s="712">
        <f>SUM('12 30'!H40,'12 31'!H40,'12 3B'!H40,'12 35'!H40,'12 3Z'!H40)</f>
        <v>0</v>
      </c>
      <c r="I40" s="712">
        <f>SUM('12 30'!I40,'12 31'!I40,'12 3B'!I40,'12 35'!I40,'12 3Z'!I40)</f>
        <v>0</v>
      </c>
      <c r="J40" s="709">
        <f t="shared" si="3"/>
        <v>0</v>
      </c>
      <c r="K40" s="712">
        <f>SUM('12 30'!K40,'12 31'!K40,'12 3B'!K40,'12 35'!K40,'12 3Z'!K40)</f>
        <v>0</v>
      </c>
      <c r="L40" s="712">
        <f>SUM('12 30'!L40,'12 31'!L40,'12 3B'!L40,'12 35'!L40,'12 3Z'!L40)</f>
        <v>0</v>
      </c>
      <c r="M40" s="714">
        <f t="shared" si="4"/>
        <v>0</v>
      </c>
      <c r="N40" s="688">
        <f t="shared" si="5"/>
        <v>0</v>
      </c>
      <c r="O40" s="689">
        <f t="shared" si="5"/>
        <v>0</v>
      </c>
      <c r="P40" s="690">
        <f t="shared" si="6"/>
        <v>0</v>
      </c>
      <c r="Q40" s="713">
        <f>SUM('12 30'!Q40,'12 31'!Q40,'12 3B'!Q40,'12 35'!Q40,'12 3Z'!Q40)</f>
        <v>0</v>
      </c>
      <c r="R40" s="712">
        <f>SUM('12 30'!R40,'12 31'!R40,'12 3B'!R40,'12 35'!R40,'12 3Z'!R40)</f>
        <v>0</v>
      </c>
      <c r="S40" s="709">
        <f t="shared" si="7"/>
        <v>0</v>
      </c>
      <c r="T40" s="712">
        <f>SUM('12 30'!T40,'12 31'!T40,'12 3B'!T40,'12 35'!T40,'12 3Z'!T40)</f>
        <v>0</v>
      </c>
      <c r="U40" s="712">
        <f>SUM('12 30'!U40,'12 31'!U40,'12 3B'!U40,'12 35'!U40,'12 3Z'!U40)</f>
        <v>0</v>
      </c>
      <c r="V40" s="709">
        <f t="shared" si="8"/>
        <v>0</v>
      </c>
      <c r="W40" s="712">
        <f>SUM('12 30'!W40,'12 31'!W40,'12 3B'!W40,'12 35'!W40,'12 3Z'!W40)</f>
        <v>0</v>
      </c>
      <c r="X40" s="712">
        <f>SUM('12 30'!X40,'12 31'!X40,'12 3B'!X40,'12 35'!X40,'12 3Z'!X40)</f>
        <v>0</v>
      </c>
      <c r="Y40" s="714">
        <f t="shared" si="9"/>
        <v>0</v>
      </c>
      <c r="Z40" s="688">
        <f t="shared" si="10"/>
        <v>0</v>
      </c>
      <c r="AA40" s="701">
        <f t="shared" si="10"/>
        <v>0</v>
      </c>
      <c r="AB40" s="690">
        <f t="shared" si="11"/>
        <v>0</v>
      </c>
      <c r="AC40" s="713">
        <f t="shared" si="12"/>
        <v>0</v>
      </c>
      <c r="AD40" s="712">
        <f t="shared" si="13"/>
        <v>0</v>
      </c>
      <c r="AE40" s="710">
        <f t="shared" si="14"/>
        <v>0</v>
      </c>
      <c r="AF40" s="712">
        <f>SUM('12 30'!AF40,'12 31'!AF40,'12 3B'!AF40,'12 35'!AF40,'12 3Z'!AF40)</f>
        <v>0</v>
      </c>
      <c r="AG40" s="712">
        <f>SUM('12 30'!AG40,'12 31'!AG40,'12 3B'!AG40,'12 35'!AG40,'12 3Z'!AG40)</f>
        <v>0</v>
      </c>
      <c r="AH40" s="710">
        <f t="shared" si="15"/>
        <v>0</v>
      </c>
      <c r="AI40" s="715">
        <f>SUM('12 30'!AI40,'12 31'!AI40,'12 3B'!AI40,'12 35'!AI40,'12 3Z'!AI40)</f>
        <v>0</v>
      </c>
      <c r="AJ40" s="712">
        <f>SUM('12 30'!AJ40,'12 31'!AJ40,'12 3B'!AJ40,'12 35'!AJ40,'12 3Z'!AJ40)</f>
        <v>0</v>
      </c>
      <c r="AK40" s="710">
        <f t="shared" si="16"/>
        <v>0</v>
      </c>
      <c r="AL40" s="712">
        <f>SUM('12 30'!AL40,'12 31'!AL40,'12 3B'!AL40,'12 35'!AL40,'12 3Z'!AL40)</f>
        <v>0</v>
      </c>
      <c r="AM40" s="712">
        <f>SUM('12 30'!AM40,'12 31'!AM40,'12 3B'!AM40,'12 35'!AM40,'12 3Z'!AM40)</f>
        <v>0</v>
      </c>
      <c r="AN40" s="709">
        <f t="shared" si="17"/>
        <v>0</v>
      </c>
      <c r="AO40" s="688">
        <f t="shared" si="18"/>
        <v>0</v>
      </c>
      <c r="AP40" s="689">
        <f t="shared" si="18"/>
        <v>0</v>
      </c>
      <c r="AQ40" s="690">
        <f t="shared" si="19"/>
        <v>0</v>
      </c>
      <c r="AR40" s="713">
        <f>SUM('12 30'!AR40,'12 31'!AR40,'12 3B'!AR40,'12 35'!AR40,'12 3Z'!AR40)</f>
        <v>0</v>
      </c>
      <c r="AS40" s="712">
        <f>SUM('12 30'!AS40,'12 31'!AS40,'12 3B'!AS40,'12 35'!AS40,'12 3Z'!AS40)</f>
        <v>0</v>
      </c>
      <c r="AT40" s="710">
        <f t="shared" si="20"/>
        <v>0</v>
      </c>
      <c r="AU40" s="712">
        <f>SUM('12 30'!AU40,'12 31'!AU40,'12 3B'!AU40,'12 35'!AU40,'12 3Z'!AU40)</f>
        <v>0</v>
      </c>
      <c r="AV40" s="712">
        <f>SUM('12 30'!AV40,'12 31'!AV40,'12 3B'!AV40,'12 35'!AV40,'12 3Z'!AV40)</f>
        <v>0</v>
      </c>
      <c r="AW40" s="710">
        <f t="shared" si="21"/>
        <v>0</v>
      </c>
      <c r="AX40" s="715">
        <f>SUM('12 30'!AX40,'12 31'!AX40,'12 3B'!AX40,'12 35'!AX40,'12 3Z'!AX40)</f>
        <v>0</v>
      </c>
      <c r="AY40" s="712">
        <f>SUM('12 30'!AY40,'12 31'!AY40,'12 3B'!AY40,'12 35'!AY40,'12 3Z'!AY40)</f>
        <v>0</v>
      </c>
      <c r="AZ40" s="710">
        <f t="shared" si="22"/>
        <v>0</v>
      </c>
      <c r="BA40" s="688">
        <f t="shared" si="23"/>
        <v>0</v>
      </c>
      <c r="BB40" s="701">
        <f t="shared" si="23"/>
        <v>0</v>
      </c>
      <c r="BC40" s="706">
        <f t="shared" si="24"/>
        <v>0</v>
      </c>
      <c r="BD40" s="717">
        <f t="shared" si="0"/>
        <v>0</v>
      </c>
      <c r="BE40" s="712">
        <f t="shared" si="1"/>
        <v>0</v>
      </c>
      <c r="BF40" s="716">
        <f t="shared" si="25"/>
        <v>0</v>
      </c>
      <c r="BG40" s="717">
        <f t="shared" si="26"/>
        <v>0</v>
      </c>
      <c r="BH40" s="712">
        <f t="shared" si="27"/>
        <v>0</v>
      </c>
      <c r="BI40" s="716">
        <f t="shared" si="28"/>
        <v>0</v>
      </c>
      <c r="BJ40" s="541"/>
      <c r="BK40" s="380"/>
      <c r="BL40" s="380"/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1"/>
      <c r="CC40" s="381">
        <f>+AG40+'Total foam'!Z41</f>
        <v>0</v>
      </c>
      <c r="CD40" s="381">
        <f t="shared" si="29"/>
        <v>0</v>
      </c>
    </row>
    <row r="41" spans="1:82" s="383" customFormat="1" ht="33" customHeight="1">
      <c r="A41" s="388">
        <f t="shared" si="30"/>
        <v>35</v>
      </c>
      <c r="B41" s="399">
        <v>51608</v>
      </c>
      <c r="C41" s="536" t="s">
        <v>31</v>
      </c>
      <c r="D41" s="698" t="s">
        <v>285</v>
      </c>
      <c r="E41" s="771">
        <f>SUM('12 30'!E41,'12 31'!E41,'12 3B'!E41,'12 35'!E41,'12 3Z'!E41)</f>
        <v>0</v>
      </c>
      <c r="F41" s="712">
        <f>SUM('12 30'!F41,'12 31'!F41,'12 3B'!F41,'12 35'!F41,'12 3Z'!F41)</f>
        <v>0</v>
      </c>
      <c r="G41" s="710">
        <f t="shared" si="2"/>
        <v>0</v>
      </c>
      <c r="H41" s="712">
        <f>SUM('12 30'!H41,'12 31'!H41,'12 3B'!H41,'12 35'!H41,'12 3Z'!H41)</f>
        <v>0</v>
      </c>
      <c r="I41" s="712">
        <f>SUM('12 30'!I41,'12 31'!I41,'12 3B'!I41,'12 35'!I41,'12 3Z'!I41)</f>
        <v>0</v>
      </c>
      <c r="J41" s="709">
        <f t="shared" si="3"/>
        <v>0</v>
      </c>
      <c r="K41" s="712">
        <f>SUM('12 30'!K41,'12 31'!K41,'12 3B'!K41,'12 35'!K41,'12 3Z'!K41)</f>
        <v>0</v>
      </c>
      <c r="L41" s="712">
        <f>SUM('12 30'!L41,'12 31'!L41,'12 3B'!L41,'12 35'!L41,'12 3Z'!L41)</f>
        <v>0</v>
      </c>
      <c r="M41" s="714">
        <f t="shared" si="4"/>
        <v>0</v>
      </c>
      <c r="N41" s="688">
        <f t="shared" si="5"/>
        <v>0</v>
      </c>
      <c r="O41" s="689">
        <f t="shared" si="5"/>
        <v>0</v>
      </c>
      <c r="P41" s="690">
        <f t="shared" si="6"/>
        <v>0</v>
      </c>
      <c r="Q41" s="713">
        <f>SUM('12 30'!Q41,'12 31'!Q41,'12 3B'!Q41,'12 35'!Q41,'12 3Z'!Q41)</f>
        <v>0</v>
      </c>
      <c r="R41" s="712">
        <f>SUM('12 30'!R41,'12 31'!R41,'12 3B'!R41,'12 35'!R41,'12 3Z'!R41)</f>
        <v>0</v>
      </c>
      <c r="S41" s="709">
        <f t="shared" si="7"/>
        <v>0</v>
      </c>
      <c r="T41" s="712">
        <f>SUM('12 30'!T41,'12 31'!T41,'12 3B'!T41,'12 35'!T41,'12 3Z'!T41)</f>
        <v>0</v>
      </c>
      <c r="U41" s="712">
        <f>SUM('12 30'!U41,'12 31'!U41,'12 3B'!U41,'12 35'!U41,'12 3Z'!U41)</f>
        <v>0</v>
      </c>
      <c r="V41" s="709">
        <f t="shared" si="8"/>
        <v>0</v>
      </c>
      <c r="W41" s="712">
        <f>SUM('12 30'!W41,'12 31'!W41,'12 3B'!W41,'12 35'!W41,'12 3Z'!W41)</f>
        <v>0</v>
      </c>
      <c r="X41" s="712">
        <f>SUM('12 30'!X41,'12 31'!X41,'12 3B'!X41,'12 35'!X41,'12 3Z'!X41)</f>
        <v>0</v>
      </c>
      <c r="Y41" s="714">
        <f t="shared" si="9"/>
        <v>0</v>
      </c>
      <c r="Z41" s="688">
        <f t="shared" si="10"/>
        <v>0</v>
      </c>
      <c r="AA41" s="701">
        <f t="shared" si="10"/>
        <v>0</v>
      </c>
      <c r="AB41" s="690">
        <f t="shared" si="11"/>
        <v>0</v>
      </c>
      <c r="AC41" s="713">
        <f t="shared" si="12"/>
        <v>0</v>
      </c>
      <c r="AD41" s="712">
        <f t="shared" si="13"/>
        <v>0</v>
      </c>
      <c r="AE41" s="710">
        <f t="shared" si="14"/>
        <v>0</v>
      </c>
      <c r="AF41" s="712">
        <f>SUM('12 30'!AF41,'12 31'!AF41,'12 3B'!AF41,'12 35'!AF41,'12 3Z'!AF41)</f>
        <v>0</v>
      </c>
      <c r="AG41" s="712">
        <f>SUM('12 30'!AG41,'12 31'!AG41,'12 3B'!AG41,'12 35'!AG41,'12 3Z'!AG41)</f>
        <v>0</v>
      </c>
      <c r="AH41" s="710">
        <f t="shared" si="15"/>
        <v>0</v>
      </c>
      <c r="AI41" s="715">
        <f>SUM('12 30'!AI41,'12 31'!AI41,'12 3B'!AI41,'12 35'!AI41,'12 3Z'!AI41)</f>
        <v>0</v>
      </c>
      <c r="AJ41" s="712">
        <f>SUM('12 30'!AJ41,'12 31'!AJ41,'12 3B'!AJ41,'12 35'!AJ41,'12 3Z'!AJ41)</f>
        <v>0</v>
      </c>
      <c r="AK41" s="710">
        <f t="shared" si="16"/>
        <v>0</v>
      </c>
      <c r="AL41" s="712">
        <f>SUM('12 30'!AL41,'12 31'!AL41,'12 3B'!AL41,'12 35'!AL41,'12 3Z'!AL41)</f>
        <v>0</v>
      </c>
      <c r="AM41" s="712">
        <f>SUM('12 30'!AM41,'12 31'!AM41,'12 3B'!AM41,'12 35'!AM41,'12 3Z'!AM41)</f>
        <v>0</v>
      </c>
      <c r="AN41" s="709">
        <f t="shared" si="17"/>
        <v>0</v>
      </c>
      <c r="AO41" s="688">
        <f t="shared" si="18"/>
        <v>0</v>
      </c>
      <c r="AP41" s="689">
        <f t="shared" si="18"/>
        <v>0</v>
      </c>
      <c r="AQ41" s="690">
        <f t="shared" si="19"/>
        <v>0</v>
      </c>
      <c r="AR41" s="713">
        <f>SUM('12 30'!AR41,'12 31'!AR41,'12 3B'!AR41,'12 35'!AR41,'12 3Z'!AR41)</f>
        <v>0</v>
      </c>
      <c r="AS41" s="712">
        <f>SUM('12 30'!AS41,'12 31'!AS41,'12 3B'!AS41,'12 35'!AS41,'12 3Z'!AS41)</f>
        <v>0</v>
      </c>
      <c r="AT41" s="710">
        <f t="shared" si="20"/>
        <v>0</v>
      </c>
      <c r="AU41" s="712">
        <f>SUM('12 30'!AU41,'12 31'!AU41,'12 3B'!AU41,'12 35'!AU41,'12 3Z'!AU41)</f>
        <v>0</v>
      </c>
      <c r="AV41" s="712">
        <f>SUM('12 30'!AV41,'12 31'!AV41,'12 3B'!AV41,'12 35'!AV41,'12 3Z'!AV41)</f>
        <v>0</v>
      </c>
      <c r="AW41" s="710">
        <f t="shared" si="21"/>
        <v>0</v>
      </c>
      <c r="AX41" s="715">
        <f>SUM('12 30'!AX41,'12 31'!AX41,'12 3B'!AX41,'12 35'!AX41,'12 3Z'!AX41)</f>
        <v>0</v>
      </c>
      <c r="AY41" s="712">
        <f>SUM('12 30'!AY41,'12 31'!AY41,'12 3B'!AY41,'12 35'!AY41,'12 3Z'!AY41)</f>
        <v>0</v>
      </c>
      <c r="AZ41" s="710">
        <f t="shared" si="22"/>
        <v>0</v>
      </c>
      <c r="BA41" s="688">
        <f t="shared" si="23"/>
        <v>0</v>
      </c>
      <c r="BB41" s="701">
        <f t="shared" si="23"/>
        <v>0</v>
      </c>
      <c r="BC41" s="706">
        <f t="shared" si="24"/>
        <v>0</v>
      </c>
      <c r="BD41" s="717">
        <f t="shared" si="0"/>
        <v>0</v>
      </c>
      <c r="BE41" s="712">
        <f t="shared" si="1"/>
        <v>0</v>
      </c>
      <c r="BF41" s="716">
        <f t="shared" si="25"/>
        <v>0</v>
      </c>
      <c r="BG41" s="717">
        <f t="shared" si="26"/>
        <v>0</v>
      </c>
      <c r="BH41" s="712">
        <f t="shared" si="27"/>
        <v>0</v>
      </c>
      <c r="BI41" s="716">
        <f t="shared" si="28"/>
        <v>0</v>
      </c>
      <c r="BJ41" s="541"/>
      <c r="BK41" s="380"/>
      <c r="BL41" s="380"/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1"/>
      <c r="CC41" s="381">
        <f>+AG41+'Total foam'!Z42</f>
        <v>0</v>
      </c>
      <c r="CD41" s="381">
        <f t="shared" si="29"/>
        <v>0</v>
      </c>
    </row>
    <row r="42" spans="1:82" s="383" customFormat="1" ht="33" customHeight="1">
      <c r="A42" s="388">
        <f t="shared" si="30"/>
        <v>36</v>
      </c>
      <c r="B42" s="399">
        <v>51609</v>
      </c>
      <c r="C42" s="536" t="s">
        <v>89</v>
      </c>
      <c r="D42" s="698" t="s">
        <v>286</v>
      </c>
      <c r="E42" s="771">
        <f>SUM('12 30'!E42,'12 31'!E42,'12 3B'!E42,'12 35'!E42,'12 3Z'!E42)</f>
        <v>0</v>
      </c>
      <c r="F42" s="712">
        <f>SUM('12 30'!F42,'12 31'!F42,'12 3B'!F42,'12 35'!F42,'12 3Z'!F42)</f>
        <v>0</v>
      </c>
      <c r="G42" s="710">
        <f t="shared" si="2"/>
        <v>0</v>
      </c>
      <c r="H42" s="712">
        <f>SUM('12 30'!H42,'12 31'!H42,'12 3B'!H42,'12 35'!H42,'12 3Z'!H42)</f>
        <v>0</v>
      </c>
      <c r="I42" s="712">
        <f>SUM('12 30'!I42,'12 31'!I42,'12 3B'!I42,'12 35'!I42,'12 3Z'!I42)</f>
        <v>0</v>
      </c>
      <c r="J42" s="709">
        <f t="shared" si="3"/>
        <v>0</v>
      </c>
      <c r="K42" s="712">
        <f>SUM('12 30'!K42,'12 31'!K42,'12 3B'!K42,'12 35'!K42,'12 3Z'!K42)</f>
        <v>0</v>
      </c>
      <c r="L42" s="712">
        <f>SUM('12 30'!L42,'12 31'!L42,'12 3B'!L42,'12 35'!L42,'12 3Z'!L42)</f>
        <v>0</v>
      </c>
      <c r="M42" s="714">
        <f t="shared" si="4"/>
        <v>0</v>
      </c>
      <c r="N42" s="688">
        <f t="shared" si="5"/>
        <v>0</v>
      </c>
      <c r="O42" s="689">
        <f t="shared" si="5"/>
        <v>0</v>
      </c>
      <c r="P42" s="690">
        <f t="shared" si="6"/>
        <v>0</v>
      </c>
      <c r="Q42" s="713">
        <f>SUM('12 30'!Q42,'12 31'!Q42,'12 3B'!Q42,'12 35'!Q42,'12 3Z'!Q42)</f>
        <v>0</v>
      </c>
      <c r="R42" s="712">
        <f>SUM('12 30'!R42,'12 31'!R42,'12 3B'!R42,'12 35'!R42,'12 3Z'!R42)</f>
        <v>0</v>
      </c>
      <c r="S42" s="709">
        <f t="shared" si="7"/>
        <v>0</v>
      </c>
      <c r="T42" s="712">
        <f>SUM('12 30'!T42,'12 31'!T42,'12 3B'!T42,'12 35'!T42,'12 3Z'!T42)</f>
        <v>0</v>
      </c>
      <c r="U42" s="712">
        <f>SUM('12 30'!U42,'12 31'!U42,'12 3B'!U42,'12 35'!U42,'12 3Z'!U42)</f>
        <v>0</v>
      </c>
      <c r="V42" s="709">
        <f t="shared" si="8"/>
        <v>0</v>
      </c>
      <c r="W42" s="712">
        <f>SUM('12 30'!W42,'12 31'!W42,'12 3B'!W42,'12 35'!W42,'12 3Z'!W42)</f>
        <v>0</v>
      </c>
      <c r="X42" s="712">
        <f>SUM('12 30'!X42,'12 31'!X42,'12 3B'!X42,'12 35'!X42,'12 3Z'!X42)</f>
        <v>0</v>
      </c>
      <c r="Y42" s="714">
        <f t="shared" si="9"/>
        <v>0</v>
      </c>
      <c r="Z42" s="688">
        <f t="shared" si="10"/>
        <v>0</v>
      </c>
      <c r="AA42" s="701">
        <f t="shared" si="10"/>
        <v>0</v>
      </c>
      <c r="AB42" s="690">
        <f t="shared" si="11"/>
        <v>0</v>
      </c>
      <c r="AC42" s="713">
        <f t="shared" si="12"/>
        <v>0</v>
      </c>
      <c r="AD42" s="712">
        <f t="shared" si="13"/>
        <v>0</v>
      </c>
      <c r="AE42" s="710">
        <f t="shared" si="14"/>
        <v>0</v>
      </c>
      <c r="AF42" s="712">
        <f>SUM('12 30'!AF42,'12 31'!AF42,'12 3B'!AF42,'12 35'!AF42,'12 3Z'!AF42)</f>
        <v>0</v>
      </c>
      <c r="AG42" s="712">
        <f>SUM('12 30'!AG42,'12 31'!AG42,'12 3B'!AG42,'12 35'!AG42,'12 3Z'!AG42)</f>
        <v>0</v>
      </c>
      <c r="AH42" s="710">
        <f t="shared" si="15"/>
        <v>0</v>
      </c>
      <c r="AI42" s="715">
        <f>SUM('12 30'!AI42,'12 31'!AI42,'12 3B'!AI42,'12 35'!AI42,'12 3Z'!AI42)</f>
        <v>0</v>
      </c>
      <c r="AJ42" s="712">
        <f>SUM('12 30'!AJ42,'12 31'!AJ42,'12 3B'!AJ42,'12 35'!AJ42,'12 3Z'!AJ42)</f>
        <v>0</v>
      </c>
      <c r="AK42" s="710">
        <f t="shared" si="16"/>
        <v>0</v>
      </c>
      <c r="AL42" s="712">
        <f>SUM('12 30'!AL42,'12 31'!AL42,'12 3B'!AL42,'12 35'!AL42,'12 3Z'!AL42)</f>
        <v>0</v>
      </c>
      <c r="AM42" s="712">
        <f>SUM('12 30'!AM42,'12 31'!AM42,'12 3B'!AM42,'12 35'!AM42,'12 3Z'!AM42)</f>
        <v>0</v>
      </c>
      <c r="AN42" s="709">
        <f t="shared" si="17"/>
        <v>0</v>
      </c>
      <c r="AO42" s="688">
        <f t="shared" si="18"/>
        <v>0</v>
      </c>
      <c r="AP42" s="689">
        <f t="shared" si="18"/>
        <v>0</v>
      </c>
      <c r="AQ42" s="690">
        <f t="shared" si="19"/>
        <v>0</v>
      </c>
      <c r="AR42" s="713">
        <f>SUM('12 30'!AR42,'12 31'!AR42,'12 3B'!AR42,'12 35'!AR42,'12 3Z'!AR42)</f>
        <v>0</v>
      </c>
      <c r="AS42" s="712">
        <f>SUM('12 30'!AS42,'12 31'!AS42,'12 3B'!AS42,'12 35'!AS42,'12 3Z'!AS42)</f>
        <v>0</v>
      </c>
      <c r="AT42" s="710">
        <f t="shared" si="20"/>
        <v>0</v>
      </c>
      <c r="AU42" s="712">
        <f>SUM('12 30'!AU42,'12 31'!AU42,'12 3B'!AU42,'12 35'!AU42,'12 3Z'!AU42)</f>
        <v>0</v>
      </c>
      <c r="AV42" s="712">
        <f>SUM('12 30'!AV42,'12 31'!AV42,'12 3B'!AV42,'12 35'!AV42,'12 3Z'!AV42)</f>
        <v>0</v>
      </c>
      <c r="AW42" s="710">
        <f t="shared" si="21"/>
        <v>0</v>
      </c>
      <c r="AX42" s="715">
        <f>SUM('12 30'!AX42,'12 31'!AX42,'12 3B'!AX42,'12 35'!AX42,'12 3Z'!AX42)</f>
        <v>0</v>
      </c>
      <c r="AY42" s="712">
        <f>SUM('12 30'!AY42,'12 31'!AY42,'12 3B'!AY42,'12 35'!AY42,'12 3Z'!AY42)</f>
        <v>0</v>
      </c>
      <c r="AZ42" s="710">
        <f t="shared" si="22"/>
        <v>0</v>
      </c>
      <c r="BA42" s="688">
        <f t="shared" si="23"/>
        <v>0</v>
      </c>
      <c r="BB42" s="701">
        <f t="shared" si="23"/>
        <v>0</v>
      </c>
      <c r="BC42" s="706">
        <f t="shared" si="24"/>
        <v>0</v>
      </c>
      <c r="BD42" s="717">
        <f t="shared" si="0"/>
        <v>0</v>
      </c>
      <c r="BE42" s="712">
        <f t="shared" si="1"/>
        <v>0</v>
      </c>
      <c r="BF42" s="716">
        <f t="shared" si="25"/>
        <v>0</v>
      </c>
      <c r="BG42" s="717">
        <f t="shared" si="26"/>
        <v>0</v>
      </c>
      <c r="BH42" s="712">
        <f t="shared" si="27"/>
        <v>0</v>
      </c>
      <c r="BI42" s="716">
        <f t="shared" si="28"/>
        <v>0</v>
      </c>
      <c r="BJ42" s="541"/>
      <c r="BK42" s="380"/>
      <c r="BL42" s="380"/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1"/>
      <c r="CC42" s="381">
        <f>+AG42+'Total foam'!Z43</f>
        <v>0</v>
      </c>
      <c r="CD42" s="381">
        <f t="shared" si="29"/>
        <v>0</v>
      </c>
    </row>
    <row r="43" spans="1:82" s="383" customFormat="1" ht="33" customHeight="1">
      <c r="A43" s="388">
        <f t="shared" si="30"/>
        <v>37</v>
      </c>
      <c r="B43" s="399">
        <v>51610</v>
      </c>
      <c r="C43" s="536" t="s">
        <v>32</v>
      </c>
      <c r="D43" s="698" t="s">
        <v>287</v>
      </c>
      <c r="E43" s="771">
        <f>SUM('12 30'!E43,'12 31'!E43,'12 3B'!E43,'12 35'!E43,'12 3Z'!E43)</f>
        <v>0</v>
      </c>
      <c r="F43" s="712">
        <f>SUM('12 30'!F43,'12 31'!F43,'12 3B'!F43,'12 35'!F43,'12 3Z'!F43)</f>
        <v>0</v>
      </c>
      <c r="G43" s="710">
        <f t="shared" si="2"/>
        <v>0</v>
      </c>
      <c r="H43" s="712">
        <f>SUM('12 30'!H43,'12 31'!H43,'12 3B'!H43,'12 35'!H43,'12 3Z'!H43)</f>
        <v>0</v>
      </c>
      <c r="I43" s="712">
        <f>SUM('12 30'!I43,'12 31'!I43,'12 3B'!I43,'12 35'!I43,'12 3Z'!I43)</f>
        <v>0</v>
      </c>
      <c r="J43" s="709">
        <f t="shared" si="3"/>
        <v>0</v>
      </c>
      <c r="K43" s="712">
        <f>SUM('12 30'!K43,'12 31'!K43,'12 3B'!K43,'12 35'!K43,'12 3Z'!K43)</f>
        <v>0</v>
      </c>
      <c r="L43" s="712">
        <f>SUM('12 30'!L43,'12 31'!L43,'12 3B'!L43,'12 35'!L43,'12 3Z'!L43)</f>
        <v>0</v>
      </c>
      <c r="M43" s="714">
        <f t="shared" si="4"/>
        <v>0</v>
      </c>
      <c r="N43" s="688">
        <f t="shared" si="5"/>
        <v>0</v>
      </c>
      <c r="O43" s="689">
        <f t="shared" si="5"/>
        <v>0</v>
      </c>
      <c r="P43" s="690">
        <f t="shared" si="6"/>
        <v>0</v>
      </c>
      <c r="Q43" s="713">
        <f>SUM('12 30'!Q43,'12 31'!Q43,'12 3B'!Q43,'12 35'!Q43,'12 3Z'!Q43)</f>
        <v>0</v>
      </c>
      <c r="R43" s="712">
        <f>SUM('12 30'!R43,'12 31'!R43,'12 3B'!R43,'12 35'!R43,'12 3Z'!R43)</f>
        <v>0</v>
      </c>
      <c r="S43" s="709">
        <f t="shared" si="7"/>
        <v>0</v>
      </c>
      <c r="T43" s="712">
        <f>SUM('12 30'!T43,'12 31'!T43,'12 3B'!T43,'12 35'!T43,'12 3Z'!T43)</f>
        <v>0</v>
      </c>
      <c r="U43" s="712">
        <f>SUM('12 30'!U43,'12 31'!U43,'12 3B'!U43,'12 35'!U43,'12 3Z'!U43)</f>
        <v>0</v>
      </c>
      <c r="V43" s="709">
        <f t="shared" si="8"/>
        <v>0</v>
      </c>
      <c r="W43" s="712">
        <f>SUM('12 30'!W43,'12 31'!W43,'12 3B'!W43,'12 35'!W43,'12 3Z'!W43)</f>
        <v>0</v>
      </c>
      <c r="X43" s="712">
        <f>SUM('12 30'!X43,'12 31'!X43,'12 3B'!X43,'12 35'!X43,'12 3Z'!X43)</f>
        <v>0</v>
      </c>
      <c r="Y43" s="714">
        <f t="shared" si="9"/>
        <v>0</v>
      </c>
      <c r="Z43" s="688">
        <f t="shared" si="10"/>
        <v>0</v>
      </c>
      <c r="AA43" s="701">
        <f t="shared" si="10"/>
        <v>0</v>
      </c>
      <c r="AB43" s="690">
        <f t="shared" si="11"/>
        <v>0</v>
      </c>
      <c r="AC43" s="713">
        <f t="shared" si="12"/>
        <v>0</v>
      </c>
      <c r="AD43" s="712">
        <f t="shared" si="13"/>
        <v>0</v>
      </c>
      <c r="AE43" s="710">
        <f t="shared" si="14"/>
        <v>0</v>
      </c>
      <c r="AF43" s="712">
        <f>SUM('12 30'!AF43,'12 31'!AF43,'12 3B'!AF43,'12 35'!AF43,'12 3Z'!AF43)</f>
        <v>0</v>
      </c>
      <c r="AG43" s="712">
        <f>SUM('12 30'!AG43,'12 31'!AG43,'12 3B'!AG43,'12 35'!AG43,'12 3Z'!AG43)</f>
        <v>0</v>
      </c>
      <c r="AH43" s="710">
        <f t="shared" si="15"/>
        <v>0</v>
      </c>
      <c r="AI43" s="715">
        <f>SUM('12 30'!AI43,'12 31'!AI43,'12 3B'!AI43,'12 35'!AI43,'12 3Z'!AI43)</f>
        <v>0</v>
      </c>
      <c r="AJ43" s="712">
        <f>SUM('12 30'!AJ43,'12 31'!AJ43,'12 3B'!AJ43,'12 35'!AJ43,'12 3Z'!AJ43)</f>
        <v>0</v>
      </c>
      <c r="AK43" s="710">
        <f t="shared" si="16"/>
        <v>0</v>
      </c>
      <c r="AL43" s="712">
        <f>SUM('12 30'!AL43,'12 31'!AL43,'12 3B'!AL43,'12 35'!AL43,'12 3Z'!AL43)</f>
        <v>0</v>
      </c>
      <c r="AM43" s="712">
        <f>SUM('12 30'!AM43,'12 31'!AM43,'12 3B'!AM43,'12 35'!AM43,'12 3Z'!AM43)</f>
        <v>0</v>
      </c>
      <c r="AN43" s="709">
        <f t="shared" si="17"/>
        <v>0</v>
      </c>
      <c r="AO43" s="688">
        <f t="shared" si="18"/>
        <v>0</v>
      </c>
      <c r="AP43" s="689">
        <f t="shared" si="18"/>
        <v>0</v>
      </c>
      <c r="AQ43" s="690">
        <f t="shared" si="19"/>
        <v>0</v>
      </c>
      <c r="AR43" s="713">
        <f>SUM('12 30'!AR43,'12 31'!AR43,'12 3B'!AR43,'12 35'!AR43,'12 3Z'!AR43)</f>
        <v>0</v>
      </c>
      <c r="AS43" s="712">
        <f>SUM('12 30'!AS43,'12 31'!AS43,'12 3B'!AS43,'12 35'!AS43,'12 3Z'!AS43)</f>
        <v>0</v>
      </c>
      <c r="AT43" s="710">
        <f t="shared" si="20"/>
        <v>0</v>
      </c>
      <c r="AU43" s="712">
        <f>SUM('12 30'!AU43,'12 31'!AU43,'12 3B'!AU43,'12 35'!AU43,'12 3Z'!AU43)</f>
        <v>0</v>
      </c>
      <c r="AV43" s="712">
        <f>SUM('12 30'!AV43,'12 31'!AV43,'12 3B'!AV43,'12 35'!AV43,'12 3Z'!AV43)</f>
        <v>0</v>
      </c>
      <c r="AW43" s="710">
        <f t="shared" si="21"/>
        <v>0</v>
      </c>
      <c r="AX43" s="715">
        <f>SUM('12 30'!AX43,'12 31'!AX43,'12 3B'!AX43,'12 35'!AX43,'12 3Z'!AX43)</f>
        <v>0</v>
      </c>
      <c r="AY43" s="712">
        <f>SUM('12 30'!AY43,'12 31'!AY43,'12 3B'!AY43,'12 35'!AY43,'12 3Z'!AY43)</f>
        <v>0</v>
      </c>
      <c r="AZ43" s="710">
        <f t="shared" si="22"/>
        <v>0</v>
      </c>
      <c r="BA43" s="688">
        <f t="shared" si="23"/>
        <v>0</v>
      </c>
      <c r="BB43" s="701">
        <f t="shared" si="23"/>
        <v>0</v>
      </c>
      <c r="BC43" s="706">
        <f t="shared" si="24"/>
        <v>0</v>
      </c>
      <c r="BD43" s="717">
        <f t="shared" si="0"/>
        <v>0</v>
      </c>
      <c r="BE43" s="712">
        <f t="shared" si="1"/>
        <v>0</v>
      </c>
      <c r="BF43" s="716">
        <f t="shared" si="25"/>
        <v>0</v>
      </c>
      <c r="BG43" s="717">
        <f t="shared" si="26"/>
        <v>0</v>
      </c>
      <c r="BH43" s="712">
        <f t="shared" si="27"/>
        <v>0</v>
      </c>
      <c r="BI43" s="716">
        <f t="shared" si="28"/>
        <v>0</v>
      </c>
      <c r="BJ43" s="541"/>
      <c r="BK43" s="380"/>
      <c r="BL43" s="380"/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1"/>
      <c r="CC43" s="381">
        <f>+AG43+'Total foam'!Z44</f>
        <v>0</v>
      </c>
      <c r="CD43" s="381">
        <f t="shared" si="29"/>
        <v>0</v>
      </c>
    </row>
    <row r="44" spans="1:82" s="383" customFormat="1" ht="33" customHeight="1">
      <c r="A44" s="388">
        <f t="shared" si="30"/>
        <v>38</v>
      </c>
      <c r="B44" s="399">
        <v>51611</v>
      </c>
      <c r="C44" s="536" t="s">
        <v>33</v>
      </c>
      <c r="D44" s="698" t="s">
        <v>288</v>
      </c>
      <c r="E44" s="771">
        <f>SUM('12 30'!E44,'12 31'!E44,'12 3B'!E44,'12 35'!E44,'12 3Z'!E44)</f>
        <v>204540.001838</v>
      </c>
      <c r="F44" s="712">
        <f>SUM('12 30'!F44,'12 31'!F44,'12 3B'!F44,'12 35'!F44,'12 3Z'!F44)</f>
        <v>228384.44</v>
      </c>
      <c r="G44" s="710">
        <f t="shared" si="2"/>
        <v>-23844.438162000006</v>
      </c>
      <c r="H44" s="712">
        <f>SUM('12 30'!H44,'12 31'!H44,'12 3B'!H44,'12 35'!H44,'12 3Z'!H44)</f>
        <v>252591.28118399999</v>
      </c>
      <c r="I44" s="712">
        <f>SUM('12 30'!I44,'12 31'!I44,'12 3B'!I44,'12 35'!I44,'12 3Z'!I44)</f>
        <v>175118.72</v>
      </c>
      <c r="J44" s="709">
        <f t="shared" si="3"/>
        <v>77472.561183999991</v>
      </c>
      <c r="K44" s="712">
        <f>SUM('12 30'!K44,'12 31'!K44,'12 3B'!K44,'12 35'!K44,'12 3Z'!K44)</f>
        <v>190399.910622</v>
      </c>
      <c r="L44" s="712">
        <f>SUM('12 30'!L44,'12 31'!L44,'12 3B'!L44,'12 35'!L44,'12 3Z'!L44)</f>
        <v>209125.40000000002</v>
      </c>
      <c r="M44" s="714">
        <f t="shared" si="4"/>
        <v>-18725.489378000028</v>
      </c>
      <c r="N44" s="688">
        <f t="shared" si="5"/>
        <v>647531.19364399998</v>
      </c>
      <c r="O44" s="689">
        <f t="shared" si="5"/>
        <v>612628.56000000006</v>
      </c>
      <c r="P44" s="690">
        <f t="shared" si="6"/>
        <v>34902.633643999929</v>
      </c>
      <c r="Q44" s="713">
        <f>SUM('12 30'!Q44,'12 31'!Q44,'12 3B'!Q44,'12 35'!Q44,'12 3Z'!Q44)</f>
        <v>182700.13399699997</v>
      </c>
      <c r="R44" s="712">
        <f>SUM('12 30'!R44,'12 31'!R44,'12 3B'!R44,'12 35'!R44,'12 3Z'!R44)</f>
        <v>136486.37</v>
      </c>
      <c r="S44" s="709">
        <f t="shared" si="7"/>
        <v>46213.763996999973</v>
      </c>
      <c r="T44" s="712">
        <f>SUM('12 30'!T44,'12 31'!T44,'12 3B'!T44,'12 35'!T44,'12 3Z'!T44)</f>
        <v>252310.19479199999</v>
      </c>
      <c r="U44" s="712">
        <f>SUM('12 30'!U44,'12 31'!U44,'12 3B'!U44,'12 35'!U44,'12 3Z'!U44)</f>
        <v>0</v>
      </c>
      <c r="V44" s="709">
        <f t="shared" si="8"/>
        <v>252310.19479199999</v>
      </c>
      <c r="W44" s="712">
        <f>SUM('12 30'!W44,'12 31'!W44,'12 3B'!W44,'12 35'!W44,'12 3Z'!W44)</f>
        <v>160160.63826000001</v>
      </c>
      <c r="X44" s="712">
        <f>SUM('12 30'!X44,'12 31'!X44,'12 3B'!X44,'12 35'!X44,'12 3Z'!X44)</f>
        <v>0</v>
      </c>
      <c r="Y44" s="714">
        <f t="shared" si="9"/>
        <v>160160.63826000001</v>
      </c>
      <c r="Z44" s="688">
        <f t="shared" si="10"/>
        <v>595170.96704899997</v>
      </c>
      <c r="AA44" s="701">
        <f t="shared" si="10"/>
        <v>136486.37</v>
      </c>
      <c r="AB44" s="690">
        <f t="shared" si="11"/>
        <v>458684.59704899997</v>
      </c>
      <c r="AC44" s="713">
        <f t="shared" si="12"/>
        <v>1242702.1606929998</v>
      </c>
      <c r="AD44" s="712">
        <f t="shared" si="13"/>
        <v>749114.93</v>
      </c>
      <c r="AE44" s="710">
        <f t="shared" si="14"/>
        <v>493587.23069299979</v>
      </c>
      <c r="AF44" s="712">
        <f>SUM('12 30'!AF44,'12 31'!AF44,'12 3B'!AF44,'12 35'!AF44,'12 3Z'!AF44)</f>
        <v>215992.42167500002</v>
      </c>
      <c r="AG44" s="712">
        <f>SUM('12 30'!AG44,'12 31'!AG44,'12 3B'!AG44,'12 35'!AG44,'12 3Z'!AG44)</f>
        <v>0</v>
      </c>
      <c r="AH44" s="710">
        <f t="shared" si="15"/>
        <v>215992.42167500002</v>
      </c>
      <c r="AI44" s="715">
        <f>SUM('12 30'!AI44,'12 31'!AI44,'12 3B'!AI44,'12 35'!AI44,'12 3Z'!AI44)</f>
        <v>212852.20814199993</v>
      </c>
      <c r="AJ44" s="712">
        <f>SUM('12 30'!AJ44,'12 31'!AJ44,'12 3B'!AJ44,'12 35'!AJ44,'12 3Z'!AJ44)</f>
        <v>0</v>
      </c>
      <c r="AK44" s="710">
        <f t="shared" si="16"/>
        <v>212852.20814199993</v>
      </c>
      <c r="AL44" s="712">
        <f>SUM('12 30'!AL44,'12 31'!AL44,'12 3B'!AL44,'12 35'!AL44,'12 3Z'!AL44)</f>
        <v>171937.82659400001</v>
      </c>
      <c r="AM44" s="712">
        <f>SUM('12 30'!AM44,'12 31'!AM44,'12 3B'!AM44,'12 35'!AM44,'12 3Z'!AM44)</f>
        <v>0</v>
      </c>
      <c r="AN44" s="709">
        <f t="shared" si="17"/>
        <v>171937.82659400001</v>
      </c>
      <c r="AO44" s="688">
        <f t="shared" si="18"/>
        <v>600782.45641099999</v>
      </c>
      <c r="AP44" s="689">
        <f t="shared" si="18"/>
        <v>0</v>
      </c>
      <c r="AQ44" s="690">
        <f t="shared" si="19"/>
        <v>600782.45641099999</v>
      </c>
      <c r="AR44" s="713">
        <f>SUM('12 30'!AR44,'12 31'!AR44,'12 3B'!AR44,'12 35'!AR44,'12 3Z'!AR44)</f>
        <v>178746.591392</v>
      </c>
      <c r="AS44" s="712">
        <f>SUM('12 30'!AS44,'12 31'!AS44,'12 3B'!AS44,'12 35'!AS44,'12 3Z'!AS44)</f>
        <v>0</v>
      </c>
      <c r="AT44" s="710">
        <f t="shared" si="20"/>
        <v>178746.591392</v>
      </c>
      <c r="AU44" s="712">
        <f>SUM('12 30'!AU44,'12 31'!AU44,'12 3B'!AU44,'12 35'!AU44,'12 3Z'!AU44)</f>
        <v>247461.83706199998</v>
      </c>
      <c r="AV44" s="712">
        <f>SUM('12 30'!AV44,'12 31'!AV44,'12 3B'!AV44,'12 35'!AV44,'12 3Z'!AV44)</f>
        <v>0</v>
      </c>
      <c r="AW44" s="710">
        <f t="shared" si="21"/>
        <v>247461.83706199998</v>
      </c>
      <c r="AX44" s="715">
        <f>SUM('12 30'!AX44,'12 31'!AX44,'12 3B'!AX44,'12 35'!AX44,'12 3Z'!AX44)</f>
        <v>143406.80980700001</v>
      </c>
      <c r="AY44" s="712">
        <f>SUM('12 30'!AY44,'12 31'!AY44,'12 3B'!AY44,'12 35'!AY44,'12 3Z'!AY44)</f>
        <v>0</v>
      </c>
      <c r="AZ44" s="710">
        <f t="shared" si="22"/>
        <v>143406.80980700001</v>
      </c>
      <c r="BA44" s="688">
        <f t="shared" si="23"/>
        <v>569615.23826100002</v>
      </c>
      <c r="BB44" s="701">
        <f t="shared" si="23"/>
        <v>0</v>
      </c>
      <c r="BC44" s="706">
        <f t="shared" si="24"/>
        <v>569615.23826100002</v>
      </c>
      <c r="BD44" s="717">
        <f t="shared" si="0"/>
        <v>1170397.6946719999</v>
      </c>
      <c r="BE44" s="712">
        <f t="shared" si="1"/>
        <v>0</v>
      </c>
      <c r="BF44" s="716">
        <f t="shared" si="25"/>
        <v>1170397.6946719999</v>
      </c>
      <c r="BG44" s="717">
        <f t="shared" si="26"/>
        <v>2413099.8553649997</v>
      </c>
      <c r="BH44" s="712">
        <f t="shared" si="27"/>
        <v>749114.93</v>
      </c>
      <c r="BI44" s="716">
        <f t="shared" si="28"/>
        <v>1663984.9253649996</v>
      </c>
      <c r="BJ44" s="541"/>
      <c r="BK44" s="380"/>
      <c r="BL44" s="380"/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1"/>
      <c r="CC44" s="381">
        <f>+AG44+'Total foam'!Z45</f>
        <v>0</v>
      </c>
      <c r="CD44" s="381">
        <f t="shared" si="29"/>
        <v>0</v>
      </c>
    </row>
    <row r="45" spans="1:82" s="383" customFormat="1" ht="33" customHeight="1">
      <c r="A45" s="388">
        <f t="shared" si="30"/>
        <v>39</v>
      </c>
      <c r="B45" s="399">
        <v>51612</v>
      </c>
      <c r="C45" s="536" t="s">
        <v>34</v>
      </c>
      <c r="D45" s="698" t="s">
        <v>289</v>
      </c>
      <c r="E45" s="771">
        <f>SUM('12 30'!E45,'12 31'!E45,'12 3B'!E45,'12 35'!E45,'12 3Z'!E45)</f>
        <v>0</v>
      </c>
      <c r="F45" s="712">
        <f>SUM('12 30'!F45,'12 31'!F45,'12 3B'!F45,'12 35'!F45,'12 3Z'!F45)</f>
        <v>0</v>
      </c>
      <c r="G45" s="710">
        <f t="shared" si="2"/>
        <v>0</v>
      </c>
      <c r="H45" s="712">
        <f>SUM('12 30'!H45,'12 31'!H45,'12 3B'!H45,'12 35'!H45,'12 3Z'!H45)</f>
        <v>0</v>
      </c>
      <c r="I45" s="712">
        <f>SUM('12 30'!I45,'12 31'!I45,'12 3B'!I45,'12 35'!I45,'12 3Z'!I45)</f>
        <v>0</v>
      </c>
      <c r="J45" s="709">
        <f t="shared" si="3"/>
        <v>0</v>
      </c>
      <c r="K45" s="712">
        <f>SUM('12 30'!K45,'12 31'!K45,'12 3B'!K45,'12 35'!K45,'12 3Z'!K45)</f>
        <v>0</v>
      </c>
      <c r="L45" s="712">
        <f>SUM('12 30'!L45,'12 31'!L45,'12 3B'!L45,'12 35'!L45,'12 3Z'!L45)</f>
        <v>0</v>
      </c>
      <c r="M45" s="714">
        <f t="shared" si="4"/>
        <v>0</v>
      </c>
      <c r="N45" s="688">
        <f t="shared" si="5"/>
        <v>0</v>
      </c>
      <c r="O45" s="689">
        <f t="shared" si="5"/>
        <v>0</v>
      </c>
      <c r="P45" s="690">
        <f t="shared" si="6"/>
        <v>0</v>
      </c>
      <c r="Q45" s="713">
        <f>SUM('12 30'!Q45,'12 31'!Q45,'12 3B'!Q45,'12 35'!Q45,'12 3Z'!Q45)</f>
        <v>0</v>
      </c>
      <c r="R45" s="712">
        <f>SUM('12 30'!R45,'12 31'!R45,'12 3B'!R45,'12 35'!R45,'12 3Z'!R45)</f>
        <v>0</v>
      </c>
      <c r="S45" s="709">
        <f t="shared" si="7"/>
        <v>0</v>
      </c>
      <c r="T45" s="712">
        <f>SUM('12 30'!T45,'12 31'!T45,'12 3B'!T45,'12 35'!T45,'12 3Z'!T45)</f>
        <v>0</v>
      </c>
      <c r="U45" s="712">
        <f>SUM('12 30'!U45,'12 31'!U45,'12 3B'!U45,'12 35'!U45,'12 3Z'!U45)</f>
        <v>0</v>
      </c>
      <c r="V45" s="709">
        <f t="shared" si="8"/>
        <v>0</v>
      </c>
      <c r="W45" s="712">
        <f>SUM('12 30'!W45,'12 31'!W45,'12 3B'!W45,'12 35'!W45,'12 3Z'!W45)</f>
        <v>0</v>
      </c>
      <c r="X45" s="712">
        <f>SUM('12 30'!X45,'12 31'!X45,'12 3B'!X45,'12 35'!X45,'12 3Z'!X45)</f>
        <v>0</v>
      </c>
      <c r="Y45" s="714">
        <f t="shared" si="9"/>
        <v>0</v>
      </c>
      <c r="Z45" s="688">
        <f t="shared" si="10"/>
        <v>0</v>
      </c>
      <c r="AA45" s="701">
        <f t="shared" si="10"/>
        <v>0</v>
      </c>
      <c r="AB45" s="690">
        <f t="shared" si="11"/>
        <v>0</v>
      </c>
      <c r="AC45" s="713">
        <f t="shared" si="12"/>
        <v>0</v>
      </c>
      <c r="AD45" s="712">
        <f t="shared" si="13"/>
        <v>0</v>
      </c>
      <c r="AE45" s="710">
        <f t="shared" si="14"/>
        <v>0</v>
      </c>
      <c r="AF45" s="712">
        <f>SUM('12 30'!AF45,'12 31'!AF45,'12 3B'!AF45,'12 35'!AF45,'12 3Z'!AF45)</f>
        <v>0</v>
      </c>
      <c r="AG45" s="712">
        <f>SUM('12 30'!AG45,'12 31'!AG45,'12 3B'!AG45,'12 35'!AG45,'12 3Z'!AG45)</f>
        <v>0</v>
      </c>
      <c r="AH45" s="710">
        <f t="shared" si="15"/>
        <v>0</v>
      </c>
      <c r="AI45" s="715">
        <f>SUM('12 30'!AI45,'12 31'!AI45,'12 3B'!AI45,'12 35'!AI45,'12 3Z'!AI45)</f>
        <v>0</v>
      </c>
      <c r="AJ45" s="712">
        <f>SUM('12 30'!AJ45,'12 31'!AJ45,'12 3B'!AJ45,'12 35'!AJ45,'12 3Z'!AJ45)</f>
        <v>0</v>
      </c>
      <c r="AK45" s="710">
        <f t="shared" si="16"/>
        <v>0</v>
      </c>
      <c r="AL45" s="712">
        <f>SUM('12 30'!AL45,'12 31'!AL45,'12 3B'!AL45,'12 35'!AL45,'12 3Z'!AL45)</f>
        <v>0</v>
      </c>
      <c r="AM45" s="712">
        <f>SUM('12 30'!AM45,'12 31'!AM45,'12 3B'!AM45,'12 35'!AM45,'12 3Z'!AM45)</f>
        <v>0</v>
      </c>
      <c r="AN45" s="709">
        <f t="shared" si="17"/>
        <v>0</v>
      </c>
      <c r="AO45" s="688">
        <f t="shared" si="18"/>
        <v>0</v>
      </c>
      <c r="AP45" s="689">
        <f t="shared" si="18"/>
        <v>0</v>
      </c>
      <c r="AQ45" s="690">
        <f t="shared" si="19"/>
        <v>0</v>
      </c>
      <c r="AR45" s="713">
        <f>SUM('12 30'!AR45,'12 31'!AR45,'12 3B'!AR45,'12 35'!AR45,'12 3Z'!AR45)</f>
        <v>0</v>
      </c>
      <c r="AS45" s="712">
        <f>SUM('12 30'!AS45,'12 31'!AS45,'12 3B'!AS45,'12 35'!AS45,'12 3Z'!AS45)</f>
        <v>0</v>
      </c>
      <c r="AT45" s="710">
        <f t="shared" si="20"/>
        <v>0</v>
      </c>
      <c r="AU45" s="712">
        <f>SUM('12 30'!AU45,'12 31'!AU45,'12 3B'!AU45,'12 35'!AU45,'12 3Z'!AU45)</f>
        <v>0</v>
      </c>
      <c r="AV45" s="712">
        <f>SUM('12 30'!AV45,'12 31'!AV45,'12 3B'!AV45,'12 35'!AV45,'12 3Z'!AV45)</f>
        <v>0</v>
      </c>
      <c r="AW45" s="710">
        <f t="shared" si="21"/>
        <v>0</v>
      </c>
      <c r="AX45" s="715">
        <f>SUM('12 30'!AX45,'12 31'!AX45,'12 3B'!AX45,'12 35'!AX45,'12 3Z'!AX45)</f>
        <v>0</v>
      </c>
      <c r="AY45" s="712">
        <f>SUM('12 30'!AY45,'12 31'!AY45,'12 3B'!AY45,'12 35'!AY45,'12 3Z'!AY45)</f>
        <v>0</v>
      </c>
      <c r="AZ45" s="710">
        <f t="shared" si="22"/>
        <v>0</v>
      </c>
      <c r="BA45" s="688">
        <f t="shared" si="23"/>
        <v>0</v>
      </c>
      <c r="BB45" s="701">
        <f t="shared" si="23"/>
        <v>0</v>
      </c>
      <c r="BC45" s="706">
        <f t="shared" si="24"/>
        <v>0</v>
      </c>
      <c r="BD45" s="717">
        <f t="shared" si="0"/>
        <v>0</v>
      </c>
      <c r="BE45" s="712">
        <f t="shared" si="1"/>
        <v>0</v>
      </c>
      <c r="BF45" s="716">
        <f t="shared" si="25"/>
        <v>0</v>
      </c>
      <c r="BG45" s="717">
        <f t="shared" si="26"/>
        <v>0</v>
      </c>
      <c r="BH45" s="712">
        <f t="shared" si="27"/>
        <v>0</v>
      </c>
      <c r="BI45" s="716">
        <f t="shared" si="28"/>
        <v>0</v>
      </c>
      <c r="BJ45" s="541"/>
      <c r="BK45" s="380"/>
      <c r="BL45" s="380"/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1"/>
      <c r="CC45" s="381">
        <f>+AG45+'Total foam'!Z46</f>
        <v>0</v>
      </c>
      <c r="CD45" s="381">
        <f t="shared" si="29"/>
        <v>0</v>
      </c>
    </row>
    <row r="46" spans="1:82" s="383" customFormat="1" ht="33" customHeight="1">
      <c r="A46" s="388">
        <f t="shared" si="30"/>
        <v>40</v>
      </c>
      <c r="B46" s="399">
        <v>51613</v>
      </c>
      <c r="C46" s="536" t="s">
        <v>61</v>
      </c>
      <c r="D46" s="698" t="s">
        <v>290</v>
      </c>
      <c r="E46" s="771">
        <f>SUM('12 30'!E46,'12 31'!E46,'12 3B'!E46,'12 35'!E46,'12 3Z'!E46)</f>
        <v>0</v>
      </c>
      <c r="F46" s="712">
        <f>SUM('12 30'!F46,'12 31'!F46,'12 3B'!F46,'12 35'!F46,'12 3Z'!F46)</f>
        <v>0</v>
      </c>
      <c r="G46" s="710">
        <f t="shared" si="2"/>
        <v>0</v>
      </c>
      <c r="H46" s="712">
        <f>SUM('12 30'!H46,'12 31'!H46,'12 3B'!H46,'12 35'!H46,'12 3Z'!H46)</f>
        <v>0</v>
      </c>
      <c r="I46" s="712">
        <f>SUM('12 30'!I46,'12 31'!I46,'12 3B'!I46,'12 35'!I46,'12 3Z'!I46)</f>
        <v>0</v>
      </c>
      <c r="J46" s="709">
        <f t="shared" si="3"/>
        <v>0</v>
      </c>
      <c r="K46" s="712">
        <f>SUM('12 30'!K46,'12 31'!K46,'12 3B'!K46,'12 35'!K46,'12 3Z'!K46)</f>
        <v>0</v>
      </c>
      <c r="L46" s="712">
        <f>SUM('12 30'!L46,'12 31'!L46,'12 3B'!L46,'12 35'!L46,'12 3Z'!L46)</f>
        <v>0</v>
      </c>
      <c r="M46" s="714">
        <f t="shared" si="4"/>
        <v>0</v>
      </c>
      <c r="N46" s="688">
        <f t="shared" si="5"/>
        <v>0</v>
      </c>
      <c r="O46" s="689">
        <f t="shared" si="5"/>
        <v>0</v>
      </c>
      <c r="P46" s="690">
        <f t="shared" si="6"/>
        <v>0</v>
      </c>
      <c r="Q46" s="713">
        <f>SUM('12 30'!Q46,'12 31'!Q46,'12 3B'!Q46,'12 35'!Q46,'12 3Z'!Q46)</f>
        <v>0</v>
      </c>
      <c r="R46" s="712">
        <f>SUM('12 30'!R46,'12 31'!R46,'12 3B'!R46,'12 35'!R46,'12 3Z'!R46)</f>
        <v>0</v>
      </c>
      <c r="S46" s="709">
        <f t="shared" si="7"/>
        <v>0</v>
      </c>
      <c r="T46" s="712">
        <f>SUM('12 30'!T46,'12 31'!T46,'12 3B'!T46,'12 35'!T46,'12 3Z'!T46)</f>
        <v>0</v>
      </c>
      <c r="U46" s="712">
        <f>SUM('12 30'!U46,'12 31'!U46,'12 3B'!U46,'12 35'!U46,'12 3Z'!U46)</f>
        <v>0</v>
      </c>
      <c r="V46" s="709">
        <f t="shared" si="8"/>
        <v>0</v>
      </c>
      <c r="W46" s="712">
        <f>SUM('12 30'!W46,'12 31'!W46,'12 3B'!W46,'12 35'!W46,'12 3Z'!W46)</f>
        <v>0</v>
      </c>
      <c r="X46" s="712">
        <f>SUM('12 30'!X46,'12 31'!X46,'12 3B'!X46,'12 35'!X46,'12 3Z'!X46)</f>
        <v>0</v>
      </c>
      <c r="Y46" s="714">
        <f t="shared" si="9"/>
        <v>0</v>
      </c>
      <c r="Z46" s="688">
        <f t="shared" si="10"/>
        <v>0</v>
      </c>
      <c r="AA46" s="701">
        <f t="shared" si="10"/>
        <v>0</v>
      </c>
      <c r="AB46" s="690">
        <f t="shared" si="11"/>
        <v>0</v>
      </c>
      <c r="AC46" s="713">
        <f t="shared" si="12"/>
        <v>0</v>
      </c>
      <c r="AD46" s="712">
        <f t="shared" si="13"/>
        <v>0</v>
      </c>
      <c r="AE46" s="710">
        <f t="shared" si="14"/>
        <v>0</v>
      </c>
      <c r="AF46" s="712">
        <f>SUM('12 30'!AF46,'12 31'!AF46,'12 3B'!AF46,'12 35'!AF46,'12 3Z'!AF46)</f>
        <v>0</v>
      </c>
      <c r="AG46" s="712">
        <f>SUM('12 30'!AG46,'12 31'!AG46,'12 3B'!AG46,'12 35'!AG46,'12 3Z'!AG46)</f>
        <v>0</v>
      </c>
      <c r="AH46" s="710">
        <f t="shared" si="15"/>
        <v>0</v>
      </c>
      <c r="AI46" s="715">
        <f>SUM('12 30'!AI46,'12 31'!AI46,'12 3B'!AI46,'12 35'!AI46,'12 3Z'!AI46)</f>
        <v>0</v>
      </c>
      <c r="AJ46" s="712">
        <f>SUM('12 30'!AJ46,'12 31'!AJ46,'12 3B'!AJ46,'12 35'!AJ46,'12 3Z'!AJ46)</f>
        <v>0</v>
      </c>
      <c r="AK46" s="710">
        <f t="shared" si="16"/>
        <v>0</v>
      </c>
      <c r="AL46" s="712">
        <f>SUM('12 30'!AL46,'12 31'!AL46,'12 3B'!AL46,'12 35'!AL46,'12 3Z'!AL46)</f>
        <v>0</v>
      </c>
      <c r="AM46" s="712">
        <f>SUM('12 30'!AM46,'12 31'!AM46,'12 3B'!AM46,'12 35'!AM46,'12 3Z'!AM46)</f>
        <v>0</v>
      </c>
      <c r="AN46" s="709">
        <f t="shared" si="17"/>
        <v>0</v>
      </c>
      <c r="AO46" s="688">
        <f t="shared" si="18"/>
        <v>0</v>
      </c>
      <c r="AP46" s="689">
        <f t="shared" si="18"/>
        <v>0</v>
      </c>
      <c r="AQ46" s="690">
        <f t="shared" si="19"/>
        <v>0</v>
      </c>
      <c r="AR46" s="713">
        <f>SUM('12 30'!AR46,'12 31'!AR46,'12 3B'!AR46,'12 35'!AR46,'12 3Z'!AR46)</f>
        <v>0</v>
      </c>
      <c r="AS46" s="712">
        <f>SUM('12 30'!AS46,'12 31'!AS46,'12 3B'!AS46,'12 35'!AS46,'12 3Z'!AS46)</f>
        <v>0</v>
      </c>
      <c r="AT46" s="710">
        <f t="shared" si="20"/>
        <v>0</v>
      </c>
      <c r="AU46" s="712">
        <f>SUM('12 30'!AU46,'12 31'!AU46,'12 3B'!AU46,'12 35'!AU46,'12 3Z'!AU46)</f>
        <v>0</v>
      </c>
      <c r="AV46" s="712">
        <f>SUM('12 30'!AV46,'12 31'!AV46,'12 3B'!AV46,'12 35'!AV46,'12 3Z'!AV46)</f>
        <v>0</v>
      </c>
      <c r="AW46" s="710">
        <f t="shared" si="21"/>
        <v>0</v>
      </c>
      <c r="AX46" s="715">
        <f>SUM('12 30'!AX46,'12 31'!AX46,'12 3B'!AX46,'12 35'!AX46,'12 3Z'!AX46)</f>
        <v>0</v>
      </c>
      <c r="AY46" s="712">
        <f>SUM('12 30'!AY46,'12 31'!AY46,'12 3B'!AY46,'12 35'!AY46,'12 3Z'!AY46)</f>
        <v>0</v>
      </c>
      <c r="AZ46" s="710">
        <f t="shared" si="22"/>
        <v>0</v>
      </c>
      <c r="BA46" s="688">
        <f t="shared" si="23"/>
        <v>0</v>
      </c>
      <c r="BB46" s="701">
        <f t="shared" si="23"/>
        <v>0</v>
      </c>
      <c r="BC46" s="706">
        <f t="shared" si="24"/>
        <v>0</v>
      </c>
      <c r="BD46" s="717">
        <f t="shared" si="0"/>
        <v>0</v>
      </c>
      <c r="BE46" s="712">
        <f t="shared" si="1"/>
        <v>0</v>
      </c>
      <c r="BF46" s="716">
        <f t="shared" si="25"/>
        <v>0</v>
      </c>
      <c r="BG46" s="717">
        <f t="shared" si="26"/>
        <v>0</v>
      </c>
      <c r="BH46" s="712">
        <f t="shared" si="27"/>
        <v>0</v>
      </c>
      <c r="BI46" s="716">
        <f t="shared" si="28"/>
        <v>0</v>
      </c>
      <c r="BJ46" s="541"/>
      <c r="BK46" s="380"/>
      <c r="BL46" s="380"/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1"/>
      <c r="CC46" s="381">
        <f>+AG46+'Total foam'!Z47</f>
        <v>0</v>
      </c>
      <c r="CD46" s="381">
        <f t="shared" si="29"/>
        <v>0</v>
      </c>
    </row>
    <row r="47" spans="1:82" s="383" customFormat="1" ht="33" customHeight="1">
      <c r="A47" s="388">
        <f t="shared" si="30"/>
        <v>41</v>
      </c>
      <c r="B47" s="399">
        <v>51614</v>
      </c>
      <c r="C47" s="536" t="s">
        <v>42</v>
      </c>
      <c r="D47" s="698" t="s">
        <v>291</v>
      </c>
      <c r="E47" s="771">
        <f>SUM('12 30'!E47,'12 31'!E47,'12 3B'!E47,'12 35'!E47,'12 3Z'!E47)</f>
        <v>0</v>
      </c>
      <c r="F47" s="712">
        <f>SUM('12 30'!F47,'12 31'!F47,'12 3B'!F47,'12 35'!F47,'12 3Z'!F47)</f>
        <v>0</v>
      </c>
      <c r="G47" s="710">
        <f t="shared" si="2"/>
        <v>0</v>
      </c>
      <c r="H47" s="712">
        <f>SUM('12 30'!H47,'12 31'!H47,'12 3B'!H47,'12 35'!H47,'12 3Z'!H47)</f>
        <v>0</v>
      </c>
      <c r="I47" s="712">
        <f>SUM('12 30'!I47,'12 31'!I47,'12 3B'!I47,'12 35'!I47,'12 3Z'!I47)</f>
        <v>0</v>
      </c>
      <c r="J47" s="709">
        <f t="shared" si="3"/>
        <v>0</v>
      </c>
      <c r="K47" s="712">
        <f>SUM('12 30'!K47,'12 31'!K47,'12 3B'!K47,'12 35'!K47,'12 3Z'!K47)</f>
        <v>0</v>
      </c>
      <c r="L47" s="712">
        <f>SUM('12 30'!L47,'12 31'!L47,'12 3B'!L47,'12 35'!L47,'12 3Z'!L47)</f>
        <v>0</v>
      </c>
      <c r="M47" s="714">
        <f t="shared" si="4"/>
        <v>0</v>
      </c>
      <c r="N47" s="688">
        <f t="shared" si="5"/>
        <v>0</v>
      </c>
      <c r="O47" s="689">
        <f t="shared" si="5"/>
        <v>0</v>
      </c>
      <c r="P47" s="690">
        <f t="shared" si="6"/>
        <v>0</v>
      </c>
      <c r="Q47" s="713">
        <f>SUM('12 30'!Q47,'12 31'!Q47,'12 3B'!Q47,'12 35'!Q47,'12 3Z'!Q47)</f>
        <v>0</v>
      </c>
      <c r="R47" s="712">
        <f>SUM('12 30'!R47,'12 31'!R47,'12 3B'!R47,'12 35'!R47,'12 3Z'!R47)</f>
        <v>0</v>
      </c>
      <c r="S47" s="709">
        <f t="shared" si="7"/>
        <v>0</v>
      </c>
      <c r="T47" s="712">
        <f>SUM('12 30'!T47,'12 31'!T47,'12 3B'!T47,'12 35'!T47,'12 3Z'!T47)</f>
        <v>0</v>
      </c>
      <c r="U47" s="712">
        <f>SUM('12 30'!U47,'12 31'!U47,'12 3B'!U47,'12 35'!U47,'12 3Z'!U47)</f>
        <v>0</v>
      </c>
      <c r="V47" s="709">
        <f t="shared" si="8"/>
        <v>0</v>
      </c>
      <c r="W47" s="712">
        <f>SUM('12 30'!W47,'12 31'!W47,'12 3B'!W47,'12 35'!W47,'12 3Z'!W47)</f>
        <v>0</v>
      </c>
      <c r="X47" s="712">
        <f>SUM('12 30'!X47,'12 31'!X47,'12 3B'!X47,'12 35'!X47,'12 3Z'!X47)</f>
        <v>0</v>
      </c>
      <c r="Y47" s="714">
        <f t="shared" si="9"/>
        <v>0</v>
      </c>
      <c r="Z47" s="688">
        <f t="shared" si="10"/>
        <v>0</v>
      </c>
      <c r="AA47" s="701">
        <f t="shared" si="10"/>
        <v>0</v>
      </c>
      <c r="AB47" s="690">
        <f t="shared" si="11"/>
        <v>0</v>
      </c>
      <c r="AC47" s="713">
        <f t="shared" si="12"/>
        <v>0</v>
      </c>
      <c r="AD47" s="712">
        <f t="shared" si="13"/>
        <v>0</v>
      </c>
      <c r="AE47" s="710">
        <f t="shared" si="14"/>
        <v>0</v>
      </c>
      <c r="AF47" s="712">
        <f>SUM('12 30'!AF47,'12 31'!AF47,'12 3B'!AF47,'12 35'!AF47,'12 3Z'!AF47)</f>
        <v>0</v>
      </c>
      <c r="AG47" s="712">
        <f>SUM('12 30'!AG47,'12 31'!AG47,'12 3B'!AG47,'12 35'!AG47,'12 3Z'!AG47)</f>
        <v>0</v>
      </c>
      <c r="AH47" s="710">
        <f t="shared" si="15"/>
        <v>0</v>
      </c>
      <c r="AI47" s="715">
        <f>SUM('12 30'!AI47,'12 31'!AI47,'12 3B'!AI47,'12 35'!AI47,'12 3Z'!AI47)</f>
        <v>0</v>
      </c>
      <c r="AJ47" s="712">
        <f>SUM('12 30'!AJ47,'12 31'!AJ47,'12 3B'!AJ47,'12 35'!AJ47,'12 3Z'!AJ47)</f>
        <v>0</v>
      </c>
      <c r="AK47" s="710">
        <f t="shared" si="16"/>
        <v>0</v>
      </c>
      <c r="AL47" s="712">
        <f>SUM('12 30'!AL47,'12 31'!AL47,'12 3B'!AL47,'12 35'!AL47,'12 3Z'!AL47)</f>
        <v>0</v>
      </c>
      <c r="AM47" s="712">
        <f>SUM('12 30'!AM47,'12 31'!AM47,'12 3B'!AM47,'12 35'!AM47,'12 3Z'!AM47)</f>
        <v>0</v>
      </c>
      <c r="AN47" s="709">
        <f t="shared" si="17"/>
        <v>0</v>
      </c>
      <c r="AO47" s="688">
        <f t="shared" si="18"/>
        <v>0</v>
      </c>
      <c r="AP47" s="689">
        <f t="shared" si="18"/>
        <v>0</v>
      </c>
      <c r="AQ47" s="690">
        <f t="shared" si="19"/>
        <v>0</v>
      </c>
      <c r="AR47" s="713">
        <f>SUM('12 30'!AR47,'12 31'!AR47,'12 3B'!AR47,'12 35'!AR47,'12 3Z'!AR47)</f>
        <v>0</v>
      </c>
      <c r="AS47" s="712">
        <f>SUM('12 30'!AS47,'12 31'!AS47,'12 3B'!AS47,'12 35'!AS47,'12 3Z'!AS47)</f>
        <v>0</v>
      </c>
      <c r="AT47" s="710">
        <f t="shared" si="20"/>
        <v>0</v>
      </c>
      <c r="AU47" s="712">
        <f>SUM('12 30'!AU47,'12 31'!AU47,'12 3B'!AU47,'12 35'!AU47,'12 3Z'!AU47)</f>
        <v>0</v>
      </c>
      <c r="AV47" s="712">
        <f>SUM('12 30'!AV47,'12 31'!AV47,'12 3B'!AV47,'12 35'!AV47,'12 3Z'!AV47)</f>
        <v>0</v>
      </c>
      <c r="AW47" s="710">
        <f t="shared" si="21"/>
        <v>0</v>
      </c>
      <c r="AX47" s="715">
        <f>SUM('12 30'!AX47,'12 31'!AX47,'12 3B'!AX47,'12 35'!AX47,'12 3Z'!AX47)</f>
        <v>0</v>
      </c>
      <c r="AY47" s="712">
        <f>SUM('12 30'!AY47,'12 31'!AY47,'12 3B'!AY47,'12 35'!AY47,'12 3Z'!AY47)</f>
        <v>0</v>
      </c>
      <c r="AZ47" s="710">
        <f t="shared" si="22"/>
        <v>0</v>
      </c>
      <c r="BA47" s="688">
        <f t="shared" si="23"/>
        <v>0</v>
      </c>
      <c r="BB47" s="701">
        <f t="shared" si="23"/>
        <v>0</v>
      </c>
      <c r="BC47" s="706">
        <f t="shared" si="24"/>
        <v>0</v>
      </c>
      <c r="BD47" s="717">
        <f t="shared" si="0"/>
        <v>0</v>
      </c>
      <c r="BE47" s="712">
        <f t="shared" si="1"/>
        <v>0</v>
      </c>
      <c r="BF47" s="716">
        <f t="shared" si="25"/>
        <v>0</v>
      </c>
      <c r="BG47" s="717">
        <f t="shared" si="26"/>
        <v>0</v>
      </c>
      <c r="BH47" s="712">
        <f t="shared" si="27"/>
        <v>0</v>
      </c>
      <c r="BI47" s="716">
        <f t="shared" si="28"/>
        <v>0</v>
      </c>
      <c r="BJ47" s="541"/>
      <c r="BK47" s="380"/>
      <c r="BL47" s="380"/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1"/>
      <c r="CC47" s="381">
        <f>+AG47+'Total foam'!Z48</f>
        <v>0</v>
      </c>
      <c r="CD47" s="381">
        <f t="shared" si="29"/>
        <v>0</v>
      </c>
    </row>
    <row r="48" spans="1:82" s="383" customFormat="1" ht="33" customHeight="1">
      <c r="A48" s="388">
        <f t="shared" si="30"/>
        <v>42</v>
      </c>
      <c r="B48" s="399">
        <v>51615</v>
      </c>
      <c r="C48" s="536" t="s">
        <v>83</v>
      </c>
      <c r="D48" s="698" t="s">
        <v>292</v>
      </c>
      <c r="E48" s="771">
        <f>SUM('12 30'!E48,'12 31'!E48,'12 3B'!E48,'12 35'!E48,'12 3Z'!E48)</f>
        <v>45000</v>
      </c>
      <c r="F48" s="712">
        <f>SUM('12 30'!F48,'12 31'!F48,'12 3B'!F48,'12 35'!F48,'12 3Z'!F48)</f>
        <v>28651.309999999998</v>
      </c>
      <c r="G48" s="710">
        <f t="shared" si="2"/>
        <v>16348.690000000002</v>
      </c>
      <c r="H48" s="712">
        <f>SUM('12 30'!H48,'12 31'!H48,'12 3B'!H48,'12 35'!H48,'12 3Z'!H48)</f>
        <v>101000</v>
      </c>
      <c r="I48" s="712">
        <f>SUM('12 30'!I48,'12 31'!I48,'12 3B'!I48,'12 35'!I48,'12 3Z'!I48)</f>
        <v>0</v>
      </c>
      <c r="J48" s="709">
        <f t="shared" si="3"/>
        <v>101000</v>
      </c>
      <c r="K48" s="712">
        <f>SUM('12 30'!K48,'12 31'!K48,'12 3B'!K48,'12 35'!K48,'12 3Z'!K48)</f>
        <v>101000</v>
      </c>
      <c r="L48" s="712">
        <f>SUM('12 30'!L48,'12 31'!L48,'12 3B'!L48,'12 35'!L48,'12 3Z'!L48)</f>
        <v>92175.06</v>
      </c>
      <c r="M48" s="714">
        <f t="shared" si="4"/>
        <v>8824.9400000000023</v>
      </c>
      <c r="N48" s="688">
        <f t="shared" si="5"/>
        <v>247000</v>
      </c>
      <c r="O48" s="689">
        <f t="shared" si="5"/>
        <v>120826.37</v>
      </c>
      <c r="P48" s="690">
        <f t="shared" si="6"/>
        <v>126173.63</v>
      </c>
      <c r="Q48" s="713">
        <f>SUM('12 30'!Q48,'12 31'!Q48,'12 3B'!Q48,'12 35'!Q48,'12 3Z'!Q48)</f>
        <v>47000</v>
      </c>
      <c r="R48" s="712">
        <f>SUM('12 30'!R48,'12 31'!R48,'12 3B'!R48,'12 35'!R48,'12 3Z'!R48)</f>
        <v>24702.7</v>
      </c>
      <c r="S48" s="709">
        <f t="shared" si="7"/>
        <v>22297.3</v>
      </c>
      <c r="T48" s="712">
        <f>SUM('12 30'!T48,'12 31'!T48,'12 3B'!T48,'12 35'!T48,'12 3Z'!T48)</f>
        <v>45000</v>
      </c>
      <c r="U48" s="712">
        <f>SUM('12 30'!U48,'12 31'!U48,'12 3B'!U48,'12 35'!U48,'12 3Z'!U48)</f>
        <v>0</v>
      </c>
      <c r="V48" s="709">
        <f t="shared" si="8"/>
        <v>45000</v>
      </c>
      <c r="W48" s="712">
        <f>SUM('12 30'!W48,'12 31'!W48,'12 3B'!W48,'12 35'!W48,'12 3Z'!W48)</f>
        <v>45000</v>
      </c>
      <c r="X48" s="712">
        <f>SUM('12 30'!X48,'12 31'!X48,'12 3B'!X48,'12 35'!X48,'12 3Z'!X48)</f>
        <v>0</v>
      </c>
      <c r="Y48" s="714">
        <f t="shared" si="9"/>
        <v>45000</v>
      </c>
      <c r="Z48" s="688">
        <f t="shared" si="10"/>
        <v>137000</v>
      </c>
      <c r="AA48" s="701">
        <f t="shared" si="10"/>
        <v>24702.7</v>
      </c>
      <c r="AB48" s="690">
        <f t="shared" si="11"/>
        <v>112297.3</v>
      </c>
      <c r="AC48" s="713">
        <f>E48+H48+K48+Q48+T48+W48</f>
        <v>384000</v>
      </c>
      <c r="AD48" s="712">
        <f t="shared" si="13"/>
        <v>145529.07</v>
      </c>
      <c r="AE48" s="710">
        <f t="shared" si="14"/>
        <v>238470.93</v>
      </c>
      <c r="AF48" s="712">
        <f>SUM('12 30'!AF48,'12 31'!AF48,'12 3B'!AF48,'12 35'!AF48,'12 3Z'!AF48)</f>
        <v>45000</v>
      </c>
      <c r="AG48" s="712">
        <f>SUM('12 30'!AG48,'12 31'!AG48,'12 3B'!AG48,'12 35'!AG48,'12 3Z'!AG48)</f>
        <v>0</v>
      </c>
      <c r="AH48" s="710">
        <f t="shared" si="15"/>
        <v>45000</v>
      </c>
      <c r="AI48" s="715">
        <f>SUM('12 30'!AI48,'12 31'!AI48,'12 3B'!AI48,'12 35'!AI48,'12 3Z'!AI48)</f>
        <v>47000</v>
      </c>
      <c r="AJ48" s="712">
        <f>SUM('12 30'!AJ48,'12 31'!AJ48,'12 3B'!AJ48,'12 35'!AJ48,'12 3Z'!AJ48)</f>
        <v>0</v>
      </c>
      <c r="AK48" s="710">
        <f t="shared" si="16"/>
        <v>47000</v>
      </c>
      <c r="AL48" s="712">
        <f>SUM('12 30'!AL48,'12 31'!AL48,'12 3B'!AL48,'12 35'!AL48,'12 3Z'!AL48)</f>
        <v>45000</v>
      </c>
      <c r="AM48" s="712">
        <f>SUM('12 30'!AM48,'12 31'!AM48,'12 3B'!AM48,'12 35'!AM48,'12 3Z'!AM48)</f>
        <v>0</v>
      </c>
      <c r="AN48" s="709">
        <f t="shared" si="17"/>
        <v>45000</v>
      </c>
      <c r="AO48" s="688">
        <f t="shared" si="18"/>
        <v>137000</v>
      </c>
      <c r="AP48" s="689">
        <f t="shared" si="18"/>
        <v>0</v>
      </c>
      <c r="AQ48" s="690">
        <f t="shared" si="19"/>
        <v>137000</v>
      </c>
      <c r="AR48" s="713">
        <f>SUM('12 30'!AR48,'12 31'!AR48,'12 3B'!AR48,'12 35'!AR48,'12 3Z'!AR48)</f>
        <v>50040</v>
      </c>
      <c r="AS48" s="712">
        <f>SUM('12 30'!AS48,'12 31'!AS48,'12 3B'!AS48,'12 35'!AS48,'12 3Z'!AS48)</f>
        <v>0</v>
      </c>
      <c r="AT48" s="710">
        <f t="shared" si="20"/>
        <v>50040</v>
      </c>
      <c r="AU48" s="712">
        <f>SUM('12 30'!AU48,'12 31'!AU48,'12 3B'!AU48,'12 35'!AU48,'12 3Z'!AU48)</f>
        <v>94080</v>
      </c>
      <c r="AV48" s="712">
        <f>SUM('12 30'!AV48,'12 31'!AV48,'12 3B'!AV48,'12 35'!AV48,'12 3Z'!AV48)</f>
        <v>0</v>
      </c>
      <c r="AW48" s="710">
        <f t="shared" si="21"/>
        <v>94080</v>
      </c>
      <c r="AX48" s="715">
        <f>SUM('12 30'!AX48,'12 31'!AX48,'12 3B'!AX48,'12 35'!AX48,'12 3Z'!AX48)</f>
        <v>45000</v>
      </c>
      <c r="AY48" s="712">
        <f>SUM('12 30'!AY48,'12 31'!AY48,'12 3B'!AY48,'12 35'!AY48,'12 3Z'!AY48)</f>
        <v>0</v>
      </c>
      <c r="AZ48" s="710">
        <f t="shared" si="22"/>
        <v>45000</v>
      </c>
      <c r="BA48" s="688">
        <f t="shared" si="23"/>
        <v>189120</v>
      </c>
      <c r="BB48" s="701">
        <f t="shared" si="23"/>
        <v>0</v>
      </c>
      <c r="BC48" s="706">
        <f t="shared" si="24"/>
        <v>189120</v>
      </c>
      <c r="BD48" s="717">
        <f t="shared" si="0"/>
        <v>326120</v>
      </c>
      <c r="BE48" s="712">
        <f t="shared" si="1"/>
        <v>0</v>
      </c>
      <c r="BF48" s="716">
        <f t="shared" si="25"/>
        <v>326120</v>
      </c>
      <c r="BG48" s="717">
        <f t="shared" si="26"/>
        <v>710120</v>
      </c>
      <c r="BH48" s="712">
        <f t="shared" si="27"/>
        <v>145529.07</v>
      </c>
      <c r="BI48" s="716">
        <f t="shared" si="28"/>
        <v>564590.92999999993</v>
      </c>
      <c r="BJ48" s="541"/>
      <c r="BK48" s="380"/>
      <c r="BL48" s="380"/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1"/>
      <c r="CC48" s="381">
        <f>+AG48+'Total foam'!Z49</f>
        <v>0</v>
      </c>
      <c r="CD48" s="381">
        <f t="shared" si="29"/>
        <v>0</v>
      </c>
    </row>
    <row r="49" spans="1:82" s="383" customFormat="1" ht="33" customHeight="1">
      <c r="A49" s="388">
        <f t="shared" si="30"/>
        <v>43</v>
      </c>
      <c r="B49" s="399">
        <v>51616</v>
      </c>
      <c r="C49" s="536" t="s">
        <v>35</v>
      </c>
      <c r="D49" s="698" t="s">
        <v>293</v>
      </c>
      <c r="E49" s="771">
        <f>SUM('12 30'!E49,'12 31'!E49,'12 3B'!E49,'12 35'!E49,'12 3Z'!E49)</f>
        <v>0</v>
      </c>
      <c r="F49" s="712">
        <f>SUM('12 30'!F49,'12 31'!F49,'12 3B'!F49,'12 35'!F49,'12 3Z'!F49)</f>
        <v>0</v>
      </c>
      <c r="G49" s="710">
        <f t="shared" si="2"/>
        <v>0</v>
      </c>
      <c r="H49" s="712">
        <f>SUM('12 30'!H49,'12 31'!H49,'12 3B'!H49,'12 35'!H49,'12 3Z'!H49)</f>
        <v>0</v>
      </c>
      <c r="I49" s="712">
        <f>SUM('12 30'!I49,'12 31'!I49,'12 3B'!I49,'12 35'!I49,'12 3Z'!I49)</f>
        <v>0</v>
      </c>
      <c r="J49" s="709">
        <f t="shared" si="3"/>
        <v>0</v>
      </c>
      <c r="K49" s="712">
        <f>SUM('12 30'!K49,'12 31'!K49,'12 3B'!K49,'12 35'!K49,'12 3Z'!K49)</f>
        <v>0</v>
      </c>
      <c r="L49" s="712">
        <f>SUM('12 30'!L49,'12 31'!L49,'12 3B'!L49,'12 35'!L49,'12 3Z'!L49)</f>
        <v>0</v>
      </c>
      <c r="M49" s="714">
        <f t="shared" si="4"/>
        <v>0</v>
      </c>
      <c r="N49" s="688">
        <f t="shared" si="5"/>
        <v>0</v>
      </c>
      <c r="O49" s="689">
        <f t="shared" si="5"/>
        <v>0</v>
      </c>
      <c r="P49" s="690">
        <f t="shared" si="6"/>
        <v>0</v>
      </c>
      <c r="Q49" s="713">
        <f>SUM('12 30'!Q49,'12 31'!Q49,'12 3B'!Q49,'12 35'!Q49,'12 3Z'!Q49)</f>
        <v>0</v>
      </c>
      <c r="R49" s="712">
        <f>SUM('12 30'!R49,'12 31'!R49,'12 3B'!R49,'12 35'!R49,'12 3Z'!R49)</f>
        <v>0</v>
      </c>
      <c r="S49" s="709">
        <f t="shared" si="7"/>
        <v>0</v>
      </c>
      <c r="T49" s="712">
        <f>SUM('12 30'!T49,'12 31'!T49,'12 3B'!T49,'12 35'!T49,'12 3Z'!T49)</f>
        <v>0</v>
      </c>
      <c r="U49" s="712">
        <f>SUM('12 30'!U49,'12 31'!U49,'12 3B'!U49,'12 35'!U49,'12 3Z'!U49)</f>
        <v>0</v>
      </c>
      <c r="V49" s="709">
        <f t="shared" si="8"/>
        <v>0</v>
      </c>
      <c r="W49" s="712">
        <f>SUM('12 30'!W49,'12 31'!W49,'12 3B'!W49,'12 35'!W49,'12 3Z'!W49)</f>
        <v>0</v>
      </c>
      <c r="X49" s="712">
        <f>SUM('12 30'!X49,'12 31'!X49,'12 3B'!X49,'12 35'!X49,'12 3Z'!X49)</f>
        <v>0</v>
      </c>
      <c r="Y49" s="714">
        <f t="shared" si="9"/>
        <v>0</v>
      </c>
      <c r="Z49" s="688">
        <f t="shared" si="10"/>
        <v>0</v>
      </c>
      <c r="AA49" s="701">
        <f t="shared" si="10"/>
        <v>0</v>
      </c>
      <c r="AB49" s="690">
        <f t="shared" si="11"/>
        <v>0</v>
      </c>
      <c r="AC49" s="713">
        <f t="shared" si="12"/>
        <v>0</v>
      </c>
      <c r="AD49" s="712">
        <f t="shared" si="13"/>
        <v>0</v>
      </c>
      <c r="AE49" s="710">
        <f t="shared" si="14"/>
        <v>0</v>
      </c>
      <c r="AF49" s="712">
        <f>SUM('12 30'!AF49,'12 31'!AF49,'12 3B'!AF49,'12 35'!AF49,'12 3Z'!AF49)</f>
        <v>0</v>
      </c>
      <c r="AG49" s="712">
        <f>SUM('12 30'!AG49,'12 31'!AG49,'12 3B'!AG49,'12 35'!AG49,'12 3Z'!AG49)</f>
        <v>0</v>
      </c>
      <c r="AH49" s="710">
        <f t="shared" si="15"/>
        <v>0</v>
      </c>
      <c r="AI49" s="715">
        <f>SUM('12 30'!AI49,'12 31'!AI49,'12 3B'!AI49,'12 35'!AI49,'12 3Z'!AI49)</f>
        <v>0</v>
      </c>
      <c r="AJ49" s="712">
        <f>SUM('12 30'!AJ49,'12 31'!AJ49,'12 3B'!AJ49,'12 35'!AJ49,'12 3Z'!AJ49)</f>
        <v>0</v>
      </c>
      <c r="AK49" s="710">
        <f t="shared" si="16"/>
        <v>0</v>
      </c>
      <c r="AL49" s="712">
        <f>SUM('12 30'!AL49,'12 31'!AL49,'12 3B'!AL49,'12 35'!AL49,'12 3Z'!AL49)</f>
        <v>0</v>
      </c>
      <c r="AM49" s="712">
        <f>SUM('12 30'!AM49,'12 31'!AM49,'12 3B'!AM49,'12 35'!AM49,'12 3Z'!AM49)</f>
        <v>0</v>
      </c>
      <c r="AN49" s="709">
        <f t="shared" si="17"/>
        <v>0</v>
      </c>
      <c r="AO49" s="688">
        <f t="shared" si="18"/>
        <v>0</v>
      </c>
      <c r="AP49" s="689">
        <f t="shared" si="18"/>
        <v>0</v>
      </c>
      <c r="AQ49" s="690">
        <f t="shared" si="19"/>
        <v>0</v>
      </c>
      <c r="AR49" s="713">
        <f>SUM('12 30'!AR49,'12 31'!AR49,'12 3B'!AR49,'12 35'!AR49,'12 3Z'!AR49)</f>
        <v>0</v>
      </c>
      <c r="AS49" s="712">
        <f>SUM('12 30'!AS49,'12 31'!AS49,'12 3B'!AS49,'12 35'!AS49,'12 3Z'!AS49)</f>
        <v>0</v>
      </c>
      <c r="AT49" s="710">
        <f t="shared" si="20"/>
        <v>0</v>
      </c>
      <c r="AU49" s="712">
        <f>SUM('12 30'!AU49,'12 31'!AU49,'12 3B'!AU49,'12 35'!AU49,'12 3Z'!AU49)</f>
        <v>0</v>
      </c>
      <c r="AV49" s="712">
        <f>SUM('12 30'!AV49,'12 31'!AV49,'12 3B'!AV49,'12 35'!AV49,'12 3Z'!AV49)</f>
        <v>0</v>
      </c>
      <c r="AW49" s="710">
        <f t="shared" si="21"/>
        <v>0</v>
      </c>
      <c r="AX49" s="715">
        <f>SUM('12 30'!AX49,'12 31'!AX49,'12 3B'!AX49,'12 35'!AX49,'12 3Z'!AX49)</f>
        <v>0</v>
      </c>
      <c r="AY49" s="712">
        <f>SUM('12 30'!AY49,'12 31'!AY49,'12 3B'!AY49,'12 35'!AY49,'12 3Z'!AY49)</f>
        <v>0</v>
      </c>
      <c r="AZ49" s="710">
        <f t="shared" si="22"/>
        <v>0</v>
      </c>
      <c r="BA49" s="688">
        <f t="shared" si="23"/>
        <v>0</v>
      </c>
      <c r="BB49" s="701">
        <f t="shared" si="23"/>
        <v>0</v>
      </c>
      <c r="BC49" s="706">
        <f t="shared" si="24"/>
        <v>0</v>
      </c>
      <c r="BD49" s="717">
        <f t="shared" si="0"/>
        <v>0</v>
      </c>
      <c r="BE49" s="712">
        <f t="shared" si="1"/>
        <v>0</v>
      </c>
      <c r="BF49" s="716">
        <f t="shared" si="25"/>
        <v>0</v>
      </c>
      <c r="BG49" s="717">
        <f t="shared" si="26"/>
        <v>0</v>
      </c>
      <c r="BH49" s="712">
        <f t="shared" si="27"/>
        <v>0</v>
      </c>
      <c r="BI49" s="716">
        <f t="shared" si="28"/>
        <v>0</v>
      </c>
      <c r="BJ49" s="541"/>
      <c r="BK49" s="380"/>
      <c r="BL49" s="380"/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1"/>
      <c r="CC49" s="381">
        <f>+AG49+'Total foam'!Z50</f>
        <v>0</v>
      </c>
      <c r="CD49" s="381">
        <f t="shared" si="29"/>
        <v>0</v>
      </c>
    </row>
    <row r="50" spans="1:82" s="383" customFormat="1" ht="33" customHeight="1" thickBot="1">
      <c r="A50" s="388">
        <f t="shared" si="30"/>
        <v>44</v>
      </c>
      <c r="B50" s="384">
        <v>51617</v>
      </c>
      <c r="C50" s="536" t="s">
        <v>36</v>
      </c>
      <c r="D50" s="698" t="s">
        <v>294</v>
      </c>
      <c r="E50" s="771">
        <f>SUM('12 30'!E50,'12 31'!E50,'12 3B'!E50,'12 35'!E50,'12 3Z'!E50)</f>
        <v>0</v>
      </c>
      <c r="F50" s="712">
        <f>SUM('12 30'!F50,'12 31'!F50,'12 3B'!F50,'12 35'!F50,'12 3Z'!F50)</f>
        <v>0</v>
      </c>
      <c r="G50" s="710">
        <f t="shared" si="2"/>
        <v>0</v>
      </c>
      <c r="H50" s="712">
        <f>SUM('12 30'!H50,'12 31'!H50,'12 3B'!H50,'12 35'!H50,'12 3Z'!H50)</f>
        <v>0</v>
      </c>
      <c r="I50" s="712">
        <f>SUM('12 30'!I50,'12 31'!I50,'12 3B'!I50,'12 35'!I50,'12 3Z'!I50)</f>
        <v>0</v>
      </c>
      <c r="J50" s="709">
        <f t="shared" si="3"/>
        <v>0</v>
      </c>
      <c r="K50" s="712">
        <f>SUM('12 30'!K50,'12 31'!K50,'12 3B'!K50,'12 35'!K50,'12 3Z'!K50)</f>
        <v>0</v>
      </c>
      <c r="L50" s="712">
        <f>SUM('12 30'!L50,'12 31'!L50,'12 3B'!L50,'12 35'!L50,'12 3Z'!L50)</f>
        <v>0</v>
      </c>
      <c r="M50" s="714">
        <f t="shared" si="4"/>
        <v>0</v>
      </c>
      <c r="N50" s="688">
        <f t="shared" si="5"/>
        <v>0</v>
      </c>
      <c r="O50" s="689">
        <f t="shared" si="5"/>
        <v>0</v>
      </c>
      <c r="P50" s="690">
        <f t="shared" si="6"/>
        <v>0</v>
      </c>
      <c r="Q50" s="713">
        <f>SUM('12 30'!Q50,'12 31'!Q50,'12 3B'!Q50,'12 35'!Q50,'12 3Z'!Q50)</f>
        <v>0</v>
      </c>
      <c r="R50" s="712">
        <f>SUM('12 30'!R50,'12 31'!R50,'12 3B'!R50,'12 35'!R50,'12 3Z'!R50)</f>
        <v>0</v>
      </c>
      <c r="S50" s="709">
        <f t="shared" si="7"/>
        <v>0</v>
      </c>
      <c r="T50" s="712">
        <f>SUM('12 30'!T50,'12 31'!T50,'12 3B'!T50,'12 35'!T50,'12 3Z'!T50)</f>
        <v>0</v>
      </c>
      <c r="U50" s="712">
        <f>SUM('12 30'!U50,'12 31'!U50,'12 3B'!U50,'12 35'!U50,'12 3Z'!U50)</f>
        <v>0</v>
      </c>
      <c r="V50" s="709">
        <f t="shared" si="8"/>
        <v>0</v>
      </c>
      <c r="W50" s="712">
        <f>SUM('12 30'!W50,'12 31'!W50,'12 3B'!W50,'12 35'!W50,'12 3Z'!W50)</f>
        <v>0</v>
      </c>
      <c r="X50" s="712">
        <f>SUM('12 30'!X50,'12 31'!X50,'12 3B'!X50,'12 35'!X50,'12 3Z'!X50)</f>
        <v>0</v>
      </c>
      <c r="Y50" s="714">
        <f t="shared" si="9"/>
        <v>0</v>
      </c>
      <c r="Z50" s="688">
        <f t="shared" si="10"/>
        <v>0</v>
      </c>
      <c r="AA50" s="701">
        <f t="shared" si="10"/>
        <v>0</v>
      </c>
      <c r="AB50" s="690">
        <f t="shared" si="11"/>
        <v>0</v>
      </c>
      <c r="AC50" s="713">
        <f t="shared" si="12"/>
        <v>0</v>
      </c>
      <c r="AD50" s="712">
        <f t="shared" si="13"/>
        <v>0</v>
      </c>
      <c r="AE50" s="710">
        <f t="shared" si="14"/>
        <v>0</v>
      </c>
      <c r="AF50" s="712">
        <f>SUM('12 30'!AF50,'12 31'!AF50,'12 3B'!AF50,'12 35'!AF50,'12 3Z'!AF50)</f>
        <v>0</v>
      </c>
      <c r="AG50" s="712">
        <f>SUM('12 30'!AG50,'12 31'!AG50,'12 3B'!AG50,'12 35'!AG50,'12 3Z'!AG50)</f>
        <v>0</v>
      </c>
      <c r="AH50" s="710">
        <f t="shared" si="15"/>
        <v>0</v>
      </c>
      <c r="AI50" s="715">
        <f>SUM('12 30'!AI50,'12 31'!AI50,'12 3B'!AI50,'12 35'!AI50,'12 3Z'!AI50)</f>
        <v>0</v>
      </c>
      <c r="AJ50" s="712">
        <f>SUM('12 30'!AJ50,'12 31'!AJ50,'12 3B'!AJ50,'12 35'!AJ50,'12 3Z'!AJ50)</f>
        <v>0</v>
      </c>
      <c r="AK50" s="710">
        <f t="shared" si="16"/>
        <v>0</v>
      </c>
      <c r="AL50" s="712">
        <f>SUM('12 30'!AL50,'12 31'!AL50,'12 3B'!AL50,'12 35'!AL50,'12 3Z'!AL50)</f>
        <v>0</v>
      </c>
      <c r="AM50" s="712">
        <f>SUM('12 30'!AM50,'12 31'!AM50,'12 3B'!AM50,'12 35'!AM50,'12 3Z'!AM50)</f>
        <v>0</v>
      </c>
      <c r="AN50" s="709">
        <f t="shared" si="17"/>
        <v>0</v>
      </c>
      <c r="AO50" s="688">
        <f t="shared" si="18"/>
        <v>0</v>
      </c>
      <c r="AP50" s="689">
        <f t="shared" si="18"/>
        <v>0</v>
      </c>
      <c r="AQ50" s="690">
        <f t="shared" si="19"/>
        <v>0</v>
      </c>
      <c r="AR50" s="713">
        <f>SUM('12 30'!AR50,'12 31'!AR50,'12 3B'!AR50,'12 35'!AR50,'12 3Z'!AR50)</f>
        <v>0</v>
      </c>
      <c r="AS50" s="712">
        <f>SUM('12 30'!AS50,'12 31'!AS50,'12 3B'!AS50,'12 35'!AS50,'12 3Z'!AS50)</f>
        <v>0</v>
      </c>
      <c r="AT50" s="710">
        <f t="shared" si="20"/>
        <v>0</v>
      </c>
      <c r="AU50" s="712">
        <f>SUM('12 30'!AU50,'12 31'!AU50,'12 3B'!AU50,'12 35'!AU50,'12 3Z'!AU50)</f>
        <v>0</v>
      </c>
      <c r="AV50" s="712">
        <f>SUM('12 30'!AV50,'12 31'!AV50,'12 3B'!AV50,'12 35'!AV50,'12 3Z'!AV50)</f>
        <v>0</v>
      </c>
      <c r="AW50" s="710">
        <f t="shared" si="21"/>
        <v>0</v>
      </c>
      <c r="AX50" s="715">
        <f>SUM('12 30'!AX50,'12 31'!AX50,'12 3B'!AX50,'12 35'!AX50,'12 3Z'!AX50)</f>
        <v>0</v>
      </c>
      <c r="AY50" s="712">
        <f>SUM('12 30'!AY50,'12 31'!AY50,'12 3B'!AY50,'12 35'!AY50,'12 3Z'!AY50)</f>
        <v>0</v>
      </c>
      <c r="AZ50" s="710">
        <f t="shared" si="22"/>
        <v>0</v>
      </c>
      <c r="BA50" s="688">
        <f t="shared" si="23"/>
        <v>0</v>
      </c>
      <c r="BB50" s="701">
        <f t="shared" si="23"/>
        <v>0</v>
      </c>
      <c r="BC50" s="706">
        <f t="shared" si="24"/>
        <v>0</v>
      </c>
      <c r="BD50" s="717">
        <f t="shared" ref="BD50" si="31">AF50+AI50+AL50+AR50+AU50+AX50</f>
        <v>0</v>
      </c>
      <c r="BE50" s="712">
        <f t="shared" ref="BE50" si="32">AG50+AJ50+AM50+AS50+AV50+AY50</f>
        <v>0</v>
      </c>
      <c r="BF50" s="716">
        <f t="shared" si="25"/>
        <v>0</v>
      </c>
      <c r="BG50" s="717">
        <f t="shared" si="26"/>
        <v>0</v>
      </c>
      <c r="BH50" s="712">
        <f t="shared" si="27"/>
        <v>0</v>
      </c>
      <c r="BI50" s="729">
        <f t="shared" si="28"/>
        <v>0</v>
      </c>
      <c r="BJ50" s="541"/>
      <c r="BK50" s="380"/>
      <c r="BL50" s="380"/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1"/>
      <c r="CC50" s="381"/>
      <c r="CD50" s="381"/>
    </row>
    <row r="51" spans="1:82" s="365" customFormat="1" ht="45" customHeight="1" thickBot="1">
      <c r="A51" s="836" t="s">
        <v>51</v>
      </c>
      <c r="B51" s="837"/>
      <c r="C51" s="838"/>
      <c r="D51" s="699"/>
      <c r="E51" s="719">
        <f t="shared" ref="E51:AJ51" si="33">SUM(E7:E50)</f>
        <v>17955156.098465428</v>
      </c>
      <c r="F51" s="718">
        <f t="shared" si="33"/>
        <v>19152751.169999998</v>
      </c>
      <c r="G51" s="720">
        <f t="shared" si="33"/>
        <v>-1197595.0715345689</v>
      </c>
      <c r="H51" s="718">
        <f t="shared" si="33"/>
        <v>18066438.178297453</v>
      </c>
      <c r="I51" s="718">
        <f t="shared" si="33"/>
        <v>20043086.23</v>
      </c>
      <c r="J51" s="708">
        <f t="shared" si="33"/>
        <v>-1976648.0517025471</v>
      </c>
      <c r="K51" s="718">
        <f t="shared" si="33"/>
        <v>18372168.216373563</v>
      </c>
      <c r="L51" s="718">
        <f t="shared" si="33"/>
        <v>19048783.620000001</v>
      </c>
      <c r="M51" s="721">
        <f t="shared" si="33"/>
        <v>-676615.40362643544</v>
      </c>
      <c r="N51" s="691">
        <f t="shared" si="33"/>
        <v>54281862.493136451</v>
      </c>
      <c r="O51" s="692">
        <f t="shared" si="33"/>
        <v>58132721.019999996</v>
      </c>
      <c r="P51" s="693">
        <f t="shared" si="33"/>
        <v>-3850858.5268635536</v>
      </c>
      <c r="Q51" s="719">
        <f t="shared" si="33"/>
        <v>17237201.110341266</v>
      </c>
      <c r="R51" s="718">
        <f t="shared" si="33"/>
        <v>13310851.749999998</v>
      </c>
      <c r="S51" s="720">
        <f t="shared" si="33"/>
        <v>3926349.3603412649</v>
      </c>
      <c r="T51" s="718">
        <f t="shared" si="33"/>
        <v>17771447.881542016</v>
      </c>
      <c r="U51" s="718">
        <f t="shared" si="33"/>
        <v>0</v>
      </c>
      <c r="V51" s="708">
        <f t="shared" si="33"/>
        <v>17771447.881542016</v>
      </c>
      <c r="W51" s="719">
        <f t="shared" si="33"/>
        <v>17135410.498892285</v>
      </c>
      <c r="X51" s="718">
        <f t="shared" si="33"/>
        <v>0</v>
      </c>
      <c r="Y51" s="721">
        <f t="shared" si="33"/>
        <v>17135410.498892285</v>
      </c>
      <c r="Z51" s="691">
        <f t="shared" si="33"/>
        <v>52031959.49077557</v>
      </c>
      <c r="AA51" s="702">
        <f t="shared" si="33"/>
        <v>13273551.749999998</v>
      </c>
      <c r="AB51" s="693">
        <f t="shared" si="33"/>
        <v>38758407.740775563</v>
      </c>
      <c r="AC51" s="719">
        <f t="shared" si="33"/>
        <v>106537821.98391202</v>
      </c>
      <c r="AD51" s="718">
        <f t="shared" si="33"/>
        <v>71555472.770000011</v>
      </c>
      <c r="AE51" s="720">
        <f t="shared" si="33"/>
        <v>34982349.213912018</v>
      </c>
      <c r="AF51" s="718">
        <f t="shared" si="33"/>
        <v>17139779.532811195</v>
      </c>
      <c r="AG51" s="718">
        <f t="shared" si="33"/>
        <v>0</v>
      </c>
      <c r="AH51" s="720">
        <f t="shared" si="33"/>
        <v>17139779.532811195</v>
      </c>
      <c r="AI51" s="718">
        <f t="shared" si="33"/>
        <v>17031256.615412943</v>
      </c>
      <c r="AJ51" s="718">
        <f t="shared" si="33"/>
        <v>0</v>
      </c>
      <c r="AK51" s="720">
        <f t="shared" ref="AK51:BI51" si="34">SUM(AK7:AK50)</f>
        <v>17031256.615412943</v>
      </c>
      <c r="AL51" s="718">
        <f t="shared" si="34"/>
        <v>18280575.444270927</v>
      </c>
      <c r="AM51" s="718">
        <f t="shared" si="34"/>
        <v>0</v>
      </c>
      <c r="AN51" s="708">
        <f t="shared" si="34"/>
        <v>18280575.444270927</v>
      </c>
      <c r="AO51" s="691">
        <f t="shared" si="34"/>
        <v>52339711.592495061</v>
      </c>
      <c r="AP51" s="692">
        <f t="shared" si="34"/>
        <v>0</v>
      </c>
      <c r="AQ51" s="705">
        <f t="shared" si="34"/>
        <v>52339711.592495061</v>
      </c>
      <c r="AR51" s="719">
        <f t="shared" si="34"/>
        <v>18345292.917209689</v>
      </c>
      <c r="AS51" s="718">
        <f t="shared" si="34"/>
        <v>0</v>
      </c>
      <c r="AT51" s="720">
        <f t="shared" si="34"/>
        <v>18345292.917209689</v>
      </c>
      <c r="AU51" s="718">
        <f t="shared" si="34"/>
        <v>20385371.093461063</v>
      </c>
      <c r="AV51" s="718">
        <f t="shared" si="34"/>
        <v>0</v>
      </c>
      <c r="AW51" s="720">
        <f t="shared" si="34"/>
        <v>20385371.093461063</v>
      </c>
      <c r="AX51" s="718">
        <f t="shared" si="34"/>
        <v>18915767.764266733</v>
      </c>
      <c r="AY51" s="718">
        <f t="shared" si="34"/>
        <v>0</v>
      </c>
      <c r="AZ51" s="720">
        <f t="shared" si="34"/>
        <v>18915767.764266733</v>
      </c>
      <c r="BA51" s="691">
        <f t="shared" si="34"/>
        <v>57534431.774937473</v>
      </c>
      <c r="BB51" s="702">
        <f t="shared" si="34"/>
        <v>0</v>
      </c>
      <c r="BC51" s="707">
        <f t="shared" si="34"/>
        <v>57534431.774937473</v>
      </c>
      <c r="BD51" s="724">
        <f t="shared" si="34"/>
        <v>110098043.36743255</v>
      </c>
      <c r="BE51" s="718">
        <f t="shared" si="34"/>
        <v>0</v>
      </c>
      <c r="BF51" s="723">
        <f t="shared" si="34"/>
        <v>110098043.36743255</v>
      </c>
      <c r="BG51" s="724">
        <f t="shared" si="34"/>
        <v>216635865.35134456</v>
      </c>
      <c r="BH51" s="718">
        <f t="shared" si="34"/>
        <v>71555472.770000011</v>
      </c>
      <c r="BI51" s="723">
        <f t="shared" si="34"/>
        <v>145080392.58134457</v>
      </c>
      <c r="BJ51" s="542"/>
      <c r="BK51" s="362"/>
      <c r="BL51" s="362"/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  <c r="CB51" s="363"/>
      <c r="CC51" s="363">
        <f>SUM(CC7:CC50)</f>
        <v>0</v>
      </c>
      <c r="CD51" s="363">
        <f>SUM(CD7:CD50)</f>
        <v>0</v>
      </c>
    </row>
    <row r="52" spans="1:82" s="349" customFormat="1" ht="18">
      <c r="B52" s="350"/>
      <c r="C52" s="351"/>
      <c r="D52" s="473"/>
    </row>
    <row r="53" spans="1:82" s="349" customFormat="1" ht="18">
      <c r="B53" s="350"/>
      <c r="C53" s="351"/>
      <c r="D53" s="473"/>
      <c r="L53" s="348"/>
      <c r="AG53" s="765">
        <v>21738.75</v>
      </c>
    </row>
    <row r="54" spans="1:82" s="349" customFormat="1" ht="18">
      <c r="B54" s="350"/>
      <c r="C54" s="351"/>
      <c r="D54" s="473"/>
      <c r="AG54" s="765">
        <f>+AG51-AG53</f>
        <v>-21738.75</v>
      </c>
    </row>
    <row r="55" spans="1:82" s="349" customFormat="1" ht="18">
      <c r="B55" s="350"/>
      <c r="C55" s="351"/>
      <c r="D55" s="473"/>
    </row>
    <row r="56" spans="1:82" s="349" customFormat="1" ht="18">
      <c r="B56" s="350"/>
      <c r="C56" s="351"/>
      <c r="D56" s="473"/>
    </row>
    <row r="57" spans="1:82" s="349" customFormat="1" ht="18">
      <c r="B57" s="350"/>
      <c r="C57" s="351"/>
      <c r="D57" s="473"/>
    </row>
    <row r="58" spans="1:82" s="349" customFormat="1" ht="18">
      <c r="B58" s="350"/>
      <c r="C58" s="351"/>
      <c r="D58" s="473"/>
    </row>
    <row r="59" spans="1:82" s="349" customFormat="1" ht="18">
      <c r="B59" s="350"/>
      <c r="C59" s="351"/>
      <c r="D59" s="473"/>
    </row>
    <row r="60" spans="1:82" s="349" customFormat="1" ht="18">
      <c r="B60" s="350"/>
      <c r="C60" s="351"/>
      <c r="D60" s="473"/>
    </row>
    <row r="61" spans="1:82" s="349" customFormat="1" ht="18">
      <c r="B61" s="350"/>
      <c r="C61" s="351"/>
      <c r="D61" s="473"/>
    </row>
    <row r="62" spans="1:82" s="349" customFormat="1" ht="18">
      <c r="B62" s="350"/>
      <c r="C62" s="351"/>
      <c r="D62" s="473"/>
    </row>
    <row r="63" spans="1:82" s="349" customFormat="1" ht="18">
      <c r="B63" s="350"/>
      <c r="C63" s="351"/>
      <c r="D63" s="351"/>
    </row>
    <row r="64" spans="1:82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O4:AQ4"/>
    <mergeCell ref="AR4:AZ4"/>
    <mergeCell ref="N5:P5"/>
    <mergeCell ref="Z5:AB5"/>
    <mergeCell ref="AO5:AQ5"/>
    <mergeCell ref="N4:P4"/>
    <mergeCell ref="Q4:Y4"/>
    <mergeCell ref="Z4:AB4"/>
    <mergeCell ref="AC4:AE4"/>
    <mergeCell ref="AF4:AN4"/>
    <mergeCell ref="AX5:AZ5"/>
    <mergeCell ref="AR5:AT5"/>
    <mergeCell ref="AU5:AW5"/>
    <mergeCell ref="AF5:AH5"/>
    <mergeCell ref="AI5:AK5"/>
    <mergeCell ref="AL5:AN5"/>
    <mergeCell ref="AC5:AE5"/>
    <mergeCell ref="A51:C51"/>
    <mergeCell ref="A4:A6"/>
    <mergeCell ref="E5:G5"/>
    <mergeCell ref="H5:J5"/>
    <mergeCell ref="K5:M5"/>
    <mergeCell ref="E4:M4"/>
  </mergeCells>
  <phoneticPr fontId="2" type="noConversion"/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tabColor rgb="FFFFFF66"/>
  </sheetPr>
  <dimension ref="A1:DT127"/>
  <sheetViews>
    <sheetView showGridLines="0" zoomScale="70" zoomScaleNormal="70" workbookViewId="0">
      <pane xSplit="3" ySplit="6" topLeftCell="M44" activePane="bottomRight" state="frozen"/>
      <selection activeCell="F51" sqref="F51"/>
      <selection pane="topRight" activeCell="F51" sqref="F51"/>
      <selection pane="bottomLeft" activeCell="F51" sqref="F51"/>
      <selection pane="bottomRight" activeCell="R48" sqref="R48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4" width="15.7109375" style="205" customWidth="1"/>
    <col min="45" max="45" width="13.7109375" style="205" customWidth="1"/>
    <col min="46" max="46" width="15.5703125" style="205" bestFit="1" customWidth="1"/>
    <col min="47" max="52" width="15.7109375" style="205" customWidth="1"/>
    <col min="53" max="55" width="15.7109375" style="205" hidden="1" customWidth="1"/>
    <col min="56" max="58" width="15.7109375" style="205" customWidth="1"/>
    <col min="59" max="59" width="18.85546875" style="205" customWidth="1"/>
    <col min="60" max="61" width="15.7109375" style="205" hidden="1" customWidth="1"/>
    <col min="62" max="63" width="12.7109375" style="205" customWidth="1"/>
    <col min="64" max="64" width="18.85546875" style="205" hidden="1" customWidth="1"/>
    <col min="65" max="92" width="12.7109375" style="205" customWidth="1"/>
    <col min="93" max="94" width="9.140625" style="205" customWidth="1"/>
    <col min="95" max="95" width="9.140625" style="205"/>
    <col min="96" max="97" width="9.140625" style="205" customWidth="1"/>
    <col min="98" max="98" width="9.140625" style="205"/>
    <col min="99" max="100" width="9.140625" style="205" customWidth="1"/>
    <col min="101" max="101" width="9.140625" style="205"/>
    <col min="102" max="103" width="9.140625" style="205" customWidth="1"/>
    <col min="104" max="104" width="9.140625" style="205"/>
    <col min="105" max="106" width="9.140625" style="205" customWidth="1"/>
    <col min="107" max="107" width="9.140625" style="205"/>
    <col min="108" max="109" width="9.140625" style="205" customWidth="1"/>
    <col min="110" max="110" width="9.140625" style="205"/>
    <col min="111" max="112" width="9.140625" style="205" customWidth="1"/>
    <col min="113" max="113" width="9.140625" style="205"/>
    <col min="114" max="115" width="9.140625" style="205" customWidth="1"/>
    <col min="116" max="116" width="9.140625" style="205"/>
    <col min="117" max="118" width="9.140625" style="205" customWidth="1"/>
    <col min="119" max="16384" width="9.140625" style="205"/>
  </cols>
  <sheetData>
    <row r="1" spans="1:124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24"/>
      <c r="AJ1" s="324"/>
      <c r="AK1" s="324"/>
      <c r="AL1" s="319"/>
      <c r="AM1" s="319"/>
      <c r="AN1" s="319"/>
      <c r="AO1" s="319"/>
      <c r="AP1" s="319"/>
      <c r="AQ1" s="319"/>
      <c r="AR1" s="324"/>
      <c r="AS1" s="324"/>
      <c r="AT1" s="324"/>
      <c r="AX1" s="324"/>
      <c r="AY1" s="324"/>
      <c r="AZ1" s="324"/>
      <c r="BA1" s="324"/>
      <c r="BB1" s="324"/>
      <c r="BC1" s="324"/>
      <c r="BD1" s="323"/>
      <c r="BE1" s="323"/>
      <c r="BF1" s="323"/>
    </row>
    <row r="2" spans="1:124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T2" s="312"/>
      <c r="U2" s="312"/>
      <c r="V2" s="312"/>
      <c r="W2" s="306"/>
      <c r="X2" s="306"/>
      <c r="Y2" s="326"/>
      <c r="Z2" s="326"/>
      <c r="AA2" s="326"/>
      <c r="AB2" s="326"/>
      <c r="AC2" s="317"/>
      <c r="AD2" s="317"/>
      <c r="AE2" s="326"/>
      <c r="AF2" s="324"/>
      <c r="AG2" s="324"/>
      <c r="AH2" s="324"/>
      <c r="AI2" s="326"/>
      <c r="AJ2" s="324"/>
      <c r="AK2" s="324"/>
      <c r="AL2" s="326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124" s="322" customFormat="1" ht="45" customHeight="1" thickBot="1">
      <c r="A3" s="309" t="s">
        <v>72</v>
      </c>
      <c r="B3" s="320"/>
      <c r="L3" s="319"/>
      <c r="T3" s="312"/>
      <c r="U3" s="312"/>
      <c r="V3" s="312"/>
      <c r="X3" s="319"/>
      <c r="AF3" s="324"/>
      <c r="AG3" s="324"/>
      <c r="AH3" s="324"/>
      <c r="AI3" s="324"/>
      <c r="AJ3" s="324"/>
      <c r="AK3" s="324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124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124" s="202" customFormat="1" ht="39.950000000000003" customHeight="1">
      <c r="A5" s="819"/>
      <c r="B5" s="216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  <c r="CB5" s="201"/>
      <c r="CC5" s="201"/>
      <c r="CD5" s="201"/>
      <c r="CE5" s="201"/>
      <c r="CF5" s="201"/>
      <c r="CG5" s="201"/>
      <c r="CH5" s="201"/>
      <c r="CI5" s="201"/>
      <c r="CJ5" s="201"/>
      <c r="CK5" s="201"/>
      <c r="CL5" s="201"/>
      <c r="CM5" s="201"/>
      <c r="CN5" s="201"/>
      <c r="CO5" s="201"/>
      <c r="CP5" s="201"/>
      <c r="CQ5" s="201"/>
      <c r="CR5" s="201"/>
      <c r="CS5" s="201"/>
      <c r="CW5" s="201"/>
      <c r="CX5" s="201"/>
      <c r="CY5" s="201"/>
      <c r="CZ5" s="201"/>
      <c r="DA5" s="201"/>
      <c r="DB5" s="201"/>
      <c r="DC5" s="201"/>
      <c r="DD5" s="201"/>
      <c r="DE5" s="201"/>
      <c r="DF5" s="201"/>
      <c r="DG5" s="201"/>
      <c r="DH5" s="201"/>
      <c r="DI5" s="201"/>
      <c r="DJ5" s="201"/>
      <c r="DK5" s="201"/>
      <c r="DL5" s="201"/>
      <c r="DM5" s="201"/>
      <c r="DN5" s="201"/>
      <c r="DO5" s="201"/>
      <c r="DP5" s="201"/>
      <c r="DQ5" s="201"/>
      <c r="DR5" s="201"/>
      <c r="DS5" s="201"/>
      <c r="DT5" s="201"/>
    </row>
    <row r="6" spans="1:124" s="201" customFormat="1" ht="39.950000000000003" customHeight="1">
      <c r="A6" s="820"/>
      <c r="B6" s="232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3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17"/>
      <c r="BY6" s="217"/>
      <c r="BZ6" s="217"/>
      <c r="CA6" s="217"/>
      <c r="CB6" s="218"/>
      <c r="CC6" s="219"/>
      <c r="CD6" s="219"/>
      <c r="CE6" s="220"/>
      <c r="CF6" s="221"/>
      <c r="CG6" s="221"/>
      <c r="CH6" s="220"/>
      <c r="CI6" s="221"/>
      <c r="CJ6" s="221"/>
      <c r="CK6" s="220"/>
      <c r="CL6" s="221"/>
      <c r="CM6" s="221"/>
      <c r="CN6" s="220"/>
      <c r="CO6" s="221"/>
      <c r="CP6" s="221"/>
      <c r="CQ6" s="220"/>
      <c r="CR6" s="221"/>
      <c r="CS6" s="221"/>
      <c r="CT6" s="221"/>
      <c r="CU6" s="221"/>
      <c r="CV6" s="221"/>
      <c r="CW6" s="220"/>
      <c r="CX6" s="221"/>
      <c r="CY6" s="221"/>
      <c r="CZ6" s="220"/>
      <c r="DA6" s="221"/>
      <c r="DB6" s="221"/>
      <c r="DC6" s="220"/>
      <c r="DD6" s="221"/>
      <c r="DE6" s="221"/>
      <c r="DF6" s="220"/>
      <c r="DG6" s="221"/>
      <c r="DH6" s="221"/>
      <c r="DI6" s="220"/>
      <c r="DJ6" s="221"/>
      <c r="DK6" s="221"/>
      <c r="DL6" s="220"/>
      <c r="DM6" s="221"/>
      <c r="DN6" s="221"/>
      <c r="DO6" s="222"/>
      <c r="DP6" s="222"/>
      <c r="DQ6" s="223"/>
      <c r="DR6" s="223"/>
      <c r="DS6" s="223"/>
      <c r="DT6" s="223"/>
    </row>
    <row r="7" spans="1:124" s="383" customFormat="1" ht="33" customHeight="1">
      <c r="A7" s="388">
        <v>1</v>
      </c>
      <c r="B7" s="399">
        <v>51201</v>
      </c>
      <c r="C7" s="536" t="s">
        <v>0</v>
      </c>
      <c r="D7" s="696"/>
      <c r="E7" s="783">
        <f>'[2]Seat-IMV'!D7</f>
        <v>12900</v>
      </c>
      <c r="F7" s="673">
        <v>12900</v>
      </c>
      <c r="G7" s="675">
        <f>E7-F7</f>
        <v>0</v>
      </c>
      <c r="H7" s="774">
        <f>'[2]Seat-IMV'!G7</f>
        <v>12700</v>
      </c>
      <c r="I7" s="673">
        <v>12700</v>
      </c>
      <c r="J7" s="675">
        <f>H7-I7</f>
        <v>0</v>
      </c>
      <c r="K7" s="774">
        <f>'[2]Seat-IMV'!J7</f>
        <v>12700</v>
      </c>
      <c r="L7" s="673">
        <v>12700</v>
      </c>
      <c r="M7" s="773">
        <f>K7-L7</f>
        <v>0</v>
      </c>
      <c r="N7" s="685"/>
      <c r="O7" s="686"/>
      <c r="P7" s="687"/>
      <c r="Q7" s="774">
        <f>'[2]Seat-IMV'!M7</f>
        <v>13200</v>
      </c>
      <c r="R7" s="673">
        <v>13200</v>
      </c>
      <c r="S7" s="675">
        <f>Q7-R7</f>
        <v>0</v>
      </c>
      <c r="T7" s="774">
        <f>'[2]Seat-IMV'!P7</f>
        <v>13000</v>
      </c>
      <c r="U7" s="673"/>
      <c r="V7" s="675">
        <f>T7-U7</f>
        <v>13000</v>
      </c>
      <c r="W7" s="774">
        <f>'[2]Seat-IMV'!S7</f>
        <v>12900</v>
      </c>
      <c r="X7" s="673"/>
      <c r="Y7" s="773">
        <f>W7-X7</f>
        <v>12900</v>
      </c>
      <c r="Z7" s="685"/>
      <c r="AA7" s="700"/>
      <c r="AB7" s="687"/>
      <c r="AC7" s="779">
        <f>E7+H7+K7+Q7+T7+W7</f>
        <v>77400</v>
      </c>
      <c r="AD7" s="776">
        <f>F7+I7+L7+R7+U7+X7</f>
        <v>51500</v>
      </c>
      <c r="AE7" s="777">
        <f>AC7-AD7</f>
        <v>25900</v>
      </c>
      <c r="AF7" s="772">
        <f>'[2]Seat-IMV'!Y7</f>
        <v>12800</v>
      </c>
      <c r="AG7" s="673"/>
      <c r="AH7" s="674">
        <f>AF7-AG7</f>
        <v>12800</v>
      </c>
      <c r="AI7" s="774">
        <f>'[2]Seat-IMV'!AB7</f>
        <v>12900</v>
      </c>
      <c r="AJ7" s="673"/>
      <c r="AK7" s="675">
        <f>AI7-AJ7</f>
        <v>12900</v>
      </c>
      <c r="AL7" s="774">
        <f>'[2]Seat-IMV'!AE7</f>
        <v>12900</v>
      </c>
      <c r="AM7" s="673"/>
      <c r="AN7" s="675">
        <f>AL7-AM7</f>
        <v>12900</v>
      </c>
      <c r="AO7" s="685"/>
      <c r="AP7" s="703"/>
      <c r="AQ7" s="704"/>
      <c r="AR7" s="774">
        <f>'[2]Seat-IMV'!AH7</f>
        <v>13000</v>
      </c>
      <c r="AS7" s="673"/>
      <c r="AT7" s="674">
        <f>AR7-AS7</f>
        <v>13000</v>
      </c>
      <c r="AU7" s="774">
        <f>'[2]Seat-IMV'!AK7</f>
        <v>13100</v>
      </c>
      <c r="AV7" s="673"/>
      <c r="AW7" s="675">
        <f>AU7-AV7</f>
        <v>13100</v>
      </c>
      <c r="AX7" s="784">
        <f>'[2]Seat-IMV'!AN7</f>
        <v>13000</v>
      </c>
      <c r="AY7" s="673"/>
      <c r="AZ7" s="773">
        <f>AX7-AY7</f>
        <v>13000</v>
      </c>
      <c r="BA7" s="725"/>
      <c r="BB7" s="728"/>
      <c r="BC7" s="728"/>
      <c r="BD7" s="711">
        <f t="shared" ref="BD7:BD49" si="0">AF7+AI7+AL7+AR7+AU7+AX7</f>
        <v>77700</v>
      </c>
      <c r="BE7" s="715">
        <f t="shared" ref="BE7:BE49" si="1">AG7+AJ7+AM7+AS7+AV7+AY7</f>
        <v>0</v>
      </c>
      <c r="BF7" s="716">
        <f>BD7-BE7</f>
        <v>77700</v>
      </c>
      <c r="BG7" s="717">
        <f>AC7+BD7</f>
        <v>155100</v>
      </c>
      <c r="BH7" s="672">
        <f>AD7+BE7</f>
        <v>51500</v>
      </c>
      <c r="BI7" s="677">
        <f>BG7-BH7</f>
        <v>103600</v>
      </c>
      <c r="BJ7" s="541"/>
      <c r="BK7" s="380"/>
      <c r="BL7" s="374">
        <f>ROUND(VLOOKUP($B7,Test!$A$6:$K$58,3),0)/1000</f>
        <v>15.4</v>
      </c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  <c r="CG7" s="380"/>
      <c r="CH7" s="380"/>
      <c r="CI7" s="380"/>
      <c r="CJ7" s="380"/>
      <c r="CK7" s="380"/>
      <c r="CL7" s="380"/>
      <c r="CM7" s="380"/>
      <c r="CN7" s="380"/>
      <c r="CO7" s="380"/>
      <c r="CP7" s="380"/>
      <c r="CQ7" s="380"/>
      <c r="CR7" s="380"/>
      <c r="CS7" s="380"/>
      <c r="CT7" s="380"/>
      <c r="CU7" s="380"/>
      <c r="CV7" s="380"/>
      <c r="CW7" s="380"/>
      <c r="CX7" s="380"/>
      <c r="CY7" s="380"/>
      <c r="CZ7" s="380"/>
      <c r="DA7" s="380"/>
      <c r="DB7" s="380"/>
      <c r="DC7" s="380"/>
      <c r="DD7" s="380"/>
      <c r="DE7" s="380"/>
      <c r="DF7" s="380"/>
      <c r="DG7" s="380"/>
      <c r="DH7" s="380"/>
      <c r="DI7" s="380"/>
      <c r="DJ7" s="380"/>
      <c r="DK7" s="380"/>
      <c r="DL7" s="380"/>
      <c r="DM7" s="380"/>
      <c r="DN7" s="380"/>
      <c r="DO7" s="391"/>
      <c r="DP7" s="391"/>
      <c r="DQ7" s="380"/>
      <c r="DR7" s="380"/>
      <c r="DS7" s="380"/>
      <c r="DT7" s="380"/>
    </row>
    <row r="8" spans="1:124" s="383" customFormat="1" ht="33" customHeight="1">
      <c r="A8" s="388">
        <f>A7+1</f>
        <v>2</v>
      </c>
      <c r="B8" s="399">
        <v>51202</v>
      </c>
      <c r="C8" s="536" t="s">
        <v>1</v>
      </c>
      <c r="D8" s="697" t="s">
        <v>252</v>
      </c>
      <c r="E8" s="672">
        <f>'[2]Seat-IMV'!D8</f>
        <v>460000</v>
      </c>
      <c r="F8" s="673">
        <v>372429.19</v>
      </c>
      <c r="G8" s="675">
        <f t="shared" ref="G8:G50" si="2">E8-F8</f>
        <v>87570.81</v>
      </c>
      <c r="H8" s="673">
        <f>'[2]Seat-IMV'!G8</f>
        <v>552000</v>
      </c>
      <c r="I8" s="673">
        <v>445459.25</v>
      </c>
      <c r="J8" s="675">
        <f t="shared" ref="J8:J50" si="3">H8-I8</f>
        <v>106540.75</v>
      </c>
      <c r="K8" s="673">
        <f>'[2]Seat-IMV'!J8</f>
        <v>476100</v>
      </c>
      <c r="L8" s="673">
        <v>354784.34</v>
      </c>
      <c r="M8" s="773">
        <f t="shared" ref="M8:M50" si="4">K8-L8</f>
        <v>121315.65999999997</v>
      </c>
      <c r="N8" s="688">
        <f t="shared" ref="N8:O50" si="5">+E8+H8+K8</f>
        <v>1488100</v>
      </c>
      <c r="O8" s="689">
        <f t="shared" si="5"/>
        <v>1172672.78</v>
      </c>
      <c r="P8" s="690">
        <f t="shared" ref="P8:P50" si="6">+N8-O8</f>
        <v>315427.21999999997</v>
      </c>
      <c r="Q8" s="673">
        <f>'[2]Seat-IMV'!M8</f>
        <v>667000</v>
      </c>
      <c r="R8" s="673">
        <v>345961.51</v>
      </c>
      <c r="S8" s="675">
        <f t="shared" ref="S8:S50" si="7">Q8-R8</f>
        <v>321038.49</v>
      </c>
      <c r="T8" s="673">
        <f>'[2]Seat-IMV'!P8</f>
        <v>575000</v>
      </c>
      <c r="U8" s="673"/>
      <c r="V8" s="675">
        <f t="shared" ref="V8:V50" si="8">T8-U8</f>
        <v>575000</v>
      </c>
      <c r="W8" s="673">
        <f>'[2]Seat-IMV'!S8</f>
        <v>667000</v>
      </c>
      <c r="X8" s="673"/>
      <c r="Y8" s="773">
        <f t="shared" ref="Y8:Y50" si="9">W8-X8</f>
        <v>667000</v>
      </c>
      <c r="Z8" s="688">
        <f t="shared" ref="Z8:AA50" si="10">+Q8+T8+W8</f>
        <v>1909000</v>
      </c>
      <c r="AA8" s="701">
        <f t="shared" si="10"/>
        <v>345961.51</v>
      </c>
      <c r="AB8" s="690">
        <f t="shared" ref="AB8:AB50" si="11">+Z8-AA8</f>
        <v>1563038.49</v>
      </c>
      <c r="AC8" s="779">
        <f t="shared" ref="AC8:AD50" si="12">E8+H8+K8+Q8+T8+W8</f>
        <v>3397100</v>
      </c>
      <c r="AD8" s="776">
        <f t="shared" si="12"/>
        <v>1518634.29</v>
      </c>
      <c r="AE8" s="777">
        <f t="shared" ref="AE8:AE50" si="13">AC8-AD8</f>
        <v>1878465.71</v>
      </c>
      <c r="AF8" s="672">
        <f>'[2]Seat-IMV'!Y8</f>
        <v>575000</v>
      </c>
      <c r="AG8" s="673"/>
      <c r="AH8" s="674">
        <f t="shared" ref="AH8:AH50" si="14">AF8-AG8</f>
        <v>575000</v>
      </c>
      <c r="AI8" s="673">
        <f>'[2]Seat-IMV'!AB8</f>
        <v>667000</v>
      </c>
      <c r="AJ8" s="673"/>
      <c r="AK8" s="675">
        <f t="shared" ref="AK8:AK50" si="15">AI8-AJ8</f>
        <v>667000</v>
      </c>
      <c r="AL8" s="673">
        <f>'[2]Seat-IMV'!AE8</f>
        <v>575000</v>
      </c>
      <c r="AM8" s="673"/>
      <c r="AN8" s="675">
        <f t="shared" ref="AN8:AN50" si="16">AL8-AM8</f>
        <v>575000</v>
      </c>
      <c r="AO8" s="688">
        <f t="shared" ref="AO8:AP50" si="17">+AF8+AI8+AL8</f>
        <v>1817000</v>
      </c>
      <c r="AP8" s="689">
        <f t="shared" si="17"/>
        <v>0</v>
      </c>
      <c r="AQ8" s="690">
        <f t="shared" ref="AQ8:AQ50" si="18">AO8-AP8</f>
        <v>1817000</v>
      </c>
      <c r="AR8" s="673">
        <f>'[2]Seat-IMV'!AH8</f>
        <v>690000</v>
      </c>
      <c r="AS8" s="673"/>
      <c r="AT8" s="674">
        <f t="shared" ref="AT8:AT50" si="19">AR8-AS8</f>
        <v>690000</v>
      </c>
      <c r="AU8" s="673">
        <f>'[2]Seat-IMV'!AK8</f>
        <v>575000</v>
      </c>
      <c r="AV8" s="673"/>
      <c r="AW8" s="675">
        <f t="shared" ref="AW8:AW50" si="20">AU8-AV8</f>
        <v>575000</v>
      </c>
      <c r="AX8" s="673">
        <f>'[2]Seat-IMV'!AN8</f>
        <v>690000</v>
      </c>
      <c r="AY8" s="673"/>
      <c r="AZ8" s="773">
        <f t="shared" ref="AZ8:AZ50" si="21">AX8-AY8</f>
        <v>690000</v>
      </c>
      <c r="BA8" s="688">
        <f t="shared" ref="BA8:BB50" si="22">+AR8+AU8+AX8</f>
        <v>1955000</v>
      </c>
      <c r="BB8" s="701">
        <f t="shared" si="22"/>
        <v>0</v>
      </c>
      <c r="BC8" s="706">
        <f t="shared" ref="BC8:BC50" si="23">BA8-BB8</f>
        <v>1955000</v>
      </c>
      <c r="BD8" s="711">
        <f t="shared" si="0"/>
        <v>3772000</v>
      </c>
      <c r="BE8" s="715">
        <f t="shared" si="1"/>
        <v>0</v>
      </c>
      <c r="BF8" s="716">
        <f t="shared" ref="BF8:BF50" si="24">BD8-BE8</f>
        <v>3772000</v>
      </c>
      <c r="BG8" s="717">
        <f t="shared" ref="BG8:BG50" si="25">AC8+BD8</f>
        <v>7169100</v>
      </c>
      <c r="BH8" s="672">
        <f t="shared" ref="BH8:BH50" si="26">AD8+BE8</f>
        <v>1518634.29</v>
      </c>
      <c r="BI8" s="677">
        <f t="shared" ref="BI8:BI50" si="27">BG8-BH8</f>
        <v>5650465.71</v>
      </c>
      <c r="BJ8" s="541"/>
      <c r="BK8" s="380"/>
      <c r="BL8" s="374">
        <f>ROUND(VLOOKUP($B8,Test!$A$6:$K$58,3),0)/1000</f>
        <v>646.12400000000002</v>
      </c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  <c r="CG8" s="380"/>
      <c r="CH8" s="380"/>
      <c r="CI8" s="380"/>
      <c r="CJ8" s="380"/>
      <c r="CK8" s="380"/>
      <c r="CL8" s="380"/>
      <c r="CM8" s="380"/>
      <c r="CN8" s="380"/>
      <c r="CO8" s="380"/>
      <c r="CP8" s="380"/>
      <c r="CQ8" s="380"/>
      <c r="CR8" s="380"/>
      <c r="CS8" s="380"/>
      <c r="CT8" s="380"/>
      <c r="CU8" s="380"/>
      <c r="CV8" s="380"/>
      <c r="CW8" s="380"/>
      <c r="CX8" s="380"/>
      <c r="CY8" s="380"/>
      <c r="CZ8" s="380"/>
      <c r="DA8" s="380"/>
      <c r="DB8" s="380"/>
      <c r="DC8" s="380"/>
      <c r="DD8" s="380"/>
      <c r="DE8" s="380"/>
      <c r="DF8" s="380"/>
      <c r="DG8" s="380"/>
      <c r="DH8" s="380"/>
      <c r="DI8" s="380"/>
      <c r="DJ8" s="380"/>
      <c r="DK8" s="380"/>
      <c r="DL8" s="380"/>
      <c r="DM8" s="380"/>
      <c r="DN8" s="380"/>
      <c r="DO8" s="391"/>
      <c r="DP8" s="391"/>
      <c r="DQ8" s="380"/>
      <c r="DR8" s="380"/>
      <c r="DS8" s="380"/>
      <c r="DT8" s="380"/>
    </row>
    <row r="9" spans="1:124" s="383" customFormat="1" ht="33" customHeight="1">
      <c r="A9" s="388">
        <f t="shared" ref="A9:A50" si="28">A8+1</f>
        <v>3</v>
      </c>
      <c r="B9" s="399">
        <v>51203</v>
      </c>
      <c r="C9" s="536" t="s">
        <v>2</v>
      </c>
      <c r="D9" s="697" t="s">
        <v>253</v>
      </c>
      <c r="E9" s="680">
        <f>'[2]Seat-IMV'!D9</f>
        <v>323190</v>
      </c>
      <c r="F9" s="673">
        <v>394354.3</v>
      </c>
      <c r="G9" s="675">
        <f t="shared" si="2"/>
        <v>-71164.299999999988</v>
      </c>
      <c r="H9" s="681">
        <f>'[2]Seat-IMV'!G9</f>
        <v>16289.999999999998</v>
      </c>
      <c r="I9" s="673">
        <v>36126.269999999997</v>
      </c>
      <c r="J9" s="675">
        <f t="shared" si="3"/>
        <v>-19836.269999999997</v>
      </c>
      <c r="K9" s="681">
        <f>'[2]Seat-IMV'!J9</f>
        <v>21290</v>
      </c>
      <c r="L9" s="673">
        <v>4666.6099999999997</v>
      </c>
      <c r="M9" s="773">
        <f t="shared" si="4"/>
        <v>16623.39</v>
      </c>
      <c r="N9" s="688">
        <f t="shared" si="5"/>
        <v>360770</v>
      </c>
      <c r="O9" s="689">
        <f t="shared" si="5"/>
        <v>435147.18</v>
      </c>
      <c r="P9" s="690">
        <f t="shared" si="6"/>
        <v>-74377.179999999993</v>
      </c>
      <c r="Q9" s="681">
        <f>'[2]Seat-IMV'!M9</f>
        <v>14789.999999999998</v>
      </c>
      <c r="R9" s="673">
        <v>11039.3</v>
      </c>
      <c r="S9" s="675">
        <f t="shared" si="7"/>
        <v>3750.6999999999989</v>
      </c>
      <c r="T9" s="681">
        <f>'[2]Seat-IMV'!P9</f>
        <v>21490</v>
      </c>
      <c r="U9" s="673"/>
      <c r="V9" s="675">
        <f t="shared" si="8"/>
        <v>21490</v>
      </c>
      <c r="W9" s="681">
        <f>'[2]Seat-IMV'!S9</f>
        <v>17190</v>
      </c>
      <c r="X9" s="673"/>
      <c r="Y9" s="773">
        <f t="shared" si="9"/>
        <v>17190</v>
      </c>
      <c r="Z9" s="688">
        <f t="shared" si="10"/>
        <v>53470</v>
      </c>
      <c r="AA9" s="701">
        <f t="shared" si="10"/>
        <v>11039.3</v>
      </c>
      <c r="AB9" s="690">
        <f t="shared" si="11"/>
        <v>42430.7</v>
      </c>
      <c r="AC9" s="779">
        <f t="shared" si="12"/>
        <v>414240</v>
      </c>
      <c r="AD9" s="776">
        <f t="shared" si="12"/>
        <v>446186.48</v>
      </c>
      <c r="AE9" s="777">
        <f t="shared" si="13"/>
        <v>-31946.479999999981</v>
      </c>
      <c r="AF9" s="680">
        <f>'[2]Seat-IMV'!Y9</f>
        <v>15369.999999999998</v>
      </c>
      <c r="AG9" s="673"/>
      <c r="AH9" s="674">
        <f t="shared" si="14"/>
        <v>15369.999999999998</v>
      </c>
      <c r="AI9" s="681">
        <f>'[2]Seat-IMV'!AB9</f>
        <v>16870</v>
      </c>
      <c r="AJ9" s="673"/>
      <c r="AK9" s="675">
        <f t="shared" si="15"/>
        <v>16870</v>
      </c>
      <c r="AL9" s="681">
        <f>'[2]Seat-IMV'!AE9</f>
        <v>21870</v>
      </c>
      <c r="AM9" s="673"/>
      <c r="AN9" s="675">
        <f t="shared" si="16"/>
        <v>21870</v>
      </c>
      <c r="AO9" s="688">
        <f t="shared" si="17"/>
        <v>54110</v>
      </c>
      <c r="AP9" s="689">
        <f t="shared" si="17"/>
        <v>0</v>
      </c>
      <c r="AQ9" s="690">
        <f t="shared" si="18"/>
        <v>54110</v>
      </c>
      <c r="AR9" s="681">
        <f>'[2]Seat-IMV'!AH9</f>
        <v>15369.999999999998</v>
      </c>
      <c r="AS9" s="673"/>
      <c r="AT9" s="674">
        <f t="shared" si="19"/>
        <v>15369.999999999998</v>
      </c>
      <c r="AU9" s="681">
        <f>'[2]Seat-IMV'!AK9</f>
        <v>18185</v>
      </c>
      <c r="AV9" s="673"/>
      <c r="AW9" s="675">
        <f t="shared" si="20"/>
        <v>18185</v>
      </c>
      <c r="AX9" s="681">
        <f>'[2]Seat-IMV'!AN9</f>
        <v>14789.999999999998</v>
      </c>
      <c r="AY9" s="673"/>
      <c r="AZ9" s="773">
        <f t="shared" si="21"/>
        <v>14789.999999999998</v>
      </c>
      <c r="BA9" s="688">
        <f t="shared" si="22"/>
        <v>48345</v>
      </c>
      <c r="BB9" s="701">
        <f t="shared" si="22"/>
        <v>0</v>
      </c>
      <c r="BC9" s="706">
        <f t="shared" si="23"/>
        <v>48345</v>
      </c>
      <c r="BD9" s="711">
        <f t="shared" si="0"/>
        <v>102455</v>
      </c>
      <c r="BE9" s="715">
        <f t="shared" si="1"/>
        <v>0</v>
      </c>
      <c r="BF9" s="716">
        <f t="shared" si="24"/>
        <v>102455</v>
      </c>
      <c r="BG9" s="717">
        <f t="shared" si="25"/>
        <v>516695</v>
      </c>
      <c r="BH9" s="680">
        <f t="shared" si="26"/>
        <v>446186.48</v>
      </c>
      <c r="BI9" s="677">
        <f t="shared" si="27"/>
        <v>70508.520000000019</v>
      </c>
      <c r="BJ9" s="541"/>
      <c r="BK9" s="380"/>
      <c r="BL9" s="374">
        <f>ROUND(VLOOKUP($B9,Test!$A$6:$K$58,3),0)/1000</f>
        <v>29.055</v>
      </c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  <c r="CG9" s="380"/>
      <c r="CH9" s="380"/>
      <c r="CI9" s="380"/>
      <c r="CJ9" s="380"/>
      <c r="CK9" s="380"/>
      <c r="CL9" s="380"/>
      <c r="CM9" s="380"/>
      <c r="CN9" s="380"/>
      <c r="CO9" s="380"/>
      <c r="CP9" s="380"/>
      <c r="CQ9" s="380"/>
      <c r="CR9" s="380"/>
      <c r="CS9" s="380"/>
      <c r="CT9" s="380"/>
      <c r="CU9" s="380"/>
      <c r="CV9" s="380"/>
      <c r="CW9" s="380"/>
      <c r="CX9" s="380"/>
      <c r="CY9" s="380"/>
      <c r="CZ9" s="380"/>
      <c r="DA9" s="380"/>
      <c r="DB9" s="380"/>
      <c r="DC9" s="380"/>
      <c r="DD9" s="380"/>
      <c r="DE9" s="380"/>
      <c r="DF9" s="380"/>
      <c r="DG9" s="380"/>
      <c r="DH9" s="380"/>
      <c r="DI9" s="380"/>
      <c r="DJ9" s="380"/>
      <c r="DK9" s="380"/>
      <c r="DL9" s="380"/>
      <c r="DM9" s="380"/>
      <c r="DN9" s="380"/>
      <c r="DO9" s="391"/>
      <c r="DP9" s="391"/>
      <c r="DQ9" s="380"/>
      <c r="DR9" s="380"/>
      <c r="DS9" s="380"/>
      <c r="DT9" s="380"/>
    </row>
    <row r="10" spans="1:124" s="383" customFormat="1" ht="33" customHeight="1">
      <c r="A10" s="388">
        <f t="shared" si="28"/>
        <v>4</v>
      </c>
      <c r="B10" s="399">
        <v>51299</v>
      </c>
      <c r="C10" s="536" t="s">
        <v>3</v>
      </c>
      <c r="D10" s="697" t="s">
        <v>254</v>
      </c>
      <c r="E10" s="672">
        <f>'[2]Seat-IMV'!D10</f>
        <v>25600</v>
      </c>
      <c r="F10" s="673">
        <v>28164.65</v>
      </c>
      <c r="G10" s="675">
        <f t="shared" si="2"/>
        <v>-2564.6500000000015</v>
      </c>
      <c r="H10" s="673">
        <f>'[2]Seat-IMV'!G10</f>
        <v>234900</v>
      </c>
      <c r="I10" s="673">
        <v>492570.49</v>
      </c>
      <c r="J10" s="675">
        <f t="shared" si="3"/>
        <v>-257670.49</v>
      </c>
      <c r="K10" s="673">
        <f>'[2]Seat-IMV'!J10</f>
        <v>133240</v>
      </c>
      <c r="L10" s="673">
        <v>51453.16</v>
      </c>
      <c r="M10" s="773">
        <f t="shared" si="4"/>
        <v>81786.84</v>
      </c>
      <c r="N10" s="688">
        <f t="shared" si="5"/>
        <v>393740</v>
      </c>
      <c r="O10" s="689">
        <f t="shared" si="5"/>
        <v>572188.30000000005</v>
      </c>
      <c r="P10" s="690">
        <f t="shared" si="6"/>
        <v>-178448.30000000005</v>
      </c>
      <c r="Q10" s="673">
        <f>'[2]Seat-IMV'!M10</f>
        <v>109320</v>
      </c>
      <c r="R10" s="673">
        <v>7327.4</v>
      </c>
      <c r="S10" s="675">
        <f t="shared" si="7"/>
        <v>101992.6</v>
      </c>
      <c r="T10" s="673">
        <f>'[2]Seat-IMV'!P10</f>
        <v>25600</v>
      </c>
      <c r="U10" s="673"/>
      <c r="V10" s="675">
        <f t="shared" si="8"/>
        <v>25600</v>
      </c>
      <c r="W10" s="673">
        <f>'[2]Seat-IMV'!S10</f>
        <v>25600</v>
      </c>
      <c r="X10" s="673"/>
      <c r="Y10" s="773">
        <f t="shared" si="9"/>
        <v>25600</v>
      </c>
      <c r="Z10" s="688">
        <f t="shared" si="10"/>
        <v>160520</v>
      </c>
      <c r="AA10" s="701">
        <f t="shared" si="10"/>
        <v>7327.4</v>
      </c>
      <c r="AB10" s="690">
        <f t="shared" si="11"/>
        <v>153192.6</v>
      </c>
      <c r="AC10" s="779">
        <f t="shared" si="12"/>
        <v>554260</v>
      </c>
      <c r="AD10" s="776">
        <f t="shared" si="12"/>
        <v>579515.70000000007</v>
      </c>
      <c r="AE10" s="777">
        <f t="shared" si="13"/>
        <v>-25255.70000000007</v>
      </c>
      <c r="AF10" s="672">
        <f>'[2]Seat-IMV'!Y10</f>
        <v>25600</v>
      </c>
      <c r="AG10" s="673"/>
      <c r="AH10" s="674">
        <f t="shared" si="14"/>
        <v>25600</v>
      </c>
      <c r="AI10" s="673">
        <f>'[2]Seat-IMV'!AB10</f>
        <v>25600</v>
      </c>
      <c r="AJ10" s="673"/>
      <c r="AK10" s="675">
        <f t="shared" si="15"/>
        <v>25600</v>
      </c>
      <c r="AL10" s="673">
        <f>'[2]Seat-IMV'!AE10</f>
        <v>70750</v>
      </c>
      <c r="AM10" s="673"/>
      <c r="AN10" s="675">
        <f t="shared" si="16"/>
        <v>70750</v>
      </c>
      <c r="AO10" s="688">
        <f t="shared" si="17"/>
        <v>121950</v>
      </c>
      <c r="AP10" s="689">
        <f t="shared" si="17"/>
        <v>0</v>
      </c>
      <c r="AQ10" s="690">
        <f t="shared" si="18"/>
        <v>121950</v>
      </c>
      <c r="AR10" s="673">
        <f>'[2]Seat-IMV'!AH10</f>
        <v>181525</v>
      </c>
      <c r="AS10" s="673"/>
      <c r="AT10" s="674">
        <f t="shared" si="19"/>
        <v>181525</v>
      </c>
      <c r="AU10" s="673">
        <f>'[2]Seat-IMV'!AK10</f>
        <v>181525</v>
      </c>
      <c r="AV10" s="673"/>
      <c r="AW10" s="675">
        <f t="shared" si="20"/>
        <v>181525</v>
      </c>
      <c r="AX10" s="673">
        <f>'[2]Seat-IMV'!AN10</f>
        <v>160610</v>
      </c>
      <c r="AY10" s="673"/>
      <c r="AZ10" s="773">
        <f t="shared" si="21"/>
        <v>160610</v>
      </c>
      <c r="BA10" s="688">
        <f t="shared" si="22"/>
        <v>523660</v>
      </c>
      <c r="BB10" s="701">
        <f t="shared" si="22"/>
        <v>0</v>
      </c>
      <c r="BC10" s="706">
        <f t="shared" si="23"/>
        <v>523660</v>
      </c>
      <c r="BD10" s="711">
        <f t="shared" si="0"/>
        <v>645610</v>
      </c>
      <c r="BE10" s="715">
        <f t="shared" si="1"/>
        <v>0</v>
      </c>
      <c r="BF10" s="716">
        <f t="shared" si="24"/>
        <v>645610</v>
      </c>
      <c r="BG10" s="717">
        <f t="shared" si="25"/>
        <v>1199870</v>
      </c>
      <c r="BH10" s="672">
        <f t="shared" si="26"/>
        <v>579515.70000000007</v>
      </c>
      <c r="BI10" s="677">
        <f t="shared" si="27"/>
        <v>620354.29999999993</v>
      </c>
      <c r="BJ10" s="541"/>
      <c r="BK10" s="380"/>
      <c r="BL10" s="374">
        <f>ROUND(VLOOKUP($B10,Test!$A$6:$K$58,3),0)/1000</f>
        <v>30.687000000000001</v>
      </c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  <c r="CG10" s="380"/>
      <c r="CH10" s="380"/>
      <c r="CI10" s="380"/>
      <c r="CJ10" s="380"/>
      <c r="CK10" s="380"/>
      <c r="CL10" s="380"/>
      <c r="CM10" s="380"/>
      <c r="CN10" s="380"/>
      <c r="CO10" s="380"/>
      <c r="CP10" s="380"/>
      <c r="CQ10" s="380"/>
      <c r="CR10" s="380"/>
      <c r="CS10" s="380"/>
      <c r="CT10" s="380"/>
      <c r="CU10" s="380"/>
      <c r="CV10" s="380"/>
      <c r="CW10" s="380"/>
      <c r="CX10" s="380"/>
      <c r="CY10" s="380"/>
      <c r="CZ10" s="380"/>
      <c r="DA10" s="380"/>
      <c r="DB10" s="380"/>
      <c r="DC10" s="380"/>
      <c r="DD10" s="380"/>
      <c r="DE10" s="380"/>
      <c r="DF10" s="380"/>
      <c r="DG10" s="380"/>
      <c r="DH10" s="380"/>
      <c r="DI10" s="380"/>
      <c r="DJ10" s="380"/>
      <c r="DK10" s="380"/>
      <c r="DL10" s="380"/>
      <c r="DM10" s="380"/>
      <c r="DN10" s="380"/>
      <c r="DO10" s="391"/>
      <c r="DP10" s="391"/>
      <c r="DQ10" s="380"/>
      <c r="DR10" s="380"/>
      <c r="DS10" s="380"/>
      <c r="DT10" s="380"/>
    </row>
    <row r="11" spans="1:124" s="383" customFormat="1" ht="33" customHeight="1">
      <c r="A11" s="388">
        <f t="shared" si="28"/>
        <v>5</v>
      </c>
      <c r="B11" s="399">
        <v>51301</v>
      </c>
      <c r="C11" s="536" t="s">
        <v>4</v>
      </c>
      <c r="D11" s="697" t="s">
        <v>255</v>
      </c>
      <c r="E11" s="672">
        <f>'[2]Seat-IMV'!D11</f>
        <v>0</v>
      </c>
      <c r="F11" s="673"/>
      <c r="G11" s="675">
        <f t="shared" si="2"/>
        <v>0</v>
      </c>
      <c r="H11" s="673">
        <f>'[2]Seat-IMV'!G11</f>
        <v>0</v>
      </c>
      <c r="I11" s="673"/>
      <c r="J11" s="675">
        <f t="shared" si="3"/>
        <v>0</v>
      </c>
      <c r="K11" s="673">
        <f>'[2]Seat-IMV'!J11</f>
        <v>0</v>
      </c>
      <c r="L11" s="673"/>
      <c r="M11" s="773">
        <f t="shared" si="4"/>
        <v>0</v>
      </c>
      <c r="N11" s="688">
        <f t="shared" si="5"/>
        <v>0</v>
      </c>
      <c r="O11" s="689">
        <f t="shared" si="5"/>
        <v>0</v>
      </c>
      <c r="P11" s="690">
        <f t="shared" si="6"/>
        <v>0</v>
      </c>
      <c r="Q11" s="673">
        <f>'[2]Seat-IMV'!M11</f>
        <v>0</v>
      </c>
      <c r="R11" s="673"/>
      <c r="S11" s="675">
        <f t="shared" si="7"/>
        <v>0</v>
      </c>
      <c r="T11" s="673">
        <f>'[2]Seat-IMV'!P11</f>
        <v>0</v>
      </c>
      <c r="U11" s="673"/>
      <c r="V11" s="675">
        <f t="shared" si="8"/>
        <v>0</v>
      </c>
      <c r="W11" s="673">
        <f>'[2]Seat-IMV'!S11</f>
        <v>0</v>
      </c>
      <c r="X11" s="673"/>
      <c r="Y11" s="773">
        <f t="shared" si="9"/>
        <v>0</v>
      </c>
      <c r="Z11" s="688">
        <f t="shared" si="10"/>
        <v>0</v>
      </c>
      <c r="AA11" s="701">
        <f t="shared" si="10"/>
        <v>0</v>
      </c>
      <c r="AB11" s="690">
        <f t="shared" si="11"/>
        <v>0</v>
      </c>
      <c r="AC11" s="779">
        <f t="shared" si="12"/>
        <v>0</v>
      </c>
      <c r="AD11" s="776">
        <f t="shared" si="12"/>
        <v>0</v>
      </c>
      <c r="AE11" s="777">
        <f t="shared" si="13"/>
        <v>0</v>
      </c>
      <c r="AF11" s="672">
        <f>'[2]Seat-IMV'!Y11</f>
        <v>0</v>
      </c>
      <c r="AG11" s="673"/>
      <c r="AH11" s="674">
        <f t="shared" si="14"/>
        <v>0</v>
      </c>
      <c r="AI11" s="673">
        <f>'[2]Seat-IMV'!AB11</f>
        <v>0</v>
      </c>
      <c r="AJ11" s="673"/>
      <c r="AK11" s="675">
        <f t="shared" si="15"/>
        <v>0</v>
      </c>
      <c r="AL11" s="673">
        <f>'[2]Seat-IMV'!AE11</f>
        <v>0</v>
      </c>
      <c r="AM11" s="673"/>
      <c r="AN11" s="675">
        <f t="shared" si="16"/>
        <v>0</v>
      </c>
      <c r="AO11" s="688">
        <f t="shared" si="17"/>
        <v>0</v>
      </c>
      <c r="AP11" s="689">
        <f t="shared" si="17"/>
        <v>0</v>
      </c>
      <c r="AQ11" s="690">
        <f t="shared" si="18"/>
        <v>0</v>
      </c>
      <c r="AR11" s="673">
        <f>'[2]Seat-IMV'!AH11</f>
        <v>0</v>
      </c>
      <c r="AS11" s="673"/>
      <c r="AT11" s="674">
        <f t="shared" si="19"/>
        <v>0</v>
      </c>
      <c r="AU11" s="673">
        <f>'[2]Seat-IMV'!AK11</f>
        <v>0</v>
      </c>
      <c r="AV11" s="673"/>
      <c r="AW11" s="675">
        <f t="shared" si="20"/>
        <v>0</v>
      </c>
      <c r="AX11" s="673">
        <f>'[2]Seat-IMV'!AN11</f>
        <v>0</v>
      </c>
      <c r="AY11" s="673"/>
      <c r="AZ11" s="773">
        <f t="shared" si="21"/>
        <v>0</v>
      </c>
      <c r="BA11" s="688">
        <f t="shared" si="22"/>
        <v>0</v>
      </c>
      <c r="BB11" s="701">
        <f t="shared" si="22"/>
        <v>0</v>
      </c>
      <c r="BC11" s="706">
        <f t="shared" si="23"/>
        <v>0</v>
      </c>
      <c r="BD11" s="711">
        <f t="shared" si="0"/>
        <v>0</v>
      </c>
      <c r="BE11" s="715">
        <f t="shared" si="1"/>
        <v>0</v>
      </c>
      <c r="BF11" s="716">
        <f t="shared" si="24"/>
        <v>0</v>
      </c>
      <c r="BG11" s="717">
        <f t="shared" si="25"/>
        <v>0</v>
      </c>
      <c r="BH11" s="672">
        <f t="shared" si="26"/>
        <v>0</v>
      </c>
      <c r="BI11" s="677">
        <f t="shared" si="27"/>
        <v>0</v>
      </c>
      <c r="BJ11" s="541"/>
      <c r="BK11" s="380"/>
      <c r="BL11" s="374">
        <f>ROUND(VLOOKUP($B11,Test!$A$6:$K$58,3),0)/1000</f>
        <v>0</v>
      </c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  <c r="CG11" s="380"/>
      <c r="CH11" s="380"/>
      <c r="CI11" s="380"/>
      <c r="CJ11" s="380"/>
      <c r="CK11" s="380"/>
      <c r="CL11" s="380"/>
      <c r="CM11" s="380"/>
      <c r="CN11" s="380"/>
      <c r="CO11" s="380"/>
      <c r="CP11" s="380"/>
      <c r="CQ11" s="380"/>
      <c r="CR11" s="380"/>
      <c r="CS11" s="380"/>
      <c r="CT11" s="380"/>
      <c r="CU11" s="380"/>
      <c r="CV11" s="380"/>
      <c r="CW11" s="380"/>
      <c r="CX11" s="380"/>
      <c r="CY11" s="380"/>
      <c r="CZ11" s="380"/>
      <c r="DA11" s="380"/>
      <c r="DB11" s="380"/>
      <c r="DC11" s="380"/>
      <c r="DD11" s="380"/>
      <c r="DE11" s="380"/>
      <c r="DF11" s="380"/>
      <c r="DG11" s="380"/>
      <c r="DH11" s="380"/>
      <c r="DI11" s="380"/>
      <c r="DJ11" s="380"/>
      <c r="DK11" s="380"/>
      <c r="DL11" s="380"/>
      <c r="DM11" s="380"/>
      <c r="DN11" s="380"/>
      <c r="DO11" s="391"/>
      <c r="DP11" s="391"/>
      <c r="DQ11" s="380"/>
      <c r="DR11" s="380"/>
      <c r="DS11" s="380"/>
      <c r="DT11" s="380"/>
    </row>
    <row r="12" spans="1:124" s="383" customFormat="1" ht="33" customHeight="1">
      <c r="A12" s="388">
        <f t="shared" si="28"/>
        <v>6</v>
      </c>
      <c r="B12" s="399">
        <v>51302</v>
      </c>
      <c r="C12" s="536" t="s">
        <v>5</v>
      </c>
      <c r="D12" s="697" t="s">
        <v>256</v>
      </c>
      <c r="E12" s="672">
        <f>'[2]Seat-IMV'!D12</f>
        <v>12349</v>
      </c>
      <c r="F12" s="673">
        <v>12349</v>
      </c>
      <c r="G12" s="675">
        <f t="shared" si="2"/>
        <v>0</v>
      </c>
      <c r="H12" s="673">
        <f>'[2]Seat-IMV'!G12</f>
        <v>11551.86</v>
      </c>
      <c r="I12" s="673">
        <v>11551.86</v>
      </c>
      <c r="J12" s="675">
        <f t="shared" si="3"/>
        <v>0</v>
      </c>
      <c r="K12" s="673">
        <f>'[2]Seat-IMV'!J12</f>
        <v>12349</v>
      </c>
      <c r="L12" s="673">
        <v>7819.09</v>
      </c>
      <c r="M12" s="773">
        <f t="shared" si="4"/>
        <v>4529.91</v>
      </c>
      <c r="N12" s="688">
        <f t="shared" si="5"/>
        <v>36249.86</v>
      </c>
      <c r="O12" s="689">
        <f t="shared" si="5"/>
        <v>31719.95</v>
      </c>
      <c r="P12" s="690">
        <f t="shared" si="6"/>
        <v>4529.91</v>
      </c>
      <c r="Q12" s="673">
        <f>'[2]Seat-IMV'!M12</f>
        <v>12083</v>
      </c>
      <c r="R12" s="673">
        <v>12083</v>
      </c>
      <c r="S12" s="675">
        <f t="shared" si="7"/>
        <v>0</v>
      </c>
      <c r="T12" s="673">
        <f>'[2]Seat-IMV'!P12</f>
        <v>12486.550000000003</v>
      </c>
      <c r="U12" s="673"/>
      <c r="V12" s="675">
        <f t="shared" si="8"/>
        <v>12486.550000000003</v>
      </c>
      <c r="W12" s="673">
        <f>'[2]Seat-IMV'!S12</f>
        <v>12083</v>
      </c>
      <c r="X12" s="673"/>
      <c r="Y12" s="773">
        <f t="shared" si="9"/>
        <v>12083</v>
      </c>
      <c r="Z12" s="688">
        <f t="shared" si="10"/>
        <v>36652.550000000003</v>
      </c>
      <c r="AA12" s="701">
        <f t="shared" si="10"/>
        <v>12083</v>
      </c>
      <c r="AB12" s="690">
        <f t="shared" si="11"/>
        <v>24569.550000000003</v>
      </c>
      <c r="AC12" s="779">
        <f t="shared" si="12"/>
        <v>72902.41</v>
      </c>
      <c r="AD12" s="776">
        <f t="shared" si="12"/>
        <v>43802.95</v>
      </c>
      <c r="AE12" s="777">
        <f t="shared" si="13"/>
        <v>29099.460000000006</v>
      </c>
      <c r="AF12" s="672">
        <f>'[2]Seat-IMV'!Y12</f>
        <v>12486</v>
      </c>
      <c r="AG12" s="673"/>
      <c r="AH12" s="674">
        <f t="shared" si="14"/>
        <v>12486</v>
      </c>
      <c r="AI12" s="673">
        <f>'[2]Seat-IMV'!AB12</f>
        <v>12486</v>
      </c>
      <c r="AJ12" s="673"/>
      <c r="AK12" s="675">
        <f t="shared" si="15"/>
        <v>12486</v>
      </c>
      <c r="AL12" s="673">
        <f>'[2]Seat-IMV'!AE12</f>
        <v>12083.370000000003</v>
      </c>
      <c r="AM12" s="673"/>
      <c r="AN12" s="675">
        <f t="shared" si="16"/>
        <v>12083.370000000003</v>
      </c>
      <c r="AO12" s="688">
        <f t="shared" si="17"/>
        <v>37055.370000000003</v>
      </c>
      <c r="AP12" s="689">
        <f t="shared" si="17"/>
        <v>0</v>
      </c>
      <c r="AQ12" s="690">
        <f t="shared" si="18"/>
        <v>37055.370000000003</v>
      </c>
      <c r="AR12" s="673">
        <f>'[2]Seat-IMV'!AH12</f>
        <v>12486</v>
      </c>
      <c r="AS12" s="673"/>
      <c r="AT12" s="674">
        <f t="shared" si="19"/>
        <v>12486</v>
      </c>
      <c r="AU12" s="673">
        <f>'[2]Seat-IMV'!AK12</f>
        <v>12082.730000000003</v>
      </c>
      <c r="AV12" s="673"/>
      <c r="AW12" s="675">
        <f t="shared" si="20"/>
        <v>12082.730000000003</v>
      </c>
      <c r="AX12" s="673">
        <f>'[2]Seat-IMV'!AN12</f>
        <v>12486</v>
      </c>
      <c r="AY12" s="673"/>
      <c r="AZ12" s="773">
        <f t="shared" si="21"/>
        <v>12486</v>
      </c>
      <c r="BA12" s="688">
        <f t="shared" si="22"/>
        <v>37054.730000000003</v>
      </c>
      <c r="BB12" s="701">
        <f t="shared" si="22"/>
        <v>0</v>
      </c>
      <c r="BC12" s="706">
        <f t="shared" si="23"/>
        <v>37054.730000000003</v>
      </c>
      <c r="BD12" s="711">
        <f t="shared" si="0"/>
        <v>74110.100000000006</v>
      </c>
      <c r="BE12" s="715">
        <f t="shared" si="1"/>
        <v>0</v>
      </c>
      <c r="BF12" s="716">
        <f t="shared" si="24"/>
        <v>74110.100000000006</v>
      </c>
      <c r="BG12" s="717">
        <f t="shared" si="25"/>
        <v>147012.51</v>
      </c>
      <c r="BH12" s="672">
        <f t="shared" si="26"/>
        <v>43802.95</v>
      </c>
      <c r="BI12" s="677">
        <f t="shared" si="27"/>
        <v>103209.56000000001</v>
      </c>
      <c r="BJ12" s="541"/>
      <c r="BK12" s="380"/>
      <c r="BL12" s="374">
        <f>ROUND(VLOOKUP($B12,Test!$A$6:$K$58,3),0)/1000</f>
        <v>13.27</v>
      </c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  <c r="CG12" s="380"/>
      <c r="CH12" s="380"/>
      <c r="CI12" s="380"/>
      <c r="CJ12" s="380"/>
      <c r="CK12" s="380"/>
      <c r="CL12" s="380"/>
      <c r="CM12" s="380"/>
      <c r="CN12" s="380"/>
      <c r="CO12" s="380"/>
      <c r="CP12" s="380"/>
      <c r="CQ12" s="380"/>
      <c r="CR12" s="380"/>
      <c r="CS12" s="380"/>
      <c r="CT12" s="380"/>
      <c r="CU12" s="380"/>
      <c r="CV12" s="380"/>
      <c r="CW12" s="380"/>
      <c r="CX12" s="380"/>
      <c r="CY12" s="380"/>
      <c r="CZ12" s="380"/>
      <c r="DA12" s="380"/>
      <c r="DB12" s="380"/>
      <c r="DC12" s="380"/>
      <c r="DD12" s="380"/>
      <c r="DE12" s="380"/>
      <c r="DF12" s="380"/>
      <c r="DG12" s="380"/>
      <c r="DH12" s="380"/>
      <c r="DI12" s="380"/>
      <c r="DJ12" s="380"/>
      <c r="DK12" s="380"/>
      <c r="DL12" s="380"/>
      <c r="DM12" s="380"/>
      <c r="DN12" s="380"/>
      <c r="DO12" s="391"/>
      <c r="DP12" s="391"/>
      <c r="DQ12" s="380"/>
      <c r="DR12" s="380"/>
      <c r="DS12" s="380"/>
      <c r="DT12" s="380"/>
    </row>
    <row r="13" spans="1:124" s="383" customFormat="1" ht="33" customHeight="1">
      <c r="A13" s="388">
        <f t="shared" si="28"/>
        <v>7</v>
      </c>
      <c r="B13" s="399">
        <v>51306</v>
      </c>
      <c r="C13" s="536" t="s">
        <v>6</v>
      </c>
      <c r="D13" s="697" t="s">
        <v>257</v>
      </c>
      <c r="E13" s="672">
        <f>'[2]Seat-IMV'!D13</f>
        <v>0</v>
      </c>
      <c r="F13" s="673"/>
      <c r="G13" s="675">
        <f t="shared" si="2"/>
        <v>0</v>
      </c>
      <c r="H13" s="673">
        <f>'[2]Seat-IMV'!G13</f>
        <v>0</v>
      </c>
      <c r="I13" s="673"/>
      <c r="J13" s="675">
        <f t="shared" si="3"/>
        <v>0</v>
      </c>
      <c r="K13" s="673">
        <f>'[2]Seat-IMV'!J13</f>
        <v>0</v>
      </c>
      <c r="L13" s="673"/>
      <c r="M13" s="773">
        <f t="shared" si="4"/>
        <v>0</v>
      </c>
      <c r="N13" s="688">
        <f t="shared" si="5"/>
        <v>0</v>
      </c>
      <c r="O13" s="689">
        <f t="shared" si="5"/>
        <v>0</v>
      </c>
      <c r="P13" s="690">
        <f t="shared" si="6"/>
        <v>0</v>
      </c>
      <c r="Q13" s="673">
        <f>'[2]Seat-IMV'!M13</f>
        <v>0</v>
      </c>
      <c r="R13" s="673"/>
      <c r="S13" s="675">
        <f t="shared" si="7"/>
        <v>0</v>
      </c>
      <c r="T13" s="673">
        <f>'[2]Seat-IMV'!P13</f>
        <v>0</v>
      </c>
      <c r="U13" s="673"/>
      <c r="V13" s="675">
        <f t="shared" si="8"/>
        <v>0</v>
      </c>
      <c r="W13" s="673">
        <f>'[2]Seat-IMV'!S13</f>
        <v>0</v>
      </c>
      <c r="X13" s="673"/>
      <c r="Y13" s="773">
        <f t="shared" si="9"/>
        <v>0</v>
      </c>
      <c r="Z13" s="688">
        <f t="shared" si="10"/>
        <v>0</v>
      </c>
      <c r="AA13" s="701">
        <f t="shared" si="10"/>
        <v>0</v>
      </c>
      <c r="AB13" s="690">
        <f t="shared" si="11"/>
        <v>0</v>
      </c>
      <c r="AC13" s="779">
        <f t="shared" si="12"/>
        <v>0</v>
      </c>
      <c r="AD13" s="776">
        <f t="shared" si="12"/>
        <v>0</v>
      </c>
      <c r="AE13" s="777">
        <f t="shared" si="13"/>
        <v>0</v>
      </c>
      <c r="AF13" s="672">
        <f>'[2]Seat-IMV'!Y13</f>
        <v>0</v>
      </c>
      <c r="AG13" s="673"/>
      <c r="AH13" s="674">
        <f t="shared" si="14"/>
        <v>0</v>
      </c>
      <c r="AI13" s="673">
        <f>'[2]Seat-IMV'!AB13</f>
        <v>0</v>
      </c>
      <c r="AJ13" s="673"/>
      <c r="AK13" s="675">
        <f t="shared" si="15"/>
        <v>0</v>
      </c>
      <c r="AL13" s="673">
        <f>'[2]Seat-IMV'!AE13</f>
        <v>0</v>
      </c>
      <c r="AM13" s="673"/>
      <c r="AN13" s="675">
        <f t="shared" si="16"/>
        <v>0</v>
      </c>
      <c r="AO13" s="688">
        <f t="shared" si="17"/>
        <v>0</v>
      </c>
      <c r="AP13" s="689">
        <f t="shared" si="17"/>
        <v>0</v>
      </c>
      <c r="AQ13" s="690">
        <f t="shared" si="18"/>
        <v>0</v>
      </c>
      <c r="AR13" s="673">
        <f>'[2]Seat-IMV'!AH13</f>
        <v>0</v>
      </c>
      <c r="AS13" s="673"/>
      <c r="AT13" s="674">
        <f t="shared" si="19"/>
        <v>0</v>
      </c>
      <c r="AU13" s="673">
        <f>'[2]Seat-IMV'!AK13</f>
        <v>0</v>
      </c>
      <c r="AV13" s="673"/>
      <c r="AW13" s="675">
        <f t="shared" si="20"/>
        <v>0</v>
      </c>
      <c r="AX13" s="673">
        <f>'[2]Seat-IMV'!AN13</f>
        <v>0</v>
      </c>
      <c r="AY13" s="673"/>
      <c r="AZ13" s="773">
        <f t="shared" si="21"/>
        <v>0</v>
      </c>
      <c r="BA13" s="688">
        <f t="shared" si="22"/>
        <v>0</v>
      </c>
      <c r="BB13" s="701">
        <f t="shared" si="22"/>
        <v>0</v>
      </c>
      <c r="BC13" s="706">
        <f t="shared" si="23"/>
        <v>0</v>
      </c>
      <c r="BD13" s="711">
        <f t="shared" si="0"/>
        <v>0</v>
      </c>
      <c r="BE13" s="715">
        <f t="shared" si="1"/>
        <v>0</v>
      </c>
      <c r="BF13" s="716">
        <f t="shared" si="24"/>
        <v>0</v>
      </c>
      <c r="BG13" s="717">
        <f t="shared" si="25"/>
        <v>0</v>
      </c>
      <c r="BH13" s="672">
        <f t="shared" si="26"/>
        <v>0</v>
      </c>
      <c r="BI13" s="677">
        <f t="shared" si="27"/>
        <v>0</v>
      </c>
      <c r="BJ13" s="541"/>
      <c r="BK13" s="380"/>
      <c r="BL13" s="374">
        <f>ROUND(VLOOKUP($B13,Test!$A$6:$K$58,3),0)/1000</f>
        <v>0</v>
      </c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  <c r="CG13" s="380"/>
      <c r="CH13" s="380"/>
      <c r="CI13" s="380"/>
      <c r="CJ13" s="380"/>
      <c r="CK13" s="380"/>
      <c r="CL13" s="380"/>
      <c r="CM13" s="380"/>
      <c r="CN13" s="380"/>
      <c r="CO13" s="380"/>
      <c r="CP13" s="380"/>
      <c r="CQ13" s="380"/>
      <c r="CR13" s="380"/>
      <c r="CS13" s="380"/>
      <c r="CT13" s="380"/>
      <c r="CU13" s="380"/>
      <c r="CV13" s="380"/>
      <c r="CW13" s="380"/>
      <c r="CX13" s="380"/>
      <c r="CY13" s="380"/>
      <c r="CZ13" s="380"/>
      <c r="DA13" s="380"/>
      <c r="DB13" s="380"/>
      <c r="DC13" s="380"/>
      <c r="DD13" s="380"/>
      <c r="DE13" s="380"/>
      <c r="DF13" s="380"/>
      <c r="DG13" s="380"/>
      <c r="DH13" s="380"/>
      <c r="DI13" s="380"/>
      <c r="DJ13" s="380"/>
      <c r="DK13" s="380"/>
      <c r="DL13" s="380"/>
      <c r="DM13" s="380"/>
      <c r="DN13" s="380"/>
      <c r="DO13" s="391"/>
      <c r="DP13" s="391"/>
      <c r="DQ13" s="380"/>
      <c r="DR13" s="380"/>
      <c r="DS13" s="380"/>
      <c r="DT13" s="380"/>
    </row>
    <row r="14" spans="1:124" s="383" customFormat="1" ht="33" customHeight="1">
      <c r="A14" s="388">
        <f t="shared" si="28"/>
        <v>8</v>
      </c>
      <c r="B14" s="399">
        <v>51307</v>
      </c>
      <c r="C14" s="536" t="s">
        <v>7</v>
      </c>
      <c r="D14" s="697" t="s">
        <v>258</v>
      </c>
      <c r="E14" s="672">
        <f>'[2]Seat-IMV'!D14</f>
        <v>240682.69500000001</v>
      </c>
      <c r="F14" s="673">
        <v>768523.08</v>
      </c>
      <c r="G14" s="675">
        <f t="shared" si="2"/>
        <v>-527840.38500000001</v>
      </c>
      <c r="H14" s="673">
        <f>'[2]Seat-IMV'!G14</f>
        <v>411262.3</v>
      </c>
      <c r="I14" s="673">
        <v>474427.56</v>
      </c>
      <c r="J14" s="675">
        <f t="shared" si="3"/>
        <v>-63165.260000000009</v>
      </c>
      <c r="K14" s="673">
        <f>'[2]Seat-IMV'!J14</f>
        <v>617096.9</v>
      </c>
      <c r="L14" s="673">
        <v>716501.73</v>
      </c>
      <c r="M14" s="773">
        <f t="shared" si="4"/>
        <v>-99404.829999999958</v>
      </c>
      <c r="N14" s="688">
        <f t="shared" si="5"/>
        <v>1269041.895</v>
      </c>
      <c r="O14" s="689">
        <f t="shared" si="5"/>
        <v>1959452.3699999999</v>
      </c>
      <c r="P14" s="690">
        <f t="shared" si="6"/>
        <v>-690410.47499999986</v>
      </c>
      <c r="Q14" s="673">
        <f>'[2]Seat-IMV'!M14</f>
        <v>542072.1</v>
      </c>
      <c r="R14" s="673">
        <v>240905.73</v>
      </c>
      <c r="S14" s="675">
        <f t="shared" si="7"/>
        <v>301166.37</v>
      </c>
      <c r="T14" s="673">
        <f>'[2]Seat-IMV'!P14</f>
        <v>747941.44</v>
      </c>
      <c r="U14" s="673"/>
      <c r="V14" s="675">
        <f t="shared" si="8"/>
        <v>747941.44</v>
      </c>
      <c r="W14" s="673">
        <f>'[2]Seat-IMV'!S14</f>
        <v>470382.00599999999</v>
      </c>
      <c r="X14" s="673"/>
      <c r="Y14" s="773">
        <f t="shared" si="9"/>
        <v>470382.00599999999</v>
      </c>
      <c r="Z14" s="688">
        <f t="shared" si="10"/>
        <v>1760395.5460000001</v>
      </c>
      <c r="AA14" s="701">
        <f t="shared" si="10"/>
        <v>240905.73</v>
      </c>
      <c r="AB14" s="690">
        <f t="shared" si="11"/>
        <v>1519489.8160000001</v>
      </c>
      <c r="AC14" s="779">
        <f t="shared" si="12"/>
        <v>3029437.4410000001</v>
      </c>
      <c r="AD14" s="776">
        <f t="shared" si="12"/>
        <v>2200358.1</v>
      </c>
      <c r="AE14" s="777">
        <f t="shared" si="13"/>
        <v>829079.34100000001</v>
      </c>
      <c r="AF14" s="672">
        <f>'[2]Seat-IMV'!Y14</f>
        <v>720215.98399999994</v>
      </c>
      <c r="AG14" s="673"/>
      <c r="AH14" s="674">
        <f t="shared" si="14"/>
        <v>720215.98399999994</v>
      </c>
      <c r="AI14" s="673">
        <f>'[2]Seat-IMV'!AB14</f>
        <v>665431.90800000005</v>
      </c>
      <c r="AJ14" s="673"/>
      <c r="AK14" s="675">
        <f t="shared" si="15"/>
        <v>665431.90800000005</v>
      </c>
      <c r="AL14" s="673">
        <f>'[2]Seat-IMV'!AE14</f>
        <v>699821.16599999997</v>
      </c>
      <c r="AM14" s="673"/>
      <c r="AN14" s="675">
        <f t="shared" si="16"/>
        <v>699821.16599999997</v>
      </c>
      <c r="AO14" s="688">
        <f t="shared" si="17"/>
        <v>2085469.058</v>
      </c>
      <c r="AP14" s="689">
        <f t="shared" si="17"/>
        <v>0</v>
      </c>
      <c r="AQ14" s="690">
        <f t="shared" si="18"/>
        <v>2085469.058</v>
      </c>
      <c r="AR14" s="673">
        <f>'[2]Seat-IMV'!AH14</f>
        <v>454392.74400000001</v>
      </c>
      <c r="AS14" s="673"/>
      <c r="AT14" s="674">
        <f t="shared" si="19"/>
        <v>454392.74400000001</v>
      </c>
      <c r="AU14" s="673">
        <f>'[2]Seat-IMV'!AK14</f>
        <v>532958</v>
      </c>
      <c r="AV14" s="673"/>
      <c r="AW14" s="675">
        <f t="shared" si="20"/>
        <v>532958</v>
      </c>
      <c r="AX14" s="673">
        <f>'[2]Seat-IMV'!AN14</f>
        <v>545792.80000000005</v>
      </c>
      <c r="AY14" s="673"/>
      <c r="AZ14" s="773">
        <f t="shared" si="21"/>
        <v>545792.80000000005</v>
      </c>
      <c r="BA14" s="688">
        <f t="shared" si="22"/>
        <v>1533143.544</v>
      </c>
      <c r="BB14" s="701">
        <f t="shared" si="22"/>
        <v>0</v>
      </c>
      <c r="BC14" s="706">
        <f t="shared" si="23"/>
        <v>1533143.544</v>
      </c>
      <c r="BD14" s="711">
        <f t="shared" si="0"/>
        <v>3618612.602</v>
      </c>
      <c r="BE14" s="715">
        <f t="shared" si="1"/>
        <v>0</v>
      </c>
      <c r="BF14" s="716">
        <f t="shared" si="24"/>
        <v>3618612.602</v>
      </c>
      <c r="BG14" s="717">
        <f t="shared" si="25"/>
        <v>6648050.0429999996</v>
      </c>
      <c r="BH14" s="672">
        <f t="shared" si="26"/>
        <v>2200358.1</v>
      </c>
      <c r="BI14" s="677">
        <f t="shared" si="27"/>
        <v>4447691.943</v>
      </c>
      <c r="BJ14" s="541"/>
      <c r="BK14" s="380"/>
      <c r="BL14" s="374">
        <f>ROUND(VLOOKUP($B14,Test!$A$6:$K$58,3),0)/1000</f>
        <v>1358.2149999999999</v>
      </c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  <c r="CO14" s="380"/>
      <c r="CP14" s="380"/>
      <c r="CQ14" s="380"/>
      <c r="CR14" s="380"/>
      <c r="CS14" s="380"/>
      <c r="CT14" s="380"/>
      <c r="CU14" s="380"/>
      <c r="CV14" s="380"/>
      <c r="CW14" s="380"/>
      <c r="CX14" s="380"/>
      <c r="CY14" s="380"/>
      <c r="CZ14" s="380"/>
      <c r="DA14" s="380"/>
      <c r="DB14" s="380"/>
      <c r="DC14" s="380"/>
      <c r="DD14" s="380"/>
      <c r="DE14" s="380"/>
      <c r="DF14" s="380"/>
      <c r="DG14" s="380"/>
      <c r="DH14" s="380"/>
      <c r="DI14" s="380"/>
      <c r="DJ14" s="380"/>
      <c r="DK14" s="380"/>
      <c r="DL14" s="380"/>
      <c r="DM14" s="380"/>
      <c r="DN14" s="380"/>
      <c r="DO14" s="391"/>
      <c r="DP14" s="391"/>
      <c r="DQ14" s="380"/>
      <c r="DR14" s="380"/>
      <c r="DS14" s="380"/>
      <c r="DT14" s="380"/>
    </row>
    <row r="15" spans="1:124" s="383" customFormat="1" ht="33" customHeight="1">
      <c r="A15" s="388">
        <f t="shared" si="28"/>
        <v>9</v>
      </c>
      <c r="B15" s="399">
        <v>51308</v>
      </c>
      <c r="C15" s="536" t="s">
        <v>8</v>
      </c>
      <c r="D15" s="697" t="s">
        <v>259</v>
      </c>
      <c r="E15" s="672">
        <f>'[2]Seat-IMV'!D15</f>
        <v>551000</v>
      </c>
      <c r="F15" s="673">
        <v>713887</v>
      </c>
      <c r="G15" s="675">
        <f t="shared" si="2"/>
        <v>-162887</v>
      </c>
      <c r="H15" s="673">
        <f>'[2]Seat-IMV'!G15</f>
        <v>578550</v>
      </c>
      <c r="I15" s="673">
        <v>687295</v>
      </c>
      <c r="J15" s="675">
        <f t="shared" si="3"/>
        <v>-108745</v>
      </c>
      <c r="K15" s="673">
        <f>'[2]Seat-IMV'!J15</f>
        <v>633650</v>
      </c>
      <c r="L15" s="673">
        <v>686527</v>
      </c>
      <c r="M15" s="773">
        <f t="shared" si="4"/>
        <v>-52877</v>
      </c>
      <c r="N15" s="688">
        <f t="shared" si="5"/>
        <v>1763200</v>
      </c>
      <c r="O15" s="689">
        <f t="shared" si="5"/>
        <v>2087709</v>
      </c>
      <c r="P15" s="690">
        <f t="shared" si="6"/>
        <v>-324509</v>
      </c>
      <c r="Q15" s="673">
        <f>'[2]Seat-IMV'!M15</f>
        <v>495900</v>
      </c>
      <c r="R15" s="673">
        <v>352205</v>
      </c>
      <c r="S15" s="675">
        <f t="shared" si="7"/>
        <v>143695</v>
      </c>
      <c r="T15" s="673">
        <f>'[2]Seat-IMV'!P15</f>
        <v>523450</v>
      </c>
      <c r="U15" s="673"/>
      <c r="V15" s="675">
        <f t="shared" si="8"/>
        <v>523450</v>
      </c>
      <c r="W15" s="673">
        <f>'[2]Seat-IMV'!S15</f>
        <v>606100</v>
      </c>
      <c r="X15" s="673"/>
      <c r="Y15" s="773">
        <f t="shared" si="9"/>
        <v>606100</v>
      </c>
      <c r="Z15" s="688">
        <f t="shared" si="10"/>
        <v>1625450</v>
      </c>
      <c r="AA15" s="701">
        <f t="shared" si="10"/>
        <v>352205</v>
      </c>
      <c r="AB15" s="690">
        <f t="shared" si="11"/>
        <v>1273245</v>
      </c>
      <c r="AC15" s="779">
        <f t="shared" si="12"/>
        <v>3388650</v>
      </c>
      <c r="AD15" s="776">
        <f t="shared" si="12"/>
        <v>2439914</v>
      </c>
      <c r="AE15" s="777">
        <f t="shared" si="13"/>
        <v>948736</v>
      </c>
      <c r="AF15" s="672">
        <f>'[2]Seat-IMV'!Y15</f>
        <v>578550</v>
      </c>
      <c r="AG15" s="673"/>
      <c r="AH15" s="674">
        <f t="shared" si="14"/>
        <v>578550</v>
      </c>
      <c r="AI15" s="673">
        <f>'[2]Seat-IMV'!AB15</f>
        <v>551000</v>
      </c>
      <c r="AJ15" s="673"/>
      <c r="AK15" s="675">
        <f t="shared" si="15"/>
        <v>551000</v>
      </c>
      <c r="AL15" s="673">
        <f>'[2]Seat-IMV'!AE15</f>
        <v>606100</v>
      </c>
      <c r="AM15" s="673"/>
      <c r="AN15" s="675">
        <f t="shared" si="16"/>
        <v>606100</v>
      </c>
      <c r="AO15" s="688">
        <f t="shared" si="17"/>
        <v>1735650</v>
      </c>
      <c r="AP15" s="689">
        <f t="shared" si="17"/>
        <v>0</v>
      </c>
      <c r="AQ15" s="690">
        <f t="shared" si="18"/>
        <v>1735650</v>
      </c>
      <c r="AR15" s="673">
        <f>'[2]Seat-IMV'!AH15</f>
        <v>579950</v>
      </c>
      <c r="AS15" s="673"/>
      <c r="AT15" s="674">
        <f t="shared" si="19"/>
        <v>579950</v>
      </c>
      <c r="AU15" s="673">
        <f>'[2]Seat-IMV'!AK15</f>
        <v>579950</v>
      </c>
      <c r="AV15" s="673"/>
      <c r="AW15" s="675">
        <f t="shared" si="20"/>
        <v>579950</v>
      </c>
      <c r="AX15" s="673">
        <f>'[2]Seat-IMV'!AN15</f>
        <v>607500</v>
      </c>
      <c r="AY15" s="673"/>
      <c r="AZ15" s="773">
        <f t="shared" si="21"/>
        <v>607500</v>
      </c>
      <c r="BA15" s="688">
        <f t="shared" si="22"/>
        <v>1767400</v>
      </c>
      <c r="BB15" s="701">
        <f t="shared" si="22"/>
        <v>0</v>
      </c>
      <c r="BC15" s="706">
        <f t="shared" si="23"/>
        <v>1767400</v>
      </c>
      <c r="BD15" s="711">
        <f t="shared" si="0"/>
        <v>3503050</v>
      </c>
      <c r="BE15" s="715">
        <f t="shared" si="1"/>
        <v>0</v>
      </c>
      <c r="BF15" s="716">
        <f t="shared" si="24"/>
        <v>3503050</v>
      </c>
      <c r="BG15" s="717">
        <f t="shared" si="25"/>
        <v>6891700</v>
      </c>
      <c r="BH15" s="672">
        <f t="shared" si="26"/>
        <v>2439914</v>
      </c>
      <c r="BI15" s="677">
        <f t="shared" si="27"/>
        <v>4451786</v>
      </c>
      <c r="BJ15" s="541"/>
      <c r="BK15" s="380"/>
      <c r="BL15" s="374">
        <f>ROUND(VLOOKUP($B15,Test!$A$6:$K$58,3),0)/1000</f>
        <v>698.52499999999998</v>
      </c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  <c r="CO15" s="380"/>
      <c r="CP15" s="380"/>
      <c r="CQ15" s="380"/>
      <c r="CR15" s="380"/>
      <c r="CS15" s="380"/>
      <c r="CT15" s="380"/>
      <c r="CU15" s="380"/>
      <c r="CV15" s="380"/>
      <c r="CW15" s="380"/>
      <c r="CX15" s="380"/>
      <c r="CY15" s="380"/>
      <c r="CZ15" s="380"/>
      <c r="DA15" s="380"/>
      <c r="DB15" s="380"/>
      <c r="DC15" s="380"/>
      <c r="DD15" s="380"/>
      <c r="DE15" s="380"/>
      <c r="DF15" s="380"/>
      <c r="DG15" s="380"/>
      <c r="DH15" s="380"/>
      <c r="DI15" s="380"/>
      <c r="DJ15" s="380"/>
      <c r="DK15" s="380"/>
      <c r="DL15" s="380"/>
      <c r="DM15" s="380"/>
      <c r="DN15" s="380"/>
      <c r="DO15" s="391"/>
      <c r="DP15" s="391"/>
      <c r="DQ15" s="380"/>
      <c r="DR15" s="380"/>
      <c r="DS15" s="380"/>
      <c r="DT15" s="380"/>
    </row>
    <row r="16" spans="1:124" s="383" customFormat="1" ht="33" customHeight="1">
      <c r="A16" s="388">
        <f t="shared" si="28"/>
        <v>10</v>
      </c>
      <c r="B16" s="399">
        <v>51309</v>
      </c>
      <c r="C16" s="536" t="s">
        <v>9</v>
      </c>
      <c r="D16" s="697" t="s">
        <v>260</v>
      </c>
      <c r="E16" s="672">
        <f>'[2]Seat-IMV'!D16</f>
        <v>0</v>
      </c>
      <c r="F16" s="673"/>
      <c r="G16" s="675">
        <f t="shared" si="2"/>
        <v>0</v>
      </c>
      <c r="H16" s="673">
        <f>'[2]Seat-IMV'!G16</f>
        <v>0</v>
      </c>
      <c r="I16" s="673"/>
      <c r="J16" s="675">
        <f t="shared" si="3"/>
        <v>0</v>
      </c>
      <c r="K16" s="673">
        <f>'[2]Seat-IMV'!J16</f>
        <v>0</v>
      </c>
      <c r="L16" s="673"/>
      <c r="M16" s="773">
        <f t="shared" si="4"/>
        <v>0</v>
      </c>
      <c r="N16" s="688">
        <f t="shared" si="5"/>
        <v>0</v>
      </c>
      <c r="O16" s="689">
        <f t="shared" si="5"/>
        <v>0</v>
      </c>
      <c r="P16" s="690">
        <f t="shared" si="6"/>
        <v>0</v>
      </c>
      <c r="Q16" s="673">
        <f>'[2]Seat-IMV'!M16</f>
        <v>0</v>
      </c>
      <c r="R16" s="673"/>
      <c r="S16" s="675">
        <f t="shared" si="7"/>
        <v>0</v>
      </c>
      <c r="T16" s="673">
        <f>'[2]Seat-IMV'!P16</f>
        <v>0</v>
      </c>
      <c r="U16" s="673"/>
      <c r="V16" s="675">
        <f t="shared" si="8"/>
        <v>0</v>
      </c>
      <c r="W16" s="673">
        <f>'[2]Seat-IMV'!S16</f>
        <v>0</v>
      </c>
      <c r="X16" s="673"/>
      <c r="Y16" s="773">
        <f t="shared" si="9"/>
        <v>0</v>
      </c>
      <c r="Z16" s="688">
        <f t="shared" si="10"/>
        <v>0</v>
      </c>
      <c r="AA16" s="701">
        <f t="shared" si="10"/>
        <v>0</v>
      </c>
      <c r="AB16" s="690">
        <f t="shared" si="11"/>
        <v>0</v>
      </c>
      <c r="AC16" s="779">
        <f t="shared" si="12"/>
        <v>0</v>
      </c>
      <c r="AD16" s="776">
        <f t="shared" si="12"/>
        <v>0</v>
      </c>
      <c r="AE16" s="777">
        <f t="shared" si="13"/>
        <v>0</v>
      </c>
      <c r="AF16" s="672">
        <f>'[2]Seat-IMV'!Y16</f>
        <v>0</v>
      </c>
      <c r="AG16" s="673"/>
      <c r="AH16" s="674">
        <f t="shared" si="14"/>
        <v>0</v>
      </c>
      <c r="AI16" s="673">
        <f>'[2]Seat-IMV'!AB16</f>
        <v>0</v>
      </c>
      <c r="AJ16" s="673"/>
      <c r="AK16" s="675">
        <f t="shared" si="15"/>
        <v>0</v>
      </c>
      <c r="AL16" s="673">
        <f>'[2]Seat-IMV'!AE16</f>
        <v>0</v>
      </c>
      <c r="AM16" s="673"/>
      <c r="AN16" s="675">
        <f t="shared" si="16"/>
        <v>0</v>
      </c>
      <c r="AO16" s="688">
        <f t="shared" si="17"/>
        <v>0</v>
      </c>
      <c r="AP16" s="689">
        <f t="shared" si="17"/>
        <v>0</v>
      </c>
      <c r="AQ16" s="690">
        <f t="shared" si="18"/>
        <v>0</v>
      </c>
      <c r="AR16" s="673">
        <f>'[2]Seat-IMV'!AH16</f>
        <v>0</v>
      </c>
      <c r="AS16" s="673"/>
      <c r="AT16" s="674">
        <f t="shared" si="19"/>
        <v>0</v>
      </c>
      <c r="AU16" s="673">
        <f>'[2]Seat-IMV'!AK16</f>
        <v>0</v>
      </c>
      <c r="AV16" s="673"/>
      <c r="AW16" s="675">
        <f t="shared" si="20"/>
        <v>0</v>
      </c>
      <c r="AX16" s="673">
        <f>'[2]Seat-IMV'!AN16</f>
        <v>0</v>
      </c>
      <c r="AY16" s="673"/>
      <c r="AZ16" s="773">
        <f t="shared" si="21"/>
        <v>0</v>
      </c>
      <c r="BA16" s="688">
        <f t="shared" si="22"/>
        <v>0</v>
      </c>
      <c r="BB16" s="701">
        <f t="shared" si="22"/>
        <v>0</v>
      </c>
      <c r="BC16" s="706">
        <f t="shared" si="23"/>
        <v>0</v>
      </c>
      <c r="BD16" s="711">
        <f t="shared" si="0"/>
        <v>0</v>
      </c>
      <c r="BE16" s="715">
        <f t="shared" si="1"/>
        <v>0</v>
      </c>
      <c r="BF16" s="716">
        <f t="shared" si="24"/>
        <v>0</v>
      </c>
      <c r="BG16" s="717">
        <f t="shared" si="25"/>
        <v>0</v>
      </c>
      <c r="BH16" s="672">
        <f t="shared" si="26"/>
        <v>0</v>
      </c>
      <c r="BI16" s="677">
        <f t="shared" si="27"/>
        <v>0</v>
      </c>
      <c r="BJ16" s="541"/>
      <c r="BK16" s="380"/>
      <c r="BL16" s="374">
        <f>ROUND(VLOOKUP($B16,Test!$A$6:$K$58,3),0)/1000</f>
        <v>0</v>
      </c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  <c r="CG16" s="380"/>
      <c r="CH16" s="380"/>
      <c r="CI16" s="380"/>
      <c r="CJ16" s="380"/>
      <c r="CK16" s="380"/>
      <c r="CL16" s="380"/>
      <c r="CM16" s="380"/>
      <c r="CN16" s="380"/>
      <c r="CO16" s="380"/>
      <c r="CP16" s="380"/>
      <c r="CQ16" s="380"/>
      <c r="CR16" s="380"/>
      <c r="CS16" s="380"/>
      <c r="CT16" s="380"/>
      <c r="CU16" s="380"/>
      <c r="CV16" s="380"/>
      <c r="CW16" s="380"/>
      <c r="CX16" s="380"/>
      <c r="CY16" s="380"/>
      <c r="CZ16" s="380"/>
      <c r="DA16" s="380"/>
      <c r="DB16" s="380"/>
      <c r="DC16" s="380"/>
      <c r="DD16" s="380"/>
      <c r="DE16" s="380"/>
      <c r="DF16" s="380"/>
      <c r="DG16" s="380"/>
      <c r="DH16" s="380"/>
      <c r="DI16" s="380"/>
      <c r="DJ16" s="380"/>
      <c r="DK16" s="380"/>
      <c r="DL16" s="380"/>
      <c r="DM16" s="380"/>
      <c r="DN16" s="380"/>
      <c r="DO16" s="391"/>
      <c r="DP16" s="391"/>
      <c r="DQ16" s="380"/>
      <c r="DR16" s="380"/>
      <c r="DS16" s="380"/>
      <c r="DT16" s="380"/>
    </row>
    <row r="17" spans="1:124" s="383" customFormat="1" ht="33" customHeight="1">
      <c r="A17" s="388">
        <f t="shared" si="28"/>
        <v>11</v>
      </c>
      <c r="B17" s="399">
        <v>51310</v>
      </c>
      <c r="C17" s="536" t="s">
        <v>10</v>
      </c>
      <c r="D17" s="697" t="s">
        <v>261</v>
      </c>
      <c r="E17" s="672">
        <f>'[2]Seat-IMV'!D17</f>
        <v>0</v>
      </c>
      <c r="F17" s="673"/>
      <c r="G17" s="675">
        <f t="shared" si="2"/>
        <v>0</v>
      </c>
      <c r="H17" s="673">
        <f>'[2]Seat-IMV'!G17</f>
        <v>0</v>
      </c>
      <c r="I17" s="673"/>
      <c r="J17" s="675">
        <f t="shared" si="3"/>
        <v>0</v>
      </c>
      <c r="K17" s="673">
        <f>'[2]Seat-IMV'!J17</f>
        <v>0</v>
      </c>
      <c r="L17" s="673"/>
      <c r="M17" s="773">
        <f t="shared" si="4"/>
        <v>0</v>
      </c>
      <c r="N17" s="688">
        <f t="shared" si="5"/>
        <v>0</v>
      </c>
      <c r="O17" s="689">
        <f t="shared" si="5"/>
        <v>0</v>
      </c>
      <c r="P17" s="690">
        <f t="shared" si="6"/>
        <v>0</v>
      </c>
      <c r="Q17" s="673">
        <f>'[2]Seat-IMV'!M17</f>
        <v>0</v>
      </c>
      <c r="R17" s="673"/>
      <c r="S17" s="675">
        <f t="shared" si="7"/>
        <v>0</v>
      </c>
      <c r="T17" s="673">
        <f>'[2]Seat-IMV'!P17</f>
        <v>0</v>
      </c>
      <c r="U17" s="673"/>
      <c r="V17" s="675">
        <f t="shared" si="8"/>
        <v>0</v>
      </c>
      <c r="W17" s="673">
        <f>'[2]Seat-IMV'!S17</f>
        <v>0</v>
      </c>
      <c r="X17" s="673"/>
      <c r="Y17" s="773">
        <f t="shared" si="9"/>
        <v>0</v>
      </c>
      <c r="Z17" s="688">
        <f t="shared" si="10"/>
        <v>0</v>
      </c>
      <c r="AA17" s="701">
        <f t="shared" si="10"/>
        <v>0</v>
      </c>
      <c r="AB17" s="690">
        <f t="shared" si="11"/>
        <v>0</v>
      </c>
      <c r="AC17" s="779">
        <f t="shared" si="12"/>
        <v>0</v>
      </c>
      <c r="AD17" s="776">
        <f t="shared" si="12"/>
        <v>0</v>
      </c>
      <c r="AE17" s="777">
        <f t="shared" si="13"/>
        <v>0</v>
      </c>
      <c r="AF17" s="672">
        <f>'[2]Seat-IMV'!Y17</f>
        <v>0</v>
      </c>
      <c r="AG17" s="673"/>
      <c r="AH17" s="674">
        <f t="shared" si="14"/>
        <v>0</v>
      </c>
      <c r="AI17" s="673">
        <f>'[2]Seat-IMV'!AB17</f>
        <v>0</v>
      </c>
      <c r="AJ17" s="673"/>
      <c r="AK17" s="675">
        <f t="shared" si="15"/>
        <v>0</v>
      </c>
      <c r="AL17" s="673">
        <f>'[2]Seat-IMV'!AE17</f>
        <v>0</v>
      </c>
      <c r="AM17" s="673"/>
      <c r="AN17" s="675">
        <f t="shared" si="16"/>
        <v>0</v>
      </c>
      <c r="AO17" s="688">
        <f t="shared" si="17"/>
        <v>0</v>
      </c>
      <c r="AP17" s="689">
        <f t="shared" si="17"/>
        <v>0</v>
      </c>
      <c r="AQ17" s="690">
        <f t="shared" si="18"/>
        <v>0</v>
      </c>
      <c r="AR17" s="673">
        <f>'[2]Seat-IMV'!AH17</f>
        <v>0</v>
      </c>
      <c r="AS17" s="673"/>
      <c r="AT17" s="674">
        <f t="shared" si="19"/>
        <v>0</v>
      </c>
      <c r="AU17" s="673">
        <f>'[2]Seat-IMV'!AK17</f>
        <v>0</v>
      </c>
      <c r="AV17" s="673"/>
      <c r="AW17" s="675">
        <f t="shared" si="20"/>
        <v>0</v>
      </c>
      <c r="AX17" s="673">
        <f>'[2]Seat-IMV'!AN17</f>
        <v>0</v>
      </c>
      <c r="AY17" s="673"/>
      <c r="AZ17" s="773">
        <f t="shared" si="21"/>
        <v>0</v>
      </c>
      <c r="BA17" s="688">
        <f t="shared" si="22"/>
        <v>0</v>
      </c>
      <c r="BB17" s="701">
        <f t="shared" si="22"/>
        <v>0</v>
      </c>
      <c r="BC17" s="706">
        <f t="shared" si="23"/>
        <v>0</v>
      </c>
      <c r="BD17" s="711">
        <f t="shared" si="0"/>
        <v>0</v>
      </c>
      <c r="BE17" s="715">
        <f t="shared" si="1"/>
        <v>0</v>
      </c>
      <c r="BF17" s="716">
        <f t="shared" si="24"/>
        <v>0</v>
      </c>
      <c r="BG17" s="717">
        <f t="shared" si="25"/>
        <v>0</v>
      </c>
      <c r="BH17" s="672">
        <f t="shared" si="26"/>
        <v>0</v>
      </c>
      <c r="BI17" s="677">
        <f t="shared" si="27"/>
        <v>0</v>
      </c>
      <c r="BJ17" s="541"/>
      <c r="BK17" s="380"/>
      <c r="BL17" s="374">
        <f>ROUND(VLOOKUP($B17,Test!$A$6:$K$58,3),0)/1000</f>
        <v>0</v>
      </c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  <c r="CG17" s="380"/>
      <c r="CH17" s="380"/>
      <c r="CI17" s="380"/>
      <c r="CJ17" s="380"/>
      <c r="CK17" s="380"/>
      <c r="CL17" s="380"/>
      <c r="CM17" s="380"/>
      <c r="CN17" s="380"/>
      <c r="CO17" s="380"/>
      <c r="CP17" s="380"/>
      <c r="CQ17" s="380"/>
      <c r="CR17" s="380"/>
      <c r="CS17" s="380"/>
      <c r="CT17" s="380"/>
      <c r="CU17" s="380"/>
      <c r="CV17" s="380"/>
      <c r="CW17" s="380"/>
      <c r="CX17" s="380"/>
      <c r="CY17" s="380"/>
      <c r="CZ17" s="380"/>
      <c r="DA17" s="380"/>
      <c r="DB17" s="380"/>
      <c r="DC17" s="380"/>
      <c r="DD17" s="380"/>
      <c r="DE17" s="380"/>
      <c r="DF17" s="380"/>
      <c r="DG17" s="380"/>
      <c r="DH17" s="380"/>
      <c r="DI17" s="380"/>
      <c r="DJ17" s="380"/>
      <c r="DK17" s="380"/>
      <c r="DL17" s="380"/>
      <c r="DM17" s="380"/>
      <c r="DN17" s="380"/>
      <c r="DO17" s="391"/>
      <c r="DP17" s="391"/>
      <c r="DQ17" s="380"/>
      <c r="DR17" s="380"/>
      <c r="DS17" s="380"/>
      <c r="DT17" s="380"/>
    </row>
    <row r="18" spans="1:124" s="383" customFormat="1" ht="33" customHeight="1">
      <c r="A18" s="388">
        <f t="shared" si="28"/>
        <v>12</v>
      </c>
      <c r="B18" s="399">
        <v>51311</v>
      </c>
      <c r="C18" s="536" t="s">
        <v>41</v>
      </c>
      <c r="D18" s="697" t="s">
        <v>262</v>
      </c>
      <c r="E18" s="672">
        <f>'[2]Seat-IMV'!D18</f>
        <v>0</v>
      </c>
      <c r="F18" s="673"/>
      <c r="G18" s="675">
        <f t="shared" si="2"/>
        <v>0</v>
      </c>
      <c r="H18" s="673">
        <f>'[2]Seat-IMV'!G18</f>
        <v>0</v>
      </c>
      <c r="I18" s="673"/>
      <c r="J18" s="675">
        <f t="shared" si="3"/>
        <v>0</v>
      </c>
      <c r="K18" s="673">
        <f>'[2]Seat-IMV'!J18</f>
        <v>0</v>
      </c>
      <c r="L18" s="673"/>
      <c r="M18" s="773">
        <f t="shared" si="4"/>
        <v>0</v>
      </c>
      <c r="N18" s="688">
        <f t="shared" si="5"/>
        <v>0</v>
      </c>
      <c r="O18" s="689">
        <f t="shared" si="5"/>
        <v>0</v>
      </c>
      <c r="P18" s="690">
        <f t="shared" si="6"/>
        <v>0</v>
      </c>
      <c r="Q18" s="673">
        <f>'[2]Seat-IMV'!M18</f>
        <v>0</v>
      </c>
      <c r="R18" s="673"/>
      <c r="S18" s="675">
        <f t="shared" si="7"/>
        <v>0</v>
      </c>
      <c r="T18" s="673">
        <f>'[2]Seat-IMV'!P18</f>
        <v>0</v>
      </c>
      <c r="U18" s="673"/>
      <c r="V18" s="675">
        <f t="shared" si="8"/>
        <v>0</v>
      </c>
      <c r="W18" s="673">
        <f>'[2]Seat-IMV'!S18</f>
        <v>0</v>
      </c>
      <c r="X18" s="673"/>
      <c r="Y18" s="773">
        <f t="shared" si="9"/>
        <v>0</v>
      </c>
      <c r="Z18" s="688">
        <f t="shared" si="10"/>
        <v>0</v>
      </c>
      <c r="AA18" s="701">
        <f t="shared" si="10"/>
        <v>0</v>
      </c>
      <c r="AB18" s="690">
        <f t="shared" si="11"/>
        <v>0</v>
      </c>
      <c r="AC18" s="779">
        <f t="shared" si="12"/>
        <v>0</v>
      </c>
      <c r="AD18" s="776">
        <f t="shared" si="12"/>
        <v>0</v>
      </c>
      <c r="AE18" s="777">
        <f t="shared" si="13"/>
        <v>0</v>
      </c>
      <c r="AF18" s="672">
        <f>'[2]Seat-IMV'!Y18</f>
        <v>0</v>
      </c>
      <c r="AG18" s="673"/>
      <c r="AH18" s="674">
        <f t="shared" si="14"/>
        <v>0</v>
      </c>
      <c r="AI18" s="673">
        <f>'[2]Seat-IMV'!AB18</f>
        <v>0</v>
      </c>
      <c r="AJ18" s="673"/>
      <c r="AK18" s="675">
        <f t="shared" si="15"/>
        <v>0</v>
      </c>
      <c r="AL18" s="673">
        <f>'[2]Seat-IMV'!AE18</f>
        <v>0</v>
      </c>
      <c r="AM18" s="673"/>
      <c r="AN18" s="675">
        <f t="shared" si="16"/>
        <v>0</v>
      </c>
      <c r="AO18" s="688">
        <f t="shared" si="17"/>
        <v>0</v>
      </c>
      <c r="AP18" s="689">
        <f t="shared" si="17"/>
        <v>0</v>
      </c>
      <c r="AQ18" s="690">
        <f t="shared" si="18"/>
        <v>0</v>
      </c>
      <c r="AR18" s="673">
        <f>'[2]Seat-IMV'!AH18</f>
        <v>0</v>
      </c>
      <c r="AS18" s="673"/>
      <c r="AT18" s="674">
        <f t="shared" si="19"/>
        <v>0</v>
      </c>
      <c r="AU18" s="673">
        <f>'[2]Seat-IMV'!AK18</f>
        <v>0</v>
      </c>
      <c r="AV18" s="673"/>
      <c r="AW18" s="675">
        <f t="shared" si="20"/>
        <v>0</v>
      </c>
      <c r="AX18" s="673">
        <f>'[2]Seat-IMV'!AN18</f>
        <v>0</v>
      </c>
      <c r="AY18" s="673"/>
      <c r="AZ18" s="773">
        <f t="shared" si="21"/>
        <v>0</v>
      </c>
      <c r="BA18" s="688">
        <f t="shared" si="22"/>
        <v>0</v>
      </c>
      <c r="BB18" s="701">
        <f t="shared" si="22"/>
        <v>0</v>
      </c>
      <c r="BC18" s="706">
        <f t="shared" si="23"/>
        <v>0</v>
      </c>
      <c r="BD18" s="711">
        <f t="shared" si="0"/>
        <v>0</v>
      </c>
      <c r="BE18" s="715">
        <f t="shared" si="1"/>
        <v>0</v>
      </c>
      <c r="BF18" s="716">
        <f t="shared" si="24"/>
        <v>0</v>
      </c>
      <c r="BG18" s="717">
        <f t="shared" si="25"/>
        <v>0</v>
      </c>
      <c r="BH18" s="672">
        <f t="shared" si="26"/>
        <v>0</v>
      </c>
      <c r="BI18" s="677">
        <f t="shared" si="27"/>
        <v>0</v>
      </c>
      <c r="BJ18" s="541"/>
      <c r="BK18" s="380"/>
      <c r="BL18" s="374">
        <f>ROUND(VLOOKUP($B18,Test!$A$6:$K$58,3),0)/1000</f>
        <v>0</v>
      </c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  <c r="CG18" s="380"/>
      <c r="CH18" s="380"/>
      <c r="CI18" s="380"/>
      <c r="CJ18" s="380"/>
      <c r="CK18" s="380"/>
      <c r="CL18" s="380"/>
      <c r="CM18" s="380"/>
      <c r="CN18" s="380"/>
      <c r="CO18" s="380"/>
      <c r="CP18" s="380"/>
      <c r="CQ18" s="380"/>
      <c r="CR18" s="380"/>
      <c r="CS18" s="380"/>
      <c r="CT18" s="380"/>
      <c r="CU18" s="380"/>
      <c r="CV18" s="380"/>
      <c r="CW18" s="380"/>
      <c r="CX18" s="380"/>
      <c r="CY18" s="380"/>
      <c r="CZ18" s="380"/>
      <c r="DA18" s="380"/>
      <c r="DB18" s="380"/>
      <c r="DC18" s="380"/>
      <c r="DD18" s="380"/>
      <c r="DE18" s="380"/>
      <c r="DF18" s="380"/>
      <c r="DG18" s="380"/>
      <c r="DH18" s="380"/>
      <c r="DI18" s="380"/>
      <c r="DJ18" s="380"/>
      <c r="DK18" s="380"/>
      <c r="DL18" s="380"/>
      <c r="DM18" s="380"/>
      <c r="DN18" s="380"/>
      <c r="DO18" s="391"/>
      <c r="DP18" s="391"/>
      <c r="DQ18" s="380"/>
      <c r="DR18" s="380"/>
      <c r="DS18" s="380"/>
      <c r="DT18" s="380"/>
    </row>
    <row r="19" spans="1:124" s="383" customFormat="1" ht="33" customHeight="1">
      <c r="A19" s="388">
        <f t="shared" si="28"/>
        <v>13</v>
      </c>
      <c r="B19" s="399">
        <v>51312</v>
      </c>
      <c r="C19" s="536" t="s">
        <v>62</v>
      </c>
      <c r="D19" s="698" t="s">
        <v>263</v>
      </c>
      <c r="E19" s="672">
        <f>'[2]Seat-IMV'!D19</f>
        <v>10800</v>
      </c>
      <c r="F19" s="673">
        <v>2838.76</v>
      </c>
      <c r="G19" s="675">
        <f t="shared" si="2"/>
        <v>7961.24</v>
      </c>
      <c r="H19" s="673">
        <f>'[2]Seat-IMV'!G19</f>
        <v>34800</v>
      </c>
      <c r="I19" s="673"/>
      <c r="J19" s="675">
        <f t="shared" si="3"/>
        <v>34800</v>
      </c>
      <c r="K19" s="673">
        <f>'[2]Seat-IMV'!J19</f>
        <v>36300</v>
      </c>
      <c r="L19" s="673">
        <v>2689.03</v>
      </c>
      <c r="M19" s="773">
        <f t="shared" si="4"/>
        <v>33610.97</v>
      </c>
      <c r="N19" s="688">
        <f t="shared" si="5"/>
        <v>81900</v>
      </c>
      <c r="O19" s="689">
        <f t="shared" si="5"/>
        <v>5527.7900000000009</v>
      </c>
      <c r="P19" s="690">
        <f t="shared" si="6"/>
        <v>76372.209999999992</v>
      </c>
      <c r="Q19" s="673">
        <f>'[2]Seat-IMV'!M19</f>
        <v>212300</v>
      </c>
      <c r="R19" s="673">
        <v>5509.27</v>
      </c>
      <c r="S19" s="675">
        <f t="shared" si="7"/>
        <v>206790.73</v>
      </c>
      <c r="T19" s="673">
        <f>'[2]Seat-IMV'!P19</f>
        <v>15800</v>
      </c>
      <c r="U19" s="673"/>
      <c r="V19" s="675">
        <f t="shared" si="8"/>
        <v>15800</v>
      </c>
      <c r="W19" s="673">
        <f>'[2]Seat-IMV'!S19</f>
        <v>16800</v>
      </c>
      <c r="X19" s="673"/>
      <c r="Y19" s="773">
        <f t="shared" si="9"/>
        <v>16800</v>
      </c>
      <c r="Z19" s="688">
        <f t="shared" si="10"/>
        <v>244900</v>
      </c>
      <c r="AA19" s="701">
        <f t="shared" si="10"/>
        <v>5509.27</v>
      </c>
      <c r="AB19" s="690">
        <f t="shared" si="11"/>
        <v>239390.73</v>
      </c>
      <c r="AC19" s="779">
        <f t="shared" si="12"/>
        <v>326800</v>
      </c>
      <c r="AD19" s="776">
        <f t="shared" si="12"/>
        <v>11037.060000000001</v>
      </c>
      <c r="AE19" s="777">
        <f t="shared" si="13"/>
        <v>315762.94</v>
      </c>
      <c r="AF19" s="672">
        <f>'[2]Seat-IMV'!Y19</f>
        <v>15800</v>
      </c>
      <c r="AG19" s="673"/>
      <c r="AH19" s="674">
        <f t="shared" si="14"/>
        <v>15800</v>
      </c>
      <c r="AI19" s="673">
        <f>'[2]Seat-IMV'!AB19</f>
        <v>28800</v>
      </c>
      <c r="AJ19" s="673"/>
      <c r="AK19" s="675">
        <f t="shared" si="15"/>
        <v>28800</v>
      </c>
      <c r="AL19" s="673">
        <f>'[2]Seat-IMV'!AE19</f>
        <v>26800</v>
      </c>
      <c r="AM19" s="673"/>
      <c r="AN19" s="675">
        <f t="shared" si="16"/>
        <v>26800</v>
      </c>
      <c r="AO19" s="688">
        <f t="shared" si="17"/>
        <v>71400</v>
      </c>
      <c r="AP19" s="689">
        <f t="shared" si="17"/>
        <v>0</v>
      </c>
      <c r="AQ19" s="690">
        <f t="shared" si="18"/>
        <v>71400</v>
      </c>
      <c r="AR19" s="673">
        <f>'[2]Seat-IMV'!AH19</f>
        <v>20800</v>
      </c>
      <c r="AS19" s="673"/>
      <c r="AT19" s="674">
        <f t="shared" si="19"/>
        <v>20800</v>
      </c>
      <c r="AU19" s="673">
        <f>'[2]Seat-IMV'!AK19</f>
        <v>28800</v>
      </c>
      <c r="AV19" s="673"/>
      <c r="AW19" s="675">
        <f t="shared" si="20"/>
        <v>28800</v>
      </c>
      <c r="AX19" s="673">
        <f>'[2]Seat-IMV'!AN19</f>
        <v>302800</v>
      </c>
      <c r="AY19" s="673"/>
      <c r="AZ19" s="773">
        <f t="shared" si="21"/>
        <v>302800</v>
      </c>
      <c r="BA19" s="688">
        <f t="shared" si="22"/>
        <v>352400</v>
      </c>
      <c r="BB19" s="701">
        <f t="shared" si="22"/>
        <v>0</v>
      </c>
      <c r="BC19" s="706">
        <f t="shared" si="23"/>
        <v>352400</v>
      </c>
      <c r="BD19" s="711">
        <f t="shared" si="0"/>
        <v>423800</v>
      </c>
      <c r="BE19" s="715">
        <f t="shared" si="1"/>
        <v>0</v>
      </c>
      <c r="BF19" s="716">
        <f t="shared" si="24"/>
        <v>423800</v>
      </c>
      <c r="BG19" s="717">
        <f t="shared" si="25"/>
        <v>750600</v>
      </c>
      <c r="BH19" s="672">
        <f t="shared" si="26"/>
        <v>11037.060000000001</v>
      </c>
      <c r="BI19" s="677">
        <f t="shared" si="27"/>
        <v>739562.94</v>
      </c>
      <c r="BJ19" s="541"/>
      <c r="BK19" s="380"/>
      <c r="BL19" s="374">
        <f>ROUND(VLOOKUP($B19,Test!$A$6:$K$58,3),0)/1000</f>
        <v>0</v>
      </c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  <c r="CG19" s="380"/>
      <c r="CH19" s="380"/>
      <c r="CI19" s="380"/>
      <c r="CJ19" s="380"/>
      <c r="CK19" s="380"/>
      <c r="CL19" s="380"/>
      <c r="CM19" s="380"/>
      <c r="CN19" s="380"/>
      <c r="CO19" s="380"/>
      <c r="CP19" s="380"/>
      <c r="CQ19" s="380"/>
      <c r="CR19" s="380"/>
      <c r="CS19" s="380"/>
      <c r="CT19" s="380"/>
      <c r="CU19" s="380"/>
      <c r="CV19" s="380"/>
      <c r="CW19" s="380"/>
      <c r="CX19" s="380"/>
      <c r="CY19" s="380"/>
      <c r="CZ19" s="380"/>
      <c r="DA19" s="380"/>
      <c r="DB19" s="380"/>
      <c r="DC19" s="380"/>
      <c r="DD19" s="380"/>
      <c r="DE19" s="380"/>
      <c r="DF19" s="380"/>
      <c r="DG19" s="380"/>
      <c r="DH19" s="380"/>
      <c r="DI19" s="380"/>
      <c r="DJ19" s="380"/>
      <c r="DK19" s="380"/>
      <c r="DL19" s="380"/>
      <c r="DM19" s="380"/>
      <c r="DN19" s="380"/>
      <c r="DO19" s="391"/>
      <c r="DP19" s="391"/>
      <c r="DQ19" s="380"/>
      <c r="DR19" s="380"/>
      <c r="DS19" s="380"/>
      <c r="DT19" s="380"/>
    </row>
    <row r="20" spans="1:124" s="383" customFormat="1" ht="33" customHeight="1">
      <c r="A20" s="388">
        <f t="shared" si="28"/>
        <v>14</v>
      </c>
      <c r="B20" s="399">
        <v>51313</v>
      </c>
      <c r="C20" s="536" t="s">
        <v>11</v>
      </c>
      <c r="D20" s="698" t="s">
        <v>264</v>
      </c>
      <c r="E20" s="672">
        <f>'[2]Seat-IMV'!D20</f>
        <v>0</v>
      </c>
      <c r="F20" s="673">
        <v>0</v>
      </c>
      <c r="G20" s="675">
        <f t="shared" si="2"/>
        <v>0</v>
      </c>
      <c r="H20" s="673">
        <f>'[2]Seat-IMV'!G20</f>
        <v>0</v>
      </c>
      <c r="I20" s="673">
        <v>0</v>
      </c>
      <c r="J20" s="675">
        <f t="shared" si="3"/>
        <v>0</v>
      </c>
      <c r="K20" s="673">
        <f>'[2]Seat-IMV'!J20</f>
        <v>0</v>
      </c>
      <c r="L20" s="673">
        <v>0</v>
      </c>
      <c r="M20" s="773">
        <f t="shared" si="4"/>
        <v>0</v>
      </c>
      <c r="N20" s="688">
        <f t="shared" si="5"/>
        <v>0</v>
      </c>
      <c r="O20" s="689">
        <f t="shared" si="5"/>
        <v>0</v>
      </c>
      <c r="P20" s="690">
        <f t="shared" si="6"/>
        <v>0</v>
      </c>
      <c r="Q20" s="673">
        <f>'[2]Seat-IMV'!M20</f>
        <v>0</v>
      </c>
      <c r="R20" s="673">
        <v>0</v>
      </c>
      <c r="S20" s="675">
        <f t="shared" si="7"/>
        <v>0</v>
      </c>
      <c r="T20" s="673">
        <f>'[2]Seat-IMV'!P20</f>
        <v>0</v>
      </c>
      <c r="U20" s="673"/>
      <c r="V20" s="675">
        <f t="shared" si="8"/>
        <v>0</v>
      </c>
      <c r="W20" s="673">
        <f>'[2]Seat-IMV'!S20</f>
        <v>0</v>
      </c>
      <c r="X20" s="673"/>
      <c r="Y20" s="773">
        <f t="shared" si="9"/>
        <v>0</v>
      </c>
      <c r="Z20" s="688">
        <f t="shared" si="10"/>
        <v>0</v>
      </c>
      <c r="AA20" s="701">
        <f t="shared" si="10"/>
        <v>0</v>
      </c>
      <c r="AB20" s="690">
        <f t="shared" si="11"/>
        <v>0</v>
      </c>
      <c r="AC20" s="779">
        <f t="shared" si="12"/>
        <v>0</v>
      </c>
      <c r="AD20" s="776">
        <f t="shared" si="12"/>
        <v>0</v>
      </c>
      <c r="AE20" s="777">
        <f t="shared" si="13"/>
        <v>0</v>
      </c>
      <c r="AF20" s="672">
        <f>'[2]Seat-IMV'!Y20</f>
        <v>0</v>
      </c>
      <c r="AG20" s="673"/>
      <c r="AH20" s="674">
        <f t="shared" si="14"/>
        <v>0</v>
      </c>
      <c r="AI20" s="673">
        <f>'[2]Seat-IMV'!AB20</f>
        <v>0</v>
      </c>
      <c r="AJ20" s="673"/>
      <c r="AK20" s="675">
        <f t="shared" si="15"/>
        <v>0</v>
      </c>
      <c r="AL20" s="673">
        <f>'[2]Seat-IMV'!AE20</f>
        <v>0</v>
      </c>
      <c r="AM20" s="673"/>
      <c r="AN20" s="675">
        <f t="shared" si="16"/>
        <v>0</v>
      </c>
      <c r="AO20" s="688">
        <f t="shared" si="17"/>
        <v>0</v>
      </c>
      <c r="AP20" s="689">
        <f t="shared" si="17"/>
        <v>0</v>
      </c>
      <c r="AQ20" s="690">
        <f t="shared" si="18"/>
        <v>0</v>
      </c>
      <c r="AR20" s="673">
        <f>'[2]Seat-IMV'!AH20</f>
        <v>0</v>
      </c>
      <c r="AS20" s="673"/>
      <c r="AT20" s="674">
        <f t="shared" si="19"/>
        <v>0</v>
      </c>
      <c r="AU20" s="673">
        <f>'[2]Seat-IMV'!AK20</f>
        <v>0</v>
      </c>
      <c r="AV20" s="673"/>
      <c r="AW20" s="675">
        <f t="shared" si="20"/>
        <v>0</v>
      </c>
      <c r="AX20" s="673">
        <f>'[2]Seat-IMV'!AN20</f>
        <v>0</v>
      </c>
      <c r="AY20" s="673"/>
      <c r="AZ20" s="773">
        <f t="shared" si="21"/>
        <v>0</v>
      </c>
      <c r="BA20" s="688">
        <f t="shared" si="22"/>
        <v>0</v>
      </c>
      <c r="BB20" s="701">
        <f t="shared" si="22"/>
        <v>0</v>
      </c>
      <c r="BC20" s="706">
        <f t="shared" si="23"/>
        <v>0</v>
      </c>
      <c r="BD20" s="711">
        <f t="shared" si="0"/>
        <v>0</v>
      </c>
      <c r="BE20" s="715">
        <f t="shared" si="1"/>
        <v>0</v>
      </c>
      <c r="BF20" s="716">
        <f t="shared" si="24"/>
        <v>0</v>
      </c>
      <c r="BG20" s="717">
        <f t="shared" si="25"/>
        <v>0</v>
      </c>
      <c r="BH20" s="672">
        <f t="shared" si="26"/>
        <v>0</v>
      </c>
      <c r="BI20" s="677">
        <f t="shared" si="27"/>
        <v>0</v>
      </c>
      <c r="BJ20" s="541"/>
      <c r="BK20" s="380"/>
      <c r="BL20" s="374">
        <f>ROUND(VLOOKUP($B20,Test!$A$6:$K$58,3),0)/1000</f>
        <v>0</v>
      </c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  <c r="CG20" s="380"/>
      <c r="CH20" s="380"/>
      <c r="CI20" s="380"/>
      <c r="CJ20" s="380"/>
      <c r="CK20" s="380"/>
      <c r="CL20" s="380"/>
      <c r="CM20" s="380"/>
      <c r="CN20" s="380"/>
      <c r="CO20" s="380"/>
      <c r="CP20" s="380"/>
      <c r="CQ20" s="380"/>
      <c r="CR20" s="380"/>
      <c r="CS20" s="380"/>
      <c r="CT20" s="380"/>
      <c r="CU20" s="380"/>
      <c r="CV20" s="380"/>
      <c r="CW20" s="380"/>
      <c r="CX20" s="380"/>
      <c r="CY20" s="380"/>
      <c r="CZ20" s="380"/>
      <c r="DA20" s="380"/>
      <c r="DB20" s="380"/>
      <c r="DC20" s="380"/>
      <c r="DD20" s="380"/>
      <c r="DE20" s="380"/>
      <c r="DF20" s="380"/>
      <c r="DG20" s="380"/>
      <c r="DH20" s="380"/>
      <c r="DI20" s="380"/>
      <c r="DJ20" s="380"/>
      <c r="DK20" s="380"/>
      <c r="DL20" s="380"/>
      <c r="DM20" s="380"/>
      <c r="DN20" s="380"/>
      <c r="DO20" s="391"/>
      <c r="DP20" s="391"/>
      <c r="DQ20" s="380"/>
      <c r="DR20" s="380"/>
      <c r="DS20" s="380"/>
      <c r="DT20" s="380"/>
    </row>
    <row r="21" spans="1:124" s="383" customFormat="1" ht="33" customHeight="1">
      <c r="A21" s="388">
        <f t="shared" si="28"/>
        <v>15</v>
      </c>
      <c r="B21" s="399">
        <v>51314</v>
      </c>
      <c r="C21" s="536" t="s">
        <v>12</v>
      </c>
      <c r="D21" s="698" t="s">
        <v>265</v>
      </c>
      <c r="E21" s="672">
        <f>'[2]Seat-IMV'!D21</f>
        <v>0</v>
      </c>
      <c r="F21" s="673"/>
      <c r="G21" s="675">
        <f t="shared" si="2"/>
        <v>0</v>
      </c>
      <c r="H21" s="673">
        <f>'[2]Seat-IMV'!G21</f>
        <v>0</v>
      </c>
      <c r="I21" s="673"/>
      <c r="J21" s="675">
        <f t="shared" si="3"/>
        <v>0</v>
      </c>
      <c r="K21" s="673">
        <f>'[2]Seat-IMV'!J21</f>
        <v>0</v>
      </c>
      <c r="L21" s="673"/>
      <c r="M21" s="773">
        <f t="shared" si="4"/>
        <v>0</v>
      </c>
      <c r="N21" s="688">
        <f t="shared" si="5"/>
        <v>0</v>
      </c>
      <c r="O21" s="689">
        <f t="shared" si="5"/>
        <v>0</v>
      </c>
      <c r="P21" s="690">
        <f t="shared" si="6"/>
        <v>0</v>
      </c>
      <c r="Q21" s="673">
        <f>'[2]Seat-IMV'!M21</f>
        <v>0</v>
      </c>
      <c r="R21" s="673"/>
      <c r="S21" s="675">
        <f t="shared" si="7"/>
        <v>0</v>
      </c>
      <c r="T21" s="673">
        <f>'[2]Seat-IMV'!P21</f>
        <v>0</v>
      </c>
      <c r="U21" s="673"/>
      <c r="V21" s="675">
        <f t="shared" si="8"/>
        <v>0</v>
      </c>
      <c r="W21" s="673">
        <f>'[2]Seat-IMV'!S21</f>
        <v>0</v>
      </c>
      <c r="X21" s="673"/>
      <c r="Y21" s="773">
        <f t="shared" si="9"/>
        <v>0</v>
      </c>
      <c r="Z21" s="688">
        <f t="shared" si="10"/>
        <v>0</v>
      </c>
      <c r="AA21" s="701">
        <f t="shared" si="10"/>
        <v>0</v>
      </c>
      <c r="AB21" s="690">
        <f t="shared" si="11"/>
        <v>0</v>
      </c>
      <c r="AC21" s="779">
        <f t="shared" si="12"/>
        <v>0</v>
      </c>
      <c r="AD21" s="776">
        <f t="shared" si="12"/>
        <v>0</v>
      </c>
      <c r="AE21" s="777">
        <f t="shared" si="13"/>
        <v>0</v>
      </c>
      <c r="AF21" s="672">
        <f>'[2]Seat-IMV'!Y21</f>
        <v>0</v>
      </c>
      <c r="AG21" s="673"/>
      <c r="AH21" s="674">
        <f t="shared" si="14"/>
        <v>0</v>
      </c>
      <c r="AI21" s="673">
        <f>'[2]Seat-IMV'!AB21</f>
        <v>0</v>
      </c>
      <c r="AJ21" s="673"/>
      <c r="AK21" s="675">
        <f t="shared" si="15"/>
        <v>0</v>
      </c>
      <c r="AL21" s="673">
        <f>'[2]Seat-IMV'!AE21</f>
        <v>0</v>
      </c>
      <c r="AM21" s="673"/>
      <c r="AN21" s="675">
        <f t="shared" si="16"/>
        <v>0</v>
      </c>
      <c r="AO21" s="688">
        <f t="shared" si="17"/>
        <v>0</v>
      </c>
      <c r="AP21" s="689">
        <f t="shared" si="17"/>
        <v>0</v>
      </c>
      <c r="AQ21" s="690">
        <f t="shared" si="18"/>
        <v>0</v>
      </c>
      <c r="AR21" s="673">
        <f>'[2]Seat-IMV'!AH21</f>
        <v>0</v>
      </c>
      <c r="AS21" s="673"/>
      <c r="AT21" s="674">
        <f t="shared" si="19"/>
        <v>0</v>
      </c>
      <c r="AU21" s="673">
        <f>'[2]Seat-IMV'!AK21</f>
        <v>0</v>
      </c>
      <c r="AV21" s="673"/>
      <c r="AW21" s="675">
        <f t="shared" si="20"/>
        <v>0</v>
      </c>
      <c r="AX21" s="673">
        <f>'[2]Seat-IMV'!AN21</f>
        <v>0</v>
      </c>
      <c r="AY21" s="673"/>
      <c r="AZ21" s="773">
        <f t="shared" si="21"/>
        <v>0</v>
      </c>
      <c r="BA21" s="688">
        <f t="shared" si="22"/>
        <v>0</v>
      </c>
      <c r="BB21" s="701">
        <f t="shared" si="22"/>
        <v>0</v>
      </c>
      <c r="BC21" s="706">
        <f t="shared" si="23"/>
        <v>0</v>
      </c>
      <c r="BD21" s="711">
        <f t="shared" si="0"/>
        <v>0</v>
      </c>
      <c r="BE21" s="715">
        <f t="shared" si="1"/>
        <v>0</v>
      </c>
      <c r="BF21" s="716">
        <f t="shared" si="24"/>
        <v>0</v>
      </c>
      <c r="BG21" s="717">
        <f t="shared" si="25"/>
        <v>0</v>
      </c>
      <c r="BH21" s="672">
        <f t="shared" si="26"/>
        <v>0</v>
      </c>
      <c r="BI21" s="677">
        <f t="shared" si="27"/>
        <v>0</v>
      </c>
      <c r="BJ21" s="541"/>
      <c r="BK21" s="380"/>
      <c r="BL21" s="374">
        <f>ROUND(VLOOKUP($B21,Test!$A$6:$K$58,3),0)/1000</f>
        <v>0</v>
      </c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  <c r="CG21" s="380"/>
      <c r="CH21" s="380"/>
      <c r="CI21" s="380"/>
      <c r="CJ21" s="380"/>
      <c r="CK21" s="380"/>
      <c r="CL21" s="380"/>
      <c r="CM21" s="380"/>
      <c r="CN21" s="380"/>
      <c r="CO21" s="380"/>
      <c r="CP21" s="380"/>
      <c r="CQ21" s="380"/>
      <c r="CR21" s="380"/>
      <c r="CS21" s="380"/>
      <c r="CT21" s="380"/>
      <c r="CU21" s="380"/>
      <c r="CV21" s="380"/>
      <c r="CW21" s="380"/>
      <c r="CX21" s="380"/>
      <c r="CY21" s="380"/>
      <c r="CZ21" s="380"/>
      <c r="DA21" s="380"/>
      <c r="DB21" s="380"/>
      <c r="DC21" s="380"/>
      <c r="DD21" s="380"/>
      <c r="DE21" s="380"/>
      <c r="DF21" s="380"/>
      <c r="DG21" s="380"/>
      <c r="DH21" s="380"/>
      <c r="DI21" s="380"/>
      <c r="DJ21" s="380"/>
      <c r="DK21" s="380"/>
      <c r="DL21" s="380"/>
      <c r="DM21" s="380"/>
      <c r="DN21" s="380"/>
      <c r="DO21" s="391"/>
      <c r="DP21" s="391"/>
      <c r="DQ21" s="380"/>
      <c r="DR21" s="380"/>
      <c r="DS21" s="380"/>
      <c r="DT21" s="380"/>
    </row>
    <row r="22" spans="1:124" s="383" customFormat="1" ht="33" customHeight="1">
      <c r="A22" s="388">
        <f t="shared" si="28"/>
        <v>16</v>
      </c>
      <c r="B22" s="399">
        <v>51315</v>
      </c>
      <c r="C22" s="536" t="s">
        <v>59</v>
      </c>
      <c r="D22" s="698" t="s">
        <v>266</v>
      </c>
      <c r="E22" s="672">
        <f>'[2]Seat-IMV'!D22</f>
        <v>0</v>
      </c>
      <c r="F22" s="673"/>
      <c r="G22" s="675">
        <f t="shared" si="2"/>
        <v>0</v>
      </c>
      <c r="H22" s="673">
        <f>'[2]Seat-IMV'!G22</f>
        <v>0</v>
      </c>
      <c r="I22" s="673"/>
      <c r="J22" s="675">
        <f t="shared" si="3"/>
        <v>0</v>
      </c>
      <c r="K22" s="673">
        <f>'[2]Seat-IMV'!J22</f>
        <v>0</v>
      </c>
      <c r="L22" s="673"/>
      <c r="M22" s="773">
        <f t="shared" si="4"/>
        <v>0</v>
      </c>
      <c r="N22" s="688">
        <f t="shared" si="5"/>
        <v>0</v>
      </c>
      <c r="O22" s="689">
        <f t="shared" si="5"/>
        <v>0</v>
      </c>
      <c r="P22" s="690">
        <f t="shared" si="6"/>
        <v>0</v>
      </c>
      <c r="Q22" s="673">
        <f>'[2]Seat-IMV'!M22</f>
        <v>0</v>
      </c>
      <c r="R22" s="673"/>
      <c r="S22" s="675">
        <f t="shared" si="7"/>
        <v>0</v>
      </c>
      <c r="T22" s="673">
        <f>'[2]Seat-IMV'!P22</f>
        <v>0</v>
      </c>
      <c r="U22" s="673"/>
      <c r="V22" s="675">
        <f t="shared" si="8"/>
        <v>0</v>
      </c>
      <c r="W22" s="673">
        <f>'[2]Seat-IMV'!S22</f>
        <v>0</v>
      </c>
      <c r="X22" s="673"/>
      <c r="Y22" s="773">
        <f t="shared" si="9"/>
        <v>0</v>
      </c>
      <c r="Z22" s="688">
        <f t="shared" si="10"/>
        <v>0</v>
      </c>
      <c r="AA22" s="701">
        <f t="shared" si="10"/>
        <v>0</v>
      </c>
      <c r="AB22" s="690">
        <f t="shared" si="11"/>
        <v>0</v>
      </c>
      <c r="AC22" s="779">
        <f t="shared" si="12"/>
        <v>0</v>
      </c>
      <c r="AD22" s="776">
        <f t="shared" si="12"/>
        <v>0</v>
      </c>
      <c r="AE22" s="777">
        <f t="shared" si="13"/>
        <v>0</v>
      </c>
      <c r="AF22" s="672">
        <f>'[2]Seat-IMV'!Y22</f>
        <v>0</v>
      </c>
      <c r="AG22" s="673"/>
      <c r="AH22" s="674">
        <f t="shared" si="14"/>
        <v>0</v>
      </c>
      <c r="AI22" s="673">
        <f>'[2]Seat-IMV'!AB22</f>
        <v>0</v>
      </c>
      <c r="AJ22" s="673"/>
      <c r="AK22" s="675">
        <f t="shared" si="15"/>
        <v>0</v>
      </c>
      <c r="AL22" s="673">
        <f>'[2]Seat-IMV'!AE22</f>
        <v>0</v>
      </c>
      <c r="AM22" s="673"/>
      <c r="AN22" s="675">
        <f t="shared" si="16"/>
        <v>0</v>
      </c>
      <c r="AO22" s="688">
        <f t="shared" si="17"/>
        <v>0</v>
      </c>
      <c r="AP22" s="689">
        <f t="shared" si="17"/>
        <v>0</v>
      </c>
      <c r="AQ22" s="690">
        <f t="shared" si="18"/>
        <v>0</v>
      </c>
      <c r="AR22" s="673">
        <f>'[2]Seat-IMV'!AH22</f>
        <v>0</v>
      </c>
      <c r="AS22" s="673"/>
      <c r="AT22" s="674">
        <f t="shared" si="19"/>
        <v>0</v>
      </c>
      <c r="AU22" s="673">
        <f>'[2]Seat-IMV'!AK22</f>
        <v>0</v>
      </c>
      <c r="AV22" s="673"/>
      <c r="AW22" s="675">
        <f t="shared" si="20"/>
        <v>0</v>
      </c>
      <c r="AX22" s="673">
        <f>'[2]Seat-IMV'!AN22</f>
        <v>0</v>
      </c>
      <c r="AY22" s="673"/>
      <c r="AZ22" s="773">
        <f t="shared" si="21"/>
        <v>0</v>
      </c>
      <c r="BA22" s="688">
        <f t="shared" si="22"/>
        <v>0</v>
      </c>
      <c r="BB22" s="701">
        <f t="shared" si="22"/>
        <v>0</v>
      </c>
      <c r="BC22" s="706">
        <f t="shared" si="23"/>
        <v>0</v>
      </c>
      <c r="BD22" s="711">
        <f t="shared" si="0"/>
        <v>0</v>
      </c>
      <c r="BE22" s="715">
        <f t="shared" si="1"/>
        <v>0</v>
      </c>
      <c r="BF22" s="716">
        <f t="shared" si="24"/>
        <v>0</v>
      </c>
      <c r="BG22" s="717">
        <f t="shared" si="25"/>
        <v>0</v>
      </c>
      <c r="BH22" s="672">
        <f t="shared" si="26"/>
        <v>0</v>
      </c>
      <c r="BI22" s="677">
        <f t="shared" si="27"/>
        <v>0</v>
      </c>
      <c r="BJ22" s="541"/>
      <c r="BK22" s="380"/>
      <c r="BL22" s="374">
        <f>ROUND(VLOOKUP($B22,Test!$A$6:$K$58,3),0)/1000</f>
        <v>0</v>
      </c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  <c r="CG22" s="380"/>
      <c r="CH22" s="380"/>
      <c r="CI22" s="380"/>
      <c r="CJ22" s="380"/>
      <c r="CK22" s="380"/>
      <c r="CL22" s="380"/>
      <c r="CM22" s="380"/>
      <c r="CN22" s="380"/>
      <c r="CO22" s="380"/>
      <c r="CP22" s="380"/>
      <c r="CQ22" s="380"/>
      <c r="CR22" s="380"/>
      <c r="CS22" s="380"/>
      <c r="CT22" s="380"/>
      <c r="CU22" s="380"/>
      <c r="CV22" s="380"/>
      <c r="CW22" s="380"/>
      <c r="CX22" s="380"/>
      <c r="CY22" s="380"/>
      <c r="CZ22" s="380"/>
      <c r="DA22" s="380"/>
      <c r="DB22" s="380"/>
      <c r="DC22" s="380"/>
      <c r="DD22" s="380"/>
      <c r="DE22" s="380"/>
      <c r="DF22" s="380"/>
      <c r="DG22" s="380"/>
      <c r="DH22" s="380"/>
      <c r="DI22" s="380"/>
      <c r="DJ22" s="380"/>
      <c r="DK22" s="380"/>
      <c r="DL22" s="380"/>
      <c r="DM22" s="380"/>
      <c r="DN22" s="380"/>
      <c r="DO22" s="391"/>
      <c r="DP22" s="391"/>
      <c r="DQ22" s="380"/>
      <c r="DR22" s="380"/>
      <c r="DS22" s="380"/>
      <c r="DT22" s="380"/>
    </row>
    <row r="23" spans="1:124" s="383" customFormat="1" ht="33" customHeight="1">
      <c r="A23" s="388">
        <f t="shared" si="28"/>
        <v>17</v>
      </c>
      <c r="B23" s="399">
        <v>51399</v>
      </c>
      <c r="C23" s="536" t="s">
        <v>13</v>
      </c>
      <c r="D23" s="698" t="s">
        <v>267</v>
      </c>
      <c r="E23" s="672">
        <f>'[2]Seat-IMV'!D23</f>
        <v>584186.80000000005</v>
      </c>
      <c r="F23" s="673">
        <v>396951.87</v>
      </c>
      <c r="G23" s="675">
        <f t="shared" si="2"/>
        <v>187234.93000000005</v>
      </c>
      <c r="H23" s="673">
        <f>'[2]Seat-IMV'!G23</f>
        <v>647028.44999999995</v>
      </c>
      <c r="I23" s="673">
        <v>378408.51</v>
      </c>
      <c r="J23" s="675">
        <f t="shared" si="3"/>
        <v>268619.93999999994</v>
      </c>
      <c r="K23" s="673">
        <f>'[2]Seat-IMV'!J23</f>
        <v>601762.80000000005</v>
      </c>
      <c r="L23" s="673">
        <v>415910.11</v>
      </c>
      <c r="M23" s="773">
        <f t="shared" si="4"/>
        <v>185852.69000000006</v>
      </c>
      <c r="N23" s="688">
        <f t="shared" si="5"/>
        <v>1832978.05</v>
      </c>
      <c r="O23" s="689">
        <f t="shared" si="5"/>
        <v>1191270.49</v>
      </c>
      <c r="P23" s="690">
        <f t="shared" si="6"/>
        <v>641707.56000000006</v>
      </c>
      <c r="Q23" s="673">
        <f>'[2]Seat-IMV'!M23</f>
        <v>529831.64</v>
      </c>
      <c r="R23" s="673">
        <v>278282.17</v>
      </c>
      <c r="S23" s="675">
        <f t="shared" si="7"/>
        <v>251549.47000000003</v>
      </c>
      <c r="T23" s="673">
        <f>'[2]Seat-IMV'!P23</f>
        <v>581232.65</v>
      </c>
      <c r="U23" s="673"/>
      <c r="V23" s="675">
        <f t="shared" si="8"/>
        <v>581232.65</v>
      </c>
      <c r="W23" s="673">
        <f>'[2]Seat-IMV'!S23</f>
        <v>590179.30000000005</v>
      </c>
      <c r="X23" s="673"/>
      <c r="Y23" s="773">
        <f t="shared" si="9"/>
        <v>590179.30000000005</v>
      </c>
      <c r="Z23" s="688">
        <f t="shared" si="10"/>
        <v>1701243.59</v>
      </c>
      <c r="AA23" s="701">
        <f t="shared" si="10"/>
        <v>278282.17</v>
      </c>
      <c r="AB23" s="690">
        <f t="shared" si="11"/>
        <v>1422961.4200000002</v>
      </c>
      <c r="AC23" s="779">
        <f t="shared" si="12"/>
        <v>3534221.6399999997</v>
      </c>
      <c r="AD23" s="776">
        <f t="shared" si="12"/>
        <v>1469552.66</v>
      </c>
      <c r="AE23" s="777">
        <f t="shared" si="13"/>
        <v>2064668.9799999997</v>
      </c>
      <c r="AF23" s="672">
        <f>'[2]Seat-IMV'!Y23</f>
        <v>530093.5</v>
      </c>
      <c r="AG23" s="673"/>
      <c r="AH23" s="674">
        <f t="shared" si="14"/>
        <v>530093.5</v>
      </c>
      <c r="AI23" s="673">
        <f>'[2]Seat-IMV'!AB23</f>
        <v>537353.05000000005</v>
      </c>
      <c r="AJ23" s="673"/>
      <c r="AK23" s="675">
        <f t="shared" si="15"/>
        <v>537353.05000000005</v>
      </c>
      <c r="AL23" s="673">
        <f>'[2]Seat-IMV'!AE23</f>
        <v>564253.55000000005</v>
      </c>
      <c r="AM23" s="673"/>
      <c r="AN23" s="675">
        <f t="shared" si="16"/>
        <v>564253.55000000005</v>
      </c>
      <c r="AO23" s="688">
        <f t="shared" si="17"/>
        <v>1631700.1</v>
      </c>
      <c r="AP23" s="689">
        <f t="shared" si="17"/>
        <v>0</v>
      </c>
      <c r="AQ23" s="690">
        <f t="shared" si="18"/>
        <v>1631700.1</v>
      </c>
      <c r="AR23" s="673">
        <f>'[2]Seat-IMV'!AH23</f>
        <v>669893.30000000005</v>
      </c>
      <c r="AS23" s="673"/>
      <c r="AT23" s="674">
        <f t="shared" si="19"/>
        <v>669893.30000000005</v>
      </c>
      <c r="AU23" s="673">
        <f>'[2]Seat-IMV'!AK23</f>
        <v>668446.65</v>
      </c>
      <c r="AV23" s="673"/>
      <c r="AW23" s="675">
        <f t="shared" si="20"/>
        <v>668446.65</v>
      </c>
      <c r="AX23" s="673">
        <f>'[2]Seat-IMV'!AN23</f>
        <v>575268.69999999995</v>
      </c>
      <c r="AY23" s="673"/>
      <c r="AZ23" s="773">
        <f t="shared" si="21"/>
        <v>575268.69999999995</v>
      </c>
      <c r="BA23" s="688">
        <f t="shared" si="22"/>
        <v>1913608.6500000001</v>
      </c>
      <c r="BB23" s="701">
        <f t="shared" si="22"/>
        <v>0</v>
      </c>
      <c r="BC23" s="706">
        <f t="shared" si="23"/>
        <v>1913608.6500000001</v>
      </c>
      <c r="BD23" s="711">
        <f t="shared" si="0"/>
        <v>3545308.75</v>
      </c>
      <c r="BE23" s="715">
        <f t="shared" si="1"/>
        <v>0</v>
      </c>
      <c r="BF23" s="716">
        <f t="shared" si="24"/>
        <v>3545308.75</v>
      </c>
      <c r="BG23" s="717">
        <f t="shared" si="25"/>
        <v>7079530.3899999997</v>
      </c>
      <c r="BH23" s="672">
        <f t="shared" si="26"/>
        <v>1469552.66</v>
      </c>
      <c r="BI23" s="677">
        <f t="shared" si="27"/>
        <v>5609977.7299999995</v>
      </c>
      <c r="BJ23" s="541"/>
      <c r="BK23" s="380"/>
      <c r="BL23" s="374">
        <f>ROUND(VLOOKUP($B23,Test!$A$6:$K$58,3),0)/1000</f>
        <v>527.90200000000004</v>
      </c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  <c r="CG23" s="380"/>
      <c r="CH23" s="380"/>
      <c r="CI23" s="380"/>
      <c r="CJ23" s="380"/>
      <c r="CK23" s="380"/>
      <c r="CL23" s="380"/>
      <c r="CM23" s="380"/>
      <c r="CN23" s="380"/>
      <c r="CO23" s="380"/>
      <c r="CP23" s="380"/>
      <c r="CQ23" s="380"/>
      <c r="CR23" s="380"/>
      <c r="CS23" s="380"/>
      <c r="CT23" s="380"/>
      <c r="CU23" s="380"/>
      <c r="CV23" s="380"/>
      <c r="CW23" s="380"/>
      <c r="CX23" s="380"/>
      <c r="CY23" s="380"/>
      <c r="CZ23" s="380"/>
      <c r="DA23" s="380"/>
      <c r="DB23" s="380"/>
      <c r="DC23" s="380"/>
      <c r="DD23" s="380"/>
      <c r="DE23" s="380"/>
      <c r="DF23" s="380"/>
      <c r="DG23" s="380"/>
      <c r="DH23" s="380"/>
      <c r="DI23" s="380"/>
      <c r="DJ23" s="380"/>
      <c r="DK23" s="380"/>
      <c r="DL23" s="380"/>
      <c r="DM23" s="380"/>
      <c r="DN23" s="380"/>
      <c r="DO23" s="391"/>
      <c r="DP23" s="391"/>
      <c r="DQ23" s="380"/>
      <c r="DR23" s="380"/>
      <c r="DS23" s="380"/>
      <c r="DT23" s="380"/>
    </row>
    <row r="24" spans="1:124" s="383" customFormat="1" ht="33" customHeight="1">
      <c r="A24" s="388">
        <f t="shared" si="28"/>
        <v>18</v>
      </c>
      <c r="B24" s="399">
        <v>51401</v>
      </c>
      <c r="C24" s="536" t="s">
        <v>14</v>
      </c>
      <c r="D24" s="698" t="s">
        <v>268</v>
      </c>
      <c r="E24" s="672">
        <f>'[2]Seat-IMV'!D24</f>
        <v>0</v>
      </c>
      <c r="F24" s="673"/>
      <c r="G24" s="675">
        <f t="shared" si="2"/>
        <v>0</v>
      </c>
      <c r="H24" s="673">
        <f>'[2]Seat-IMV'!G24</f>
        <v>0</v>
      </c>
      <c r="I24" s="673"/>
      <c r="J24" s="675">
        <f t="shared" si="3"/>
        <v>0</v>
      </c>
      <c r="K24" s="673">
        <f>'[2]Seat-IMV'!J24</f>
        <v>0</v>
      </c>
      <c r="L24" s="673"/>
      <c r="M24" s="773">
        <f t="shared" si="4"/>
        <v>0</v>
      </c>
      <c r="N24" s="688">
        <f t="shared" si="5"/>
        <v>0</v>
      </c>
      <c r="O24" s="689">
        <f t="shared" si="5"/>
        <v>0</v>
      </c>
      <c r="P24" s="690">
        <f t="shared" si="6"/>
        <v>0</v>
      </c>
      <c r="Q24" s="673">
        <f>'[2]Seat-IMV'!M24</f>
        <v>0</v>
      </c>
      <c r="R24" s="673"/>
      <c r="S24" s="675">
        <f t="shared" si="7"/>
        <v>0</v>
      </c>
      <c r="T24" s="673">
        <f>'[2]Seat-IMV'!P24</f>
        <v>0</v>
      </c>
      <c r="U24" s="673"/>
      <c r="V24" s="675">
        <f t="shared" si="8"/>
        <v>0</v>
      </c>
      <c r="W24" s="673">
        <f>'[2]Seat-IMV'!S24</f>
        <v>0</v>
      </c>
      <c r="X24" s="673"/>
      <c r="Y24" s="773">
        <f t="shared" si="9"/>
        <v>0</v>
      </c>
      <c r="Z24" s="688">
        <f t="shared" si="10"/>
        <v>0</v>
      </c>
      <c r="AA24" s="701">
        <f t="shared" si="10"/>
        <v>0</v>
      </c>
      <c r="AB24" s="690">
        <f t="shared" si="11"/>
        <v>0</v>
      </c>
      <c r="AC24" s="779">
        <f t="shared" si="12"/>
        <v>0</v>
      </c>
      <c r="AD24" s="776">
        <f t="shared" si="12"/>
        <v>0</v>
      </c>
      <c r="AE24" s="777">
        <f t="shared" si="13"/>
        <v>0</v>
      </c>
      <c r="AF24" s="672">
        <f>'[2]Seat-IMV'!Y24</f>
        <v>0</v>
      </c>
      <c r="AG24" s="673"/>
      <c r="AH24" s="674">
        <f t="shared" si="14"/>
        <v>0</v>
      </c>
      <c r="AI24" s="673">
        <f>'[2]Seat-IMV'!AB24</f>
        <v>0</v>
      </c>
      <c r="AJ24" s="673"/>
      <c r="AK24" s="675">
        <f t="shared" si="15"/>
        <v>0</v>
      </c>
      <c r="AL24" s="673">
        <f>'[2]Seat-IMV'!AE24</f>
        <v>0</v>
      </c>
      <c r="AM24" s="673"/>
      <c r="AN24" s="675">
        <f t="shared" si="16"/>
        <v>0</v>
      </c>
      <c r="AO24" s="688">
        <f t="shared" si="17"/>
        <v>0</v>
      </c>
      <c r="AP24" s="689">
        <f t="shared" si="17"/>
        <v>0</v>
      </c>
      <c r="AQ24" s="690">
        <f t="shared" si="18"/>
        <v>0</v>
      </c>
      <c r="AR24" s="673">
        <f>'[2]Seat-IMV'!AH24</f>
        <v>0</v>
      </c>
      <c r="AS24" s="673"/>
      <c r="AT24" s="674">
        <f t="shared" si="19"/>
        <v>0</v>
      </c>
      <c r="AU24" s="673">
        <f>'[2]Seat-IMV'!AK24</f>
        <v>0</v>
      </c>
      <c r="AV24" s="673"/>
      <c r="AW24" s="675">
        <f t="shared" si="20"/>
        <v>0</v>
      </c>
      <c r="AX24" s="673">
        <f>'[2]Seat-IMV'!AN24</f>
        <v>0</v>
      </c>
      <c r="AY24" s="673"/>
      <c r="AZ24" s="773">
        <f t="shared" si="21"/>
        <v>0</v>
      </c>
      <c r="BA24" s="688">
        <f t="shared" si="22"/>
        <v>0</v>
      </c>
      <c r="BB24" s="701">
        <f t="shared" si="22"/>
        <v>0</v>
      </c>
      <c r="BC24" s="706">
        <f t="shared" si="23"/>
        <v>0</v>
      </c>
      <c r="BD24" s="711">
        <f t="shared" si="0"/>
        <v>0</v>
      </c>
      <c r="BE24" s="715">
        <f t="shared" si="1"/>
        <v>0</v>
      </c>
      <c r="BF24" s="716">
        <f t="shared" si="24"/>
        <v>0</v>
      </c>
      <c r="BG24" s="717">
        <f t="shared" si="25"/>
        <v>0</v>
      </c>
      <c r="BH24" s="672">
        <f t="shared" si="26"/>
        <v>0</v>
      </c>
      <c r="BI24" s="677">
        <f t="shared" si="27"/>
        <v>0</v>
      </c>
      <c r="BJ24" s="541"/>
      <c r="BK24" s="380"/>
      <c r="BL24" s="374">
        <f>ROUND(VLOOKUP($B24,Test!$A$6:$K$58,3),0)/1000</f>
        <v>0</v>
      </c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  <c r="CG24" s="380"/>
      <c r="CH24" s="380"/>
      <c r="CI24" s="380"/>
      <c r="CJ24" s="380"/>
      <c r="CK24" s="380"/>
      <c r="CL24" s="380"/>
      <c r="CM24" s="380"/>
      <c r="CN24" s="380"/>
      <c r="CO24" s="380"/>
      <c r="CP24" s="380"/>
      <c r="CQ24" s="380"/>
      <c r="CR24" s="380"/>
      <c r="CS24" s="380"/>
      <c r="CT24" s="380"/>
      <c r="CU24" s="380"/>
      <c r="CV24" s="380"/>
      <c r="CW24" s="380"/>
      <c r="CX24" s="380"/>
      <c r="CY24" s="380"/>
      <c r="CZ24" s="380"/>
      <c r="DA24" s="380"/>
      <c r="DB24" s="380"/>
      <c r="DC24" s="380"/>
      <c r="DD24" s="380"/>
      <c r="DE24" s="380"/>
      <c r="DF24" s="380"/>
      <c r="DG24" s="380"/>
      <c r="DH24" s="380"/>
      <c r="DI24" s="380"/>
      <c r="DJ24" s="380"/>
      <c r="DK24" s="380"/>
      <c r="DL24" s="380"/>
      <c r="DM24" s="380"/>
      <c r="DN24" s="380"/>
      <c r="DO24" s="391"/>
      <c r="DP24" s="391"/>
      <c r="DQ24" s="380"/>
      <c r="DR24" s="380"/>
      <c r="DS24" s="380"/>
      <c r="DT24" s="380"/>
    </row>
    <row r="25" spans="1:124" s="383" customFormat="1" ht="33" customHeight="1">
      <c r="A25" s="388">
        <f t="shared" si="28"/>
        <v>19</v>
      </c>
      <c r="B25" s="399">
        <v>51402</v>
      </c>
      <c r="C25" s="536" t="s">
        <v>15</v>
      </c>
      <c r="D25" s="698" t="s">
        <v>269</v>
      </c>
      <c r="E25" s="672">
        <f>'[2]Seat-IMV'!D25</f>
        <v>0</v>
      </c>
      <c r="F25" s="673"/>
      <c r="G25" s="675">
        <f t="shared" si="2"/>
        <v>0</v>
      </c>
      <c r="H25" s="673">
        <f>'[2]Seat-IMV'!G25</f>
        <v>0</v>
      </c>
      <c r="I25" s="673"/>
      <c r="J25" s="675">
        <f t="shared" si="3"/>
        <v>0</v>
      </c>
      <c r="K25" s="673">
        <f>'[2]Seat-IMV'!J25</f>
        <v>0</v>
      </c>
      <c r="L25" s="673"/>
      <c r="M25" s="773">
        <f t="shared" si="4"/>
        <v>0</v>
      </c>
      <c r="N25" s="688">
        <f t="shared" si="5"/>
        <v>0</v>
      </c>
      <c r="O25" s="689">
        <f t="shared" si="5"/>
        <v>0</v>
      </c>
      <c r="P25" s="690">
        <f t="shared" si="6"/>
        <v>0</v>
      </c>
      <c r="Q25" s="673">
        <f>'[2]Seat-IMV'!M25</f>
        <v>0</v>
      </c>
      <c r="R25" s="673"/>
      <c r="S25" s="675">
        <f t="shared" si="7"/>
        <v>0</v>
      </c>
      <c r="T25" s="673">
        <f>'[2]Seat-IMV'!P25</f>
        <v>0</v>
      </c>
      <c r="U25" s="673"/>
      <c r="V25" s="675">
        <f t="shared" si="8"/>
        <v>0</v>
      </c>
      <c r="W25" s="673">
        <f>'[2]Seat-IMV'!S25</f>
        <v>0</v>
      </c>
      <c r="X25" s="673"/>
      <c r="Y25" s="773">
        <f t="shared" si="9"/>
        <v>0</v>
      </c>
      <c r="Z25" s="688">
        <f t="shared" si="10"/>
        <v>0</v>
      </c>
      <c r="AA25" s="701">
        <f t="shared" si="10"/>
        <v>0</v>
      </c>
      <c r="AB25" s="690">
        <f t="shared" si="11"/>
        <v>0</v>
      </c>
      <c r="AC25" s="779">
        <f t="shared" si="12"/>
        <v>0</v>
      </c>
      <c r="AD25" s="776">
        <f t="shared" si="12"/>
        <v>0</v>
      </c>
      <c r="AE25" s="777">
        <f t="shared" si="13"/>
        <v>0</v>
      </c>
      <c r="AF25" s="672">
        <f>'[2]Seat-IMV'!Y25</f>
        <v>0</v>
      </c>
      <c r="AG25" s="673"/>
      <c r="AH25" s="674">
        <f t="shared" si="14"/>
        <v>0</v>
      </c>
      <c r="AI25" s="673">
        <f>'[2]Seat-IMV'!AB25</f>
        <v>0</v>
      </c>
      <c r="AJ25" s="673"/>
      <c r="AK25" s="675">
        <f t="shared" si="15"/>
        <v>0</v>
      </c>
      <c r="AL25" s="673">
        <f>'[2]Seat-IMV'!AE25</f>
        <v>0</v>
      </c>
      <c r="AM25" s="673"/>
      <c r="AN25" s="675">
        <f t="shared" si="16"/>
        <v>0</v>
      </c>
      <c r="AO25" s="688">
        <f t="shared" si="17"/>
        <v>0</v>
      </c>
      <c r="AP25" s="689">
        <f t="shared" si="17"/>
        <v>0</v>
      </c>
      <c r="AQ25" s="690">
        <f t="shared" si="18"/>
        <v>0</v>
      </c>
      <c r="AR25" s="673">
        <f>'[2]Seat-IMV'!AH25</f>
        <v>0</v>
      </c>
      <c r="AS25" s="673"/>
      <c r="AT25" s="674">
        <f t="shared" si="19"/>
        <v>0</v>
      </c>
      <c r="AU25" s="673">
        <f>'[2]Seat-IMV'!AK25</f>
        <v>0</v>
      </c>
      <c r="AV25" s="673"/>
      <c r="AW25" s="675">
        <f t="shared" si="20"/>
        <v>0</v>
      </c>
      <c r="AX25" s="673">
        <f>'[2]Seat-IMV'!AN25</f>
        <v>0</v>
      </c>
      <c r="AY25" s="673"/>
      <c r="AZ25" s="773">
        <f t="shared" si="21"/>
        <v>0</v>
      </c>
      <c r="BA25" s="688">
        <f t="shared" si="22"/>
        <v>0</v>
      </c>
      <c r="BB25" s="701">
        <f t="shared" si="22"/>
        <v>0</v>
      </c>
      <c r="BC25" s="706">
        <f t="shared" si="23"/>
        <v>0</v>
      </c>
      <c r="BD25" s="711">
        <f t="shared" si="0"/>
        <v>0</v>
      </c>
      <c r="BE25" s="715">
        <f t="shared" si="1"/>
        <v>0</v>
      </c>
      <c r="BF25" s="716">
        <f t="shared" si="24"/>
        <v>0</v>
      </c>
      <c r="BG25" s="717">
        <f t="shared" si="25"/>
        <v>0</v>
      </c>
      <c r="BH25" s="672">
        <f t="shared" si="26"/>
        <v>0</v>
      </c>
      <c r="BI25" s="677">
        <f t="shared" si="27"/>
        <v>0</v>
      </c>
      <c r="BJ25" s="541"/>
      <c r="BK25" s="380"/>
      <c r="BL25" s="374">
        <f>ROUND(VLOOKUP($B25,Test!$A$6:$K$58,3),0)/1000</f>
        <v>0</v>
      </c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  <c r="CG25" s="380"/>
      <c r="CH25" s="380"/>
      <c r="CI25" s="380"/>
      <c r="CJ25" s="380"/>
      <c r="CK25" s="380"/>
      <c r="CL25" s="380"/>
      <c r="CM25" s="380"/>
      <c r="CN25" s="380"/>
      <c r="CO25" s="380"/>
      <c r="CP25" s="380"/>
      <c r="CQ25" s="380"/>
      <c r="CR25" s="380"/>
      <c r="CS25" s="380"/>
      <c r="CT25" s="380"/>
      <c r="CU25" s="380"/>
      <c r="CV25" s="380"/>
      <c r="CW25" s="380"/>
      <c r="CX25" s="380"/>
      <c r="CY25" s="380"/>
      <c r="CZ25" s="380"/>
      <c r="DA25" s="380"/>
      <c r="DB25" s="380"/>
      <c r="DC25" s="380"/>
      <c r="DD25" s="380"/>
      <c r="DE25" s="380"/>
      <c r="DF25" s="380"/>
      <c r="DG25" s="380"/>
      <c r="DH25" s="380"/>
      <c r="DI25" s="380"/>
      <c r="DJ25" s="380"/>
      <c r="DK25" s="380"/>
      <c r="DL25" s="380"/>
      <c r="DM25" s="380"/>
      <c r="DN25" s="380"/>
      <c r="DO25" s="391"/>
      <c r="DP25" s="391"/>
      <c r="DQ25" s="380"/>
      <c r="DR25" s="380"/>
      <c r="DS25" s="380"/>
      <c r="DT25" s="380"/>
    </row>
    <row r="26" spans="1:124" s="383" customFormat="1" ht="33" customHeight="1">
      <c r="A26" s="388">
        <f t="shared" si="28"/>
        <v>20</v>
      </c>
      <c r="B26" s="399">
        <v>51403</v>
      </c>
      <c r="C26" s="536" t="s">
        <v>16</v>
      </c>
      <c r="D26" s="698" t="s">
        <v>270</v>
      </c>
      <c r="E26" s="672">
        <f>'[2]Seat-IMV'!D26</f>
        <v>0</v>
      </c>
      <c r="F26" s="673"/>
      <c r="G26" s="675">
        <f t="shared" si="2"/>
        <v>0</v>
      </c>
      <c r="H26" s="673">
        <f>'[2]Seat-IMV'!G26</f>
        <v>0</v>
      </c>
      <c r="I26" s="673"/>
      <c r="J26" s="675">
        <f t="shared" si="3"/>
        <v>0</v>
      </c>
      <c r="K26" s="673">
        <f>'[2]Seat-IMV'!J26</f>
        <v>0</v>
      </c>
      <c r="L26" s="673"/>
      <c r="M26" s="773">
        <f t="shared" si="4"/>
        <v>0</v>
      </c>
      <c r="N26" s="688">
        <f t="shared" si="5"/>
        <v>0</v>
      </c>
      <c r="O26" s="689">
        <f t="shared" si="5"/>
        <v>0</v>
      </c>
      <c r="P26" s="690">
        <f t="shared" si="6"/>
        <v>0</v>
      </c>
      <c r="Q26" s="673">
        <f>'[2]Seat-IMV'!M26</f>
        <v>0</v>
      </c>
      <c r="R26" s="673"/>
      <c r="S26" s="675">
        <f t="shared" si="7"/>
        <v>0</v>
      </c>
      <c r="T26" s="673">
        <f>'[2]Seat-IMV'!P26</f>
        <v>0</v>
      </c>
      <c r="U26" s="673"/>
      <c r="V26" s="675">
        <f t="shared" si="8"/>
        <v>0</v>
      </c>
      <c r="W26" s="673">
        <f>'[2]Seat-IMV'!S26</f>
        <v>0</v>
      </c>
      <c r="X26" s="673"/>
      <c r="Y26" s="773">
        <f t="shared" si="9"/>
        <v>0</v>
      </c>
      <c r="Z26" s="688">
        <f t="shared" si="10"/>
        <v>0</v>
      </c>
      <c r="AA26" s="701">
        <f t="shared" si="10"/>
        <v>0</v>
      </c>
      <c r="AB26" s="690">
        <f t="shared" si="11"/>
        <v>0</v>
      </c>
      <c r="AC26" s="779">
        <f t="shared" si="12"/>
        <v>0</v>
      </c>
      <c r="AD26" s="776">
        <f t="shared" si="12"/>
        <v>0</v>
      </c>
      <c r="AE26" s="777">
        <f t="shared" si="13"/>
        <v>0</v>
      </c>
      <c r="AF26" s="672">
        <f>'[2]Seat-IMV'!Y26</f>
        <v>0</v>
      </c>
      <c r="AG26" s="673"/>
      <c r="AH26" s="674">
        <f t="shared" si="14"/>
        <v>0</v>
      </c>
      <c r="AI26" s="673">
        <f>'[2]Seat-IMV'!AB26</f>
        <v>0</v>
      </c>
      <c r="AJ26" s="673"/>
      <c r="AK26" s="675">
        <f t="shared" si="15"/>
        <v>0</v>
      </c>
      <c r="AL26" s="673">
        <f>'[2]Seat-IMV'!AE26</f>
        <v>0</v>
      </c>
      <c r="AM26" s="673"/>
      <c r="AN26" s="675">
        <f t="shared" si="16"/>
        <v>0</v>
      </c>
      <c r="AO26" s="688">
        <f t="shared" si="17"/>
        <v>0</v>
      </c>
      <c r="AP26" s="689">
        <f t="shared" si="17"/>
        <v>0</v>
      </c>
      <c r="AQ26" s="690">
        <f t="shared" si="18"/>
        <v>0</v>
      </c>
      <c r="AR26" s="673">
        <f>'[2]Seat-IMV'!AH26</f>
        <v>0</v>
      </c>
      <c r="AS26" s="673"/>
      <c r="AT26" s="674">
        <f t="shared" si="19"/>
        <v>0</v>
      </c>
      <c r="AU26" s="673">
        <f>'[2]Seat-IMV'!AK26</f>
        <v>0</v>
      </c>
      <c r="AV26" s="673"/>
      <c r="AW26" s="675">
        <f t="shared" si="20"/>
        <v>0</v>
      </c>
      <c r="AX26" s="673">
        <f>'[2]Seat-IMV'!AN26</f>
        <v>0</v>
      </c>
      <c r="AY26" s="673"/>
      <c r="AZ26" s="773">
        <f t="shared" si="21"/>
        <v>0</v>
      </c>
      <c r="BA26" s="688">
        <f t="shared" si="22"/>
        <v>0</v>
      </c>
      <c r="BB26" s="701">
        <f t="shared" si="22"/>
        <v>0</v>
      </c>
      <c r="BC26" s="706">
        <f t="shared" si="23"/>
        <v>0</v>
      </c>
      <c r="BD26" s="711">
        <f t="shared" si="0"/>
        <v>0</v>
      </c>
      <c r="BE26" s="715">
        <f t="shared" si="1"/>
        <v>0</v>
      </c>
      <c r="BF26" s="716">
        <f t="shared" si="24"/>
        <v>0</v>
      </c>
      <c r="BG26" s="717">
        <f t="shared" si="25"/>
        <v>0</v>
      </c>
      <c r="BH26" s="672">
        <f t="shared" si="26"/>
        <v>0</v>
      </c>
      <c r="BI26" s="677">
        <f t="shared" si="27"/>
        <v>0</v>
      </c>
      <c r="BJ26" s="541"/>
      <c r="BK26" s="380"/>
      <c r="BL26" s="374">
        <f>ROUND(VLOOKUP($B26,Test!$A$6:$K$58,3),0)/1000</f>
        <v>0</v>
      </c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  <c r="CG26" s="380"/>
      <c r="CH26" s="380"/>
      <c r="CI26" s="380"/>
      <c r="CJ26" s="380"/>
      <c r="CK26" s="380"/>
      <c r="CL26" s="380"/>
      <c r="CM26" s="380"/>
      <c r="CN26" s="380"/>
      <c r="CO26" s="380"/>
      <c r="CP26" s="380"/>
      <c r="CQ26" s="380"/>
      <c r="CR26" s="380"/>
      <c r="CS26" s="380"/>
      <c r="CT26" s="380"/>
      <c r="CU26" s="380"/>
      <c r="CV26" s="380"/>
      <c r="CW26" s="380"/>
      <c r="CX26" s="380"/>
      <c r="CY26" s="380"/>
      <c r="CZ26" s="380"/>
      <c r="DA26" s="380"/>
      <c r="DB26" s="380"/>
      <c r="DC26" s="380"/>
      <c r="DD26" s="380"/>
      <c r="DE26" s="380"/>
      <c r="DF26" s="380"/>
      <c r="DG26" s="380"/>
      <c r="DH26" s="380"/>
      <c r="DI26" s="380"/>
      <c r="DJ26" s="380"/>
      <c r="DK26" s="380"/>
      <c r="DL26" s="380"/>
      <c r="DM26" s="380"/>
      <c r="DN26" s="380"/>
      <c r="DO26" s="391"/>
      <c r="DP26" s="391"/>
      <c r="DQ26" s="380"/>
      <c r="DR26" s="380"/>
      <c r="DS26" s="380"/>
      <c r="DT26" s="380"/>
    </row>
    <row r="27" spans="1:124" s="383" customFormat="1" ht="33" customHeight="1">
      <c r="A27" s="388">
        <f t="shared" si="28"/>
        <v>21</v>
      </c>
      <c r="B27" s="399">
        <v>51404</v>
      </c>
      <c r="C27" s="536" t="s">
        <v>17</v>
      </c>
      <c r="D27" s="698" t="s">
        <v>271</v>
      </c>
      <c r="E27" s="672">
        <f>'[2]Seat-IMV'!D27</f>
        <v>0</v>
      </c>
      <c r="F27" s="673"/>
      <c r="G27" s="675">
        <f t="shared" si="2"/>
        <v>0</v>
      </c>
      <c r="H27" s="673">
        <f>'[2]Seat-IMV'!G27</f>
        <v>0</v>
      </c>
      <c r="I27" s="673"/>
      <c r="J27" s="675">
        <f t="shared" si="3"/>
        <v>0</v>
      </c>
      <c r="K27" s="673">
        <f>'[2]Seat-IMV'!J27</f>
        <v>0</v>
      </c>
      <c r="L27" s="673"/>
      <c r="M27" s="773">
        <f t="shared" si="4"/>
        <v>0</v>
      </c>
      <c r="N27" s="688">
        <f t="shared" si="5"/>
        <v>0</v>
      </c>
      <c r="O27" s="689">
        <f t="shared" si="5"/>
        <v>0</v>
      </c>
      <c r="P27" s="690">
        <f t="shared" si="6"/>
        <v>0</v>
      </c>
      <c r="Q27" s="673">
        <f>'[2]Seat-IMV'!M27</f>
        <v>0</v>
      </c>
      <c r="R27" s="673"/>
      <c r="S27" s="675">
        <f t="shared" si="7"/>
        <v>0</v>
      </c>
      <c r="T27" s="673">
        <f>'[2]Seat-IMV'!P27</f>
        <v>0</v>
      </c>
      <c r="U27" s="673"/>
      <c r="V27" s="675">
        <f t="shared" si="8"/>
        <v>0</v>
      </c>
      <c r="W27" s="673">
        <f>'[2]Seat-IMV'!S27</f>
        <v>0</v>
      </c>
      <c r="X27" s="673"/>
      <c r="Y27" s="773">
        <f t="shared" si="9"/>
        <v>0</v>
      </c>
      <c r="Z27" s="688">
        <f t="shared" si="10"/>
        <v>0</v>
      </c>
      <c r="AA27" s="701">
        <f t="shared" si="10"/>
        <v>0</v>
      </c>
      <c r="AB27" s="690">
        <f t="shared" si="11"/>
        <v>0</v>
      </c>
      <c r="AC27" s="779">
        <f t="shared" si="12"/>
        <v>0</v>
      </c>
      <c r="AD27" s="776">
        <f t="shared" si="12"/>
        <v>0</v>
      </c>
      <c r="AE27" s="777">
        <f t="shared" si="13"/>
        <v>0</v>
      </c>
      <c r="AF27" s="672">
        <f>'[2]Seat-IMV'!Y27</f>
        <v>0</v>
      </c>
      <c r="AG27" s="673"/>
      <c r="AH27" s="674">
        <f t="shared" si="14"/>
        <v>0</v>
      </c>
      <c r="AI27" s="673">
        <f>'[2]Seat-IMV'!AB27</f>
        <v>0</v>
      </c>
      <c r="AJ27" s="673"/>
      <c r="AK27" s="675">
        <f t="shared" si="15"/>
        <v>0</v>
      </c>
      <c r="AL27" s="673">
        <f>'[2]Seat-IMV'!AE27</f>
        <v>0</v>
      </c>
      <c r="AM27" s="673"/>
      <c r="AN27" s="675">
        <f t="shared" si="16"/>
        <v>0</v>
      </c>
      <c r="AO27" s="688">
        <f t="shared" si="17"/>
        <v>0</v>
      </c>
      <c r="AP27" s="689">
        <f t="shared" si="17"/>
        <v>0</v>
      </c>
      <c r="AQ27" s="690">
        <f t="shared" si="18"/>
        <v>0</v>
      </c>
      <c r="AR27" s="673">
        <f>'[2]Seat-IMV'!AH27</f>
        <v>0</v>
      </c>
      <c r="AS27" s="673"/>
      <c r="AT27" s="674">
        <f t="shared" si="19"/>
        <v>0</v>
      </c>
      <c r="AU27" s="673">
        <f>'[2]Seat-IMV'!AK27</f>
        <v>0</v>
      </c>
      <c r="AV27" s="673"/>
      <c r="AW27" s="675">
        <f t="shared" si="20"/>
        <v>0</v>
      </c>
      <c r="AX27" s="673">
        <f>'[2]Seat-IMV'!AN27</f>
        <v>0</v>
      </c>
      <c r="AY27" s="673"/>
      <c r="AZ27" s="773">
        <f t="shared" si="21"/>
        <v>0</v>
      </c>
      <c r="BA27" s="688">
        <f t="shared" si="22"/>
        <v>0</v>
      </c>
      <c r="BB27" s="701">
        <f t="shared" si="22"/>
        <v>0</v>
      </c>
      <c r="BC27" s="706">
        <f t="shared" si="23"/>
        <v>0</v>
      </c>
      <c r="BD27" s="711">
        <f t="shared" si="0"/>
        <v>0</v>
      </c>
      <c r="BE27" s="715">
        <f t="shared" si="1"/>
        <v>0</v>
      </c>
      <c r="BF27" s="716">
        <f t="shared" si="24"/>
        <v>0</v>
      </c>
      <c r="BG27" s="717">
        <f t="shared" si="25"/>
        <v>0</v>
      </c>
      <c r="BH27" s="672">
        <f t="shared" si="26"/>
        <v>0</v>
      </c>
      <c r="BI27" s="677">
        <f t="shared" si="27"/>
        <v>0</v>
      </c>
      <c r="BJ27" s="541"/>
      <c r="BK27" s="380"/>
      <c r="BL27" s="374">
        <f>ROUND(VLOOKUP($B27,Test!$A$6:$K$58,3),0)/1000</f>
        <v>0</v>
      </c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  <c r="CG27" s="380"/>
      <c r="CH27" s="380"/>
      <c r="CI27" s="380"/>
      <c r="CJ27" s="380"/>
      <c r="CK27" s="380"/>
      <c r="CL27" s="380"/>
      <c r="CM27" s="380"/>
      <c r="CN27" s="380"/>
      <c r="CO27" s="380"/>
      <c r="CP27" s="380"/>
      <c r="CQ27" s="380"/>
      <c r="CR27" s="380"/>
      <c r="CS27" s="380"/>
      <c r="CT27" s="380"/>
      <c r="CU27" s="380"/>
      <c r="CV27" s="380"/>
      <c r="CW27" s="380"/>
      <c r="CX27" s="380"/>
      <c r="CY27" s="380"/>
      <c r="CZ27" s="380"/>
      <c r="DA27" s="380"/>
      <c r="DB27" s="380"/>
      <c r="DC27" s="380"/>
      <c r="DD27" s="380"/>
      <c r="DE27" s="380"/>
      <c r="DF27" s="380"/>
      <c r="DG27" s="380"/>
      <c r="DH27" s="380"/>
      <c r="DI27" s="380"/>
      <c r="DJ27" s="380"/>
      <c r="DK27" s="380"/>
      <c r="DL27" s="380"/>
      <c r="DM27" s="380"/>
      <c r="DN27" s="380"/>
      <c r="DO27" s="391"/>
      <c r="DP27" s="391"/>
      <c r="DQ27" s="380"/>
      <c r="DR27" s="380"/>
      <c r="DS27" s="380"/>
      <c r="DT27" s="380"/>
    </row>
    <row r="28" spans="1:124" s="383" customFormat="1" ht="33" customHeight="1">
      <c r="A28" s="388">
        <f t="shared" si="28"/>
        <v>22</v>
      </c>
      <c r="B28" s="399">
        <v>51405</v>
      </c>
      <c r="C28" s="536" t="s">
        <v>18</v>
      </c>
      <c r="D28" s="698" t="s">
        <v>272</v>
      </c>
      <c r="E28" s="672">
        <f>'[2]Seat-IMV'!D28</f>
        <v>41500</v>
      </c>
      <c r="F28" s="673">
        <v>51857.86</v>
      </c>
      <c r="G28" s="675">
        <f t="shared" si="2"/>
        <v>-10357.86</v>
      </c>
      <c r="H28" s="673">
        <f>'[2]Seat-IMV'!G28</f>
        <v>39000</v>
      </c>
      <c r="I28" s="673">
        <v>51857.86</v>
      </c>
      <c r="J28" s="675">
        <f t="shared" si="3"/>
        <v>-12857.86</v>
      </c>
      <c r="K28" s="673">
        <f>'[2]Seat-IMV'!J28</f>
        <v>39000</v>
      </c>
      <c r="L28" s="673">
        <v>60508.02</v>
      </c>
      <c r="M28" s="773">
        <f t="shared" si="4"/>
        <v>-21508.019999999997</v>
      </c>
      <c r="N28" s="688">
        <f t="shared" si="5"/>
        <v>119500</v>
      </c>
      <c r="O28" s="689">
        <f t="shared" si="5"/>
        <v>164223.74</v>
      </c>
      <c r="P28" s="690">
        <f t="shared" si="6"/>
        <v>-44723.739999999991</v>
      </c>
      <c r="Q28" s="673">
        <f>'[2]Seat-IMV'!M28</f>
        <v>39000</v>
      </c>
      <c r="R28" s="673">
        <v>57745.86</v>
      </c>
      <c r="S28" s="675">
        <f t="shared" si="7"/>
        <v>-18745.86</v>
      </c>
      <c r="T28" s="673">
        <f>'[2]Seat-IMV'!P28</f>
        <v>39000</v>
      </c>
      <c r="U28" s="673"/>
      <c r="V28" s="675">
        <f t="shared" si="8"/>
        <v>39000</v>
      </c>
      <c r="W28" s="673">
        <f>'[2]Seat-IMV'!S28</f>
        <v>39000</v>
      </c>
      <c r="X28" s="673"/>
      <c r="Y28" s="773">
        <f t="shared" si="9"/>
        <v>39000</v>
      </c>
      <c r="Z28" s="688">
        <f t="shared" si="10"/>
        <v>117000</v>
      </c>
      <c r="AA28" s="701">
        <f t="shared" si="10"/>
        <v>57745.86</v>
      </c>
      <c r="AB28" s="690">
        <f t="shared" si="11"/>
        <v>59254.14</v>
      </c>
      <c r="AC28" s="779">
        <f t="shared" si="12"/>
        <v>236500</v>
      </c>
      <c r="AD28" s="776">
        <f t="shared" si="12"/>
        <v>221969.59999999998</v>
      </c>
      <c r="AE28" s="777">
        <f t="shared" si="13"/>
        <v>14530.400000000023</v>
      </c>
      <c r="AF28" s="672">
        <f>'[2]Seat-IMV'!Y28</f>
        <v>39500</v>
      </c>
      <c r="AG28" s="673"/>
      <c r="AH28" s="674">
        <f t="shared" si="14"/>
        <v>39500</v>
      </c>
      <c r="AI28" s="673">
        <f>'[2]Seat-IMV'!AB28</f>
        <v>39500</v>
      </c>
      <c r="AJ28" s="673"/>
      <c r="AK28" s="675">
        <f t="shared" si="15"/>
        <v>39500</v>
      </c>
      <c r="AL28" s="673">
        <f>'[2]Seat-IMV'!AE28</f>
        <v>39500</v>
      </c>
      <c r="AM28" s="673"/>
      <c r="AN28" s="675">
        <f t="shared" si="16"/>
        <v>39500</v>
      </c>
      <c r="AO28" s="688">
        <f t="shared" si="17"/>
        <v>118500</v>
      </c>
      <c r="AP28" s="689">
        <f t="shared" si="17"/>
        <v>0</v>
      </c>
      <c r="AQ28" s="690">
        <f t="shared" si="18"/>
        <v>118500</v>
      </c>
      <c r="AR28" s="673">
        <f>'[2]Seat-IMV'!AH28</f>
        <v>41500</v>
      </c>
      <c r="AS28" s="673"/>
      <c r="AT28" s="674">
        <f t="shared" si="19"/>
        <v>41500</v>
      </c>
      <c r="AU28" s="673">
        <f>'[2]Seat-IMV'!AK28</f>
        <v>41500</v>
      </c>
      <c r="AV28" s="673"/>
      <c r="AW28" s="675">
        <f t="shared" si="20"/>
        <v>41500</v>
      </c>
      <c r="AX28" s="673">
        <f>'[2]Seat-IMV'!AN28</f>
        <v>41500</v>
      </c>
      <c r="AY28" s="673"/>
      <c r="AZ28" s="773">
        <f t="shared" si="21"/>
        <v>41500</v>
      </c>
      <c r="BA28" s="688">
        <f t="shared" si="22"/>
        <v>124500</v>
      </c>
      <c r="BB28" s="701">
        <f t="shared" si="22"/>
        <v>0</v>
      </c>
      <c r="BC28" s="706">
        <f t="shared" si="23"/>
        <v>124500</v>
      </c>
      <c r="BD28" s="711">
        <f t="shared" si="0"/>
        <v>243000</v>
      </c>
      <c r="BE28" s="715">
        <f t="shared" si="1"/>
        <v>0</v>
      </c>
      <c r="BF28" s="716">
        <f t="shared" si="24"/>
        <v>243000</v>
      </c>
      <c r="BG28" s="717">
        <f t="shared" si="25"/>
        <v>479500</v>
      </c>
      <c r="BH28" s="672">
        <f t="shared" si="26"/>
        <v>221969.59999999998</v>
      </c>
      <c r="BI28" s="677">
        <f t="shared" si="27"/>
        <v>257530.40000000002</v>
      </c>
      <c r="BJ28" s="541"/>
      <c r="BK28" s="380"/>
      <c r="BL28" s="374">
        <f>ROUND(VLOOKUP($B28,Test!$A$6:$K$58,3),0)/1000</f>
        <v>38.96</v>
      </c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0"/>
      <c r="CJ28" s="380"/>
      <c r="CK28" s="380"/>
      <c r="CL28" s="380"/>
      <c r="CM28" s="380"/>
      <c r="CN28" s="380"/>
      <c r="CO28" s="380"/>
      <c r="CP28" s="380"/>
      <c r="CQ28" s="380"/>
      <c r="CR28" s="380"/>
      <c r="CS28" s="380"/>
      <c r="CT28" s="380"/>
      <c r="CU28" s="380"/>
      <c r="CV28" s="380"/>
      <c r="CW28" s="380"/>
      <c r="CX28" s="380"/>
      <c r="CY28" s="380"/>
      <c r="CZ28" s="380"/>
      <c r="DA28" s="380"/>
      <c r="DB28" s="380"/>
      <c r="DC28" s="380"/>
      <c r="DD28" s="380"/>
      <c r="DE28" s="380"/>
      <c r="DF28" s="380"/>
      <c r="DG28" s="380"/>
      <c r="DH28" s="380"/>
      <c r="DI28" s="380"/>
      <c r="DJ28" s="380"/>
      <c r="DK28" s="380"/>
      <c r="DL28" s="380"/>
      <c r="DM28" s="380"/>
      <c r="DN28" s="380"/>
      <c r="DO28" s="391"/>
      <c r="DP28" s="391"/>
      <c r="DQ28" s="380"/>
      <c r="DR28" s="380"/>
      <c r="DS28" s="380"/>
      <c r="DT28" s="380"/>
    </row>
    <row r="29" spans="1:124" s="383" customFormat="1" ht="33" customHeight="1">
      <c r="A29" s="388">
        <f t="shared" si="28"/>
        <v>23</v>
      </c>
      <c r="B29" s="399">
        <v>51406</v>
      </c>
      <c r="C29" s="536" t="s">
        <v>19</v>
      </c>
      <c r="D29" s="698" t="s">
        <v>273</v>
      </c>
      <c r="E29" s="672">
        <f>'[2]Seat-IMV'!D29</f>
        <v>0</v>
      </c>
      <c r="F29" s="673"/>
      <c r="G29" s="675">
        <f t="shared" si="2"/>
        <v>0</v>
      </c>
      <c r="H29" s="673">
        <f>'[2]Seat-IMV'!G29</f>
        <v>0</v>
      </c>
      <c r="I29" s="673"/>
      <c r="J29" s="675">
        <f t="shared" si="3"/>
        <v>0</v>
      </c>
      <c r="K29" s="673">
        <f>'[2]Seat-IMV'!J29</f>
        <v>0</v>
      </c>
      <c r="L29" s="673"/>
      <c r="M29" s="773">
        <f t="shared" si="4"/>
        <v>0</v>
      </c>
      <c r="N29" s="688">
        <f t="shared" si="5"/>
        <v>0</v>
      </c>
      <c r="O29" s="689">
        <f t="shared" si="5"/>
        <v>0</v>
      </c>
      <c r="P29" s="690">
        <f t="shared" si="6"/>
        <v>0</v>
      </c>
      <c r="Q29" s="673">
        <f>'[2]Seat-IMV'!M29</f>
        <v>0</v>
      </c>
      <c r="R29" s="673"/>
      <c r="S29" s="675">
        <f t="shared" si="7"/>
        <v>0</v>
      </c>
      <c r="T29" s="673">
        <f>'[2]Seat-IMV'!P29</f>
        <v>0</v>
      </c>
      <c r="U29" s="673"/>
      <c r="V29" s="675">
        <f t="shared" si="8"/>
        <v>0</v>
      </c>
      <c r="W29" s="673">
        <f>'[2]Seat-IMV'!S29</f>
        <v>0</v>
      </c>
      <c r="X29" s="673"/>
      <c r="Y29" s="773">
        <f t="shared" si="9"/>
        <v>0</v>
      </c>
      <c r="Z29" s="688">
        <f t="shared" si="10"/>
        <v>0</v>
      </c>
      <c r="AA29" s="701">
        <f t="shared" si="10"/>
        <v>0</v>
      </c>
      <c r="AB29" s="690">
        <f t="shared" si="11"/>
        <v>0</v>
      </c>
      <c r="AC29" s="779">
        <f t="shared" si="12"/>
        <v>0</v>
      </c>
      <c r="AD29" s="776">
        <f t="shared" si="12"/>
        <v>0</v>
      </c>
      <c r="AE29" s="777">
        <f t="shared" si="13"/>
        <v>0</v>
      </c>
      <c r="AF29" s="672">
        <f>'[2]Seat-IMV'!Y29</f>
        <v>0</v>
      </c>
      <c r="AG29" s="673"/>
      <c r="AH29" s="674">
        <f t="shared" si="14"/>
        <v>0</v>
      </c>
      <c r="AI29" s="673">
        <f>'[2]Seat-IMV'!AB29</f>
        <v>0</v>
      </c>
      <c r="AJ29" s="673"/>
      <c r="AK29" s="675">
        <f t="shared" si="15"/>
        <v>0</v>
      </c>
      <c r="AL29" s="673">
        <f>'[2]Seat-IMV'!AE29</f>
        <v>0</v>
      </c>
      <c r="AM29" s="673"/>
      <c r="AN29" s="675">
        <f t="shared" si="16"/>
        <v>0</v>
      </c>
      <c r="AO29" s="688">
        <f t="shared" si="17"/>
        <v>0</v>
      </c>
      <c r="AP29" s="689">
        <f t="shared" si="17"/>
        <v>0</v>
      </c>
      <c r="AQ29" s="690">
        <f t="shared" si="18"/>
        <v>0</v>
      </c>
      <c r="AR29" s="673">
        <f>'[2]Seat-IMV'!AH29</f>
        <v>0</v>
      </c>
      <c r="AS29" s="673"/>
      <c r="AT29" s="674">
        <f t="shared" si="19"/>
        <v>0</v>
      </c>
      <c r="AU29" s="673">
        <f>'[2]Seat-IMV'!AK29</f>
        <v>0</v>
      </c>
      <c r="AV29" s="673"/>
      <c r="AW29" s="675">
        <f t="shared" si="20"/>
        <v>0</v>
      </c>
      <c r="AX29" s="673">
        <f>'[2]Seat-IMV'!AN29</f>
        <v>0</v>
      </c>
      <c r="AY29" s="673"/>
      <c r="AZ29" s="773">
        <f t="shared" si="21"/>
        <v>0</v>
      </c>
      <c r="BA29" s="688">
        <f t="shared" si="22"/>
        <v>0</v>
      </c>
      <c r="BB29" s="701">
        <f t="shared" si="22"/>
        <v>0</v>
      </c>
      <c r="BC29" s="706">
        <f t="shared" si="23"/>
        <v>0</v>
      </c>
      <c r="BD29" s="711">
        <f t="shared" si="0"/>
        <v>0</v>
      </c>
      <c r="BE29" s="715">
        <f t="shared" si="1"/>
        <v>0</v>
      </c>
      <c r="BF29" s="716">
        <f t="shared" si="24"/>
        <v>0</v>
      </c>
      <c r="BG29" s="717">
        <f t="shared" si="25"/>
        <v>0</v>
      </c>
      <c r="BH29" s="672">
        <f t="shared" si="26"/>
        <v>0</v>
      </c>
      <c r="BI29" s="677">
        <f t="shared" si="27"/>
        <v>0</v>
      </c>
      <c r="BJ29" s="541"/>
      <c r="BK29" s="380"/>
      <c r="BL29" s="374">
        <f>ROUND(VLOOKUP($B29,Test!$A$6:$K$58,3),0)/1000</f>
        <v>0</v>
      </c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  <c r="CG29" s="380"/>
      <c r="CH29" s="380"/>
      <c r="CI29" s="380"/>
      <c r="CJ29" s="380"/>
      <c r="CK29" s="380"/>
      <c r="CL29" s="380"/>
      <c r="CM29" s="380"/>
      <c r="CN29" s="380"/>
      <c r="CO29" s="380"/>
      <c r="CP29" s="380"/>
      <c r="CQ29" s="380"/>
      <c r="CR29" s="380"/>
      <c r="CS29" s="380"/>
      <c r="CT29" s="380"/>
      <c r="CU29" s="380"/>
      <c r="CV29" s="380"/>
      <c r="CW29" s="380"/>
      <c r="CX29" s="380"/>
      <c r="CY29" s="380"/>
      <c r="CZ29" s="380"/>
      <c r="DA29" s="380"/>
      <c r="DB29" s="380"/>
      <c r="DC29" s="380"/>
      <c r="DD29" s="380"/>
      <c r="DE29" s="380"/>
      <c r="DF29" s="380"/>
      <c r="DG29" s="380"/>
      <c r="DH29" s="380"/>
      <c r="DI29" s="380"/>
      <c r="DJ29" s="380"/>
      <c r="DK29" s="380"/>
      <c r="DL29" s="380"/>
      <c r="DM29" s="380"/>
      <c r="DN29" s="380"/>
      <c r="DO29" s="391"/>
      <c r="DP29" s="391"/>
      <c r="DQ29" s="380"/>
      <c r="DR29" s="380"/>
      <c r="DS29" s="380"/>
      <c r="DT29" s="380"/>
    </row>
    <row r="30" spans="1:124" s="383" customFormat="1" ht="33" customHeight="1">
      <c r="A30" s="388">
        <f t="shared" si="28"/>
        <v>24</v>
      </c>
      <c r="B30" s="399">
        <v>51407</v>
      </c>
      <c r="C30" s="536" t="s">
        <v>20</v>
      </c>
      <c r="D30" s="698" t="s">
        <v>274</v>
      </c>
      <c r="E30" s="672">
        <f>'[2]Seat-IMV'!D30</f>
        <v>0</v>
      </c>
      <c r="F30" s="673"/>
      <c r="G30" s="675">
        <f t="shared" si="2"/>
        <v>0</v>
      </c>
      <c r="H30" s="673">
        <f>'[2]Seat-IMV'!G30</f>
        <v>0</v>
      </c>
      <c r="I30" s="673"/>
      <c r="J30" s="675">
        <f t="shared" si="3"/>
        <v>0</v>
      </c>
      <c r="K30" s="673">
        <f>'[2]Seat-IMV'!J30</f>
        <v>0</v>
      </c>
      <c r="L30" s="673"/>
      <c r="M30" s="773">
        <f t="shared" si="4"/>
        <v>0</v>
      </c>
      <c r="N30" s="688">
        <f t="shared" si="5"/>
        <v>0</v>
      </c>
      <c r="O30" s="689">
        <f t="shared" si="5"/>
        <v>0</v>
      </c>
      <c r="P30" s="690">
        <f t="shared" si="6"/>
        <v>0</v>
      </c>
      <c r="Q30" s="673">
        <f>'[2]Seat-IMV'!M30</f>
        <v>0</v>
      </c>
      <c r="R30" s="673"/>
      <c r="S30" s="675">
        <f t="shared" si="7"/>
        <v>0</v>
      </c>
      <c r="T30" s="673">
        <f>'[2]Seat-IMV'!P30</f>
        <v>0</v>
      </c>
      <c r="U30" s="673"/>
      <c r="V30" s="675">
        <f t="shared" si="8"/>
        <v>0</v>
      </c>
      <c r="W30" s="673">
        <f>'[2]Seat-IMV'!S30</f>
        <v>0</v>
      </c>
      <c r="X30" s="673"/>
      <c r="Y30" s="773">
        <f t="shared" si="9"/>
        <v>0</v>
      </c>
      <c r="Z30" s="688">
        <f t="shared" si="10"/>
        <v>0</v>
      </c>
      <c r="AA30" s="701">
        <f t="shared" si="10"/>
        <v>0</v>
      </c>
      <c r="AB30" s="690">
        <f t="shared" si="11"/>
        <v>0</v>
      </c>
      <c r="AC30" s="779">
        <f t="shared" si="12"/>
        <v>0</v>
      </c>
      <c r="AD30" s="776">
        <f t="shared" si="12"/>
        <v>0</v>
      </c>
      <c r="AE30" s="777">
        <f t="shared" si="13"/>
        <v>0</v>
      </c>
      <c r="AF30" s="672">
        <f>'[2]Seat-IMV'!Y30</f>
        <v>0</v>
      </c>
      <c r="AG30" s="673"/>
      <c r="AH30" s="674">
        <f t="shared" si="14"/>
        <v>0</v>
      </c>
      <c r="AI30" s="673">
        <f>'[2]Seat-IMV'!AB30</f>
        <v>0</v>
      </c>
      <c r="AJ30" s="673"/>
      <c r="AK30" s="675">
        <f t="shared" si="15"/>
        <v>0</v>
      </c>
      <c r="AL30" s="673">
        <f>'[2]Seat-IMV'!AE30</f>
        <v>0</v>
      </c>
      <c r="AM30" s="673"/>
      <c r="AN30" s="675">
        <f t="shared" si="16"/>
        <v>0</v>
      </c>
      <c r="AO30" s="688">
        <f t="shared" si="17"/>
        <v>0</v>
      </c>
      <c r="AP30" s="689">
        <f t="shared" si="17"/>
        <v>0</v>
      </c>
      <c r="AQ30" s="690">
        <f t="shared" si="18"/>
        <v>0</v>
      </c>
      <c r="AR30" s="673">
        <f>'[2]Seat-IMV'!AH30</f>
        <v>0</v>
      </c>
      <c r="AS30" s="673"/>
      <c r="AT30" s="674">
        <f t="shared" si="19"/>
        <v>0</v>
      </c>
      <c r="AU30" s="673">
        <f>'[2]Seat-IMV'!AK30</f>
        <v>0</v>
      </c>
      <c r="AV30" s="673"/>
      <c r="AW30" s="675">
        <f t="shared" si="20"/>
        <v>0</v>
      </c>
      <c r="AX30" s="673">
        <f>'[2]Seat-IMV'!AN30</f>
        <v>0</v>
      </c>
      <c r="AY30" s="673"/>
      <c r="AZ30" s="773">
        <f t="shared" si="21"/>
        <v>0</v>
      </c>
      <c r="BA30" s="688">
        <f t="shared" si="22"/>
        <v>0</v>
      </c>
      <c r="BB30" s="701">
        <f t="shared" si="22"/>
        <v>0</v>
      </c>
      <c r="BC30" s="706">
        <f t="shared" si="23"/>
        <v>0</v>
      </c>
      <c r="BD30" s="711">
        <f t="shared" si="0"/>
        <v>0</v>
      </c>
      <c r="BE30" s="715">
        <f t="shared" si="1"/>
        <v>0</v>
      </c>
      <c r="BF30" s="716">
        <f t="shared" si="24"/>
        <v>0</v>
      </c>
      <c r="BG30" s="717">
        <f t="shared" si="25"/>
        <v>0</v>
      </c>
      <c r="BH30" s="672">
        <f t="shared" si="26"/>
        <v>0</v>
      </c>
      <c r="BI30" s="677">
        <f t="shared" si="27"/>
        <v>0</v>
      </c>
      <c r="BJ30" s="541"/>
      <c r="BK30" s="380"/>
      <c r="BL30" s="374">
        <f>ROUND(VLOOKUP($B30,Test!$A$6:$K$58,3),0)/1000</f>
        <v>0</v>
      </c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  <c r="CG30" s="380"/>
      <c r="CH30" s="380"/>
      <c r="CI30" s="380"/>
      <c r="CJ30" s="380"/>
      <c r="CK30" s="380"/>
      <c r="CL30" s="380"/>
      <c r="CM30" s="380"/>
      <c r="CN30" s="380"/>
      <c r="CO30" s="380"/>
      <c r="CP30" s="380"/>
      <c r="CQ30" s="380"/>
      <c r="CR30" s="380"/>
      <c r="CS30" s="380"/>
      <c r="CT30" s="380"/>
      <c r="CU30" s="380"/>
      <c r="CV30" s="380"/>
      <c r="CW30" s="380"/>
      <c r="CX30" s="380"/>
      <c r="CY30" s="380"/>
      <c r="CZ30" s="380"/>
      <c r="DA30" s="380"/>
      <c r="DB30" s="380"/>
      <c r="DC30" s="380"/>
      <c r="DD30" s="380"/>
      <c r="DE30" s="380"/>
      <c r="DF30" s="380"/>
      <c r="DG30" s="380"/>
      <c r="DH30" s="380"/>
      <c r="DI30" s="380"/>
      <c r="DJ30" s="380"/>
      <c r="DK30" s="380"/>
      <c r="DL30" s="380"/>
      <c r="DM30" s="380"/>
      <c r="DN30" s="380"/>
      <c r="DO30" s="391"/>
      <c r="DP30" s="391"/>
      <c r="DQ30" s="380"/>
      <c r="DR30" s="380"/>
      <c r="DS30" s="380"/>
      <c r="DT30" s="380"/>
    </row>
    <row r="31" spans="1:124" s="383" customFormat="1" ht="33" customHeight="1">
      <c r="A31" s="388">
        <f t="shared" si="28"/>
        <v>25</v>
      </c>
      <c r="B31" s="618">
        <v>51408</v>
      </c>
      <c r="C31" s="536" t="s">
        <v>21</v>
      </c>
      <c r="D31" s="698" t="s">
        <v>275</v>
      </c>
      <c r="E31" s="672">
        <f>'[2]Seat-IMV'!D54</f>
        <v>976192</v>
      </c>
      <c r="F31" s="673">
        <v>1043793.18</v>
      </c>
      <c r="G31" s="675">
        <f t="shared" si="2"/>
        <v>-67601.180000000051</v>
      </c>
      <c r="H31" s="673">
        <f>'[2]Seat-IMV'!G54</f>
        <v>894650.5</v>
      </c>
      <c r="I31" s="673">
        <v>1297921.68</v>
      </c>
      <c r="J31" s="675">
        <f t="shared" si="3"/>
        <v>-403271.17999999993</v>
      </c>
      <c r="K31" s="673">
        <f>'[2]Seat-IMV'!J54</f>
        <v>1016510</v>
      </c>
      <c r="L31" s="673">
        <v>1170600</v>
      </c>
      <c r="M31" s="773">
        <f t="shared" si="4"/>
        <v>-154090</v>
      </c>
      <c r="N31" s="688">
        <f t="shared" si="5"/>
        <v>2887352.5</v>
      </c>
      <c r="O31" s="689">
        <f t="shared" si="5"/>
        <v>3512314.86</v>
      </c>
      <c r="P31" s="690">
        <f t="shared" si="6"/>
        <v>-624962.35999999987</v>
      </c>
      <c r="Q31" s="673">
        <f>'[2]Seat-IMV'!M54</f>
        <v>884624.5</v>
      </c>
      <c r="R31" s="673">
        <v>320089.53000000003</v>
      </c>
      <c r="S31" s="675">
        <f t="shared" si="7"/>
        <v>564534.97</v>
      </c>
      <c r="T31" s="673">
        <f>'[2]Seat-IMV'!P54</f>
        <v>1215996</v>
      </c>
      <c r="U31" s="673"/>
      <c r="V31" s="675">
        <f t="shared" si="8"/>
        <v>1215996</v>
      </c>
      <c r="W31" s="673">
        <f>'[2]Seat-IMV'!S54</f>
        <v>1414075.5</v>
      </c>
      <c r="X31" s="673"/>
      <c r="Y31" s="773">
        <f t="shared" si="9"/>
        <v>1414075.5</v>
      </c>
      <c r="Z31" s="688">
        <f t="shared" si="10"/>
        <v>3514696</v>
      </c>
      <c r="AA31" s="701">
        <f t="shared" si="10"/>
        <v>320089.53000000003</v>
      </c>
      <c r="AB31" s="690">
        <f t="shared" si="11"/>
        <v>3194606.4699999997</v>
      </c>
      <c r="AC31" s="779">
        <f t="shared" si="12"/>
        <v>6402048.5</v>
      </c>
      <c r="AD31" s="776">
        <f t="shared" si="12"/>
        <v>3832404.3899999997</v>
      </c>
      <c r="AE31" s="777">
        <f t="shared" si="13"/>
        <v>2569644.1100000003</v>
      </c>
      <c r="AF31" s="672">
        <f>'[2]Seat-IMV'!Y54</f>
        <v>1184882</v>
      </c>
      <c r="AG31" s="673"/>
      <c r="AH31" s="674">
        <f t="shared" si="14"/>
        <v>1184882</v>
      </c>
      <c r="AI31" s="673">
        <f>'[2]Seat-IMV'!AB54</f>
        <v>1196303.5</v>
      </c>
      <c r="AJ31" s="673"/>
      <c r="AK31" s="675">
        <f t="shared" si="15"/>
        <v>1196303.5</v>
      </c>
      <c r="AL31" s="673">
        <f>'[2]Seat-IMV'!AE54</f>
        <v>1279361</v>
      </c>
      <c r="AM31" s="673"/>
      <c r="AN31" s="675">
        <f t="shared" si="16"/>
        <v>1279361</v>
      </c>
      <c r="AO31" s="688">
        <f t="shared" si="17"/>
        <v>3660546.5</v>
      </c>
      <c r="AP31" s="689">
        <f t="shared" si="17"/>
        <v>0</v>
      </c>
      <c r="AQ31" s="690">
        <f t="shared" si="18"/>
        <v>3660546.5</v>
      </c>
      <c r="AR31" s="673">
        <f>'[2]Seat-IMV'!AH54</f>
        <v>1208605.5</v>
      </c>
      <c r="AS31" s="673"/>
      <c r="AT31" s="674">
        <f t="shared" si="19"/>
        <v>1208605.5</v>
      </c>
      <c r="AU31" s="673">
        <f>'[2]Seat-IMV'!AK54</f>
        <v>1270267</v>
      </c>
      <c r="AV31" s="673"/>
      <c r="AW31" s="675">
        <f t="shared" si="20"/>
        <v>1270267</v>
      </c>
      <c r="AX31" s="673">
        <f>'[2]Seat-IMV'!AN54</f>
        <v>1030575.5</v>
      </c>
      <c r="AY31" s="673"/>
      <c r="AZ31" s="773">
        <f t="shared" si="21"/>
        <v>1030575.5</v>
      </c>
      <c r="BA31" s="688">
        <f t="shared" si="22"/>
        <v>3509448</v>
      </c>
      <c r="BB31" s="701">
        <f t="shared" si="22"/>
        <v>0</v>
      </c>
      <c r="BC31" s="706">
        <f t="shared" si="23"/>
        <v>3509448</v>
      </c>
      <c r="BD31" s="711">
        <f t="shared" si="0"/>
        <v>7169994.5</v>
      </c>
      <c r="BE31" s="715">
        <f t="shared" si="1"/>
        <v>0</v>
      </c>
      <c r="BF31" s="716">
        <f t="shared" si="24"/>
        <v>7169994.5</v>
      </c>
      <c r="BG31" s="717">
        <f t="shared" si="25"/>
        <v>13572043</v>
      </c>
      <c r="BH31" s="672">
        <f t="shared" si="26"/>
        <v>3832404.3899999997</v>
      </c>
      <c r="BI31" s="677">
        <f t="shared" si="27"/>
        <v>9739638.6099999994</v>
      </c>
      <c r="BJ31" s="541"/>
      <c r="BK31" s="380"/>
      <c r="BL31" s="374">
        <f>ROUND(VLOOKUP($B31,Test!$A$6:$K$58,3),0)/1000</f>
        <v>1526.7239999999999</v>
      </c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  <c r="CG31" s="380"/>
      <c r="CH31" s="380"/>
      <c r="CI31" s="380"/>
      <c r="CJ31" s="380"/>
      <c r="CK31" s="380"/>
      <c r="CL31" s="380"/>
      <c r="CM31" s="380"/>
      <c r="CN31" s="380"/>
      <c r="CO31" s="380"/>
      <c r="CP31" s="380"/>
      <c r="CQ31" s="380"/>
      <c r="CR31" s="380"/>
      <c r="CS31" s="380"/>
      <c r="CT31" s="380"/>
      <c r="CU31" s="380"/>
      <c r="CV31" s="380"/>
      <c r="CW31" s="380"/>
      <c r="CX31" s="380"/>
      <c r="CY31" s="380"/>
      <c r="CZ31" s="380"/>
      <c r="DA31" s="380"/>
      <c r="DB31" s="380"/>
      <c r="DC31" s="380"/>
      <c r="DD31" s="380"/>
      <c r="DE31" s="380"/>
      <c r="DF31" s="380"/>
      <c r="DG31" s="380"/>
      <c r="DH31" s="380"/>
      <c r="DI31" s="380"/>
      <c r="DJ31" s="380"/>
      <c r="DK31" s="380"/>
      <c r="DL31" s="380"/>
      <c r="DM31" s="380"/>
      <c r="DN31" s="380"/>
      <c r="DO31" s="391"/>
      <c r="DP31" s="391"/>
      <c r="DQ31" s="380"/>
      <c r="DR31" s="380"/>
      <c r="DS31" s="380"/>
      <c r="DT31" s="380"/>
    </row>
    <row r="32" spans="1:124" s="383" customFormat="1" ht="33" customHeight="1">
      <c r="A32" s="388">
        <f t="shared" si="28"/>
        <v>26</v>
      </c>
      <c r="B32" s="399">
        <v>51409</v>
      </c>
      <c r="C32" s="536" t="s">
        <v>22</v>
      </c>
      <c r="D32" s="698" t="s">
        <v>276</v>
      </c>
      <c r="E32" s="672">
        <f>'[2]Seat-IMV'!D32</f>
        <v>174287.1</v>
      </c>
      <c r="F32" s="673">
        <v>185681.37</v>
      </c>
      <c r="G32" s="675">
        <f t="shared" si="2"/>
        <v>-11394.26999999999</v>
      </c>
      <c r="H32" s="673">
        <f>'[2]Seat-IMV'!G32</f>
        <v>212439.5</v>
      </c>
      <c r="I32" s="673">
        <v>219651.42</v>
      </c>
      <c r="J32" s="675">
        <f t="shared" si="3"/>
        <v>-7211.9200000000128</v>
      </c>
      <c r="K32" s="673">
        <f>'[2]Seat-IMV'!J32</f>
        <v>241053.80000000002</v>
      </c>
      <c r="L32" s="673">
        <v>214717.55</v>
      </c>
      <c r="M32" s="773">
        <f t="shared" si="4"/>
        <v>26336.250000000029</v>
      </c>
      <c r="N32" s="688">
        <f t="shared" si="5"/>
        <v>627780.4</v>
      </c>
      <c r="O32" s="689">
        <f t="shared" si="5"/>
        <v>620050.34000000008</v>
      </c>
      <c r="P32" s="690">
        <f t="shared" si="6"/>
        <v>7730.0599999999395</v>
      </c>
      <c r="Q32" s="673">
        <f>'[2]Seat-IMV'!M32</f>
        <v>189894.9</v>
      </c>
      <c r="R32" s="673">
        <v>98513.72</v>
      </c>
      <c r="S32" s="675">
        <f t="shared" si="7"/>
        <v>91381.18</v>
      </c>
      <c r="T32" s="673">
        <f>'[2]Seat-IMV'!P32</f>
        <v>183825.2</v>
      </c>
      <c r="U32" s="673"/>
      <c r="V32" s="675">
        <f t="shared" si="8"/>
        <v>183825.2</v>
      </c>
      <c r="W32" s="673">
        <f>'[2]Seat-IMV'!S32</f>
        <v>241053.80000000002</v>
      </c>
      <c r="X32" s="673"/>
      <c r="Y32" s="773">
        <f t="shared" si="9"/>
        <v>241053.80000000002</v>
      </c>
      <c r="Z32" s="688">
        <f t="shared" si="10"/>
        <v>614773.9</v>
      </c>
      <c r="AA32" s="701">
        <f t="shared" si="10"/>
        <v>98513.72</v>
      </c>
      <c r="AB32" s="690">
        <f t="shared" si="11"/>
        <v>516260.18000000005</v>
      </c>
      <c r="AC32" s="779">
        <f t="shared" si="12"/>
        <v>1242554.3</v>
      </c>
      <c r="AD32" s="776">
        <f t="shared" si="12"/>
        <v>718564.06</v>
      </c>
      <c r="AE32" s="777">
        <f t="shared" si="13"/>
        <v>523990.24</v>
      </c>
      <c r="AF32" s="672">
        <f>'[2]Seat-IMV'!Y32</f>
        <v>185559.4</v>
      </c>
      <c r="AG32" s="673"/>
      <c r="AH32" s="674">
        <f t="shared" si="14"/>
        <v>185559.4</v>
      </c>
      <c r="AI32" s="673">
        <f>'[2]Seat-IMV'!AB32</f>
        <v>185559.4</v>
      </c>
      <c r="AJ32" s="673"/>
      <c r="AK32" s="675">
        <f t="shared" si="15"/>
        <v>185559.4</v>
      </c>
      <c r="AL32" s="673">
        <f>'[2]Seat-IMV'!AE32</f>
        <v>211572.40000000002</v>
      </c>
      <c r="AM32" s="673"/>
      <c r="AN32" s="675">
        <f t="shared" si="16"/>
        <v>211572.40000000002</v>
      </c>
      <c r="AO32" s="688">
        <f t="shared" si="17"/>
        <v>582691.19999999995</v>
      </c>
      <c r="AP32" s="689">
        <f t="shared" si="17"/>
        <v>0</v>
      </c>
      <c r="AQ32" s="690">
        <f t="shared" si="18"/>
        <v>582691.19999999995</v>
      </c>
      <c r="AR32" s="673">
        <f>'[2]Seat-IMV'!AH32</f>
        <v>176888.4</v>
      </c>
      <c r="AS32" s="673"/>
      <c r="AT32" s="674">
        <f t="shared" si="19"/>
        <v>176888.4</v>
      </c>
      <c r="AU32" s="673">
        <f>'[2]Seat-IMV'!AK32</f>
        <v>211572.40000000002</v>
      </c>
      <c r="AV32" s="673"/>
      <c r="AW32" s="675">
        <f t="shared" si="20"/>
        <v>211572.40000000002</v>
      </c>
      <c r="AX32" s="673">
        <f>'[2]Seat-IMV'!AN32</f>
        <v>211572.40000000002</v>
      </c>
      <c r="AY32" s="673"/>
      <c r="AZ32" s="773">
        <f t="shared" si="21"/>
        <v>211572.40000000002</v>
      </c>
      <c r="BA32" s="688">
        <f t="shared" si="22"/>
        <v>600033.20000000007</v>
      </c>
      <c r="BB32" s="701">
        <f t="shared" si="22"/>
        <v>0</v>
      </c>
      <c r="BC32" s="706">
        <f t="shared" si="23"/>
        <v>600033.20000000007</v>
      </c>
      <c r="BD32" s="711">
        <f t="shared" si="0"/>
        <v>1182724.3999999999</v>
      </c>
      <c r="BE32" s="715">
        <f t="shared" si="1"/>
        <v>0</v>
      </c>
      <c r="BF32" s="716">
        <f t="shared" si="24"/>
        <v>1182724.3999999999</v>
      </c>
      <c r="BG32" s="717">
        <f t="shared" si="25"/>
        <v>2425278.7000000002</v>
      </c>
      <c r="BH32" s="672">
        <f t="shared" si="26"/>
        <v>718564.06</v>
      </c>
      <c r="BI32" s="677">
        <f t="shared" si="27"/>
        <v>1706714.6400000001</v>
      </c>
      <c r="BJ32" s="541"/>
      <c r="BK32" s="380"/>
      <c r="BL32" s="374">
        <f>ROUND(VLOOKUP($B32,Test!$A$6:$K$58,3),0)/1000</f>
        <v>238.68299999999999</v>
      </c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  <c r="CG32" s="380"/>
      <c r="CH32" s="380"/>
      <c r="CI32" s="380"/>
      <c r="CJ32" s="380"/>
      <c r="CK32" s="380"/>
      <c r="CL32" s="380"/>
      <c r="CM32" s="380"/>
      <c r="CN32" s="380"/>
      <c r="CO32" s="380"/>
      <c r="CP32" s="380"/>
      <c r="CQ32" s="380"/>
      <c r="CR32" s="380"/>
      <c r="CS32" s="380"/>
      <c r="CT32" s="380"/>
      <c r="CU32" s="380"/>
      <c r="CV32" s="380"/>
      <c r="CW32" s="380"/>
      <c r="CX32" s="380"/>
      <c r="CY32" s="380"/>
      <c r="CZ32" s="380"/>
      <c r="DA32" s="380"/>
      <c r="DB32" s="380"/>
      <c r="DC32" s="380"/>
      <c r="DD32" s="380"/>
      <c r="DE32" s="380"/>
      <c r="DF32" s="380"/>
      <c r="DG32" s="380"/>
      <c r="DH32" s="380"/>
      <c r="DI32" s="380"/>
      <c r="DJ32" s="380"/>
      <c r="DK32" s="380"/>
      <c r="DL32" s="380"/>
      <c r="DM32" s="380"/>
      <c r="DN32" s="380"/>
      <c r="DO32" s="391"/>
      <c r="DP32" s="391"/>
      <c r="DQ32" s="380"/>
      <c r="DR32" s="380"/>
      <c r="DS32" s="380"/>
      <c r="DT32" s="380"/>
    </row>
    <row r="33" spans="1:124" s="383" customFormat="1" ht="33" customHeight="1">
      <c r="A33" s="388">
        <f t="shared" si="28"/>
        <v>27</v>
      </c>
      <c r="B33" s="399">
        <v>51499</v>
      </c>
      <c r="C33" s="536" t="s">
        <v>23</v>
      </c>
      <c r="D33" s="698" t="s">
        <v>277</v>
      </c>
      <c r="E33" s="672">
        <f>'[2]Seat-IMV'!D33</f>
        <v>0</v>
      </c>
      <c r="F33" s="673"/>
      <c r="G33" s="675">
        <f t="shared" si="2"/>
        <v>0</v>
      </c>
      <c r="H33" s="673">
        <f>'[2]Seat-IMV'!G33</f>
        <v>0</v>
      </c>
      <c r="I33" s="673"/>
      <c r="J33" s="675">
        <f t="shared" si="3"/>
        <v>0</v>
      </c>
      <c r="K33" s="673">
        <f>'[2]Seat-IMV'!J33</f>
        <v>0</v>
      </c>
      <c r="L33" s="673"/>
      <c r="M33" s="773">
        <f t="shared" si="4"/>
        <v>0</v>
      </c>
      <c r="N33" s="688">
        <f t="shared" si="5"/>
        <v>0</v>
      </c>
      <c r="O33" s="689">
        <f t="shared" si="5"/>
        <v>0</v>
      </c>
      <c r="P33" s="690">
        <f t="shared" si="6"/>
        <v>0</v>
      </c>
      <c r="Q33" s="673">
        <f>'[2]Seat-IMV'!M33</f>
        <v>0</v>
      </c>
      <c r="R33" s="673"/>
      <c r="S33" s="675">
        <f t="shared" si="7"/>
        <v>0</v>
      </c>
      <c r="T33" s="673">
        <f>'[2]Seat-IMV'!P33</f>
        <v>0</v>
      </c>
      <c r="U33" s="673"/>
      <c r="V33" s="675">
        <f t="shared" si="8"/>
        <v>0</v>
      </c>
      <c r="W33" s="673">
        <f>'[2]Seat-IMV'!S33</f>
        <v>0</v>
      </c>
      <c r="X33" s="673"/>
      <c r="Y33" s="773">
        <f t="shared" si="9"/>
        <v>0</v>
      </c>
      <c r="Z33" s="688">
        <f t="shared" si="10"/>
        <v>0</v>
      </c>
      <c r="AA33" s="701">
        <f t="shared" si="10"/>
        <v>0</v>
      </c>
      <c r="AB33" s="690">
        <f t="shared" si="11"/>
        <v>0</v>
      </c>
      <c r="AC33" s="779">
        <f t="shared" si="12"/>
        <v>0</v>
      </c>
      <c r="AD33" s="776">
        <f t="shared" si="12"/>
        <v>0</v>
      </c>
      <c r="AE33" s="777">
        <f t="shared" si="13"/>
        <v>0</v>
      </c>
      <c r="AF33" s="672">
        <f>'[2]Seat-IMV'!Y33</f>
        <v>0</v>
      </c>
      <c r="AG33" s="673"/>
      <c r="AH33" s="674">
        <f t="shared" si="14"/>
        <v>0</v>
      </c>
      <c r="AI33" s="673">
        <f>'[2]Seat-IMV'!AB33</f>
        <v>0</v>
      </c>
      <c r="AJ33" s="673"/>
      <c r="AK33" s="675">
        <f t="shared" si="15"/>
        <v>0</v>
      </c>
      <c r="AL33" s="673">
        <f>'[2]Seat-IMV'!AE33</f>
        <v>0</v>
      </c>
      <c r="AM33" s="673"/>
      <c r="AN33" s="675">
        <f t="shared" si="16"/>
        <v>0</v>
      </c>
      <c r="AO33" s="688">
        <f t="shared" si="17"/>
        <v>0</v>
      </c>
      <c r="AP33" s="689">
        <f t="shared" si="17"/>
        <v>0</v>
      </c>
      <c r="AQ33" s="690">
        <f t="shared" si="18"/>
        <v>0</v>
      </c>
      <c r="AR33" s="673">
        <f>'[2]Seat-IMV'!AH33</f>
        <v>0</v>
      </c>
      <c r="AS33" s="673"/>
      <c r="AT33" s="674">
        <f t="shared" si="19"/>
        <v>0</v>
      </c>
      <c r="AU33" s="673">
        <f>'[2]Seat-IMV'!AK33</f>
        <v>0</v>
      </c>
      <c r="AV33" s="673"/>
      <c r="AW33" s="675">
        <f t="shared" si="20"/>
        <v>0</v>
      </c>
      <c r="AX33" s="673">
        <f>'[2]Seat-IMV'!AN33</f>
        <v>0</v>
      </c>
      <c r="AY33" s="673"/>
      <c r="AZ33" s="773">
        <f t="shared" si="21"/>
        <v>0</v>
      </c>
      <c r="BA33" s="688">
        <f t="shared" si="22"/>
        <v>0</v>
      </c>
      <c r="BB33" s="701">
        <f t="shared" si="22"/>
        <v>0</v>
      </c>
      <c r="BC33" s="706">
        <f t="shared" si="23"/>
        <v>0</v>
      </c>
      <c r="BD33" s="711">
        <f t="shared" si="0"/>
        <v>0</v>
      </c>
      <c r="BE33" s="715">
        <f t="shared" si="1"/>
        <v>0</v>
      </c>
      <c r="BF33" s="716">
        <f t="shared" si="24"/>
        <v>0</v>
      </c>
      <c r="BG33" s="717">
        <f t="shared" si="25"/>
        <v>0</v>
      </c>
      <c r="BH33" s="672">
        <f t="shared" si="26"/>
        <v>0</v>
      </c>
      <c r="BI33" s="677">
        <f t="shared" si="27"/>
        <v>0</v>
      </c>
      <c r="BJ33" s="541"/>
      <c r="BK33" s="380"/>
      <c r="BL33" s="374">
        <f>ROUND(VLOOKUP($B33,Test!$A$6:$K$58,3),0)/1000</f>
        <v>0</v>
      </c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  <c r="CO33" s="380"/>
      <c r="CP33" s="380"/>
      <c r="CQ33" s="380"/>
      <c r="CR33" s="380"/>
      <c r="CS33" s="380"/>
      <c r="CT33" s="380"/>
      <c r="CU33" s="380"/>
      <c r="CV33" s="380"/>
      <c r="CW33" s="380"/>
      <c r="CX33" s="380"/>
      <c r="CY33" s="380"/>
      <c r="CZ33" s="380"/>
      <c r="DA33" s="380"/>
      <c r="DB33" s="380"/>
      <c r="DC33" s="380"/>
      <c r="DD33" s="380"/>
      <c r="DE33" s="380"/>
      <c r="DF33" s="380"/>
      <c r="DG33" s="380"/>
      <c r="DH33" s="380"/>
      <c r="DI33" s="380"/>
      <c r="DJ33" s="380"/>
      <c r="DK33" s="380"/>
      <c r="DL33" s="380"/>
      <c r="DM33" s="380"/>
      <c r="DN33" s="380"/>
      <c r="DO33" s="391"/>
      <c r="DP33" s="391"/>
      <c r="DQ33" s="380"/>
      <c r="DR33" s="380"/>
      <c r="DS33" s="380"/>
      <c r="DT33" s="380"/>
    </row>
    <row r="34" spans="1:124" s="383" customFormat="1" ht="33" customHeight="1">
      <c r="A34" s="388">
        <f t="shared" si="28"/>
        <v>28</v>
      </c>
      <c r="B34" s="399">
        <v>51601</v>
      </c>
      <c r="C34" s="536" t="s">
        <v>24</v>
      </c>
      <c r="D34" s="698" t="s">
        <v>278</v>
      </c>
      <c r="E34" s="672">
        <f>'[2]Seat-IMV'!D34</f>
        <v>0</v>
      </c>
      <c r="F34" s="673"/>
      <c r="G34" s="675">
        <f t="shared" si="2"/>
        <v>0</v>
      </c>
      <c r="H34" s="673">
        <f>'[2]Seat-IMV'!G34</f>
        <v>0</v>
      </c>
      <c r="I34" s="673"/>
      <c r="J34" s="675">
        <f t="shared" si="3"/>
        <v>0</v>
      </c>
      <c r="K34" s="673">
        <f>'[2]Seat-IMV'!J34</f>
        <v>0</v>
      </c>
      <c r="L34" s="673"/>
      <c r="M34" s="773">
        <f t="shared" si="4"/>
        <v>0</v>
      </c>
      <c r="N34" s="688">
        <f t="shared" si="5"/>
        <v>0</v>
      </c>
      <c r="O34" s="689">
        <f t="shared" si="5"/>
        <v>0</v>
      </c>
      <c r="P34" s="690">
        <f t="shared" si="6"/>
        <v>0</v>
      </c>
      <c r="Q34" s="673">
        <f>'[2]Seat-IMV'!M34</f>
        <v>0</v>
      </c>
      <c r="R34" s="673"/>
      <c r="S34" s="675">
        <f t="shared" si="7"/>
        <v>0</v>
      </c>
      <c r="T34" s="673">
        <f>'[2]Seat-IMV'!P34</f>
        <v>0</v>
      </c>
      <c r="U34" s="673"/>
      <c r="V34" s="675">
        <f t="shared" si="8"/>
        <v>0</v>
      </c>
      <c r="W34" s="673">
        <f>'[2]Seat-IMV'!S34</f>
        <v>0</v>
      </c>
      <c r="X34" s="673"/>
      <c r="Y34" s="773">
        <f t="shared" si="9"/>
        <v>0</v>
      </c>
      <c r="Z34" s="688">
        <f t="shared" si="10"/>
        <v>0</v>
      </c>
      <c r="AA34" s="701">
        <f t="shared" si="10"/>
        <v>0</v>
      </c>
      <c r="AB34" s="690">
        <f t="shared" si="11"/>
        <v>0</v>
      </c>
      <c r="AC34" s="779">
        <f t="shared" si="12"/>
        <v>0</v>
      </c>
      <c r="AD34" s="776">
        <f t="shared" si="12"/>
        <v>0</v>
      </c>
      <c r="AE34" s="777">
        <f t="shared" si="13"/>
        <v>0</v>
      </c>
      <c r="AF34" s="672">
        <f>'[2]Seat-IMV'!Y34</f>
        <v>0</v>
      </c>
      <c r="AG34" s="673"/>
      <c r="AH34" s="674">
        <f t="shared" si="14"/>
        <v>0</v>
      </c>
      <c r="AI34" s="673">
        <f>'[2]Seat-IMV'!AB34</f>
        <v>0</v>
      </c>
      <c r="AJ34" s="673"/>
      <c r="AK34" s="675">
        <f t="shared" si="15"/>
        <v>0</v>
      </c>
      <c r="AL34" s="673">
        <f>'[2]Seat-IMV'!AE34</f>
        <v>0</v>
      </c>
      <c r="AM34" s="673"/>
      <c r="AN34" s="675">
        <f t="shared" si="16"/>
        <v>0</v>
      </c>
      <c r="AO34" s="688">
        <f t="shared" si="17"/>
        <v>0</v>
      </c>
      <c r="AP34" s="689">
        <f t="shared" si="17"/>
        <v>0</v>
      </c>
      <c r="AQ34" s="690">
        <f t="shared" si="18"/>
        <v>0</v>
      </c>
      <c r="AR34" s="673">
        <f>'[2]Seat-IMV'!AH34</f>
        <v>0</v>
      </c>
      <c r="AS34" s="673"/>
      <c r="AT34" s="674">
        <f t="shared" si="19"/>
        <v>0</v>
      </c>
      <c r="AU34" s="673">
        <f>'[2]Seat-IMV'!AK34</f>
        <v>0</v>
      </c>
      <c r="AV34" s="673"/>
      <c r="AW34" s="675">
        <f t="shared" si="20"/>
        <v>0</v>
      </c>
      <c r="AX34" s="673">
        <f>'[2]Seat-IMV'!AN34</f>
        <v>0</v>
      </c>
      <c r="AY34" s="673"/>
      <c r="AZ34" s="773">
        <f t="shared" si="21"/>
        <v>0</v>
      </c>
      <c r="BA34" s="688">
        <f t="shared" si="22"/>
        <v>0</v>
      </c>
      <c r="BB34" s="701">
        <f t="shared" si="22"/>
        <v>0</v>
      </c>
      <c r="BC34" s="706">
        <f t="shared" si="23"/>
        <v>0</v>
      </c>
      <c r="BD34" s="711">
        <f t="shared" si="0"/>
        <v>0</v>
      </c>
      <c r="BE34" s="715">
        <f t="shared" si="1"/>
        <v>0</v>
      </c>
      <c r="BF34" s="716">
        <f t="shared" si="24"/>
        <v>0</v>
      </c>
      <c r="BG34" s="717">
        <f t="shared" si="25"/>
        <v>0</v>
      </c>
      <c r="BH34" s="672">
        <f t="shared" si="26"/>
        <v>0</v>
      </c>
      <c r="BI34" s="677">
        <f t="shared" si="27"/>
        <v>0</v>
      </c>
      <c r="BJ34" s="541"/>
      <c r="BK34" s="380"/>
      <c r="BL34" s="374">
        <f>ROUND(VLOOKUP($B34,Test!$A$6:$K$58,3),0)/1000</f>
        <v>0</v>
      </c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  <c r="CO34" s="380"/>
      <c r="CP34" s="380"/>
      <c r="CQ34" s="380"/>
      <c r="CR34" s="380"/>
      <c r="CS34" s="380"/>
      <c r="CT34" s="380"/>
      <c r="CU34" s="380"/>
      <c r="CV34" s="380"/>
      <c r="CW34" s="380"/>
      <c r="CX34" s="380"/>
      <c r="CY34" s="380"/>
      <c r="CZ34" s="380"/>
      <c r="DA34" s="380"/>
      <c r="DB34" s="380"/>
      <c r="DC34" s="380"/>
      <c r="DD34" s="380"/>
      <c r="DE34" s="380"/>
      <c r="DF34" s="380"/>
      <c r="DG34" s="380"/>
      <c r="DH34" s="380"/>
      <c r="DI34" s="380"/>
      <c r="DJ34" s="380"/>
      <c r="DK34" s="380"/>
      <c r="DL34" s="380"/>
      <c r="DM34" s="380"/>
      <c r="DN34" s="380"/>
      <c r="DO34" s="391"/>
      <c r="DP34" s="391"/>
      <c r="DQ34" s="380"/>
      <c r="DR34" s="380"/>
      <c r="DS34" s="380"/>
      <c r="DT34" s="380"/>
    </row>
    <row r="35" spans="1:124" s="383" customFormat="1" ht="33" customHeight="1">
      <c r="A35" s="388">
        <f t="shared" si="28"/>
        <v>29</v>
      </c>
      <c r="B35" s="399">
        <v>51602</v>
      </c>
      <c r="C35" s="536" t="s">
        <v>25</v>
      </c>
      <c r="D35" s="698" t="s">
        <v>279</v>
      </c>
      <c r="E35" s="672">
        <f>'[2]Seat-IMV'!D35</f>
        <v>0</v>
      </c>
      <c r="F35" s="673"/>
      <c r="G35" s="675">
        <f t="shared" si="2"/>
        <v>0</v>
      </c>
      <c r="H35" s="673">
        <f>'[2]Seat-IMV'!G35</f>
        <v>0</v>
      </c>
      <c r="I35" s="673"/>
      <c r="J35" s="675">
        <f t="shared" si="3"/>
        <v>0</v>
      </c>
      <c r="K35" s="673">
        <f>'[2]Seat-IMV'!J35</f>
        <v>0</v>
      </c>
      <c r="L35" s="673"/>
      <c r="M35" s="773">
        <f t="shared" si="4"/>
        <v>0</v>
      </c>
      <c r="N35" s="688">
        <f t="shared" si="5"/>
        <v>0</v>
      </c>
      <c r="O35" s="689">
        <f t="shared" si="5"/>
        <v>0</v>
      </c>
      <c r="P35" s="690">
        <f t="shared" si="6"/>
        <v>0</v>
      </c>
      <c r="Q35" s="673">
        <f>'[2]Seat-IMV'!M35</f>
        <v>0</v>
      </c>
      <c r="R35" s="673"/>
      <c r="S35" s="675">
        <f t="shared" si="7"/>
        <v>0</v>
      </c>
      <c r="T35" s="673">
        <f>'[2]Seat-IMV'!P35</f>
        <v>0</v>
      </c>
      <c r="U35" s="673"/>
      <c r="V35" s="675">
        <f t="shared" si="8"/>
        <v>0</v>
      </c>
      <c r="W35" s="673">
        <f>'[2]Seat-IMV'!S35</f>
        <v>0</v>
      </c>
      <c r="X35" s="673"/>
      <c r="Y35" s="773">
        <f t="shared" si="9"/>
        <v>0</v>
      </c>
      <c r="Z35" s="688">
        <f t="shared" si="10"/>
        <v>0</v>
      </c>
      <c r="AA35" s="701">
        <f t="shared" si="10"/>
        <v>0</v>
      </c>
      <c r="AB35" s="690">
        <f t="shared" si="11"/>
        <v>0</v>
      </c>
      <c r="AC35" s="779">
        <f t="shared" si="12"/>
        <v>0</v>
      </c>
      <c r="AD35" s="776">
        <f t="shared" si="12"/>
        <v>0</v>
      </c>
      <c r="AE35" s="777">
        <f t="shared" si="13"/>
        <v>0</v>
      </c>
      <c r="AF35" s="672">
        <f>'[2]Seat-IMV'!Y35</f>
        <v>0</v>
      </c>
      <c r="AG35" s="673"/>
      <c r="AH35" s="674">
        <f t="shared" si="14"/>
        <v>0</v>
      </c>
      <c r="AI35" s="673">
        <f>'[2]Seat-IMV'!AB35</f>
        <v>0</v>
      </c>
      <c r="AJ35" s="673"/>
      <c r="AK35" s="675">
        <f t="shared" si="15"/>
        <v>0</v>
      </c>
      <c r="AL35" s="673">
        <f>'[2]Seat-IMV'!AE35</f>
        <v>0</v>
      </c>
      <c r="AM35" s="673"/>
      <c r="AN35" s="675">
        <f t="shared" si="16"/>
        <v>0</v>
      </c>
      <c r="AO35" s="688">
        <f t="shared" si="17"/>
        <v>0</v>
      </c>
      <c r="AP35" s="689">
        <f t="shared" si="17"/>
        <v>0</v>
      </c>
      <c r="AQ35" s="690">
        <f t="shared" si="18"/>
        <v>0</v>
      </c>
      <c r="AR35" s="673">
        <f>'[2]Seat-IMV'!AH35</f>
        <v>0</v>
      </c>
      <c r="AS35" s="673"/>
      <c r="AT35" s="674">
        <f t="shared" si="19"/>
        <v>0</v>
      </c>
      <c r="AU35" s="673">
        <f>'[2]Seat-IMV'!AK35</f>
        <v>0</v>
      </c>
      <c r="AV35" s="673"/>
      <c r="AW35" s="675">
        <f t="shared" si="20"/>
        <v>0</v>
      </c>
      <c r="AX35" s="673">
        <f>'[2]Seat-IMV'!AN35</f>
        <v>0</v>
      </c>
      <c r="AY35" s="673"/>
      <c r="AZ35" s="773">
        <f t="shared" si="21"/>
        <v>0</v>
      </c>
      <c r="BA35" s="688">
        <f t="shared" si="22"/>
        <v>0</v>
      </c>
      <c r="BB35" s="701">
        <f t="shared" si="22"/>
        <v>0</v>
      </c>
      <c r="BC35" s="706">
        <f t="shared" si="23"/>
        <v>0</v>
      </c>
      <c r="BD35" s="711">
        <f t="shared" si="0"/>
        <v>0</v>
      </c>
      <c r="BE35" s="715">
        <f t="shared" si="1"/>
        <v>0</v>
      </c>
      <c r="BF35" s="716">
        <f t="shared" si="24"/>
        <v>0</v>
      </c>
      <c r="BG35" s="717">
        <f t="shared" si="25"/>
        <v>0</v>
      </c>
      <c r="BH35" s="672">
        <f t="shared" si="26"/>
        <v>0</v>
      </c>
      <c r="BI35" s="677">
        <f t="shared" si="27"/>
        <v>0</v>
      </c>
      <c r="BJ35" s="541"/>
      <c r="BK35" s="380"/>
      <c r="BL35" s="374">
        <f>ROUND(VLOOKUP($B35,Test!$A$6:$K$58,3),0)/1000</f>
        <v>0</v>
      </c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  <c r="CG35" s="380"/>
      <c r="CH35" s="380"/>
      <c r="CI35" s="380"/>
      <c r="CJ35" s="380"/>
      <c r="CK35" s="380"/>
      <c r="CL35" s="380"/>
      <c r="CM35" s="380"/>
      <c r="CN35" s="380"/>
      <c r="CO35" s="380"/>
      <c r="CP35" s="380"/>
      <c r="CQ35" s="380"/>
      <c r="CR35" s="380"/>
      <c r="CS35" s="380"/>
      <c r="CT35" s="380"/>
      <c r="CU35" s="380"/>
      <c r="CV35" s="380"/>
      <c r="CW35" s="380"/>
      <c r="CX35" s="380"/>
      <c r="CY35" s="380"/>
      <c r="CZ35" s="380"/>
      <c r="DA35" s="380"/>
      <c r="DB35" s="380"/>
      <c r="DC35" s="380"/>
      <c r="DD35" s="380"/>
      <c r="DE35" s="380"/>
      <c r="DF35" s="380"/>
      <c r="DG35" s="380"/>
      <c r="DH35" s="380"/>
      <c r="DI35" s="380"/>
      <c r="DJ35" s="380"/>
      <c r="DK35" s="380"/>
      <c r="DL35" s="380"/>
      <c r="DM35" s="380"/>
      <c r="DN35" s="380"/>
      <c r="DO35" s="391"/>
      <c r="DP35" s="391"/>
      <c r="DQ35" s="380"/>
      <c r="DR35" s="380"/>
      <c r="DS35" s="380"/>
      <c r="DT35" s="380"/>
    </row>
    <row r="36" spans="1:124" s="383" customFormat="1" ht="33" customHeight="1">
      <c r="A36" s="388">
        <f t="shared" si="28"/>
        <v>30</v>
      </c>
      <c r="B36" s="399">
        <v>51603</v>
      </c>
      <c r="C36" s="536" t="s">
        <v>26</v>
      </c>
      <c r="D36" s="698" t="s">
        <v>280</v>
      </c>
      <c r="E36" s="672">
        <f>'[2]Seat-IMV'!D36</f>
        <v>0</v>
      </c>
      <c r="F36" s="673"/>
      <c r="G36" s="675">
        <f t="shared" si="2"/>
        <v>0</v>
      </c>
      <c r="H36" s="673">
        <f>'[2]Seat-IMV'!G36</f>
        <v>0</v>
      </c>
      <c r="I36" s="673"/>
      <c r="J36" s="675">
        <f t="shared" si="3"/>
        <v>0</v>
      </c>
      <c r="K36" s="673">
        <f>'[2]Seat-IMV'!J36</f>
        <v>0</v>
      </c>
      <c r="L36" s="673"/>
      <c r="M36" s="773">
        <f t="shared" si="4"/>
        <v>0</v>
      </c>
      <c r="N36" s="688">
        <f t="shared" si="5"/>
        <v>0</v>
      </c>
      <c r="O36" s="689">
        <f t="shared" si="5"/>
        <v>0</v>
      </c>
      <c r="P36" s="690">
        <f t="shared" si="6"/>
        <v>0</v>
      </c>
      <c r="Q36" s="673">
        <f>'[2]Seat-IMV'!M36</f>
        <v>0</v>
      </c>
      <c r="R36" s="673"/>
      <c r="S36" s="675">
        <f t="shared" si="7"/>
        <v>0</v>
      </c>
      <c r="T36" s="673">
        <f>'[2]Seat-IMV'!P36</f>
        <v>0</v>
      </c>
      <c r="U36" s="673"/>
      <c r="V36" s="675">
        <f t="shared" si="8"/>
        <v>0</v>
      </c>
      <c r="W36" s="673">
        <f>'[2]Seat-IMV'!S36</f>
        <v>0</v>
      </c>
      <c r="X36" s="673"/>
      <c r="Y36" s="773">
        <f t="shared" si="9"/>
        <v>0</v>
      </c>
      <c r="Z36" s="688">
        <f t="shared" si="10"/>
        <v>0</v>
      </c>
      <c r="AA36" s="701">
        <f t="shared" si="10"/>
        <v>0</v>
      </c>
      <c r="AB36" s="690">
        <f t="shared" si="11"/>
        <v>0</v>
      </c>
      <c r="AC36" s="779">
        <f t="shared" si="12"/>
        <v>0</v>
      </c>
      <c r="AD36" s="776">
        <f t="shared" si="12"/>
        <v>0</v>
      </c>
      <c r="AE36" s="777">
        <f t="shared" si="13"/>
        <v>0</v>
      </c>
      <c r="AF36" s="672">
        <f>'[2]Seat-IMV'!Y36</f>
        <v>0</v>
      </c>
      <c r="AG36" s="673"/>
      <c r="AH36" s="674">
        <f t="shared" si="14"/>
        <v>0</v>
      </c>
      <c r="AI36" s="673">
        <f>'[2]Seat-IMV'!AB36</f>
        <v>0</v>
      </c>
      <c r="AJ36" s="673"/>
      <c r="AK36" s="675">
        <f t="shared" si="15"/>
        <v>0</v>
      </c>
      <c r="AL36" s="673">
        <f>'[2]Seat-IMV'!AE36</f>
        <v>0</v>
      </c>
      <c r="AM36" s="673"/>
      <c r="AN36" s="675">
        <f t="shared" si="16"/>
        <v>0</v>
      </c>
      <c r="AO36" s="688">
        <f t="shared" si="17"/>
        <v>0</v>
      </c>
      <c r="AP36" s="689">
        <f t="shared" si="17"/>
        <v>0</v>
      </c>
      <c r="AQ36" s="690">
        <f t="shared" si="18"/>
        <v>0</v>
      </c>
      <c r="AR36" s="673">
        <f>'[2]Seat-IMV'!AH36</f>
        <v>0</v>
      </c>
      <c r="AS36" s="673"/>
      <c r="AT36" s="674">
        <f t="shared" si="19"/>
        <v>0</v>
      </c>
      <c r="AU36" s="673">
        <f>'[2]Seat-IMV'!AK36</f>
        <v>0</v>
      </c>
      <c r="AV36" s="673"/>
      <c r="AW36" s="675">
        <f t="shared" si="20"/>
        <v>0</v>
      </c>
      <c r="AX36" s="673">
        <f>'[2]Seat-IMV'!AN36</f>
        <v>0</v>
      </c>
      <c r="AY36" s="673"/>
      <c r="AZ36" s="773">
        <f t="shared" si="21"/>
        <v>0</v>
      </c>
      <c r="BA36" s="688">
        <f t="shared" si="22"/>
        <v>0</v>
      </c>
      <c r="BB36" s="701">
        <f t="shared" si="22"/>
        <v>0</v>
      </c>
      <c r="BC36" s="706">
        <f t="shared" si="23"/>
        <v>0</v>
      </c>
      <c r="BD36" s="711">
        <f t="shared" si="0"/>
        <v>0</v>
      </c>
      <c r="BE36" s="715">
        <f t="shared" si="1"/>
        <v>0</v>
      </c>
      <c r="BF36" s="716">
        <f t="shared" si="24"/>
        <v>0</v>
      </c>
      <c r="BG36" s="717">
        <f t="shared" si="25"/>
        <v>0</v>
      </c>
      <c r="BH36" s="672">
        <f t="shared" si="26"/>
        <v>0</v>
      </c>
      <c r="BI36" s="677">
        <f t="shared" si="27"/>
        <v>0</v>
      </c>
      <c r="BJ36" s="541"/>
      <c r="BK36" s="380"/>
      <c r="BL36" s="374">
        <f>ROUND(VLOOKUP($B36,Test!$A$6:$K$58,3),0)/1000</f>
        <v>0</v>
      </c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  <c r="CO36" s="380"/>
      <c r="CP36" s="380"/>
      <c r="CQ36" s="380"/>
      <c r="CR36" s="380"/>
      <c r="CS36" s="380"/>
      <c r="CT36" s="380"/>
      <c r="CU36" s="380"/>
      <c r="CV36" s="380"/>
      <c r="CW36" s="380"/>
      <c r="CX36" s="380"/>
      <c r="CY36" s="380"/>
      <c r="CZ36" s="380"/>
      <c r="DA36" s="380"/>
      <c r="DB36" s="380"/>
      <c r="DC36" s="380"/>
      <c r="DD36" s="380"/>
      <c r="DE36" s="380"/>
      <c r="DF36" s="380"/>
      <c r="DG36" s="380"/>
      <c r="DH36" s="380"/>
      <c r="DI36" s="380"/>
      <c r="DJ36" s="380"/>
      <c r="DK36" s="380"/>
      <c r="DL36" s="380"/>
      <c r="DM36" s="380"/>
      <c r="DN36" s="380"/>
      <c r="DO36" s="391"/>
      <c r="DP36" s="391"/>
      <c r="DQ36" s="380"/>
      <c r="DR36" s="380"/>
      <c r="DS36" s="380"/>
      <c r="DT36" s="380"/>
    </row>
    <row r="37" spans="1:124" s="383" customFormat="1" ht="33" customHeight="1">
      <c r="A37" s="388">
        <f t="shared" si="28"/>
        <v>31</v>
      </c>
      <c r="B37" s="399">
        <v>51604</v>
      </c>
      <c r="C37" s="536" t="s">
        <v>27</v>
      </c>
      <c r="D37" s="698" t="s">
        <v>281</v>
      </c>
      <c r="E37" s="672">
        <f>'[2]Seat-IMV'!D37</f>
        <v>0</v>
      </c>
      <c r="F37" s="673"/>
      <c r="G37" s="675">
        <f t="shared" si="2"/>
        <v>0</v>
      </c>
      <c r="H37" s="673">
        <f>'[2]Seat-IMV'!G37</f>
        <v>0</v>
      </c>
      <c r="I37" s="673"/>
      <c r="J37" s="675">
        <f t="shared" si="3"/>
        <v>0</v>
      </c>
      <c r="K37" s="673">
        <f>'[2]Seat-IMV'!J37</f>
        <v>0</v>
      </c>
      <c r="L37" s="673"/>
      <c r="M37" s="773">
        <f t="shared" si="4"/>
        <v>0</v>
      </c>
      <c r="N37" s="688">
        <f t="shared" si="5"/>
        <v>0</v>
      </c>
      <c r="O37" s="689">
        <f t="shared" si="5"/>
        <v>0</v>
      </c>
      <c r="P37" s="690">
        <f t="shared" si="6"/>
        <v>0</v>
      </c>
      <c r="Q37" s="673">
        <f>'[2]Seat-IMV'!M37</f>
        <v>0</v>
      </c>
      <c r="R37" s="673"/>
      <c r="S37" s="675">
        <f t="shared" si="7"/>
        <v>0</v>
      </c>
      <c r="T37" s="673">
        <f>'[2]Seat-IMV'!P37</f>
        <v>0</v>
      </c>
      <c r="U37" s="673"/>
      <c r="V37" s="675">
        <f t="shared" si="8"/>
        <v>0</v>
      </c>
      <c r="W37" s="673">
        <f>'[2]Seat-IMV'!S37</f>
        <v>0</v>
      </c>
      <c r="X37" s="673"/>
      <c r="Y37" s="773">
        <f t="shared" si="9"/>
        <v>0</v>
      </c>
      <c r="Z37" s="688">
        <f t="shared" si="10"/>
        <v>0</v>
      </c>
      <c r="AA37" s="701">
        <f t="shared" si="10"/>
        <v>0</v>
      </c>
      <c r="AB37" s="690">
        <f t="shared" si="11"/>
        <v>0</v>
      </c>
      <c r="AC37" s="779">
        <f t="shared" si="12"/>
        <v>0</v>
      </c>
      <c r="AD37" s="776">
        <f t="shared" si="12"/>
        <v>0</v>
      </c>
      <c r="AE37" s="777">
        <f t="shared" si="13"/>
        <v>0</v>
      </c>
      <c r="AF37" s="672">
        <f>'[2]Seat-IMV'!Y37</f>
        <v>0</v>
      </c>
      <c r="AG37" s="673"/>
      <c r="AH37" s="674">
        <f t="shared" si="14"/>
        <v>0</v>
      </c>
      <c r="AI37" s="673">
        <f>'[2]Seat-IMV'!AB37</f>
        <v>0</v>
      </c>
      <c r="AJ37" s="673"/>
      <c r="AK37" s="675">
        <f t="shared" si="15"/>
        <v>0</v>
      </c>
      <c r="AL37" s="673">
        <f>'[2]Seat-IMV'!AE37</f>
        <v>0</v>
      </c>
      <c r="AM37" s="673"/>
      <c r="AN37" s="675">
        <f t="shared" si="16"/>
        <v>0</v>
      </c>
      <c r="AO37" s="688">
        <f t="shared" si="17"/>
        <v>0</v>
      </c>
      <c r="AP37" s="689">
        <f t="shared" si="17"/>
        <v>0</v>
      </c>
      <c r="AQ37" s="690">
        <f t="shared" si="18"/>
        <v>0</v>
      </c>
      <c r="AR37" s="673">
        <f>'[2]Seat-IMV'!AH37</f>
        <v>0</v>
      </c>
      <c r="AS37" s="673"/>
      <c r="AT37" s="674">
        <f t="shared" si="19"/>
        <v>0</v>
      </c>
      <c r="AU37" s="673">
        <f>'[2]Seat-IMV'!AK37</f>
        <v>0</v>
      </c>
      <c r="AV37" s="673"/>
      <c r="AW37" s="675">
        <f t="shared" si="20"/>
        <v>0</v>
      </c>
      <c r="AX37" s="673">
        <f>'[2]Seat-IMV'!AN37</f>
        <v>0</v>
      </c>
      <c r="AY37" s="673"/>
      <c r="AZ37" s="773">
        <f t="shared" si="21"/>
        <v>0</v>
      </c>
      <c r="BA37" s="688">
        <f t="shared" si="22"/>
        <v>0</v>
      </c>
      <c r="BB37" s="701">
        <f t="shared" si="22"/>
        <v>0</v>
      </c>
      <c r="BC37" s="706">
        <f t="shared" si="23"/>
        <v>0</v>
      </c>
      <c r="BD37" s="711">
        <f t="shared" si="0"/>
        <v>0</v>
      </c>
      <c r="BE37" s="715">
        <f t="shared" si="1"/>
        <v>0</v>
      </c>
      <c r="BF37" s="716">
        <f t="shared" si="24"/>
        <v>0</v>
      </c>
      <c r="BG37" s="717">
        <f t="shared" si="25"/>
        <v>0</v>
      </c>
      <c r="BH37" s="672">
        <f t="shared" si="26"/>
        <v>0</v>
      </c>
      <c r="BI37" s="677">
        <f t="shared" si="27"/>
        <v>0</v>
      </c>
      <c r="BJ37" s="541"/>
      <c r="BK37" s="380"/>
      <c r="BL37" s="374">
        <f>ROUND(VLOOKUP($B37,Test!$A$6:$K$58,3),0)/1000</f>
        <v>0</v>
      </c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  <c r="CO37" s="380"/>
      <c r="CP37" s="380"/>
      <c r="CQ37" s="380"/>
      <c r="CR37" s="380"/>
      <c r="CS37" s="380"/>
      <c r="CT37" s="380"/>
      <c r="CU37" s="380"/>
      <c r="CV37" s="380"/>
      <c r="CW37" s="380"/>
      <c r="CX37" s="380"/>
      <c r="CY37" s="380"/>
      <c r="CZ37" s="380"/>
      <c r="DA37" s="380"/>
      <c r="DB37" s="380"/>
      <c r="DC37" s="380"/>
      <c r="DD37" s="380"/>
      <c r="DE37" s="380"/>
      <c r="DF37" s="380"/>
      <c r="DG37" s="380"/>
      <c r="DH37" s="380"/>
      <c r="DI37" s="380"/>
      <c r="DJ37" s="380"/>
      <c r="DK37" s="380"/>
      <c r="DL37" s="380"/>
      <c r="DM37" s="380"/>
      <c r="DN37" s="380"/>
      <c r="DO37" s="391"/>
      <c r="DP37" s="391"/>
      <c r="DQ37" s="380"/>
      <c r="DR37" s="380"/>
      <c r="DS37" s="380"/>
      <c r="DT37" s="380"/>
    </row>
    <row r="38" spans="1:124" s="383" customFormat="1" ht="33" customHeight="1">
      <c r="A38" s="388">
        <f t="shared" si="28"/>
        <v>32</v>
      </c>
      <c r="B38" s="399">
        <v>51605</v>
      </c>
      <c r="C38" s="536" t="s">
        <v>28</v>
      </c>
      <c r="D38" s="698" t="s">
        <v>282</v>
      </c>
      <c r="E38" s="672">
        <f>'[2]Seat-IMV'!D38</f>
        <v>0</v>
      </c>
      <c r="F38" s="673"/>
      <c r="G38" s="675">
        <f t="shared" si="2"/>
        <v>0</v>
      </c>
      <c r="H38" s="673">
        <f>'[2]Seat-IMV'!G38</f>
        <v>0</v>
      </c>
      <c r="I38" s="673"/>
      <c r="J38" s="675">
        <f t="shared" si="3"/>
        <v>0</v>
      </c>
      <c r="K38" s="673">
        <f>'[2]Seat-IMV'!J38</f>
        <v>0</v>
      </c>
      <c r="L38" s="673"/>
      <c r="M38" s="773">
        <f t="shared" si="4"/>
        <v>0</v>
      </c>
      <c r="N38" s="688">
        <f t="shared" si="5"/>
        <v>0</v>
      </c>
      <c r="O38" s="689">
        <f t="shared" si="5"/>
        <v>0</v>
      </c>
      <c r="P38" s="690">
        <f t="shared" si="6"/>
        <v>0</v>
      </c>
      <c r="Q38" s="673">
        <f>'[2]Seat-IMV'!M38</f>
        <v>0</v>
      </c>
      <c r="R38" s="673"/>
      <c r="S38" s="675">
        <f t="shared" si="7"/>
        <v>0</v>
      </c>
      <c r="T38" s="673">
        <f>'[2]Seat-IMV'!P38</f>
        <v>0</v>
      </c>
      <c r="U38" s="673"/>
      <c r="V38" s="675">
        <f t="shared" si="8"/>
        <v>0</v>
      </c>
      <c r="W38" s="673">
        <f>'[2]Seat-IMV'!S38</f>
        <v>0</v>
      </c>
      <c r="X38" s="673"/>
      <c r="Y38" s="773">
        <f t="shared" si="9"/>
        <v>0</v>
      </c>
      <c r="Z38" s="688">
        <f t="shared" si="10"/>
        <v>0</v>
      </c>
      <c r="AA38" s="701">
        <f t="shared" si="10"/>
        <v>0</v>
      </c>
      <c r="AB38" s="690">
        <f t="shared" si="11"/>
        <v>0</v>
      </c>
      <c r="AC38" s="779">
        <f t="shared" si="12"/>
        <v>0</v>
      </c>
      <c r="AD38" s="776">
        <f t="shared" si="12"/>
        <v>0</v>
      </c>
      <c r="AE38" s="777">
        <f t="shared" si="13"/>
        <v>0</v>
      </c>
      <c r="AF38" s="672">
        <f>'[2]Seat-IMV'!Y38</f>
        <v>0</v>
      </c>
      <c r="AG38" s="673"/>
      <c r="AH38" s="674">
        <f t="shared" si="14"/>
        <v>0</v>
      </c>
      <c r="AI38" s="673">
        <f>'[2]Seat-IMV'!AB38</f>
        <v>0</v>
      </c>
      <c r="AJ38" s="673"/>
      <c r="AK38" s="675">
        <f t="shared" si="15"/>
        <v>0</v>
      </c>
      <c r="AL38" s="673">
        <f>'[2]Seat-IMV'!AE38</f>
        <v>0</v>
      </c>
      <c r="AM38" s="673"/>
      <c r="AN38" s="675">
        <f t="shared" si="16"/>
        <v>0</v>
      </c>
      <c r="AO38" s="688">
        <f t="shared" si="17"/>
        <v>0</v>
      </c>
      <c r="AP38" s="689">
        <f t="shared" si="17"/>
        <v>0</v>
      </c>
      <c r="AQ38" s="690">
        <f t="shared" si="18"/>
        <v>0</v>
      </c>
      <c r="AR38" s="673">
        <f>'[2]Seat-IMV'!AH38</f>
        <v>0</v>
      </c>
      <c r="AS38" s="673"/>
      <c r="AT38" s="674">
        <f t="shared" si="19"/>
        <v>0</v>
      </c>
      <c r="AU38" s="673">
        <f>'[2]Seat-IMV'!AK38</f>
        <v>0</v>
      </c>
      <c r="AV38" s="673"/>
      <c r="AW38" s="675">
        <f t="shared" si="20"/>
        <v>0</v>
      </c>
      <c r="AX38" s="673">
        <f>'[2]Seat-IMV'!AN38</f>
        <v>0</v>
      </c>
      <c r="AY38" s="673"/>
      <c r="AZ38" s="773">
        <f t="shared" si="21"/>
        <v>0</v>
      </c>
      <c r="BA38" s="688">
        <f t="shared" si="22"/>
        <v>0</v>
      </c>
      <c r="BB38" s="701">
        <f t="shared" si="22"/>
        <v>0</v>
      </c>
      <c r="BC38" s="706">
        <f t="shared" si="23"/>
        <v>0</v>
      </c>
      <c r="BD38" s="711">
        <f t="shared" si="0"/>
        <v>0</v>
      </c>
      <c r="BE38" s="715">
        <f t="shared" si="1"/>
        <v>0</v>
      </c>
      <c r="BF38" s="716">
        <f t="shared" si="24"/>
        <v>0</v>
      </c>
      <c r="BG38" s="717">
        <f t="shared" si="25"/>
        <v>0</v>
      </c>
      <c r="BH38" s="672">
        <f t="shared" si="26"/>
        <v>0</v>
      </c>
      <c r="BI38" s="677">
        <f t="shared" si="27"/>
        <v>0</v>
      </c>
      <c r="BJ38" s="541"/>
      <c r="BK38" s="380"/>
      <c r="BL38" s="374">
        <f>ROUND(VLOOKUP($B38,Test!$A$6:$K$58,3),0)/1000</f>
        <v>0</v>
      </c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  <c r="CO38" s="380"/>
      <c r="CP38" s="380"/>
      <c r="CQ38" s="380"/>
      <c r="CR38" s="380"/>
      <c r="CS38" s="380"/>
      <c r="CT38" s="380"/>
      <c r="CU38" s="380"/>
      <c r="CV38" s="380"/>
      <c r="CW38" s="380"/>
      <c r="CX38" s="380"/>
      <c r="CY38" s="380"/>
      <c r="CZ38" s="380"/>
      <c r="DA38" s="380"/>
      <c r="DB38" s="380"/>
      <c r="DC38" s="380"/>
      <c r="DD38" s="380"/>
      <c r="DE38" s="380"/>
      <c r="DF38" s="380"/>
      <c r="DG38" s="380"/>
      <c r="DH38" s="380"/>
      <c r="DI38" s="380"/>
      <c r="DJ38" s="380"/>
      <c r="DK38" s="380"/>
      <c r="DL38" s="380"/>
      <c r="DM38" s="380"/>
      <c r="DN38" s="380"/>
      <c r="DO38" s="391"/>
      <c r="DP38" s="391"/>
      <c r="DQ38" s="380"/>
      <c r="DR38" s="380"/>
      <c r="DS38" s="380"/>
      <c r="DT38" s="380"/>
    </row>
    <row r="39" spans="1:124" s="383" customFormat="1" ht="33" customHeight="1">
      <c r="A39" s="388">
        <f t="shared" si="28"/>
        <v>33</v>
      </c>
      <c r="B39" s="399">
        <v>51606</v>
      </c>
      <c r="C39" s="536" t="s">
        <v>29</v>
      </c>
      <c r="D39" s="698" t="s">
        <v>283</v>
      </c>
      <c r="E39" s="672">
        <f>'[2]Seat-IMV'!D39</f>
        <v>0</v>
      </c>
      <c r="F39" s="673"/>
      <c r="G39" s="675">
        <f t="shared" si="2"/>
        <v>0</v>
      </c>
      <c r="H39" s="673">
        <f>'[2]Seat-IMV'!G39</f>
        <v>0</v>
      </c>
      <c r="I39" s="673"/>
      <c r="J39" s="675">
        <f t="shared" si="3"/>
        <v>0</v>
      </c>
      <c r="K39" s="673">
        <f>'[2]Seat-IMV'!J39</f>
        <v>0</v>
      </c>
      <c r="L39" s="673"/>
      <c r="M39" s="773">
        <f t="shared" si="4"/>
        <v>0</v>
      </c>
      <c r="N39" s="688">
        <f t="shared" si="5"/>
        <v>0</v>
      </c>
      <c r="O39" s="689">
        <f t="shared" si="5"/>
        <v>0</v>
      </c>
      <c r="P39" s="690">
        <f t="shared" si="6"/>
        <v>0</v>
      </c>
      <c r="Q39" s="673">
        <f>'[2]Seat-IMV'!M39</f>
        <v>0</v>
      </c>
      <c r="R39" s="673"/>
      <c r="S39" s="675">
        <f t="shared" si="7"/>
        <v>0</v>
      </c>
      <c r="T39" s="673">
        <f>'[2]Seat-IMV'!P39</f>
        <v>0</v>
      </c>
      <c r="U39" s="673"/>
      <c r="V39" s="675">
        <f t="shared" si="8"/>
        <v>0</v>
      </c>
      <c r="W39" s="673">
        <f>'[2]Seat-IMV'!S39</f>
        <v>0</v>
      </c>
      <c r="X39" s="673"/>
      <c r="Y39" s="773">
        <f t="shared" si="9"/>
        <v>0</v>
      </c>
      <c r="Z39" s="688">
        <f t="shared" si="10"/>
        <v>0</v>
      </c>
      <c r="AA39" s="701">
        <f t="shared" si="10"/>
        <v>0</v>
      </c>
      <c r="AB39" s="690">
        <f t="shared" si="11"/>
        <v>0</v>
      </c>
      <c r="AC39" s="779">
        <f t="shared" si="12"/>
        <v>0</v>
      </c>
      <c r="AD39" s="776">
        <f t="shared" si="12"/>
        <v>0</v>
      </c>
      <c r="AE39" s="777">
        <f t="shared" si="13"/>
        <v>0</v>
      </c>
      <c r="AF39" s="672">
        <f>'[2]Seat-IMV'!Y39</f>
        <v>0</v>
      </c>
      <c r="AG39" s="673"/>
      <c r="AH39" s="674">
        <f t="shared" si="14"/>
        <v>0</v>
      </c>
      <c r="AI39" s="673">
        <f>'[2]Seat-IMV'!AB39</f>
        <v>0</v>
      </c>
      <c r="AJ39" s="673"/>
      <c r="AK39" s="675">
        <f t="shared" si="15"/>
        <v>0</v>
      </c>
      <c r="AL39" s="673">
        <f>'[2]Seat-IMV'!AE39</f>
        <v>0</v>
      </c>
      <c r="AM39" s="673"/>
      <c r="AN39" s="675">
        <f t="shared" si="16"/>
        <v>0</v>
      </c>
      <c r="AO39" s="688">
        <f t="shared" si="17"/>
        <v>0</v>
      </c>
      <c r="AP39" s="689">
        <f t="shared" si="17"/>
        <v>0</v>
      </c>
      <c r="AQ39" s="690">
        <f t="shared" si="18"/>
        <v>0</v>
      </c>
      <c r="AR39" s="673">
        <f>'[2]Seat-IMV'!AH39</f>
        <v>0</v>
      </c>
      <c r="AS39" s="673"/>
      <c r="AT39" s="674">
        <f t="shared" si="19"/>
        <v>0</v>
      </c>
      <c r="AU39" s="673">
        <f>'[2]Seat-IMV'!AK39</f>
        <v>0</v>
      </c>
      <c r="AV39" s="673"/>
      <c r="AW39" s="675">
        <f t="shared" si="20"/>
        <v>0</v>
      </c>
      <c r="AX39" s="673">
        <f>'[2]Seat-IMV'!AN39</f>
        <v>0</v>
      </c>
      <c r="AY39" s="673"/>
      <c r="AZ39" s="773">
        <f t="shared" si="21"/>
        <v>0</v>
      </c>
      <c r="BA39" s="688">
        <f t="shared" si="22"/>
        <v>0</v>
      </c>
      <c r="BB39" s="701">
        <f t="shared" si="22"/>
        <v>0</v>
      </c>
      <c r="BC39" s="706">
        <f t="shared" si="23"/>
        <v>0</v>
      </c>
      <c r="BD39" s="711">
        <f t="shared" si="0"/>
        <v>0</v>
      </c>
      <c r="BE39" s="715">
        <f t="shared" si="1"/>
        <v>0</v>
      </c>
      <c r="BF39" s="716">
        <f t="shared" si="24"/>
        <v>0</v>
      </c>
      <c r="BG39" s="717">
        <f t="shared" si="25"/>
        <v>0</v>
      </c>
      <c r="BH39" s="672">
        <f t="shared" si="26"/>
        <v>0</v>
      </c>
      <c r="BI39" s="677">
        <f t="shared" si="27"/>
        <v>0</v>
      </c>
      <c r="BJ39" s="541"/>
      <c r="BK39" s="380"/>
      <c r="BL39" s="374">
        <f>ROUND(VLOOKUP($B39,Test!$A$6:$K$58,3),0)/1000</f>
        <v>0</v>
      </c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  <c r="CO39" s="380"/>
      <c r="CP39" s="380"/>
      <c r="CQ39" s="380"/>
      <c r="CR39" s="380"/>
      <c r="CS39" s="380"/>
      <c r="CT39" s="380"/>
      <c r="CU39" s="380"/>
      <c r="CV39" s="380"/>
      <c r="CW39" s="380"/>
      <c r="CX39" s="380"/>
      <c r="CY39" s="380"/>
      <c r="CZ39" s="380"/>
      <c r="DA39" s="380"/>
      <c r="DB39" s="380"/>
      <c r="DC39" s="380"/>
      <c r="DD39" s="380"/>
      <c r="DE39" s="380"/>
      <c r="DF39" s="380"/>
      <c r="DG39" s="380"/>
      <c r="DH39" s="380"/>
      <c r="DI39" s="380"/>
      <c r="DJ39" s="380"/>
      <c r="DK39" s="380"/>
      <c r="DL39" s="380"/>
      <c r="DM39" s="380"/>
      <c r="DN39" s="380"/>
      <c r="DO39" s="391"/>
      <c r="DP39" s="391"/>
      <c r="DQ39" s="380"/>
      <c r="DR39" s="380"/>
      <c r="DS39" s="380"/>
      <c r="DT39" s="380"/>
    </row>
    <row r="40" spans="1:124" s="383" customFormat="1" ht="33" customHeight="1">
      <c r="A40" s="388">
        <f t="shared" si="28"/>
        <v>34</v>
      </c>
      <c r="B40" s="399">
        <v>51607</v>
      </c>
      <c r="C40" s="536" t="s">
        <v>242</v>
      </c>
      <c r="D40" s="698" t="s">
        <v>284</v>
      </c>
      <c r="E40" s="672">
        <f>'[2]Seat-IMV'!D40</f>
        <v>0</v>
      </c>
      <c r="F40" s="673"/>
      <c r="G40" s="675">
        <f t="shared" si="2"/>
        <v>0</v>
      </c>
      <c r="H40" s="673">
        <f>'[2]Seat-IMV'!G40</f>
        <v>0</v>
      </c>
      <c r="I40" s="673"/>
      <c r="J40" s="675">
        <f t="shared" si="3"/>
        <v>0</v>
      </c>
      <c r="K40" s="673">
        <f>'[2]Seat-IMV'!J40</f>
        <v>0</v>
      </c>
      <c r="L40" s="673"/>
      <c r="M40" s="773">
        <f t="shared" si="4"/>
        <v>0</v>
      </c>
      <c r="N40" s="688">
        <f t="shared" si="5"/>
        <v>0</v>
      </c>
      <c r="O40" s="689">
        <f t="shared" si="5"/>
        <v>0</v>
      </c>
      <c r="P40" s="690">
        <f t="shared" si="6"/>
        <v>0</v>
      </c>
      <c r="Q40" s="673">
        <f>'[2]Seat-IMV'!M40</f>
        <v>0</v>
      </c>
      <c r="R40" s="673"/>
      <c r="S40" s="675">
        <f t="shared" si="7"/>
        <v>0</v>
      </c>
      <c r="T40" s="673">
        <f>'[2]Seat-IMV'!P40</f>
        <v>0</v>
      </c>
      <c r="U40" s="673"/>
      <c r="V40" s="675">
        <f t="shared" si="8"/>
        <v>0</v>
      </c>
      <c r="W40" s="673">
        <f>'[2]Seat-IMV'!S40</f>
        <v>0</v>
      </c>
      <c r="X40" s="673"/>
      <c r="Y40" s="773">
        <f t="shared" si="9"/>
        <v>0</v>
      </c>
      <c r="Z40" s="688">
        <f t="shared" si="10"/>
        <v>0</v>
      </c>
      <c r="AA40" s="701">
        <f t="shared" si="10"/>
        <v>0</v>
      </c>
      <c r="AB40" s="690">
        <f t="shared" si="11"/>
        <v>0</v>
      </c>
      <c r="AC40" s="779">
        <f t="shared" si="12"/>
        <v>0</v>
      </c>
      <c r="AD40" s="776">
        <f t="shared" si="12"/>
        <v>0</v>
      </c>
      <c r="AE40" s="777">
        <f t="shared" si="13"/>
        <v>0</v>
      </c>
      <c r="AF40" s="672">
        <f>'[2]Seat-IMV'!Y40</f>
        <v>0</v>
      </c>
      <c r="AG40" s="673"/>
      <c r="AH40" s="674">
        <f t="shared" si="14"/>
        <v>0</v>
      </c>
      <c r="AI40" s="673">
        <f>'[2]Seat-IMV'!AB40</f>
        <v>0</v>
      </c>
      <c r="AJ40" s="673"/>
      <c r="AK40" s="675">
        <f t="shared" si="15"/>
        <v>0</v>
      </c>
      <c r="AL40" s="673">
        <f>'[2]Seat-IMV'!AE40</f>
        <v>0</v>
      </c>
      <c r="AM40" s="673"/>
      <c r="AN40" s="675">
        <f t="shared" si="16"/>
        <v>0</v>
      </c>
      <c r="AO40" s="688">
        <f t="shared" si="17"/>
        <v>0</v>
      </c>
      <c r="AP40" s="689">
        <f t="shared" si="17"/>
        <v>0</v>
      </c>
      <c r="AQ40" s="690">
        <f t="shared" si="18"/>
        <v>0</v>
      </c>
      <c r="AR40" s="673">
        <f>'[2]Seat-IMV'!AH40</f>
        <v>0</v>
      </c>
      <c r="AS40" s="673"/>
      <c r="AT40" s="674">
        <f t="shared" si="19"/>
        <v>0</v>
      </c>
      <c r="AU40" s="673">
        <f>'[2]Seat-IMV'!AK40</f>
        <v>0</v>
      </c>
      <c r="AV40" s="673"/>
      <c r="AW40" s="675">
        <f t="shared" si="20"/>
        <v>0</v>
      </c>
      <c r="AX40" s="673">
        <f>'[2]Seat-IMV'!AN40</f>
        <v>0</v>
      </c>
      <c r="AY40" s="673"/>
      <c r="AZ40" s="773">
        <f t="shared" si="21"/>
        <v>0</v>
      </c>
      <c r="BA40" s="688">
        <f t="shared" si="22"/>
        <v>0</v>
      </c>
      <c r="BB40" s="701">
        <f t="shared" si="22"/>
        <v>0</v>
      </c>
      <c r="BC40" s="706">
        <f t="shared" si="23"/>
        <v>0</v>
      </c>
      <c r="BD40" s="711">
        <f t="shared" si="0"/>
        <v>0</v>
      </c>
      <c r="BE40" s="715">
        <f t="shared" si="1"/>
        <v>0</v>
      </c>
      <c r="BF40" s="716">
        <f t="shared" si="24"/>
        <v>0</v>
      </c>
      <c r="BG40" s="717">
        <f t="shared" si="25"/>
        <v>0</v>
      </c>
      <c r="BH40" s="672">
        <f t="shared" si="26"/>
        <v>0</v>
      </c>
      <c r="BI40" s="677">
        <f t="shared" si="27"/>
        <v>0</v>
      </c>
      <c r="BJ40" s="541"/>
      <c r="BK40" s="380"/>
      <c r="BL40" s="374">
        <f>ROUND(VLOOKUP($B40,Test!$A$6:$K$58,3),0)/1000</f>
        <v>0</v>
      </c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  <c r="CO40" s="380"/>
      <c r="CP40" s="380"/>
      <c r="CQ40" s="380"/>
      <c r="CR40" s="380"/>
      <c r="CS40" s="380"/>
      <c r="CT40" s="380"/>
      <c r="CU40" s="380"/>
      <c r="CV40" s="380"/>
      <c r="CW40" s="380"/>
      <c r="CX40" s="380"/>
      <c r="CY40" s="380"/>
      <c r="CZ40" s="380"/>
      <c r="DA40" s="380"/>
      <c r="DB40" s="380"/>
      <c r="DC40" s="380"/>
      <c r="DD40" s="380"/>
      <c r="DE40" s="380"/>
      <c r="DF40" s="380"/>
      <c r="DG40" s="380"/>
      <c r="DH40" s="380"/>
      <c r="DI40" s="380"/>
      <c r="DJ40" s="380"/>
      <c r="DK40" s="380"/>
      <c r="DL40" s="380"/>
      <c r="DM40" s="380"/>
      <c r="DN40" s="380"/>
      <c r="DO40" s="391"/>
      <c r="DP40" s="391"/>
      <c r="DQ40" s="380"/>
      <c r="DR40" s="380"/>
      <c r="DS40" s="380"/>
      <c r="DT40" s="380"/>
    </row>
    <row r="41" spans="1:124" s="383" customFormat="1" ht="33" customHeight="1">
      <c r="A41" s="388">
        <f t="shared" si="28"/>
        <v>35</v>
      </c>
      <c r="B41" s="399">
        <v>51608</v>
      </c>
      <c r="C41" s="536" t="s">
        <v>31</v>
      </c>
      <c r="D41" s="698" t="s">
        <v>285</v>
      </c>
      <c r="E41" s="672">
        <f>'[2]Seat-IMV'!D41</f>
        <v>0</v>
      </c>
      <c r="F41" s="673"/>
      <c r="G41" s="675">
        <f t="shared" si="2"/>
        <v>0</v>
      </c>
      <c r="H41" s="673">
        <f>'[2]Seat-IMV'!G41</f>
        <v>0</v>
      </c>
      <c r="I41" s="673"/>
      <c r="J41" s="675">
        <f t="shared" si="3"/>
        <v>0</v>
      </c>
      <c r="K41" s="673">
        <f>'[2]Seat-IMV'!J41</f>
        <v>0</v>
      </c>
      <c r="L41" s="673"/>
      <c r="M41" s="773">
        <f t="shared" si="4"/>
        <v>0</v>
      </c>
      <c r="N41" s="688">
        <f t="shared" si="5"/>
        <v>0</v>
      </c>
      <c r="O41" s="689">
        <f t="shared" si="5"/>
        <v>0</v>
      </c>
      <c r="P41" s="690">
        <f t="shared" si="6"/>
        <v>0</v>
      </c>
      <c r="Q41" s="673">
        <f>'[2]Seat-IMV'!M41</f>
        <v>0</v>
      </c>
      <c r="R41" s="673"/>
      <c r="S41" s="675">
        <f t="shared" si="7"/>
        <v>0</v>
      </c>
      <c r="T41" s="673">
        <f>'[2]Seat-IMV'!P41</f>
        <v>0</v>
      </c>
      <c r="U41" s="673"/>
      <c r="V41" s="675">
        <f t="shared" si="8"/>
        <v>0</v>
      </c>
      <c r="W41" s="673">
        <f>'[2]Seat-IMV'!S41</f>
        <v>0</v>
      </c>
      <c r="X41" s="673"/>
      <c r="Y41" s="773">
        <f t="shared" si="9"/>
        <v>0</v>
      </c>
      <c r="Z41" s="688">
        <f t="shared" si="10"/>
        <v>0</v>
      </c>
      <c r="AA41" s="701">
        <f t="shared" si="10"/>
        <v>0</v>
      </c>
      <c r="AB41" s="690">
        <f t="shared" si="11"/>
        <v>0</v>
      </c>
      <c r="AC41" s="779">
        <f t="shared" si="12"/>
        <v>0</v>
      </c>
      <c r="AD41" s="776">
        <f t="shared" si="12"/>
        <v>0</v>
      </c>
      <c r="AE41" s="777">
        <f t="shared" si="13"/>
        <v>0</v>
      </c>
      <c r="AF41" s="672">
        <f>'[2]Seat-IMV'!Y41</f>
        <v>0</v>
      </c>
      <c r="AG41" s="673"/>
      <c r="AH41" s="674">
        <f t="shared" si="14"/>
        <v>0</v>
      </c>
      <c r="AI41" s="673">
        <f>'[2]Seat-IMV'!AB41</f>
        <v>0</v>
      </c>
      <c r="AJ41" s="673"/>
      <c r="AK41" s="675">
        <f t="shared" si="15"/>
        <v>0</v>
      </c>
      <c r="AL41" s="673">
        <f>'[2]Seat-IMV'!AE41</f>
        <v>0</v>
      </c>
      <c r="AM41" s="673"/>
      <c r="AN41" s="675">
        <f t="shared" si="16"/>
        <v>0</v>
      </c>
      <c r="AO41" s="688">
        <f t="shared" si="17"/>
        <v>0</v>
      </c>
      <c r="AP41" s="689">
        <f t="shared" si="17"/>
        <v>0</v>
      </c>
      <c r="AQ41" s="690">
        <f t="shared" si="18"/>
        <v>0</v>
      </c>
      <c r="AR41" s="673">
        <f>'[2]Seat-IMV'!AH41</f>
        <v>0</v>
      </c>
      <c r="AS41" s="673"/>
      <c r="AT41" s="674">
        <f t="shared" si="19"/>
        <v>0</v>
      </c>
      <c r="AU41" s="673">
        <f>'[2]Seat-IMV'!AK41</f>
        <v>0</v>
      </c>
      <c r="AV41" s="673"/>
      <c r="AW41" s="675">
        <f t="shared" si="20"/>
        <v>0</v>
      </c>
      <c r="AX41" s="673">
        <f>'[2]Seat-IMV'!AN41</f>
        <v>0</v>
      </c>
      <c r="AY41" s="673"/>
      <c r="AZ41" s="773">
        <f t="shared" si="21"/>
        <v>0</v>
      </c>
      <c r="BA41" s="688">
        <f t="shared" si="22"/>
        <v>0</v>
      </c>
      <c r="BB41" s="701">
        <f t="shared" si="22"/>
        <v>0</v>
      </c>
      <c r="BC41" s="706">
        <f t="shared" si="23"/>
        <v>0</v>
      </c>
      <c r="BD41" s="711">
        <f t="shared" si="0"/>
        <v>0</v>
      </c>
      <c r="BE41" s="715">
        <f t="shared" si="1"/>
        <v>0</v>
      </c>
      <c r="BF41" s="716">
        <f t="shared" si="24"/>
        <v>0</v>
      </c>
      <c r="BG41" s="717">
        <f t="shared" si="25"/>
        <v>0</v>
      </c>
      <c r="BH41" s="672">
        <f t="shared" si="26"/>
        <v>0</v>
      </c>
      <c r="BI41" s="677">
        <f t="shared" si="27"/>
        <v>0</v>
      </c>
      <c r="BJ41" s="541"/>
      <c r="BK41" s="380"/>
      <c r="BL41" s="374">
        <f>ROUND(VLOOKUP($B41,Test!$A$6:$K$58,3),0)/1000</f>
        <v>0</v>
      </c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  <c r="CG41" s="380"/>
      <c r="CH41" s="380"/>
      <c r="CI41" s="380"/>
      <c r="CJ41" s="380"/>
      <c r="CK41" s="380"/>
      <c r="CL41" s="380"/>
      <c r="CM41" s="380"/>
      <c r="CN41" s="380"/>
      <c r="CO41" s="380"/>
      <c r="CP41" s="380"/>
      <c r="CQ41" s="380"/>
      <c r="CR41" s="380"/>
      <c r="CS41" s="380"/>
      <c r="CT41" s="380"/>
      <c r="CU41" s="380"/>
      <c r="CV41" s="380"/>
      <c r="CW41" s="380"/>
      <c r="CX41" s="380"/>
      <c r="CY41" s="380"/>
      <c r="CZ41" s="380"/>
      <c r="DA41" s="380"/>
      <c r="DB41" s="380"/>
      <c r="DC41" s="380"/>
      <c r="DD41" s="380"/>
      <c r="DE41" s="380"/>
      <c r="DF41" s="380"/>
      <c r="DG41" s="380"/>
      <c r="DH41" s="380"/>
      <c r="DI41" s="380"/>
      <c r="DJ41" s="380"/>
      <c r="DK41" s="380"/>
      <c r="DL41" s="380"/>
      <c r="DM41" s="380"/>
      <c r="DN41" s="380"/>
      <c r="DO41" s="391"/>
      <c r="DP41" s="391"/>
      <c r="DQ41" s="380"/>
      <c r="DR41" s="380"/>
      <c r="DS41" s="380"/>
      <c r="DT41" s="380"/>
    </row>
    <row r="42" spans="1:124" s="383" customFormat="1" ht="33" customHeight="1">
      <c r="A42" s="388">
        <f t="shared" si="28"/>
        <v>36</v>
      </c>
      <c r="B42" s="399">
        <v>51609</v>
      </c>
      <c r="C42" s="536" t="s">
        <v>89</v>
      </c>
      <c r="D42" s="698" t="s">
        <v>286</v>
      </c>
      <c r="E42" s="672">
        <f>'[2]Seat-IMV'!D42</f>
        <v>0</v>
      </c>
      <c r="F42" s="673"/>
      <c r="G42" s="675">
        <f t="shared" si="2"/>
        <v>0</v>
      </c>
      <c r="H42" s="673">
        <f>'[2]Seat-IMV'!G42</f>
        <v>0</v>
      </c>
      <c r="I42" s="673"/>
      <c r="J42" s="675">
        <f t="shared" si="3"/>
        <v>0</v>
      </c>
      <c r="K42" s="673">
        <f>'[2]Seat-IMV'!J42</f>
        <v>0</v>
      </c>
      <c r="L42" s="673"/>
      <c r="M42" s="773">
        <f t="shared" si="4"/>
        <v>0</v>
      </c>
      <c r="N42" s="688">
        <f t="shared" si="5"/>
        <v>0</v>
      </c>
      <c r="O42" s="689">
        <f t="shared" si="5"/>
        <v>0</v>
      </c>
      <c r="P42" s="690">
        <f t="shared" si="6"/>
        <v>0</v>
      </c>
      <c r="Q42" s="673">
        <f>'[2]Seat-IMV'!M42</f>
        <v>0</v>
      </c>
      <c r="R42" s="673"/>
      <c r="S42" s="675">
        <f t="shared" si="7"/>
        <v>0</v>
      </c>
      <c r="T42" s="673">
        <f>'[2]Seat-IMV'!P42</f>
        <v>0</v>
      </c>
      <c r="U42" s="673"/>
      <c r="V42" s="675">
        <f t="shared" si="8"/>
        <v>0</v>
      </c>
      <c r="W42" s="673">
        <f>'[2]Seat-IMV'!S42</f>
        <v>0</v>
      </c>
      <c r="X42" s="673"/>
      <c r="Y42" s="773">
        <f t="shared" si="9"/>
        <v>0</v>
      </c>
      <c r="Z42" s="688">
        <f t="shared" si="10"/>
        <v>0</v>
      </c>
      <c r="AA42" s="701">
        <f t="shared" si="10"/>
        <v>0</v>
      </c>
      <c r="AB42" s="690">
        <f t="shared" si="11"/>
        <v>0</v>
      </c>
      <c r="AC42" s="779">
        <f t="shared" si="12"/>
        <v>0</v>
      </c>
      <c r="AD42" s="776">
        <f t="shared" si="12"/>
        <v>0</v>
      </c>
      <c r="AE42" s="777">
        <f t="shared" si="13"/>
        <v>0</v>
      </c>
      <c r="AF42" s="672">
        <f>'[2]Seat-IMV'!Y42</f>
        <v>0</v>
      </c>
      <c r="AG42" s="673"/>
      <c r="AH42" s="674">
        <f t="shared" si="14"/>
        <v>0</v>
      </c>
      <c r="AI42" s="673">
        <f>'[2]Seat-IMV'!AB42</f>
        <v>0</v>
      </c>
      <c r="AJ42" s="673"/>
      <c r="AK42" s="675">
        <f t="shared" si="15"/>
        <v>0</v>
      </c>
      <c r="AL42" s="673">
        <f>'[2]Seat-IMV'!AE42</f>
        <v>0</v>
      </c>
      <c r="AM42" s="673"/>
      <c r="AN42" s="675">
        <f t="shared" si="16"/>
        <v>0</v>
      </c>
      <c r="AO42" s="688">
        <f t="shared" si="17"/>
        <v>0</v>
      </c>
      <c r="AP42" s="689">
        <f t="shared" si="17"/>
        <v>0</v>
      </c>
      <c r="AQ42" s="690">
        <f t="shared" si="18"/>
        <v>0</v>
      </c>
      <c r="AR42" s="673">
        <f>'[2]Seat-IMV'!AH42</f>
        <v>0</v>
      </c>
      <c r="AS42" s="673"/>
      <c r="AT42" s="674">
        <f t="shared" si="19"/>
        <v>0</v>
      </c>
      <c r="AU42" s="673">
        <f>'[2]Seat-IMV'!AK42</f>
        <v>0</v>
      </c>
      <c r="AV42" s="673"/>
      <c r="AW42" s="675">
        <f t="shared" si="20"/>
        <v>0</v>
      </c>
      <c r="AX42" s="673">
        <f>'[2]Seat-IMV'!AN42</f>
        <v>0</v>
      </c>
      <c r="AY42" s="673"/>
      <c r="AZ42" s="773">
        <f t="shared" si="21"/>
        <v>0</v>
      </c>
      <c r="BA42" s="688">
        <f t="shared" si="22"/>
        <v>0</v>
      </c>
      <c r="BB42" s="701">
        <f t="shared" si="22"/>
        <v>0</v>
      </c>
      <c r="BC42" s="706">
        <f t="shared" si="23"/>
        <v>0</v>
      </c>
      <c r="BD42" s="711">
        <f t="shared" si="0"/>
        <v>0</v>
      </c>
      <c r="BE42" s="715">
        <f t="shared" si="1"/>
        <v>0</v>
      </c>
      <c r="BF42" s="716">
        <f t="shared" si="24"/>
        <v>0</v>
      </c>
      <c r="BG42" s="717">
        <f t="shared" si="25"/>
        <v>0</v>
      </c>
      <c r="BH42" s="672">
        <f t="shared" si="26"/>
        <v>0</v>
      </c>
      <c r="BI42" s="677">
        <f t="shared" si="27"/>
        <v>0</v>
      </c>
      <c r="BJ42" s="541"/>
      <c r="BK42" s="380"/>
      <c r="BL42" s="374">
        <f>ROUND(VLOOKUP($B42,Test!$A$6:$K$58,3),0)/1000</f>
        <v>0</v>
      </c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  <c r="CG42" s="380"/>
      <c r="CH42" s="380"/>
      <c r="CI42" s="380"/>
      <c r="CJ42" s="380"/>
      <c r="CK42" s="380"/>
      <c r="CL42" s="380"/>
      <c r="CM42" s="380"/>
      <c r="CN42" s="380"/>
      <c r="CO42" s="380"/>
      <c r="CP42" s="380"/>
      <c r="CQ42" s="380"/>
      <c r="CR42" s="380"/>
      <c r="CS42" s="380"/>
      <c r="CT42" s="380"/>
      <c r="CU42" s="380"/>
      <c r="CV42" s="380"/>
      <c r="CW42" s="380"/>
      <c r="CX42" s="380"/>
      <c r="CY42" s="380"/>
      <c r="CZ42" s="380"/>
      <c r="DA42" s="380"/>
      <c r="DB42" s="380"/>
      <c r="DC42" s="380"/>
      <c r="DD42" s="380"/>
      <c r="DE42" s="380"/>
      <c r="DF42" s="380"/>
      <c r="DG42" s="380"/>
      <c r="DH42" s="380"/>
      <c r="DI42" s="380"/>
      <c r="DJ42" s="380"/>
      <c r="DK42" s="380"/>
      <c r="DL42" s="380"/>
      <c r="DM42" s="380"/>
      <c r="DN42" s="380"/>
      <c r="DO42" s="391"/>
      <c r="DP42" s="391"/>
      <c r="DQ42" s="380"/>
      <c r="DR42" s="380"/>
      <c r="DS42" s="380"/>
      <c r="DT42" s="380"/>
    </row>
    <row r="43" spans="1:124" s="383" customFormat="1" ht="33" customHeight="1">
      <c r="A43" s="388">
        <f t="shared" si="28"/>
        <v>37</v>
      </c>
      <c r="B43" s="399">
        <v>51610</v>
      </c>
      <c r="C43" s="536" t="s">
        <v>32</v>
      </c>
      <c r="D43" s="698" t="s">
        <v>287</v>
      </c>
      <c r="E43" s="672">
        <f>'[2]Seat-IMV'!D43</f>
        <v>0</v>
      </c>
      <c r="F43" s="673"/>
      <c r="G43" s="675">
        <f t="shared" si="2"/>
        <v>0</v>
      </c>
      <c r="H43" s="673">
        <f>'[2]Seat-IMV'!G43</f>
        <v>0</v>
      </c>
      <c r="I43" s="673"/>
      <c r="J43" s="675">
        <f t="shared" si="3"/>
        <v>0</v>
      </c>
      <c r="K43" s="673">
        <f>'[2]Seat-IMV'!J43</f>
        <v>0</v>
      </c>
      <c r="L43" s="673"/>
      <c r="M43" s="773">
        <f t="shared" si="4"/>
        <v>0</v>
      </c>
      <c r="N43" s="688">
        <f t="shared" si="5"/>
        <v>0</v>
      </c>
      <c r="O43" s="689">
        <f t="shared" si="5"/>
        <v>0</v>
      </c>
      <c r="P43" s="690">
        <f t="shared" si="6"/>
        <v>0</v>
      </c>
      <c r="Q43" s="673">
        <f>'[2]Seat-IMV'!M43</f>
        <v>0</v>
      </c>
      <c r="R43" s="673"/>
      <c r="S43" s="675">
        <f t="shared" si="7"/>
        <v>0</v>
      </c>
      <c r="T43" s="673">
        <f>'[2]Seat-IMV'!P43</f>
        <v>0</v>
      </c>
      <c r="U43" s="673"/>
      <c r="V43" s="675">
        <f t="shared" si="8"/>
        <v>0</v>
      </c>
      <c r="W43" s="673">
        <f>'[2]Seat-IMV'!S43</f>
        <v>0</v>
      </c>
      <c r="X43" s="673"/>
      <c r="Y43" s="773">
        <f t="shared" si="9"/>
        <v>0</v>
      </c>
      <c r="Z43" s="688">
        <f t="shared" si="10"/>
        <v>0</v>
      </c>
      <c r="AA43" s="701">
        <f t="shared" si="10"/>
        <v>0</v>
      </c>
      <c r="AB43" s="690">
        <f t="shared" si="11"/>
        <v>0</v>
      </c>
      <c r="AC43" s="779">
        <f t="shared" si="12"/>
        <v>0</v>
      </c>
      <c r="AD43" s="776">
        <f t="shared" si="12"/>
        <v>0</v>
      </c>
      <c r="AE43" s="777">
        <f t="shared" si="13"/>
        <v>0</v>
      </c>
      <c r="AF43" s="672">
        <f>'[2]Seat-IMV'!Y43</f>
        <v>0</v>
      </c>
      <c r="AG43" s="673"/>
      <c r="AH43" s="674">
        <f t="shared" si="14"/>
        <v>0</v>
      </c>
      <c r="AI43" s="673">
        <f>'[2]Seat-IMV'!AB43</f>
        <v>0</v>
      </c>
      <c r="AJ43" s="673"/>
      <c r="AK43" s="675">
        <f t="shared" si="15"/>
        <v>0</v>
      </c>
      <c r="AL43" s="673">
        <f>'[2]Seat-IMV'!AE43</f>
        <v>0</v>
      </c>
      <c r="AM43" s="673"/>
      <c r="AN43" s="675">
        <f t="shared" si="16"/>
        <v>0</v>
      </c>
      <c r="AO43" s="688">
        <f t="shared" si="17"/>
        <v>0</v>
      </c>
      <c r="AP43" s="689">
        <f t="shared" si="17"/>
        <v>0</v>
      </c>
      <c r="AQ43" s="690">
        <f t="shared" si="18"/>
        <v>0</v>
      </c>
      <c r="AR43" s="673">
        <f>'[2]Seat-IMV'!AH43</f>
        <v>0</v>
      </c>
      <c r="AS43" s="673"/>
      <c r="AT43" s="674">
        <f t="shared" si="19"/>
        <v>0</v>
      </c>
      <c r="AU43" s="673">
        <f>'[2]Seat-IMV'!AK43</f>
        <v>0</v>
      </c>
      <c r="AV43" s="673"/>
      <c r="AW43" s="675">
        <f t="shared" si="20"/>
        <v>0</v>
      </c>
      <c r="AX43" s="673">
        <f>'[2]Seat-IMV'!AN43</f>
        <v>0</v>
      </c>
      <c r="AY43" s="673"/>
      <c r="AZ43" s="773">
        <f t="shared" si="21"/>
        <v>0</v>
      </c>
      <c r="BA43" s="688">
        <f t="shared" si="22"/>
        <v>0</v>
      </c>
      <c r="BB43" s="701">
        <f t="shared" si="22"/>
        <v>0</v>
      </c>
      <c r="BC43" s="706">
        <f t="shared" si="23"/>
        <v>0</v>
      </c>
      <c r="BD43" s="711">
        <f t="shared" si="0"/>
        <v>0</v>
      </c>
      <c r="BE43" s="715">
        <f t="shared" si="1"/>
        <v>0</v>
      </c>
      <c r="BF43" s="716">
        <f t="shared" si="24"/>
        <v>0</v>
      </c>
      <c r="BG43" s="717">
        <f t="shared" si="25"/>
        <v>0</v>
      </c>
      <c r="BH43" s="672">
        <f t="shared" si="26"/>
        <v>0</v>
      </c>
      <c r="BI43" s="677">
        <f t="shared" si="27"/>
        <v>0</v>
      </c>
      <c r="BJ43" s="541"/>
      <c r="BK43" s="380"/>
      <c r="BL43" s="374">
        <f>ROUND(VLOOKUP($B43,Test!$A$6:$K$58,3),0)/1000</f>
        <v>0</v>
      </c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  <c r="CG43" s="380"/>
      <c r="CH43" s="380"/>
      <c r="CI43" s="380"/>
      <c r="CJ43" s="380"/>
      <c r="CK43" s="380"/>
      <c r="CL43" s="380"/>
      <c r="CM43" s="380"/>
      <c r="CN43" s="380"/>
      <c r="CO43" s="380"/>
      <c r="CP43" s="380"/>
      <c r="CQ43" s="380"/>
      <c r="CR43" s="380"/>
      <c r="CS43" s="380"/>
      <c r="CT43" s="380"/>
      <c r="CU43" s="380"/>
      <c r="CV43" s="380"/>
      <c r="CW43" s="380"/>
      <c r="CX43" s="380"/>
      <c r="CY43" s="380"/>
      <c r="CZ43" s="380"/>
      <c r="DA43" s="380"/>
      <c r="DB43" s="380"/>
      <c r="DC43" s="380"/>
      <c r="DD43" s="380"/>
      <c r="DE43" s="380"/>
      <c r="DF43" s="380"/>
      <c r="DG43" s="380"/>
      <c r="DH43" s="380"/>
      <c r="DI43" s="380"/>
      <c r="DJ43" s="380"/>
      <c r="DK43" s="380"/>
      <c r="DL43" s="380"/>
      <c r="DM43" s="380"/>
      <c r="DN43" s="380"/>
      <c r="DO43" s="391"/>
      <c r="DP43" s="391"/>
      <c r="DQ43" s="380"/>
      <c r="DR43" s="380"/>
      <c r="DS43" s="380"/>
      <c r="DT43" s="380"/>
    </row>
    <row r="44" spans="1:124" s="383" customFormat="1" ht="33" customHeight="1">
      <c r="A44" s="388">
        <f t="shared" si="28"/>
        <v>38</v>
      </c>
      <c r="B44" s="399">
        <v>51611</v>
      </c>
      <c r="C44" s="536" t="s">
        <v>33</v>
      </c>
      <c r="D44" s="698" t="s">
        <v>288</v>
      </c>
      <c r="E44" s="672">
        <f>'[2]Seat-IMV'!D44</f>
        <v>77868.524052000008</v>
      </c>
      <c r="F44" s="673">
        <v>126395.01</v>
      </c>
      <c r="G44" s="675">
        <f t="shared" si="2"/>
        <v>-48526.485947999987</v>
      </c>
      <c r="H44" s="673">
        <f>'[2]Seat-IMV'!G44</f>
        <v>98959.254665999993</v>
      </c>
      <c r="I44" s="673">
        <v>51116.29</v>
      </c>
      <c r="J44" s="675">
        <f t="shared" si="3"/>
        <v>47842.964665999993</v>
      </c>
      <c r="K44" s="673">
        <f>'[2]Seat-IMV'!J44</f>
        <v>72066.357367999997</v>
      </c>
      <c r="L44" s="673">
        <v>85642.240000000005</v>
      </c>
      <c r="M44" s="773">
        <f t="shared" si="4"/>
        <v>-13575.882632000008</v>
      </c>
      <c r="N44" s="688">
        <f t="shared" si="5"/>
        <v>248894.13608599998</v>
      </c>
      <c r="O44" s="689">
        <f t="shared" si="5"/>
        <v>263153.53999999998</v>
      </c>
      <c r="P44" s="690">
        <f t="shared" si="6"/>
        <v>-14259.403913999995</v>
      </c>
      <c r="Q44" s="673">
        <f>'[2]Seat-IMV'!M44</f>
        <v>68839.092042999997</v>
      </c>
      <c r="R44" s="673">
        <v>61145.15</v>
      </c>
      <c r="S44" s="675">
        <f t="shared" si="7"/>
        <v>7693.9420429999955</v>
      </c>
      <c r="T44" s="673">
        <f>'[2]Seat-IMV'!P44</f>
        <v>95509.833197999993</v>
      </c>
      <c r="U44" s="673"/>
      <c r="V44" s="675">
        <f t="shared" si="8"/>
        <v>95509.833197999993</v>
      </c>
      <c r="W44" s="673">
        <f>'[2]Seat-IMV'!S44</f>
        <v>63665.472930000004</v>
      </c>
      <c r="X44" s="673"/>
      <c r="Y44" s="773">
        <f t="shared" si="9"/>
        <v>63665.472930000004</v>
      </c>
      <c r="Z44" s="688">
        <f t="shared" si="10"/>
        <v>228014.39817100001</v>
      </c>
      <c r="AA44" s="701">
        <f t="shared" si="10"/>
        <v>61145.15</v>
      </c>
      <c r="AB44" s="690">
        <f t="shared" si="11"/>
        <v>166869.24817100001</v>
      </c>
      <c r="AC44" s="779">
        <f t="shared" si="12"/>
        <v>476908.53425699996</v>
      </c>
      <c r="AD44" s="776">
        <f t="shared" si="12"/>
        <v>324298.69</v>
      </c>
      <c r="AE44" s="777">
        <f t="shared" si="13"/>
        <v>152609.84425699996</v>
      </c>
      <c r="AF44" s="672">
        <f>'[2]Seat-IMV'!Y44</f>
        <v>80703.533284999998</v>
      </c>
      <c r="AG44" s="673"/>
      <c r="AH44" s="674">
        <f t="shared" si="14"/>
        <v>80703.533284999998</v>
      </c>
      <c r="AI44" s="673">
        <f>'[2]Seat-IMV'!AB44</f>
        <v>83220.807857999971</v>
      </c>
      <c r="AJ44" s="673"/>
      <c r="AK44" s="675">
        <f t="shared" si="15"/>
        <v>83220.807857999971</v>
      </c>
      <c r="AL44" s="673">
        <f>'[2]Seat-IMV'!AE44</f>
        <v>65801.623535999999</v>
      </c>
      <c r="AM44" s="673"/>
      <c r="AN44" s="675">
        <f t="shared" si="16"/>
        <v>65801.623535999999</v>
      </c>
      <c r="AO44" s="688">
        <f t="shared" si="17"/>
        <v>229725.96467899997</v>
      </c>
      <c r="AP44" s="689">
        <f t="shared" si="17"/>
        <v>0</v>
      </c>
      <c r="AQ44" s="690">
        <f t="shared" si="18"/>
        <v>229725.96467899997</v>
      </c>
      <c r="AR44" s="673">
        <f>'[2]Seat-IMV'!AH44</f>
        <v>68841.910257999989</v>
      </c>
      <c r="AS44" s="673"/>
      <c r="AT44" s="674">
        <f t="shared" si="19"/>
        <v>68841.910257999989</v>
      </c>
      <c r="AU44" s="673">
        <f>'[2]Seat-IMV'!AK44</f>
        <v>95973.095538000009</v>
      </c>
      <c r="AV44" s="673"/>
      <c r="AW44" s="675">
        <f t="shared" si="20"/>
        <v>95973.095538000009</v>
      </c>
      <c r="AX44" s="673">
        <f>'[2]Seat-IMV'!AN44</f>
        <v>57394.618093000012</v>
      </c>
      <c r="AY44" s="673"/>
      <c r="AZ44" s="773">
        <f t="shared" si="21"/>
        <v>57394.618093000012</v>
      </c>
      <c r="BA44" s="688">
        <f t="shared" si="22"/>
        <v>222209.62388900004</v>
      </c>
      <c r="BB44" s="701">
        <f t="shared" si="22"/>
        <v>0</v>
      </c>
      <c r="BC44" s="706">
        <f t="shared" si="23"/>
        <v>222209.62388900004</v>
      </c>
      <c r="BD44" s="711">
        <f t="shared" si="0"/>
        <v>451935.58856800001</v>
      </c>
      <c r="BE44" s="715">
        <f t="shared" si="1"/>
        <v>0</v>
      </c>
      <c r="BF44" s="716">
        <f t="shared" si="24"/>
        <v>451935.58856800001</v>
      </c>
      <c r="BG44" s="717">
        <f t="shared" si="25"/>
        <v>928844.12282499997</v>
      </c>
      <c r="BH44" s="672">
        <f t="shared" si="26"/>
        <v>324298.69</v>
      </c>
      <c r="BI44" s="677">
        <f t="shared" si="27"/>
        <v>604545.43282500003</v>
      </c>
      <c r="BJ44" s="541"/>
      <c r="BK44" s="380"/>
      <c r="BL44" s="374">
        <f>ROUND(VLOOKUP($B44,Test!$A$6:$K$58,3),0)/1000</f>
        <v>86.712999999999994</v>
      </c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  <c r="CG44" s="380"/>
      <c r="CH44" s="380"/>
      <c r="CI44" s="380"/>
      <c r="CJ44" s="380"/>
      <c r="CK44" s="380"/>
      <c r="CL44" s="380"/>
      <c r="CM44" s="380"/>
      <c r="CN44" s="380"/>
      <c r="CO44" s="380"/>
      <c r="CP44" s="380"/>
      <c r="CQ44" s="380"/>
      <c r="CR44" s="380"/>
      <c r="CS44" s="380"/>
      <c r="CT44" s="380"/>
      <c r="CU44" s="380"/>
      <c r="CV44" s="380"/>
      <c r="CW44" s="380"/>
      <c r="CX44" s="380"/>
      <c r="CY44" s="380"/>
      <c r="CZ44" s="380"/>
      <c r="DA44" s="380"/>
      <c r="DB44" s="380"/>
      <c r="DC44" s="380"/>
      <c r="DD44" s="380"/>
      <c r="DE44" s="380"/>
      <c r="DF44" s="380"/>
      <c r="DG44" s="380"/>
      <c r="DH44" s="380"/>
      <c r="DI44" s="380"/>
      <c r="DJ44" s="380"/>
      <c r="DK44" s="380"/>
      <c r="DL44" s="380"/>
      <c r="DM44" s="380"/>
      <c r="DN44" s="380"/>
      <c r="DO44" s="391"/>
      <c r="DP44" s="391"/>
      <c r="DQ44" s="380"/>
      <c r="DR44" s="380"/>
      <c r="DS44" s="380"/>
      <c r="DT44" s="380"/>
    </row>
    <row r="45" spans="1:124" s="383" customFormat="1" ht="33" customHeight="1">
      <c r="A45" s="388">
        <f t="shared" si="28"/>
        <v>39</v>
      </c>
      <c r="B45" s="399">
        <v>51612</v>
      </c>
      <c r="C45" s="536" t="s">
        <v>34</v>
      </c>
      <c r="D45" s="698" t="s">
        <v>289</v>
      </c>
      <c r="E45" s="672">
        <f>'[2]Seat-IMV'!D45</f>
        <v>0</v>
      </c>
      <c r="F45" s="673"/>
      <c r="G45" s="675">
        <f t="shared" si="2"/>
        <v>0</v>
      </c>
      <c r="H45" s="673">
        <f>'[2]Seat-IMV'!G45</f>
        <v>0</v>
      </c>
      <c r="I45" s="673"/>
      <c r="J45" s="675">
        <f t="shared" si="3"/>
        <v>0</v>
      </c>
      <c r="K45" s="673">
        <f>'[2]Seat-IMV'!J45</f>
        <v>0</v>
      </c>
      <c r="L45" s="673"/>
      <c r="M45" s="773">
        <f t="shared" si="4"/>
        <v>0</v>
      </c>
      <c r="N45" s="688">
        <f t="shared" si="5"/>
        <v>0</v>
      </c>
      <c r="O45" s="689">
        <f t="shared" si="5"/>
        <v>0</v>
      </c>
      <c r="P45" s="690">
        <f t="shared" si="6"/>
        <v>0</v>
      </c>
      <c r="Q45" s="673">
        <f>'[2]Seat-IMV'!M45</f>
        <v>0</v>
      </c>
      <c r="R45" s="673"/>
      <c r="S45" s="675">
        <f t="shared" si="7"/>
        <v>0</v>
      </c>
      <c r="T45" s="673">
        <f>'[2]Seat-IMV'!P45</f>
        <v>0</v>
      </c>
      <c r="U45" s="673"/>
      <c r="V45" s="675">
        <f t="shared" si="8"/>
        <v>0</v>
      </c>
      <c r="W45" s="673">
        <f>'[2]Seat-IMV'!S45</f>
        <v>0</v>
      </c>
      <c r="X45" s="673"/>
      <c r="Y45" s="773">
        <f t="shared" si="9"/>
        <v>0</v>
      </c>
      <c r="Z45" s="688">
        <f t="shared" si="10"/>
        <v>0</v>
      </c>
      <c r="AA45" s="701">
        <f t="shared" si="10"/>
        <v>0</v>
      </c>
      <c r="AB45" s="690">
        <f t="shared" si="11"/>
        <v>0</v>
      </c>
      <c r="AC45" s="779">
        <f t="shared" si="12"/>
        <v>0</v>
      </c>
      <c r="AD45" s="776">
        <f t="shared" si="12"/>
        <v>0</v>
      </c>
      <c r="AE45" s="777">
        <f t="shared" si="13"/>
        <v>0</v>
      </c>
      <c r="AF45" s="672">
        <f>'[2]Seat-IMV'!Y45</f>
        <v>0</v>
      </c>
      <c r="AG45" s="673"/>
      <c r="AH45" s="674">
        <f t="shared" si="14"/>
        <v>0</v>
      </c>
      <c r="AI45" s="673">
        <f>'[2]Seat-IMV'!AB45</f>
        <v>0</v>
      </c>
      <c r="AJ45" s="673"/>
      <c r="AK45" s="675">
        <f t="shared" si="15"/>
        <v>0</v>
      </c>
      <c r="AL45" s="673">
        <f>'[2]Seat-IMV'!AE45</f>
        <v>0</v>
      </c>
      <c r="AM45" s="673"/>
      <c r="AN45" s="675">
        <f t="shared" si="16"/>
        <v>0</v>
      </c>
      <c r="AO45" s="688">
        <f t="shared" si="17"/>
        <v>0</v>
      </c>
      <c r="AP45" s="689">
        <f t="shared" si="17"/>
        <v>0</v>
      </c>
      <c r="AQ45" s="690">
        <f t="shared" si="18"/>
        <v>0</v>
      </c>
      <c r="AR45" s="673">
        <f>'[2]Seat-IMV'!AH45</f>
        <v>0</v>
      </c>
      <c r="AS45" s="673"/>
      <c r="AT45" s="674">
        <f t="shared" si="19"/>
        <v>0</v>
      </c>
      <c r="AU45" s="673">
        <f>'[2]Seat-IMV'!AK45</f>
        <v>0</v>
      </c>
      <c r="AV45" s="673"/>
      <c r="AW45" s="675">
        <f t="shared" si="20"/>
        <v>0</v>
      </c>
      <c r="AX45" s="673">
        <f>'[2]Seat-IMV'!AN45</f>
        <v>0</v>
      </c>
      <c r="AY45" s="673"/>
      <c r="AZ45" s="773">
        <f t="shared" si="21"/>
        <v>0</v>
      </c>
      <c r="BA45" s="688">
        <f t="shared" si="22"/>
        <v>0</v>
      </c>
      <c r="BB45" s="701">
        <f t="shared" si="22"/>
        <v>0</v>
      </c>
      <c r="BC45" s="706">
        <f t="shared" si="23"/>
        <v>0</v>
      </c>
      <c r="BD45" s="711">
        <f t="shared" si="0"/>
        <v>0</v>
      </c>
      <c r="BE45" s="715">
        <f t="shared" si="1"/>
        <v>0</v>
      </c>
      <c r="BF45" s="716">
        <f t="shared" si="24"/>
        <v>0</v>
      </c>
      <c r="BG45" s="717">
        <f t="shared" si="25"/>
        <v>0</v>
      </c>
      <c r="BH45" s="672">
        <f t="shared" si="26"/>
        <v>0</v>
      </c>
      <c r="BI45" s="677">
        <f t="shared" si="27"/>
        <v>0</v>
      </c>
      <c r="BJ45" s="541"/>
      <c r="BK45" s="380"/>
      <c r="BL45" s="374">
        <f>ROUND(VLOOKUP($B45,Test!$A$6:$K$58,3),0)/1000</f>
        <v>0</v>
      </c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  <c r="CG45" s="380"/>
      <c r="CH45" s="380"/>
      <c r="CI45" s="380"/>
      <c r="CJ45" s="380"/>
      <c r="CK45" s="380"/>
      <c r="CL45" s="380"/>
      <c r="CM45" s="380"/>
      <c r="CN45" s="380"/>
      <c r="CO45" s="380"/>
      <c r="CP45" s="380"/>
      <c r="CQ45" s="380"/>
      <c r="CR45" s="380"/>
      <c r="CS45" s="380"/>
      <c r="CT45" s="380"/>
      <c r="CU45" s="380"/>
      <c r="CV45" s="380"/>
      <c r="CW45" s="380"/>
      <c r="CX45" s="380"/>
      <c r="CY45" s="380"/>
      <c r="CZ45" s="380"/>
      <c r="DA45" s="380"/>
      <c r="DB45" s="380"/>
      <c r="DC45" s="380"/>
      <c r="DD45" s="380"/>
      <c r="DE45" s="380"/>
      <c r="DF45" s="380"/>
      <c r="DG45" s="380"/>
      <c r="DH45" s="380"/>
      <c r="DI45" s="380"/>
      <c r="DJ45" s="380"/>
      <c r="DK45" s="380"/>
      <c r="DL45" s="380"/>
      <c r="DM45" s="380"/>
      <c r="DN45" s="380"/>
      <c r="DO45" s="391"/>
      <c r="DP45" s="391"/>
      <c r="DQ45" s="380"/>
      <c r="DR45" s="380"/>
      <c r="DS45" s="380"/>
      <c r="DT45" s="380"/>
    </row>
    <row r="46" spans="1:124" s="383" customFormat="1" ht="33" customHeight="1">
      <c r="A46" s="388">
        <f t="shared" si="28"/>
        <v>40</v>
      </c>
      <c r="B46" s="399">
        <v>51613</v>
      </c>
      <c r="C46" s="536" t="s">
        <v>61</v>
      </c>
      <c r="D46" s="698" t="s">
        <v>290</v>
      </c>
      <c r="E46" s="672">
        <f>'[2]Seat-IMV'!D46</f>
        <v>0</v>
      </c>
      <c r="F46" s="673"/>
      <c r="G46" s="675">
        <f t="shared" si="2"/>
        <v>0</v>
      </c>
      <c r="H46" s="673">
        <f>'[2]Seat-IMV'!G46</f>
        <v>0</v>
      </c>
      <c r="I46" s="673"/>
      <c r="J46" s="675">
        <f t="shared" si="3"/>
        <v>0</v>
      </c>
      <c r="K46" s="673">
        <f>'[2]Seat-IMV'!J46</f>
        <v>0</v>
      </c>
      <c r="L46" s="673"/>
      <c r="M46" s="773">
        <f t="shared" si="4"/>
        <v>0</v>
      </c>
      <c r="N46" s="688">
        <f t="shared" si="5"/>
        <v>0</v>
      </c>
      <c r="O46" s="689">
        <f t="shared" si="5"/>
        <v>0</v>
      </c>
      <c r="P46" s="690">
        <f t="shared" si="6"/>
        <v>0</v>
      </c>
      <c r="Q46" s="673">
        <f>'[2]Seat-IMV'!M46</f>
        <v>0</v>
      </c>
      <c r="R46" s="673"/>
      <c r="S46" s="675">
        <f t="shared" si="7"/>
        <v>0</v>
      </c>
      <c r="T46" s="673">
        <f>'[2]Seat-IMV'!P46</f>
        <v>0</v>
      </c>
      <c r="U46" s="673"/>
      <c r="V46" s="675">
        <f t="shared" si="8"/>
        <v>0</v>
      </c>
      <c r="W46" s="673">
        <f>'[2]Seat-IMV'!S46</f>
        <v>0</v>
      </c>
      <c r="X46" s="673"/>
      <c r="Y46" s="773">
        <f t="shared" si="9"/>
        <v>0</v>
      </c>
      <c r="Z46" s="688">
        <f t="shared" si="10"/>
        <v>0</v>
      </c>
      <c r="AA46" s="701">
        <f t="shared" si="10"/>
        <v>0</v>
      </c>
      <c r="AB46" s="690">
        <f t="shared" si="11"/>
        <v>0</v>
      </c>
      <c r="AC46" s="779">
        <f t="shared" si="12"/>
        <v>0</v>
      </c>
      <c r="AD46" s="776">
        <f t="shared" si="12"/>
        <v>0</v>
      </c>
      <c r="AE46" s="777">
        <f t="shared" si="13"/>
        <v>0</v>
      </c>
      <c r="AF46" s="672">
        <f>'[2]Seat-IMV'!Y46</f>
        <v>0</v>
      </c>
      <c r="AG46" s="673"/>
      <c r="AH46" s="674">
        <f t="shared" si="14"/>
        <v>0</v>
      </c>
      <c r="AI46" s="673">
        <f>'[2]Seat-IMV'!AB46</f>
        <v>0</v>
      </c>
      <c r="AJ46" s="673"/>
      <c r="AK46" s="675">
        <f t="shared" si="15"/>
        <v>0</v>
      </c>
      <c r="AL46" s="673">
        <f>'[2]Seat-IMV'!AE46</f>
        <v>0</v>
      </c>
      <c r="AM46" s="673"/>
      <c r="AN46" s="675">
        <f t="shared" si="16"/>
        <v>0</v>
      </c>
      <c r="AO46" s="688">
        <f t="shared" si="17"/>
        <v>0</v>
      </c>
      <c r="AP46" s="689">
        <f t="shared" si="17"/>
        <v>0</v>
      </c>
      <c r="AQ46" s="690">
        <f t="shared" si="18"/>
        <v>0</v>
      </c>
      <c r="AR46" s="673">
        <f>'[2]Seat-IMV'!AH46</f>
        <v>0</v>
      </c>
      <c r="AS46" s="673"/>
      <c r="AT46" s="674">
        <f t="shared" si="19"/>
        <v>0</v>
      </c>
      <c r="AU46" s="673">
        <f>'[2]Seat-IMV'!AK46</f>
        <v>0</v>
      </c>
      <c r="AV46" s="673"/>
      <c r="AW46" s="675">
        <f t="shared" si="20"/>
        <v>0</v>
      </c>
      <c r="AX46" s="673">
        <f>'[2]Seat-IMV'!AN46</f>
        <v>0</v>
      </c>
      <c r="AY46" s="673"/>
      <c r="AZ46" s="773">
        <f t="shared" si="21"/>
        <v>0</v>
      </c>
      <c r="BA46" s="688">
        <f t="shared" si="22"/>
        <v>0</v>
      </c>
      <c r="BB46" s="701">
        <f t="shared" si="22"/>
        <v>0</v>
      </c>
      <c r="BC46" s="706">
        <f t="shared" si="23"/>
        <v>0</v>
      </c>
      <c r="BD46" s="711">
        <f t="shared" si="0"/>
        <v>0</v>
      </c>
      <c r="BE46" s="715">
        <f t="shared" si="1"/>
        <v>0</v>
      </c>
      <c r="BF46" s="716">
        <f t="shared" si="24"/>
        <v>0</v>
      </c>
      <c r="BG46" s="717">
        <f t="shared" si="25"/>
        <v>0</v>
      </c>
      <c r="BH46" s="672">
        <f t="shared" si="26"/>
        <v>0</v>
      </c>
      <c r="BI46" s="677">
        <f t="shared" si="27"/>
        <v>0</v>
      </c>
      <c r="BJ46" s="541"/>
      <c r="BK46" s="380"/>
      <c r="BL46" s="374">
        <f>ROUND(VLOOKUP($B46,Test!$A$6:$K$58,3),0)/1000</f>
        <v>0</v>
      </c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  <c r="CG46" s="380"/>
      <c r="CH46" s="380"/>
      <c r="CI46" s="380"/>
      <c r="CJ46" s="380"/>
      <c r="CK46" s="380"/>
      <c r="CL46" s="380"/>
      <c r="CM46" s="380"/>
      <c r="CN46" s="380"/>
      <c r="CO46" s="380"/>
      <c r="CP46" s="380"/>
      <c r="CQ46" s="380"/>
      <c r="CR46" s="380"/>
      <c r="CS46" s="380"/>
      <c r="CT46" s="380"/>
      <c r="CU46" s="380"/>
      <c r="CV46" s="380"/>
      <c r="CW46" s="380"/>
      <c r="CX46" s="380"/>
      <c r="CY46" s="380"/>
      <c r="CZ46" s="380"/>
      <c r="DA46" s="380"/>
      <c r="DB46" s="380"/>
      <c r="DC46" s="380"/>
      <c r="DD46" s="380"/>
      <c r="DE46" s="380"/>
      <c r="DF46" s="380"/>
      <c r="DG46" s="380"/>
      <c r="DH46" s="380"/>
      <c r="DI46" s="380"/>
      <c r="DJ46" s="380"/>
      <c r="DK46" s="380"/>
      <c r="DL46" s="380"/>
      <c r="DM46" s="380"/>
      <c r="DN46" s="380"/>
      <c r="DO46" s="391"/>
      <c r="DP46" s="391"/>
      <c r="DQ46" s="380"/>
      <c r="DR46" s="380"/>
      <c r="DS46" s="380"/>
      <c r="DT46" s="380"/>
    </row>
    <row r="47" spans="1:124" s="383" customFormat="1" ht="33" customHeight="1">
      <c r="A47" s="388">
        <f t="shared" si="28"/>
        <v>41</v>
      </c>
      <c r="B47" s="399">
        <v>51614</v>
      </c>
      <c r="C47" s="536" t="s">
        <v>42</v>
      </c>
      <c r="D47" s="698" t="s">
        <v>291</v>
      </c>
      <c r="E47" s="672">
        <f>'[2]Seat-IMV'!D47</f>
        <v>0</v>
      </c>
      <c r="F47" s="673"/>
      <c r="G47" s="675">
        <f t="shared" si="2"/>
        <v>0</v>
      </c>
      <c r="H47" s="673">
        <f>'[2]Seat-IMV'!G47</f>
        <v>0</v>
      </c>
      <c r="I47" s="673"/>
      <c r="J47" s="675">
        <f t="shared" si="3"/>
        <v>0</v>
      </c>
      <c r="K47" s="673">
        <f>'[2]Seat-IMV'!J47</f>
        <v>0</v>
      </c>
      <c r="L47" s="673"/>
      <c r="M47" s="773">
        <f t="shared" si="4"/>
        <v>0</v>
      </c>
      <c r="N47" s="688">
        <f t="shared" si="5"/>
        <v>0</v>
      </c>
      <c r="O47" s="689">
        <f t="shared" si="5"/>
        <v>0</v>
      </c>
      <c r="P47" s="690">
        <f t="shared" si="6"/>
        <v>0</v>
      </c>
      <c r="Q47" s="673">
        <f>'[2]Seat-IMV'!M47</f>
        <v>0</v>
      </c>
      <c r="R47" s="673"/>
      <c r="S47" s="675">
        <f t="shared" si="7"/>
        <v>0</v>
      </c>
      <c r="T47" s="673">
        <f>'[2]Seat-IMV'!P47</f>
        <v>0</v>
      </c>
      <c r="U47" s="673"/>
      <c r="V47" s="675">
        <f t="shared" si="8"/>
        <v>0</v>
      </c>
      <c r="W47" s="673">
        <f>'[2]Seat-IMV'!S47</f>
        <v>0</v>
      </c>
      <c r="X47" s="673"/>
      <c r="Y47" s="773">
        <f t="shared" si="9"/>
        <v>0</v>
      </c>
      <c r="Z47" s="688">
        <f t="shared" si="10"/>
        <v>0</v>
      </c>
      <c r="AA47" s="701">
        <f t="shared" si="10"/>
        <v>0</v>
      </c>
      <c r="AB47" s="690">
        <f t="shared" si="11"/>
        <v>0</v>
      </c>
      <c r="AC47" s="779">
        <f t="shared" si="12"/>
        <v>0</v>
      </c>
      <c r="AD47" s="776">
        <f t="shared" si="12"/>
        <v>0</v>
      </c>
      <c r="AE47" s="777">
        <f t="shared" si="13"/>
        <v>0</v>
      </c>
      <c r="AF47" s="672">
        <f>'[2]Seat-IMV'!Y47</f>
        <v>0</v>
      </c>
      <c r="AG47" s="673"/>
      <c r="AH47" s="674">
        <f t="shared" si="14"/>
        <v>0</v>
      </c>
      <c r="AI47" s="673">
        <f>'[2]Seat-IMV'!AB47</f>
        <v>0</v>
      </c>
      <c r="AJ47" s="673"/>
      <c r="AK47" s="675">
        <f t="shared" si="15"/>
        <v>0</v>
      </c>
      <c r="AL47" s="673">
        <f>'[2]Seat-IMV'!AE47</f>
        <v>0</v>
      </c>
      <c r="AM47" s="673"/>
      <c r="AN47" s="675">
        <f t="shared" si="16"/>
        <v>0</v>
      </c>
      <c r="AO47" s="688">
        <f t="shared" si="17"/>
        <v>0</v>
      </c>
      <c r="AP47" s="689">
        <f t="shared" si="17"/>
        <v>0</v>
      </c>
      <c r="AQ47" s="690">
        <f t="shared" si="18"/>
        <v>0</v>
      </c>
      <c r="AR47" s="673">
        <f>'[2]Seat-IMV'!AH47</f>
        <v>0</v>
      </c>
      <c r="AS47" s="673"/>
      <c r="AT47" s="674">
        <f t="shared" si="19"/>
        <v>0</v>
      </c>
      <c r="AU47" s="673">
        <f>'[2]Seat-IMV'!AK47</f>
        <v>0</v>
      </c>
      <c r="AV47" s="673"/>
      <c r="AW47" s="675">
        <f t="shared" si="20"/>
        <v>0</v>
      </c>
      <c r="AX47" s="673">
        <f>'[2]Seat-IMV'!AN47</f>
        <v>0</v>
      </c>
      <c r="AY47" s="673"/>
      <c r="AZ47" s="773">
        <f t="shared" si="21"/>
        <v>0</v>
      </c>
      <c r="BA47" s="688">
        <f t="shared" si="22"/>
        <v>0</v>
      </c>
      <c r="BB47" s="701">
        <f t="shared" si="22"/>
        <v>0</v>
      </c>
      <c r="BC47" s="706">
        <f t="shared" si="23"/>
        <v>0</v>
      </c>
      <c r="BD47" s="711">
        <f t="shared" si="0"/>
        <v>0</v>
      </c>
      <c r="BE47" s="715">
        <f t="shared" si="1"/>
        <v>0</v>
      </c>
      <c r="BF47" s="716">
        <f t="shared" si="24"/>
        <v>0</v>
      </c>
      <c r="BG47" s="717">
        <f t="shared" si="25"/>
        <v>0</v>
      </c>
      <c r="BH47" s="672">
        <f t="shared" si="26"/>
        <v>0</v>
      </c>
      <c r="BI47" s="677">
        <f t="shared" si="27"/>
        <v>0</v>
      </c>
      <c r="BJ47" s="541"/>
      <c r="BK47" s="380"/>
      <c r="BL47" s="374">
        <f>ROUND(VLOOKUP($B47,Test!$A$6:$K$58,3),0)/1000</f>
        <v>0</v>
      </c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  <c r="CG47" s="380"/>
      <c r="CH47" s="380"/>
      <c r="CI47" s="380"/>
      <c r="CJ47" s="380"/>
      <c r="CK47" s="380"/>
      <c r="CL47" s="380"/>
      <c r="CM47" s="380"/>
      <c r="CN47" s="380"/>
      <c r="CO47" s="380"/>
      <c r="CP47" s="380"/>
      <c r="CQ47" s="380"/>
      <c r="CR47" s="380"/>
      <c r="CS47" s="380"/>
      <c r="CT47" s="380"/>
      <c r="CU47" s="380"/>
      <c r="CV47" s="380"/>
      <c r="CW47" s="380"/>
      <c r="CX47" s="380"/>
      <c r="CY47" s="380"/>
      <c r="CZ47" s="380"/>
      <c r="DA47" s="380"/>
      <c r="DB47" s="380"/>
      <c r="DC47" s="380"/>
      <c r="DD47" s="380"/>
      <c r="DE47" s="380"/>
      <c r="DF47" s="380"/>
      <c r="DG47" s="380"/>
      <c r="DH47" s="380"/>
      <c r="DI47" s="380"/>
      <c r="DJ47" s="380"/>
      <c r="DK47" s="380"/>
      <c r="DL47" s="380"/>
      <c r="DM47" s="380"/>
      <c r="DN47" s="380"/>
      <c r="DO47" s="391"/>
      <c r="DP47" s="391"/>
      <c r="DQ47" s="380"/>
      <c r="DR47" s="380"/>
      <c r="DS47" s="380"/>
      <c r="DT47" s="380"/>
    </row>
    <row r="48" spans="1:124" s="383" customFormat="1" ht="33" customHeight="1">
      <c r="A48" s="388">
        <f t="shared" si="28"/>
        <v>42</v>
      </c>
      <c r="B48" s="399">
        <v>51615</v>
      </c>
      <c r="C48" s="536" t="s">
        <v>83</v>
      </c>
      <c r="D48" s="698" t="s">
        <v>292</v>
      </c>
      <c r="E48" s="672">
        <f>'[2]Seat-IMV'!D48</f>
        <v>15000</v>
      </c>
      <c r="F48" s="673">
        <v>8469.4</v>
      </c>
      <c r="G48" s="675">
        <f t="shared" si="2"/>
        <v>6530.6</v>
      </c>
      <c r="H48" s="673">
        <f>'[2]Seat-IMV'!G48</f>
        <v>32500</v>
      </c>
      <c r="I48" s="673"/>
      <c r="J48" s="675">
        <f t="shared" si="3"/>
        <v>32500</v>
      </c>
      <c r="K48" s="673">
        <f>'[2]Seat-IMV'!J48</f>
        <v>32500</v>
      </c>
      <c r="L48" s="673">
        <v>27245.8</v>
      </c>
      <c r="M48" s="773">
        <f t="shared" si="4"/>
        <v>5254.2000000000007</v>
      </c>
      <c r="N48" s="688">
        <f t="shared" si="5"/>
        <v>80000</v>
      </c>
      <c r="O48" s="689">
        <f t="shared" si="5"/>
        <v>35715.199999999997</v>
      </c>
      <c r="P48" s="690">
        <f t="shared" si="6"/>
        <v>44284.800000000003</v>
      </c>
      <c r="Q48" s="673">
        <f>'[2]Seat-IMV'!M48</f>
        <v>15000</v>
      </c>
      <c r="R48" s="673">
        <v>7300.79</v>
      </c>
      <c r="S48" s="675">
        <f t="shared" si="7"/>
        <v>7699.21</v>
      </c>
      <c r="T48" s="673">
        <f>'[2]Seat-IMV'!P48</f>
        <v>15000</v>
      </c>
      <c r="U48" s="673"/>
      <c r="V48" s="675">
        <f t="shared" si="8"/>
        <v>15000</v>
      </c>
      <c r="W48" s="673">
        <f>'[2]Seat-IMV'!S48</f>
        <v>15000</v>
      </c>
      <c r="X48" s="673"/>
      <c r="Y48" s="773">
        <f t="shared" si="9"/>
        <v>15000</v>
      </c>
      <c r="Z48" s="688">
        <f t="shared" si="10"/>
        <v>45000</v>
      </c>
      <c r="AA48" s="701">
        <f t="shared" si="10"/>
        <v>7300.79</v>
      </c>
      <c r="AB48" s="690">
        <f t="shared" si="11"/>
        <v>37699.21</v>
      </c>
      <c r="AC48" s="779">
        <f>E48+H48+K48+Q48+T48+W48</f>
        <v>125000</v>
      </c>
      <c r="AD48" s="776">
        <f t="shared" si="12"/>
        <v>43015.99</v>
      </c>
      <c r="AE48" s="777">
        <f t="shared" si="13"/>
        <v>81984.010000000009</v>
      </c>
      <c r="AF48" s="672">
        <f>'[2]Seat-IMV'!Y48</f>
        <v>15000</v>
      </c>
      <c r="AG48" s="673"/>
      <c r="AH48" s="674">
        <f t="shared" si="14"/>
        <v>15000</v>
      </c>
      <c r="AI48" s="673">
        <f>'[2]Seat-IMV'!AB48</f>
        <v>15000</v>
      </c>
      <c r="AJ48" s="673"/>
      <c r="AK48" s="675">
        <f t="shared" si="15"/>
        <v>15000</v>
      </c>
      <c r="AL48" s="673">
        <f>'[2]Seat-IMV'!AE48</f>
        <v>15000</v>
      </c>
      <c r="AM48" s="673"/>
      <c r="AN48" s="675">
        <f t="shared" si="16"/>
        <v>15000</v>
      </c>
      <c r="AO48" s="688">
        <f t="shared" si="17"/>
        <v>45000</v>
      </c>
      <c r="AP48" s="689">
        <f t="shared" si="17"/>
        <v>0</v>
      </c>
      <c r="AQ48" s="690">
        <f t="shared" si="18"/>
        <v>45000</v>
      </c>
      <c r="AR48" s="673">
        <f>'[2]Seat-IMV'!AH48</f>
        <v>16575</v>
      </c>
      <c r="AS48" s="673"/>
      <c r="AT48" s="674">
        <f t="shared" si="19"/>
        <v>16575</v>
      </c>
      <c r="AU48" s="673">
        <f>'[2]Seat-IMV'!AK48</f>
        <v>30337.5</v>
      </c>
      <c r="AV48" s="673"/>
      <c r="AW48" s="675">
        <f t="shared" si="20"/>
        <v>30337.5</v>
      </c>
      <c r="AX48" s="673">
        <f>'[2]Seat-IMV'!AN48</f>
        <v>15000</v>
      </c>
      <c r="AY48" s="673"/>
      <c r="AZ48" s="773">
        <f t="shared" si="21"/>
        <v>15000</v>
      </c>
      <c r="BA48" s="688">
        <f t="shared" si="22"/>
        <v>61912.5</v>
      </c>
      <c r="BB48" s="701">
        <f t="shared" si="22"/>
        <v>0</v>
      </c>
      <c r="BC48" s="706">
        <f t="shared" si="23"/>
        <v>61912.5</v>
      </c>
      <c r="BD48" s="711">
        <f t="shared" si="0"/>
        <v>106912.5</v>
      </c>
      <c r="BE48" s="715">
        <f t="shared" si="1"/>
        <v>0</v>
      </c>
      <c r="BF48" s="716">
        <f t="shared" si="24"/>
        <v>106912.5</v>
      </c>
      <c r="BG48" s="717">
        <f t="shared" si="25"/>
        <v>231912.5</v>
      </c>
      <c r="BH48" s="672">
        <f t="shared" si="26"/>
        <v>43015.99</v>
      </c>
      <c r="BI48" s="677">
        <f t="shared" si="27"/>
        <v>188896.51</v>
      </c>
      <c r="BJ48" s="541"/>
      <c r="BK48" s="380"/>
      <c r="BL48" s="374">
        <f>ROUND(VLOOKUP($B48,Test!$A$6:$K$58,3),0)/1000</f>
        <v>3.6970000000000001</v>
      </c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  <c r="CG48" s="380"/>
      <c r="CH48" s="380"/>
      <c r="CI48" s="380"/>
      <c r="CJ48" s="380"/>
      <c r="CK48" s="380"/>
      <c r="CL48" s="380"/>
      <c r="CM48" s="380"/>
      <c r="CN48" s="380"/>
      <c r="CO48" s="380"/>
      <c r="CP48" s="380"/>
      <c r="CQ48" s="380"/>
      <c r="CR48" s="380"/>
      <c r="CS48" s="380"/>
      <c r="CT48" s="380"/>
      <c r="CU48" s="380"/>
      <c r="CV48" s="380"/>
      <c r="CW48" s="380"/>
      <c r="CX48" s="380"/>
      <c r="CY48" s="380"/>
      <c r="CZ48" s="380"/>
      <c r="DA48" s="380"/>
      <c r="DB48" s="380"/>
      <c r="DC48" s="380"/>
      <c r="DD48" s="380"/>
      <c r="DE48" s="380"/>
      <c r="DF48" s="380"/>
      <c r="DG48" s="380"/>
      <c r="DH48" s="380"/>
      <c r="DI48" s="380"/>
      <c r="DJ48" s="380"/>
      <c r="DK48" s="380"/>
      <c r="DL48" s="380"/>
      <c r="DM48" s="380"/>
      <c r="DN48" s="380"/>
      <c r="DO48" s="391"/>
      <c r="DP48" s="391"/>
      <c r="DQ48" s="380"/>
      <c r="DR48" s="380"/>
      <c r="DS48" s="380"/>
      <c r="DT48" s="380"/>
    </row>
    <row r="49" spans="1:124" s="383" customFormat="1" ht="33" customHeight="1">
      <c r="A49" s="388">
        <f t="shared" si="28"/>
        <v>43</v>
      </c>
      <c r="B49" s="399">
        <v>51616</v>
      </c>
      <c r="C49" s="536" t="s">
        <v>35</v>
      </c>
      <c r="D49" s="698" t="s">
        <v>293</v>
      </c>
      <c r="E49" s="672">
        <f>'[2]Seat-IMV'!D49</f>
        <v>0</v>
      </c>
      <c r="F49" s="673"/>
      <c r="G49" s="675">
        <f t="shared" si="2"/>
        <v>0</v>
      </c>
      <c r="H49" s="673">
        <f>'[2]Seat-IMV'!G49</f>
        <v>0</v>
      </c>
      <c r="I49" s="673"/>
      <c r="J49" s="675">
        <f t="shared" si="3"/>
        <v>0</v>
      </c>
      <c r="K49" s="673">
        <f>'[2]Seat-IMV'!J49</f>
        <v>0</v>
      </c>
      <c r="L49" s="673"/>
      <c r="M49" s="773">
        <f t="shared" si="4"/>
        <v>0</v>
      </c>
      <c r="N49" s="688">
        <f t="shared" si="5"/>
        <v>0</v>
      </c>
      <c r="O49" s="689">
        <f t="shared" si="5"/>
        <v>0</v>
      </c>
      <c r="P49" s="690">
        <f t="shared" si="6"/>
        <v>0</v>
      </c>
      <c r="Q49" s="673">
        <f>'[2]Seat-IMV'!M49</f>
        <v>0</v>
      </c>
      <c r="R49" s="673"/>
      <c r="S49" s="675">
        <f t="shared" si="7"/>
        <v>0</v>
      </c>
      <c r="T49" s="673">
        <f>'[2]Seat-IMV'!P49</f>
        <v>0</v>
      </c>
      <c r="U49" s="673"/>
      <c r="V49" s="675">
        <f t="shared" si="8"/>
        <v>0</v>
      </c>
      <c r="W49" s="673">
        <f>'[2]Seat-IMV'!S49</f>
        <v>0</v>
      </c>
      <c r="X49" s="673"/>
      <c r="Y49" s="773">
        <f t="shared" si="9"/>
        <v>0</v>
      </c>
      <c r="Z49" s="688">
        <f t="shared" si="10"/>
        <v>0</v>
      </c>
      <c r="AA49" s="701">
        <f t="shared" si="10"/>
        <v>0</v>
      </c>
      <c r="AB49" s="690">
        <f t="shared" si="11"/>
        <v>0</v>
      </c>
      <c r="AC49" s="779">
        <f t="shared" si="12"/>
        <v>0</v>
      </c>
      <c r="AD49" s="776">
        <f t="shared" si="12"/>
        <v>0</v>
      </c>
      <c r="AE49" s="777">
        <f t="shared" si="13"/>
        <v>0</v>
      </c>
      <c r="AF49" s="672">
        <f>'[2]Seat-IMV'!Y49</f>
        <v>0</v>
      </c>
      <c r="AG49" s="673"/>
      <c r="AH49" s="674">
        <f t="shared" si="14"/>
        <v>0</v>
      </c>
      <c r="AI49" s="673">
        <f>'[2]Seat-IMV'!AB49</f>
        <v>0</v>
      </c>
      <c r="AJ49" s="673"/>
      <c r="AK49" s="675">
        <f t="shared" si="15"/>
        <v>0</v>
      </c>
      <c r="AL49" s="673">
        <f>'[2]Seat-IMV'!AE49</f>
        <v>0</v>
      </c>
      <c r="AM49" s="673"/>
      <c r="AN49" s="675">
        <f t="shared" si="16"/>
        <v>0</v>
      </c>
      <c r="AO49" s="688">
        <f t="shared" si="17"/>
        <v>0</v>
      </c>
      <c r="AP49" s="689">
        <f t="shared" si="17"/>
        <v>0</v>
      </c>
      <c r="AQ49" s="690">
        <f t="shared" si="18"/>
        <v>0</v>
      </c>
      <c r="AR49" s="673">
        <f>'[2]Seat-IMV'!AH49</f>
        <v>0</v>
      </c>
      <c r="AS49" s="673"/>
      <c r="AT49" s="674">
        <f t="shared" si="19"/>
        <v>0</v>
      </c>
      <c r="AU49" s="673">
        <f>'[2]Seat-IMV'!AK49</f>
        <v>0</v>
      </c>
      <c r="AV49" s="673"/>
      <c r="AW49" s="675">
        <f t="shared" si="20"/>
        <v>0</v>
      </c>
      <c r="AX49" s="673">
        <f>'[2]Seat-IMV'!AN49</f>
        <v>0</v>
      </c>
      <c r="AY49" s="673"/>
      <c r="AZ49" s="773">
        <f t="shared" si="21"/>
        <v>0</v>
      </c>
      <c r="BA49" s="688">
        <f t="shared" si="22"/>
        <v>0</v>
      </c>
      <c r="BB49" s="701">
        <f t="shared" si="22"/>
        <v>0</v>
      </c>
      <c r="BC49" s="706">
        <f t="shared" si="23"/>
        <v>0</v>
      </c>
      <c r="BD49" s="711">
        <f t="shared" si="0"/>
        <v>0</v>
      </c>
      <c r="BE49" s="715">
        <f t="shared" si="1"/>
        <v>0</v>
      </c>
      <c r="BF49" s="716">
        <f t="shared" si="24"/>
        <v>0</v>
      </c>
      <c r="BG49" s="717">
        <f t="shared" si="25"/>
        <v>0</v>
      </c>
      <c r="BH49" s="672">
        <f t="shared" si="26"/>
        <v>0</v>
      </c>
      <c r="BI49" s="677">
        <f t="shared" si="27"/>
        <v>0</v>
      </c>
      <c r="BJ49" s="541"/>
      <c r="BK49" s="380"/>
      <c r="BL49" s="374">
        <f>ROUND(VLOOKUP($B49,Test!$A$6:$K$58,3),0)/1000</f>
        <v>0</v>
      </c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  <c r="CG49" s="380"/>
      <c r="CH49" s="380"/>
      <c r="CI49" s="380"/>
      <c r="CJ49" s="380"/>
      <c r="CK49" s="380"/>
      <c r="CL49" s="380"/>
      <c r="CM49" s="380"/>
      <c r="CN49" s="380"/>
      <c r="CO49" s="380"/>
      <c r="CP49" s="380"/>
      <c r="CQ49" s="380"/>
      <c r="CR49" s="380"/>
      <c r="CS49" s="380"/>
      <c r="CT49" s="380"/>
      <c r="CU49" s="380"/>
      <c r="CV49" s="380"/>
      <c r="CW49" s="380"/>
      <c r="CX49" s="380"/>
      <c r="CY49" s="380"/>
      <c r="CZ49" s="380"/>
      <c r="DA49" s="380"/>
      <c r="DB49" s="380"/>
      <c r="DC49" s="380"/>
      <c r="DD49" s="380"/>
      <c r="DE49" s="380"/>
      <c r="DF49" s="380"/>
      <c r="DG49" s="380"/>
      <c r="DH49" s="380"/>
      <c r="DI49" s="380"/>
      <c r="DJ49" s="380"/>
      <c r="DK49" s="380"/>
      <c r="DL49" s="380"/>
      <c r="DM49" s="380"/>
      <c r="DN49" s="380"/>
      <c r="DO49" s="391"/>
      <c r="DP49" s="391"/>
      <c r="DQ49" s="380"/>
      <c r="DR49" s="380"/>
      <c r="DS49" s="380"/>
      <c r="DT49" s="380"/>
    </row>
    <row r="50" spans="1:124" s="383" customFormat="1" ht="33" customHeight="1" thickBot="1">
      <c r="A50" s="388">
        <f t="shared" si="28"/>
        <v>44</v>
      </c>
      <c r="B50" s="384">
        <v>51617</v>
      </c>
      <c r="C50" s="536" t="s">
        <v>36</v>
      </c>
      <c r="D50" s="698" t="s">
        <v>294</v>
      </c>
      <c r="E50" s="672">
        <f>'[2]Seat-IMV'!D50</f>
        <v>0</v>
      </c>
      <c r="F50" s="673"/>
      <c r="G50" s="675">
        <f t="shared" si="2"/>
        <v>0</v>
      </c>
      <c r="H50" s="673">
        <f>'[2]Seat-IMV'!G50</f>
        <v>0</v>
      </c>
      <c r="I50" s="673"/>
      <c r="J50" s="675">
        <f t="shared" si="3"/>
        <v>0</v>
      </c>
      <c r="K50" s="673">
        <f>'[2]Seat-IMV'!J50</f>
        <v>0</v>
      </c>
      <c r="L50" s="673"/>
      <c r="M50" s="773">
        <f t="shared" si="4"/>
        <v>0</v>
      </c>
      <c r="N50" s="688">
        <f t="shared" si="5"/>
        <v>0</v>
      </c>
      <c r="O50" s="689">
        <f t="shared" si="5"/>
        <v>0</v>
      </c>
      <c r="P50" s="690">
        <f t="shared" si="6"/>
        <v>0</v>
      </c>
      <c r="Q50" s="673">
        <f>'[2]Seat-IMV'!M50</f>
        <v>0</v>
      </c>
      <c r="R50" s="673"/>
      <c r="S50" s="675">
        <f t="shared" si="7"/>
        <v>0</v>
      </c>
      <c r="T50" s="673">
        <f>'[2]Seat-IMV'!P50</f>
        <v>0</v>
      </c>
      <c r="U50" s="673"/>
      <c r="V50" s="675">
        <f t="shared" si="8"/>
        <v>0</v>
      </c>
      <c r="W50" s="673">
        <f>'[2]Seat-IMV'!S50</f>
        <v>0</v>
      </c>
      <c r="X50" s="673"/>
      <c r="Y50" s="773">
        <f t="shared" si="9"/>
        <v>0</v>
      </c>
      <c r="Z50" s="688">
        <f t="shared" si="10"/>
        <v>0</v>
      </c>
      <c r="AA50" s="701">
        <f t="shared" si="10"/>
        <v>0</v>
      </c>
      <c r="AB50" s="690">
        <f t="shared" si="11"/>
        <v>0</v>
      </c>
      <c r="AC50" s="779">
        <f t="shared" si="12"/>
        <v>0</v>
      </c>
      <c r="AD50" s="776">
        <f t="shared" si="12"/>
        <v>0</v>
      </c>
      <c r="AE50" s="777">
        <f t="shared" si="13"/>
        <v>0</v>
      </c>
      <c r="AF50" s="672">
        <f>'[2]Seat-IMV'!Y50</f>
        <v>0</v>
      </c>
      <c r="AG50" s="673"/>
      <c r="AH50" s="674">
        <f t="shared" si="14"/>
        <v>0</v>
      </c>
      <c r="AI50" s="673">
        <f>'[2]Seat-IMV'!AB50</f>
        <v>0</v>
      </c>
      <c r="AJ50" s="673"/>
      <c r="AK50" s="675">
        <f t="shared" si="15"/>
        <v>0</v>
      </c>
      <c r="AL50" s="673">
        <f>'[2]Seat-IMV'!AE50</f>
        <v>0</v>
      </c>
      <c r="AM50" s="673"/>
      <c r="AN50" s="675">
        <f t="shared" si="16"/>
        <v>0</v>
      </c>
      <c r="AO50" s="688">
        <f t="shared" si="17"/>
        <v>0</v>
      </c>
      <c r="AP50" s="689">
        <f t="shared" si="17"/>
        <v>0</v>
      </c>
      <c r="AQ50" s="690">
        <f t="shared" si="18"/>
        <v>0</v>
      </c>
      <c r="AR50" s="673">
        <f>'[2]Seat-IMV'!AH50</f>
        <v>0</v>
      </c>
      <c r="AS50" s="673"/>
      <c r="AT50" s="674">
        <f t="shared" si="19"/>
        <v>0</v>
      </c>
      <c r="AU50" s="673">
        <f>'[2]Seat-IMV'!AK50</f>
        <v>0</v>
      </c>
      <c r="AV50" s="673"/>
      <c r="AW50" s="675">
        <f t="shared" si="20"/>
        <v>0</v>
      </c>
      <c r="AX50" s="673">
        <f>'[2]Seat-IMV'!AN50</f>
        <v>0</v>
      </c>
      <c r="AY50" s="673"/>
      <c r="AZ50" s="773">
        <f t="shared" si="21"/>
        <v>0</v>
      </c>
      <c r="BA50" s="688">
        <f t="shared" si="22"/>
        <v>0</v>
      </c>
      <c r="BB50" s="701">
        <f t="shared" si="22"/>
        <v>0</v>
      </c>
      <c r="BC50" s="706">
        <f t="shared" si="23"/>
        <v>0</v>
      </c>
      <c r="BD50" s="711">
        <f t="shared" ref="BD50" si="29">AF50+AI50+AL50+AR50+AU50+AX50</f>
        <v>0</v>
      </c>
      <c r="BE50" s="715">
        <f t="shared" ref="BE50" si="30">AG50+AJ50+AM50+AS50+AV50+AY50</f>
        <v>0</v>
      </c>
      <c r="BF50" s="716">
        <f t="shared" si="24"/>
        <v>0</v>
      </c>
      <c r="BG50" s="717">
        <f t="shared" si="25"/>
        <v>0</v>
      </c>
      <c r="BH50" s="672">
        <f t="shared" si="26"/>
        <v>0</v>
      </c>
      <c r="BI50" s="678">
        <f t="shared" si="27"/>
        <v>0</v>
      </c>
      <c r="BJ50" s="541"/>
      <c r="BK50" s="380"/>
      <c r="BL50" s="611">
        <f>ROUND(VLOOKUP($B50,Test!$A$6:$K$58,3),0)/1000</f>
        <v>0</v>
      </c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  <c r="CG50" s="380"/>
      <c r="CH50" s="380"/>
      <c r="CI50" s="380"/>
      <c r="CJ50" s="380"/>
      <c r="CK50" s="380"/>
      <c r="CL50" s="380"/>
      <c r="CM50" s="380"/>
      <c r="CN50" s="380"/>
      <c r="CO50" s="380"/>
      <c r="CP50" s="380"/>
      <c r="CQ50" s="380"/>
      <c r="CR50" s="380"/>
      <c r="CS50" s="380"/>
      <c r="CT50" s="380"/>
      <c r="CU50" s="380"/>
      <c r="CV50" s="380"/>
      <c r="CW50" s="380"/>
      <c r="CX50" s="380"/>
      <c r="CY50" s="380"/>
      <c r="CZ50" s="380"/>
      <c r="DA50" s="380"/>
      <c r="DB50" s="380"/>
      <c r="DC50" s="380"/>
      <c r="DD50" s="380"/>
      <c r="DE50" s="380"/>
      <c r="DF50" s="380"/>
      <c r="DG50" s="380"/>
      <c r="DH50" s="380"/>
      <c r="DI50" s="380"/>
      <c r="DJ50" s="380"/>
      <c r="DK50" s="380"/>
      <c r="DL50" s="380"/>
      <c r="DM50" s="380"/>
      <c r="DN50" s="380"/>
      <c r="DO50" s="391"/>
      <c r="DP50" s="391"/>
      <c r="DQ50" s="380"/>
      <c r="DR50" s="380"/>
      <c r="DS50" s="380"/>
      <c r="DT50" s="380"/>
    </row>
    <row r="51" spans="1:124" s="365" customFormat="1" ht="45" customHeight="1" thickBot="1">
      <c r="A51" s="836" t="s">
        <v>51</v>
      </c>
      <c r="B51" s="837"/>
      <c r="C51" s="838"/>
      <c r="D51" s="699"/>
      <c r="E51" s="719">
        <f t="shared" ref="E51:AJ51" si="31">SUM(E7:E50)</f>
        <v>3505556.1190520003</v>
      </c>
      <c r="F51" s="718">
        <f t="shared" si="31"/>
        <v>4118594.6699999995</v>
      </c>
      <c r="G51" s="720">
        <f t="shared" si="31"/>
        <v>-613038.55094800005</v>
      </c>
      <c r="H51" s="718">
        <f t="shared" si="31"/>
        <v>3776631.864666</v>
      </c>
      <c r="I51" s="718">
        <f t="shared" si="31"/>
        <v>4159086.1899999995</v>
      </c>
      <c r="J51" s="720">
        <f t="shared" si="31"/>
        <v>-382454.32533400005</v>
      </c>
      <c r="K51" s="718">
        <f t="shared" si="31"/>
        <v>3945618.8573679999</v>
      </c>
      <c r="L51" s="718">
        <f t="shared" si="31"/>
        <v>3811764.6799999997</v>
      </c>
      <c r="M51" s="721">
        <f t="shared" si="31"/>
        <v>133854.17736800012</v>
      </c>
      <c r="N51" s="691">
        <f t="shared" si="31"/>
        <v>11189506.841086</v>
      </c>
      <c r="O51" s="692">
        <f t="shared" si="31"/>
        <v>12051145.539999999</v>
      </c>
      <c r="P51" s="693">
        <f t="shared" si="31"/>
        <v>-861638.69891399983</v>
      </c>
      <c r="Q51" s="719">
        <f t="shared" si="31"/>
        <v>3793855.2320429999</v>
      </c>
      <c r="R51" s="718">
        <f t="shared" si="31"/>
        <v>1811308.4300000002</v>
      </c>
      <c r="S51" s="720">
        <f t="shared" si="31"/>
        <v>1982546.8020429998</v>
      </c>
      <c r="T51" s="718">
        <f t="shared" si="31"/>
        <v>4065331.6731980005</v>
      </c>
      <c r="U51" s="718">
        <f t="shared" si="31"/>
        <v>0</v>
      </c>
      <c r="V51" s="720">
        <f t="shared" si="31"/>
        <v>4065331.6731980005</v>
      </c>
      <c r="W51" s="718">
        <f t="shared" si="31"/>
        <v>4191029.0789299998</v>
      </c>
      <c r="X51" s="718">
        <f t="shared" si="31"/>
        <v>0</v>
      </c>
      <c r="Y51" s="721">
        <f t="shared" si="31"/>
        <v>4191029.0789299998</v>
      </c>
      <c r="Z51" s="691">
        <f t="shared" si="31"/>
        <v>12011115.984171001</v>
      </c>
      <c r="AA51" s="702">
        <f t="shared" si="31"/>
        <v>1798108.4300000002</v>
      </c>
      <c r="AB51" s="693">
        <f t="shared" si="31"/>
        <v>10213007.554171002</v>
      </c>
      <c r="AC51" s="719">
        <f t="shared" si="31"/>
        <v>23278022.825257</v>
      </c>
      <c r="AD51" s="718">
        <f t="shared" si="31"/>
        <v>13900753.970000001</v>
      </c>
      <c r="AE51" s="720">
        <f t="shared" si="31"/>
        <v>9377268.8552570008</v>
      </c>
      <c r="AF51" s="718">
        <f t="shared" si="31"/>
        <v>3991560.417285</v>
      </c>
      <c r="AG51" s="718">
        <f t="shared" si="31"/>
        <v>0</v>
      </c>
      <c r="AH51" s="708">
        <f t="shared" si="31"/>
        <v>3991560.417285</v>
      </c>
      <c r="AI51" s="718">
        <f t="shared" si="31"/>
        <v>4037024.6658580001</v>
      </c>
      <c r="AJ51" s="718">
        <f t="shared" si="31"/>
        <v>0</v>
      </c>
      <c r="AK51" s="720">
        <f t="shared" ref="AK51:BI51" si="32">SUM(AK7:AK50)</f>
        <v>4037024.6658580001</v>
      </c>
      <c r="AL51" s="718">
        <f t="shared" si="32"/>
        <v>4200813.1095359996</v>
      </c>
      <c r="AM51" s="718">
        <f t="shared" si="32"/>
        <v>0</v>
      </c>
      <c r="AN51" s="720">
        <f t="shared" si="32"/>
        <v>4200813.1095359996</v>
      </c>
      <c r="AO51" s="691">
        <f t="shared" si="32"/>
        <v>12190798.192678999</v>
      </c>
      <c r="AP51" s="692">
        <f t="shared" si="32"/>
        <v>0</v>
      </c>
      <c r="AQ51" s="705">
        <f t="shared" si="32"/>
        <v>12190798.192678999</v>
      </c>
      <c r="AR51" s="718">
        <f t="shared" si="32"/>
        <v>4149827.8542579995</v>
      </c>
      <c r="AS51" s="718">
        <f t="shared" si="32"/>
        <v>0</v>
      </c>
      <c r="AT51" s="708">
        <f t="shared" si="32"/>
        <v>4149827.8542579995</v>
      </c>
      <c r="AU51" s="718">
        <f t="shared" si="32"/>
        <v>4259697.3755379999</v>
      </c>
      <c r="AV51" s="718">
        <f t="shared" si="32"/>
        <v>0</v>
      </c>
      <c r="AW51" s="720">
        <f t="shared" si="32"/>
        <v>4259697.3755379999</v>
      </c>
      <c r="AX51" s="718">
        <f t="shared" si="32"/>
        <v>4278290.0180930002</v>
      </c>
      <c r="AY51" s="718">
        <f t="shared" si="32"/>
        <v>0</v>
      </c>
      <c r="AZ51" s="721">
        <f t="shared" si="32"/>
        <v>4278290.0180930002</v>
      </c>
      <c r="BA51" s="691">
        <f t="shared" si="32"/>
        <v>12648715.247888999</v>
      </c>
      <c r="BB51" s="702">
        <f t="shared" si="32"/>
        <v>0</v>
      </c>
      <c r="BC51" s="707">
        <f t="shared" si="32"/>
        <v>12648715.247888999</v>
      </c>
      <c r="BD51" s="722">
        <f t="shared" si="32"/>
        <v>24917213.440567996</v>
      </c>
      <c r="BE51" s="718">
        <f t="shared" si="32"/>
        <v>0</v>
      </c>
      <c r="BF51" s="723">
        <f t="shared" si="32"/>
        <v>24917213.440567996</v>
      </c>
      <c r="BG51" s="724">
        <f t="shared" si="32"/>
        <v>48195236.265825003</v>
      </c>
      <c r="BH51" s="683">
        <f t="shared" si="32"/>
        <v>13900753.970000001</v>
      </c>
      <c r="BI51" s="684">
        <f t="shared" si="32"/>
        <v>34294482.295824997</v>
      </c>
      <c r="BJ51" s="542"/>
      <c r="BK51" s="362"/>
      <c r="BL51" s="517">
        <f>SUM(BL7:BL50)</f>
        <v>5213.9549999999999</v>
      </c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  <c r="CB51" s="366"/>
      <c r="CC51" s="366"/>
      <c r="CD51" s="366"/>
      <c r="CE51" s="366"/>
      <c r="CF51" s="366"/>
      <c r="CG51" s="366"/>
      <c r="CH51" s="366"/>
      <c r="CI51" s="366"/>
      <c r="CJ51" s="366"/>
      <c r="CK51" s="366"/>
      <c r="CL51" s="366"/>
      <c r="CM51" s="366"/>
      <c r="CN51" s="366"/>
      <c r="CO51" s="366"/>
      <c r="CP51" s="366"/>
      <c r="CQ51" s="366"/>
      <c r="CR51" s="366"/>
      <c r="CS51" s="366"/>
      <c r="CT51" s="366"/>
      <c r="CU51" s="366"/>
      <c r="CV51" s="366"/>
      <c r="CW51" s="366"/>
      <c r="CX51" s="366"/>
      <c r="CY51" s="366"/>
      <c r="CZ51" s="366"/>
      <c r="DA51" s="366"/>
      <c r="DB51" s="366"/>
      <c r="DC51" s="366"/>
      <c r="DD51" s="366"/>
      <c r="DE51" s="366"/>
      <c r="DF51" s="366"/>
      <c r="DG51" s="366"/>
      <c r="DH51" s="366"/>
      <c r="DI51" s="366"/>
      <c r="DJ51" s="366"/>
      <c r="DK51" s="366"/>
      <c r="DL51" s="366"/>
      <c r="DM51" s="366"/>
      <c r="DN51" s="366"/>
      <c r="DO51" s="366"/>
      <c r="DP51" s="366"/>
      <c r="DQ51" s="366"/>
      <c r="DR51" s="366"/>
      <c r="DS51" s="366"/>
      <c r="DT51" s="366"/>
    </row>
    <row r="52" spans="1:124" s="349" customFormat="1" ht="18">
      <c r="B52" s="350"/>
      <c r="C52" s="351"/>
      <c r="D52" s="473"/>
    </row>
    <row r="53" spans="1:124" s="349" customFormat="1" ht="18">
      <c r="B53" s="350"/>
      <c r="C53" s="351"/>
      <c r="D53" s="473"/>
      <c r="F53" s="759">
        <f>ROUND(F51-Test!$C$63,2)</f>
        <v>4113380.71</v>
      </c>
    </row>
    <row r="54" spans="1:124" s="349" customFormat="1" ht="18">
      <c r="B54" s="350"/>
      <c r="C54" s="351"/>
      <c r="D54" s="473"/>
    </row>
    <row r="55" spans="1:124" s="349" customFormat="1" ht="18">
      <c r="B55" s="350"/>
      <c r="C55" s="351"/>
      <c r="D55" s="473"/>
    </row>
    <row r="56" spans="1:124" s="349" customFormat="1" ht="18">
      <c r="B56" s="350"/>
      <c r="C56" s="351"/>
      <c r="D56" s="473"/>
    </row>
    <row r="57" spans="1:124" s="349" customFormat="1" ht="18">
      <c r="B57" s="350"/>
      <c r="C57" s="351"/>
      <c r="D57" s="473"/>
    </row>
    <row r="58" spans="1:124" s="349" customFormat="1" ht="18">
      <c r="B58" s="350"/>
      <c r="C58" s="351"/>
      <c r="D58" s="473"/>
    </row>
    <row r="59" spans="1:124" s="349" customFormat="1" ht="18">
      <c r="B59" s="350"/>
      <c r="C59" s="351"/>
      <c r="D59" s="473"/>
    </row>
    <row r="60" spans="1:124" s="349" customFormat="1" ht="18">
      <c r="B60" s="350"/>
      <c r="C60" s="351"/>
      <c r="D60" s="473"/>
    </row>
    <row r="61" spans="1:124" s="349" customFormat="1" ht="18">
      <c r="B61" s="350"/>
      <c r="C61" s="351"/>
      <c r="D61" s="473"/>
    </row>
    <row r="62" spans="1:124" s="349" customFormat="1" ht="18">
      <c r="B62" s="350"/>
      <c r="C62" s="351"/>
      <c r="D62" s="473"/>
    </row>
    <row r="63" spans="1:124" s="349" customFormat="1" ht="18">
      <c r="B63" s="350"/>
      <c r="C63" s="351"/>
      <c r="D63" s="351"/>
    </row>
    <row r="64" spans="1:124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O4:AQ4"/>
    <mergeCell ref="AR4:AZ4"/>
    <mergeCell ref="N5:P5"/>
    <mergeCell ref="Z5:AB5"/>
    <mergeCell ref="AO5:AQ5"/>
    <mergeCell ref="N4:P4"/>
    <mergeCell ref="Q4:Y4"/>
    <mergeCell ref="Z4:AB4"/>
    <mergeCell ref="AC4:AE4"/>
    <mergeCell ref="AF4:AN4"/>
    <mergeCell ref="AX5:AZ5"/>
    <mergeCell ref="AR5:AT5"/>
    <mergeCell ref="AU5:AW5"/>
    <mergeCell ref="AF5:AH5"/>
    <mergeCell ref="AI5:AK5"/>
    <mergeCell ref="AL5:AN5"/>
    <mergeCell ref="AC5:AE5"/>
    <mergeCell ref="A51:C51"/>
    <mergeCell ref="A4:A6"/>
    <mergeCell ref="E5:G5"/>
    <mergeCell ref="H5:J5"/>
    <mergeCell ref="K5:M5"/>
    <mergeCell ref="E4:M4"/>
  </mergeCells>
  <phoneticPr fontId="2" type="noConversion"/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CO127"/>
  <sheetViews>
    <sheetView showGridLines="0" zoomScale="70" zoomScaleNormal="70" workbookViewId="0">
      <pane xSplit="3" ySplit="6" topLeftCell="E49" activePane="bottomRight" state="frozen"/>
      <selection activeCell="F51" sqref="F51"/>
      <selection pane="topRight" activeCell="F51" sqref="F51"/>
      <selection pane="bottomLeft" activeCell="F51" sqref="F51"/>
      <selection pane="bottomRight" activeCell="E51" sqref="E51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customWidth="1"/>
    <col min="32" max="40" width="15.7109375" style="205" customWidth="1"/>
    <col min="41" max="43" width="15.7109375" style="205" hidden="1" customWidth="1"/>
    <col min="44" max="44" width="15.7109375" style="205" customWidth="1"/>
    <col min="45" max="45" width="16.85546875" style="205" customWidth="1"/>
    <col min="46" max="46" width="16.42578125" style="205" customWidth="1"/>
    <col min="47" max="52" width="15.7109375" style="205" customWidth="1"/>
    <col min="53" max="55" width="15.7109375" style="205" hidden="1" customWidth="1"/>
    <col min="56" max="57" width="17.140625" style="205" bestFit="1" customWidth="1"/>
    <col min="58" max="58" width="15.7109375" style="205" customWidth="1"/>
    <col min="59" max="61" width="18.28515625" style="205" customWidth="1"/>
    <col min="62" max="62" width="11.5703125" style="205" customWidth="1"/>
    <col min="63" max="63" width="9.28515625" style="205" customWidth="1"/>
    <col min="64" max="65" width="11.5703125" style="205" customWidth="1"/>
    <col min="66" max="67" width="9.140625" style="205"/>
    <col min="68" max="69" width="11.5703125" style="205" customWidth="1"/>
    <col min="70" max="70" width="9.140625" style="205"/>
    <col min="71" max="72" width="11.5703125" style="205" customWidth="1"/>
    <col min="73" max="73" width="9.28515625" style="205" customWidth="1"/>
    <col min="74" max="74" width="11.5703125" style="205" customWidth="1"/>
    <col min="75" max="75" width="10.140625" style="205" customWidth="1"/>
    <col min="76" max="76" width="9.28515625" style="205" customWidth="1"/>
    <col min="77" max="78" width="10.140625" style="205" customWidth="1"/>
    <col min="79" max="79" width="9.28515625" style="205" customWidth="1"/>
    <col min="80" max="81" width="10.140625" style="205" bestFit="1" customWidth="1"/>
    <col min="82" max="82" width="11.7109375" style="205" bestFit="1" customWidth="1"/>
    <col min="83" max="84" width="10.140625" style="205" bestFit="1" customWidth="1"/>
    <col min="85" max="85" width="9.28515625" style="205" bestFit="1" customWidth="1"/>
    <col min="86" max="87" width="10.140625" style="205" bestFit="1" customWidth="1"/>
    <col min="88" max="88" width="9.140625" style="205"/>
    <col min="89" max="89" width="10.140625" style="205" bestFit="1" customWidth="1"/>
    <col min="90" max="90" width="11.5703125" style="205" bestFit="1" customWidth="1"/>
    <col min="91" max="91" width="9.140625" style="205"/>
    <col min="92" max="92" width="11.5703125" style="205" bestFit="1" customWidth="1"/>
    <col min="93" max="93" width="12.42578125" style="205" bestFit="1" customWidth="1"/>
    <col min="94" max="16384" width="9.140625" style="205"/>
  </cols>
  <sheetData>
    <row r="1" spans="1:93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36"/>
      <c r="AJ1" s="336"/>
      <c r="AK1" s="336"/>
      <c r="AL1" s="336"/>
      <c r="AM1" s="336"/>
      <c r="AN1" s="336"/>
      <c r="AO1" s="336"/>
      <c r="AP1" s="336"/>
      <c r="AQ1" s="336"/>
      <c r="AR1" s="324"/>
      <c r="AS1" s="324"/>
      <c r="AT1" s="324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</row>
    <row r="2" spans="1:93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T2" s="312"/>
      <c r="U2" s="312"/>
      <c r="V2" s="312"/>
      <c r="W2" s="306"/>
      <c r="X2" s="306"/>
      <c r="Y2" s="326"/>
      <c r="Z2" s="326"/>
      <c r="AA2" s="326"/>
      <c r="AB2" s="326"/>
      <c r="AC2" s="317"/>
      <c r="AD2" s="317"/>
      <c r="AE2" s="326"/>
      <c r="AF2" s="324"/>
      <c r="AG2" s="324"/>
      <c r="AH2" s="324"/>
      <c r="AI2" s="326"/>
      <c r="AJ2" s="336"/>
      <c r="AK2" s="336"/>
      <c r="AL2" s="326"/>
      <c r="AM2" s="317"/>
      <c r="AN2" s="317"/>
      <c r="AO2" s="317"/>
      <c r="AP2" s="317"/>
      <c r="AQ2" s="317"/>
      <c r="AR2" s="337"/>
      <c r="AS2" s="337"/>
      <c r="AT2" s="337"/>
      <c r="AU2" s="337"/>
      <c r="AV2" s="337"/>
      <c r="AW2" s="337"/>
      <c r="AX2" s="337"/>
      <c r="AY2" s="337"/>
      <c r="AZ2" s="337"/>
      <c r="BA2" s="337"/>
      <c r="BB2" s="337"/>
      <c r="BC2" s="337"/>
      <c r="BD2" s="337"/>
      <c r="BE2" s="337"/>
      <c r="BF2" s="337"/>
    </row>
    <row r="3" spans="1:93" s="322" customFormat="1" ht="45" customHeight="1" thickBot="1">
      <c r="A3" s="785" t="s">
        <v>296</v>
      </c>
      <c r="B3" s="320"/>
      <c r="E3" s="331"/>
      <c r="F3" s="331"/>
      <c r="G3" s="331"/>
      <c r="H3" s="331"/>
      <c r="I3" s="331"/>
      <c r="J3" s="331"/>
      <c r="K3" s="331"/>
      <c r="L3" s="333"/>
      <c r="M3" s="331"/>
      <c r="N3" s="331"/>
      <c r="O3" s="331"/>
      <c r="P3" s="331"/>
      <c r="Q3" s="331"/>
      <c r="R3" s="331"/>
      <c r="S3" s="331"/>
      <c r="T3" s="330"/>
      <c r="U3" s="330"/>
      <c r="V3" s="330"/>
      <c r="W3" s="331"/>
      <c r="X3" s="333"/>
      <c r="Y3" s="331"/>
      <c r="Z3" s="331"/>
      <c r="AA3" s="331"/>
      <c r="AB3" s="331"/>
      <c r="AC3" s="331"/>
      <c r="AD3" s="331"/>
      <c r="AE3" s="331"/>
      <c r="AF3" s="338"/>
      <c r="AG3" s="338"/>
      <c r="AH3" s="338"/>
      <c r="AI3" s="336"/>
      <c r="AJ3" s="336"/>
      <c r="AK3" s="336"/>
      <c r="AL3" s="333"/>
      <c r="AM3" s="333"/>
      <c r="AN3" s="333"/>
      <c r="AO3" s="333"/>
      <c r="AP3" s="333"/>
      <c r="AQ3" s="333"/>
      <c r="AR3" s="338"/>
      <c r="AS3" s="338"/>
      <c r="AT3" s="338"/>
      <c r="AU3" s="331"/>
      <c r="AV3" s="331"/>
      <c r="AW3" s="331"/>
      <c r="AX3" s="333"/>
      <c r="AY3" s="338"/>
      <c r="AZ3" s="338"/>
      <c r="BA3" s="338"/>
      <c r="BB3" s="338"/>
      <c r="BC3" s="338"/>
      <c r="BD3" s="337"/>
      <c r="BE3" s="337"/>
      <c r="BF3" s="337"/>
      <c r="BG3" s="331"/>
      <c r="BH3" s="331"/>
      <c r="BI3" s="331"/>
    </row>
    <row r="4" spans="1:93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93" s="202" customFormat="1" ht="39.950000000000003" customHeight="1">
      <c r="A5" s="819"/>
      <c r="B5" s="216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</row>
    <row r="6" spans="1:93" s="201" customFormat="1" ht="39.950000000000003" customHeight="1">
      <c r="A6" s="820"/>
      <c r="B6" s="232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0"/>
      <c r="CC6" s="201" t="s">
        <v>90</v>
      </c>
    </row>
    <row r="7" spans="1:93" s="383" customFormat="1" ht="33" customHeight="1">
      <c r="A7" s="388">
        <v>1</v>
      </c>
      <c r="B7" s="399">
        <v>51201</v>
      </c>
      <c r="C7" s="536" t="s">
        <v>0</v>
      </c>
      <c r="D7" s="696"/>
      <c r="E7" s="771">
        <f>SUM('12 31'!E7,'12 3B'!E7)</f>
        <v>15300</v>
      </c>
      <c r="F7" s="712">
        <f>SUM('12 31'!F7,'12 3B'!F7)</f>
        <v>15300</v>
      </c>
      <c r="G7" s="710">
        <f>E7-F7</f>
        <v>0</v>
      </c>
      <c r="H7" s="712">
        <f>SUM('12 31'!H7,'12 3B'!H7)</f>
        <v>15500</v>
      </c>
      <c r="I7" s="712">
        <f>SUM('12 31'!I7,'12 3B'!I7)</f>
        <v>15500</v>
      </c>
      <c r="J7" s="709">
        <f>H7-I7</f>
        <v>0</v>
      </c>
      <c r="K7" s="712">
        <f>SUM('12 31'!K7,'12 3B'!K7)</f>
        <v>15500</v>
      </c>
      <c r="L7" s="712">
        <f>SUM('12 31'!L7,'12 3B'!L7)</f>
        <v>15500</v>
      </c>
      <c r="M7" s="714">
        <f>K7-L7</f>
        <v>0</v>
      </c>
      <c r="N7" s="725"/>
      <c r="O7" s="726"/>
      <c r="P7" s="687"/>
      <c r="Q7" s="713">
        <f>SUM('12 31'!Q7,'12 3B'!Q7)</f>
        <v>15000</v>
      </c>
      <c r="R7" s="712">
        <f>SUM('12 31'!R7,'12 3B'!R7)</f>
        <v>15000</v>
      </c>
      <c r="S7" s="709">
        <f>Q7-R7</f>
        <v>0</v>
      </c>
      <c r="T7" s="712">
        <f>SUM('12 31'!T7,'12 3B'!T7)</f>
        <v>15300</v>
      </c>
      <c r="U7" s="712">
        <f>SUM('12 31'!U7,'12 3B'!U7)</f>
        <v>0</v>
      </c>
      <c r="V7" s="709">
        <f>T7-U7</f>
        <v>15300</v>
      </c>
      <c r="W7" s="712">
        <f>SUM('12 31'!W7,'12 3B'!W7)</f>
        <v>15400</v>
      </c>
      <c r="X7" s="712">
        <f>SUM('12 31'!X7,'12 3B'!X7)</f>
        <v>0</v>
      </c>
      <c r="Y7" s="714">
        <f>W7-X7</f>
        <v>15400</v>
      </c>
      <c r="Z7" s="725"/>
      <c r="AA7" s="727"/>
      <c r="AB7" s="687"/>
      <c r="AC7" s="713">
        <f>E7+H7+K7+Q7+T7+W7</f>
        <v>92000</v>
      </c>
      <c r="AD7" s="712">
        <f>F7+I7+L7+R7+U7+X7</f>
        <v>61300</v>
      </c>
      <c r="AE7" s="710">
        <f>AC7-AD7</f>
        <v>30700</v>
      </c>
      <c r="AF7" s="712">
        <f>SUM('12 31'!AF7,'12 3B'!AF7)</f>
        <v>15400</v>
      </c>
      <c r="AG7" s="712">
        <f>SUM('12 31'!AG7,'12 3B'!AG7)</f>
        <v>0</v>
      </c>
      <c r="AH7" s="710">
        <f>AF7-AG7</f>
        <v>15400</v>
      </c>
      <c r="AI7" s="715">
        <f>SUM('12 31'!AI7,'12 3B'!AI7)</f>
        <v>15300</v>
      </c>
      <c r="AJ7" s="712">
        <f>SUM('12 31'!AJ7,'12 3B'!AJ7)</f>
        <v>0</v>
      </c>
      <c r="AK7" s="710">
        <f>AI7-AJ7</f>
        <v>15300</v>
      </c>
      <c r="AL7" s="712">
        <f>SUM('12 31'!AL7,'12 3B'!AL7)</f>
        <v>15300</v>
      </c>
      <c r="AM7" s="712">
        <f>SUM('12 31'!AM7,'12 3B'!AM7)</f>
        <v>0</v>
      </c>
      <c r="AN7" s="760">
        <f>AL7-AM7</f>
        <v>15300</v>
      </c>
      <c r="AO7" s="725"/>
      <c r="AP7" s="728"/>
      <c r="AQ7" s="687"/>
      <c r="AR7" s="713">
        <f>SUM('12 31'!AR7,'12 3B'!AR7)</f>
        <v>15300</v>
      </c>
      <c r="AS7" s="712">
        <f>SUM('12 31'!AS7,'12 3B'!AS7)</f>
        <v>0</v>
      </c>
      <c r="AT7" s="710">
        <f>AR7-AS7</f>
        <v>15300</v>
      </c>
      <c r="AU7" s="712">
        <f>SUM('12 31'!AU7,'12 3B'!AU7)</f>
        <v>14300</v>
      </c>
      <c r="AV7" s="712">
        <f>SUM('12 31'!AV7,'12 3B'!AV7)</f>
        <v>0</v>
      </c>
      <c r="AW7" s="710">
        <f>AU7-AV7</f>
        <v>14300</v>
      </c>
      <c r="AX7" s="715">
        <f>SUM('12 31'!AX7,'12 3B'!AX7)</f>
        <v>14300</v>
      </c>
      <c r="AY7" s="712">
        <f>SUM('12 31'!AY7,'12 3B'!AY7)</f>
        <v>0</v>
      </c>
      <c r="AZ7" s="710">
        <f>AX7-AY7</f>
        <v>14300</v>
      </c>
      <c r="BA7" s="725"/>
      <c r="BB7" s="728"/>
      <c r="BC7" s="728"/>
      <c r="BD7" s="717">
        <f t="shared" ref="BD7:BD49" si="0">AF7+AI7+AL7+AR7+AU7+AX7</f>
        <v>89900</v>
      </c>
      <c r="BE7" s="712">
        <f t="shared" ref="BE7:BE49" si="1">AG7+AJ7+AM7+AS7+AV7+AY7</f>
        <v>0</v>
      </c>
      <c r="BF7" s="716">
        <f>BD7-BE7</f>
        <v>89900</v>
      </c>
      <c r="BG7" s="717">
        <f>AC7+BD7</f>
        <v>181900</v>
      </c>
      <c r="BH7" s="712">
        <f>AD7+BE7</f>
        <v>61300</v>
      </c>
      <c r="BI7" s="716">
        <f>BG7-BH7</f>
        <v>120600</v>
      </c>
      <c r="BJ7" s="541"/>
      <c r="BK7" s="380"/>
      <c r="BL7" s="380"/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1"/>
      <c r="CC7" s="381">
        <f>+AG7+'Total foam'!Z8</f>
        <v>0</v>
      </c>
      <c r="CD7" s="381">
        <f>+CB7-CC7</f>
        <v>0</v>
      </c>
    </row>
    <row r="8" spans="1:93" s="383" customFormat="1" ht="33" customHeight="1">
      <c r="A8" s="388">
        <f>A7+1</f>
        <v>2</v>
      </c>
      <c r="B8" s="399">
        <v>51202</v>
      </c>
      <c r="C8" s="536" t="s">
        <v>1</v>
      </c>
      <c r="D8" s="697" t="s">
        <v>252</v>
      </c>
      <c r="E8" s="771">
        <f>SUM('12 31'!E8,'12 3B'!E8)</f>
        <v>480000</v>
      </c>
      <c r="F8" s="712">
        <f>SUM('12 31'!F8,'12 3B'!F8)</f>
        <v>425060.86</v>
      </c>
      <c r="G8" s="710">
        <f t="shared" ref="G8:G50" si="2">E8-F8</f>
        <v>54939.140000000014</v>
      </c>
      <c r="H8" s="712">
        <f>SUM('12 31'!H8,'12 3B'!H8)</f>
        <v>576000</v>
      </c>
      <c r="I8" s="712">
        <f>SUM('12 31'!I8,'12 3B'!I8)</f>
        <v>677610.8</v>
      </c>
      <c r="J8" s="709">
        <f t="shared" ref="J8:J50" si="3">H8-I8</f>
        <v>-101610.80000000005</v>
      </c>
      <c r="K8" s="712">
        <f>SUM('12 31'!K8,'12 3B'!K8)</f>
        <v>496800</v>
      </c>
      <c r="L8" s="712">
        <f>SUM('12 31'!L8,'12 3B'!L8)</f>
        <v>347474.89</v>
      </c>
      <c r="M8" s="714">
        <f t="shared" ref="M8:M50" si="4">K8-L8</f>
        <v>149325.10999999999</v>
      </c>
      <c r="N8" s="688">
        <f t="shared" ref="N8:O50" si="5">+E8+H8+K8</f>
        <v>1552800</v>
      </c>
      <c r="O8" s="689">
        <f t="shared" si="5"/>
        <v>1450146.5500000003</v>
      </c>
      <c r="P8" s="690">
        <f t="shared" ref="P8:P50" si="6">+N8-O8</f>
        <v>102653.44999999972</v>
      </c>
      <c r="Q8" s="713">
        <f>SUM('12 31'!Q8,'12 3B'!Q8)</f>
        <v>696000</v>
      </c>
      <c r="R8" s="712">
        <f>SUM('12 31'!R8,'12 3B'!R8)</f>
        <v>404382.94</v>
      </c>
      <c r="S8" s="709">
        <f t="shared" ref="S8:S50" si="7">Q8-R8</f>
        <v>291617.06</v>
      </c>
      <c r="T8" s="712">
        <f>SUM('12 31'!T8,'12 3B'!T8)</f>
        <v>600000</v>
      </c>
      <c r="U8" s="712">
        <f>SUM('12 31'!U8,'12 3B'!U8)</f>
        <v>0</v>
      </c>
      <c r="V8" s="709">
        <f t="shared" ref="V8:V50" si="8">T8-U8</f>
        <v>600000</v>
      </c>
      <c r="W8" s="712">
        <f>SUM('12 31'!W8,'12 3B'!W8)</f>
        <v>696000</v>
      </c>
      <c r="X8" s="712">
        <f>SUM('12 31'!X8,'12 3B'!X8)</f>
        <v>0</v>
      </c>
      <c r="Y8" s="714">
        <f t="shared" ref="Y8:Y50" si="9">W8-X8</f>
        <v>696000</v>
      </c>
      <c r="Z8" s="688">
        <f t="shared" ref="Z8:AA50" si="10">+Q8+T8+W8</f>
        <v>1992000</v>
      </c>
      <c r="AA8" s="701">
        <f t="shared" si="10"/>
        <v>404382.94</v>
      </c>
      <c r="AB8" s="690">
        <f t="shared" ref="AB8:AB50" si="11">+Z8-AA8</f>
        <v>1587617.06</v>
      </c>
      <c r="AC8" s="713">
        <f t="shared" ref="AC8:AD50" si="12">E8+H8+K8+Q8+T8+W8</f>
        <v>3544800</v>
      </c>
      <c r="AD8" s="712">
        <f t="shared" si="12"/>
        <v>1854529.4900000002</v>
      </c>
      <c r="AE8" s="710">
        <f t="shared" ref="AE8:AE50" si="13">AC8-AD8</f>
        <v>1690270.5099999998</v>
      </c>
      <c r="AF8" s="712">
        <f>SUM('12 31'!AF8,'12 3B'!AF8)</f>
        <v>600000</v>
      </c>
      <c r="AG8" s="712">
        <f>SUM('12 31'!AG8,'12 3B'!AG8)</f>
        <v>0</v>
      </c>
      <c r="AH8" s="710">
        <f t="shared" ref="AH8:AH50" si="14">AF8-AG8</f>
        <v>600000</v>
      </c>
      <c r="AI8" s="715">
        <f>SUM('12 31'!AI8,'12 3B'!AI8)</f>
        <v>696000</v>
      </c>
      <c r="AJ8" s="712">
        <f>SUM('12 31'!AJ8,'12 3B'!AJ8)</f>
        <v>0</v>
      </c>
      <c r="AK8" s="710">
        <f t="shared" ref="AK8:AK50" si="15">AI8-AJ8</f>
        <v>696000</v>
      </c>
      <c r="AL8" s="712">
        <f>SUM('12 31'!AL8,'12 3B'!AL8)</f>
        <v>600000</v>
      </c>
      <c r="AM8" s="712">
        <f>SUM('12 31'!AM8,'12 3B'!AM8)</f>
        <v>0</v>
      </c>
      <c r="AN8" s="709">
        <f t="shared" ref="AN8:AN50" si="16">AL8-AM8</f>
        <v>600000</v>
      </c>
      <c r="AO8" s="688">
        <f t="shared" ref="AO8:AP50" si="17">+AF8+AI8+AL8</f>
        <v>1896000</v>
      </c>
      <c r="AP8" s="689">
        <f t="shared" si="17"/>
        <v>0</v>
      </c>
      <c r="AQ8" s="690">
        <f t="shared" ref="AQ8:AQ50" si="18">AO8-AP8</f>
        <v>1896000</v>
      </c>
      <c r="AR8" s="713">
        <f>SUM('12 31'!AR8,'12 3B'!AR8)</f>
        <v>720000</v>
      </c>
      <c r="AS8" s="712">
        <f>SUM('12 31'!AS8,'12 3B'!AS8)</f>
        <v>0</v>
      </c>
      <c r="AT8" s="710">
        <f t="shared" ref="AT8:AT50" si="19">AR8-AS8</f>
        <v>720000</v>
      </c>
      <c r="AU8" s="712">
        <f>SUM('12 31'!AU8,'12 3B'!AU8)</f>
        <v>600000</v>
      </c>
      <c r="AV8" s="712">
        <f>SUM('12 31'!AV8,'12 3B'!AV8)</f>
        <v>0</v>
      </c>
      <c r="AW8" s="710">
        <f t="shared" ref="AW8:AW50" si="20">AU8-AV8</f>
        <v>600000</v>
      </c>
      <c r="AX8" s="715">
        <f>SUM('12 31'!AX8,'12 3B'!AX8)</f>
        <v>720000</v>
      </c>
      <c r="AY8" s="712">
        <f>SUM('12 31'!AY8,'12 3B'!AY8)</f>
        <v>0</v>
      </c>
      <c r="AZ8" s="710">
        <f t="shared" ref="AZ8:AZ50" si="21">AX8-AY8</f>
        <v>720000</v>
      </c>
      <c r="BA8" s="688">
        <f t="shared" ref="BA8:BB50" si="22">+AR8+AU8+AX8</f>
        <v>2040000</v>
      </c>
      <c r="BB8" s="701">
        <f t="shared" si="22"/>
        <v>0</v>
      </c>
      <c r="BC8" s="706">
        <f t="shared" ref="BC8:BC50" si="23">BA8-BB8</f>
        <v>2040000</v>
      </c>
      <c r="BD8" s="717">
        <f t="shared" si="0"/>
        <v>3936000</v>
      </c>
      <c r="BE8" s="712">
        <f t="shared" si="1"/>
        <v>0</v>
      </c>
      <c r="BF8" s="716">
        <f t="shared" ref="BF8:BF50" si="24">BD8-BE8</f>
        <v>3936000</v>
      </c>
      <c r="BG8" s="717">
        <f t="shared" ref="BG8:BH50" si="25">AC8+BD8</f>
        <v>7480800</v>
      </c>
      <c r="BH8" s="712">
        <f t="shared" si="25"/>
        <v>1854529.4900000002</v>
      </c>
      <c r="BI8" s="716">
        <f t="shared" ref="BI8:BI50" si="26">BG8-BH8</f>
        <v>5626270.5099999998</v>
      </c>
      <c r="BJ8" s="541"/>
      <c r="BK8" s="380"/>
      <c r="BL8" s="380"/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1"/>
      <c r="CC8" s="381">
        <f>+AG8+'Total foam'!Z9</f>
        <v>0</v>
      </c>
      <c r="CD8" s="381">
        <f t="shared" ref="CD8:CD49" si="27">+CB8-CC8</f>
        <v>0</v>
      </c>
    </row>
    <row r="9" spans="1:93" s="383" customFormat="1" ht="33" customHeight="1">
      <c r="A9" s="388">
        <f t="shared" ref="A9:A50" si="28">A8+1</f>
        <v>3</v>
      </c>
      <c r="B9" s="399">
        <v>51203</v>
      </c>
      <c r="C9" s="536" t="s">
        <v>2</v>
      </c>
      <c r="D9" s="697" t="s">
        <v>253</v>
      </c>
      <c r="E9" s="771">
        <f>SUM('12 31'!E9,'12 3B'!E9)</f>
        <v>498450</v>
      </c>
      <c r="F9" s="712">
        <f>SUM('12 31'!F9,'12 3B'!F9)</f>
        <v>660285.57999999996</v>
      </c>
      <c r="G9" s="710">
        <f t="shared" si="2"/>
        <v>-161835.57999999996</v>
      </c>
      <c r="H9" s="712">
        <f>SUM('12 31'!H9,'12 3B'!H9)</f>
        <v>35150</v>
      </c>
      <c r="I9" s="712">
        <f>SUM('12 31'!I9,'12 3B'!I9)</f>
        <v>37025.980000000003</v>
      </c>
      <c r="J9" s="709">
        <f t="shared" si="3"/>
        <v>-1875.9800000000032</v>
      </c>
      <c r="K9" s="712">
        <f>SUM('12 31'!K9,'12 3B'!K9)</f>
        <v>36050</v>
      </c>
      <c r="L9" s="712">
        <f>SUM('12 31'!L9,'12 3B'!L9)</f>
        <v>4793.3599999999997</v>
      </c>
      <c r="M9" s="714">
        <f t="shared" si="4"/>
        <v>31256.639999999999</v>
      </c>
      <c r="N9" s="688">
        <f t="shared" si="5"/>
        <v>569650</v>
      </c>
      <c r="O9" s="689">
        <f t="shared" si="5"/>
        <v>702104.91999999993</v>
      </c>
      <c r="P9" s="690">
        <f t="shared" si="6"/>
        <v>-132454.91999999993</v>
      </c>
      <c r="Q9" s="713">
        <f>SUM('12 31'!Q9,'12 3B'!Q9)</f>
        <v>33150</v>
      </c>
      <c r="R9" s="712">
        <f>SUM('12 31'!R9,'12 3B'!R9)</f>
        <v>11339.12</v>
      </c>
      <c r="S9" s="709">
        <f t="shared" si="7"/>
        <v>21810.879999999997</v>
      </c>
      <c r="T9" s="712">
        <f>SUM('12 31'!T9,'12 3B'!T9)</f>
        <v>37470</v>
      </c>
      <c r="U9" s="712">
        <f>SUM('12 31'!U9,'12 3B'!U9)</f>
        <v>0</v>
      </c>
      <c r="V9" s="709">
        <f t="shared" si="8"/>
        <v>37470</v>
      </c>
      <c r="W9" s="712">
        <f>SUM('12 31'!W9,'12 3B'!W9)</f>
        <v>36950</v>
      </c>
      <c r="X9" s="712">
        <f>SUM('12 31'!X9,'12 3B'!X9)</f>
        <v>0</v>
      </c>
      <c r="Y9" s="714">
        <f t="shared" si="9"/>
        <v>36950</v>
      </c>
      <c r="Z9" s="688">
        <f t="shared" si="10"/>
        <v>107570</v>
      </c>
      <c r="AA9" s="701">
        <f t="shared" si="10"/>
        <v>11339.12</v>
      </c>
      <c r="AB9" s="690">
        <f t="shared" si="11"/>
        <v>96230.88</v>
      </c>
      <c r="AC9" s="713">
        <f t="shared" si="12"/>
        <v>677220</v>
      </c>
      <c r="AD9" s="712">
        <f t="shared" si="12"/>
        <v>713444.03999999992</v>
      </c>
      <c r="AE9" s="710">
        <f t="shared" si="13"/>
        <v>-36224.039999999921</v>
      </c>
      <c r="AF9" s="712">
        <f>SUM('12 31'!AF9,'12 3B'!AF9)</f>
        <v>34450</v>
      </c>
      <c r="AG9" s="712">
        <f>SUM('12 31'!AG9,'12 3B'!AG9)</f>
        <v>0</v>
      </c>
      <c r="AH9" s="710">
        <f t="shared" si="14"/>
        <v>34450</v>
      </c>
      <c r="AI9" s="715">
        <f>SUM('12 31'!AI9,'12 3B'!AI9)</f>
        <v>36450</v>
      </c>
      <c r="AJ9" s="712">
        <f>SUM('12 31'!AJ9,'12 3B'!AJ9)</f>
        <v>0</v>
      </c>
      <c r="AK9" s="710">
        <f t="shared" si="15"/>
        <v>36450</v>
      </c>
      <c r="AL9" s="712">
        <f>SUM('12 31'!AL9,'12 3B'!AL9)</f>
        <v>37350</v>
      </c>
      <c r="AM9" s="712">
        <f>SUM('12 31'!AM9,'12 3B'!AM9)</f>
        <v>0</v>
      </c>
      <c r="AN9" s="709">
        <f t="shared" si="16"/>
        <v>37350</v>
      </c>
      <c r="AO9" s="688">
        <f t="shared" si="17"/>
        <v>108250</v>
      </c>
      <c r="AP9" s="689">
        <f t="shared" si="17"/>
        <v>0</v>
      </c>
      <c r="AQ9" s="690">
        <f t="shared" si="18"/>
        <v>108250</v>
      </c>
      <c r="AR9" s="713">
        <f>SUM('12 31'!AR9,'12 3B'!AR9)</f>
        <v>34450</v>
      </c>
      <c r="AS9" s="712">
        <f>SUM('12 31'!AS9,'12 3B'!AS9)</f>
        <v>0</v>
      </c>
      <c r="AT9" s="710">
        <f t="shared" si="19"/>
        <v>34450</v>
      </c>
      <c r="AU9" s="712">
        <f>SUM('12 31'!AU9,'12 3B'!AU9)</f>
        <v>34925</v>
      </c>
      <c r="AV9" s="712">
        <f>SUM('12 31'!AV9,'12 3B'!AV9)</f>
        <v>0</v>
      </c>
      <c r="AW9" s="710">
        <f t="shared" si="20"/>
        <v>34925</v>
      </c>
      <c r="AX9" s="715">
        <f>SUM('12 31'!AX9,'12 3B'!AX9)</f>
        <v>33150</v>
      </c>
      <c r="AY9" s="712">
        <f>SUM('12 31'!AY9,'12 3B'!AY9)</f>
        <v>0</v>
      </c>
      <c r="AZ9" s="710">
        <f t="shared" si="21"/>
        <v>33150</v>
      </c>
      <c r="BA9" s="688">
        <f t="shared" si="22"/>
        <v>102525</v>
      </c>
      <c r="BB9" s="701">
        <f t="shared" si="22"/>
        <v>0</v>
      </c>
      <c r="BC9" s="706">
        <f t="shared" si="23"/>
        <v>102525</v>
      </c>
      <c r="BD9" s="717">
        <f t="shared" si="0"/>
        <v>210775</v>
      </c>
      <c r="BE9" s="712">
        <f t="shared" si="1"/>
        <v>0</v>
      </c>
      <c r="BF9" s="716">
        <f t="shared" si="24"/>
        <v>210775</v>
      </c>
      <c r="BG9" s="717">
        <f t="shared" si="25"/>
        <v>887995</v>
      </c>
      <c r="BH9" s="712">
        <f t="shared" si="25"/>
        <v>713444.03999999992</v>
      </c>
      <c r="BI9" s="716">
        <f t="shared" si="26"/>
        <v>174550.96000000008</v>
      </c>
      <c r="BJ9" s="541"/>
      <c r="BK9" s="380"/>
      <c r="BL9" s="380"/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1"/>
      <c r="CC9" s="381">
        <f>+AG9+'Total foam'!Z10</f>
        <v>0</v>
      </c>
      <c r="CD9" s="381">
        <f t="shared" si="27"/>
        <v>0</v>
      </c>
    </row>
    <row r="10" spans="1:93" s="383" customFormat="1" ht="33" customHeight="1">
      <c r="A10" s="388">
        <f t="shared" si="28"/>
        <v>4</v>
      </c>
      <c r="B10" s="402">
        <v>51299</v>
      </c>
      <c r="C10" s="537" t="s">
        <v>3</v>
      </c>
      <c r="D10" s="697" t="s">
        <v>254</v>
      </c>
      <c r="E10" s="771">
        <f>SUM('12 31'!E10,'12 3B'!E10)</f>
        <v>49900</v>
      </c>
      <c r="F10" s="712">
        <f>SUM('12 31'!F10,'12 3B'!F10)</f>
        <v>38265.43</v>
      </c>
      <c r="G10" s="710">
        <f t="shared" si="2"/>
        <v>11634.57</v>
      </c>
      <c r="H10" s="712">
        <f>SUM('12 31'!H10,'12 3B'!H10)</f>
        <v>268300</v>
      </c>
      <c r="I10" s="712">
        <f>SUM('12 31'!I10,'12 3B'!I10)</f>
        <v>365998.65</v>
      </c>
      <c r="J10" s="709">
        <f t="shared" si="3"/>
        <v>-97698.650000000023</v>
      </c>
      <c r="K10" s="712">
        <f>SUM('12 31'!K10,'12 3B'!K10)</f>
        <v>162220</v>
      </c>
      <c r="L10" s="712">
        <f>SUM('12 31'!L10,'12 3B'!L10)</f>
        <v>126963.59</v>
      </c>
      <c r="M10" s="714">
        <f t="shared" si="4"/>
        <v>35256.410000000003</v>
      </c>
      <c r="N10" s="688">
        <f t="shared" si="5"/>
        <v>480420</v>
      </c>
      <c r="O10" s="689">
        <f t="shared" si="5"/>
        <v>531227.67000000004</v>
      </c>
      <c r="P10" s="690">
        <f t="shared" si="6"/>
        <v>-50807.670000000042</v>
      </c>
      <c r="Q10" s="713">
        <f>SUM('12 31'!Q10,'12 3B'!Q10)</f>
        <v>137260</v>
      </c>
      <c r="R10" s="712">
        <f>SUM('12 31'!R10,'12 3B'!R10)</f>
        <v>8748.44</v>
      </c>
      <c r="S10" s="709">
        <f t="shared" si="7"/>
        <v>128511.56</v>
      </c>
      <c r="T10" s="712">
        <f>SUM('12 31'!T10,'12 3B'!T10)</f>
        <v>49900</v>
      </c>
      <c r="U10" s="712">
        <f>SUM('12 31'!U10,'12 3B'!U10)</f>
        <v>0</v>
      </c>
      <c r="V10" s="709">
        <f t="shared" si="8"/>
        <v>49900</v>
      </c>
      <c r="W10" s="712">
        <f>SUM('12 31'!W10,'12 3B'!W10)</f>
        <v>52400</v>
      </c>
      <c r="X10" s="712">
        <f>SUM('12 31'!X10,'12 3B'!X10)</f>
        <v>0</v>
      </c>
      <c r="Y10" s="714">
        <f t="shared" si="9"/>
        <v>52400</v>
      </c>
      <c r="Z10" s="688">
        <f t="shared" si="10"/>
        <v>239560</v>
      </c>
      <c r="AA10" s="701">
        <f t="shared" si="10"/>
        <v>8748.44</v>
      </c>
      <c r="AB10" s="690">
        <f t="shared" si="11"/>
        <v>230811.56</v>
      </c>
      <c r="AC10" s="713">
        <f t="shared" si="12"/>
        <v>719980</v>
      </c>
      <c r="AD10" s="712">
        <f t="shared" si="12"/>
        <v>539976.11</v>
      </c>
      <c r="AE10" s="710">
        <f t="shared" si="13"/>
        <v>180003.89</v>
      </c>
      <c r="AF10" s="712">
        <f>SUM('12 31'!AF10,'12 3B'!AF10)</f>
        <v>49900</v>
      </c>
      <c r="AG10" s="712">
        <f>SUM('12 31'!AG10,'12 3B'!AG10)</f>
        <v>0</v>
      </c>
      <c r="AH10" s="710">
        <f t="shared" si="14"/>
        <v>49900</v>
      </c>
      <c r="AI10" s="715">
        <f>SUM('12 31'!AI10,'12 3B'!AI10)</f>
        <v>49900</v>
      </c>
      <c r="AJ10" s="712">
        <f>SUM('12 31'!AJ10,'12 3B'!AJ10)</f>
        <v>0</v>
      </c>
      <c r="AK10" s="710">
        <f t="shared" si="15"/>
        <v>49900</v>
      </c>
      <c r="AL10" s="712">
        <f>SUM('12 31'!AL10,'12 3B'!AL10)</f>
        <v>95050</v>
      </c>
      <c r="AM10" s="712">
        <f>SUM('12 31'!AM10,'12 3B'!AM10)</f>
        <v>0</v>
      </c>
      <c r="AN10" s="709">
        <f t="shared" si="16"/>
        <v>95050</v>
      </c>
      <c r="AO10" s="688">
        <f t="shared" si="17"/>
        <v>194850</v>
      </c>
      <c r="AP10" s="689">
        <f t="shared" si="17"/>
        <v>0</v>
      </c>
      <c r="AQ10" s="690">
        <f t="shared" si="18"/>
        <v>194850</v>
      </c>
      <c r="AR10" s="713">
        <f>SUM('12 31'!AR10,'12 3B'!AR10)</f>
        <v>205825</v>
      </c>
      <c r="AS10" s="712">
        <f>SUM('12 31'!AS10,'12 3B'!AS10)</f>
        <v>0</v>
      </c>
      <c r="AT10" s="710">
        <f t="shared" si="19"/>
        <v>205825</v>
      </c>
      <c r="AU10" s="712">
        <f>SUM('12 31'!AU10,'12 3B'!AU10)</f>
        <v>205825</v>
      </c>
      <c r="AV10" s="712">
        <f>SUM('12 31'!AV10,'12 3B'!AV10)</f>
        <v>0</v>
      </c>
      <c r="AW10" s="710">
        <f t="shared" si="20"/>
        <v>205825</v>
      </c>
      <c r="AX10" s="715">
        <f>SUM('12 31'!AX10,'12 3B'!AX10)</f>
        <v>195780</v>
      </c>
      <c r="AY10" s="712">
        <f>SUM('12 31'!AY10,'12 3B'!AY10)</f>
        <v>0</v>
      </c>
      <c r="AZ10" s="710">
        <f t="shared" si="21"/>
        <v>195780</v>
      </c>
      <c r="BA10" s="688">
        <f t="shared" si="22"/>
        <v>607430</v>
      </c>
      <c r="BB10" s="701">
        <f t="shared" si="22"/>
        <v>0</v>
      </c>
      <c r="BC10" s="706">
        <f t="shared" si="23"/>
        <v>607430</v>
      </c>
      <c r="BD10" s="717">
        <f t="shared" si="0"/>
        <v>802280</v>
      </c>
      <c r="BE10" s="712">
        <f t="shared" si="1"/>
        <v>0</v>
      </c>
      <c r="BF10" s="716">
        <f t="shared" si="24"/>
        <v>802280</v>
      </c>
      <c r="BG10" s="717">
        <f t="shared" si="25"/>
        <v>1522260</v>
      </c>
      <c r="BH10" s="712">
        <f t="shared" si="25"/>
        <v>539976.11</v>
      </c>
      <c r="BI10" s="716">
        <f t="shared" si="26"/>
        <v>982283.89</v>
      </c>
      <c r="BJ10" s="541"/>
      <c r="BK10" s="380"/>
      <c r="BL10" s="380"/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1"/>
      <c r="CC10" s="381">
        <f>+AG10+'Total foam'!Z11</f>
        <v>0</v>
      </c>
      <c r="CD10" s="381">
        <f t="shared" si="27"/>
        <v>0</v>
      </c>
    </row>
    <row r="11" spans="1:93" s="383" customFormat="1" ht="33" customHeight="1">
      <c r="A11" s="388">
        <f t="shared" si="28"/>
        <v>5</v>
      </c>
      <c r="B11" s="399">
        <v>51301</v>
      </c>
      <c r="C11" s="536" t="s">
        <v>4</v>
      </c>
      <c r="D11" s="697" t="s">
        <v>255</v>
      </c>
      <c r="E11" s="771">
        <f>SUM('12 31'!E11,'12 3B'!E11)</f>
        <v>4408941.3900000006</v>
      </c>
      <c r="F11" s="712">
        <f>SUM('12 31'!F11,'12 3B'!F11)</f>
        <v>4408941.3899999997</v>
      </c>
      <c r="G11" s="710">
        <f t="shared" si="2"/>
        <v>0</v>
      </c>
      <c r="H11" s="712">
        <f>SUM('12 31'!H11,'12 3B'!H11)</f>
        <v>4408941.3900000006</v>
      </c>
      <c r="I11" s="712">
        <f>SUM('12 31'!I11,'12 3B'!I11)</f>
        <v>4408941.3899999997</v>
      </c>
      <c r="J11" s="709">
        <f t="shared" si="3"/>
        <v>0</v>
      </c>
      <c r="K11" s="712">
        <f>SUM('12 31'!K11,'12 3B'!K11)</f>
        <v>4408941.3900000006</v>
      </c>
      <c r="L11" s="712">
        <f>SUM('12 31'!L11,'12 3B'!L11)</f>
        <v>4408941.3899999997</v>
      </c>
      <c r="M11" s="714">
        <f t="shared" si="4"/>
        <v>0</v>
      </c>
      <c r="N11" s="688">
        <f t="shared" si="5"/>
        <v>13226824.170000002</v>
      </c>
      <c r="O11" s="689">
        <f t="shared" si="5"/>
        <v>13226824.169999998</v>
      </c>
      <c r="P11" s="690">
        <f t="shared" si="6"/>
        <v>0</v>
      </c>
      <c r="Q11" s="713">
        <f>SUM('12 31'!Q11,'12 3B'!Q11)</f>
        <v>4408941.3900000006</v>
      </c>
      <c r="R11" s="712">
        <f>SUM('12 31'!R11,'12 3B'!R11)</f>
        <v>4408941.3899999997</v>
      </c>
      <c r="S11" s="709">
        <f t="shared" si="7"/>
        <v>0</v>
      </c>
      <c r="T11" s="712">
        <f>SUM('12 31'!T11,'12 3B'!T11)</f>
        <v>4408941.3900000006</v>
      </c>
      <c r="U11" s="712">
        <f>SUM('12 31'!U11,'12 3B'!U11)</f>
        <v>0</v>
      </c>
      <c r="V11" s="709">
        <f t="shared" si="8"/>
        <v>4408941.3900000006</v>
      </c>
      <c r="W11" s="712">
        <f>SUM('12 31'!W11,'12 3B'!W11)</f>
        <v>4408941.3900000006</v>
      </c>
      <c r="X11" s="712">
        <f>SUM('12 31'!X11,'12 3B'!X11)</f>
        <v>0</v>
      </c>
      <c r="Y11" s="714">
        <f t="shared" si="9"/>
        <v>4408941.3900000006</v>
      </c>
      <c r="Z11" s="688">
        <f t="shared" si="10"/>
        <v>13226824.170000002</v>
      </c>
      <c r="AA11" s="701">
        <f t="shared" si="10"/>
        <v>4408941.3899999997</v>
      </c>
      <c r="AB11" s="690">
        <f t="shared" si="11"/>
        <v>8817882.7800000012</v>
      </c>
      <c r="AC11" s="713">
        <f t="shared" si="12"/>
        <v>26453648.340000004</v>
      </c>
      <c r="AD11" s="712">
        <f t="shared" si="12"/>
        <v>17635765.559999999</v>
      </c>
      <c r="AE11" s="710">
        <f t="shared" si="13"/>
        <v>8817882.7800000049</v>
      </c>
      <c r="AF11" s="712">
        <f>SUM('12 31'!AF11,'12 3B'!AF11)</f>
        <v>4682641.3900000006</v>
      </c>
      <c r="AG11" s="712">
        <f>SUM('12 31'!AG11,'12 3B'!AG11)</f>
        <v>0</v>
      </c>
      <c r="AH11" s="710">
        <f t="shared" si="14"/>
        <v>4682641.3900000006</v>
      </c>
      <c r="AI11" s="715">
        <f>SUM('12 31'!AI11,'12 3B'!AI11)</f>
        <v>4682641.3900000006</v>
      </c>
      <c r="AJ11" s="712">
        <f>SUM('12 31'!AJ11,'12 3B'!AJ11)</f>
        <v>0</v>
      </c>
      <c r="AK11" s="710">
        <f t="shared" si="15"/>
        <v>4682641.3900000006</v>
      </c>
      <c r="AL11" s="712">
        <f>SUM('12 31'!AL11,'12 3B'!AL11)</f>
        <v>4682641.3900000006</v>
      </c>
      <c r="AM11" s="712">
        <f>SUM('12 31'!AM11,'12 3B'!AM11)</f>
        <v>0</v>
      </c>
      <c r="AN11" s="709">
        <f t="shared" si="16"/>
        <v>4682641.3900000006</v>
      </c>
      <c r="AO11" s="688">
        <f t="shared" si="17"/>
        <v>14047924.170000002</v>
      </c>
      <c r="AP11" s="689">
        <f t="shared" si="17"/>
        <v>0</v>
      </c>
      <c r="AQ11" s="690">
        <f t="shared" si="18"/>
        <v>14047924.170000002</v>
      </c>
      <c r="AR11" s="713">
        <f>SUM('12 31'!AR11,'12 3B'!AR11)</f>
        <v>4682641.3900000006</v>
      </c>
      <c r="AS11" s="712">
        <f>SUM('12 31'!AS11,'12 3B'!AS11)</f>
        <v>0</v>
      </c>
      <c r="AT11" s="710">
        <f t="shared" si="19"/>
        <v>4682641.3900000006</v>
      </c>
      <c r="AU11" s="712">
        <f>SUM('12 31'!AU11,'12 3B'!AU11)</f>
        <v>4682641.3900000006</v>
      </c>
      <c r="AV11" s="712">
        <f>SUM('12 31'!AV11,'12 3B'!AV11)</f>
        <v>0</v>
      </c>
      <c r="AW11" s="710">
        <f t="shared" si="20"/>
        <v>4682641.3900000006</v>
      </c>
      <c r="AX11" s="715">
        <f>SUM('12 31'!AX11,'12 3B'!AX11)</f>
        <v>4682641.3900000006</v>
      </c>
      <c r="AY11" s="712">
        <f>SUM('12 31'!AY11,'12 3B'!AY11)</f>
        <v>0</v>
      </c>
      <c r="AZ11" s="710">
        <f t="shared" si="21"/>
        <v>4682641.3900000006</v>
      </c>
      <c r="BA11" s="688">
        <f t="shared" si="22"/>
        <v>14047924.170000002</v>
      </c>
      <c r="BB11" s="701">
        <f t="shared" si="22"/>
        <v>0</v>
      </c>
      <c r="BC11" s="706">
        <f t="shared" si="23"/>
        <v>14047924.170000002</v>
      </c>
      <c r="BD11" s="717">
        <f t="shared" si="0"/>
        <v>28095848.340000004</v>
      </c>
      <c r="BE11" s="712">
        <f t="shared" si="1"/>
        <v>0</v>
      </c>
      <c r="BF11" s="716">
        <f t="shared" si="24"/>
        <v>28095848.340000004</v>
      </c>
      <c r="BG11" s="717">
        <f t="shared" si="25"/>
        <v>54549496.680000007</v>
      </c>
      <c r="BH11" s="712">
        <f t="shared" si="25"/>
        <v>17635765.559999999</v>
      </c>
      <c r="BI11" s="716">
        <f t="shared" si="26"/>
        <v>36913731.120000005</v>
      </c>
      <c r="BJ11" s="541"/>
      <c r="BK11" s="380"/>
      <c r="BL11" s="380"/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1"/>
      <c r="CC11" s="381">
        <f>+AG11+'Total foam'!Z12</f>
        <v>0</v>
      </c>
      <c r="CD11" s="381">
        <f t="shared" si="27"/>
        <v>0</v>
      </c>
    </row>
    <row r="12" spans="1:93" s="383" customFormat="1" ht="33" customHeight="1">
      <c r="A12" s="388">
        <f t="shared" si="28"/>
        <v>6</v>
      </c>
      <c r="B12" s="399">
        <v>51302</v>
      </c>
      <c r="C12" s="536" t="s">
        <v>5</v>
      </c>
      <c r="D12" s="697" t="s">
        <v>256</v>
      </c>
      <c r="E12" s="771">
        <f>SUM('12 31'!E12,'12 3B'!E12)</f>
        <v>48451</v>
      </c>
      <c r="F12" s="712">
        <f>SUM('12 31'!F12,'12 3B'!F12)</f>
        <v>48451</v>
      </c>
      <c r="G12" s="710">
        <f t="shared" si="2"/>
        <v>0</v>
      </c>
      <c r="H12" s="712">
        <f>SUM('12 31'!H12,'12 3B'!H12)</f>
        <v>45325.860000000015</v>
      </c>
      <c r="I12" s="712">
        <f>SUM('12 31'!I12,'12 3B'!I12)</f>
        <v>45325.86</v>
      </c>
      <c r="J12" s="709">
        <f t="shared" si="3"/>
        <v>0</v>
      </c>
      <c r="K12" s="712">
        <f>SUM('12 31'!K12,'12 3B'!K12)</f>
        <v>48451</v>
      </c>
      <c r="L12" s="712">
        <f>SUM('12 31'!L12,'12 3B'!L12)</f>
        <v>41698.18</v>
      </c>
      <c r="M12" s="714">
        <f t="shared" si="4"/>
        <v>6752.82</v>
      </c>
      <c r="N12" s="688">
        <f t="shared" si="5"/>
        <v>142227.86000000002</v>
      </c>
      <c r="O12" s="689">
        <f t="shared" si="5"/>
        <v>135475.04</v>
      </c>
      <c r="P12" s="690">
        <f t="shared" si="6"/>
        <v>6752.820000000007</v>
      </c>
      <c r="Q12" s="713">
        <f>SUM('12 31'!Q12,'12 3B'!Q12)</f>
        <v>47409</v>
      </c>
      <c r="R12" s="712">
        <f>SUM('12 31'!R12,'12 3B'!R12)</f>
        <v>47409</v>
      </c>
      <c r="S12" s="709">
        <f t="shared" si="7"/>
        <v>0</v>
      </c>
      <c r="T12" s="712">
        <f>SUM('12 31'!T12,'12 3B'!T12)</f>
        <v>48989.609999999986</v>
      </c>
      <c r="U12" s="712">
        <f>SUM('12 31'!U12,'12 3B'!U12)</f>
        <v>0</v>
      </c>
      <c r="V12" s="709">
        <f t="shared" si="8"/>
        <v>48989.609999999986</v>
      </c>
      <c r="W12" s="712">
        <f>SUM('12 31'!W12,'12 3B'!W12)</f>
        <v>47409</v>
      </c>
      <c r="X12" s="712">
        <f>SUM('12 31'!X12,'12 3B'!X12)</f>
        <v>0</v>
      </c>
      <c r="Y12" s="714">
        <f t="shared" si="9"/>
        <v>47409</v>
      </c>
      <c r="Z12" s="688">
        <f t="shared" si="10"/>
        <v>143807.60999999999</v>
      </c>
      <c r="AA12" s="701">
        <f t="shared" si="10"/>
        <v>47409</v>
      </c>
      <c r="AB12" s="690">
        <f t="shared" si="11"/>
        <v>96398.609999999986</v>
      </c>
      <c r="AC12" s="713">
        <f t="shared" si="12"/>
        <v>286035.46999999997</v>
      </c>
      <c r="AD12" s="712">
        <f t="shared" si="12"/>
        <v>182884.04</v>
      </c>
      <c r="AE12" s="710">
        <f t="shared" si="13"/>
        <v>103151.42999999996</v>
      </c>
      <c r="AF12" s="712">
        <f>SUM('12 31'!AF12,'12 3B'!AF12)</f>
        <v>48989</v>
      </c>
      <c r="AG12" s="712">
        <f>SUM('12 31'!AG12,'12 3B'!AG12)</f>
        <v>0</v>
      </c>
      <c r="AH12" s="710">
        <f t="shared" si="14"/>
        <v>48989</v>
      </c>
      <c r="AI12" s="715">
        <f>SUM('12 31'!AI12,'12 3B'!AI12)</f>
        <v>48989</v>
      </c>
      <c r="AJ12" s="712">
        <f>SUM('12 31'!AJ12,'12 3B'!AJ12)</f>
        <v>0</v>
      </c>
      <c r="AK12" s="710">
        <f t="shared" si="15"/>
        <v>48989</v>
      </c>
      <c r="AL12" s="712">
        <f>SUM('12 31'!AL12,'12 3B'!AL12)</f>
        <v>47409.869999999995</v>
      </c>
      <c r="AM12" s="712">
        <f>SUM('12 31'!AM12,'12 3B'!AM12)</f>
        <v>0</v>
      </c>
      <c r="AN12" s="709">
        <f t="shared" si="16"/>
        <v>47409.869999999995</v>
      </c>
      <c r="AO12" s="688">
        <f t="shared" si="17"/>
        <v>145387.87</v>
      </c>
      <c r="AP12" s="689">
        <f t="shared" si="17"/>
        <v>0</v>
      </c>
      <c r="AQ12" s="690">
        <f t="shared" si="18"/>
        <v>145387.87</v>
      </c>
      <c r="AR12" s="713">
        <f>SUM('12 31'!AR12,'12 3B'!AR12)</f>
        <v>48990</v>
      </c>
      <c r="AS12" s="712">
        <f>SUM('12 31'!AS12,'12 3B'!AS12)</f>
        <v>0</v>
      </c>
      <c r="AT12" s="710">
        <f t="shared" si="19"/>
        <v>48990</v>
      </c>
      <c r="AU12" s="712">
        <f>SUM('12 31'!AU12,'12 3B'!AU12)</f>
        <v>47409.010000000009</v>
      </c>
      <c r="AV12" s="712">
        <f>SUM('12 31'!AV12,'12 3B'!AV12)</f>
        <v>0</v>
      </c>
      <c r="AW12" s="710">
        <f t="shared" si="20"/>
        <v>47409.010000000009</v>
      </c>
      <c r="AX12" s="715">
        <f>SUM('12 31'!AX12,'12 3B'!AX12)</f>
        <v>48990</v>
      </c>
      <c r="AY12" s="712">
        <f>SUM('12 31'!AY12,'12 3B'!AY12)</f>
        <v>0</v>
      </c>
      <c r="AZ12" s="710">
        <f t="shared" si="21"/>
        <v>48990</v>
      </c>
      <c r="BA12" s="688">
        <f t="shared" si="22"/>
        <v>145389.01</v>
      </c>
      <c r="BB12" s="701">
        <f t="shared" si="22"/>
        <v>0</v>
      </c>
      <c r="BC12" s="706">
        <f t="shared" si="23"/>
        <v>145389.01</v>
      </c>
      <c r="BD12" s="717">
        <f t="shared" si="0"/>
        <v>290776.88</v>
      </c>
      <c r="BE12" s="712">
        <f t="shared" si="1"/>
        <v>0</v>
      </c>
      <c r="BF12" s="716">
        <f t="shared" si="24"/>
        <v>290776.88</v>
      </c>
      <c r="BG12" s="717">
        <f t="shared" si="25"/>
        <v>576812.35</v>
      </c>
      <c r="BH12" s="712">
        <f t="shared" si="25"/>
        <v>182884.04</v>
      </c>
      <c r="BI12" s="716">
        <f t="shared" si="26"/>
        <v>393928.30999999994</v>
      </c>
      <c r="BJ12" s="541"/>
      <c r="BK12" s="380"/>
      <c r="BL12" s="380"/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1"/>
      <c r="CC12" s="381">
        <f>+AG12+'Total foam'!Z13</f>
        <v>0</v>
      </c>
      <c r="CD12" s="381">
        <f t="shared" si="27"/>
        <v>0</v>
      </c>
    </row>
    <row r="13" spans="1:93" s="383" customFormat="1" ht="33" customHeight="1">
      <c r="A13" s="388">
        <f t="shared" si="28"/>
        <v>7</v>
      </c>
      <c r="B13" s="399">
        <v>51306</v>
      </c>
      <c r="C13" s="536" t="s">
        <v>6</v>
      </c>
      <c r="D13" s="697" t="s">
        <v>257</v>
      </c>
      <c r="E13" s="771">
        <f>SUM('12 31'!E13,'12 3B'!E13)</f>
        <v>0</v>
      </c>
      <c r="F13" s="712">
        <f>SUM('12 31'!F13,'12 3B'!F13)</f>
        <v>0</v>
      </c>
      <c r="G13" s="710">
        <f t="shared" si="2"/>
        <v>0</v>
      </c>
      <c r="H13" s="712">
        <f>SUM('12 31'!H13,'12 3B'!H13)</f>
        <v>0</v>
      </c>
      <c r="I13" s="712">
        <f>SUM('12 31'!I13,'12 3B'!I13)</f>
        <v>0</v>
      </c>
      <c r="J13" s="709">
        <f t="shared" si="3"/>
        <v>0</v>
      </c>
      <c r="K13" s="712">
        <f>SUM('12 31'!K13,'12 3B'!K13)</f>
        <v>0</v>
      </c>
      <c r="L13" s="712">
        <f>SUM('12 31'!L13,'12 3B'!L13)</f>
        <v>0</v>
      </c>
      <c r="M13" s="714">
        <f t="shared" si="4"/>
        <v>0</v>
      </c>
      <c r="N13" s="688">
        <f t="shared" si="5"/>
        <v>0</v>
      </c>
      <c r="O13" s="689">
        <f t="shared" si="5"/>
        <v>0</v>
      </c>
      <c r="P13" s="690">
        <f t="shared" si="6"/>
        <v>0</v>
      </c>
      <c r="Q13" s="713">
        <f>SUM('12 31'!Q13,'12 3B'!Q13)</f>
        <v>0</v>
      </c>
      <c r="R13" s="712">
        <f>SUM('12 31'!R13,'12 3B'!R13)</f>
        <v>0</v>
      </c>
      <c r="S13" s="709">
        <f t="shared" si="7"/>
        <v>0</v>
      </c>
      <c r="T13" s="712">
        <f>SUM('12 31'!T13,'12 3B'!T13)</f>
        <v>0</v>
      </c>
      <c r="U13" s="712">
        <f>SUM('12 31'!U13,'12 3B'!U13)</f>
        <v>0</v>
      </c>
      <c r="V13" s="709">
        <f t="shared" si="8"/>
        <v>0</v>
      </c>
      <c r="W13" s="712">
        <f>SUM('12 31'!W13,'12 3B'!W13)</f>
        <v>0</v>
      </c>
      <c r="X13" s="712">
        <f>SUM('12 31'!X13,'12 3B'!X13)</f>
        <v>0</v>
      </c>
      <c r="Y13" s="714">
        <f t="shared" si="9"/>
        <v>0</v>
      </c>
      <c r="Z13" s="688">
        <f t="shared" si="10"/>
        <v>0</v>
      </c>
      <c r="AA13" s="701">
        <f t="shared" si="10"/>
        <v>0</v>
      </c>
      <c r="AB13" s="690">
        <f t="shared" si="11"/>
        <v>0</v>
      </c>
      <c r="AC13" s="713">
        <f t="shared" si="12"/>
        <v>0</v>
      </c>
      <c r="AD13" s="712">
        <f t="shared" si="12"/>
        <v>0</v>
      </c>
      <c r="AE13" s="710">
        <f t="shared" si="13"/>
        <v>0</v>
      </c>
      <c r="AF13" s="712">
        <f>SUM('12 31'!AF13,'12 3B'!AF13)</f>
        <v>0</v>
      </c>
      <c r="AG13" s="712">
        <f>SUM('12 31'!AG13,'12 3B'!AG13)</f>
        <v>0</v>
      </c>
      <c r="AH13" s="710">
        <f t="shared" si="14"/>
        <v>0</v>
      </c>
      <c r="AI13" s="715">
        <f>SUM('12 31'!AI13,'12 3B'!AI13)</f>
        <v>0</v>
      </c>
      <c r="AJ13" s="712">
        <f>SUM('12 31'!AJ13,'12 3B'!AJ13)</f>
        <v>0</v>
      </c>
      <c r="AK13" s="710">
        <f t="shared" si="15"/>
        <v>0</v>
      </c>
      <c r="AL13" s="712">
        <f>SUM('12 31'!AL13,'12 3B'!AL13)</f>
        <v>0</v>
      </c>
      <c r="AM13" s="712">
        <f>SUM('12 31'!AM13,'12 3B'!AM13)</f>
        <v>0</v>
      </c>
      <c r="AN13" s="709">
        <f t="shared" si="16"/>
        <v>0</v>
      </c>
      <c r="AO13" s="688">
        <f t="shared" si="17"/>
        <v>0</v>
      </c>
      <c r="AP13" s="689">
        <f t="shared" si="17"/>
        <v>0</v>
      </c>
      <c r="AQ13" s="690">
        <f t="shared" si="18"/>
        <v>0</v>
      </c>
      <c r="AR13" s="713">
        <f>SUM('12 31'!AR13,'12 3B'!AR13)</f>
        <v>0</v>
      </c>
      <c r="AS13" s="712">
        <f>SUM('12 31'!AS13,'12 3B'!AS13)</f>
        <v>0</v>
      </c>
      <c r="AT13" s="710">
        <f t="shared" si="19"/>
        <v>0</v>
      </c>
      <c r="AU13" s="712">
        <f>SUM('12 31'!AU13,'12 3B'!AU13)</f>
        <v>0</v>
      </c>
      <c r="AV13" s="712">
        <f>SUM('12 31'!AV13,'12 3B'!AV13)</f>
        <v>0</v>
      </c>
      <c r="AW13" s="710">
        <f t="shared" si="20"/>
        <v>0</v>
      </c>
      <c r="AX13" s="715">
        <f>SUM('12 31'!AX13,'12 3B'!AX13)</f>
        <v>0</v>
      </c>
      <c r="AY13" s="712">
        <f>SUM('12 31'!AY13,'12 3B'!AY13)</f>
        <v>0</v>
      </c>
      <c r="AZ13" s="710">
        <f t="shared" si="21"/>
        <v>0</v>
      </c>
      <c r="BA13" s="688">
        <f t="shared" si="22"/>
        <v>0</v>
      </c>
      <c r="BB13" s="701">
        <f t="shared" si="22"/>
        <v>0</v>
      </c>
      <c r="BC13" s="706">
        <f t="shared" si="23"/>
        <v>0</v>
      </c>
      <c r="BD13" s="717">
        <f t="shared" si="0"/>
        <v>0</v>
      </c>
      <c r="BE13" s="712">
        <f t="shared" si="1"/>
        <v>0</v>
      </c>
      <c r="BF13" s="716">
        <f t="shared" si="24"/>
        <v>0</v>
      </c>
      <c r="BG13" s="717">
        <f t="shared" si="25"/>
        <v>0</v>
      </c>
      <c r="BH13" s="712">
        <f t="shared" si="25"/>
        <v>0</v>
      </c>
      <c r="BI13" s="716">
        <f t="shared" si="26"/>
        <v>0</v>
      </c>
      <c r="BJ13" s="541"/>
      <c r="BK13" s="380"/>
      <c r="BL13" s="380"/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1"/>
      <c r="CC13" s="381">
        <f>+AG13+'Total foam'!Z14</f>
        <v>0</v>
      </c>
      <c r="CD13" s="381">
        <f t="shared" si="27"/>
        <v>0</v>
      </c>
    </row>
    <row r="14" spans="1:93" s="383" customFormat="1" ht="33" customHeight="1">
      <c r="A14" s="388">
        <f t="shared" si="28"/>
        <v>8</v>
      </c>
      <c r="B14" s="399">
        <v>51307</v>
      </c>
      <c r="C14" s="536" t="s">
        <v>7</v>
      </c>
      <c r="D14" s="697" t="s">
        <v>258</v>
      </c>
      <c r="E14" s="771">
        <f>SUM('12 31'!E14,'12 3B'!E14)</f>
        <v>461996.59499999997</v>
      </c>
      <c r="F14" s="712">
        <f>SUM('12 31'!F14,'12 3B'!F14)</f>
        <v>632148.30000000005</v>
      </c>
      <c r="G14" s="710">
        <f t="shared" si="2"/>
        <v>-170151.70500000007</v>
      </c>
      <c r="H14" s="712">
        <f>SUM('12 31'!H14,'12 3B'!H14)</f>
        <v>707308.3</v>
      </c>
      <c r="I14" s="712">
        <f>SUM('12 31'!I14,'12 3B'!I14)</f>
        <v>675544.64</v>
      </c>
      <c r="J14" s="709">
        <f t="shared" si="3"/>
        <v>31763.660000000033</v>
      </c>
      <c r="K14" s="712">
        <f>SUM('12 31'!K14,'12 3B'!K14)</f>
        <v>753633.2</v>
      </c>
      <c r="L14" s="712">
        <f>SUM('12 31'!L14,'12 3B'!L14)</f>
        <v>1176751.97</v>
      </c>
      <c r="M14" s="714">
        <f t="shared" si="4"/>
        <v>-423118.77</v>
      </c>
      <c r="N14" s="688">
        <f t="shared" si="5"/>
        <v>1922938.095</v>
      </c>
      <c r="O14" s="689">
        <f t="shared" si="5"/>
        <v>2484444.91</v>
      </c>
      <c r="P14" s="690">
        <f t="shared" si="6"/>
        <v>-561506.81500000018</v>
      </c>
      <c r="Q14" s="713">
        <f>SUM('12 31'!Q14,'12 3B'!Q14)</f>
        <v>642584.6</v>
      </c>
      <c r="R14" s="712">
        <f>SUM('12 31'!R14,'12 3B'!R14)</f>
        <v>387682.58</v>
      </c>
      <c r="S14" s="709">
        <f t="shared" si="7"/>
        <v>254902.01999999996</v>
      </c>
      <c r="T14" s="712">
        <f>SUM('12 31'!T14,'12 3B'!T14)</f>
        <v>643720.93999999994</v>
      </c>
      <c r="U14" s="712">
        <f>SUM('12 31'!U14,'12 3B'!U14)</f>
        <v>0</v>
      </c>
      <c r="V14" s="709">
        <f t="shared" si="8"/>
        <v>643720.93999999994</v>
      </c>
      <c r="W14" s="712">
        <f>SUM('12 31'!W14,'12 3B'!W14)</f>
        <v>577263.80599999998</v>
      </c>
      <c r="X14" s="712">
        <f>SUM('12 31'!X14,'12 3B'!X14)</f>
        <v>0</v>
      </c>
      <c r="Y14" s="714">
        <f t="shared" si="9"/>
        <v>577263.80599999998</v>
      </c>
      <c r="Z14" s="688">
        <f t="shared" si="10"/>
        <v>1863569.3459999999</v>
      </c>
      <c r="AA14" s="701">
        <f t="shared" si="10"/>
        <v>387682.58</v>
      </c>
      <c r="AB14" s="690">
        <f t="shared" si="11"/>
        <v>1475886.7659999998</v>
      </c>
      <c r="AC14" s="713">
        <f t="shared" si="12"/>
        <v>3786507.4409999996</v>
      </c>
      <c r="AD14" s="712">
        <f t="shared" si="12"/>
        <v>2872127.49</v>
      </c>
      <c r="AE14" s="710">
        <f t="shared" si="13"/>
        <v>914379.95099999942</v>
      </c>
      <c r="AF14" s="712">
        <f>SUM('12 31'!AF14,'12 3B'!AF14)</f>
        <v>724206.98399999994</v>
      </c>
      <c r="AG14" s="712">
        <f>SUM('12 31'!AG14,'12 3B'!AG14)</f>
        <v>0</v>
      </c>
      <c r="AH14" s="710">
        <f t="shared" si="14"/>
        <v>724206.98399999994</v>
      </c>
      <c r="AI14" s="715">
        <f>SUM('12 31'!AI14,'12 3B'!AI14)</f>
        <v>785398.90800000005</v>
      </c>
      <c r="AJ14" s="712">
        <f>SUM('12 31'!AJ14,'12 3B'!AJ14)</f>
        <v>0</v>
      </c>
      <c r="AK14" s="710">
        <f t="shared" si="15"/>
        <v>785398.90800000005</v>
      </c>
      <c r="AL14" s="712">
        <f>SUM('12 31'!AL14,'12 3B'!AL14)</f>
        <v>1023512.966</v>
      </c>
      <c r="AM14" s="712">
        <f>SUM('12 31'!AM14,'12 3B'!AM14)</f>
        <v>0</v>
      </c>
      <c r="AN14" s="709">
        <f t="shared" si="16"/>
        <v>1023512.966</v>
      </c>
      <c r="AO14" s="688">
        <f t="shared" si="17"/>
        <v>2533118.858</v>
      </c>
      <c r="AP14" s="689">
        <f t="shared" si="17"/>
        <v>0</v>
      </c>
      <c r="AQ14" s="690">
        <f t="shared" si="18"/>
        <v>2533118.858</v>
      </c>
      <c r="AR14" s="713">
        <f>SUM('12 31'!AR14,'12 3B'!AR14)</f>
        <v>583727.34400000004</v>
      </c>
      <c r="AS14" s="712">
        <f>SUM('12 31'!AS14,'12 3B'!AS14)</f>
        <v>0</v>
      </c>
      <c r="AT14" s="710">
        <f t="shared" si="19"/>
        <v>583727.34400000004</v>
      </c>
      <c r="AU14" s="712">
        <f>SUM('12 31'!AU14,'12 3B'!AU14)</f>
        <v>1314456</v>
      </c>
      <c r="AV14" s="712">
        <f>SUM('12 31'!AV14,'12 3B'!AV14)</f>
        <v>0</v>
      </c>
      <c r="AW14" s="710">
        <f t="shared" si="20"/>
        <v>1314456</v>
      </c>
      <c r="AX14" s="715">
        <f>SUM('12 31'!AX14,'12 3B'!AX14)</f>
        <v>575839.6</v>
      </c>
      <c r="AY14" s="712">
        <f>SUM('12 31'!AY14,'12 3B'!AY14)</f>
        <v>0</v>
      </c>
      <c r="AZ14" s="710">
        <f t="shared" si="21"/>
        <v>575839.6</v>
      </c>
      <c r="BA14" s="688">
        <f t="shared" si="22"/>
        <v>2474022.9440000001</v>
      </c>
      <c r="BB14" s="701">
        <f t="shared" si="22"/>
        <v>0</v>
      </c>
      <c r="BC14" s="706">
        <f t="shared" si="23"/>
        <v>2474022.9440000001</v>
      </c>
      <c r="BD14" s="717">
        <f t="shared" si="0"/>
        <v>5007141.8019999992</v>
      </c>
      <c r="BE14" s="712">
        <f t="shared" si="1"/>
        <v>0</v>
      </c>
      <c r="BF14" s="716">
        <f t="shared" si="24"/>
        <v>5007141.8019999992</v>
      </c>
      <c r="BG14" s="717">
        <f t="shared" si="25"/>
        <v>8793649.2429999989</v>
      </c>
      <c r="BH14" s="712">
        <f t="shared" si="25"/>
        <v>2872127.49</v>
      </c>
      <c r="BI14" s="716">
        <f t="shared" si="26"/>
        <v>5921521.7529999986</v>
      </c>
      <c r="BJ14" s="541"/>
      <c r="BK14" s="380"/>
      <c r="BL14" s="380"/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1"/>
      <c r="CC14" s="381">
        <f>+AG14+'Total foam'!Z15</f>
        <v>0</v>
      </c>
      <c r="CD14" s="381">
        <f t="shared" si="27"/>
        <v>0</v>
      </c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  <c r="CO14" s="380"/>
    </row>
    <row r="15" spans="1:93" s="383" customFormat="1" ht="33" customHeight="1">
      <c r="A15" s="388">
        <f t="shared" si="28"/>
        <v>9</v>
      </c>
      <c r="B15" s="399">
        <v>51308</v>
      </c>
      <c r="C15" s="536" t="s">
        <v>8</v>
      </c>
      <c r="D15" s="697" t="s">
        <v>259</v>
      </c>
      <c r="E15" s="771">
        <f>SUM('12 31'!E15,'12 3B'!E15)</f>
        <v>431520</v>
      </c>
      <c r="F15" s="712">
        <f>SUM('12 31'!F15,'12 3B'!F15)</f>
        <v>584196</v>
      </c>
      <c r="G15" s="710">
        <f t="shared" si="2"/>
        <v>-152676</v>
      </c>
      <c r="H15" s="712">
        <f>SUM('12 31'!H15,'12 3B'!H15)</f>
        <v>453096</v>
      </c>
      <c r="I15" s="712">
        <f>SUM('12 31'!I15,'12 3B'!I15)</f>
        <v>573387</v>
      </c>
      <c r="J15" s="709">
        <f t="shared" si="3"/>
        <v>-120291</v>
      </c>
      <c r="K15" s="712">
        <f>SUM('12 31'!K15,'12 3B'!K15)</f>
        <v>496248</v>
      </c>
      <c r="L15" s="712">
        <f>SUM('12 31'!L15,'12 3B'!L15)</f>
        <v>564223</v>
      </c>
      <c r="M15" s="714">
        <f t="shared" si="4"/>
        <v>-67975</v>
      </c>
      <c r="N15" s="688">
        <f t="shared" si="5"/>
        <v>1380864</v>
      </c>
      <c r="O15" s="689">
        <f t="shared" si="5"/>
        <v>1721806</v>
      </c>
      <c r="P15" s="690">
        <f t="shared" si="6"/>
        <v>-340942</v>
      </c>
      <c r="Q15" s="713">
        <f>SUM('12 31'!Q15,'12 3B'!Q15)</f>
        <v>388368</v>
      </c>
      <c r="R15" s="712">
        <f>SUM('12 31'!R15,'12 3B'!R15)</f>
        <v>277423</v>
      </c>
      <c r="S15" s="709">
        <f t="shared" si="7"/>
        <v>110945</v>
      </c>
      <c r="T15" s="712">
        <f>SUM('12 31'!T15,'12 3B'!T15)</f>
        <v>409944</v>
      </c>
      <c r="U15" s="712">
        <f>SUM('12 31'!U15,'12 3B'!U15)</f>
        <v>0</v>
      </c>
      <c r="V15" s="709">
        <f t="shared" si="8"/>
        <v>409944</v>
      </c>
      <c r="W15" s="712">
        <f>SUM('12 31'!W15,'12 3B'!W15)</f>
        <v>474672</v>
      </c>
      <c r="X15" s="712">
        <f>SUM('12 31'!X15,'12 3B'!X15)</f>
        <v>0</v>
      </c>
      <c r="Y15" s="714">
        <f t="shared" si="9"/>
        <v>474672</v>
      </c>
      <c r="Z15" s="688">
        <f t="shared" si="10"/>
        <v>1272984</v>
      </c>
      <c r="AA15" s="701">
        <f t="shared" si="10"/>
        <v>277423</v>
      </c>
      <c r="AB15" s="690">
        <f t="shared" si="11"/>
        <v>995561</v>
      </c>
      <c r="AC15" s="713">
        <f t="shared" si="12"/>
        <v>2653848</v>
      </c>
      <c r="AD15" s="712">
        <f t="shared" si="12"/>
        <v>1999229</v>
      </c>
      <c r="AE15" s="710">
        <f t="shared" si="13"/>
        <v>654619</v>
      </c>
      <c r="AF15" s="712">
        <f>SUM('12 31'!AF15,'12 3B'!AF15)</f>
        <v>453096</v>
      </c>
      <c r="AG15" s="712">
        <f>SUM('12 31'!AG15,'12 3B'!AG15)</f>
        <v>0</v>
      </c>
      <c r="AH15" s="710">
        <f t="shared" si="14"/>
        <v>453096</v>
      </c>
      <c r="AI15" s="715">
        <f>SUM('12 31'!AI15,'12 3B'!AI15)</f>
        <v>431520</v>
      </c>
      <c r="AJ15" s="712">
        <f>SUM('12 31'!AJ15,'12 3B'!AJ15)</f>
        <v>0</v>
      </c>
      <c r="AK15" s="710">
        <f t="shared" si="15"/>
        <v>431520</v>
      </c>
      <c r="AL15" s="712">
        <f>SUM('12 31'!AL15,'12 3B'!AL15)</f>
        <v>474672</v>
      </c>
      <c r="AM15" s="712">
        <f>SUM('12 31'!AM15,'12 3B'!AM15)</f>
        <v>0</v>
      </c>
      <c r="AN15" s="709">
        <f t="shared" si="16"/>
        <v>474672</v>
      </c>
      <c r="AO15" s="688">
        <f t="shared" si="17"/>
        <v>1359288</v>
      </c>
      <c r="AP15" s="689">
        <f t="shared" si="17"/>
        <v>0</v>
      </c>
      <c r="AQ15" s="690">
        <f t="shared" si="18"/>
        <v>1359288</v>
      </c>
      <c r="AR15" s="713">
        <f>SUM('12 31'!AR15,'12 3B'!AR15)</f>
        <v>454146</v>
      </c>
      <c r="AS15" s="712">
        <f>SUM('12 31'!AS15,'12 3B'!AS15)</f>
        <v>0</v>
      </c>
      <c r="AT15" s="710">
        <f t="shared" si="19"/>
        <v>454146</v>
      </c>
      <c r="AU15" s="712">
        <f>SUM('12 31'!AU15,'12 3B'!AU15)</f>
        <v>454146</v>
      </c>
      <c r="AV15" s="712">
        <f>SUM('12 31'!AV15,'12 3B'!AV15)</f>
        <v>0</v>
      </c>
      <c r="AW15" s="710">
        <f t="shared" si="20"/>
        <v>454146</v>
      </c>
      <c r="AX15" s="715">
        <f>SUM('12 31'!AX15,'12 3B'!AX15)</f>
        <v>475722</v>
      </c>
      <c r="AY15" s="712">
        <f>SUM('12 31'!AY15,'12 3B'!AY15)</f>
        <v>0</v>
      </c>
      <c r="AZ15" s="710">
        <f t="shared" si="21"/>
        <v>475722</v>
      </c>
      <c r="BA15" s="688">
        <f t="shared" si="22"/>
        <v>1384014</v>
      </c>
      <c r="BB15" s="701">
        <f t="shared" si="22"/>
        <v>0</v>
      </c>
      <c r="BC15" s="706">
        <f t="shared" si="23"/>
        <v>1384014</v>
      </c>
      <c r="BD15" s="717">
        <f t="shared" si="0"/>
        <v>2743302</v>
      </c>
      <c r="BE15" s="712">
        <f t="shared" si="1"/>
        <v>0</v>
      </c>
      <c r="BF15" s="716">
        <f t="shared" si="24"/>
        <v>2743302</v>
      </c>
      <c r="BG15" s="717">
        <f t="shared" si="25"/>
        <v>5397150</v>
      </c>
      <c r="BH15" s="712">
        <f t="shared" si="25"/>
        <v>1999229</v>
      </c>
      <c r="BI15" s="716">
        <f t="shared" si="26"/>
        <v>3397921</v>
      </c>
      <c r="BJ15" s="541"/>
      <c r="BK15" s="380"/>
      <c r="BL15" s="380"/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1"/>
      <c r="CC15" s="381">
        <f>+AG15+'Total foam'!Z16</f>
        <v>0</v>
      </c>
      <c r="CD15" s="381">
        <f t="shared" si="27"/>
        <v>0</v>
      </c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  <c r="CO15" s="380"/>
    </row>
    <row r="16" spans="1:93" s="383" customFormat="1" ht="33" customHeight="1">
      <c r="A16" s="388">
        <f t="shared" si="28"/>
        <v>10</v>
      </c>
      <c r="B16" s="399">
        <v>51309</v>
      </c>
      <c r="C16" s="536" t="s">
        <v>9</v>
      </c>
      <c r="D16" s="697" t="s">
        <v>260</v>
      </c>
      <c r="E16" s="771">
        <f>SUM('12 31'!E16,'12 3B'!E16)</f>
        <v>0</v>
      </c>
      <c r="F16" s="712">
        <f>SUM('12 31'!F16,'12 3B'!F16)</f>
        <v>0</v>
      </c>
      <c r="G16" s="710">
        <f t="shared" si="2"/>
        <v>0</v>
      </c>
      <c r="H16" s="712">
        <f>SUM('12 31'!H16,'12 3B'!H16)</f>
        <v>0</v>
      </c>
      <c r="I16" s="712">
        <f>SUM('12 31'!I16,'12 3B'!I16)</f>
        <v>0</v>
      </c>
      <c r="J16" s="709">
        <f t="shared" si="3"/>
        <v>0</v>
      </c>
      <c r="K16" s="712">
        <f>SUM('12 31'!K16,'12 3B'!K16)</f>
        <v>0</v>
      </c>
      <c r="L16" s="712">
        <f>SUM('12 31'!L16,'12 3B'!L16)</f>
        <v>0</v>
      </c>
      <c r="M16" s="714">
        <f t="shared" si="4"/>
        <v>0</v>
      </c>
      <c r="N16" s="688">
        <f t="shared" si="5"/>
        <v>0</v>
      </c>
      <c r="O16" s="689">
        <f t="shared" si="5"/>
        <v>0</v>
      </c>
      <c r="P16" s="690">
        <f t="shared" si="6"/>
        <v>0</v>
      </c>
      <c r="Q16" s="713">
        <f>SUM('12 31'!Q16,'12 3B'!Q16)</f>
        <v>0</v>
      </c>
      <c r="R16" s="712">
        <f>SUM('12 31'!R16,'12 3B'!R16)</f>
        <v>0</v>
      </c>
      <c r="S16" s="709">
        <f t="shared" si="7"/>
        <v>0</v>
      </c>
      <c r="T16" s="712">
        <f>SUM('12 31'!T16,'12 3B'!T16)</f>
        <v>0</v>
      </c>
      <c r="U16" s="712">
        <f>SUM('12 31'!U16,'12 3B'!U16)</f>
        <v>0</v>
      </c>
      <c r="V16" s="709">
        <f t="shared" si="8"/>
        <v>0</v>
      </c>
      <c r="W16" s="712">
        <f>SUM('12 31'!W16,'12 3B'!W16)</f>
        <v>0</v>
      </c>
      <c r="X16" s="712">
        <f>SUM('12 31'!X16,'12 3B'!X16)</f>
        <v>0</v>
      </c>
      <c r="Y16" s="714">
        <f t="shared" si="9"/>
        <v>0</v>
      </c>
      <c r="Z16" s="688">
        <f t="shared" si="10"/>
        <v>0</v>
      </c>
      <c r="AA16" s="701">
        <f t="shared" si="10"/>
        <v>0</v>
      </c>
      <c r="AB16" s="690">
        <f t="shared" si="11"/>
        <v>0</v>
      </c>
      <c r="AC16" s="713">
        <f t="shared" si="12"/>
        <v>0</v>
      </c>
      <c r="AD16" s="712">
        <f t="shared" si="12"/>
        <v>0</v>
      </c>
      <c r="AE16" s="710">
        <f t="shared" si="13"/>
        <v>0</v>
      </c>
      <c r="AF16" s="712">
        <f>SUM('12 31'!AF16,'12 3B'!AF16)</f>
        <v>0</v>
      </c>
      <c r="AG16" s="712">
        <f>SUM('12 31'!AG16,'12 3B'!AG16)</f>
        <v>0</v>
      </c>
      <c r="AH16" s="710">
        <f t="shared" si="14"/>
        <v>0</v>
      </c>
      <c r="AI16" s="715">
        <f>SUM('12 31'!AI16,'12 3B'!AI16)</f>
        <v>0</v>
      </c>
      <c r="AJ16" s="712">
        <f>SUM('12 31'!AJ16,'12 3B'!AJ16)</f>
        <v>0</v>
      </c>
      <c r="AK16" s="710">
        <f t="shared" si="15"/>
        <v>0</v>
      </c>
      <c r="AL16" s="712">
        <f>SUM('12 31'!AL16,'12 3B'!AL16)</f>
        <v>0</v>
      </c>
      <c r="AM16" s="712">
        <f>SUM('12 31'!AM16,'12 3B'!AM16)</f>
        <v>0</v>
      </c>
      <c r="AN16" s="709">
        <f t="shared" si="16"/>
        <v>0</v>
      </c>
      <c r="AO16" s="688">
        <f t="shared" si="17"/>
        <v>0</v>
      </c>
      <c r="AP16" s="689">
        <f t="shared" si="17"/>
        <v>0</v>
      </c>
      <c r="AQ16" s="690">
        <f t="shared" si="18"/>
        <v>0</v>
      </c>
      <c r="AR16" s="713">
        <f>SUM('12 31'!AR16,'12 3B'!AR16)</f>
        <v>0</v>
      </c>
      <c r="AS16" s="712">
        <f>SUM('12 31'!AS16,'12 3B'!AS16)</f>
        <v>0</v>
      </c>
      <c r="AT16" s="710">
        <f t="shared" si="19"/>
        <v>0</v>
      </c>
      <c r="AU16" s="712">
        <f>SUM('12 31'!AU16,'12 3B'!AU16)</f>
        <v>0</v>
      </c>
      <c r="AV16" s="712">
        <f>SUM('12 31'!AV16,'12 3B'!AV16)</f>
        <v>0</v>
      </c>
      <c r="AW16" s="710">
        <f t="shared" si="20"/>
        <v>0</v>
      </c>
      <c r="AX16" s="715">
        <f>SUM('12 31'!AX16,'12 3B'!AX16)</f>
        <v>0</v>
      </c>
      <c r="AY16" s="712">
        <f>SUM('12 31'!AY16,'12 3B'!AY16)</f>
        <v>0</v>
      </c>
      <c r="AZ16" s="710">
        <f t="shared" si="21"/>
        <v>0</v>
      </c>
      <c r="BA16" s="688">
        <f t="shared" si="22"/>
        <v>0</v>
      </c>
      <c r="BB16" s="701">
        <f t="shared" si="22"/>
        <v>0</v>
      </c>
      <c r="BC16" s="706">
        <f t="shared" si="23"/>
        <v>0</v>
      </c>
      <c r="BD16" s="717">
        <f t="shared" si="0"/>
        <v>0</v>
      </c>
      <c r="BE16" s="712">
        <f t="shared" si="1"/>
        <v>0</v>
      </c>
      <c r="BF16" s="716">
        <f t="shared" si="24"/>
        <v>0</v>
      </c>
      <c r="BG16" s="717">
        <f t="shared" si="25"/>
        <v>0</v>
      </c>
      <c r="BH16" s="712">
        <f t="shared" si="25"/>
        <v>0</v>
      </c>
      <c r="BI16" s="716">
        <f t="shared" si="26"/>
        <v>0</v>
      </c>
      <c r="BJ16" s="541"/>
      <c r="BK16" s="380"/>
      <c r="BL16" s="380"/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1"/>
      <c r="CC16" s="381">
        <f>+AG16+'Total foam'!Z17</f>
        <v>0</v>
      </c>
      <c r="CD16" s="381">
        <f t="shared" si="27"/>
        <v>0</v>
      </c>
    </row>
    <row r="17" spans="1:82" s="383" customFormat="1" ht="33" customHeight="1">
      <c r="A17" s="388">
        <f t="shared" si="28"/>
        <v>11</v>
      </c>
      <c r="B17" s="399">
        <v>51310</v>
      </c>
      <c r="C17" s="536" t="s">
        <v>10</v>
      </c>
      <c r="D17" s="697" t="s">
        <v>261</v>
      </c>
      <c r="E17" s="771">
        <f>SUM('12 31'!E17,'12 3B'!E17)</f>
        <v>0</v>
      </c>
      <c r="F17" s="712">
        <f>SUM('12 31'!F17,'12 3B'!F17)</f>
        <v>0</v>
      </c>
      <c r="G17" s="710">
        <f t="shared" si="2"/>
        <v>0</v>
      </c>
      <c r="H17" s="712">
        <f>SUM('12 31'!H17,'12 3B'!H17)</f>
        <v>0</v>
      </c>
      <c r="I17" s="712">
        <f>SUM('12 31'!I17,'12 3B'!I17)</f>
        <v>0</v>
      </c>
      <c r="J17" s="709">
        <f t="shared" si="3"/>
        <v>0</v>
      </c>
      <c r="K17" s="712">
        <f>SUM('12 31'!K17,'12 3B'!K17)</f>
        <v>0</v>
      </c>
      <c r="L17" s="712">
        <f>SUM('12 31'!L17,'12 3B'!L17)</f>
        <v>0</v>
      </c>
      <c r="M17" s="714">
        <f t="shared" si="4"/>
        <v>0</v>
      </c>
      <c r="N17" s="688">
        <f t="shared" si="5"/>
        <v>0</v>
      </c>
      <c r="O17" s="689">
        <f t="shared" si="5"/>
        <v>0</v>
      </c>
      <c r="P17" s="690">
        <f t="shared" si="6"/>
        <v>0</v>
      </c>
      <c r="Q17" s="713">
        <f>SUM('12 31'!Q17,'12 3B'!Q17)</f>
        <v>0</v>
      </c>
      <c r="R17" s="712">
        <f>SUM('12 31'!R17,'12 3B'!R17)</f>
        <v>0</v>
      </c>
      <c r="S17" s="709">
        <f t="shared" si="7"/>
        <v>0</v>
      </c>
      <c r="T17" s="712">
        <f>SUM('12 31'!T17,'12 3B'!T17)</f>
        <v>0</v>
      </c>
      <c r="U17" s="712">
        <f>SUM('12 31'!U17,'12 3B'!U17)</f>
        <v>0</v>
      </c>
      <c r="V17" s="709">
        <f t="shared" si="8"/>
        <v>0</v>
      </c>
      <c r="W17" s="712">
        <f>SUM('12 31'!W17,'12 3B'!W17)</f>
        <v>0</v>
      </c>
      <c r="X17" s="712">
        <f>SUM('12 31'!X17,'12 3B'!X17)</f>
        <v>0</v>
      </c>
      <c r="Y17" s="714">
        <f t="shared" si="9"/>
        <v>0</v>
      </c>
      <c r="Z17" s="688">
        <f t="shared" si="10"/>
        <v>0</v>
      </c>
      <c r="AA17" s="701">
        <f t="shared" si="10"/>
        <v>0</v>
      </c>
      <c r="AB17" s="690">
        <f t="shared" si="11"/>
        <v>0</v>
      </c>
      <c r="AC17" s="713">
        <f t="shared" si="12"/>
        <v>0</v>
      </c>
      <c r="AD17" s="712">
        <f t="shared" si="12"/>
        <v>0</v>
      </c>
      <c r="AE17" s="710">
        <f t="shared" si="13"/>
        <v>0</v>
      </c>
      <c r="AF17" s="712">
        <f>SUM('12 31'!AF17,'12 3B'!AF17)</f>
        <v>0</v>
      </c>
      <c r="AG17" s="712">
        <f>SUM('12 31'!AG17,'12 3B'!AG17)</f>
        <v>0</v>
      </c>
      <c r="AH17" s="710">
        <f t="shared" si="14"/>
        <v>0</v>
      </c>
      <c r="AI17" s="715">
        <f>SUM('12 31'!AI17,'12 3B'!AI17)</f>
        <v>0</v>
      </c>
      <c r="AJ17" s="712">
        <f>SUM('12 31'!AJ17,'12 3B'!AJ17)</f>
        <v>0</v>
      </c>
      <c r="AK17" s="710">
        <f t="shared" si="15"/>
        <v>0</v>
      </c>
      <c r="AL17" s="712">
        <f>SUM('12 31'!AL17,'12 3B'!AL17)</f>
        <v>0</v>
      </c>
      <c r="AM17" s="712">
        <f>SUM('12 31'!AM17,'12 3B'!AM17)</f>
        <v>0</v>
      </c>
      <c r="AN17" s="709">
        <f t="shared" si="16"/>
        <v>0</v>
      </c>
      <c r="AO17" s="688">
        <f t="shared" si="17"/>
        <v>0</v>
      </c>
      <c r="AP17" s="689">
        <f t="shared" si="17"/>
        <v>0</v>
      </c>
      <c r="AQ17" s="690">
        <f t="shared" si="18"/>
        <v>0</v>
      </c>
      <c r="AR17" s="713">
        <f>SUM('12 31'!AR17,'12 3B'!AR17)</f>
        <v>0</v>
      </c>
      <c r="AS17" s="712">
        <f>SUM('12 31'!AS17,'12 3B'!AS17)</f>
        <v>0</v>
      </c>
      <c r="AT17" s="710">
        <f t="shared" si="19"/>
        <v>0</v>
      </c>
      <c r="AU17" s="712">
        <f>SUM('12 31'!AU17,'12 3B'!AU17)</f>
        <v>0</v>
      </c>
      <c r="AV17" s="712">
        <f>SUM('12 31'!AV17,'12 3B'!AV17)</f>
        <v>0</v>
      </c>
      <c r="AW17" s="710">
        <f t="shared" si="20"/>
        <v>0</v>
      </c>
      <c r="AX17" s="715">
        <f>SUM('12 31'!AX17,'12 3B'!AX17)</f>
        <v>0</v>
      </c>
      <c r="AY17" s="712">
        <f>SUM('12 31'!AY17,'12 3B'!AY17)</f>
        <v>0</v>
      </c>
      <c r="AZ17" s="710">
        <f t="shared" si="21"/>
        <v>0</v>
      </c>
      <c r="BA17" s="688">
        <f t="shared" si="22"/>
        <v>0</v>
      </c>
      <c r="BB17" s="701">
        <f t="shared" si="22"/>
        <v>0</v>
      </c>
      <c r="BC17" s="706">
        <f t="shared" si="23"/>
        <v>0</v>
      </c>
      <c r="BD17" s="717">
        <f t="shared" si="0"/>
        <v>0</v>
      </c>
      <c r="BE17" s="712">
        <f t="shared" si="1"/>
        <v>0</v>
      </c>
      <c r="BF17" s="716">
        <f t="shared" si="24"/>
        <v>0</v>
      </c>
      <c r="BG17" s="717">
        <f t="shared" si="25"/>
        <v>0</v>
      </c>
      <c r="BH17" s="712">
        <f t="shared" si="25"/>
        <v>0</v>
      </c>
      <c r="BI17" s="716">
        <f t="shared" si="26"/>
        <v>0</v>
      </c>
      <c r="BJ17" s="541"/>
      <c r="BK17" s="380"/>
      <c r="BL17" s="380"/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1"/>
      <c r="CC17" s="381">
        <f>+AG17+'Total foam'!Z18</f>
        <v>0</v>
      </c>
      <c r="CD17" s="381">
        <f t="shared" si="27"/>
        <v>0</v>
      </c>
    </row>
    <row r="18" spans="1:82" s="383" customFormat="1" ht="33" customHeight="1">
      <c r="A18" s="388">
        <f t="shared" si="28"/>
        <v>12</v>
      </c>
      <c r="B18" s="399">
        <v>51311</v>
      </c>
      <c r="C18" s="536" t="s">
        <v>41</v>
      </c>
      <c r="D18" s="697" t="s">
        <v>262</v>
      </c>
      <c r="E18" s="771">
        <f>SUM('12 31'!E18,'12 3B'!E18)</f>
        <v>178200</v>
      </c>
      <c r="F18" s="712">
        <f>SUM('12 31'!F18,'12 3B'!F18)</f>
        <v>187200</v>
      </c>
      <c r="G18" s="710">
        <f t="shared" si="2"/>
        <v>-9000</v>
      </c>
      <c r="H18" s="712">
        <f>SUM('12 31'!H18,'12 3B'!H18)</f>
        <v>178200</v>
      </c>
      <c r="I18" s="712">
        <f>SUM('12 31'!I18,'12 3B'!I18)</f>
        <v>187200</v>
      </c>
      <c r="J18" s="709">
        <f t="shared" si="3"/>
        <v>-9000</v>
      </c>
      <c r="K18" s="712">
        <f>SUM('12 31'!K18,'12 3B'!K18)</f>
        <v>178200</v>
      </c>
      <c r="L18" s="712">
        <f>SUM('12 31'!L18,'12 3B'!L18)</f>
        <v>187200</v>
      </c>
      <c r="M18" s="714">
        <f t="shared" si="4"/>
        <v>-9000</v>
      </c>
      <c r="N18" s="688">
        <f t="shared" si="5"/>
        <v>534600</v>
      </c>
      <c r="O18" s="689">
        <f t="shared" si="5"/>
        <v>561600</v>
      </c>
      <c r="P18" s="690">
        <f t="shared" si="6"/>
        <v>-27000</v>
      </c>
      <c r="Q18" s="713">
        <f>SUM('12 31'!Q18,'12 3B'!Q18)</f>
        <v>178200</v>
      </c>
      <c r="R18" s="712">
        <f>SUM('12 31'!R18,'12 3B'!R18)</f>
        <v>187200</v>
      </c>
      <c r="S18" s="709">
        <f t="shared" si="7"/>
        <v>-9000</v>
      </c>
      <c r="T18" s="712">
        <f>SUM('12 31'!T18,'12 3B'!T18)</f>
        <v>0</v>
      </c>
      <c r="U18" s="712">
        <f>SUM('12 31'!U18,'12 3B'!U18)</f>
        <v>0</v>
      </c>
      <c r="V18" s="709">
        <f t="shared" si="8"/>
        <v>0</v>
      </c>
      <c r="W18" s="712">
        <f>SUM('12 31'!W18,'12 3B'!W18)</f>
        <v>0</v>
      </c>
      <c r="X18" s="712">
        <f>SUM('12 31'!X18,'12 3B'!X18)</f>
        <v>0</v>
      </c>
      <c r="Y18" s="714">
        <f t="shared" si="9"/>
        <v>0</v>
      </c>
      <c r="Z18" s="688">
        <f t="shared" si="10"/>
        <v>178200</v>
      </c>
      <c r="AA18" s="701">
        <f t="shared" si="10"/>
        <v>187200</v>
      </c>
      <c r="AB18" s="690">
        <f t="shared" si="11"/>
        <v>-9000</v>
      </c>
      <c r="AC18" s="713">
        <f t="shared" si="12"/>
        <v>712800</v>
      </c>
      <c r="AD18" s="712">
        <f t="shared" si="12"/>
        <v>748800</v>
      </c>
      <c r="AE18" s="710">
        <f t="shared" si="13"/>
        <v>-36000</v>
      </c>
      <c r="AF18" s="712">
        <f>SUM('12 31'!AF18,'12 3B'!AF18)</f>
        <v>0</v>
      </c>
      <c r="AG18" s="712">
        <f>SUM('12 31'!AG18,'12 3B'!AG18)</f>
        <v>0</v>
      </c>
      <c r="AH18" s="710">
        <f t="shared" si="14"/>
        <v>0</v>
      </c>
      <c r="AI18" s="715">
        <f>SUM('12 31'!AI18,'12 3B'!AI18)</f>
        <v>0</v>
      </c>
      <c r="AJ18" s="712">
        <f>SUM('12 31'!AJ18,'12 3B'!AJ18)</f>
        <v>0</v>
      </c>
      <c r="AK18" s="710">
        <f t="shared" si="15"/>
        <v>0</v>
      </c>
      <c r="AL18" s="712">
        <f>SUM('12 31'!AL18,'12 3B'!AL18)</f>
        <v>0</v>
      </c>
      <c r="AM18" s="712">
        <f>SUM('12 31'!AM18,'12 3B'!AM18)</f>
        <v>0</v>
      </c>
      <c r="AN18" s="709">
        <f t="shared" si="16"/>
        <v>0</v>
      </c>
      <c r="AO18" s="688">
        <f t="shared" si="17"/>
        <v>0</v>
      </c>
      <c r="AP18" s="689">
        <f t="shared" si="17"/>
        <v>0</v>
      </c>
      <c r="AQ18" s="690">
        <f t="shared" si="18"/>
        <v>0</v>
      </c>
      <c r="AR18" s="713">
        <f>SUM('12 31'!AR18,'12 3B'!AR18)</f>
        <v>700000</v>
      </c>
      <c r="AS18" s="712">
        <f>SUM('12 31'!AS18,'12 3B'!AS18)</f>
        <v>0</v>
      </c>
      <c r="AT18" s="710">
        <f t="shared" si="19"/>
        <v>700000</v>
      </c>
      <c r="AU18" s="712">
        <f>SUM('12 31'!AU18,'12 3B'!AU18)</f>
        <v>700000</v>
      </c>
      <c r="AV18" s="712">
        <f>SUM('12 31'!AV18,'12 3B'!AV18)</f>
        <v>0</v>
      </c>
      <c r="AW18" s="710">
        <f t="shared" si="20"/>
        <v>700000</v>
      </c>
      <c r="AX18" s="715">
        <f>SUM('12 31'!AX18,'12 3B'!AX18)</f>
        <v>700000</v>
      </c>
      <c r="AY18" s="712">
        <f>SUM('12 31'!AY18,'12 3B'!AY18)</f>
        <v>0</v>
      </c>
      <c r="AZ18" s="710">
        <f t="shared" si="21"/>
        <v>700000</v>
      </c>
      <c r="BA18" s="688">
        <f t="shared" si="22"/>
        <v>2100000</v>
      </c>
      <c r="BB18" s="701">
        <f t="shared" si="22"/>
        <v>0</v>
      </c>
      <c r="BC18" s="706">
        <f t="shared" si="23"/>
        <v>2100000</v>
      </c>
      <c r="BD18" s="717">
        <f t="shared" si="0"/>
        <v>2100000</v>
      </c>
      <c r="BE18" s="712">
        <f t="shared" si="1"/>
        <v>0</v>
      </c>
      <c r="BF18" s="716">
        <f t="shared" si="24"/>
        <v>2100000</v>
      </c>
      <c r="BG18" s="717">
        <f t="shared" si="25"/>
        <v>2812800</v>
      </c>
      <c r="BH18" s="712">
        <f t="shared" si="25"/>
        <v>748800</v>
      </c>
      <c r="BI18" s="716">
        <f t="shared" si="26"/>
        <v>2064000</v>
      </c>
      <c r="BJ18" s="541"/>
      <c r="BK18" s="380"/>
      <c r="BL18" s="380"/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1"/>
      <c r="CC18" s="381">
        <f>+AG18+'Total foam'!Z19</f>
        <v>0</v>
      </c>
      <c r="CD18" s="381">
        <f t="shared" si="27"/>
        <v>0</v>
      </c>
    </row>
    <row r="19" spans="1:82" s="383" customFormat="1" ht="33" customHeight="1">
      <c r="A19" s="388">
        <f t="shared" si="28"/>
        <v>13</v>
      </c>
      <c r="B19" s="399">
        <v>51312</v>
      </c>
      <c r="C19" s="536" t="s">
        <v>62</v>
      </c>
      <c r="D19" s="698" t="s">
        <v>263</v>
      </c>
      <c r="E19" s="771">
        <f>SUM('12 31'!E19,'12 3B'!E19)</f>
        <v>684380</v>
      </c>
      <c r="F19" s="712">
        <f>SUM('12 31'!F19,'12 3B'!F19)</f>
        <v>500802.03</v>
      </c>
      <c r="G19" s="710">
        <f t="shared" si="2"/>
        <v>183577.96999999997</v>
      </c>
      <c r="H19" s="712">
        <f>SUM('12 31'!H19,'12 3B'!H19)</f>
        <v>309580</v>
      </c>
      <c r="I19" s="712">
        <f>SUM('12 31'!I19,'12 3B'!I19)</f>
        <v>124867.67</v>
      </c>
      <c r="J19" s="709">
        <f t="shared" si="3"/>
        <v>184712.33000000002</v>
      </c>
      <c r="K19" s="712">
        <f>SUM('12 31'!K19,'12 3B'!K19)</f>
        <v>180850</v>
      </c>
      <c r="L19" s="712">
        <f>SUM('12 31'!L19,'12 3B'!L19)</f>
        <v>149014.21</v>
      </c>
      <c r="M19" s="714">
        <f t="shared" si="4"/>
        <v>31835.790000000008</v>
      </c>
      <c r="N19" s="688">
        <f t="shared" si="5"/>
        <v>1174810</v>
      </c>
      <c r="O19" s="689">
        <f t="shared" si="5"/>
        <v>774683.91</v>
      </c>
      <c r="P19" s="690">
        <f t="shared" si="6"/>
        <v>400126.08999999997</v>
      </c>
      <c r="Q19" s="713">
        <f>SUM('12 31'!Q19,'12 3B'!Q19)</f>
        <v>129520</v>
      </c>
      <c r="R19" s="712">
        <f>SUM('12 31'!R19,'12 3B'!R19)</f>
        <v>163516.84</v>
      </c>
      <c r="S19" s="709">
        <f t="shared" si="7"/>
        <v>-33996.839999999997</v>
      </c>
      <c r="T19" s="712">
        <f>SUM('12 31'!T19,'12 3B'!T19)</f>
        <v>160320</v>
      </c>
      <c r="U19" s="712">
        <f>SUM('12 31'!U19,'12 3B'!U19)</f>
        <v>0</v>
      </c>
      <c r="V19" s="709">
        <f t="shared" si="8"/>
        <v>160320</v>
      </c>
      <c r="W19" s="712">
        <f>SUM('12 31'!W19,'12 3B'!W19)</f>
        <v>82200</v>
      </c>
      <c r="X19" s="712">
        <f>SUM('12 31'!X19,'12 3B'!X19)</f>
        <v>0</v>
      </c>
      <c r="Y19" s="714">
        <f t="shared" si="9"/>
        <v>82200</v>
      </c>
      <c r="Z19" s="688">
        <f t="shared" si="10"/>
        <v>372040</v>
      </c>
      <c r="AA19" s="701">
        <f t="shared" si="10"/>
        <v>163516.84</v>
      </c>
      <c r="AB19" s="690">
        <f t="shared" si="11"/>
        <v>208523.16</v>
      </c>
      <c r="AC19" s="713">
        <f t="shared" si="12"/>
        <v>1546850</v>
      </c>
      <c r="AD19" s="712">
        <f t="shared" si="12"/>
        <v>938200.75</v>
      </c>
      <c r="AE19" s="710">
        <f t="shared" si="13"/>
        <v>608649.25</v>
      </c>
      <c r="AF19" s="712">
        <f>SUM('12 31'!AF19,'12 3B'!AF19)</f>
        <v>131120</v>
      </c>
      <c r="AG19" s="712">
        <f>SUM('12 31'!AG19,'12 3B'!AG19)</f>
        <v>0</v>
      </c>
      <c r="AH19" s="710">
        <f t="shared" si="14"/>
        <v>131120</v>
      </c>
      <c r="AI19" s="715">
        <f>SUM('12 31'!AI19,'12 3B'!AI19)</f>
        <v>78000</v>
      </c>
      <c r="AJ19" s="712">
        <f>SUM('12 31'!AJ19,'12 3B'!AJ19)</f>
        <v>0</v>
      </c>
      <c r="AK19" s="710">
        <f t="shared" si="15"/>
        <v>78000</v>
      </c>
      <c r="AL19" s="712">
        <f>SUM('12 31'!AL19,'12 3B'!AL19)</f>
        <v>148850</v>
      </c>
      <c r="AM19" s="712">
        <f>SUM('12 31'!AM19,'12 3B'!AM19)</f>
        <v>0</v>
      </c>
      <c r="AN19" s="709">
        <f t="shared" si="16"/>
        <v>148850</v>
      </c>
      <c r="AO19" s="688">
        <f t="shared" si="17"/>
        <v>357970</v>
      </c>
      <c r="AP19" s="689">
        <f t="shared" si="17"/>
        <v>0</v>
      </c>
      <c r="AQ19" s="690">
        <f t="shared" si="18"/>
        <v>357970</v>
      </c>
      <c r="AR19" s="713">
        <f>SUM('12 31'!AR19,'12 3B'!AR19)</f>
        <v>76000</v>
      </c>
      <c r="AS19" s="712">
        <f>SUM('12 31'!AS19,'12 3B'!AS19)</f>
        <v>0</v>
      </c>
      <c r="AT19" s="710">
        <f t="shared" si="19"/>
        <v>76000</v>
      </c>
      <c r="AU19" s="712">
        <f>SUM('12 31'!AU19,'12 3B'!AU19)</f>
        <v>149850</v>
      </c>
      <c r="AV19" s="712">
        <f>SUM('12 31'!AV19,'12 3B'!AV19)</f>
        <v>0</v>
      </c>
      <c r="AW19" s="710">
        <f t="shared" si="20"/>
        <v>149850</v>
      </c>
      <c r="AX19" s="715">
        <f>SUM('12 31'!AX19,'12 3B'!AX19)</f>
        <v>30400</v>
      </c>
      <c r="AY19" s="712">
        <f>SUM('12 31'!AY19,'12 3B'!AY19)</f>
        <v>0</v>
      </c>
      <c r="AZ19" s="710">
        <f t="shared" si="21"/>
        <v>30400</v>
      </c>
      <c r="BA19" s="688">
        <f t="shared" si="22"/>
        <v>256250</v>
      </c>
      <c r="BB19" s="701">
        <f t="shared" si="22"/>
        <v>0</v>
      </c>
      <c r="BC19" s="706">
        <f t="shared" si="23"/>
        <v>256250</v>
      </c>
      <c r="BD19" s="717">
        <f t="shared" si="0"/>
        <v>614220</v>
      </c>
      <c r="BE19" s="712">
        <f t="shared" si="1"/>
        <v>0</v>
      </c>
      <c r="BF19" s="716">
        <f t="shared" si="24"/>
        <v>614220</v>
      </c>
      <c r="BG19" s="717">
        <f t="shared" si="25"/>
        <v>2161070</v>
      </c>
      <c r="BH19" s="712">
        <f t="shared" si="25"/>
        <v>938200.75</v>
      </c>
      <c r="BI19" s="716">
        <f t="shared" si="26"/>
        <v>1222869.25</v>
      </c>
      <c r="BJ19" s="541"/>
      <c r="BK19" s="380"/>
      <c r="BL19" s="380"/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1"/>
      <c r="CC19" s="381">
        <f>+AG19+'Total foam'!Z20</f>
        <v>0</v>
      </c>
      <c r="CD19" s="381">
        <f t="shared" si="27"/>
        <v>0</v>
      </c>
    </row>
    <row r="20" spans="1:82" s="383" customFormat="1" ht="33" customHeight="1">
      <c r="A20" s="388">
        <f t="shared" si="28"/>
        <v>14</v>
      </c>
      <c r="B20" s="399">
        <v>51313</v>
      </c>
      <c r="C20" s="536" t="s">
        <v>11</v>
      </c>
      <c r="D20" s="698" t="s">
        <v>264</v>
      </c>
      <c r="E20" s="771">
        <f>SUM('12 31'!E20,'12 3B'!E20)</f>
        <v>0</v>
      </c>
      <c r="F20" s="712">
        <f>SUM('12 31'!F20,'12 3B'!F20)</f>
        <v>0</v>
      </c>
      <c r="G20" s="710">
        <f t="shared" si="2"/>
        <v>0</v>
      </c>
      <c r="H20" s="712">
        <f>SUM('12 31'!H20,'12 3B'!H20)</f>
        <v>0</v>
      </c>
      <c r="I20" s="712">
        <f>SUM('12 31'!I20,'12 3B'!I20)</f>
        <v>0</v>
      </c>
      <c r="J20" s="709">
        <f t="shared" si="3"/>
        <v>0</v>
      </c>
      <c r="K20" s="712">
        <f>SUM('12 31'!K20,'12 3B'!K20)</f>
        <v>0</v>
      </c>
      <c r="L20" s="712">
        <f>SUM('12 31'!L20,'12 3B'!L20)</f>
        <v>0</v>
      </c>
      <c r="M20" s="714">
        <f t="shared" si="4"/>
        <v>0</v>
      </c>
      <c r="N20" s="688">
        <f t="shared" si="5"/>
        <v>0</v>
      </c>
      <c r="O20" s="689">
        <f t="shared" si="5"/>
        <v>0</v>
      </c>
      <c r="P20" s="690">
        <f t="shared" si="6"/>
        <v>0</v>
      </c>
      <c r="Q20" s="713">
        <f>SUM('12 31'!Q20,'12 3B'!Q20)</f>
        <v>0</v>
      </c>
      <c r="R20" s="712">
        <f>SUM('12 31'!R20,'12 3B'!R20)</f>
        <v>0</v>
      </c>
      <c r="S20" s="709">
        <f t="shared" si="7"/>
        <v>0</v>
      </c>
      <c r="T20" s="712">
        <f>SUM('12 31'!T20,'12 3B'!T20)</f>
        <v>0</v>
      </c>
      <c r="U20" s="712">
        <f>SUM('12 31'!U20,'12 3B'!U20)</f>
        <v>0</v>
      </c>
      <c r="V20" s="709">
        <f t="shared" si="8"/>
        <v>0</v>
      </c>
      <c r="W20" s="712">
        <f>SUM('12 31'!W20,'12 3B'!W20)</f>
        <v>0</v>
      </c>
      <c r="X20" s="712">
        <f>SUM('12 31'!X20,'12 3B'!X20)</f>
        <v>0</v>
      </c>
      <c r="Y20" s="714">
        <f t="shared" si="9"/>
        <v>0</v>
      </c>
      <c r="Z20" s="688">
        <f t="shared" si="10"/>
        <v>0</v>
      </c>
      <c r="AA20" s="701">
        <f t="shared" si="10"/>
        <v>0</v>
      </c>
      <c r="AB20" s="690">
        <f t="shared" si="11"/>
        <v>0</v>
      </c>
      <c r="AC20" s="713">
        <f t="shared" si="12"/>
        <v>0</v>
      </c>
      <c r="AD20" s="712">
        <f t="shared" si="12"/>
        <v>0</v>
      </c>
      <c r="AE20" s="710">
        <f t="shared" si="13"/>
        <v>0</v>
      </c>
      <c r="AF20" s="712">
        <f>SUM('12 31'!AF20,'12 3B'!AF20)</f>
        <v>0</v>
      </c>
      <c r="AG20" s="712">
        <f>SUM('12 31'!AG20,'12 3B'!AG20)</f>
        <v>0</v>
      </c>
      <c r="AH20" s="710">
        <f t="shared" si="14"/>
        <v>0</v>
      </c>
      <c r="AI20" s="715">
        <f>SUM('12 31'!AI20,'12 3B'!AI20)</f>
        <v>0</v>
      </c>
      <c r="AJ20" s="712">
        <f>SUM('12 31'!AJ20,'12 3B'!AJ20)</f>
        <v>0</v>
      </c>
      <c r="AK20" s="710">
        <f t="shared" si="15"/>
        <v>0</v>
      </c>
      <c r="AL20" s="712">
        <f>SUM('12 31'!AL20,'12 3B'!AL20)</f>
        <v>0</v>
      </c>
      <c r="AM20" s="712">
        <f>SUM('12 31'!AM20,'12 3B'!AM20)</f>
        <v>0</v>
      </c>
      <c r="AN20" s="709">
        <f t="shared" si="16"/>
        <v>0</v>
      </c>
      <c r="AO20" s="688">
        <f t="shared" si="17"/>
        <v>0</v>
      </c>
      <c r="AP20" s="689">
        <f t="shared" si="17"/>
        <v>0</v>
      </c>
      <c r="AQ20" s="690">
        <f t="shared" si="18"/>
        <v>0</v>
      </c>
      <c r="AR20" s="713">
        <f>SUM('12 31'!AR20,'12 3B'!AR20)</f>
        <v>0</v>
      </c>
      <c r="AS20" s="712">
        <f>SUM('12 31'!AS20,'12 3B'!AS20)</f>
        <v>0</v>
      </c>
      <c r="AT20" s="710">
        <f t="shared" si="19"/>
        <v>0</v>
      </c>
      <c r="AU20" s="712">
        <f>SUM('12 31'!AU20,'12 3B'!AU20)</f>
        <v>0</v>
      </c>
      <c r="AV20" s="712">
        <f>SUM('12 31'!AV20,'12 3B'!AV20)</f>
        <v>0</v>
      </c>
      <c r="AW20" s="710">
        <f t="shared" si="20"/>
        <v>0</v>
      </c>
      <c r="AX20" s="715">
        <f>SUM('12 31'!AX20,'12 3B'!AX20)</f>
        <v>0</v>
      </c>
      <c r="AY20" s="712">
        <f>SUM('12 31'!AY20,'12 3B'!AY20)</f>
        <v>0</v>
      </c>
      <c r="AZ20" s="710">
        <f t="shared" si="21"/>
        <v>0</v>
      </c>
      <c r="BA20" s="688">
        <f t="shared" si="22"/>
        <v>0</v>
      </c>
      <c r="BB20" s="701">
        <f t="shared" si="22"/>
        <v>0</v>
      </c>
      <c r="BC20" s="706">
        <f t="shared" si="23"/>
        <v>0</v>
      </c>
      <c r="BD20" s="717">
        <f t="shared" si="0"/>
        <v>0</v>
      </c>
      <c r="BE20" s="712">
        <f t="shared" si="1"/>
        <v>0</v>
      </c>
      <c r="BF20" s="716">
        <f t="shared" si="24"/>
        <v>0</v>
      </c>
      <c r="BG20" s="717">
        <f t="shared" si="25"/>
        <v>0</v>
      </c>
      <c r="BH20" s="712">
        <f t="shared" si="25"/>
        <v>0</v>
      </c>
      <c r="BI20" s="716">
        <f t="shared" si="26"/>
        <v>0</v>
      </c>
      <c r="BJ20" s="541"/>
      <c r="BK20" s="380"/>
      <c r="BL20" s="380"/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1"/>
      <c r="CC20" s="381">
        <f>+AG20+'Total foam'!Z21</f>
        <v>0</v>
      </c>
      <c r="CD20" s="381">
        <f t="shared" si="27"/>
        <v>0</v>
      </c>
    </row>
    <row r="21" spans="1:82" s="383" customFormat="1" ht="33" customHeight="1">
      <c r="A21" s="388">
        <f t="shared" si="28"/>
        <v>15</v>
      </c>
      <c r="B21" s="399">
        <v>51314</v>
      </c>
      <c r="C21" s="536" t="s">
        <v>12</v>
      </c>
      <c r="D21" s="698" t="s">
        <v>265</v>
      </c>
      <c r="E21" s="771">
        <f>SUM('12 31'!E21,'12 3B'!E21)</f>
        <v>0</v>
      </c>
      <c r="F21" s="712">
        <f>SUM('12 31'!F21,'12 3B'!F21)</f>
        <v>0</v>
      </c>
      <c r="G21" s="710">
        <f t="shared" si="2"/>
        <v>0</v>
      </c>
      <c r="H21" s="712">
        <f>SUM('12 31'!H21,'12 3B'!H21)</f>
        <v>0</v>
      </c>
      <c r="I21" s="712">
        <f>SUM('12 31'!I21,'12 3B'!I21)</f>
        <v>0</v>
      </c>
      <c r="J21" s="709">
        <f t="shared" si="3"/>
        <v>0</v>
      </c>
      <c r="K21" s="712">
        <f>SUM('12 31'!K21,'12 3B'!K21)</f>
        <v>0</v>
      </c>
      <c r="L21" s="712">
        <f>SUM('12 31'!L21,'12 3B'!L21)</f>
        <v>0</v>
      </c>
      <c r="M21" s="714">
        <f t="shared" si="4"/>
        <v>0</v>
      </c>
      <c r="N21" s="688">
        <f t="shared" si="5"/>
        <v>0</v>
      </c>
      <c r="O21" s="689">
        <f t="shared" si="5"/>
        <v>0</v>
      </c>
      <c r="P21" s="690">
        <f t="shared" si="6"/>
        <v>0</v>
      </c>
      <c r="Q21" s="713">
        <f>SUM('12 31'!Q21,'12 3B'!Q21)</f>
        <v>0</v>
      </c>
      <c r="R21" s="712">
        <f>SUM('12 31'!R21,'12 3B'!R21)</f>
        <v>0</v>
      </c>
      <c r="S21" s="709">
        <f t="shared" si="7"/>
        <v>0</v>
      </c>
      <c r="T21" s="712">
        <f>SUM('12 31'!T21,'12 3B'!T21)</f>
        <v>0</v>
      </c>
      <c r="U21" s="712">
        <f>SUM('12 31'!U21,'12 3B'!U21)</f>
        <v>0</v>
      </c>
      <c r="V21" s="709">
        <f t="shared" si="8"/>
        <v>0</v>
      </c>
      <c r="W21" s="712">
        <f>SUM('12 31'!W21,'12 3B'!W21)</f>
        <v>0</v>
      </c>
      <c r="X21" s="712">
        <f>SUM('12 31'!X21,'12 3B'!X21)</f>
        <v>0</v>
      </c>
      <c r="Y21" s="714">
        <f t="shared" si="9"/>
        <v>0</v>
      </c>
      <c r="Z21" s="688">
        <f t="shared" si="10"/>
        <v>0</v>
      </c>
      <c r="AA21" s="701">
        <f t="shared" si="10"/>
        <v>0</v>
      </c>
      <c r="AB21" s="690">
        <f t="shared" si="11"/>
        <v>0</v>
      </c>
      <c r="AC21" s="713">
        <f t="shared" si="12"/>
        <v>0</v>
      </c>
      <c r="AD21" s="712">
        <f t="shared" si="12"/>
        <v>0</v>
      </c>
      <c r="AE21" s="710">
        <f t="shared" si="13"/>
        <v>0</v>
      </c>
      <c r="AF21" s="712">
        <f>SUM('12 31'!AF21,'12 3B'!AF21)</f>
        <v>0</v>
      </c>
      <c r="AG21" s="712">
        <f>SUM('12 31'!AG21,'12 3B'!AG21)</f>
        <v>0</v>
      </c>
      <c r="AH21" s="710">
        <f t="shared" si="14"/>
        <v>0</v>
      </c>
      <c r="AI21" s="715">
        <f>SUM('12 31'!AI21,'12 3B'!AI21)</f>
        <v>0</v>
      </c>
      <c r="AJ21" s="712">
        <f>SUM('12 31'!AJ21,'12 3B'!AJ21)</f>
        <v>0</v>
      </c>
      <c r="AK21" s="710">
        <f t="shared" si="15"/>
        <v>0</v>
      </c>
      <c r="AL21" s="712">
        <f>SUM('12 31'!AL21,'12 3B'!AL21)</f>
        <v>0</v>
      </c>
      <c r="AM21" s="712">
        <f>SUM('12 31'!AM21,'12 3B'!AM21)</f>
        <v>0</v>
      </c>
      <c r="AN21" s="709">
        <f t="shared" si="16"/>
        <v>0</v>
      </c>
      <c r="AO21" s="688">
        <f t="shared" si="17"/>
        <v>0</v>
      </c>
      <c r="AP21" s="689">
        <f t="shared" si="17"/>
        <v>0</v>
      </c>
      <c r="AQ21" s="690">
        <f t="shared" si="18"/>
        <v>0</v>
      </c>
      <c r="AR21" s="713">
        <f>SUM('12 31'!AR21,'12 3B'!AR21)</f>
        <v>0</v>
      </c>
      <c r="AS21" s="712">
        <f>SUM('12 31'!AS21,'12 3B'!AS21)</f>
        <v>0</v>
      </c>
      <c r="AT21" s="710">
        <f t="shared" si="19"/>
        <v>0</v>
      </c>
      <c r="AU21" s="712">
        <f>SUM('12 31'!AU21,'12 3B'!AU21)</f>
        <v>0</v>
      </c>
      <c r="AV21" s="712">
        <f>SUM('12 31'!AV21,'12 3B'!AV21)</f>
        <v>0</v>
      </c>
      <c r="AW21" s="710">
        <f t="shared" si="20"/>
        <v>0</v>
      </c>
      <c r="AX21" s="715">
        <f>SUM('12 31'!AX21,'12 3B'!AX21)</f>
        <v>0</v>
      </c>
      <c r="AY21" s="712">
        <f>SUM('12 31'!AY21,'12 3B'!AY21)</f>
        <v>0</v>
      </c>
      <c r="AZ21" s="710">
        <f t="shared" si="21"/>
        <v>0</v>
      </c>
      <c r="BA21" s="688">
        <f t="shared" si="22"/>
        <v>0</v>
      </c>
      <c r="BB21" s="701">
        <f t="shared" si="22"/>
        <v>0</v>
      </c>
      <c r="BC21" s="706">
        <f t="shared" si="23"/>
        <v>0</v>
      </c>
      <c r="BD21" s="717">
        <f t="shared" si="0"/>
        <v>0</v>
      </c>
      <c r="BE21" s="712">
        <f t="shared" si="1"/>
        <v>0</v>
      </c>
      <c r="BF21" s="716">
        <f t="shared" si="24"/>
        <v>0</v>
      </c>
      <c r="BG21" s="717">
        <f t="shared" si="25"/>
        <v>0</v>
      </c>
      <c r="BH21" s="712">
        <f t="shared" si="25"/>
        <v>0</v>
      </c>
      <c r="BI21" s="716">
        <f t="shared" si="26"/>
        <v>0</v>
      </c>
      <c r="BJ21" s="541"/>
      <c r="BK21" s="380"/>
      <c r="BL21" s="380"/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1"/>
      <c r="CC21" s="381">
        <f>+AG21+'Total foam'!Z22</f>
        <v>0</v>
      </c>
      <c r="CD21" s="381">
        <f t="shared" si="27"/>
        <v>0</v>
      </c>
    </row>
    <row r="22" spans="1:82" s="383" customFormat="1" ht="33" customHeight="1">
      <c r="A22" s="388">
        <f t="shared" si="28"/>
        <v>16</v>
      </c>
      <c r="B22" s="399">
        <v>51315</v>
      </c>
      <c r="C22" s="536" t="s">
        <v>59</v>
      </c>
      <c r="D22" s="698" t="s">
        <v>266</v>
      </c>
      <c r="E22" s="771">
        <f>SUM('12 31'!E22,'12 3B'!E22)</f>
        <v>0</v>
      </c>
      <c r="F22" s="712">
        <f>SUM('12 31'!F22,'12 3B'!F22)</f>
        <v>0</v>
      </c>
      <c r="G22" s="710">
        <f t="shared" si="2"/>
        <v>0</v>
      </c>
      <c r="H22" s="712">
        <f>SUM('12 31'!H22,'12 3B'!H22)</f>
        <v>0</v>
      </c>
      <c r="I22" s="712">
        <f>SUM('12 31'!I22,'12 3B'!I22)</f>
        <v>0</v>
      </c>
      <c r="J22" s="709">
        <f t="shared" si="3"/>
        <v>0</v>
      </c>
      <c r="K22" s="712">
        <f>SUM('12 31'!K22,'12 3B'!K22)</f>
        <v>0</v>
      </c>
      <c r="L22" s="712">
        <f>SUM('12 31'!L22,'12 3B'!L22)</f>
        <v>0</v>
      </c>
      <c r="M22" s="714">
        <f t="shared" si="4"/>
        <v>0</v>
      </c>
      <c r="N22" s="688">
        <f t="shared" si="5"/>
        <v>0</v>
      </c>
      <c r="O22" s="689">
        <f t="shared" si="5"/>
        <v>0</v>
      </c>
      <c r="P22" s="690">
        <f t="shared" si="6"/>
        <v>0</v>
      </c>
      <c r="Q22" s="713">
        <f>SUM('12 31'!Q22,'12 3B'!Q22)</f>
        <v>0</v>
      </c>
      <c r="R22" s="712">
        <f>SUM('12 31'!R22,'12 3B'!R22)</f>
        <v>0</v>
      </c>
      <c r="S22" s="709">
        <f t="shared" si="7"/>
        <v>0</v>
      </c>
      <c r="T22" s="712">
        <f>SUM('12 31'!T22,'12 3B'!T22)</f>
        <v>0</v>
      </c>
      <c r="U22" s="712">
        <f>SUM('12 31'!U22,'12 3B'!U22)</f>
        <v>0</v>
      </c>
      <c r="V22" s="709">
        <f t="shared" si="8"/>
        <v>0</v>
      </c>
      <c r="W22" s="712">
        <f>SUM('12 31'!W22,'12 3B'!W22)</f>
        <v>0</v>
      </c>
      <c r="X22" s="712">
        <f>SUM('12 31'!X22,'12 3B'!X22)</f>
        <v>0</v>
      </c>
      <c r="Y22" s="714">
        <f t="shared" si="9"/>
        <v>0</v>
      </c>
      <c r="Z22" s="688">
        <f t="shared" si="10"/>
        <v>0</v>
      </c>
      <c r="AA22" s="701">
        <f t="shared" si="10"/>
        <v>0</v>
      </c>
      <c r="AB22" s="690">
        <f t="shared" si="11"/>
        <v>0</v>
      </c>
      <c r="AC22" s="713">
        <f t="shared" si="12"/>
        <v>0</v>
      </c>
      <c r="AD22" s="712">
        <f t="shared" si="12"/>
        <v>0</v>
      </c>
      <c r="AE22" s="710">
        <f t="shared" si="13"/>
        <v>0</v>
      </c>
      <c r="AF22" s="712">
        <f>SUM('12 31'!AF22,'12 3B'!AF22)</f>
        <v>0</v>
      </c>
      <c r="AG22" s="712">
        <f>SUM('12 31'!AG22,'12 3B'!AG22)</f>
        <v>0</v>
      </c>
      <c r="AH22" s="710">
        <f t="shared" si="14"/>
        <v>0</v>
      </c>
      <c r="AI22" s="715">
        <f>SUM('12 31'!AI22,'12 3B'!AI22)</f>
        <v>0</v>
      </c>
      <c r="AJ22" s="712">
        <f>SUM('12 31'!AJ22,'12 3B'!AJ22)</f>
        <v>0</v>
      </c>
      <c r="AK22" s="710">
        <f t="shared" si="15"/>
        <v>0</v>
      </c>
      <c r="AL22" s="712">
        <f>SUM('12 31'!AL22,'12 3B'!AL22)</f>
        <v>0</v>
      </c>
      <c r="AM22" s="712">
        <f>SUM('12 31'!AM22,'12 3B'!AM22)</f>
        <v>0</v>
      </c>
      <c r="AN22" s="709">
        <f t="shared" si="16"/>
        <v>0</v>
      </c>
      <c r="AO22" s="688">
        <f t="shared" si="17"/>
        <v>0</v>
      </c>
      <c r="AP22" s="689">
        <f t="shared" si="17"/>
        <v>0</v>
      </c>
      <c r="AQ22" s="690">
        <f t="shared" si="18"/>
        <v>0</v>
      </c>
      <c r="AR22" s="713">
        <f>SUM('12 31'!AR22,'12 3B'!AR22)</f>
        <v>0</v>
      </c>
      <c r="AS22" s="712">
        <f>SUM('12 31'!AS22,'12 3B'!AS22)</f>
        <v>0</v>
      </c>
      <c r="AT22" s="710">
        <f t="shared" si="19"/>
        <v>0</v>
      </c>
      <c r="AU22" s="712">
        <f>SUM('12 31'!AU22,'12 3B'!AU22)</f>
        <v>0</v>
      </c>
      <c r="AV22" s="712">
        <f>SUM('12 31'!AV22,'12 3B'!AV22)</f>
        <v>0</v>
      </c>
      <c r="AW22" s="710">
        <f t="shared" si="20"/>
        <v>0</v>
      </c>
      <c r="AX22" s="715">
        <f>SUM('12 31'!AX22,'12 3B'!AX22)</f>
        <v>0</v>
      </c>
      <c r="AY22" s="712">
        <f>SUM('12 31'!AY22,'12 3B'!AY22)</f>
        <v>0</v>
      </c>
      <c r="AZ22" s="710">
        <f t="shared" si="21"/>
        <v>0</v>
      </c>
      <c r="BA22" s="688">
        <f t="shared" si="22"/>
        <v>0</v>
      </c>
      <c r="BB22" s="701">
        <f t="shared" si="22"/>
        <v>0</v>
      </c>
      <c r="BC22" s="706">
        <f t="shared" si="23"/>
        <v>0</v>
      </c>
      <c r="BD22" s="717">
        <f t="shared" si="0"/>
        <v>0</v>
      </c>
      <c r="BE22" s="712">
        <f t="shared" si="1"/>
        <v>0</v>
      </c>
      <c r="BF22" s="716">
        <f t="shared" si="24"/>
        <v>0</v>
      </c>
      <c r="BG22" s="717">
        <f t="shared" si="25"/>
        <v>0</v>
      </c>
      <c r="BH22" s="712">
        <f t="shared" si="25"/>
        <v>0</v>
      </c>
      <c r="BI22" s="716">
        <f t="shared" si="26"/>
        <v>0</v>
      </c>
      <c r="BJ22" s="541"/>
      <c r="BK22" s="380"/>
      <c r="BL22" s="380"/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1"/>
      <c r="CC22" s="381">
        <f>+AG22+'Total foam'!Z23</f>
        <v>0</v>
      </c>
      <c r="CD22" s="381">
        <f t="shared" si="27"/>
        <v>0</v>
      </c>
    </row>
    <row r="23" spans="1:82" s="383" customFormat="1" ht="33" customHeight="1">
      <c r="A23" s="388">
        <f t="shared" si="28"/>
        <v>17</v>
      </c>
      <c r="B23" s="399">
        <v>51399</v>
      </c>
      <c r="C23" s="536" t="s">
        <v>13</v>
      </c>
      <c r="D23" s="698" t="s">
        <v>267</v>
      </c>
      <c r="E23" s="771">
        <f>SUM('12 31'!E23,'12 3B'!E23)</f>
        <v>1308212.8999999999</v>
      </c>
      <c r="F23" s="712">
        <f>SUM('12 31'!F23,'12 3B'!F23)</f>
        <v>1790295.06</v>
      </c>
      <c r="G23" s="710">
        <f t="shared" si="2"/>
        <v>-482082.16000000015</v>
      </c>
      <c r="H23" s="712">
        <f>SUM('12 31'!H23,'12 3B'!H23)</f>
        <v>1309030.5</v>
      </c>
      <c r="I23" s="712">
        <f>SUM('12 31'!I23,'12 3B'!I23)</f>
        <v>2079479.38</v>
      </c>
      <c r="J23" s="709">
        <f t="shared" si="3"/>
        <v>-770448.87999999989</v>
      </c>
      <c r="K23" s="712">
        <f>SUM('12 31'!K23,'12 3B'!K23)</f>
        <v>1366911.7</v>
      </c>
      <c r="L23" s="712">
        <f>SUM('12 31'!L23,'12 3B'!L23)</f>
        <v>1835216.96</v>
      </c>
      <c r="M23" s="714">
        <f t="shared" si="4"/>
        <v>-468305.26</v>
      </c>
      <c r="N23" s="688">
        <f t="shared" si="5"/>
        <v>3984155.0999999996</v>
      </c>
      <c r="O23" s="689">
        <f t="shared" si="5"/>
        <v>5704991.4000000004</v>
      </c>
      <c r="P23" s="690">
        <f t="shared" si="6"/>
        <v>-1720836.3000000007</v>
      </c>
      <c r="Q23" s="713">
        <f>SUM('12 31'!Q23,'12 3B'!Q23)</f>
        <v>560515.56000000006</v>
      </c>
      <c r="R23" s="712">
        <f>SUM('12 31'!R23,'12 3B'!R23)</f>
        <v>1978381</v>
      </c>
      <c r="S23" s="709">
        <f t="shared" si="7"/>
        <v>-1417865.44</v>
      </c>
      <c r="T23" s="712">
        <f>SUM('12 31'!T23,'12 3B'!T23)</f>
        <v>591824.4</v>
      </c>
      <c r="U23" s="712">
        <f>SUM('12 31'!U23,'12 3B'!U23)</f>
        <v>0</v>
      </c>
      <c r="V23" s="709">
        <f t="shared" si="8"/>
        <v>591824.4</v>
      </c>
      <c r="W23" s="712">
        <f>SUM('12 31'!W23,'12 3B'!W23)</f>
        <v>578704.4</v>
      </c>
      <c r="X23" s="712">
        <f>SUM('12 31'!X23,'12 3B'!X23)</f>
        <v>0</v>
      </c>
      <c r="Y23" s="714">
        <f t="shared" si="9"/>
        <v>578704.4</v>
      </c>
      <c r="Z23" s="688">
        <f t="shared" si="10"/>
        <v>1731044.3599999999</v>
      </c>
      <c r="AA23" s="701">
        <f t="shared" si="10"/>
        <v>1978381</v>
      </c>
      <c r="AB23" s="690">
        <f t="shared" si="11"/>
        <v>-247336.64000000013</v>
      </c>
      <c r="AC23" s="713">
        <f t="shared" si="12"/>
        <v>5715199.4600000009</v>
      </c>
      <c r="AD23" s="712">
        <f t="shared" si="12"/>
        <v>7683372.4000000004</v>
      </c>
      <c r="AE23" s="710">
        <f t="shared" si="13"/>
        <v>-1968172.9399999995</v>
      </c>
      <c r="AF23" s="712">
        <f>SUM('12 31'!AF23,'12 3B'!AF23)</f>
        <v>542429.5</v>
      </c>
      <c r="AG23" s="712">
        <f>SUM('12 31'!AG23,'12 3B'!AG23)</f>
        <v>0</v>
      </c>
      <c r="AH23" s="710">
        <f t="shared" si="14"/>
        <v>542429.5</v>
      </c>
      <c r="AI23" s="715">
        <f>SUM('12 31'!AI23,'12 3B'!AI23)</f>
        <v>570957</v>
      </c>
      <c r="AJ23" s="712">
        <f>SUM('12 31'!AJ23,'12 3B'!AJ23)</f>
        <v>0</v>
      </c>
      <c r="AK23" s="710">
        <f t="shared" si="15"/>
        <v>570957</v>
      </c>
      <c r="AL23" s="712">
        <f>SUM('12 31'!AL23,'12 3B'!AL23)</f>
        <v>577738.55000000005</v>
      </c>
      <c r="AM23" s="712">
        <f>SUM('12 31'!AM23,'12 3B'!AM23)</f>
        <v>0</v>
      </c>
      <c r="AN23" s="709">
        <f t="shared" si="16"/>
        <v>577738.55000000005</v>
      </c>
      <c r="AO23" s="688">
        <f t="shared" si="17"/>
        <v>1691125.05</v>
      </c>
      <c r="AP23" s="689">
        <f t="shared" si="17"/>
        <v>0</v>
      </c>
      <c r="AQ23" s="690">
        <f t="shared" si="18"/>
        <v>1691125.05</v>
      </c>
      <c r="AR23" s="713">
        <f>SUM('12 31'!AR23,'12 3B'!AR23)</f>
        <v>588859.4</v>
      </c>
      <c r="AS23" s="712">
        <f>SUM('12 31'!AS23,'12 3B'!AS23)</f>
        <v>0</v>
      </c>
      <c r="AT23" s="710">
        <f t="shared" si="19"/>
        <v>588859.4</v>
      </c>
      <c r="AU23" s="712">
        <f>SUM('12 31'!AU23,'12 3B'!AU23)</f>
        <v>667063.30000000005</v>
      </c>
      <c r="AV23" s="712">
        <f>SUM('12 31'!AV23,'12 3B'!AV23)</f>
        <v>0</v>
      </c>
      <c r="AW23" s="710">
        <f t="shared" si="20"/>
        <v>667063.30000000005</v>
      </c>
      <c r="AX23" s="715">
        <f>SUM('12 31'!AX23,'12 3B'!AX23)</f>
        <v>562824</v>
      </c>
      <c r="AY23" s="712">
        <f>SUM('12 31'!AY23,'12 3B'!AY23)</f>
        <v>0</v>
      </c>
      <c r="AZ23" s="710">
        <f t="shared" si="21"/>
        <v>562824</v>
      </c>
      <c r="BA23" s="688">
        <f t="shared" si="22"/>
        <v>1818746.7000000002</v>
      </c>
      <c r="BB23" s="701">
        <f t="shared" si="22"/>
        <v>0</v>
      </c>
      <c r="BC23" s="706">
        <f t="shared" si="23"/>
        <v>1818746.7000000002</v>
      </c>
      <c r="BD23" s="717">
        <f t="shared" si="0"/>
        <v>3509871.75</v>
      </c>
      <c r="BE23" s="712">
        <f t="shared" si="1"/>
        <v>0</v>
      </c>
      <c r="BF23" s="716">
        <f t="shared" si="24"/>
        <v>3509871.75</v>
      </c>
      <c r="BG23" s="717">
        <f t="shared" si="25"/>
        <v>9225071.2100000009</v>
      </c>
      <c r="BH23" s="712">
        <f t="shared" si="25"/>
        <v>7683372.4000000004</v>
      </c>
      <c r="BI23" s="716">
        <f t="shared" si="26"/>
        <v>1541698.8100000005</v>
      </c>
      <c r="BJ23" s="541"/>
      <c r="BK23" s="380"/>
      <c r="BL23" s="380"/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1"/>
      <c r="CC23" s="381">
        <f>+AG23+'Total foam'!Z24</f>
        <v>0</v>
      </c>
      <c r="CD23" s="381">
        <f t="shared" si="27"/>
        <v>0</v>
      </c>
    </row>
    <row r="24" spans="1:82" s="383" customFormat="1" ht="33" customHeight="1">
      <c r="A24" s="388">
        <f t="shared" si="28"/>
        <v>18</v>
      </c>
      <c r="B24" s="399">
        <v>51401</v>
      </c>
      <c r="C24" s="536" t="s">
        <v>14</v>
      </c>
      <c r="D24" s="698" t="s">
        <v>268</v>
      </c>
      <c r="E24" s="771">
        <f>SUM('12 31'!E24,'12 3B'!E24)</f>
        <v>0</v>
      </c>
      <c r="F24" s="712">
        <f>SUM('12 31'!F24,'12 3B'!F24)</f>
        <v>0</v>
      </c>
      <c r="G24" s="710">
        <f t="shared" si="2"/>
        <v>0</v>
      </c>
      <c r="H24" s="712">
        <f>SUM('12 31'!H24,'12 3B'!H24)</f>
        <v>0</v>
      </c>
      <c r="I24" s="712">
        <f>SUM('12 31'!I24,'12 3B'!I24)</f>
        <v>0</v>
      </c>
      <c r="J24" s="709">
        <f t="shared" si="3"/>
        <v>0</v>
      </c>
      <c r="K24" s="712">
        <f>SUM('12 31'!K24,'12 3B'!K24)</f>
        <v>0</v>
      </c>
      <c r="L24" s="712">
        <f>SUM('12 31'!L24,'12 3B'!L24)</f>
        <v>0</v>
      </c>
      <c r="M24" s="714">
        <f t="shared" si="4"/>
        <v>0</v>
      </c>
      <c r="N24" s="688">
        <f t="shared" si="5"/>
        <v>0</v>
      </c>
      <c r="O24" s="689">
        <f t="shared" si="5"/>
        <v>0</v>
      </c>
      <c r="P24" s="690">
        <f t="shared" si="6"/>
        <v>0</v>
      </c>
      <c r="Q24" s="713">
        <f>SUM('12 31'!Q24,'12 3B'!Q24)</f>
        <v>0</v>
      </c>
      <c r="R24" s="712">
        <f>SUM('12 31'!R24,'12 3B'!R24)</f>
        <v>0</v>
      </c>
      <c r="S24" s="709">
        <f t="shared" si="7"/>
        <v>0</v>
      </c>
      <c r="T24" s="712">
        <f>SUM('12 31'!T24,'12 3B'!T24)</f>
        <v>0</v>
      </c>
      <c r="U24" s="712">
        <f>SUM('12 31'!U24,'12 3B'!U24)</f>
        <v>0</v>
      </c>
      <c r="V24" s="709">
        <f t="shared" si="8"/>
        <v>0</v>
      </c>
      <c r="W24" s="712">
        <f>SUM('12 31'!W24,'12 3B'!W24)</f>
        <v>0</v>
      </c>
      <c r="X24" s="712">
        <f>SUM('12 31'!X24,'12 3B'!X24)</f>
        <v>0</v>
      </c>
      <c r="Y24" s="714">
        <f t="shared" si="9"/>
        <v>0</v>
      </c>
      <c r="Z24" s="688">
        <f t="shared" si="10"/>
        <v>0</v>
      </c>
      <c r="AA24" s="701">
        <f t="shared" si="10"/>
        <v>0</v>
      </c>
      <c r="AB24" s="690">
        <f t="shared" si="11"/>
        <v>0</v>
      </c>
      <c r="AC24" s="713">
        <f t="shared" si="12"/>
        <v>0</v>
      </c>
      <c r="AD24" s="712">
        <f t="shared" si="12"/>
        <v>0</v>
      </c>
      <c r="AE24" s="710">
        <f t="shared" si="13"/>
        <v>0</v>
      </c>
      <c r="AF24" s="712">
        <f>SUM('12 31'!AF24,'12 3B'!AF24)</f>
        <v>0</v>
      </c>
      <c r="AG24" s="712">
        <f>SUM('12 31'!AG24,'12 3B'!AG24)</f>
        <v>0</v>
      </c>
      <c r="AH24" s="710">
        <f t="shared" si="14"/>
        <v>0</v>
      </c>
      <c r="AI24" s="715">
        <f>SUM('12 31'!AI24,'12 3B'!AI24)</f>
        <v>0</v>
      </c>
      <c r="AJ24" s="712">
        <f>SUM('12 31'!AJ24,'12 3B'!AJ24)</f>
        <v>0</v>
      </c>
      <c r="AK24" s="710">
        <f t="shared" si="15"/>
        <v>0</v>
      </c>
      <c r="AL24" s="712">
        <f>SUM('12 31'!AL24,'12 3B'!AL24)</f>
        <v>0</v>
      </c>
      <c r="AM24" s="712">
        <f>SUM('12 31'!AM24,'12 3B'!AM24)</f>
        <v>0</v>
      </c>
      <c r="AN24" s="709">
        <f t="shared" si="16"/>
        <v>0</v>
      </c>
      <c r="AO24" s="688">
        <f t="shared" si="17"/>
        <v>0</v>
      </c>
      <c r="AP24" s="689">
        <f t="shared" si="17"/>
        <v>0</v>
      </c>
      <c r="AQ24" s="690">
        <f t="shared" si="18"/>
        <v>0</v>
      </c>
      <c r="AR24" s="713">
        <f>SUM('12 31'!AR24,'12 3B'!AR24)</f>
        <v>0</v>
      </c>
      <c r="AS24" s="712">
        <f>SUM('12 31'!AS24,'12 3B'!AS24)</f>
        <v>0</v>
      </c>
      <c r="AT24" s="710">
        <f t="shared" si="19"/>
        <v>0</v>
      </c>
      <c r="AU24" s="712">
        <f>SUM('12 31'!AU24,'12 3B'!AU24)</f>
        <v>0</v>
      </c>
      <c r="AV24" s="712">
        <f>SUM('12 31'!AV24,'12 3B'!AV24)</f>
        <v>0</v>
      </c>
      <c r="AW24" s="710">
        <f t="shared" si="20"/>
        <v>0</v>
      </c>
      <c r="AX24" s="715">
        <f>SUM('12 31'!AX24,'12 3B'!AX24)</f>
        <v>0</v>
      </c>
      <c r="AY24" s="712">
        <f>SUM('12 31'!AY24,'12 3B'!AY24)</f>
        <v>0</v>
      </c>
      <c r="AZ24" s="710">
        <f t="shared" si="21"/>
        <v>0</v>
      </c>
      <c r="BA24" s="688">
        <f t="shared" si="22"/>
        <v>0</v>
      </c>
      <c r="BB24" s="701">
        <f t="shared" si="22"/>
        <v>0</v>
      </c>
      <c r="BC24" s="706">
        <f t="shared" si="23"/>
        <v>0</v>
      </c>
      <c r="BD24" s="717">
        <f t="shared" si="0"/>
        <v>0</v>
      </c>
      <c r="BE24" s="712">
        <f t="shared" si="1"/>
        <v>0</v>
      </c>
      <c r="BF24" s="716">
        <f t="shared" si="24"/>
        <v>0</v>
      </c>
      <c r="BG24" s="717">
        <f t="shared" si="25"/>
        <v>0</v>
      </c>
      <c r="BH24" s="712">
        <f t="shared" si="25"/>
        <v>0</v>
      </c>
      <c r="BI24" s="716">
        <f t="shared" si="26"/>
        <v>0</v>
      </c>
      <c r="BJ24" s="541"/>
      <c r="BK24" s="380"/>
      <c r="BL24" s="380"/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1"/>
      <c r="CC24" s="381">
        <f>+AG24+'Total foam'!Z25</f>
        <v>0</v>
      </c>
      <c r="CD24" s="381">
        <f t="shared" si="27"/>
        <v>0</v>
      </c>
    </row>
    <row r="25" spans="1:82" s="383" customFormat="1" ht="33" customHeight="1">
      <c r="A25" s="388">
        <f t="shared" si="28"/>
        <v>19</v>
      </c>
      <c r="B25" s="399">
        <v>51402</v>
      </c>
      <c r="C25" s="536" t="s">
        <v>15</v>
      </c>
      <c r="D25" s="698" t="s">
        <v>269</v>
      </c>
      <c r="E25" s="771">
        <f>SUM('12 31'!E25,'12 3B'!E25)</f>
        <v>0</v>
      </c>
      <c r="F25" s="712">
        <f>SUM('12 31'!F25,'12 3B'!F25)</f>
        <v>0</v>
      </c>
      <c r="G25" s="710">
        <f t="shared" si="2"/>
        <v>0</v>
      </c>
      <c r="H25" s="712">
        <f>SUM('12 31'!H25,'12 3B'!H25)</f>
        <v>0</v>
      </c>
      <c r="I25" s="712">
        <f>SUM('12 31'!I25,'12 3B'!I25)</f>
        <v>0</v>
      </c>
      <c r="J25" s="709">
        <f t="shared" si="3"/>
        <v>0</v>
      </c>
      <c r="K25" s="712">
        <f>SUM('12 31'!K25,'12 3B'!K25)</f>
        <v>0</v>
      </c>
      <c r="L25" s="712">
        <f>SUM('12 31'!L25,'12 3B'!L25)</f>
        <v>0</v>
      </c>
      <c r="M25" s="714">
        <f t="shared" si="4"/>
        <v>0</v>
      </c>
      <c r="N25" s="688">
        <f t="shared" si="5"/>
        <v>0</v>
      </c>
      <c r="O25" s="689">
        <f t="shared" si="5"/>
        <v>0</v>
      </c>
      <c r="P25" s="690">
        <f t="shared" si="6"/>
        <v>0</v>
      </c>
      <c r="Q25" s="713">
        <f>SUM('12 31'!Q25,'12 3B'!Q25)</f>
        <v>0</v>
      </c>
      <c r="R25" s="712">
        <f>SUM('12 31'!R25,'12 3B'!R25)</f>
        <v>0</v>
      </c>
      <c r="S25" s="709">
        <f t="shared" si="7"/>
        <v>0</v>
      </c>
      <c r="T25" s="712">
        <f>SUM('12 31'!T25,'12 3B'!T25)</f>
        <v>0</v>
      </c>
      <c r="U25" s="712">
        <f>SUM('12 31'!U25,'12 3B'!U25)</f>
        <v>0</v>
      </c>
      <c r="V25" s="709">
        <f t="shared" si="8"/>
        <v>0</v>
      </c>
      <c r="W25" s="712">
        <f>SUM('12 31'!W25,'12 3B'!W25)</f>
        <v>0</v>
      </c>
      <c r="X25" s="712">
        <f>SUM('12 31'!X25,'12 3B'!X25)</f>
        <v>0</v>
      </c>
      <c r="Y25" s="714">
        <f t="shared" si="9"/>
        <v>0</v>
      </c>
      <c r="Z25" s="688">
        <f t="shared" si="10"/>
        <v>0</v>
      </c>
      <c r="AA25" s="701">
        <f t="shared" si="10"/>
        <v>0</v>
      </c>
      <c r="AB25" s="690">
        <f t="shared" si="11"/>
        <v>0</v>
      </c>
      <c r="AC25" s="713">
        <f t="shared" si="12"/>
        <v>0</v>
      </c>
      <c r="AD25" s="712">
        <f t="shared" si="12"/>
        <v>0</v>
      </c>
      <c r="AE25" s="710">
        <f t="shared" si="13"/>
        <v>0</v>
      </c>
      <c r="AF25" s="712">
        <f>SUM('12 31'!AF25,'12 3B'!AF25)</f>
        <v>0</v>
      </c>
      <c r="AG25" s="712">
        <f>SUM('12 31'!AG25,'12 3B'!AG25)</f>
        <v>0</v>
      </c>
      <c r="AH25" s="710">
        <f t="shared" si="14"/>
        <v>0</v>
      </c>
      <c r="AI25" s="715">
        <f>SUM('12 31'!AI25,'12 3B'!AI25)</f>
        <v>0</v>
      </c>
      <c r="AJ25" s="712">
        <f>SUM('12 31'!AJ25,'12 3B'!AJ25)</f>
        <v>0</v>
      </c>
      <c r="AK25" s="710">
        <f t="shared" si="15"/>
        <v>0</v>
      </c>
      <c r="AL25" s="712">
        <f>SUM('12 31'!AL25,'12 3B'!AL25)</f>
        <v>0</v>
      </c>
      <c r="AM25" s="712">
        <f>SUM('12 31'!AM25,'12 3B'!AM25)</f>
        <v>0</v>
      </c>
      <c r="AN25" s="709">
        <f t="shared" si="16"/>
        <v>0</v>
      </c>
      <c r="AO25" s="688">
        <f t="shared" si="17"/>
        <v>0</v>
      </c>
      <c r="AP25" s="689">
        <f t="shared" si="17"/>
        <v>0</v>
      </c>
      <c r="AQ25" s="690">
        <f t="shared" si="18"/>
        <v>0</v>
      </c>
      <c r="AR25" s="713">
        <f>SUM('12 31'!AR25,'12 3B'!AR25)</f>
        <v>0</v>
      </c>
      <c r="AS25" s="712">
        <f>SUM('12 31'!AS25,'12 3B'!AS25)</f>
        <v>0</v>
      </c>
      <c r="AT25" s="710">
        <f t="shared" si="19"/>
        <v>0</v>
      </c>
      <c r="AU25" s="712">
        <f>SUM('12 31'!AU25,'12 3B'!AU25)</f>
        <v>0</v>
      </c>
      <c r="AV25" s="712">
        <f>SUM('12 31'!AV25,'12 3B'!AV25)</f>
        <v>0</v>
      </c>
      <c r="AW25" s="710">
        <f t="shared" si="20"/>
        <v>0</v>
      </c>
      <c r="AX25" s="715">
        <f>SUM('12 31'!AX25,'12 3B'!AX25)</f>
        <v>0</v>
      </c>
      <c r="AY25" s="712">
        <f>SUM('12 31'!AY25,'12 3B'!AY25)</f>
        <v>0</v>
      </c>
      <c r="AZ25" s="710">
        <f t="shared" si="21"/>
        <v>0</v>
      </c>
      <c r="BA25" s="688">
        <f t="shared" si="22"/>
        <v>0</v>
      </c>
      <c r="BB25" s="701">
        <f t="shared" si="22"/>
        <v>0</v>
      </c>
      <c r="BC25" s="706">
        <f t="shared" si="23"/>
        <v>0</v>
      </c>
      <c r="BD25" s="717">
        <f t="shared" si="0"/>
        <v>0</v>
      </c>
      <c r="BE25" s="712">
        <f t="shared" si="1"/>
        <v>0</v>
      </c>
      <c r="BF25" s="716">
        <f t="shared" si="24"/>
        <v>0</v>
      </c>
      <c r="BG25" s="717">
        <f t="shared" si="25"/>
        <v>0</v>
      </c>
      <c r="BH25" s="712">
        <f t="shared" si="25"/>
        <v>0</v>
      </c>
      <c r="BI25" s="716">
        <f t="shared" si="26"/>
        <v>0</v>
      </c>
      <c r="BJ25" s="541"/>
      <c r="BK25" s="380"/>
      <c r="BL25" s="380"/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1"/>
      <c r="CC25" s="381">
        <f>+AG25+'Total foam'!Z26</f>
        <v>0</v>
      </c>
      <c r="CD25" s="381">
        <f t="shared" si="27"/>
        <v>0</v>
      </c>
    </row>
    <row r="26" spans="1:82" s="383" customFormat="1" ht="33" customHeight="1">
      <c r="A26" s="388">
        <f t="shared" si="28"/>
        <v>20</v>
      </c>
      <c r="B26" s="399">
        <v>51403</v>
      </c>
      <c r="C26" s="536" t="s">
        <v>16</v>
      </c>
      <c r="D26" s="698" t="s">
        <v>270</v>
      </c>
      <c r="E26" s="771">
        <f>SUM('12 31'!E26,'12 3B'!E26)</f>
        <v>0</v>
      </c>
      <c r="F26" s="712">
        <f>SUM('12 31'!F26,'12 3B'!F26)</f>
        <v>0</v>
      </c>
      <c r="G26" s="710">
        <f t="shared" si="2"/>
        <v>0</v>
      </c>
      <c r="H26" s="712">
        <f>SUM('12 31'!H26,'12 3B'!H26)</f>
        <v>0</v>
      </c>
      <c r="I26" s="712">
        <f>SUM('12 31'!I26,'12 3B'!I26)</f>
        <v>0</v>
      </c>
      <c r="J26" s="709">
        <f t="shared" si="3"/>
        <v>0</v>
      </c>
      <c r="K26" s="712">
        <f>SUM('12 31'!K26,'12 3B'!K26)</f>
        <v>0</v>
      </c>
      <c r="L26" s="712">
        <f>SUM('12 31'!L26,'12 3B'!L26)</f>
        <v>0</v>
      </c>
      <c r="M26" s="714">
        <f t="shared" si="4"/>
        <v>0</v>
      </c>
      <c r="N26" s="688">
        <f t="shared" si="5"/>
        <v>0</v>
      </c>
      <c r="O26" s="689">
        <f t="shared" si="5"/>
        <v>0</v>
      </c>
      <c r="P26" s="690">
        <f t="shared" si="6"/>
        <v>0</v>
      </c>
      <c r="Q26" s="713">
        <f>SUM('12 31'!Q26,'12 3B'!Q26)</f>
        <v>0</v>
      </c>
      <c r="R26" s="712">
        <f>SUM('12 31'!R26,'12 3B'!R26)</f>
        <v>0</v>
      </c>
      <c r="S26" s="709">
        <f t="shared" si="7"/>
        <v>0</v>
      </c>
      <c r="T26" s="712">
        <f>SUM('12 31'!T26,'12 3B'!T26)</f>
        <v>0</v>
      </c>
      <c r="U26" s="712">
        <f>SUM('12 31'!U26,'12 3B'!U26)</f>
        <v>0</v>
      </c>
      <c r="V26" s="709">
        <f t="shared" si="8"/>
        <v>0</v>
      </c>
      <c r="W26" s="712">
        <f>SUM('12 31'!W26,'12 3B'!W26)</f>
        <v>0</v>
      </c>
      <c r="X26" s="712">
        <f>SUM('12 31'!X26,'12 3B'!X26)</f>
        <v>0</v>
      </c>
      <c r="Y26" s="714">
        <f t="shared" si="9"/>
        <v>0</v>
      </c>
      <c r="Z26" s="688">
        <f t="shared" si="10"/>
        <v>0</v>
      </c>
      <c r="AA26" s="701">
        <f t="shared" si="10"/>
        <v>0</v>
      </c>
      <c r="AB26" s="690">
        <f t="shared" si="11"/>
        <v>0</v>
      </c>
      <c r="AC26" s="713">
        <f t="shared" si="12"/>
        <v>0</v>
      </c>
      <c r="AD26" s="712">
        <f t="shared" si="12"/>
        <v>0</v>
      </c>
      <c r="AE26" s="710">
        <f t="shared" si="13"/>
        <v>0</v>
      </c>
      <c r="AF26" s="712">
        <f>SUM('12 31'!AF26,'12 3B'!AF26)</f>
        <v>0</v>
      </c>
      <c r="AG26" s="712">
        <f>SUM('12 31'!AG26,'12 3B'!AG26)</f>
        <v>0</v>
      </c>
      <c r="AH26" s="710">
        <f t="shared" si="14"/>
        <v>0</v>
      </c>
      <c r="AI26" s="715">
        <f>SUM('12 31'!AI26,'12 3B'!AI26)</f>
        <v>0</v>
      </c>
      <c r="AJ26" s="712">
        <f>SUM('12 31'!AJ26,'12 3B'!AJ26)</f>
        <v>0</v>
      </c>
      <c r="AK26" s="710">
        <f t="shared" si="15"/>
        <v>0</v>
      </c>
      <c r="AL26" s="712">
        <f>SUM('12 31'!AL26,'12 3B'!AL26)</f>
        <v>0</v>
      </c>
      <c r="AM26" s="712">
        <f>SUM('12 31'!AM26,'12 3B'!AM26)</f>
        <v>0</v>
      </c>
      <c r="AN26" s="709">
        <f t="shared" si="16"/>
        <v>0</v>
      </c>
      <c r="AO26" s="688">
        <f t="shared" si="17"/>
        <v>0</v>
      </c>
      <c r="AP26" s="689">
        <f t="shared" si="17"/>
        <v>0</v>
      </c>
      <c r="AQ26" s="690">
        <f t="shared" si="18"/>
        <v>0</v>
      </c>
      <c r="AR26" s="713">
        <f>SUM('12 31'!AR26,'12 3B'!AR26)</f>
        <v>0</v>
      </c>
      <c r="AS26" s="712">
        <f>SUM('12 31'!AS26,'12 3B'!AS26)</f>
        <v>0</v>
      </c>
      <c r="AT26" s="710">
        <f t="shared" si="19"/>
        <v>0</v>
      </c>
      <c r="AU26" s="712">
        <f>SUM('12 31'!AU26,'12 3B'!AU26)</f>
        <v>0</v>
      </c>
      <c r="AV26" s="712">
        <f>SUM('12 31'!AV26,'12 3B'!AV26)</f>
        <v>0</v>
      </c>
      <c r="AW26" s="710">
        <f t="shared" si="20"/>
        <v>0</v>
      </c>
      <c r="AX26" s="715">
        <f>SUM('12 31'!AX26,'12 3B'!AX26)</f>
        <v>0</v>
      </c>
      <c r="AY26" s="712">
        <f>SUM('12 31'!AY26,'12 3B'!AY26)</f>
        <v>0</v>
      </c>
      <c r="AZ26" s="710">
        <f t="shared" si="21"/>
        <v>0</v>
      </c>
      <c r="BA26" s="688">
        <f t="shared" si="22"/>
        <v>0</v>
      </c>
      <c r="BB26" s="701">
        <f t="shared" si="22"/>
        <v>0</v>
      </c>
      <c r="BC26" s="706">
        <f t="shared" si="23"/>
        <v>0</v>
      </c>
      <c r="BD26" s="717">
        <f t="shared" si="0"/>
        <v>0</v>
      </c>
      <c r="BE26" s="712">
        <f t="shared" si="1"/>
        <v>0</v>
      </c>
      <c r="BF26" s="716">
        <f t="shared" si="24"/>
        <v>0</v>
      </c>
      <c r="BG26" s="717">
        <f t="shared" si="25"/>
        <v>0</v>
      </c>
      <c r="BH26" s="712">
        <f t="shared" si="25"/>
        <v>0</v>
      </c>
      <c r="BI26" s="716">
        <f t="shared" si="26"/>
        <v>0</v>
      </c>
      <c r="BJ26" s="541"/>
      <c r="BK26" s="380"/>
      <c r="BL26" s="380"/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1"/>
      <c r="CC26" s="381">
        <f>+AG26+'Total foam'!Z27</f>
        <v>0</v>
      </c>
      <c r="CD26" s="381">
        <f t="shared" si="27"/>
        <v>0</v>
      </c>
    </row>
    <row r="27" spans="1:82" s="383" customFormat="1" ht="33" customHeight="1">
      <c r="A27" s="388">
        <f t="shared" si="28"/>
        <v>21</v>
      </c>
      <c r="B27" s="399">
        <v>51404</v>
      </c>
      <c r="C27" s="536" t="s">
        <v>17</v>
      </c>
      <c r="D27" s="698" t="s">
        <v>271</v>
      </c>
      <c r="E27" s="771">
        <f>SUM('12 31'!E27,'12 3B'!E27)</f>
        <v>0</v>
      </c>
      <c r="F27" s="712">
        <f>SUM('12 31'!F27,'12 3B'!F27)</f>
        <v>0</v>
      </c>
      <c r="G27" s="710">
        <f t="shared" si="2"/>
        <v>0</v>
      </c>
      <c r="H27" s="712">
        <f>SUM('12 31'!H27,'12 3B'!H27)</f>
        <v>0</v>
      </c>
      <c r="I27" s="712">
        <f>SUM('12 31'!I27,'12 3B'!I27)</f>
        <v>0</v>
      </c>
      <c r="J27" s="709">
        <f t="shared" si="3"/>
        <v>0</v>
      </c>
      <c r="K27" s="712">
        <f>SUM('12 31'!K27,'12 3B'!K27)</f>
        <v>0</v>
      </c>
      <c r="L27" s="712">
        <f>SUM('12 31'!L27,'12 3B'!L27)</f>
        <v>0</v>
      </c>
      <c r="M27" s="714">
        <f t="shared" si="4"/>
        <v>0</v>
      </c>
      <c r="N27" s="688">
        <f t="shared" si="5"/>
        <v>0</v>
      </c>
      <c r="O27" s="689">
        <f t="shared" si="5"/>
        <v>0</v>
      </c>
      <c r="P27" s="690">
        <f t="shared" si="6"/>
        <v>0</v>
      </c>
      <c r="Q27" s="713">
        <f>SUM('12 31'!Q27,'12 3B'!Q27)</f>
        <v>0</v>
      </c>
      <c r="R27" s="712">
        <f>SUM('12 31'!R27,'12 3B'!R27)</f>
        <v>0</v>
      </c>
      <c r="S27" s="709">
        <f t="shared" si="7"/>
        <v>0</v>
      </c>
      <c r="T27" s="712">
        <f>SUM('12 31'!T27,'12 3B'!T27)</f>
        <v>0</v>
      </c>
      <c r="U27" s="712">
        <f>SUM('12 31'!U27,'12 3B'!U27)</f>
        <v>0</v>
      </c>
      <c r="V27" s="709">
        <f t="shared" si="8"/>
        <v>0</v>
      </c>
      <c r="W27" s="712">
        <f>SUM('12 31'!W27,'12 3B'!W27)</f>
        <v>0</v>
      </c>
      <c r="X27" s="712">
        <f>SUM('12 31'!X27,'12 3B'!X27)</f>
        <v>0</v>
      </c>
      <c r="Y27" s="714">
        <f t="shared" si="9"/>
        <v>0</v>
      </c>
      <c r="Z27" s="688">
        <f t="shared" si="10"/>
        <v>0</v>
      </c>
      <c r="AA27" s="701">
        <f t="shared" si="10"/>
        <v>0</v>
      </c>
      <c r="AB27" s="690">
        <f t="shared" si="11"/>
        <v>0</v>
      </c>
      <c r="AC27" s="713">
        <f t="shared" si="12"/>
        <v>0</v>
      </c>
      <c r="AD27" s="712">
        <f t="shared" si="12"/>
        <v>0</v>
      </c>
      <c r="AE27" s="710">
        <f t="shared" si="13"/>
        <v>0</v>
      </c>
      <c r="AF27" s="712">
        <f>SUM('12 31'!AF27,'12 3B'!AF27)</f>
        <v>0</v>
      </c>
      <c r="AG27" s="712">
        <f>SUM('12 31'!AG27,'12 3B'!AG27)</f>
        <v>0</v>
      </c>
      <c r="AH27" s="710">
        <f t="shared" si="14"/>
        <v>0</v>
      </c>
      <c r="AI27" s="715">
        <f>SUM('12 31'!AI27,'12 3B'!AI27)</f>
        <v>0</v>
      </c>
      <c r="AJ27" s="712">
        <f>SUM('12 31'!AJ27,'12 3B'!AJ27)</f>
        <v>0</v>
      </c>
      <c r="AK27" s="710">
        <f t="shared" si="15"/>
        <v>0</v>
      </c>
      <c r="AL27" s="712">
        <f>SUM('12 31'!AL27,'12 3B'!AL27)</f>
        <v>0</v>
      </c>
      <c r="AM27" s="712">
        <f>SUM('12 31'!AM27,'12 3B'!AM27)</f>
        <v>0</v>
      </c>
      <c r="AN27" s="709">
        <f t="shared" si="16"/>
        <v>0</v>
      </c>
      <c r="AO27" s="688">
        <f t="shared" si="17"/>
        <v>0</v>
      </c>
      <c r="AP27" s="689">
        <f t="shared" si="17"/>
        <v>0</v>
      </c>
      <c r="AQ27" s="690">
        <f t="shared" si="18"/>
        <v>0</v>
      </c>
      <c r="AR27" s="713">
        <f>SUM('12 31'!AR27,'12 3B'!AR27)</f>
        <v>0</v>
      </c>
      <c r="AS27" s="712">
        <f>SUM('12 31'!AS27,'12 3B'!AS27)</f>
        <v>0</v>
      </c>
      <c r="AT27" s="710">
        <f t="shared" si="19"/>
        <v>0</v>
      </c>
      <c r="AU27" s="712">
        <f>SUM('12 31'!AU27,'12 3B'!AU27)</f>
        <v>0</v>
      </c>
      <c r="AV27" s="712">
        <f>SUM('12 31'!AV27,'12 3B'!AV27)</f>
        <v>0</v>
      </c>
      <c r="AW27" s="710">
        <f t="shared" si="20"/>
        <v>0</v>
      </c>
      <c r="AX27" s="715">
        <f>SUM('12 31'!AX27,'12 3B'!AX27)</f>
        <v>0</v>
      </c>
      <c r="AY27" s="712">
        <f>SUM('12 31'!AY27,'12 3B'!AY27)</f>
        <v>0</v>
      </c>
      <c r="AZ27" s="710">
        <f t="shared" si="21"/>
        <v>0</v>
      </c>
      <c r="BA27" s="688">
        <f t="shared" si="22"/>
        <v>0</v>
      </c>
      <c r="BB27" s="701">
        <f t="shared" si="22"/>
        <v>0</v>
      </c>
      <c r="BC27" s="706">
        <f t="shared" si="23"/>
        <v>0</v>
      </c>
      <c r="BD27" s="717">
        <f t="shared" si="0"/>
        <v>0</v>
      </c>
      <c r="BE27" s="712">
        <f t="shared" si="1"/>
        <v>0</v>
      </c>
      <c r="BF27" s="716">
        <f t="shared" si="24"/>
        <v>0</v>
      </c>
      <c r="BG27" s="717">
        <f t="shared" si="25"/>
        <v>0</v>
      </c>
      <c r="BH27" s="712">
        <f t="shared" si="25"/>
        <v>0</v>
      </c>
      <c r="BI27" s="716">
        <f t="shared" si="26"/>
        <v>0</v>
      </c>
      <c r="BJ27" s="541"/>
      <c r="BK27" s="380"/>
      <c r="BL27" s="380"/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1"/>
      <c r="CC27" s="381">
        <f>+AG27+'Total foam'!Z28</f>
        <v>0</v>
      </c>
      <c r="CD27" s="381">
        <f t="shared" si="27"/>
        <v>0</v>
      </c>
    </row>
    <row r="28" spans="1:82" s="383" customFormat="1" ht="33" customHeight="1">
      <c r="A28" s="388">
        <f t="shared" si="28"/>
        <v>22</v>
      </c>
      <c r="B28" s="399">
        <v>51405</v>
      </c>
      <c r="C28" s="536" t="s">
        <v>18</v>
      </c>
      <c r="D28" s="698" t="s">
        <v>272</v>
      </c>
      <c r="E28" s="771">
        <f>SUM('12 31'!E28,'12 3B'!E28)</f>
        <v>117050</v>
      </c>
      <c r="F28" s="712">
        <f>SUM('12 31'!F28,'12 3B'!F28)</f>
        <v>121826.7</v>
      </c>
      <c r="G28" s="710">
        <f t="shared" si="2"/>
        <v>-4776.6999999999971</v>
      </c>
      <c r="H28" s="712">
        <f>SUM('12 31'!H28,'12 3B'!H28)</f>
        <v>110300</v>
      </c>
      <c r="I28" s="712">
        <f>SUM('12 31'!I28,'12 3B'!I28)</f>
        <v>116781.3</v>
      </c>
      <c r="J28" s="709">
        <f t="shared" si="3"/>
        <v>-6481.3000000000029</v>
      </c>
      <c r="K28" s="712">
        <f>SUM('12 31'!K28,'12 3B'!K28)</f>
        <v>110300</v>
      </c>
      <c r="L28" s="712">
        <f>SUM('12 31'!L28,'12 3B'!L28)</f>
        <v>110199.72</v>
      </c>
      <c r="M28" s="714">
        <f t="shared" si="4"/>
        <v>100.27999999999884</v>
      </c>
      <c r="N28" s="688">
        <f t="shared" si="5"/>
        <v>337650</v>
      </c>
      <c r="O28" s="689">
        <f t="shared" si="5"/>
        <v>348807.72</v>
      </c>
      <c r="P28" s="690">
        <f t="shared" si="6"/>
        <v>-11157.719999999972</v>
      </c>
      <c r="Q28" s="713">
        <f>SUM('12 31'!Q28,'12 3B'!Q28)</f>
        <v>110300</v>
      </c>
      <c r="R28" s="712">
        <f>SUM('12 31'!R28,'12 3B'!R28)</f>
        <v>104745.14</v>
      </c>
      <c r="S28" s="709">
        <f t="shared" si="7"/>
        <v>5554.8600000000006</v>
      </c>
      <c r="T28" s="712">
        <f>SUM('12 31'!T28,'12 3B'!T28)</f>
        <v>110300</v>
      </c>
      <c r="U28" s="712">
        <f>SUM('12 31'!U28,'12 3B'!U28)</f>
        <v>0</v>
      </c>
      <c r="V28" s="709">
        <f t="shared" si="8"/>
        <v>110300</v>
      </c>
      <c r="W28" s="712">
        <f>SUM('12 31'!W28,'12 3B'!W28)</f>
        <v>111300</v>
      </c>
      <c r="X28" s="712">
        <f>SUM('12 31'!X28,'12 3B'!X28)</f>
        <v>0</v>
      </c>
      <c r="Y28" s="714">
        <f t="shared" si="9"/>
        <v>111300</v>
      </c>
      <c r="Z28" s="688">
        <f t="shared" si="10"/>
        <v>331900</v>
      </c>
      <c r="AA28" s="701">
        <f t="shared" si="10"/>
        <v>104745.14</v>
      </c>
      <c r="AB28" s="690">
        <f t="shared" si="11"/>
        <v>227154.86</v>
      </c>
      <c r="AC28" s="713">
        <f t="shared" si="12"/>
        <v>669550</v>
      </c>
      <c r="AD28" s="712">
        <f t="shared" si="12"/>
        <v>453552.86</v>
      </c>
      <c r="AE28" s="710">
        <f t="shared" si="13"/>
        <v>215997.14</v>
      </c>
      <c r="AF28" s="712">
        <f>SUM('12 31'!AF28,'12 3B'!AF28)</f>
        <v>111650</v>
      </c>
      <c r="AG28" s="712">
        <f>SUM('12 31'!AG28,'12 3B'!AG28)</f>
        <v>0</v>
      </c>
      <c r="AH28" s="710">
        <f t="shared" si="14"/>
        <v>111650</v>
      </c>
      <c r="AI28" s="715">
        <f>SUM('12 31'!AI28,'12 3B'!AI28)</f>
        <v>111650</v>
      </c>
      <c r="AJ28" s="712">
        <f>SUM('12 31'!AJ28,'12 3B'!AJ28)</f>
        <v>0</v>
      </c>
      <c r="AK28" s="710">
        <f t="shared" si="15"/>
        <v>111650</v>
      </c>
      <c r="AL28" s="712">
        <f>SUM('12 31'!AL28,'12 3B'!AL28)</f>
        <v>111650</v>
      </c>
      <c r="AM28" s="712">
        <f>SUM('12 31'!AM28,'12 3B'!AM28)</f>
        <v>0</v>
      </c>
      <c r="AN28" s="709">
        <f t="shared" si="16"/>
        <v>111650</v>
      </c>
      <c r="AO28" s="688">
        <f t="shared" si="17"/>
        <v>334950</v>
      </c>
      <c r="AP28" s="689">
        <f t="shared" si="17"/>
        <v>0</v>
      </c>
      <c r="AQ28" s="690">
        <f t="shared" si="18"/>
        <v>334950</v>
      </c>
      <c r="AR28" s="713">
        <f>SUM('12 31'!AR28,'12 3B'!AR28)</f>
        <v>117050</v>
      </c>
      <c r="AS28" s="712">
        <f>SUM('12 31'!AS28,'12 3B'!AS28)</f>
        <v>0</v>
      </c>
      <c r="AT28" s="710">
        <f t="shared" si="19"/>
        <v>117050</v>
      </c>
      <c r="AU28" s="712">
        <f>SUM('12 31'!AU28,'12 3B'!AU28)</f>
        <v>117050</v>
      </c>
      <c r="AV28" s="712">
        <f>SUM('12 31'!AV28,'12 3B'!AV28)</f>
        <v>0</v>
      </c>
      <c r="AW28" s="710">
        <f t="shared" si="20"/>
        <v>117050</v>
      </c>
      <c r="AX28" s="715">
        <f>SUM('12 31'!AX28,'12 3B'!AX28)</f>
        <v>118050</v>
      </c>
      <c r="AY28" s="712">
        <f>SUM('12 31'!AY28,'12 3B'!AY28)</f>
        <v>0</v>
      </c>
      <c r="AZ28" s="710">
        <f t="shared" si="21"/>
        <v>118050</v>
      </c>
      <c r="BA28" s="688">
        <f t="shared" si="22"/>
        <v>352150</v>
      </c>
      <c r="BB28" s="701">
        <f t="shared" si="22"/>
        <v>0</v>
      </c>
      <c r="BC28" s="706">
        <f t="shared" si="23"/>
        <v>352150</v>
      </c>
      <c r="BD28" s="717">
        <f t="shared" si="0"/>
        <v>687100</v>
      </c>
      <c r="BE28" s="712">
        <f t="shared" si="1"/>
        <v>0</v>
      </c>
      <c r="BF28" s="716">
        <f t="shared" si="24"/>
        <v>687100</v>
      </c>
      <c r="BG28" s="717">
        <f t="shared" si="25"/>
        <v>1356650</v>
      </c>
      <c r="BH28" s="712">
        <f t="shared" si="25"/>
        <v>453552.86</v>
      </c>
      <c r="BI28" s="716">
        <f t="shared" si="26"/>
        <v>903097.14</v>
      </c>
      <c r="BJ28" s="541"/>
      <c r="BK28" s="380"/>
      <c r="BL28" s="380"/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1"/>
      <c r="CC28" s="381">
        <f>+AG28+'Total foam'!Z29</f>
        <v>0</v>
      </c>
      <c r="CD28" s="381">
        <f t="shared" si="27"/>
        <v>0</v>
      </c>
    </row>
    <row r="29" spans="1:82" s="383" customFormat="1" ht="33" customHeight="1">
      <c r="A29" s="388">
        <f t="shared" si="28"/>
        <v>23</v>
      </c>
      <c r="B29" s="399">
        <v>51406</v>
      </c>
      <c r="C29" s="536" t="s">
        <v>19</v>
      </c>
      <c r="D29" s="698" t="s">
        <v>273</v>
      </c>
      <c r="E29" s="771">
        <f>SUM('12 31'!E29,'12 3B'!E29)</f>
        <v>0</v>
      </c>
      <c r="F29" s="712">
        <f>SUM('12 31'!F29,'12 3B'!F29)</f>
        <v>0</v>
      </c>
      <c r="G29" s="710">
        <f t="shared" si="2"/>
        <v>0</v>
      </c>
      <c r="H29" s="712">
        <f>SUM('12 31'!H29,'12 3B'!H29)</f>
        <v>0</v>
      </c>
      <c r="I29" s="712">
        <f>SUM('12 31'!I29,'12 3B'!I29)</f>
        <v>-216572</v>
      </c>
      <c r="J29" s="709">
        <f t="shared" si="3"/>
        <v>216572</v>
      </c>
      <c r="K29" s="712">
        <f>SUM('12 31'!K29,'12 3B'!K29)</f>
        <v>0</v>
      </c>
      <c r="L29" s="712">
        <f>SUM('12 31'!L29,'12 3B'!L29)</f>
        <v>216572</v>
      </c>
      <c r="M29" s="714">
        <f t="shared" si="4"/>
        <v>-216572</v>
      </c>
      <c r="N29" s="688">
        <f t="shared" si="5"/>
        <v>0</v>
      </c>
      <c r="O29" s="689">
        <f t="shared" si="5"/>
        <v>0</v>
      </c>
      <c r="P29" s="690">
        <f t="shared" si="6"/>
        <v>0</v>
      </c>
      <c r="Q29" s="713">
        <f>SUM('12 31'!Q29,'12 3B'!Q29)</f>
        <v>0</v>
      </c>
      <c r="R29" s="712">
        <f>SUM('12 31'!R29,'12 3B'!R29)</f>
        <v>0</v>
      </c>
      <c r="S29" s="709">
        <f t="shared" si="7"/>
        <v>0</v>
      </c>
      <c r="T29" s="712">
        <f>SUM('12 31'!T29,'12 3B'!T29)</f>
        <v>0</v>
      </c>
      <c r="U29" s="712">
        <f>SUM('12 31'!U29,'12 3B'!U29)</f>
        <v>0</v>
      </c>
      <c r="V29" s="709">
        <f t="shared" si="8"/>
        <v>0</v>
      </c>
      <c r="W29" s="712">
        <f>SUM('12 31'!W29,'12 3B'!W29)</f>
        <v>0</v>
      </c>
      <c r="X29" s="712">
        <f>SUM('12 31'!X29,'12 3B'!X29)</f>
        <v>0</v>
      </c>
      <c r="Y29" s="714">
        <f t="shared" si="9"/>
        <v>0</v>
      </c>
      <c r="Z29" s="688">
        <f t="shared" si="10"/>
        <v>0</v>
      </c>
      <c r="AA29" s="701">
        <f t="shared" si="10"/>
        <v>0</v>
      </c>
      <c r="AB29" s="690">
        <f t="shared" si="11"/>
        <v>0</v>
      </c>
      <c r="AC29" s="713">
        <f t="shared" si="12"/>
        <v>0</v>
      </c>
      <c r="AD29" s="712">
        <f t="shared" si="12"/>
        <v>0</v>
      </c>
      <c r="AE29" s="710">
        <f t="shared" si="13"/>
        <v>0</v>
      </c>
      <c r="AF29" s="712">
        <f>SUM('12 31'!AF29,'12 3B'!AF29)</f>
        <v>0</v>
      </c>
      <c r="AG29" s="712">
        <f>SUM('12 31'!AG29,'12 3B'!AG29)</f>
        <v>0</v>
      </c>
      <c r="AH29" s="710">
        <f t="shared" si="14"/>
        <v>0</v>
      </c>
      <c r="AI29" s="715">
        <f>SUM('12 31'!AI29,'12 3B'!AI29)</f>
        <v>0</v>
      </c>
      <c r="AJ29" s="712">
        <f>SUM('12 31'!AJ29,'12 3B'!AJ29)</f>
        <v>0</v>
      </c>
      <c r="AK29" s="710">
        <f t="shared" si="15"/>
        <v>0</v>
      </c>
      <c r="AL29" s="712">
        <f>SUM('12 31'!AL29,'12 3B'!AL29)</f>
        <v>0</v>
      </c>
      <c r="AM29" s="712">
        <f>SUM('12 31'!AM29,'12 3B'!AM29)</f>
        <v>0</v>
      </c>
      <c r="AN29" s="709">
        <f t="shared" si="16"/>
        <v>0</v>
      </c>
      <c r="AO29" s="688">
        <f t="shared" si="17"/>
        <v>0</v>
      </c>
      <c r="AP29" s="689">
        <f t="shared" si="17"/>
        <v>0</v>
      </c>
      <c r="AQ29" s="690">
        <f t="shared" si="18"/>
        <v>0</v>
      </c>
      <c r="AR29" s="713">
        <f>SUM('12 31'!AR29,'12 3B'!AR29)</f>
        <v>0</v>
      </c>
      <c r="AS29" s="712">
        <f>SUM('12 31'!AS29,'12 3B'!AS29)</f>
        <v>0</v>
      </c>
      <c r="AT29" s="710">
        <f t="shared" si="19"/>
        <v>0</v>
      </c>
      <c r="AU29" s="712">
        <f>SUM('12 31'!AU29,'12 3B'!AU29)</f>
        <v>0</v>
      </c>
      <c r="AV29" s="712">
        <f>SUM('12 31'!AV29,'12 3B'!AV29)</f>
        <v>0</v>
      </c>
      <c r="AW29" s="710">
        <f t="shared" si="20"/>
        <v>0</v>
      </c>
      <c r="AX29" s="715">
        <f>SUM('12 31'!AX29,'12 3B'!AX29)</f>
        <v>0</v>
      </c>
      <c r="AY29" s="712">
        <f>SUM('12 31'!AY29,'12 3B'!AY29)</f>
        <v>0</v>
      </c>
      <c r="AZ29" s="710">
        <f t="shared" si="21"/>
        <v>0</v>
      </c>
      <c r="BA29" s="688">
        <f t="shared" si="22"/>
        <v>0</v>
      </c>
      <c r="BB29" s="701">
        <f t="shared" si="22"/>
        <v>0</v>
      </c>
      <c r="BC29" s="706">
        <f t="shared" si="23"/>
        <v>0</v>
      </c>
      <c r="BD29" s="717">
        <f t="shared" si="0"/>
        <v>0</v>
      </c>
      <c r="BE29" s="712">
        <f t="shared" si="1"/>
        <v>0</v>
      </c>
      <c r="BF29" s="716">
        <f t="shared" si="24"/>
        <v>0</v>
      </c>
      <c r="BG29" s="717">
        <f t="shared" si="25"/>
        <v>0</v>
      </c>
      <c r="BH29" s="712">
        <f t="shared" si="25"/>
        <v>0</v>
      </c>
      <c r="BI29" s="716">
        <f t="shared" si="26"/>
        <v>0</v>
      </c>
      <c r="BJ29" s="541"/>
      <c r="BK29" s="380"/>
      <c r="BL29" s="380"/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1"/>
      <c r="CC29" s="381">
        <f>+AG29+'Total foam'!Z30</f>
        <v>0</v>
      </c>
      <c r="CD29" s="381">
        <f t="shared" si="27"/>
        <v>0</v>
      </c>
    </row>
    <row r="30" spans="1:82" s="383" customFormat="1" ht="33" customHeight="1">
      <c r="A30" s="388">
        <f t="shared" si="28"/>
        <v>24</v>
      </c>
      <c r="B30" s="399">
        <v>51407</v>
      </c>
      <c r="C30" s="536" t="s">
        <v>20</v>
      </c>
      <c r="D30" s="698" t="s">
        <v>274</v>
      </c>
      <c r="E30" s="771">
        <f>SUM('12 31'!E30,'12 3B'!E30)</f>
        <v>0</v>
      </c>
      <c r="F30" s="712">
        <f>SUM('12 31'!F30,'12 3B'!F30)</f>
        <v>0</v>
      </c>
      <c r="G30" s="710">
        <f t="shared" si="2"/>
        <v>0</v>
      </c>
      <c r="H30" s="712">
        <f>SUM('12 31'!H30,'12 3B'!H30)</f>
        <v>0</v>
      </c>
      <c r="I30" s="712">
        <f>SUM('12 31'!I30,'12 3B'!I30)</f>
        <v>0</v>
      </c>
      <c r="J30" s="709">
        <f t="shared" si="3"/>
        <v>0</v>
      </c>
      <c r="K30" s="712">
        <f>SUM('12 31'!K30,'12 3B'!K30)</f>
        <v>0</v>
      </c>
      <c r="L30" s="712">
        <f>SUM('12 31'!L30,'12 3B'!L30)</f>
        <v>0</v>
      </c>
      <c r="M30" s="714">
        <f t="shared" si="4"/>
        <v>0</v>
      </c>
      <c r="N30" s="688">
        <f t="shared" si="5"/>
        <v>0</v>
      </c>
      <c r="O30" s="689">
        <f t="shared" si="5"/>
        <v>0</v>
      </c>
      <c r="P30" s="690">
        <f t="shared" si="6"/>
        <v>0</v>
      </c>
      <c r="Q30" s="713">
        <f>SUM('12 31'!Q30,'12 3B'!Q30)</f>
        <v>0</v>
      </c>
      <c r="R30" s="712">
        <f>SUM('12 31'!R30,'12 3B'!R30)</f>
        <v>0</v>
      </c>
      <c r="S30" s="709">
        <f t="shared" si="7"/>
        <v>0</v>
      </c>
      <c r="T30" s="712">
        <f>SUM('12 31'!T30,'12 3B'!T30)</f>
        <v>0</v>
      </c>
      <c r="U30" s="712">
        <f>SUM('12 31'!U30,'12 3B'!U30)</f>
        <v>0</v>
      </c>
      <c r="V30" s="709">
        <f t="shared" si="8"/>
        <v>0</v>
      </c>
      <c r="W30" s="712">
        <f>SUM('12 31'!W30,'12 3B'!W30)</f>
        <v>0</v>
      </c>
      <c r="X30" s="712">
        <f>SUM('12 31'!X30,'12 3B'!X30)</f>
        <v>0</v>
      </c>
      <c r="Y30" s="714">
        <f t="shared" si="9"/>
        <v>0</v>
      </c>
      <c r="Z30" s="688">
        <f t="shared" si="10"/>
        <v>0</v>
      </c>
      <c r="AA30" s="701">
        <f t="shared" si="10"/>
        <v>0</v>
      </c>
      <c r="AB30" s="690">
        <f t="shared" si="11"/>
        <v>0</v>
      </c>
      <c r="AC30" s="713">
        <f t="shared" si="12"/>
        <v>0</v>
      </c>
      <c r="AD30" s="712">
        <f t="shared" si="12"/>
        <v>0</v>
      </c>
      <c r="AE30" s="710">
        <f t="shared" si="13"/>
        <v>0</v>
      </c>
      <c r="AF30" s="712">
        <f>SUM('12 31'!AF30,'12 3B'!AF30)</f>
        <v>0</v>
      </c>
      <c r="AG30" s="712">
        <f>SUM('12 31'!AG30,'12 3B'!AG30)</f>
        <v>0</v>
      </c>
      <c r="AH30" s="710">
        <f t="shared" si="14"/>
        <v>0</v>
      </c>
      <c r="AI30" s="715">
        <f>SUM('12 31'!AI30,'12 3B'!AI30)</f>
        <v>0</v>
      </c>
      <c r="AJ30" s="712">
        <f>SUM('12 31'!AJ30,'12 3B'!AJ30)</f>
        <v>0</v>
      </c>
      <c r="AK30" s="710">
        <f t="shared" si="15"/>
        <v>0</v>
      </c>
      <c r="AL30" s="712">
        <f>SUM('12 31'!AL30,'12 3B'!AL30)</f>
        <v>0</v>
      </c>
      <c r="AM30" s="712">
        <f>SUM('12 31'!AM30,'12 3B'!AM30)</f>
        <v>0</v>
      </c>
      <c r="AN30" s="709">
        <f t="shared" si="16"/>
        <v>0</v>
      </c>
      <c r="AO30" s="688">
        <f t="shared" si="17"/>
        <v>0</v>
      </c>
      <c r="AP30" s="689">
        <f t="shared" si="17"/>
        <v>0</v>
      </c>
      <c r="AQ30" s="690">
        <f t="shared" si="18"/>
        <v>0</v>
      </c>
      <c r="AR30" s="713">
        <f>SUM('12 31'!AR30,'12 3B'!AR30)</f>
        <v>0</v>
      </c>
      <c r="AS30" s="712">
        <f>SUM('12 31'!AS30,'12 3B'!AS30)</f>
        <v>0</v>
      </c>
      <c r="AT30" s="710">
        <f t="shared" si="19"/>
        <v>0</v>
      </c>
      <c r="AU30" s="712">
        <f>SUM('12 31'!AU30,'12 3B'!AU30)</f>
        <v>0</v>
      </c>
      <c r="AV30" s="712">
        <f>SUM('12 31'!AV30,'12 3B'!AV30)</f>
        <v>0</v>
      </c>
      <c r="AW30" s="710">
        <f t="shared" si="20"/>
        <v>0</v>
      </c>
      <c r="AX30" s="715">
        <f>SUM('12 31'!AX30,'12 3B'!AX30)</f>
        <v>0</v>
      </c>
      <c r="AY30" s="712">
        <f>SUM('12 31'!AY30,'12 3B'!AY30)</f>
        <v>0</v>
      </c>
      <c r="AZ30" s="710">
        <f t="shared" si="21"/>
        <v>0</v>
      </c>
      <c r="BA30" s="688">
        <f t="shared" si="22"/>
        <v>0</v>
      </c>
      <c r="BB30" s="701">
        <f t="shared" si="22"/>
        <v>0</v>
      </c>
      <c r="BC30" s="706">
        <f t="shared" si="23"/>
        <v>0</v>
      </c>
      <c r="BD30" s="717">
        <f t="shared" si="0"/>
        <v>0</v>
      </c>
      <c r="BE30" s="712">
        <f t="shared" si="1"/>
        <v>0</v>
      </c>
      <c r="BF30" s="716">
        <f t="shared" si="24"/>
        <v>0</v>
      </c>
      <c r="BG30" s="717">
        <f t="shared" si="25"/>
        <v>0</v>
      </c>
      <c r="BH30" s="712">
        <f t="shared" si="25"/>
        <v>0</v>
      </c>
      <c r="BI30" s="716">
        <f t="shared" si="26"/>
        <v>0</v>
      </c>
      <c r="BJ30" s="541"/>
      <c r="BK30" s="380"/>
      <c r="BL30" s="380"/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1"/>
      <c r="CC30" s="381">
        <f>+AG30+'Total foam'!Z31</f>
        <v>0</v>
      </c>
      <c r="CD30" s="381">
        <f t="shared" si="27"/>
        <v>0</v>
      </c>
    </row>
    <row r="31" spans="1:82" s="383" customFormat="1" ht="33" customHeight="1">
      <c r="A31" s="388">
        <f t="shared" si="28"/>
        <v>25</v>
      </c>
      <c r="B31" s="399">
        <v>51408</v>
      </c>
      <c r="C31" s="536" t="s">
        <v>21</v>
      </c>
      <c r="D31" s="698" t="s">
        <v>275</v>
      </c>
      <c r="E31" s="771">
        <f>SUM('12 31'!E31,'12 3B'!E31)</f>
        <v>1229699</v>
      </c>
      <c r="F31" s="712">
        <f>SUM('12 31'!F31,'12 3B'!F31)</f>
        <v>1102068.47</v>
      </c>
      <c r="G31" s="710">
        <f t="shared" si="2"/>
        <v>127630.53000000003</v>
      </c>
      <c r="H31" s="712">
        <f>SUM('12 31'!H31,'12 3B'!H31)</f>
        <v>1252046.5</v>
      </c>
      <c r="I31" s="712">
        <f>SUM('12 31'!I31,'12 3B'!I31)</f>
        <v>1280213.6499999999</v>
      </c>
      <c r="J31" s="709">
        <f t="shared" si="3"/>
        <v>-28167.149999999907</v>
      </c>
      <c r="K31" s="712">
        <f>SUM('12 31'!K31,'12 3B'!K31)</f>
        <v>1248458</v>
      </c>
      <c r="L31" s="712">
        <f>SUM('12 31'!L31,'12 3B'!L31)</f>
        <v>739832</v>
      </c>
      <c r="M31" s="714">
        <f t="shared" si="4"/>
        <v>508626</v>
      </c>
      <c r="N31" s="688">
        <f t="shared" si="5"/>
        <v>3730203.5</v>
      </c>
      <c r="O31" s="689">
        <f t="shared" si="5"/>
        <v>3122114.12</v>
      </c>
      <c r="P31" s="690">
        <f t="shared" si="6"/>
        <v>608089.37999999989</v>
      </c>
      <c r="Q31" s="713">
        <f>SUM('12 31'!Q31,'12 3B'!Q31)</f>
        <v>1049919.5</v>
      </c>
      <c r="R31" s="712">
        <f>SUM('12 31'!R31,'12 3B'!R31)</f>
        <v>279324.81</v>
      </c>
      <c r="S31" s="709">
        <f t="shared" si="7"/>
        <v>770594.69</v>
      </c>
      <c r="T31" s="712">
        <f>SUM('12 31'!T31,'12 3B'!T31)</f>
        <v>1217112</v>
      </c>
      <c r="U31" s="712">
        <f>SUM('12 31'!U31,'12 3B'!U31)</f>
        <v>0</v>
      </c>
      <c r="V31" s="709">
        <f t="shared" si="8"/>
        <v>1217112</v>
      </c>
      <c r="W31" s="712">
        <f>SUM('12 31'!W31,'12 3B'!W31)</f>
        <v>1271279.5</v>
      </c>
      <c r="X31" s="712">
        <f>SUM('12 31'!X31,'12 3B'!X31)</f>
        <v>0</v>
      </c>
      <c r="Y31" s="714">
        <f t="shared" si="9"/>
        <v>1271279.5</v>
      </c>
      <c r="Z31" s="688">
        <f t="shared" si="10"/>
        <v>3538311</v>
      </c>
      <c r="AA31" s="701">
        <f t="shared" si="10"/>
        <v>279324.81</v>
      </c>
      <c r="AB31" s="690">
        <f t="shared" si="11"/>
        <v>3258986.19</v>
      </c>
      <c r="AC31" s="713">
        <f t="shared" si="12"/>
        <v>7268514.5</v>
      </c>
      <c r="AD31" s="712">
        <f t="shared" si="12"/>
        <v>3401438.93</v>
      </c>
      <c r="AE31" s="710">
        <f t="shared" si="13"/>
        <v>3867075.57</v>
      </c>
      <c r="AF31" s="712">
        <f>SUM('12 31'!AF31,'12 3B'!AF31)</f>
        <v>1386651</v>
      </c>
      <c r="AG31" s="712">
        <f>SUM('12 31'!AG31,'12 3B'!AG31)</f>
        <v>0</v>
      </c>
      <c r="AH31" s="710">
        <f t="shared" si="14"/>
        <v>1386651</v>
      </c>
      <c r="AI31" s="715">
        <f>SUM('12 31'!AI31,'12 3B'!AI31)</f>
        <v>986656.5</v>
      </c>
      <c r="AJ31" s="712">
        <f>SUM('12 31'!AJ31,'12 3B'!AJ31)</f>
        <v>0</v>
      </c>
      <c r="AK31" s="710">
        <f t="shared" si="15"/>
        <v>986656.5</v>
      </c>
      <c r="AL31" s="712">
        <f>SUM('12 31'!AL31,'12 3B'!AL31)</f>
        <v>1398582</v>
      </c>
      <c r="AM31" s="712">
        <f>SUM('12 31'!AM31,'12 3B'!AM31)</f>
        <v>0</v>
      </c>
      <c r="AN31" s="709">
        <f t="shared" si="16"/>
        <v>1398582</v>
      </c>
      <c r="AO31" s="688">
        <f t="shared" si="17"/>
        <v>3771889.5</v>
      </c>
      <c r="AP31" s="689">
        <f t="shared" si="17"/>
        <v>0</v>
      </c>
      <c r="AQ31" s="690">
        <f t="shared" si="18"/>
        <v>3771889.5</v>
      </c>
      <c r="AR31" s="713">
        <f>SUM('12 31'!AR31,'12 3B'!AR31)</f>
        <v>1509642.5</v>
      </c>
      <c r="AS31" s="712">
        <f>SUM('12 31'!AS31,'12 3B'!AS31)</f>
        <v>0</v>
      </c>
      <c r="AT31" s="710">
        <f t="shared" si="19"/>
        <v>1509642.5</v>
      </c>
      <c r="AU31" s="712">
        <f>SUM('12 31'!AU31,'12 3B'!AU31)</f>
        <v>1505351</v>
      </c>
      <c r="AV31" s="712">
        <f>SUM('12 31'!AV31,'12 3B'!AV31)</f>
        <v>0</v>
      </c>
      <c r="AW31" s="710">
        <f t="shared" si="20"/>
        <v>1505351</v>
      </c>
      <c r="AX31" s="715">
        <f>SUM('12 31'!AX31,'12 3B'!AX31)</f>
        <v>1383036.5</v>
      </c>
      <c r="AY31" s="712">
        <f>SUM('12 31'!AY31,'12 3B'!AY31)</f>
        <v>0</v>
      </c>
      <c r="AZ31" s="710">
        <f t="shared" si="21"/>
        <v>1383036.5</v>
      </c>
      <c r="BA31" s="688">
        <f t="shared" si="22"/>
        <v>4398030</v>
      </c>
      <c r="BB31" s="701">
        <f t="shared" si="22"/>
        <v>0</v>
      </c>
      <c r="BC31" s="706">
        <f t="shared" si="23"/>
        <v>4398030</v>
      </c>
      <c r="BD31" s="717">
        <f t="shared" si="0"/>
        <v>8169919.5</v>
      </c>
      <c r="BE31" s="712">
        <f t="shared" si="1"/>
        <v>0</v>
      </c>
      <c r="BF31" s="716">
        <f t="shared" si="24"/>
        <v>8169919.5</v>
      </c>
      <c r="BG31" s="717">
        <f t="shared" si="25"/>
        <v>15438434</v>
      </c>
      <c r="BH31" s="712">
        <f t="shared" si="25"/>
        <v>3401438.93</v>
      </c>
      <c r="BI31" s="716">
        <f t="shared" si="26"/>
        <v>12036995.07</v>
      </c>
      <c r="BJ31" s="541"/>
      <c r="BK31" s="380"/>
      <c r="BL31" s="380"/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1"/>
      <c r="CC31" s="381">
        <f>+AG31+'Total foam'!Z32</f>
        <v>0</v>
      </c>
      <c r="CD31" s="381">
        <f t="shared" si="27"/>
        <v>0</v>
      </c>
    </row>
    <row r="32" spans="1:82" s="383" customFormat="1" ht="33" customHeight="1">
      <c r="A32" s="388">
        <f t="shared" si="28"/>
        <v>26</v>
      </c>
      <c r="B32" s="399">
        <v>51409</v>
      </c>
      <c r="C32" s="536" t="s">
        <v>22</v>
      </c>
      <c r="D32" s="698" t="s">
        <v>276</v>
      </c>
      <c r="E32" s="771">
        <f>SUM('12 31'!E32,'12 3B'!E32)</f>
        <v>294334.8</v>
      </c>
      <c r="F32" s="712">
        <f>SUM('12 31'!F32,'12 3B'!F32)</f>
        <v>266864.46999999997</v>
      </c>
      <c r="G32" s="710">
        <f t="shared" si="2"/>
        <v>27470.330000000016</v>
      </c>
      <c r="H32" s="712">
        <f>SUM('12 31'!H32,'12 3B'!H32)</f>
        <v>339036</v>
      </c>
      <c r="I32" s="712">
        <f>SUM('12 31'!I32,'12 3B'!I32)</f>
        <v>300137.15000000002</v>
      </c>
      <c r="J32" s="709">
        <f t="shared" si="3"/>
        <v>38898.849999999977</v>
      </c>
      <c r="K32" s="712">
        <f>SUM('12 31'!K32,'12 3B'!K32)</f>
        <v>368894.4</v>
      </c>
      <c r="L32" s="712">
        <f>SUM('12 31'!L32,'12 3B'!L32)</f>
        <v>298782.27</v>
      </c>
      <c r="M32" s="714">
        <f t="shared" si="4"/>
        <v>70112.13</v>
      </c>
      <c r="N32" s="688">
        <f t="shared" si="5"/>
        <v>1002265.2000000001</v>
      </c>
      <c r="O32" s="689">
        <f t="shared" si="5"/>
        <v>865783.89</v>
      </c>
      <c r="P32" s="690">
        <f t="shared" si="6"/>
        <v>136481.31000000006</v>
      </c>
      <c r="Q32" s="713">
        <f>SUM('12 31'!Q32,'12 3B'!Q32)</f>
        <v>300841.19999999995</v>
      </c>
      <c r="R32" s="712">
        <f>SUM('12 31'!R32,'12 3B'!R32)</f>
        <v>158608.35</v>
      </c>
      <c r="S32" s="709">
        <f t="shared" si="7"/>
        <v>142232.84999999995</v>
      </c>
      <c r="T32" s="712">
        <f>SUM('12 31'!T32,'12 3B'!T32)</f>
        <v>304287.59999999998</v>
      </c>
      <c r="U32" s="712">
        <f>SUM('12 31'!U32,'12 3B'!U32)</f>
        <v>0</v>
      </c>
      <c r="V32" s="709">
        <f t="shared" si="8"/>
        <v>304287.59999999998</v>
      </c>
      <c r="W32" s="712">
        <f>SUM('12 31'!W32,'12 3B'!W32)</f>
        <v>383564.4</v>
      </c>
      <c r="X32" s="712">
        <f>SUM('12 31'!X32,'12 3B'!X32)</f>
        <v>0</v>
      </c>
      <c r="Y32" s="714">
        <f t="shared" si="9"/>
        <v>383564.4</v>
      </c>
      <c r="Z32" s="688">
        <f t="shared" si="10"/>
        <v>988693.2</v>
      </c>
      <c r="AA32" s="701">
        <f t="shared" si="10"/>
        <v>158608.35</v>
      </c>
      <c r="AB32" s="690">
        <f t="shared" si="11"/>
        <v>830084.85</v>
      </c>
      <c r="AC32" s="713">
        <f t="shared" si="12"/>
        <v>1990958.4</v>
      </c>
      <c r="AD32" s="712">
        <f t="shared" si="12"/>
        <v>1024392.24</v>
      </c>
      <c r="AE32" s="710">
        <f t="shared" si="13"/>
        <v>966566.15999999992</v>
      </c>
      <c r="AF32" s="712">
        <f>SUM('12 31'!AF32,'12 3B'!AF32)</f>
        <v>310987.19999999995</v>
      </c>
      <c r="AG32" s="712">
        <f>SUM('12 31'!AG32,'12 3B'!AG32)</f>
        <v>0</v>
      </c>
      <c r="AH32" s="710">
        <f t="shared" si="14"/>
        <v>310987.19999999995</v>
      </c>
      <c r="AI32" s="715">
        <f>SUM('12 31'!AI32,'12 3B'!AI32)</f>
        <v>301207.19999999995</v>
      </c>
      <c r="AJ32" s="712">
        <f>SUM('12 31'!AJ32,'12 3B'!AJ32)</f>
        <v>0</v>
      </c>
      <c r="AK32" s="710">
        <f t="shared" si="15"/>
        <v>301207.19999999995</v>
      </c>
      <c r="AL32" s="712">
        <f>SUM('12 31'!AL32,'12 3B'!AL32)</f>
        <v>352801.19999999995</v>
      </c>
      <c r="AM32" s="712">
        <f>SUM('12 31'!AM32,'12 3B'!AM32)</f>
        <v>0</v>
      </c>
      <c r="AN32" s="709">
        <f t="shared" si="16"/>
        <v>352801.19999999995</v>
      </c>
      <c r="AO32" s="688">
        <f t="shared" si="17"/>
        <v>964995.59999999986</v>
      </c>
      <c r="AP32" s="689">
        <f t="shared" si="17"/>
        <v>0</v>
      </c>
      <c r="AQ32" s="690">
        <f t="shared" si="18"/>
        <v>964995.59999999986</v>
      </c>
      <c r="AR32" s="713">
        <f>SUM('12 31'!AR32,'12 3B'!AR32)</f>
        <v>301939.19999999995</v>
      </c>
      <c r="AS32" s="712">
        <f>SUM('12 31'!AS32,'12 3B'!AS32)</f>
        <v>0</v>
      </c>
      <c r="AT32" s="710">
        <f t="shared" si="19"/>
        <v>301939.19999999995</v>
      </c>
      <c r="AU32" s="712">
        <f>SUM('12 31'!AU32,'12 3B'!AU32)</f>
        <v>347911.19999999995</v>
      </c>
      <c r="AV32" s="712">
        <f>SUM('12 31'!AV32,'12 3B'!AV32)</f>
        <v>0</v>
      </c>
      <c r="AW32" s="710">
        <f t="shared" si="20"/>
        <v>347911.19999999995</v>
      </c>
      <c r="AX32" s="715">
        <f>SUM('12 31'!AX32,'12 3B'!AX32)</f>
        <v>338131.19999999995</v>
      </c>
      <c r="AY32" s="712">
        <f>SUM('12 31'!AY32,'12 3B'!AY32)</f>
        <v>0</v>
      </c>
      <c r="AZ32" s="710">
        <f t="shared" si="21"/>
        <v>338131.19999999995</v>
      </c>
      <c r="BA32" s="688">
        <f t="shared" si="22"/>
        <v>987981.59999999986</v>
      </c>
      <c r="BB32" s="701">
        <f t="shared" si="22"/>
        <v>0</v>
      </c>
      <c r="BC32" s="706">
        <f t="shared" si="23"/>
        <v>987981.59999999986</v>
      </c>
      <c r="BD32" s="717">
        <f t="shared" si="0"/>
        <v>1952977.1999999997</v>
      </c>
      <c r="BE32" s="712">
        <f t="shared" si="1"/>
        <v>0</v>
      </c>
      <c r="BF32" s="716">
        <f t="shared" si="24"/>
        <v>1952977.1999999997</v>
      </c>
      <c r="BG32" s="717">
        <f t="shared" si="25"/>
        <v>3943935.5999999996</v>
      </c>
      <c r="BH32" s="712">
        <f t="shared" si="25"/>
        <v>1024392.24</v>
      </c>
      <c r="BI32" s="716">
        <f t="shared" si="26"/>
        <v>2919543.3599999994</v>
      </c>
      <c r="BJ32" s="541"/>
      <c r="BK32" s="380"/>
      <c r="BL32" s="380"/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1"/>
      <c r="CC32" s="381">
        <f>+AG32+'Total foam'!Z33</f>
        <v>0</v>
      </c>
      <c r="CD32" s="381">
        <f t="shared" si="27"/>
        <v>0</v>
      </c>
    </row>
    <row r="33" spans="1:82" s="383" customFormat="1" ht="33" customHeight="1">
      <c r="A33" s="388">
        <f t="shared" si="28"/>
        <v>27</v>
      </c>
      <c r="B33" s="399">
        <v>51499</v>
      </c>
      <c r="C33" s="536" t="s">
        <v>23</v>
      </c>
      <c r="D33" s="698" t="s">
        <v>277</v>
      </c>
      <c r="E33" s="771">
        <f>SUM('12 31'!E33,'12 3B'!E33)</f>
        <v>0</v>
      </c>
      <c r="F33" s="712">
        <f>SUM('12 31'!F33,'12 3B'!F33)</f>
        <v>0</v>
      </c>
      <c r="G33" s="710">
        <f t="shared" si="2"/>
        <v>0</v>
      </c>
      <c r="H33" s="712">
        <f>SUM('12 31'!H33,'12 3B'!H33)</f>
        <v>0</v>
      </c>
      <c r="I33" s="712">
        <f>SUM('12 31'!I33,'12 3B'!I33)</f>
        <v>0</v>
      </c>
      <c r="J33" s="709">
        <f t="shared" si="3"/>
        <v>0</v>
      </c>
      <c r="K33" s="712">
        <f>SUM('12 31'!K33,'12 3B'!K33)</f>
        <v>0</v>
      </c>
      <c r="L33" s="712">
        <f>SUM('12 31'!L33,'12 3B'!L33)</f>
        <v>0</v>
      </c>
      <c r="M33" s="714">
        <f t="shared" si="4"/>
        <v>0</v>
      </c>
      <c r="N33" s="688">
        <f t="shared" si="5"/>
        <v>0</v>
      </c>
      <c r="O33" s="689">
        <f t="shared" si="5"/>
        <v>0</v>
      </c>
      <c r="P33" s="690">
        <f t="shared" si="6"/>
        <v>0</v>
      </c>
      <c r="Q33" s="713">
        <f>SUM('12 31'!Q33,'12 3B'!Q33)</f>
        <v>0</v>
      </c>
      <c r="R33" s="712">
        <f>SUM('12 31'!R33,'12 3B'!R33)</f>
        <v>0</v>
      </c>
      <c r="S33" s="709">
        <f t="shared" si="7"/>
        <v>0</v>
      </c>
      <c r="T33" s="712">
        <f>SUM('12 31'!T33,'12 3B'!T33)</f>
        <v>0</v>
      </c>
      <c r="U33" s="712">
        <f>SUM('12 31'!U33,'12 3B'!U33)</f>
        <v>0</v>
      </c>
      <c r="V33" s="709">
        <f t="shared" si="8"/>
        <v>0</v>
      </c>
      <c r="W33" s="712">
        <f>SUM('12 31'!W33,'12 3B'!W33)</f>
        <v>0</v>
      </c>
      <c r="X33" s="712">
        <f>SUM('12 31'!X33,'12 3B'!X33)</f>
        <v>0</v>
      </c>
      <c r="Y33" s="714">
        <f t="shared" si="9"/>
        <v>0</v>
      </c>
      <c r="Z33" s="688">
        <f t="shared" si="10"/>
        <v>0</v>
      </c>
      <c r="AA33" s="701">
        <f t="shared" si="10"/>
        <v>0</v>
      </c>
      <c r="AB33" s="690">
        <f t="shared" si="11"/>
        <v>0</v>
      </c>
      <c r="AC33" s="713">
        <f t="shared" si="12"/>
        <v>0</v>
      </c>
      <c r="AD33" s="712">
        <f t="shared" si="12"/>
        <v>0</v>
      </c>
      <c r="AE33" s="710">
        <f t="shared" si="13"/>
        <v>0</v>
      </c>
      <c r="AF33" s="712">
        <f>SUM('12 31'!AF33,'12 3B'!AF33)</f>
        <v>0</v>
      </c>
      <c r="AG33" s="712">
        <f>SUM('12 31'!AG33,'12 3B'!AG33)</f>
        <v>0</v>
      </c>
      <c r="AH33" s="710">
        <f t="shared" si="14"/>
        <v>0</v>
      </c>
      <c r="AI33" s="715">
        <f>SUM('12 31'!AI33,'12 3B'!AI33)</f>
        <v>0</v>
      </c>
      <c r="AJ33" s="712">
        <f>SUM('12 31'!AJ33,'12 3B'!AJ33)</f>
        <v>0</v>
      </c>
      <c r="AK33" s="710">
        <f t="shared" si="15"/>
        <v>0</v>
      </c>
      <c r="AL33" s="712">
        <f>SUM('12 31'!AL33,'12 3B'!AL33)</f>
        <v>0</v>
      </c>
      <c r="AM33" s="712">
        <f>SUM('12 31'!AM33,'12 3B'!AM33)</f>
        <v>0</v>
      </c>
      <c r="AN33" s="709">
        <f t="shared" si="16"/>
        <v>0</v>
      </c>
      <c r="AO33" s="688">
        <f t="shared" si="17"/>
        <v>0</v>
      </c>
      <c r="AP33" s="689">
        <f t="shared" si="17"/>
        <v>0</v>
      </c>
      <c r="AQ33" s="690">
        <f t="shared" si="18"/>
        <v>0</v>
      </c>
      <c r="AR33" s="713">
        <f>SUM('12 31'!AR33,'12 3B'!AR33)</f>
        <v>0</v>
      </c>
      <c r="AS33" s="712">
        <f>SUM('12 31'!AS33,'12 3B'!AS33)</f>
        <v>0</v>
      </c>
      <c r="AT33" s="710">
        <f t="shared" si="19"/>
        <v>0</v>
      </c>
      <c r="AU33" s="712">
        <f>SUM('12 31'!AU33,'12 3B'!AU33)</f>
        <v>0</v>
      </c>
      <c r="AV33" s="712">
        <f>SUM('12 31'!AV33,'12 3B'!AV33)</f>
        <v>0</v>
      </c>
      <c r="AW33" s="710">
        <f t="shared" si="20"/>
        <v>0</v>
      </c>
      <c r="AX33" s="715">
        <f>SUM('12 31'!AX33,'12 3B'!AX33)</f>
        <v>0</v>
      </c>
      <c r="AY33" s="712">
        <f>SUM('12 31'!AY33,'12 3B'!AY33)</f>
        <v>0</v>
      </c>
      <c r="AZ33" s="710">
        <f t="shared" si="21"/>
        <v>0</v>
      </c>
      <c r="BA33" s="688">
        <f t="shared" si="22"/>
        <v>0</v>
      </c>
      <c r="BB33" s="701">
        <f t="shared" si="22"/>
        <v>0</v>
      </c>
      <c r="BC33" s="706">
        <f t="shared" si="23"/>
        <v>0</v>
      </c>
      <c r="BD33" s="717">
        <f t="shared" si="0"/>
        <v>0</v>
      </c>
      <c r="BE33" s="712">
        <f t="shared" si="1"/>
        <v>0</v>
      </c>
      <c r="BF33" s="716">
        <f t="shared" si="24"/>
        <v>0</v>
      </c>
      <c r="BG33" s="717">
        <f t="shared" si="25"/>
        <v>0</v>
      </c>
      <c r="BH33" s="712">
        <f t="shared" si="25"/>
        <v>0</v>
      </c>
      <c r="BI33" s="716">
        <f t="shared" si="26"/>
        <v>0</v>
      </c>
      <c r="BJ33" s="541"/>
      <c r="BK33" s="380"/>
      <c r="BL33" s="380"/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1"/>
      <c r="CC33" s="381">
        <f>+AG33+'Total foam'!Z34</f>
        <v>0</v>
      </c>
      <c r="CD33" s="381">
        <f t="shared" si="27"/>
        <v>0</v>
      </c>
    </row>
    <row r="34" spans="1:82" s="383" customFormat="1" ht="33" customHeight="1">
      <c r="A34" s="388">
        <f t="shared" si="28"/>
        <v>28</v>
      </c>
      <c r="B34" s="399">
        <v>51601</v>
      </c>
      <c r="C34" s="536" t="s">
        <v>24</v>
      </c>
      <c r="D34" s="698" t="s">
        <v>278</v>
      </c>
      <c r="E34" s="771">
        <f>SUM('12 31'!E34,'12 3B'!E34)</f>
        <v>0</v>
      </c>
      <c r="F34" s="712">
        <f>SUM('12 31'!F34,'12 3B'!F34)</f>
        <v>0</v>
      </c>
      <c r="G34" s="710">
        <f t="shared" si="2"/>
        <v>0</v>
      </c>
      <c r="H34" s="712">
        <f>SUM('12 31'!H34,'12 3B'!H34)</f>
        <v>0</v>
      </c>
      <c r="I34" s="712">
        <f>SUM('12 31'!I34,'12 3B'!I34)</f>
        <v>0</v>
      </c>
      <c r="J34" s="709">
        <f t="shared" si="3"/>
        <v>0</v>
      </c>
      <c r="K34" s="712">
        <f>SUM('12 31'!K34,'12 3B'!K34)</f>
        <v>0</v>
      </c>
      <c r="L34" s="712">
        <f>SUM('12 31'!L34,'12 3B'!L34)</f>
        <v>0</v>
      </c>
      <c r="M34" s="714">
        <f t="shared" si="4"/>
        <v>0</v>
      </c>
      <c r="N34" s="688">
        <f t="shared" si="5"/>
        <v>0</v>
      </c>
      <c r="O34" s="689">
        <f t="shared" si="5"/>
        <v>0</v>
      </c>
      <c r="P34" s="690">
        <f t="shared" si="6"/>
        <v>0</v>
      </c>
      <c r="Q34" s="713">
        <f>SUM('12 31'!Q34,'12 3B'!Q34)</f>
        <v>0</v>
      </c>
      <c r="R34" s="712">
        <f>SUM('12 31'!R34,'12 3B'!R34)</f>
        <v>0</v>
      </c>
      <c r="S34" s="709">
        <f t="shared" si="7"/>
        <v>0</v>
      </c>
      <c r="T34" s="712">
        <f>SUM('12 31'!T34,'12 3B'!T34)</f>
        <v>0</v>
      </c>
      <c r="U34" s="712">
        <f>SUM('12 31'!U34,'12 3B'!U34)</f>
        <v>0</v>
      </c>
      <c r="V34" s="709">
        <f t="shared" si="8"/>
        <v>0</v>
      </c>
      <c r="W34" s="712">
        <f>SUM('12 31'!W34,'12 3B'!W34)</f>
        <v>0</v>
      </c>
      <c r="X34" s="712">
        <f>SUM('12 31'!X34,'12 3B'!X34)</f>
        <v>0</v>
      </c>
      <c r="Y34" s="714">
        <f t="shared" si="9"/>
        <v>0</v>
      </c>
      <c r="Z34" s="688">
        <f t="shared" si="10"/>
        <v>0</v>
      </c>
      <c r="AA34" s="701">
        <f t="shared" si="10"/>
        <v>0</v>
      </c>
      <c r="AB34" s="690">
        <f t="shared" si="11"/>
        <v>0</v>
      </c>
      <c r="AC34" s="713">
        <f t="shared" si="12"/>
        <v>0</v>
      </c>
      <c r="AD34" s="712">
        <f t="shared" si="12"/>
        <v>0</v>
      </c>
      <c r="AE34" s="710">
        <f t="shared" si="13"/>
        <v>0</v>
      </c>
      <c r="AF34" s="712">
        <f>SUM('12 31'!AF34,'12 3B'!AF34)</f>
        <v>0</v>
      </c>
      <c r="AG34" s="712">
        <f>SUM('12 31'!AG34,'12 3B'!AG34)</f>
        <v>0</v>
      </c>
      <c r="AH34" s="710">
        <f t="shared" si="14"/>
        <v>0</v>
      </c>
      <c r="AI34" s="715">
        <f>SUM('12 31'!AI34,'12 3B'!AI34)</f>
        <v>0</v>
      </c>
      <c r="AJ34" s="712">
        <f>SUM('12 31'!AJ34,'12 3B'!AJ34)</f>
        <v>0</v>
      </c>
      <c r="AK34" s="710">
        <f t="shared" si="15"/>
        <v>0</v>
      </c>
      <c r="AL34" s="712">
        <f>SUM('12 31'!AL34,'12 3B'!AL34)</f>
        <v>0</v>
      </c>
      <c r="AM34" s="712">
        <f>SUM('12 31'!AM34,'12 3B'!AM34)</f>
        <v>0</v>
      </c>
      <c r="AN34" s="709">
        <f t="shared" si="16"/>
        <v>0</v>
      </c>
      <c r="AO34" s="688">
        <f t="shared" si="17"/>
        <v>0</v>
      </c>
      <c r="AP34" s="689">
        <f t="shared" si="17"/>
        <v>0</v>
      </c>
      <c r="AQ34" s="690">
        <f t="shared" si="18"/>
        <v>0</v>
      </c>
      <c r="AR34" s="713">
        <f>SUM('12 31'!AR34,'12 3B'!AR34)</f>
        <v>0</v>
      </c>
      <c r="AS34" s="712">
        <f>SUM('12 31'!AS34,'12 3B'!AS34)</f>
        <v>0</v>
      </c>
      <c r="AT34" s="710">
        <f t="shared" si="19"/>
        <v>0</v>
      </c>
      <c r="AU34" s="712">
        <f>SUM('12 31'!AU34,'12 3B'!AU34)</f>
        <v>0</v>
      </c>
      <c r="AV34" s="712">
        <f>SUM('12 31'!AV34,'12 3B'!AV34)</f>
        <v>0</v>
      </c>
      <c r="AW34" s="710">
        <f t="shared" si="20"/>
        <v>0</v>
      </c>
      <c r="AX34" s="715">
        <f>SUM('12 31'!AX34,'12 3B'!AX34)</f>
        <v>0</v>
      </c>
      <c r="AY34" s="712">
        <f>SUM('12 31'!AY34,'12 3B'!AY34)</f>
        <v>0</v>
      </c>
      <c r="AZ34" s="710">
        <f t="shared" si="21"/>
        <v>0</v>
      </c>
      <c r="BA34" s="688">
        <f t="shared" si="22"/>
        <v>0</v>
      </c>
      <c r="BB34" s="701">
        <f t="shared" si="22"/>
        <v>0</v>
      </c>
      <c r="BC34" s="706">
        <f t="shared" si="23"/>
        <v>0</v>
      </c>
      <c r="BD34" s="717">
        <f t="shared" si="0"/>
        <v>0</v>
      </c>
      <c r="BE34" s="712">
        <f t="shared" si="1"/>
        <v>0</v>
      </c>
      <c r="BF34" s="716">
        <f t="shared" si="24"/>
        <v>0</v>
      </c>
      <c r="BG34" s="717">
        <f t="shared" si="25"/>
        <v>0</v>
      </c>
      <c r="BH34" s="712">
        <f t="shared" si="25"/>
        <v>0</v>
      </c>
      <c r="BI34" s="716">
        <f t="shared" si="26"/>
        <v>0</v>
      </c>
      <c r="BJ34" s="541"/>
      <c r="BK34" s="380"/>
      <c r="BL34" s="380"/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1"/>
      <c r="CC34" s="381">
        <f>+AG34+'Total foam'!Z35</f>
        <v>0</v>
      </c>
      <c r="CD34" s="381">
        <f t="shared" si="27"/>
        <v>0</v>
      </c>
    </row>
    <row r="35" spans="1:82" s="383" customFormat="1" ht="33" customHeight="1">
      <c r="A35" s="388">
        <f t="shared" si="28"/>
        <v>29</v>
      </c>
      <c r="B35" s="399">
        <v>51602</v>
      </c>
      <c r="C35" s="536" t="s">
        <v>25</v>
      </c>
      <c r="D35" s="698" t="s">
        <v>279</v>
      </c>
      <c r="E35" s="771">
        <f>SUM('12 31'!E35,'12 3B'!E35)</f>
        <v>0</v>
      </c>
      <c r="F35" s="712">
        <f>SUM('12 31'!F35,'12 3B'!F35)</f>
        <v>0</v>
      </c>
      <c r="G35" s="710">
        <f t="shared" si="2"/>
        <v>0</v>
      </c>
      <c r="H35" s="712">
        <f>SUM('12 31'!H35,'12 3B'!H35)</f>
        <v>0</v>
      </c>
      <c r="I35" s="712">
        <f>SUM('12 31'!I35,'12 3B'!I35)</f>
        <v>0</v>
      </c>
      <c r="J35" s="709">
        <f t="shared" si="3"/>
        <v>0</v>
      </c>
      <c r="K35" s="712">
        <f>SUM('12 31'!K35,'12 3B'!K35)</f>
        <v>0</v>
      </c>
      <c r="L35" s="712">
        <f>SUM('12 31'!L35,'12 3B'!L35)</f>
        <v>0</v>
      </c>
      <c r="M35" s="714">
        <f t="shared" si="4"/>
        <v>0</v>
      </c>
      <c r="N35" s="688">
        <f t="shared" si="5"/>
        <v>0</v>
      </c>
      <c r="O35" s="689">
        <f t="shared" si="5"/>
        <v>0</v>
      </c>
      <c r="P35" s="690">
        <f t="shared" si="6"/>
        <v>0</v>
      </c>
      <c r="Q35" s="713">
        <f>SUM('12 31'!Q35,'12 3B'!Q35)</f>
        <v>0</v>
      </c>
      <c r="R35" s="712">
        <f>SUM('12 31'!R35,'12 3B'!R35)</f>
        <v>0</v>
      </c>
      <c r="S35" s="709">
        <f t="shared" si="7"/>
        <v>0</v>
      </c>
      <c r="T35" s="712">
        <f>SUM('12 31'!T35,'12 3B'!T35)</f>
        <v>0</v>
      </c>
      <c r="U35" s="712">
        <f>SUM('12 31'!U35,'12 3B'!U35)</f>
        <v>0</v>
      </c>
      <c r="V35" s="709">
        <f t="shared" si="8"/>
        <v>0</v>
      </c>
      <c r="W35" s="712">
        <f>SUM('12 31'!W35,'12 3B'!W35)</f>
        <v>0</v>
      </c>
      <c r="X35" s="712">
        <f>SUM('12 31'!X35,'12 3B'!X35)</f>
        <v>0</v>
      </c>
      <c r="Y35" s="714">
        <f t="shared" si="9"/>
        <v>0</v>
      </c>
      <c r="Z35" s="688">
        <f t="shared" si="10"/>
        <v>0</v>
      </c>
      <c r="AA35" s="701">
        <f t="shared" si="10"/>
        <v>0</v>
      </c>
      <c r="AB35" s="690">
        <f t="shared" si="11"/>
        <v>0</v>
      </c>
      <c r="AC35" s="713">
        <f t="shared" si="12"/>
        <v>0</v>
      </c>
      <c r="AD35" s="712">
        <f t="shared" si="12"/>
        <v>0</v>
      </c>
      <c r="AE35" s="710">
        <f t="shared" si="13"/>
        <v>0</v>
      </c>
      <c r="AF35" s="712">
        <f>SUM('12 31'!AF35,'12 3B'!AF35)</f>
        <v>0</v>
      </c>
      <c r="AG35" s="712">
        <f>SUM('12 31'!AG35,'12 3B'!AG35)</f>
        <v>0</v>
      </c>
      <c r="AH35" s="710">
        <f t="shared" si="14"/>
        <v>0</v>
      </c>
      <c r="AI35" s="715">
        <f>SUM('12 31'!AI35,'12 3B'!AI35)</f>
        <v>0</v>
      </c>
      <c r="AJ35" s="712">
        <f>SUM('12 31'!AJ35,'12 3B'!AJ35)</f>
        <v>0</v>
      </c>
      <c r="AK35" s="710">
        <f t="shared" si="15"/>
        <v>0</v>
      </c>
      <c r="AL35" s="712">
        <f>SUM('12 31'!AL35,'12 3B'!AL35)</f>
        <v>0</v>
      </c>
      <c r="AM35" s="712">
        <f>SUM('12 31'!AM35,'12 3B'!AM35)</f>
        <v>0</v>
      </c>
      <c r="AN35" s="709">
        <f t="shared" si="16"/>
        <v>0</v>
      </c>
      <c r="AO35" s="688">
        <f t="shared" si="17"/>
        <v>0</v>
      </c>
      <c r="AP35" s="689">
        <f t="shared" si="17"/>
        <v>0</v>
      </c>
      <c r="AQ35" s="690">
        <f t="shared" si="18"/>
        <v>0</v>
      </c>
      <c r="AR35" s="713">
        <f>SUM('12 31'!AR35,'12 3B'!AR35)</f>
        <v>0</v>
      </c>
      <c r="AS35" s="712">
        <f>SUM('12 31'!AS35,'12 3B'!AS35)</f>
        <v>0</v>
      </c>
      <c r="AT35" s="710">
        <f t="shared" si="19"/>
        <v>0</v>
      </c>
      <c r="AU35" s="712">
        <f>SUM('12 31'!AU35,'12 3B'!AU35)</f>
        <v>0</v>
      </c>
      <c r="AV35" s="712">
        <f>SUM('12 31'!AV35,'12 3B'!AV35)</f>
        <v>0</v>
      </c>
      <c r="AW35" s="710">
        <f t="shared" si="20"/>
        <v>0</v>
      </c>
      <c r="AX35" s="715">
        <f>SUM('12 31'!AX35,'12 3B'!AX35)</f>
        <v>0</v>
      </c>
      <c r="AY35" s="712">
        <f>SUM('12 31'!AY35,'12 3B'!AY35)</f>
        <v>0</v>
      </c>
      <c r="AZ35" s="710">
        <f t="shared" si="21"/>
        <v>0</v>
      </c>
      <c r="BA35" s="688">
        <f t="shared" si="22"/>
        <v>0</v>
      </c>
      <c r="BB35" s="701">
        <f t="shared" si="22"/>
        <v>0</v>
      </c>
      <c r="BC35" s="706">
        <f t="shared" si="23"/>
        <v>0</v>
      </c>
      <c r="BD35" s="717">
        <f t="shared" si="0"/>
        <v>0</v>
      </c>
      <c r="BE35" s="712">
        <f t="shared" si="1"/>
        <v>0</v>
      </c>
      <c r="BF35" s="716">
        <f t="shared" si="24"/>
        <v>0</v>
      </c>
      <c r="BG35" s="717">
        <f t="shared" si="25"/>
        <v>0</v>
      </c>
      <c r="BH35" s="712">
        <f t="shared" si="25"/>
        <v>0</v>
      </c>
      <c r="BI35" s="716">
        <f t="shared" si="26"/>
        <v>0</v>
      </c>
      <c r="BJ35" s="541"/>
      <c r="BK35" s="380"/>
      <c r="BL35" s="380"/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1"/>
      <c r="CC35" s="381">
        <f>+AG35+'Total foam'!Z36</f>
        <v>0</v>
      </c>
      <c r="CD35" s="381">
        <f t="shared" si="27"/>
        <v>0</v>
      </c>
    </row>
    <row r="36" spans="1:82" s="383" customFormat="1" ht="33" customHeight="1">
      <c r="A36" s="388">
        <f t="shared" si="28"/>
        <v>30</v>
      </c>
      <c r="B36" s="399">
        <v>51603</v>
      </c>
      <c r="C36" s="536" t="s">
        <v>26</v>
      </c>
      <c r="D36" s="698" t="s">
        <v>280</v>
      </c>
      <c r="E36" s="771">
        <f>SUM('12 31'!E36,'12 3B'!E36)</f>
        <v>0</v>
      </c>
      <c r="F36" s="712">
        <f>SUM('12 31'!F36,'12 3B'!F36)</f>
        <v>0</v>
      </c>
      <c r="G36" s="710">
        <f t="shared" si="2"/>
        <v>0</v>
      </c>
      <c r="H36" s="712">
        <f>SUM('12 31'!H36,'12 3B'!H36)</f>
        <v>0</v>
      </c>
      <c r="I36" s="712">
        <f>SUM('12 31'!I36,'12 3B'!I36)</f>
        <v>0</v>
      </c>
      <c r="J36" s="709">
        <f t="shared" si="3"/>
        <v>0</v>
      </c>
      <c r="K36" s="712">
        <f>SUM('12 31'!K36,'12 3B'!K36)</f>
        <v>0</v>
      </c>
      <c r="L36" s="712">
        <f>SUM('12 31'!L36,'12 3B'!L36)</f>
        <v>0</v>
      </c>
      <c r="M36" s="714">
        <f t="shared" si="4"/>
        <v>0</v>
      </c>
      <c r="N36" s="688">
        <f t="shared" si="5"/>
        <v>0</v>
      </c>
      <c r="O36" s="689">
        <f t="shared" si="5"/>
        <v>0</v>
      </c>
      <c r="P36" s="690">
        <f t="shared" si="6"/>
        <v>0</v>
      </c>
      <c r="Q36" s="713">
        <f>SUM('12 31'!Q36,'12 3B'!Q36)</f>
        <v>0</v>
      </c>
      <c r="R36" s="712">
        <f>SUM('12 31'!R36,'12 3B'!R36)</f>
        <v>0</v>
      </c>
      <c r="S36" s="709">
        <f t="shared" si="7"/>
        <v>0</v>
      </c>
      <c r="T36" s="712">
        <f>SUM('12 31'!T36,'12 3B'!T36)</f>
        <v>0</v>
      </c>
      <c r="U36" s="712">
        <f>SUM('12 31'!U36,'12 3B'!U36)</f>
        <v>0</v>
      </c>
      <c r="V36" s="709">
        <f t="shared" si="8"/>
        <v>0</v>
      </c>
      <c r="W36" s="712">
        <f>SUM('12 31'!W36,'12 3B'!W36)</f>
        <v>0</v>
      </c>
      <c r="X36" s="712">
        <f>SUM('12 31'!X36,'12 3B'!X36)</f>
        <v>0</v>
      </c>
      <c r="Y36" s="714">
        <f t="shared" si="9"/>
        <v>0</v>
      </c>
      <c r="Z36" s="688">
        <f t="shared" si="10"/>
        <v>0</v>
      </c>
      <c r="AA36" s="701">
        <f t="shared" si="10"/>
        <v>0</v>
      </c>
      <c r="AB36" s="690">
        <f t="shared" si="11"/>
        <v>0</v>
      </c>
      <c r="AC36" s="713">
        <f t="shared" si="12"/>
        <v>0</v>
      </c>
      <c r="AD36" s="712">
        <f t="shared" si="12"/>
        <v>0</v>
      </c>
      <c r="AE36" s="710">
        <f t="shared" si="13"/>
        <v>0</v>
      </c>
      <c r="AF36" s="712">
        <f>SUM('12 31'!AF36,'12 3B'!AF36)</f>
        <v>0</v>
      </c>
      <c r="AG36" s="712">
        <f>SUM('12 31'!AG36,'12 3B'!AG36)</f>
        <v>0</v>
      </c>
      <c r="AH36" s="710">
        <f t="shared" si="14"/>
        <v>0</v>
      </c>
      <c r="AI36" s="715">
        <f>SUM('12 31'!AI36,'12 3B'!AI36)</f>
        <v>0</v>
      </c>
      <c r="AJ36" s="712">
        <f>SUM('12 31'!AJ36,'12 3B'!AJ36)</f>
        <v>0</v>
      </c>
      <c r="AK36" s="710">
        <f t="shared" si="15"/>
        <v>0</v>
      </c>
      <c r="AL36" s="712">
        <f>SUM('12 31'!AL36,'12 3B'!AL36)</f>
        <v>0</v>
      </c>
      <c r="AM36" s="712">
        <f>SUM('12 31'!AM36,'12 3B'!AM36)</f>
        <v>0</v>
      </c>
      <c r="AN36" s="709">
        <f t="shared" si="16"/>
        <v>0</v>
      </c>
      <c r="AO36" s="688">
        <f t="shared" si="17"/>
        <v>0</v>
      </c>
      <c r="AP36" s="689">
        <f t="shared" si="17"/>
        <v>0</v>
      </c>
      <c r="AQ36" s="690">
        <f t="shared" si="18"/>
        <v>0</v>
      </c>
      <c r="AR36" s="713">
        <f>SUM('12 31'!AR36,'12 3B'!AR36)</f>
        <v>0</v>
      </c>
      <c r="AS36" s="712">
        <f>SUM('12 31'!AS36,'12 3B'!AS36)</f>
        <v>0</v>
      </c>
      <c r="AT36" s="710">
        <f t="shared" si="19"/>
        <v>0</v>
      </c>
      <c r="AU36" s="712">
        <f>SUM('12 31'!AU36,'12 3B'!AU36)</f>
        <v>0</v>
      </c>
      <c r="AV36" s="712">
        <f>SUM('12 31'!AV36,'12 3B'!AV36)</f>
        <v>0</v>
      </c>
      <c r="AW36" s="710">
        <f t="shared" si="20"/>
        <v>0</v>
      </c>
      <c r="AX36" s="715">
        <f>SUM('12 31'!AX36,'12 3B'!AX36)</f>
        <v>0</v>
      </c>
      <c r="AY36" s="712">
        <f>SUM('12 31'!AY36,'12 3B'!AY36)</f>
        <v>0</v>
      </c>
      <c r="AZ36" s="710">
        <f t="shared" si="21"/>
        <v>0</v>
      </c>
      <c r="BA36" s="688">
        <f t="shared" si="22"/>
        <v>0</v>
      </c>
      <c r="BB36" s="701">
        <f t="shared" si="22"/>
        <v>0</v>
      </c>
      <c r="BC36" s="706">
        <f t="shared" si="23"/>
        <v>0</v>
      </c>
      <c r="BD36" s="717">
        <f t="shared" si="0"/>
        <v>0</v>
      </c>
      <c r="BE36" s="712">
        <f t="shared" si="1"/>
        <v>0</v>
      </c>
      <c r="BF36" s="716">
        <f t="shared" si="24"/>
        <v>0</v>
      </c>
      <c r="BG36" s="717">
        <f t="shared" si="25"/>
        <v>0</v>
      </c>
      <c r="BH36" s="712">
        <f t="shared" si="25"/>
        <v>0</v>
      </c>
      <c r="BI36" s="716">
        <f t="shared" si="26"/>
        <v>0</v>
      </c>
      <c r="BJ36" s="541"/>
      <c r="BK36" s="380"/>
      <c r="BL36" s="380"/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1"/>
      <c r="CC36" s="381">
        <f>+AG36+'Total foam'!Z37</f>
        <v>0</v>
      </c>
      <c r="CD36" s="381">
        <f t="shared" si="27"/>
        <v>0</v>
      </c>
    </row>
    <row r="37" spans="1:82" s="383" customFormat="1" ht="33" customHeight="1">
      <c r="A37" s="388">
        <f t="shared" si="28"/>
        <v>31</v>
      </c>
      <c r="B37" s="399">
        <v>51604</v>
      </c>
      <c r="C37" s="536" t="s">
        <v>27</v>
      </c>
      <c r="D37" s="698" t="s">
        <v>281</v>
      </c>
      <c r="E37" s="771">
        <f>SUM('12 31'!E37,'12 3B'!E37)</f>
        <v>0</v>
      </c>
      <c r="F37" s="712">
        <f>SUM('12 31'!F37,'12 3B'!F37)</f>
        <v>0</v>
      </c>
      <c r="G37" s="710">
        <f t="shared" si="2"/>
        <v>0</v>
      </c>
      <c r="H37" s="712">
        <f>SUM('12 31'!H37,'12 3B'!H37)</f>
        <v>0</v>
      </c>
      <c r="I37" s="712">
        <f>SUM('12 31'!I37,'12 3B'!I37)</f>
        <v>0</v>
      </c>
      <c r="J37" s="709">
        <f t="shared" si="3"/>
        <v>0</v>
      </c>
      <c r="K37" s="712">
        <f>SUM('12 31'!K37,'12 3B'!K37)</f>
        <v>0</v>
      </c>
      <c r="L37" s="712">
        <f>SUM('12 31'!L37,'12 3B'!L37)</f>
        <v>0</v>
      </c>
      <c r="M37" s="714">
        <f t="shared" si="4"/>
        <v>0</v>
      </c>
      <c r="N37" s="688">
        <f t="shared" si="5"/>
        <v>0</v>
      </c>
      <c r="O37" s="689">
        <f t="shared" si="5"/>
        <v>0</v>
      </c>
      <c r="P37" s="690">
        <f t="shared" si="6"/>
        <v>0</v>
      </c>
      <c r="Q37" s="713">
        <f>SUM('12 31'!Q37,'12 3B'!Q37)</f>
        <v>0</v>
      </c>
      <c r="R37" s="712">
        <f>SUM('12 31'!R37,'12 3B'!R37)</f>
        <v>0</v>
      </c>
      <c r="S37" s="709">
        <f t="shared" si="7"/>
        <v>0</v>
      </c>
      <c r="T37" s="712">
        <f>SUM('12 31'!T37,'12 3B'!T37)</f>
        <v>0</v>
      </c>
      <c r="U37" s="712">
        <f>SUM('12 31'!U37,'12 3B'!U37)</f>
        <v>0</v>
      </c>
      <c r="V37" s="709">
        <f t="shared" si="8"/>
        <v>0</v>
      </c>
      <c r="W37" s="712">
        <f>SUM('12 31'!W37,'12 3B'!W37)</f>
        <v>0</v>
      </c>
      <c r="X37" s="712">
        <f>SUM('12 31'!X37,'12 3B'!X37)</f>
        <v>0</v>
      </c>
      <c r="Y37" s="714">
        <f t="shared" si="9"/>
        <v>0</v>
      </c>
      <c r="Z37" s="688">
        <f t="shared" si="10"/>
        <v>0</v>
      </c>
      <c r="AA37" s="701">
        <f t="shared" si="10"/>
        <v>0</v>
      </c>
      <c r="AB37" s="690">
        <f t="shared" si="11"/>
        <v>0</v>
      </c>
      <c r="AC37" s="713">
        <f t="shared" si="12"/>
        <v>0</v>
      </c>
      <c r="AD37" s="712">
        <f t="shared" si="12"/>
        <v>0</v>
      </c>
      <c r="AE37" s="710">
        <f t="shared" si="13"/>
        <v>0</v>
      </c>
      <c r="AF37" s="712">
        <f>SUM('12 31'!AF37,'12 3B'!AF37)</f>
        <v>0</v>
      </c>
      <c r="AG37" s="712">
        <f>SUM('12 31'!AG37,'12 3B'!AG37)</f>
        <v>0</v>
      </c>
      <c r="AH37" s="710">
        <f t="shared" si="14"/>
        <v>0</v>
      </c>
      <c r="AI37" s="715">
        <f>SUM('12 31'!AI37,'12 3B'!AI37)</f>
        <v>0</v>
      </c>
      <c r="AJ37" s="712">
        <f>SUM('12 31'!AJ37,'12 3B'!AJ37)</f>
        <v>0</v>
      </c>
      <c r="AK37" s="710">
        <f t="shared" si="15"/>
        <v>0</v>
      </c>
      <c r="AL37" s="712">
        <f>SUM('12 31'!AL37,'12 3B'!AL37)</f>
        <v>0</v>
      </c>
      <c r="AM37" s="712">
        <f>SUM('12 31'!AM37,'12 3B'!AM37)</f>
        <v>0</v>
      </c>
      <c r="AN37" s="709">
        <f t="shared" si="16"/>
        <v>0</v>
      </c>
      <c r="AO37" s="688">
        <f t="shared" si="17"/>
        <v>0</v>
      </c>
      <c r="AP37" s="689">
        <f t="shared" si="17"/>
        <v>0</v>
      </c>
      <c r="AQ37" s="690">
        <f t="shared" si="18"/>
        <v>0</v>
      </c>
      <c r="AR37" s="713">
        <f>SUM('12 31'!AR37,'12 3B'!AR37)</f>
        <v>0</v>
      </c>
      <c r="AS37" s="712">
        <f>SUM('12 31'!AS37,'12 3B'!AS37)</f>
        <v>0</v>
      </c>
      <c r="AT37" s="710">
        <f t="shared" si="19"/>
        <v>0</v>
      </c>
      <c r="AU37" s="712">
        <f>SUM('12 31'!AU37,'12 3B'!AU37)</f>
        <v>0</v>
      </c>
      <c r="AV37" s="712">
        <f>SUM('12 31'!AV37,'12 3B'!AV37)</f>
        <v>0</v>
      </c>
      <c r="AW37" s="710">
        <f t="shared" si="20"/>
        <v>0</v>
      </c>
      <c r="AX37" s="715">
        <f>SUM('12 31'!AX37,'12 3B'!AX37)</f>
        <v>0</v>
      </c>
      <c r="AY37" s="712">
        <f>SUM('12 31'!AY37,'12 3B'!AY37)</f>
        <v>0</v>
      </c>
      <c r="AZ37" s="710">
        <f t="shared" si="21"/>
        <v>0</v>
      </c>
      <c r="BA37" s="688">
        <f t="shared" si="22"/>
        <v>0</v>
      </c>
      <c r="BB37" s="701">
        <f t="shared" si="22"/>
        <v>0</v>
      </c>
      <c r="BC37" s="706">
        <f t="shared" si="23"/>
        <v>0</v>
      </c>
      <c r="BD37" s="717">
        <f t="shared" si="0"/>
        <v>0</v>
      </c>
      <c r="BE37" s="712">
        <f t="shared" si="1"/>
        <v>0</v>
      </c>
      <c r="BF37" s="716">
        <f t="shared" si="24"/>
        <v>0</v>
      </c>
      <c r="BG37" s="717">
        <f t="shared" si="25"/>
        <v>0</v>
      </c>
      <c r="BH37" s="712">
        <f t="shared" si="25"/>
        <v>0</v>
      </c>
      <c r="BI37" s="716">
        <f t="shared" si="26"/>
        <v>0</v>
      </c>
      <c r="BJ37" s="541"/>
      <c r="BK37" s="380"/>
      <c r="BL37" s="380"/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1"/>
      <c r="CC37" s="381">
        <f>+AG37+'Total foam'!Z38</f>
        <v>0</v>
      </c>
      <c r="CD37" s="381">
        <f t="shared" si="27"/>
        <v>0</v>
      </c>
    </row>
    <row r="38" spans="1:82" s="383" customFormat="1" ht="33" customHeight="1">
      <c r="A38" s="388">
        <f t="shared" si="28"/>
        <v>32</v>
      </c>
      <c r="B38" s="399">
        <v>51605</v>
      </c>
      <c r="C38" s="536" t="s">
        <v>28</v>
      </c>
      <c r="D38" s="698" t="s">
        <v>282</v>
      </c>
      <c r="E38" s="771">
        <f>SUM('12 31'!E38,'12 3B'!E38)</f>
        <v>0</v>
      </c>
      <c r="F38" s="712">
        <f>SUM('12 31'!F38,'12 3B'!F38)</f>
        <v>0</v>
      </c>
      <c r="G38" s="710">
        <f t="shared" si="2"/>
        <v>0</v>
      </c>
      <c r="H38" s="712">
        <f>SUM('12 31'!H38,'12 3B'!H38)</f>
        <v>0</v>
      </c>
      <c r="I38" s="712">
        <f>SUM('12 31'!I38,'12 3B'!I38)</f>
        <v>0</v>
      </c>
      <c r="J38" s="709">
        <f t="shared" si="3"/>
        <v>0</v>
      </c>
      <c r="K38" s="712">
        <f>SUM('12 31'!K38,'12 3B'!K38)</f>
        <v>0</v>
      </c>
      <c r="L38" s="712">
        <f>SUM('12 31'!L38,'12 3B'!L38)</f>
        <v>0</v>
      </c>
      <c r="M38" s="714">
        <f t="shared" si="4"/>
        <v>0</v>
      </c>
      <c r="N38" s="688">
        <f t="shared" si="5"/>
        <v>0</v>
      </c>
      <c r="O38" s="689">
        <f t="shared" si="5"/>
        <v>0</v>
      </c>
      <c r="P38" s="690">
        <f t="shared" si="6"/>
        <v>0</v>
      </c>
      <c r="Q38" s="713">
        <f>SUM('12 31'!Q38,'12 3B'!Q38)</f>
        <v>0</v>
      </c>
      <c r="R38" s="712">
        <f>SUM('12 31'!R38,'12 3B'!R38)</f>
        <v>0</v>
      </c>
      <c r="S38" s="709">
        <f t="shared" si="7"/>
        <v>0</v>
      </c>
      <c r="T38" s="712">
        <f>SUM('12 31'!T38,'12 3B'!T38)</f>
        <v>0</v>
      </c>
      <c r="U38" s="712">
        <f>SUM('12 31'!U38,'12 3B'!U38)</f>
        <v>0</v>
      </c>
      <c r="V38" s="709">
        <f t="shared" si="8"/>
        <v>0</v>
      </c>
      <c r="W38" s="712">
        <f>SUM('12 31'!W38,'12 3B'!W38)</f>
        <v>0</v>
      </c>
      <c r="X38" s="712">
        <f>SUM('12 31'!X38,'12 3B'!X38)</f>
        <v>0</v>
      </c>
      <c r="Y38" s="714">
        <f t="shared" si="9"/>
        <v>0</v>
      </c>
      <c r="Z38" s="688">
        <f t="shared" si="10"/>
        <v>0</v>
      </c>
      <c r="AA38" s="701">
        <f t="shared" si="10"/>
        <v>0</v>
      </c>
      <c r="AB38" s="690">
        <f t="shared" si="11"/>
        <v>0</v>
      </c>
      <c r="AC38" s="713">
        <f t="shared" si="12"/>
        <v>0</v>
      </c>
      <c r="AD38" s="712">
        <f t="shared" si="12"/>
        <v>0</v>
      </c>
      <c r="AE38" s="710">
        <f t="shared" si="13"/>
        <v>0</v>
      </c>
      <c r="AF38" s="712">
        <f>SUM('12 31'!AF38,'12 3B'!AF38)</f>
        <v>0</v>
      </c>
      <c r="AG38" s="712">
        <f>SUM('12 31'!AG38,'12 3B'!AG38)</f>
        <v>0</v>
      </c>
      <c r="AH38" s="710">
        <f t="shared" si="14"/>
        <v>0</v>
      </c>
      <c r="AI38" s="715">
        <f>SUM('12 31'!AI38,'12 3B'!AI38)</f>
        <v>0</v>
      </c>
      <c r="AJ38" s="712">
        <f>SUM('12 31'!AJ38,'12 3B'!AJ38)</f>
        <v>0</v>
      </c>
      <c r="AK38" s="710">
        <f t="shared" si="15"/>
        <v>0</v>
      </c>
      <c r="AL38" s="712">
        <f>SUM('12 31'!AL38,'12 3B'!AL38)</f>
        <v>0</v>
      </c>
      <c r="AM38" s="712">
        <f>SUM('12 31'!AM38,'12 3B'!AM38)</f>
        <v>0</v>
      </c>
      <c r="AN38" s="709">
        <f t="shared" si="16"/>
        <v>0</v>
      </c>
      <c r="AO38" s="688">
        <f t="shared" si="17"/>
        <v>0</v>
      </c>
      <c r="AP38" s="689">
        <f t="shared" si="17"/>
        <v>0</v>
      </c>
      <c r="AQ38" s="690">
        <f t="shared" si="18"/>
        <v>0</v>
      </c>
      <c r="AR38" s="713">
        <f>SUM('12 31'!AR38,'12 3B'!AR38)</f>
        <v>0</v>
      </c>
      <c r="AS38" s="712">
        <f>SUM('12 31'!AS38,'12 3B'!AS38)</f>
        <v>0</v>
      </c>
      <c r="AT38" s="710">
        <f t="shared" si="19"/>
        <v>0</v>
      </c>
      <c r="AU38" s="712">
        <f>SUM('12 31'!AU38,'12 3B'!AU38)</f>
        <v>0</v>
      </c>
      <c r="AV38" s="712">
        <f>SUM('12 31'!AV38,'12 3B'!AV38)</f>
        <v>0</v>
      </c>
      <c r="AW38" s="710">
        <f t="shared" si="20"/>
        <v>0</v>
      </c>
      <c r="AX38" s="715">
        <f>SUM('12 31'!AX38,'12 3B'!AX38)</f>
        <v>0</v>
      </c>
      <c r="AY38" s="712">
        <f>SUM('12 31'!AY38,'12 3B'!AY38)</f>
        <v>0</v>
      </c>
      <c r="AZ38" s="710">
        <f t="shared" si="21"/>
        <v>0</v>
      </c>
      <c r="BA38" s="688">
        <f t="shared" si="22"/>
        <v>0</v>
      </c>
      <c r="BB38" s="701">
        <f t="shared" si="22"/>
        <v>0</v>
      </c>
      <c r="BC38" s="706">
        <f t="shared" si="23"/>
        <v>0</v>
      </c>
      <c r="BD38" s="717">
        <f t="shared" si="0"/>
        <v>0</v>
      </c>
      <c r="BE38" s="712">
        <f t="shared" si="1"/>
        <v>0</v>
      </c>
      <c r="BF38" s="716">
        <f t="shared" si="24"/>
        <v>0</v>
      </c>
      <c r="BG38" s="717">
        <f t="shared" si="25"/>
        <v>0</v>
      </c>
      <c r="BH38" s="712">
        <f t="shared" si="25"/>
        <v>0</v>
      </c>
      <c r="BI38" s="716">
        <f t="shared" si="26"/>
        <v>0</v>
      </c>
      <c r="BJ38" s="541"/>
      <c r="BK38" s="380"/>
      <c r="BL38" s="380"/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1"/>
      <c r="CC38" s="381">
        <f>+AG38+'Total foam'!Z39</f>
        <v>0</v>
      </c>
      <c r="CD38" s="381">
        <f t="shared" si="27"/>
        <v>0</v>
      </c>
    </row>
    <row r="39" spans="1:82" s="383" customFormat="1" ht="33" customHeight="1">
      <c r="A39" s="388">
        <f t="shared" si="28"/>
        <v>33</v>
      </c>
      <c r="B39" s="399">
        <v>51606</v>
      </c>
      <c r="C39" s="536" t="s">
        <v>29</v>
      </c>
      <c r="D39" s="698" t="s">
        <v>283</v>
      </c>
      <c r="E39" s="771">
        <f>SUM('12 31'!E39,'12 3B'!E39)</f>
        <v>1500</v>
      </c>
      <c r="F39" s="712">
        <f>SUM('12 31'!F39,'12 3B'!F39)</f>
        <v>0</v>
      </c>
      <c r="G39" s="710">
        <f t="shared" si="2"/>
        <v>1500</v>
      </c>
      <c r="H39" s="712">
        <f>SUM('12 31'!H39,'12 3B'!H39)</f>
        <v>1500</v>
      </c>
      <c r="I39" s="712">
        <f>SUM('12 31'!I39,'12 3B'!I39)</f>
        <v>0</v>
      </c>
      <c r="J39" s="709">
        <f t="shared" si="3"/>
        <v>1500</v>
      </c>
      <c r="K39" s="712">
        <f>SUM('12 31'!K39,'12 3B'!K39)</f>
        <v>1500</v>
      </c>
      <c r="L39" s="712">
        <f>SUM('12 31'!L39,'12 3B'!L39)</f>
        <v>1500</v>
      </c>
      <c r="M39" s="714">
        <f t="shared" si="4"/>
        <v>0</v>
      </c>
      <c r="N39" s="688">
        <f t="shared" si="5"/>
        <v>4500</v>
      </c>
      <c r="O39" s="689">
        <f t="shared" si="5"/>
        <v>1500</v>
      </c>
      <c r="P39" s="690">
        <f t="shared" si="6"/>
        <v>3000</v>
      </c>
      <c r="Q39" s="713">
        <f>SUM('12 31'!Q39,'12 3B'!Q39)</f>
        <v>1500</v>
      </c>
      <c r="R39" s="712">
        <f>SUM('12 31'!R39,'12 3B'!R39)</f>
        <v>1500</v>
      </c>
      <c r="S39" s="709">
        <f t="shared" si="7"/>
        <v>0</v>
      </c>
      <c r="T39" s="712">
        <f>SUM('12 31'!T39,'12 3B'!T39)</f>
        <v>1500</v>
      </c>
      <c r="U39" s="712">
        <f>SUM('12 31'!U39,'12 3B'!U39)</f>
        <v>0</v>
      </c>
      <c r="V39" s="709">
        <f t="shared" si="8"/>
        <v>1500</v>
      </c>
      <c r="W39" s="712">
        <f>SUM('12 31'!W39,'12 3B'!W39)</f>
        <v>1500</v>
      </c>
      <c r="X39" s="712">
        <f>SUM('12 31'!X39,'12 3B'!X39)</f>
        <v>0</v>
      </c>
      <c r="Y39" s="714">
        <f t="shared" si="9"/>
        <v>1500</v>
      </c>
      <c r="Z39" s="688">
        <f t="shared" si="10"/>
        <v>4500</v>
      </c>
      <c r="AA39" s="701">
        <f t="shared" si="10"/>
        <v>1500</v>
      </c>
      <c r="AB39" s="690">
        <f t="shared" si="11"/>
        <v>3000</v>
      </c>
      <c r="AC39" s="713">
        <f t="shared" si="12"/>
        <v>9000</v>
      </c>
      <c r="AD39" s="712">
        <f t="shared" si="12"/>
        <v>3000</v>
      </c>
      <c r="AE39" s="710">
        <f t="shared" si="13"/>
        <v>6000</v>
      </c>
      <c r="AF39" s="712">
        <f>SUM('12 31'!AF39,'12 3B'!AF39)</f>
        <v>1500</v>
      </c>
      <c r="AG39" s="712">
        <f>SUM('12 31'!AG39,'12 3B'!AG39)</f>
        <v>0</v>
      </c>
      <c r="AH39" s="710">
        <f t="shared" si="14"/>
        <v>1500</v>
      </c>
      <c r="AI39" s="715">
        <f>SUM('12 31'!AI39,'12 3B'!AI39)</f>
        <v>1500</v>
      </c>
      <c r="AJ39" s="712">
        <f>SUM('12 31'!AJ39,'12 3B'!AJ39)</f>
        <v>0</v>
      </c>
      <c r="AK39" s="710">
        <f t="shared" si="15"/>
        <v>1500</v>
      </c>
      <c r="AL39" s="712">
        <f>SUM('12 31'!AL39,'12 3B'!AL39)</f>
        <v>1500</v>
      </c>
      <c r="AM39" s="712">
        <f>SUM('12 31'!AM39,'12 3B'!AM39)</f>
        <v>0</v>
      </c>
      <c r="AN39" s="709">
        <f t="shared" si="16"/>
        <v>1500</v>
      </c>
      <c r="AO39" s="688">
        <f t="shared" si="17"/>
        <v>4500</v>
      </c>
      <c r="AP39" s="689">
        <f t="shared" si="17"/>
        <v>0</v>
      </c>
      <c r="AQ39" s="690">
        <f t="shared" si="18"/>
        <v>4500</v>
      </c>
      <c r="AR39" s="713">
        <f>SUM('12 31'!AR39,'12 3B'!AR39)</f>
        <v>1500</v>
      </c>
      <c r="AS39" s="712">
        <f>SUM('12 31'!AS39,'12 3B'!AS39)</f>
        <v>0</v>
      </c>
      <c r="AT39" s="710">
        <f t="shared" si="19"/>
        <v>1500</v>
      </c>
      <c r="AU39" s="712">
        <f>SUM('12 31'!AU39,'12 3B'!AU39)</f>
        <v>1500</v>
      </c>
      <c r="AV39" s="712">
        <f>SUM('12 31'!AV39,'12 3B'!AV39)</f>
        <v>0</v>
      </c>
      <c r="AW39" s="710">
        <f t="shared" si="20"/>
        <v>1500</v>
      </c>
      <c r="AX39" s="715">
        <f>SUM('12 31'!AX39,'12 3B'!AX39)</f>
        <v>1500</v>
      </c>
      <c r="AY39" s="712">
        <f>SUM('12 31'!AY39,'12 3B'!AY39)</f>
        <v>0</v>
      </c>
      <c r="AZ39" s="710">
        <f t="shared" si="21"/>
        <v>1500</v>
      </c>
      <c r="BA39" s="688">
        <f t="shared" si="22"/>
        <v>4500</v>
      </c>
      <c r="BB39" s="701">
        <f t="shared" si="22"/>
        <v>0</v>
      </c>
      <c r="BC39" s="706">
        <f t="shared" si="23"/>
        <v>4500</v>
      </c>
      <c r="BD39" s="717">
        <f t="shared" si="0"/>
        <v>9000</v>
      </c>
      <c r="BE39" s="712">
        <f t="shared" si="1"/>
        <v>0</v>
      </c>
      <c r="BF39" s="716">
        <f t="shared" si="24"/>
        <v>9000</v>
      </c>
      <c r="BG39" s="717">
        <f t="shared" si="25"/>
        <v>18000</v>
      </c>
      <c r="BH39" s="712">
        <f t="shared" si="25"/>
        <v>3000</v>
      </c>
      <c r="BI39" s="716">
        <f t="shared" si="26"/>
        <v>15000</v>
      </c>
      <c r="BJ39" s="541"/>
      <c r="BK39" s="380"/>
      <c r="BL39" s="380"/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1"/>
      <c r="CC39" s="381">
        <f>+AG39+'Total foam'!Z40</f>
        <v>0</v>
      </c>
      <c r="CD39" s="381">
        <f t="shared" si="27"/>
        <v>0</v>
      </c>
    </row>
    <row r="40" spans="1:82" s="383" customFormat="1" ht="33" customHeight="1">
      <c r="A40" s="388">
        <f t="shared" si="28"/>
        <v>34</v>
      </c>
      <c r="B40" s="399">
        <v>51607</v>
      </c>
      <c r="C40" s="536" t="s">
        <v>242</v>
      </c>
      <c r="D40" s="698" t="s">
        <v>284</v>
      </c>
      <c r="E40" s="771">
        <f>SUM('12 31'!E40,'12 3B'!E40)</f>
        <v>0</v>
      </c>
      <c r="F40" s="712">
        <f>SUM('12 31'!F40,'12 3B'!F40)</f>
        <v>0</v>
      </c>
      <c r="G40" s="710">
        <f t="shared" si="2"/>
        <v>0</v>
      </c>
      <c r="H40" s="712">
        <f>SUM('12 31'!H40,'12 3B'!H40)</f>
        <v>0</v>
      </c>
      <c r="I40" s="712">
        <f>SUM('12 31'!I40,'12 3B'!I40)</f>
        <v>0</v>
      </c>
      <c r="J40" s="709">
        <f t="shared" si="3"/>
        <v>0</v>
      </c>
      <c r="K40" s="712">
        <f>SUM('12 31'!K40,'12 3B'!K40)</f>
        <v>0</v>
      </c>
      <c r="L40" s="712">
        <f>SUM('12 31'!L40,'12 3B'!L40)</f>
        <v>0</v>
      </c>
      <c r="M40" s="714">
        <f t="shared" si="4"/>
        <v>0</v>
      </c>
      <c r="N40" s="688">
        <f t="shared" si="5"/>
        <v>0</v>
      </c>
      <c r="O40" s="689">
        <f t="shared" si="5"/>
        <v>0</v>
      </c>
      <c r="P40" s="690">
        <f t="shared" si="6"/>
        <v>0</v>
      </c>
      <c r="Q40" s="713">
        <f>SUM('12 31'!Q40,'12 3B'!Q40)</f>
        <v>0</v>
      </c>
      <c r="R40" s="712">
        <f>SUM('12 31'!R40,'12 3B'!R40)</f>
        <v>0</v>
      </c>
      <c r="S40" s="709">
        <f t="shared" si="7"/>
        <v>0</v>
      </c>
      <c r="T40" s="712">
        <f>SUM('12 31'!T40,'12 3B'!T40)</f>
        <v>0</v>
      </c>
      <c r="U40" s="712">
        <f>SUM('12 31'!U40,'12 3B'!U40)</f>
        <v>0</v>
      </c>
      <c r="V40" s="709">
        <f t="shared" si="8"/>
        <v>0</v>
      </c>
      <c r="W40" s="712">
        <f>SUM('12 31'!W40,'12 3B'!W40)</f>
        <v>0</v>
      </c>
      <c r="X40" s="712">
        <f>SUM('12 31'!X40,'12 3B'!X40)</f>
        <v>0</v>
      </c>
      <c r="Y40" s="714">
        <f t="shared" si="9"/>
        <v>0</v>
      </c>
      <c r="Z40" s="688">
        <f t="shared" si="10"/>
        <v>0</v>
      </c>
      <c r="AA40" s="701">
        <f t="shared" si="10"/>
        <v>0</v>
      </c>
      <c r="AB40" s="690">
        <f t="shared" si="11"/>
        <v>0</v>
      </c>
      <c r="AC40" s="713">
        <f t="shared" si="12"/>
        <v>0</v>
      </c>
      <c r="AD40" s="712">
        <f t="shared" si="12"/>
        <v>0</v>
      </c>
      <c r="AE40" s="710">
        <f t="shared" si="13"/>
        <v>0</v>
      </c>
      <c r="AF40" s="712">
        <f>SUM('12 31'!AF40,'12 3B'!AF40)</f>
        <v>0</v>
      </c>
      <c r="AG40" s="712">
        <f>SUM('12 31'!AG40,'12 3B'!AG40)</f>
        <v>0</v>
      </c>
      <c r="AH40" s="710">
        <f t="shared" si="14"/>
        <v>0</v>
      </c>
      <c r="AI40" s="715">
        <f>SUM('12 31'!AI40,'12 3B'!AI40)</f>
        <v>0</v>
      </c>
      <c r="AJ40" s="712">
        <f>SUM('12 31'!AJ40,'12 3B'!AJ40)</f>
        <v>0</v>
      </c>
      <c r="AK40" s="710">
        <f t="shared" si="15"/>
        <v>0</v>
      </c>
      <c r="AL40" s="712">
        <f>SUM('12 31'!AL40,'12 3B'!AL40)</f>
        <v>0</v>
      </c>
      <c r="AM40" s="712">
        <f>SUM('12 31'!AM40,'12 3B'!AM40)</f>
        <v>0</v>
      </c>
      <c r="AN40" s="709">
        <f t="shared" si="16"/>
        <v>0</v>
      </c>
      <c r="AO40" s="688">
        <f t="shared" si="17"/>
        <v>0</v>
      </c>
      <c r="AP40" s="689">
        <f t="shared" si="17"/>
        <v>0</v>
      </c>
      <c r="AQ40" s="690">
        <f t="shared" si="18"/>
        <v>0</v>
      </c>
      <c r="AR40" s="713">
        <f>SUM('12 31'!AR40,'12 3B'!AR40)</f>
        <v>0</v>
      </c>
      <c r="AS40" s="712">
        <f>SUM('12 31'!AS40,'12 3B'!AS40)</f>
        <v>0</v>
      </c>
      <c r="AT40" s="710">
        <f t="shared" si="19"/>
        <v>0</v>
      </c>
      <c r="AU40" s="712">
        <f>SUM('12 31'!AU40,'12 3B'!AU40)</f>
        <v>0</v>
      </c>
      <c r="AV40" s="712">
        <f>SUM('12 31'!AV40,'12 3B'!AV40)</f>
        <v>0</v>
      </c>
      <c r="AW40" s="710">
        <f t="shared" si="20"/>
        <v>0</v>
      </c>
      <c r="AX40" s="715">
        <f>SUM('12 31'!AX40,'12 3B'!AX40)</f>
        <v>0</v>
      </c>
      <c r="AY40" s="712">
        <f>SUM('12 31'!AY40,'12 3B'!AY40)</f>
        <v>0</v>
      </c>
      <c r="AZ40" s="710">
        <f t="shared" si="21"/>
        <v>0</v>
      </c>
      <c r="BA40" s="688">
        <f t="shared" si="22"/>
        <v>0</v>
      </c>
      <c r="BB40" s="701">
        <f t="shared" si="22"/>
        <v>0</v>
      </c>
      <c r="BC40" s="706">
        <f t="shared" si="23"/>
        <v>0</v>
      </c>
      <c r="BD40" s="717">
        <f t="shared" si="0"/>
        <v>0</v>
      </c>
      <c r="BE40" s="712">
        <f t="shared" si="1"/>
        <v>0</v>
      </c>
      <c r="BF40" s="716">
        <f t="shared" si="24"/>
        <v>0</v>
      </c>
      <c r="BG40" s="717">
        <f t="shared" si="25"/>
        <v>0</v>
      </c>
      <c r="BH40" s="712">
        <f t="shared" si="25"/>
        <v>0</v>
      </c>
      <c r="BI40" s="716">
        <f t="shared" si="26"/>
        <v>0</v>
      </c>
      <c r="BJ40" s="541"/>
      <c r="BK40" s="380"/>
      <c r="BL40" s="380"/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1"/>
      <c r="CC40" s="381">
        <f>+AG40+'Total foam'!Z41</f>
        <v>0</v>
      </c>
      <c r="CD40" s="381">
        <f t="shared" si="27"/>
        <v>0</v>
      </c>
    </row>
    <row r="41" spans="1:82" s="383" customFormat="1" ht="33" customHeight="1">
      <c r="A41" s="388">
        <f t="shared" si="28"/>
        <v>35</v>
      </c>
      <c r="B41" s="399">
        <v>51608</v>
      </c>
      <c r="C41" s="536" t="s">
        <v>31</v>
      </c>
      <c r="D41" s="698" t="s">
        <v>285</v>
      </c>
      <c r="E41" s="771">
        <f>SUM('12 31'!E41,'12 3B'!E41)</f>
        <v>0</v>
      </c>
      <c r="F41" s="712">
        <f>SUM('12 31'!F41,'12 3B'!F41)</f>
        <v>0</v>
      </c>
      <c r="G41" s="710">
        <f t="shared" si="2"/>
        <v>0</v>
      </c>
      <c r="H41" s="712">
        <f>SUM('12 31'!H41,'12 3B'!H41)</f>
        <v>0</v>
      </c>
      <c r="I41" s="712">
        <f>SUM('12 31'!I41,'12 3B'!I41)</f>
        <v>0</v>
      </c>
      <c r="J41" s="709">
        <f t="shared" si="3"/>
        <v>0</v>
      </c>
      <c r="K41" s="712">
        <f>SUM('12 31'!K41,'12 3B'!K41)</f>
        <v>0</v>
      </c>
      <c r="L41" s="712">
        <f>SUM('12 31'!L41,'12 3B'!L41)</f>
        <v>0</v>
      </c>
      <c r="M41" s="714">
        <f t="shared" si="4"/>
        <v>0</v>
      </c>
      <c r="N41" s="688">
        <f t="shared" si="5"/>
        <v>0</v>
      </c>
      <c r="O41" s="689">
        <f t="shared" si="5"/>
        <v>0</v>
      </c>
      <c r="P41" s="690">
        <f t="shared" si="6"/>
        <v>0</v>
      </c>
      <c r="Q41" s="713">
        <f>SUM('12 31'!Q41,'12 3B'!Q41)</f>
        <v>0</v>
      </c>
      <c r="R41" s="712">
        <f>SUM('12 31'!R41,'12 3B'!R41)</f>
        <v>0</v>
      </c>
      <c r="S41" s="709">
        <f t="shared" si="7"/>
        <v>0</v>
      </c>
      <c r="T41" s="712">
        <f>SUM('12 31'!T41,'12 3B'!T41)</f>
        <v>0</v>
      </c>
      <c r="U41" s="712">
        <f>SUM('12 31'!U41,'12 3B'!U41)</f>
        <v>0</v>
      </c>
      <c r="V41" s="709">
        <f t="shared" si="8"/>
        <v>0</v>
      </c>
      <c r="W41" s="712">
        <f>SUM('12 31'!W41,'12 3B'!W41)</f>
        <v>0</v>
      </c>
      <c r="X41" s="712">
        <f>SUM('12 31'!X41,'12 3B'!X41)</f>
        <v>0</v>
      </c>
      <c r="Y41" s="714">
        <f t="shared" si="9"/>
        <v>0</v>
      </c>
      <c r="Z41" s="688">
        <f t="shared" si="10"/>
        <v>0</v>
      </c>
      <c r="AA41" s="701">
        <f t="shared" si="10"/>
        <v>0</v>
      </c>
      <c r="AB41" s="690">
        <f t="shared" si="11"/>
        <v>0</v>
      </c>
      <c r="AC41" s="713">
        <f t="shared" si="12"/>
        <v>0</v>
      </c>
      <c r="AD41" s="712">
        <f t="shared" si="12"/>
        <v>0</v>
      </c>
      <c r="AE41" s="710">
        <f t="shared" si="13"/>
        <v>0</v>
      </c>
      <c r="AF41" s="712">
        <f>SUM('12 31'!AF41,'12 3B'!AF41)</f>
        <v>0</v>
      </c>
      <c r="AG41" s="712">
        <f>SUM('12 31'!AG41,'12 3B'!AG41)</f>
        <v>0</v>
      </c>
      <c r="AH41" s="710">
        <f t="shared" si="14"/>
        <v>0</v>
      </c>
      <c r="AI41" s="715">
        <f>SUM('12 31'!AI41,'12 3B'!AI41)</f>
        <v>0</v>
      </c>
      <c r="AJ41" s="712">
        <f>SUM('12 31'!AJ41,'12 3B'!AJ41)</f>
        <v>0</v>
      </c>
      <c r="AK41" s="710">
        <f t="shared" si="15"/>
        <v>0</v>
      </c>
      <c r="AL41" s="712">
        <f>SUM('12 31'!AL41,'12 3B'!AL41)</f>
        <v>0</v>
      </c>
      <c r="AM41" s="712">
        <f>SUM('12 31'!AM41,'12 3B'!AM41)</f>
        <v>0</v>
      </c>
      <c r="AN41" s="709">
        <f t="shared" si="16"/>
        <v>0</v>
      </c>
      <c r="AO41" s="688">
        <f t="shared" si="17"/>
        <v>0</v>
      </c>
      <c r="AP41" s="689">
        <f t="shared" si="17"/>
        <v>0</v>
      </c>
      <c r="AQ41" s="690">
        <f t="shared" si="18"/>
        <v>0</v>
      </c>
      <c r="AR41" s="713">
        <f>SUM('12 31'!AR41,'12 3B'!AR41)</f>
        <v>0</v>
      </c>
      <c r="AS41" s="712">
        <f>SUM('12 31'!AS41,'12 3B'!AS41)</f>
        <v>0</v>
      </c>
      <c r="AT41" s="710">
        <f t="shared" si="19"/>
        <v>0</v>
      </c>
      <c r="AU41" s="712">
        <f>SUM('12 31'!AU41,'12 3B'!AU41)</f>
        <v>0</v>
      </c>
      <c r="AV41" s="712">
        <f>SUM('12 31'!AV41,'12 3B'!AV41)</f>
        <v>0</v>
      </c>
      <c r="AW41" s="710">
        <f t="shared" si="20"/>
        <v>0</v>
      </c>
      <c r="AX41" s="715">
        <f>SUM('12 31'!AX41,'12 3B'!AX41)</f>
        <v>0</v>
      </c>
      <c r="AY41" s="712">
        <f>SUM('12 31'!AY41,'12 3B'!AY41)</f>
        <v>0</v>
      </c>
      <c r="AZ41" s="710">
        <f t="shared" si="21"/>
        <v>0</v>
      </c>
      <c r="BA41" s="688">
        <f t="shared" si="22"/>
        <v>0</v>
      </c>
      <c r="BB41" s="701">
        <f t="shared" si="22"/>
        <v>0</v>
      </c>
      <c r="BC41" s="706">
        <f t="shared" si="23"/>
        <v>0</v>
      </c>
      <c r="BD41" s="717">
        <f t="shared" si="0"/>
        <v>0</v>
      </c>
      <c r="BE41" s="712">
        <f t="shared" si="1"/>
        <v>0</v>
      </c>
      <c r="BF41" s="716">
        <f t="shared" si="24"/>
        <v>0</v>
      </c>
      <c r="BG41" s="717">
        <f t="shared" si="25"/>
        <v>0</v>
      </c>
      <c r="BH41" s="712">
        <f t="shared" si="25"/>
        <v>0</v>
      </c>
      <c r="BI41" s="716">
        <f t="shared" si="26"/>
        <v>0</v>
      </c>
      <c r="BJ41" s="541"/>
      <c r="BK41" s="380"/>
      <c r="BL41" s="380"/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1"/>
      <c r="CC41" s="381">
        <f>+AG41+'Total foam'!Z42</f>
        <v>0</v>
      </c>
      <c r="CD41" s="381">
        <f t="shared" si="27"/>
        <v>0</v>
      </c>
    </row>
    <row r="42" spans="1:82" s="383" customFormat="1" ht="33" customHeight="1">
      <c r="A42" s="388">
        <f t="shared" si="28"/>
        <v>36</v>
      </c>
      <c r="B42" s="399">
        <v>51609</v>
      </c>
      <c r="C42" s="536" t="s">
        <v>89</v>
      </c>
      <c r="D42" s="698" t="s">
        <v>286</v>
      </c>
      <c r="E42" s="771">
        <f>SUM('12 31'!E42,'12 3B'!E42)</f>
        <v>0</v>
      </c>
      <c r="F42" s="712">
        <f>SUM('12 31'!F42,'12 3B'!F42)</f>
        <v>0</v>
      </c>
      <c r="G42" s="710">
        <f t="shared" si="2"/>
        <v>0</v>
      </c>
      <c r="H42" s="712">
        <f>SUM('12 31'!H42,'12 3B'!H42)</f>
        <v>0</v>
      </c>
      <c r="I42" s="712">
        <f>SUM('12 31'!I42,'12 3B'!I42)</f>
        <v>0</v>
      </c>
      <c r="J42" s="709">
        <f t="shared" si="3"/>
        <v>0</v>
      </c>
      <c r="K42" s="712">
        <f>SUM('12 31'!K42,'12 3B'!K42)</f>
        <v>0</v>
      </c>
      <c r="L42" s="712">
        <f>SUM('12 31'!L42,'12 3B'!L42)</f>
        <v>0</v>
      </c>
      <c r="M42" s="714">
        <f t="shared" si="4"/>
        <v>0</v>
      </c>
      <c r="N42" s="688">
        <f t="shared" si="5"/>
        <v>0</v>
      </c>
      <c r="O42" s="689">
        <f t="shared" si="5"/>
        <v>0</v>
      </c>
      <c r="P42" s="690">
        <f t="shared" si="6"/>
        <v>0</v>
      </c>
      <c r="Q42" s="713">
        <f>SUM('12 31'!Q42,'12 3B'!Q42)</f>
        <v>0</v>
      </c>
      <c r="R42" s="712">
        <f>SUM('12 31'!R42,'12 3B'!R42)</f>
        <v>0</v>
      </c>
      <c r="S42" s="709">
        <f t="shared" si="7"/>
        <v>0</v>
      </c>
      <c r="T42" s="712">
        <f>SUM('12 31'!T42,'12 3B'!T42)</f>
        <v>0</v>
      </c>
      <c r="U42" s="712">
        <f>SUM('12 31'!U42,'12 3B'!U42)</f>
        <v>0</v>
      </c>
      <c r="V42" s="709">
        <f t="shared" si="8"/>
        <v>0</v>
      </c>
      <c r="W42" s="712">
        <f>SUM('12 31'!W42,'12 3B'!W42)</f>
        <v>0</v>
      </c>
      <c r="X42" s="712">
        <f>SUM('12 31'!X42,'12 3B'!X42)</f>
        <v>0</v>
      </c>
      <c r="Y42" s="714">
        <f t="shared" si="9"/>
        <v>0</v>
      </c>
      <c r="Z42" s="688">
        <f t="shared" si="10"/>
        <v>0</v>
      </c>
      <c r="AA42" s="701">
        <f t="shared" si="10"/>
        <v>0</v>
      </c>
      <c r="AB42" s="690">
        <f t="shared" si="11"/>
        <v>0</v>
      </c>
      <c r="AC42" s="713">
        <f t="shared" si="12"/>
        <v>0</v>
      </c>
      <c r="AD42" s="712">
        <f t="shared" si="12"/>
        <v>0</v>
      </c>
      <c r="AE42" s="710">
        <f t="shared" si="13"/>
        <v>0</v>
      </c>
      <c r="AF42" s="712">
        <f>SUM('12 31'!AF42,'12 3B'!AF42)</f>
        <v>0</v>
      </c>
      <c r="AG42" s="712">
        <f>SUM('12 31'!AG42,'12 3B'!AG42)</f>
        <v>0</v>
      </c>
      <c r="AH42" s="710">
        <f t="shared" si="14"/>
        <v>0</v>
      </c>
      <c r="AI42" s="715">
        <f>SUM('12 31'!AI42,'12 3B'!AI42)</f>
        <v>0</v>
      </c>
      <c r="AJ42" s="712">
        <f>SUM('12 31'!AJ42,'12 3B'!AJ42)</f>
        <v>0</v>
      </c>
      <c r="AK42" s="710">
        <f t="shared" si="15"/>
        <v>0</v>
      </c>
      <c r="AL42" s="712">
        <f>SUM('12 31'!AL42,'12 3B'!AL42)</f>
        <v>0</v>
      </c>
      <c r="AM42" s="712">
        <f>SUM('12 31'!AM42,'12 3B'!AM42)</f>
        <v>0</v>
      </c>
      <c r="AN42" s="709">
        <f t="shared" si="16"/>
        <v>0</v>
      </c>
      <c r="AO42" s="688">
        <f t="shared" si="17"/>
        <v>0</v>
      </c>
      <c r="AP42" s="689">
        <f t="shared" si="17"/>
        <v>0</v>
      </c>
      <c r="AQ42" s="690">
        <f t="shared" si="18"/>
        <v>0</v>
      </c>
      <c r="AR42" s="713">
        <f>SUM('12 31'!AR42,'12 3B'!AR42)</f>
        <v>0</v>
      </c>
      <c r="AS42" s="712">
        <f>SUM('12 31'!AS42,'12 3B'!AS42)</f>
        <v>0</v>
      </c>
      <c r="AT42" s="710">
        <f t="shared" si="19"/>
        <v>0</v>
      </c>
      <c r="AU42" s="712">
        <f>SUM('12 31'!AU42,'12 3B'!AU42)</f>
        <v>0</v>
      </c>
      <c r="AV42" s="712">
        <f>SUM('12 31'!AV42,'12 3B'!AV42)</f>
        <v>0</v>
      </c>
      <c r="AW42" s="710">
        <f t="shared" si="20"/>
        <v>0</v>
      </c>
      <c r="AX42" s="715">
        <f>SUM('12 31'!AX42,'12 3B'!AX42)</f>
        <v>0</v>
      </c>
      <c r="AY42" s="712">
        <f>SUM('12 31'!AY42,'12 3B'!AY42)</f>
        <v>0</v>
      </c>
      <c r="AZ42" s="710">
        <f t="shared" si="21"/>
        <v>0</v>
      </c>
      <c r="BA42" s="688">
        <f t="shared" si="22"/>
        <v>0</v>
      </c>
      <c r="BB42" s="701">
        <f t="shared" si="22"/>
        <v>0</v>
      </c>
      <c r="BC42" s="706">
        <f t="shared" si="23"/>
        <v>0</v>
      </c>
      <c r="BD42" s="717">
        <f t="shared" si="0"/>
        <v>0</v>
      </c>
      <c r="BE42" s="712">
        <f t="shared" si="1"/>
        <v>0</v>
      </c>
      <c r="BF42" s="716">
        <f t="shared" si="24"/>
        <v>0</v>
      </c>
      <c r="BG42" s="717">
        <f t="shared" si="25"/>
        <v>0</v>
      </c>
      <c r="BH42" s="712">
        <f t="shared" si="25"/>
        <v>0</v>
      </c>
      <c r="BI42" s="716">
        <f t="shared" si="26"/>
        <v>0</v>
      </c>
      <c r="BJ42" s="541"/>
      <c r="BK42" s="380"/>
      <c r="BL42" s="380"/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1"/>
      <c r="CC42" s="381">
        <f>+AG42+'Total foam'!Z43</f>
        <v>0</v>
      </c>
      <c r="CD42" s="381">
        <f t="shared" si="27"/>
        <v>0</v>
      </c>
    </row>
    <row r="43" spans="1:82" s="383" customFormat="1" ht="33" customHeight="1">
      <c r="A43" s="388">
        <f t="shared" si="28"/>
        <v>37</v>
      </c>
      <c r="B43" s="399">
        <v>51610</v>
      </c>
      <c r="C43" s="536" t="s">
        <v>32</v>
      </c>
      <c r="D43" s="698" t="s">
        <v>287</v>
      </c>
      <c r="E43" s="771">
        <f>SUM('12 31'!E43,'12 3B'!E43)</f>
        <v>0</v>
      </c>
      <c r="F43" s="712">
        <f>SUM('12 31'!F43,'12 3B'!F43)</f>
        <v>0</v>
      </c>
      <c r="G43" s="710">
        <f t="shared" si="2"/>
        <v>0</v>
      </c>
      <c r="H43" s="712">
        <f>SUM('12 31'!H43,'12 3B'!H43)</f>
        <v>0</v>
      </c>
      <c r="I43" s="712">
        <f>SUM('12 31'!I43,'12 3B'!I43)</f>
        <v>0</v>
      </c>
      <c r="J43" s="709">
        <f t="shared" si="3"/>
        <v>0</v>
      </c>
      <c r="K43" s="712">
        <f>SUM('12 31'!K43,'12 3B'!K43)</f>
        <v>0</v>
      </c>
      <c r="L43" s="712">
        <f>SUM('12 31'!L43,'12 3B'!L43)</f>
        <v>0</v>
      </c>
      <c r="M43" s="714">
        <f t="shared" si="4"/>
        <v>0</v>
      </c>
      <c r="N43" s="688">
        <f t="shared" si="5"/>
        <v>0</v>
      </c>
      <c r="O43" s="689">
        <f t="shared" si="5"/>
        <v>0</v>
      </c>
      <c r="P43" s="690">
        <f t="shared" si="6"/>
        <v>0</v>
      </c>
      <c r="Q43" s="713">
        <f>SUM('12 31'!Q43,'12 3B'!Q43)</f>
        <v>0</v>
      </c>
      <c r="R43" s="712">
        <f>SUM('12 31'!R43,'12 3B'!R43)</f>
        <v>0</v>
      </c>
      <c r="S43" s="709">
        <f t="shared" si="7"/>
        <v>0</v>
      </c>
      <c r="T43" s="712">
        <f>SUM('12 31'!T43,'12 3B'!T43)</f>
        <v>0</v>
      </c>
      <c r="U43" s="712">
        <f>SUM('12 31'!U43,'12 3B'!U43)</f>
        <v>0</v>
      </c>
      <c r="V43" s="709">
        <f t="shared" si="8"/>
        <v>0</v>
      </c>
      <c r="W43" s="712">
        <f>SUM('12 31'!W43,'12 3B'!W43)</f>
        <v>0</v>
      </c>
      <c r="X43" s="712">
        <f>SUM('12 31'!X43,'12 3B'!X43)</f>
        <v>0</v>
      </c>
      <c r="Y43" s="714">
        <f t="shared" si="9"/>
        <v>0</v>
      </c>
      <c r="Z43" s="688">
        <f t="shared" si="10"/>
        <v>0</v>
      </c>
      <c r="AA43" s="701">
        <f t="shared" si="10"/>
        <v>0</v>
      </c>
      <c r="AB43" s="690">
        <f t="shared" si="11"/>
        <v>0</v>
      </c>
      <c r="AC43" s="713">
        <f t="shared" si="12"/>
        <v>0</v>
      </c>
      <c r="AD43" s="712">
        <f t="shared" si="12"/>
        <v>0</v>
      </c>
      <c r="AE43" s="710">
        <f t="shared" si="13"/>
        <v>0</v>
      </c>
      <c r="AF43" s="712">
        <f>SUM('12 31'!AF43,'12 3B'!AF43)</f>
        <v>0</v>
      </c>
      <c r="AG43" s="712">
        <f>SUM('12 31'!AG43,'12 3B'!AG43)</f>
        <v>0</v>
      </c>
      <c r="AH43" s="710">
        <f t="shared" si="14"/>
        <v>0</v>
      </c>
      <c r="AI43" s="715">
        <f>SUM('12 31'!AI43,'12 3B'!AI43)</f>
        <v>0</v>
      </c>
      <c r="AJ43" s="712">
        <f>SUM('12 31'!AJ43,'12 3B'!AJ43)</f>
        <v>0</v>
      </c>
      <c r="AK43" s="710">
        <f t="shared" si="15"/>
        <v>0</v>
      </c>
      <c r="AL43" s="712">
        <f>SUM('12 31'!AL43,'12 3B'!AL43)</f>
        <v>0</v>
      </c>
      <c r="AM43" s="712">
        <f>SUM('12 31'!AM43,'12 3B'!AM43)</f>
        <v>0</v>
      </c>
      <c r="AN43" s="709">
        <f t="shared" si="16"/>
        <v>0</v>
      </c>
      <c r="AO43" s="688">
        <f t="shared" si="17"/>
        <v>0</v>
      </c>
      <c r="AP43" s="689">
        <f t="shared" si="17"/>
        <v>0</v>
      </c>
      <c r="AQ43" s="690">
        <f t="shared" si="18"/>
        <v>0</v>
      </c>
      <c r="AR43" s="713">
        <f>SUM('12 31'!AR43,'12 3B'!AR43)</f>
        <v>0</v>
      </c>
      <c r="AS43" s="712">
        <f>SUM('12 31'!AS43,'12 3B'!AS43)</f>
        <v>0</v>
      </c>
      <c r="AT43" s="710">
        <f t="shared" si="19"/>
        <v>0</v>
      </c>
      <c r="AU43" s="712">
        <f>SUM('12 31'!AU43,'12 3B'!AU43)</f>
        <v>0</v>
      </c>
      <c r="AV43" s="712">
        <f>SUM('12 31'!AV43,'12 3B'!AV43)</f>
        <v>0</v>
      </c>
      <c r="AW43" s="710">
        <f t="shared" si="20"/>
        <v>0</v>
      </c>
      <c r="AX43" s="715">
        <f>SUM('12 31'!AX43,'12 3B'!AX43)</f>
        <v>0</v>
      </c>
      <c r="AY43" s="712">
        <f>SUM('12 31'!AY43,'12 3B'!AY43)</f>
        <v>0</v>
      </c>
      <c r="AZ43" s="710">
        <f t="shared" si="21"/>
        <v>0</v>
      </c>
      <c r="BA43" s="688">
        <f t="shared" si="22"/>
        <v>0</v>
      </c>
      <c r="BB43" s="701">
        <f t="shared" si="22"/>
        <v>0</v>
      </c>
      <c r="BC43" s="706">
        <f t="shared" si="23"/>
        <v>0</v>
      </c>
      <c r="BD43" s="717">
        <f t="shared" si="0"/>
        <v>0</v>
      </c>
      <c r="BE43" s="712">
        <f t="shared" si="1"/>
        <v>0</v>
      </c>
      <c r="BF43" s="716">
        <f t="shared" si="24"/>
        <v>0</v>
      </c>
      <c r="BG43" s="717">
        <f t="shared" si="25"/>
        <v>0</v>
      </c>
      <c r="BH43" s="712">
        <f t="shared" si="25"/>
        <v>0</v>
      </c>
      <c r="BI43" s="716">
        <f t="shared" si="26"/>
        <v>0</v>
      </c>
      <c r="BJ43" s="541"/>
      <c r="BK43" s="380"/>
      <c r="BL43" s="380"/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1"/>
      <c r="CC43" s="381">
        <f>+AG43+'Total foam'!Z44</f>
        <v>0</v>
      </c>
      <c r="CD43" s="381">
        <f t="shared" si="27"/>
        <v>0</v>
      </c>
    </row>
    <row r="44" spans="1:82" s="383" customFormat="1" ht="33" customHeight="1">
      <c r="A44" s="388">
        <f t="shared" si="28"/>
        <v>38</v>
      </c>
      <c r="B44" s="399">
        <v>51611</v>
      </c>
      <c r="C44" s="536" t="s">
        <v>33</v>
      </c>
      <c r="D44" s="698" t="s">
        <v>288</v>
      </c>
      <c r="E44" s="771">
        <f>SUM('12 31'!E44,'12 3B'!E44)</f>
        <v>120968.695958</v>
      </c>
      <c r="F44" s="712">
        <f>SUM('12 31'!F44,'12 3B'!F44)</f>
        <v>68691.81</v>
      </c>
      <c r="G44" s="710">
        <f t="shared" si="2"/>
        <v>52276.885957999999</v>
      </c>
      <c r="H44" s="712">
        <f>SUM('12 31'!H44,'12 3B'!H44)</f>
        <v>145988.54253400001</v>
      </c>
      <c r="I44" s="712">
        <f>SUM('12 31'!I44,'12 3B'!I44)</f>
        <v>99696.13</v>
      </c>
      <c r="J44" s="709">
        <f t="shared" si="3"/>
        <v>46292.412534000003</v>
      </c>
      <c r="K44" s="712">
        <f>SUM('12 31'!K44,'12 3B'!K44)</f>
        <v>112902.48988199998</v>
      </c>
      <c r="L44" s="712">
        <f>SUM('12 31'!L44,'12 3B'!L44)</f>
        <v>87935.76</v>
      </c>
      <c r="M44" s="714">
        <f t="shared" si="4"/>
        <v>24966.729881999985</v>
      </c>
      <c r="N44" s="688">
        <f t="shared" si="5"/>
        <v>379859.728374</v>
      </c>
      <c r="O44" s="689">
        <f t="shared" si="5"/>
        <v>256323.7</v>
      </c>
      <c r="P44" s="690">
        <f t="shared" si="6"/>
        <v>123536.02837399999</v>
      </c>
      <c r="Q44" s="713">
        <f>SUM('12 31'!Q44,'12 3B'!Q44)</f>
        <v>107752.731682</v>
      </c>
      <c r="R44" s="712">
        <f>SUM('12 31'!R44,'12 3B'!R44)</f>
        <v>62107.66</v>
      </c>
      <c r="S44" s="709">
        <f t="shared" si="7"/>
        <v>45645.071681999994</v>
      </c>
      <c r="T44" s="712">
        <f>SUM('12 31'!T44,'12 3B'!T44)</f>
        <v>151231.24130200001</v>
      </c>
      <c r="U44" s="712">
        <f>SUM('12 31'!U44,'12 3B'!U44)</f>
        <v>0</v>
      </c>
      <c r="V44" s="709">
        <f t="shared" si="8"/>
        <v>151231.24130200001</v>
      </c>
      <c r="W44" s="712">
        <f>SUM('12 31'!W44,'12 3B'!W44)</f>
        <v>90214.056370000006</v>
      </c>
      <c r="X44" s="712">
        <f>SUM('12 31'!X44,'12 3B'!X44)</f>
        <v>0</v>
      </c>
      <c r="Y44" s="714">
        <f t="shared" si="9"/>
        <v>90214.056370000006</v>
      </c>
      <c r="Z44" s="688">
        <f t="shared" si="10"/>
        <v>349198.029354</v>
      </c>
      <c r="AA44" s="701">
        <f t="shared" si="10"/>
        <v>62107.66</v>
      </c>
      <c r="AB44" s="690">
        <f t="shared" si="11"/>
        <v>287090.36935399997</v>
      </c>
      <c r="AC44" s="713">
        <f t="shared" si="12"/>
        <v>729057.75772800006</v>
      </c>
      <c r="AD44" s="712">
        <f t="shared" si="12"/>
        <v>318431.35999999999</v>
      </c>
      <c r="AE44" s="710">
        <f t="shared" si="13"/>
        <v>410626.39772800007</v>
      </c>
      <c r="AF44" s="712">
        <f>SUM('12 31'!AF44,'12 3B'!AF44)</f>
        <v>130149.74619000002</v>
      </c>
      <c r="AG44" s="712">
        <f>SUM('12 31'!AG44,'12 3B'!AG44)</f>
        <v>0</v>
      </c>
      <c r="AH44" s="710">
        <f t="shared" si="14"/>
        <v>130149.74619000002</v>
      </c>
      <c r="AI44" s="715">
        <f>SUM('12 31'!AI44,'12 3B'!AI44)</f>
        <v>123149.594992</v>
      </c>
      <c r="AJ44" s="712">
        <f>SUM('12 31'!AJ44,'12 3B'!AJ44)</f>
        <v>0</v>
      </c>
      <c r="AK44" s="710">
        <f t="shared" si="15"/>
        <v>123149.594992</v>
      </c>
      <c r="AL44" s="712">
        <f>SUM('12 31'!AL44,'12 3B'!AL44)</f>
        <v>100734.32631400001</v>
      </c>
      <c r="AM44" s="712">
        <f>SUM('12 31'!AM44,'12 3B'!AM44)</f>
        <v>0</v>
      </c>
      <c r="AN44" s="709">
        <f t="shared" si="16"/>
        <v>100734.32631400001</v>
      </c>
      <c r="AO44" s="688">
        <f t="shared" si="17"/>
        <v>354033.66749600001</v>
      </c>
      <c r="AP44" s="689">
        <f t="shared" si="17"/>
        <v>0</v>
      </c>
      <c r="AQ44" s="690">
        <f t="shared" si="18"/>
        <v>354033.66749600001</v>
      </c>
      <c r="AR44" s="713">
        <f>SUM('12 31'!AR44,'12 3B'!AR44)</f>
        <v>104461.56604199999</v>
      </c>
      <c r="AS44" s="712">
        <f>SUM('12 31'!AS44,'12 3B'!AS44)</f>
        <v>0</v>
      </c>
      <c r="AT44" s="710">
        <f t="shared" si="19"/>
        <v>104461.56604199999</v>
      </c>
      <c r="AU44" s="712">
        <f>SUM('12 31'!AU44,'12 3B'!AU44)</f>
        <v>145231.996812</v>
      </c>
      <c r="AV44" s="712">
        <f>SUM('12 31'!AV44,'12 3B'!AV44)</f>
        <v>0</v>
      </c>
      <c r="AW44" s="710">
        <f t="shared" si="20"/>
        <v>145231.996812</v>
      </c>
      <c r="AX44" s="715">
        <f>SUM('12 31'!AX44,'12 3B'!AX44)</f>
        <v>80388.981582000008</v>
      </c>
      <c r="AY44" s="712">
        <f>SUM('12 31'!AY44,'12 3B'!AY44)</f>
        <v>0</v>
      </c>
      <c r="AZ44" s="710">
        <f t="shared" si="21"/>
        <v>80388.981582000008</v>
      </c>
      <c r="BA44" s="688">
        <f t="shared" si="22"/>
        <v>330082.544436</v>
      </c>
      <c r="BB44" s="701">
        <f t="shared" si="22"/>
        <v>0</v>
      </c>
      <c r="BC44" s="706">
        <f t="shared" si="23"/>
        <v>330082.544436</v>
      </c>
      <c r="BD44" s="717">
        <f t="shared" si="0"/>
        <v>684116.21193200012</v>
      </c>
      <c r="BE44" s="712">
        <f t="shared" si="1"/>
        <v>0</v>
      </c>
      <c r="BF44" s="716">
        <f t="shared" si="24"/>
        <v>684116.21193200012</v>
      </c>
      <c r="BG44" s="717">
        <f t="shared" si="25"/>
        <v>1413173.9696600002</v>
      </c>
      <c r="BH44" s="712">
        <f t="shared" si="25"/>
        <v>318431.35999999999</v>
      </c>
      <c r="BI44" s="716">
        <f t="shared" si="26"/>
        <v>1094742.6096600001</v>
      </c>
      <c r="BJ44" s="541"/>
      <c r="BK44" s="380"/>
      <c r="BL44" s="380"/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1"/>
      <c r="CC44" s="381">
        <f>+AG44+'Total foam'!Z45</f>
        <v>0</v>
      </c>
      <c r="CD44" s="381">
        <f t="shared" si="27"/>
        <v>0</v>
      </c>
    </row>
    <row r="45" spans="1:82" s="383" customFormat="1" ht="33" customHeight="1">
      <c r="A45" s="388">
        <f t="shared" si="28"/>
        <v>39</v>
      </c>
      <c r="B45" s="399">
        <v>51612</v>
      </c>
      <c r="C45" s="536" t="s">
        <v>34</v>
      </c>
      <c r="D45" s="698" t="s">
        <v>289</v>
      </c>
      <c r="E45" s="771">
        <f>SUM('12 31'!E45,'12 3B'!E45)</f>
        <v>0</v>
      </c>
      <c r="F45" s="712">
        <f>SUM('12 31'!F45,'12 3B'!F45)</f>
        <v>0</v>
      </c>
      <c r="G45" s="710">
        <f t="shared" si="2"/>
        <v>0</v>
      </c>
      <c r="H45" s="712">
        <f>SUM('12 31'!H45,'12 3B'!H45)</f>
        <v>0</v>
      </c>
      <c r="I45" s="712">
        <f>SUM('12 31'!I45,'12 3B'!I45)</f>
        <v>0</v>
      </c>
      <c r="J45" s="709">
        <f t="shared" si="3"/>
        <v>0</v>
      </c>
      <c r="K45" s="712">
        <f>SUM('12 31'!K45,'12 3B'!K45)</f>
        <v>0</v>
      </c>
      <c r="L45" s="712">
        <f>SUM('12 31'!L45,'12 3B'!L45)</f>
        <v>0</v>
      </c>
      <c r="M45" s="714">
        <f t="shared" si="4"/>
        <v>0</v>
      </c>
      <c r="N45" s="688">
        <f t="shared" si="5"/>
        <v>0</v>
      </c>
      <c r="O45" s="689">
        <f t="shared" si="5"/>
        <v>0</v>
      </c>
      <c r="P45" s="690">
        <f t="shared" si="6"/>
        <v>0</v>
      </c>
      <c r="Q45" s="713">
        <f>SUM('12 31'!Q45,'12 3B'!Q45)</f>
        <v>0</v>
      </c>
      <c r="R45" s="712">
        <f>SUM('12 31'!R45,'12 3B'!R45)</f>
        <v>0</v>
      </c>
      <c r="S45" s="709">
        <f t="shared" si="7"/>
        <v>0</v>
      </c>
      <c r="T45" s="712">
        <f>SUM('12 31'!T45,'12 3B'!T45)</f>
        <v>0</v>
      </c>
      <c r="U45" s="712">
        <f>SUM('12 31'!U45,'12 3B'!U45)</f>
        <v>0</v>
      </c>
      <c r="V45" s="709">
        <f t="shared" si="8"/>
        <v>0</v>
      </c>
      <c r="W45" s="712">
        <f>SUM('12 31'!W45,'12 3B'!W45)</f>
        <v>0</v>
      </c>
      <c r="X45" s="712">
        <f>SUM('12 31'!X45,'12 3B'!X45)</f>
        <v>0</v>
      </c>
      <c r="Y45" s="714">
        <f t="shared" si="9"/>
        <v>0</v>
      </c>
      <c r="Z45" s="688">
        <f t="shared" si="10"/>
        <v>0</v>
      </c>
      <c r="AA45" s="701">
        <f t="shared" si="10"/>
        <v>0</v>
      </c>
      <c r="AB45" s="690">
        <f t="shared" si="11"/>
        <v>0</v>
      </c>
      <c r="AC45" s="713">
        <f t="shared" si="12"/>
        <v>0</v>
      </c>
      <c r="AD45" s="712">
        <f t="shared" si="12"/>
        <v>0</v>
      </c>
      <c r="AE45" s="710">
        <f t="shared" si="13"/>
        <v>0</v>
      </c>
      <c r="AF45" s="712">
        <f>SUM('12 31'!AF45,'12 3B'!AF45)</f>
        <v>0</v>
      </c>
      <c r="AG45" s="712">
        <f>SUM('12 31'!AG45,'12 3B'!AG45)</f>
        <v>0</v>
      </c>
      <c r="AH45" s="710">
        <f t="shared" si="14"/>
        <v>0</v>
      </c>
      <c r="AI45" s="715">
        <f>SUM('12 31'!AI45,'12 3B'!AI45)</f>
        <v>0</v>
      </c>
      <c r="AJ45" s="712">
        <f>SUM('12 31'!AJ45,'12 3B'!AJ45)</f>
        <v>0</v>
      </c>
      <c r="AK45" s="710">
        <f t="shared" si="15"/>
        <v>0</v>
      </c>
      <c r="AL45" s="712">
        <f>SUM('12 31'!AL45,'12 3B'!AL45)</f>
        <v>0</v>
      </c>
      <c r="AM45" s="712">
        <f>SUM('12 31'!AM45,'12 3B'!AM45)</f>
        <v>0</v>
      </c>
      <c r="AN45" s="709">
        <f t="shared" si="16"/>
        <v>0</v>
      </c>
      <c r="AO45" s="688">
        <f t="shared" si="17"/>
        <v>0</v>
      </c>
      <c r="AP45" s="689">
        <f t="shared" si="17"/>
        <v>0</v>
      </c>
      <c r="AQ45" s="690">
        <f t="shared" si="18"/>
        <v>0</v>
      </c>
      <c r="AR45" s="713">
        <f>SUM('12 31'!AR45,'12 3B'!AR45)</f>
        <v>0</v>
      </c>
      <c r="AS45" s="712">
        <f>SUM('12 31'!AS45,'12 3B'!AS45)</f>
        <v>0</v>
      </c>
      <c r="AT45" s="710">
        <f t="shared" si="19"/>
        <v>0</v>
      </c>
      <c r="AU45" s="712">
        <f>SUM('12 31'!AU45,'12 3B'!AU45)</f>
        <v>0</v>
      </c>
      <c r="AV45" s="712">
        <f>SUM('12 31'!AV45,'12 3B'!AV45)</f>
        <v>0</v>
      </c>
      <c r="AW45" s="710">
        <f t="shared" si="20"/>
        <v>0</v>
      </c>
      <c r="AX45" s="715">
        <f>SUM('12 31'!AX45,'12 3B'!AX45)</f>
        <v>0</v>
      </c>
      <c r="AY45" s="712">
        <f>SUM('12 31'!AY45,'12 3B'!AY45)</f>
        <v>0</v>
      </c>
      <c r="AZ45" s="710">
        <f t="shared" si="21"/>
        <v>0</v>
      </c>
      <c r="BA45" s="688">
        <f t="shared" si="22"/>
        <v>0</v>
      </c>
      <c r="BB45" s="701">
        <f t="shared" si="22"/>
        <v>0</v>
      </c>
      <c r="BC45" s="706">
        <f t="shared" si="23"/>
        <v>0</v>
      </c>
      <c r="BD45" s="717">
        <f t="shared" si="0"/>
        <v>0</v>
      </c>
      <c r="BE45" s="712">
        <f t="shared" si="1"/>
        <v>0</v>
      </c>
      <c r="BF45" s="716">
        <f t="shared" si="24"/>
        <v>0</v>
      </c>
      <c r="BG45" s="717">
        <f t="shared" si="25"/>
        <v>0</v>
      </c>
      <c r="BH45" s="712">
        <f t="shared" si="25"/>
        <v>0</v>
      </c>
      <c r="BI45" s="716">
        <f t="shared" si="26"/>
        <v>0</v>
      </c>
      <c r="BJ45" s="541"/>
      <c r="BK45" s="380"/>
      <c r="BL45" s="380"/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1"/>
      <c r="CC45" s="381">
        <f>+AG45+'Total foam'!Z46</f>
        <v>0</v>
      </c>
      <c r="CD45" s="381">
        <f t="shared" si="27"/>
        <v>0</v>
      </c>
    </row>
    <row r="46" spans="1:82" s="383" customFormat="1" ht="33" customHeight="1">
      <c r="A46" s="388">
        <f t="shared" si="28"/>
        <v>40</v>
      </c>
      <c r="B46" s="399">
        <v>51613</v>
      </c>
      <c r="C46" s="536" t="s">
        <v>61</v>
      </c>
      <c r="D46" s="698" t="s">
        <v>290</v>
      </c>
      <c r="E46" s="771">
        <f>SUM('12 31'!E46,'12 3B'!E46)</f>
        <v>0</v>
      </c>
      <c r="F46" s="712">
        <f>SUM('12 31'!F46,'12 3B'!F46)</f>
        <v>0</v>
      </c>
      <c r="G46" s="710">
        <f t="shared" si="2"/>
        <v>0</v>
      </c>
      <c r="H46" s="712">
        <f>SUM('12 31'!H46,'12 3B'!H46)</f>
        <v>0</v>
      </c>
      <c r="I46" s="712">
        <f>SUM('12 31'!I46,'12 3B'!I46)</f>
        <v>0</v>
      </c>
      <c r="J46" s="709">
        <f t="shared" si="3"/>
        <v>0</v>
      </c>
      <c r="K46" s="712">
        <f>SUM('12 31'!K46,'12 3B'!K46)</f>
        <v>0</v>
      </c>
      <c r="L46" s="712">
        <f>SUM('12 31'!L46,'12 3B'!L46)</f>
        <v>0</v>
      </c>
      <c r="M46" s="714">
        <f t="shared" si="4"/>
        <v>0</v>
      </c>
      <c r="N46" s="688">
        <f t="shared" si="5"/>
        <v>0</v>
      </c>
      <c r="O46" s="689">
        <f t="shared" si="5"/>
        <v>0</v>
      </c>
      <c r="P46" s="690">
        <f t="shared" si="6"/>
        <v>0</v>
      </c>
      <c r="Q46" s="713">
        <f>SUM('12 31'!Q46,'12 3B'!Q46)</f>
        <v>0</v>
      </c>
      <c r="R46" s="712">
        <f>SUM('12 31'!R46,'12 3B'!R46)</f>
        <v>0</v>
      </c>
      <c r="S46" s="709">
        <f t="shared" si="7"/>
        <v>0</v>
      </c>
      <c r="T46" s="712">
        <f>SUM('12 31'!T46,'12 3B'!T46)</f>
        <v>0</v>
      </c>
      <c r="U46" s="712">
        <f>SUM('12 31'!U46,'12 3B'!U46)</f>
        <v>0</v>
      </c>
      <c r="V46" s="709">
        <f t="shared" si="8"/>
        <v>0</v>
      </c>
      <c r="W46" s="712">
        <f>SUM('12 31'!W46,'12 3B'!W46)</f>
        <v>0</v>
      </c>
      <c r="X46" s="712">
        <f>SUM('12 31'!X46,'12 3B'!X46)</f>
        <v>0</v>
      </c>
      <c r="Y46" s="714">
        <f t="shared" si="9"/>
        <v>0</v>
      </c>
      <c r="Z46" s="688">
        <f t="shared" si="10"/>
        <v>0</v>
      </c>
      <c r="AA46" s="701">
        <f t="shared" si="10"/>
        <v>0</v>
      </c>
      <c r="AB46" s="690">
        <f t="shared" si="11"/>
        <v>0</v>
      </c>
      <c r="AC46" s="713">
        <f t="shared" si="12"/>
        <v>0</v>
      </c>
      <c r="AD46" s="712">
        <f t="shared" si="12"/>
        <v>0</v>
      </c>
      <c r="AE46" s="710">
        <f t="shared" si="13"/>
        <v>0</v>
      </c>
      <c r="AF46" s="712">
        <f>SUM('12 31'!AF46,'12 3B'!AF46)</f>
        <v>0</v>
      </c>
      <c r="AG46" s="712">
        <f>SUM('12 31'!AG46,'12 3B'!AG46)</f>
        <v>0</v>
      </c>
      <c r="AH46" s="710">
        <f t="shared" si="14"/>
        <v>0</v>
      </c>
      <c r="AI46" s="715">
        <f>SUM('12 31'!AI46,'12 3B'!AI46)</f>
        <v>0</v>
      </c>
      <c r="AJ46" s="712">
        <f>SUM('12 31'!AJ46,'12 3B'!AJ46)</f>
        <v>0</v>
      </c>
      <c r="AK46" s="710">
        <f t="shared" si="15"/>
        <v>0</v>
      </c>
      <c r="AL46" s="712">
        <f>SUM('12 31'!AL46,'12 3B'!AL46)</f>
        <v>0</v>
      </c>
      <c r="AM46" s="712">
        <f>SUM('12 31'!AM46,'12 3B'!AM46)</f>
        <v>0</v>
      </c>
      <c r="AN46" s="709">
        <f t="shared" si="16"/>
        <v>0</v>
      </c>
      <c r="AO46" s="688">
        <f t="shared" si="17"/>
        <v>0</v>
      </c>
      <c r="AP46" s="689">
        <f t="shared" si="17"/>
        <v>0</v>
      </c>
      <c r="AQ46" s="690">
        <f t="shared" si="18"/>
        <v>0</v>
      </c>
      <c r="AR46" s="713">
        <f>SUM('12 31'!AR46,'12 3B'!AR46)</f>
        <v>0</v>
      </c>
      <c r="AS46" s="712">
        <f>SUM('12 31'!AS46,'12 3B'!AS46)</f>
        <v>0</v>
      </c>
      <c r="AT46" s="710">
        <f t="shared" si="19"/>
        <v>0</v>
      </c>
      <c r="AU46" s="712">
        <f>SUM('12 31'!AU46,'12 3B'!AU46)</f>
        <v>0</v>
      </c>
      <c r="AV46" s="712">
        <f>SUM('12 31'!AV46,'12 3B'!AV46)</f>
        <v>0</v>
      </c>
      <c r="AW46" s="710">
        <f t="shared" si="20"/>
        <v>0</v>
      </c>
      <c r="AX46" s="715">
        <f>SUM('12 31'!AX46,'12 3B'!AX46)</f>
        <v>0</v>
      </c>
      <c r="AY46" s="712">
        <f>SUM('12 31'!AY46,'12 3B'!AY46)</f>
        <v>0</v>
      </c>
      <c r="AZ46" s="710">
        <f t="shared" si="21"/>
        <v>0</v>
      </c>
      <c r="BA46" s="688">
        <f t="shared" si="22"/>
        <v>0</v>
      </c>
      <c r="BB46" s="701">
        <f t="shared" si="22"/>
        <v>0</v>
      </c>
      <c r="BC46" s="706">
        <f t="shared" si="23"/>
        <v>0</v>
      </c>
      <c r="BD46" s="717">
        <f t="shared" si="0"/>
        <v>0</v>
      </c>
      <c r="BE46" s="712">
        <f t="shared" si="1"/>
        <v>0</v>
      </c>
      <c r="BF46" s="716">
        <f t="shared" si="24"/>
        <v>0</v>
      </c>
      <c r="BG46" s="717">
        <f t="shared" si="25"/>
        <v>0</v>
      </c>
      <c r="BH46" s="712">
        <f t="shared" si="25"/>
        <v>0</v>
      </c>
      <c r="BI46" s="716">
        <f t="shared" si="26"/>
        <v>0</v>
      </c>
      <c r="BJ46" s="541"/>
      <c r="BK46" s="380"/>
      <c r="BL46" s="380"/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1"/>
      <c r="CC46" s="381">
        <f>+AG46+'Total foam'!Z47</f>
        <v>0</v>
      </c>
      <c r="CD46" s="381">
        <f t="shared" si="27"/>
        <v>0</v>
      </c>
    </row>
    <row r="47" spans="1:82" s="383" customFormat="1" ht="33" customHeight="1">
      <c r="A47" s="388">
        <f t="shared" si="28"/>
        <v>41</v>
      </c>
      <c r="B47" s="399">
        <v>51614</v>
      </c>
      <c r="C47" s="536" t="s">
        <v>42</v>
      </c>
      <c r="D47" s="698" t="s">
        <v>291</v>
      </c>
      <c r="E47" s="771">
        <f>SUM('12 31'!E47,'12 3B'!E47)</f>
        <v>0</v>
      </c>
      <c r="F47" s="712">
        <f>SUM('12 31'!F47,'12 3B'!F47)</f>
        <v>0</v>
      </c>
      <c r="G47" s="710">
        <f t="shared" si="2"/>
        <v>0</v>
      </c>
      <c r="H47" s="712">
        <f>SUM('12 31'!H47,'12 3B'!H47)</f>
        <v>0</v>
      </c>
      <c r="I47" s="712">
        <f>SUM('12 31'!I47,'12 3B'!I47)</f>
        <v>0</v>
      </c>
      <c r="J47" s="709">
        <f t="shared" si="3"/>
        <v>0</v>
      </c>
      <c r="K47" s="712">
        <f>SUM('12 31'!K47,'12 3B'!K47)</f>
        <v>0</v>
      </c>
      <c r="L47" s="712">
        <f>SUM('12 31'!L47,'12 3B'!L47)</f>
        <v>0</v>
      </c>
      <c r="M47" s="714">
        <f t="shared" si="4"/>
        <v>0</v>
      </c>
      <c r="N47" s="688">
        <f t="shared" si="5"/>
        <v>0</v>
      </c>
      <c r="O47" s="689">
        <f t="shared" si="5"/>
        <v>0</v>
      </c>
      <c r="P47" s="690">
        <f t="shared" si="6"/>
        <v>0</v>
      </c>
      <c r="Q47" s="713">
        <f>SUM('12 31'!Q47,'12 3B'!Q47)</f>
        <v>0</v>
      </c>
      <c r="R47" s="712">
        <f>SUM('12 31'!R47,'12 3B'!R47)</f>
        <v>0</v>
      </c>
      <c r="S47" s="709">
        <f t="shared" si="7"/>
        <v>0</v>
      </c>
      <c r="T47" s="712">
        <f>SUM('12 31'!T47,'12 3B'!T47)</f>
        <v>0</v>
      </c>
      <c r="U47" s="712">
        <f>SUM('12 31'!U47,'12 3B'!U47)</f>
        <v>0</v>
      </c>
      <c r="V47" s="709">
        <f t="shared" si="8"/>
        <v>0</v>
      </c>
      <c r="W47" s="712">
        <f>SUM('12 31'!W47,'12 3B'!W47)</f>
        <v>0</v>
      </c>
      <c r="X47" s="712">
        <f>SUM('12 31'!X47,'12 3B'!X47)</f>
        <v>0</v>
      </c>
      <c r="Y47" s="714">
        <f t="shared" si="9"/>
        <v>0</v>
      </c>
      <c r="Z47" s="688">
        <f t="shared" si="10"/>
        <v>0</v>
      </c>
      <c r="AA47" s="701">
        <f t="shared" si="10"/>
        <v>0</v>
      </c>
      <c r="AB47" s="690">
        <f t="shared" si="11"/>
        <v>0</v>
      </c>
      <c r="AC47" s="713">
        <f t="shared" si="12"/>
        <v>0</v>
      </c>
      <c r="AD47" s="712">
        <f t="shared" si="12"/>
        <v>0</v>
      </c>
      <c r="AE47" s="710">
        <f t="shared" si="13"/>
        <v>0</v>
      </c>
      <c r="AF47" s="712">
        <f>SUM('12 31'!AF47,'12 3B'!AF47)</f>
        <v>0</v>
      </c>
      <c r="AG47" s="712">
        <f>SUM('12 31'!AG47,'12 3B'!AG47)</f>
        <v>0</v>
      </c>
      <c r="AH47" s="710">
        <f t="shared" si="14"/>
        <v>0</v>
      </c>
      <c r="AI47" s="715">
        <f>SUM('12 31'!AI47,'12 3B'!AI47)</f>
        <v>0</v>
      </c>
      <c r="AJ47" s="712">
        <f>SUM('12 31'!AJ47,'12 3B'!AJ47)</f>
        <v>0</v>
      </c>
      <c r="AK47" s="710">
        <f t="shared" si="15"/>
        <v>0</v>
      </c>
      <c r="AL47" s="712">
        <f>SUM('12 31'!AL47,'12 3B'!AL47)</f>
        <v>0</v>
      </c>
      <c r="AM47" s="712">
        <f>SUM('12 31'!AM47,'12 3B'!AM47)</f>
        <v>0</v>
      </c>
      <c r="AN47" s="709">
        <f t="shared" si="16"/>
        <v>0</v>
      </c>
      <c r="AO47" s="688">
        <f t="shared" si="17"/>
        <v>0</v>
      </c>
      <c r="AP47" s="689">
        <f t="shared" si="17"/>
        <v>0</v>
      </c>
      <c r="AQ47" s="690">
        <f t="shared" si="18"/>
        <v>0</v>
      </c>
      <c r="AR47" s="713">
        <f>SUM('12 31'!AR47,'12 3B'!AR47)</f>
        <v>0</v>
      </c>
      <c r="AS47" s="712">
        <f>SUM('12 31'!AS47,'12 3B'!AS47)</f>
        <v>0</v>
      </c>
      <c r="AT47" s="710">
        <f t="shared" si="19"/>
        <v>0</v>
      </c>
      <c r="AU47" s="712">
        <f>SUM('12 31'!AU47,'12 3B'!AU47)</f>
        <v>0</v>
      </c>
      <c r="AV47" s="712">
        <f>SUM('12 31'!AV47,'12 3B'!AV47)</f>
        <v>0</v>
      </c>
      <c r="AW47" s="710">
        <f t="shared" si="20"/>
        <v>0</v>
      </c>
      <c r="AX47" s="715">
        <f>SUM('12 31'!AX47,'12 3B'!AX47)</f>
        <v>0</v>
      </c>
      <c r="AY47" s="712">
        <f>SUM('12 31'!AY47,'12 3B'!AY47)</f>
        <v>0</v>
      </c>
      <c r="AZ47" s="710">
        <f t="shared" si="21"/>
        <v>0</v>
      </c>
      <c r="BA47" s="688">
        <f t="shared" si="22"/>
        <v>0</v>
      </c>
      <c r="BB47" s="701">
        <f t="shared" si="22"/>
        <v>0</v>
      </c>
      <c r="BC47" s="706">
        <f t="shared" si="23"/>
        <v>0</v>
      </c>
      <c r="BD47" s="717">
        <f t="shared" si="0"/>
        <v>0</v>
      </c>
      <c r="BE47" s="712">
        <f t="shared" si="1"/>
        <v>0</v>
      </c>
      <c r="BF47" s="716">
        <f t="shared" si="24"/>
        <v>0</v>
      </c>
      <c r="BG47" s="717">
        <f t="shared" si="25"/>
        <v>0</v>
      </c>
      <c r="BH47" s="712">
        <f t="shared" si="25"/>
        <v>0</v>
      </c>
      <c r="BI47" s="716">
        <f t="shared" si="26"/>
        <v>0</v>
      </c>
      <c r="BJ47" s="541"/>
      <c r="BK47" s="380"/>
      <c r="BL47" s="380"/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1"/>
      <c r="CC47" s="381">
        <f>+AG47+'Total foam'!Z48</f>
        <v>0</v>
      </c>
      <c r="CD47" s="381">
        <f t="shared" si="27"/>
        <v>0</v>
      </c>
    </row>
    <row r="48" spans="1:82" s="383" customFormat="1" ht="33" customHeight="1">
      <c r="A48" s="388">
        <f t="shared" si="28"/>
        <v>42</v>
      </c>
      <c r="B48" s="399">
        <v>51615</v>
      </c>
      <c r="C48" s="536" t="s">
        <v>83</v>
      </c>
      <c r="D48" s="698" t="s">
        <v>292</v>
      </c>
      <c r="E48" s="771">
        <f>SUM('12 31'!E48,'12 3B'!E48)</f>
        <v>10000</v>
      </c>
      <c r="F48" s="712">
        <f>SUM('12 31'!F48,'12 3B'!F48)</f>
        <v>13445.34</v>
      </c>
      <c r="G48" s="710">
        <f t="shared" si="2"/>
        <v>-3445.34</v>
      </c>
      <c r="H48" s="712">
        <f>SUM('12 31'!H48,'12 3B'!H48)</f>
        <v>24000</v>
      </c>
      <c r="I48" s="712">
        <f>SUM('12 31'!I48,'12 3B'!I48)</f>
        <v>0</v>
      </c>
      <c r="J48" s="709">
        <f t="shared" si="3"/>
        <v>24000</v>
      </c>
      <c r="K48" s="712">
        <f>SUM('12 31'!K48,'12 3B'!K48)</f>
        <v>24000</v>
      </c>
      <c r="L48" s="712">
        <f>SUM('12 31'!L48,'12 3B'!L48)</f>
        <v>43256.12</v>
      </c>
      <c r="M48" s="714">
        <f t="shared" si="4"/>
        <v>-19256.120000000003</v>
      </c>
      <c r="N48" s="688">
        <f t="shared" si="5"/>
        <v>58000</v>
      </c>
      <c r="O48" s="689">
        <f t="shared" si="5"/>
        <v>56701.460000000006</v>
      </c>
      <c r="P48" s="690">
        <f t="shared" si="6"/>
        <v>1298.5399999999936</v>
      </c>
      <c r="Q48" s="713">
        <f>SUM('12 31'!Q48,'12 3B'!Q48)</f>
        <v>12000</v>
      </c>
      <c r="R48" s="712">
        <f>SUM('12 31'!R48,'12 3B'!R48)</f>
        <v>11593.04</v>
      </c>
      <c r="S48" s="709">
        <f t="shared" si="7"/>
        <v>406.95999999999913</v>
      </c>
      <c r="T48" s="712">
        <f>SUM('12 31'!T48,'12 3B'!T48)</f>
        <v>10000</v>
      </c>
      <c r="U48" s="712">
        <f>SUM('12 31'!U48,'12 3B'!U48)</f>
        <v>0</v>
      </c>
      <c r="V48" s="709">
        <f t="shared" si="8"/>
        <v>10000</v>
      </c>
      <c r="W48" s="712">
        <f>SUM('12 31'!W48,'12 3B'!W48)</f>
        <v>10000</v>
      </c>
      <c r="X48" s="712">
        <f>SUM('12 31'!X48,'12 3B'!X48)</f>
        <v>0</v>
      </c>
      <c r="Y48" s="714">
        <f t="shared" si="9"/>
        <v>10000</v>
      </c>
      <c r="Z48" s="688">
        <f t="shared" si="10"/>
        <v>32000</v>
      </c>
      <c r="AA48" s="701">
        <f t="shared" si="10"/>
        <v>11593.04</v>
      </c>
      <c r="AB48" s="690">
        <f t="shared" si="11"/>
        <v>20406.96</v>
      </c>
      <c r="AC48" s="713">
        <f>E48+H48+K48+Q48+T48+W48</f>
        <v>90000</v>
      </c>
      <c r="AD48" s="712">
        <f t="shared" si="12"/>
        <v>68294.5</v>
      </c>
      <c r="AE48" s="710">
        <f t="shared" si="13"/>
        <v>21705.5</v>
      </c>
      <c r="AF48" s="712">
        <f>SUM('12 31'!AF48,'12 3B'!AF48)</f>
        <v>10000</v>
      </c>
      <c r="AG48" s="712">
        <f>SUM('12 31'!AG48,'12 3B'!AG48)</f>
        <v>0</v>
      </c>
      <c r="AH48" s="710">
        <f t="shared" si="14"/>
        <v>10000</v>
      </c>
      <c r="AI48" s="715">
        <f>SUM('12 31'!AI48,'12 3B'!AI48)</f>
        <v>12000</v>
      </c>
      <c r="AJ48" s="712">
        <f>SUM('12 31'!AJ48,'12 3B'!AJ48)</f>
        <v>0</v>
      </c>
      <c r="AK48" s="710">
        <f t="shared" si="15"/>
        <v>12000</v>
      </c>
      <c r="AL48" s="712">
        <f>SUM('12 31'!AL48,'12 3B'!AL48)</f>
        <v>10000</v>
      </c>
      <c r="AM48" s="712">
        <f>SUM('12 31'!AM48,'12 3B'!AM48)</f>
        <v>0</v>
      </c>
      <c r="AN48" s="709">
        <f t="shared" si="16"/>
        <v>10000</v>
      </c>
      <c r="AO48" s="688">
        <f t="shared" si="17"/>
        <v>32000</v>
      </c>
      <c r="AP48" s="689">
        <f t="shared" si="17"/>
        <v>0</v>
      </c>
      <c r="AQ48" s="690">
        <f t="shared" si="18"/>
        <v>32000</v>
      </c>
      <c r="AR48" s="713">
        <f>SUM('12 31'!AR48,'12 3B'!AR48)</f>
        <v>11260</v>
      </c>
      <c r="AS48" s="712">
        <f>SUM('12 31'!AS48,'12 3B'!AS48)</f>
        <v>0</v>
      </c>
      <c r="AT48" s="710">
        <f t="shared" si="19"/>
        <v>11260</v>
      </c>
      <c r="AU48" s="712">
        <f>SUM('12 31'!AU48,'12 3B'!AU48)</f>
        <v>22270</v>
      </c>
      <c r="AV48" s="712">
        <f>SUM('12 31'!AV48,'12 3B'!AV48)</f>
        <v>0</v>
      </c>
      <c r="AW48" s="710">
        <f t="shared" si="20"/>
        <v>22270</v>
      </c>
      <c r="AX48" s="715">
        <f>SUM('12 31'!AX48,'12 3B'!AX48)</f>
        <v>10000</v>
      </c>
      <c r="AY48" s="712">
        <f>SUM('12 31'!AY48,'12 3B'!AY48)</f>
        <v>0</v>
      </c>
      <c r="AZ48" s="710">
        <f t="shared" si="21"/>
        <v>10000</v>
      </c>
      <c r="BA48" s="688">
        <f t="shared" si="22"/>
        <v>43530</v>
      </c>
      <c r="BB48" s="701">
        <f t="shared" si="22"/>
        <v>0</v>
      </c>
      <c r="BC48" s="706">
        <f t="shared" si="23"/>
        <v>43530</v>
      </c>
      <c r="BD48" s="717">
        <f t="shared" si="0"/>
        <v>75530</v>
      </c>
      <c r="BE48" s="712">
        <f t="shared" si="1"/>
        <v>0</v>
      </c>
      <c r="BF48" s="716">
        <f t="shared" si="24"/>
        <v>75530</v>
      </c>
      <c r="BG48" s="717">
        <f t="shared" si="25"/>
        <v>165530</v>
      </c>
      <c r="BH48" s="712">
        <f t="shared" si="25"/>
        <v>68294.5</v>
      </c>
      <c r="BI48" s="716">
        <f t="shared" si="26"/>
        <v>97235.5</v>
      </c>
      <c r="BJ48" s="541"/>
      <c r="BK48" s="380"/>
      <c r="BL48" s="380"/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1"/>
      <c r="CC48" s="381">
        <f>+AG48+'Total foam'!Z49</f>
        <v>0</v>
      </c>
      <c r="CD48" s="381">
        <f t="shared" si="27"/>
        <v>0</v>
      </c>
    </row>
    <row r="49" spans="1:82" s="383" customFormat="1" ht="33" customHeight="1">
      <c r="A49" s="388">
        <f t="shared" si="28"/>
        <v>43</v>
      </c>
      <c r="B49" s="399">
        <v>51616</v>
      </c>
      <c r="C49" s="536" t="s">
        <v>35</v>
      </c>
      <c r="D49" s="698" t="s">
        <v>293</v>
      </c>
      <c r="E49" s="771">
        <f>SUM('12 31'!E49,'12 3B'!E49)</f>
        <v>0</v>
      </c>
      <c r="F49" s="712">
        <f>SUM('12 31'!F49,'12 3B'!F49)</f>
        <v>0</v>
      </c>
      <c r="G49" s="710">
        <f t="shared" si="2"/>
        <v>0</v>
      </c>
      <c r="H49" s="712">
        <f>SUM('12 31'!H49,'12 3B'!H49)</f>
        <v>0</v>
      </c>
      <c r="I49" s="712">
        <f>SUM('12 31'!I49,'12 3B'!I49)</f>
        <v>0</v>
      </c>
      <c r="J49" s="709">
        <f t="shared" si="3"/>
        <v>0</v>
      </c>
      <c r="K49" s="712">
        <f>SUM('12 31'!K49,'12 3B'!K49)</f>
        <v>0</v>
      </c>
      <c r="L49" s="712">
        <f>SUM('12 31'!L49,'12 3B'!L49)</f>
        <v>0</v>
      </c>
      <c r="M49" s="714">
        <f t="shared" si="4"/>
        <v>0</v>
      </c>
      <c r="N49" s="688">
        <f t="shared" si="5"/>
        <v>0</v>
      </c>
      <c r="O49" s="689">
        <f t="shared" si="5"/>
        <v>0</v>
      </c>
      <c r="P49" s="690">
        <f t="shared" si="6"/>
        <v>0</v>
      </c>
      <c r="Q49" s="713">
        <f>SUM('12 31'!Q49,'12 3B'!Q49)</f>
        <v>0</v>
      </c>
      <c r="R49" s="712">
        <f>SUM('12 31'!R49,'12 3B'!R49)</f>
        <v>0</v>
      </c>
      <c r="S49" s="709">
        <f t="shared" si="7"/>
        <v>0</v>
      </c>
      <c r="T49" s="712">
        <f>SUM('12 31'!T49,'12 3B'!T49)</f>
        <v>0</v>
      </c>
      <c r="U49" s="712">
        <f>SUM('12 31'!U49,'12 3B'!U49)</f>
        <v>0</v>
      </c>
      <c r="V49" s="709">
        <f t="shared" si="8"/>
        <v>0</v>
      </c>
      <c r="W49" s="712">
        <f>SUM('12 31'!W49,'12 3B'!W49)</f>
        <v>0</v>
      </c>
      <c r="X49" s="712">
        <f>SUM('12 31'!X49,'12 3B'!X49)</f>
        <v>0</v>
      </c>
      <c r="Y49" s="714">
        <f t="shared" si="9"/>
        <v>0</v>
      </c>
      <c r="Z49" s="688">
        <f t="shared" si="10"/>
        <v>0</v>
      </c>
      <c r="AA49" s="701">
        <f t="shared" si="10"/>
        <v>0</v>
      </c>
      <c r="AB49" s="690">
        <f t="shared" si="11"/>
        <v>0</v>
      </c>
      <c r="AC49" s="713">
        <f t="shared" si="12"/>
        <v>0</v>
      </c>
      <c r="AD49" s="712">
        <f t="shared" si="12"/>
        <v>0</v>
      </c>
      <c r="AE49" s="710">
        <f t="shared" si="13"/>
        <v>0</v>
      </c>
      <c r="AF49" s="712">
        <f>SUM('12 31'!AF49,'12 3B'!AF49)</f>
        <v>0</v>
      </c>
      <c r="AG49" s="712">
        <f>SUM('12 31'!AG49,'12 3B'!AG49)</f>
        <v>0</v>
      </c>
      <c r="AH49" s="710">
        <f t="shared" si="14"/>
        <v>0</v>
      </c>
      <c r="AI49" s="715">
        <f>SUM('12 31'!AI49,'12 3B'!AI49)</f>
        <v>0</v>
      </c>
      <c r="AJ49" s="712">
        <f>SUM('12 31'!AJ49,'12 3B'!AJ49)</f>
        <v>0</v>
      </c>
      <c r="AK49" s="710">
        <f t="shared" si="15"/>
        <v>0</v>
      </c>
      <c r="AL49" s="712">
        <f>SUM('12 31'!AL49,'12 3B'!AL49)</f>
        <v>0</v>
      </c>
      <c r="AM49" s="712">
        <f>SUM('12 31'!AM49,'12 3B'!AM49)</f>
        <v>0</v>
      </c>
      <c r="AN49" s="709">
        <f t="shared" si="16"/>
        <v>0</v>
      </c>
      <c r="AO49" s="688">
        <f t="shared" si="17"/>
        <v>0</v>
      </c>
      <c r="AP49" s="689">
        <f t="shared" si="17"/>
        <v>0</v>
      </c>
      <c r="AQ49" s="690">
        <f t="shared" si="18"/>
        <v>0</v>
      </c>
      <c r="AR49" s="713">
        <f>SUM('12 31'!AR49,'12 3B'!AR49)</f>
        <v>0</v>
      </c>
      <c r="AS49" s="712">
        <f>SUM('12 31'!AS49,'12 3B'!AS49)</f>
        <v>0</v>
      </c>
      <c r="AT49" s="710">
        <f t="shared" si="19"/>
        <v>0</v>
      </c>
      <c r="AU49" s="712">
        <f>SUM('12 31'!AU49,'12 3B'!AU49)</f>
        <v>0</v>
      </c>
      <c r="AV49" s="712">
        <f>SUM('12 31'!AV49,'12 3B'!AV49)</f>
        <v>0</v>
      </c>
      <c r="AW49" s="710">
        <f t="shared" si="20"/>
        <v>0</v>
      </c>
      <c r="AX49" s="715">
        <f>SUM('12 31'!AX49,'12 3B'!AX49)</f>
        <v>0</v>
      </c>
      <c r="AY49" s="712">
        <f>SUM('12 31'!AY49,'12 3B'!AY49)</f>
        <v>0</v>
      </c>
      <c r="AZ49" s="710">
        <f t="shared" si="21"/>
        <v>0</v>
      </c>
      <c r="BA49" s="688">
        <f t="shared" si="22"/>
        <v>0</v>
      </c>
      <c r="BB49" s="701">
        <f t="shared" si="22"/>
        <v>0</v>
      </c>
      <c r="BC49" s="706">
        <f t="shared" si="23"/>
        <v>0</v>
      </c>
      <c r="BD49" s="717">
        <f t="shared" si="0"/>
        <v>0</v>
      </c>
      <c r="BE49" s="712">
        <f t="shared" si="1"/>
        <v>0</v>
      </c>
      <c r="BF49" s="716">
        <f t="shared" si="24"/>
        <v>0</v>
      </c>
      <c r="BG49" s="717">
        <f t="shared" si="25"/>
        <v>0</v>
      </c>
      <c r="BH49" s="712">
        <f t="shared" si="25"/>
        <v>0</v>
      </c>
      <c r="BI49" s="716">
        <f t="shared" si="26"/>
        <v>0</v>
      </c>
      <c r="BJ49" s="541"/>
      <c r="BK49" s="380"/>
      <c r="BL49" s="380"/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1"/>
      <c r="CC49" s="381">
        <f>+AG49+'Total foam'!Z50</f>
        <v>0</v>
      </c>
      <c r="CD49" s="381">
        <f t="shared" si="27"/>
        <v>0</v>
      </c>
    </row>
    <row r="50" spans="1:82" s="383" customFormat="1" ht="33" customHeight="1" thickBot="1">
      <c r="A50" s="388">
        <f t="shared" si="28"/>
        <v>44</v>
      </c>
      <c r="B50" s="384">
        <v>51617</v>
      </c>
      <c r="C50" s="536" t="s">
        <v>36</v>
      </c>
      <c r="D50" s="698" t="s">
        <v>294</v>
      </c>
      <c r="E50" s="771">
        <f>SUM('12 31'!E50,'12 3B'!E50)</f>
        <v>0</v>
      </c>
      <c r="F50" s="712">
        <f>SUM('12 31'!F50,'12 3B'!F50)</f>
        <v>0</v>
      </c>
      <c r="G50" s="710">
        <f t="shared" si="2"/>
        <v>0</v>
      </c>
      <c r="H50" s="712">
        <f>SUM('12 31'!H50,'12 3B'!H50)</f>
        <v>0</v>
      </c>
      <c r="I50" s="712">
        <f>SUM('12 31'!I50,'12 3B'!I50)</f>
        <v>0</v>
      </c>
      <c r="J50" s="709">
        <f t="shared" si="3"/>
        <v>0</v>
      </c>
      <c r="K50" s="712">
        <f>SUM('12 31'!K50,'12 3B'!K50)</f>
        <v>0</v>
      </c>
      <c r="L50" s="712">
        <f>SUM('12 31'!L50,'12 3B'!L50)</f>
        <v>0</v>
      </c>
      <c r="M50" s="714">
        <f t="shared" si="4"/>
        <v>0</v>
      </c>
      <c r="N50" s="688">
        <f t="shared" si="5"/>
        <v>0</v>
      </c>
      <c r="O50" s="689">
        <f t="shared" si="5"/>
        <v>0</v>
      </c>
      <c r="P50" s="690">
        <f t="shared" si="6"/>
        <v>0</v>
      </c>
      <c r="Q50" s="713">
        <f>SUM('12 31'!Q50,'12 3B'!Q50)</f>
        <v>0</v>
      </c>
      <c r="R50" s="712">
        <f>SUM('12 31'!R50,'12 3B'!R50)</f>
        <v>0</v>
      </c>
      <c r="S50" s="709">
        <f t="shared" si="7"/>
        <v>0</v>
      </c>
      <c r="T50" s="712">
        <f>SUM('12 31'!T50,'12 3B'!T50)</f>
        <v>0</v>
      </c>
      <c r="U50" s="712">
        <f>SUM('12 31'!U50,'12 3B'!U50)</f>
        <v>0</v>
      </c>
      <c r="V50" s="709">
        <f t="shared" si="8"/>
        <v>0</v>
      </c>
      <c r="W50" s="712">
        <f>SUM('12 31'!W50,'12 3B'!W50)</f>
        <v>0</v>
      </c>
      <c r="X50" s="712">
        <f>SUM('12 31'!X50,'12 3B'!X50)</f>
        <v>0</v>
      </c>
      <c r="Y50" s="714">
        <f t="shared" si="9"/>
        <v>0</v>
      </c>
      <c r="Z50" s="688">
        <f t="shared" si="10"/>
        <v>0</v>
      </c>
      <c r="AA50" s="701">
        <f t="shared" si="10"/>
        <v>0</v>
      </c>
      <c r="AB50" s="690">
        <f t="shared" si="11"/>
        <v>0</v>
      </c>
      <c r="AC50" s="713">
        <f t="shared" si="12"/>
        <v>0</v>
      </c>
      <c r="AD50" s="712">
        <f t="shared" si="12"/>
        <v>0</v>
      </c>
      <c r="AE50" s="710">
        <f t="shared" si="13"/>
        <v>0</v>
      </c>
      <c r="AF50" s="712">
        <f>SUM('12 31'!AF50,'12 3B'!AF50)</f>
        <v>0</v>
      </c>
      <c r="AG50" s="712">
        <f>SUM('12 31'!AG50,'12 3B'!AG50)</f>
        <v>0</v>
      </c>
      <c r="AH50" s="710">
        <f t="shared" si="14"/>
        <v>0</v>
      </c>
      <c r="AI50" s="715">
        <f>SUM('12 31'!AI50,'12 3B'!AI50)</f>
        <v>0</v>
      </c>
      <c r="AJ50" s="712">
        <f>SUM('12 31'!AJ50,'12 3B'!AJ50)</f>
        <v>0</v>
      </c>
      <c r="AK50" s="710">
        <f t="shared" si="15"/>
        <v>0</v>
      </c>
      <c r="AL50" s="712">
        <f>SUM('12 31'!AL50,'12 3B'!AL50)</f>
        <v>0</v>
      </c>
      <c r="AM50" s="712">
        <f>SUM('12 31'!AM50,'12 3B'!AM50)</f>
        <v>0</v>
      </c>
      <c r="AN50" s="709">
        <f t="shared" si="16"/>
        <v>0</v>
      </c>
      <c r="AO50" s="688">
        <f t="shared" si="17"/>
        <v>0</v>
      </c>
      <c r="AP50" s="689">
        <f t="shared" si="17"/>
        <v>0</v>
      </c>
      <c r="AQ50" s="690">
        <f t="shared" si="18"/>
        <v>0</v>
      </c>
      <c r="AR50" s="713">
        <f>SUM('12 31'!AR50,'12 3B'!AR50)</f>
        <v>0</v>
      </c>
      <c r="AS50" s="712">
        <f>SUM('12 31'!AS50,'12 3B'!AS50)</f>
        <v>0</v>
      </c>
      <c r="AT50" s="710">
        <f t="shared" si="19"/>
        <v>0</v>
      </c>
      <c r="AU50" s="712">
        <f>SUM('12 31'!AU50,'12 3B'!AU50)</f>
        <v>0</v>
      </c>
      <c r="AV50" s="712">
        <f>SUM('12 31'!AV50,'12 3B'!AV50)</f>
        <v>0</v>
      </c>
      <c r="AW50" s="710">
        <f t="shared" si="20"/>
        <v>0</v>
      </c>
      <c r="AX50" s="715">
        <f>SUM('12 31'!AX50,'12 3B'!AX50)</f>
        <v>0</v>
      </c>
      <c r="AY50" s="712">
        <f>SUM('12 31'!AY50,'12 3B'!AY50)</f>
        <v>0</v>
      </c>
      <c r="AZ50" s="710">
        <f t="shared" si="21"/>
        <v>0</v>
      </c>
      <c r="BA50" s="688">
        <f t="shared" si="22"/>
        <v>0</v>
      </c>
      <c r="BB50" s="701">
        <f t="shared" si="22"/>
        <v>0</v>
      </c>
      <c r="BC50" s="706">
        <f t="shared" si="23"/>
        <v>0</v>
      </c>
      <c r="BD50" s="717">
        <f t="shared" ref="BD50:BE50" si="29">AF50+AI50+AL50+AR50+AU50+AX50</f>
        <v>0</v>
      </c>
      <c r="BE50" s="712">
        <f t="shared" si="29"/>
        <v>0</v>
      </c>
      <c r="BF50" s="716">
        <f t="shared" si="24"/>
        <v>0</v>
      </c>
      <c r="BG50" s="717">
        <f t="shared" si="25"/>
        <v>0</v>
      </c>
      <c r="BH50" s="712">
        <f t="shared" si="25"/>
        <v>0</v>
      </c>
      <c r="BI50" s="729">
        <f t="shared" si="26"/>
        <v>0</v>
      </c>
      <c r="BJ50" s="541"/>
      <c r="BK50" s="380"/>
      <c r="BL50" s="380"/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1"/>
      <c r="CC50" s="381"/>
      <c r="CD50" s="381"/>
    </row>
    <row r="51" spans="1:82" s="365" customFormat="1" ht="45" customHeight="1" thickBot="1">
      <c r="A51" s="836" t="s">
        <v>51</v>
      </c>
      <c r="B51" s="837"/>
      <c r="C51" s="838"/>
      <c r="D51" s="699"/>
      <c r="E51" s="719">
        <f t="shared" ref="E51:AJ51" si="30">SUM(E7:E50)</f>
        <v>10338904.380958</v>
      </c>
      <c r="F51" s="718">
        <f t="shared" si="30"/>
        <v>10863842.440000001</v>
      </c>
      <c r="G51" s="720">
        <f t="shared" si="30"/>
        <v>-524938.05904199998</v>
      </c>
      <c r="H51" s="718">
        <f t="shared" si="30"/>
        <v>10179303.092534</v>
      </c>
      <c r="I51" s="718">
        <f t="shared" si="30"/>
        <v>10771137.600000003</v>
      </c>
      <c r="J51" s="708">
        <f t="shared" si="30"/>
        <v>-591834.50746599981</v>
      </c>
      <c r="K51" s="718">
        <f t="shared" si="30"/>
        <v>10009860.179882001</v>
      </c>
      <c r="L51" s="718">
        <f t="shared" si="30"/>
        <v>10355855.419999998</v>
      </c>
      <c r="M51" s="721">
        <f t="shared" si="30"/>
        <v>-345995.24011799996</v>
      </c>
      <c r="N51" s="691">
        <f t="shared" si="30"/>
        <v>30481767.653374001</v>
      </c>
      <c r="O51" s="692">
        <f t="shared" si="30"/>
        <v>31944535.460000001</v>
      </c>
      <c r="P51" s="693">
        <f t="shared" si="30"/>
        <v>-1462767.8066260014</v>
      </c>
      <c r="Q51" s="719">
        <f t="shared" si="30"/>
        <v>8819261.9816820007</v>
      </c>
      <c r="R51" s="718">
        <f t="shared" si="30"/>
        <v>8507903.3099999987</v>
      </c>
      <c r="S51" s="720">
        <f t="shared" si="30"/>
        <v>311358.67168200004</v>
      </c>
      <c r="T51" s="718">
        <f t="shared" si="30"/>
        <v>8760841.1813020017</v>
      </c>
      <c r="U51" s="718">
        <f t="shared" si="30"/>
        <v>0</v>
      </c>
      <c r="V51" s="708">
        <f t="shared" si="30"/>
        <v>8760841.1813020017</v>
      </c>
      <c r="W51" s="719">
        <f t="shared" si="30"/>
        <v>8837798.5523700006</v>
      </c>
      <c r="X51" s="718">
        <f t="shared" si="30"/>
        <v>0</v>
      </c>
      <c r="Y51" s="721">
        <f t="shared" si="30"/>
        <v>8837798.5523700006</v>
      </c>
      <c r="Z51" s="691">
        <f t="shared" si="30"/>
        <v>26372201.715353999</v>
      </c>
      <c r="AA51" s="702">
        <f t="shared" si="30"/>
        <v>8492903.3099999987</v>
      </c>
      <c r="AB51" s="693">
        <f t="shared" si="30"/>
        <v>17879298.405353997</v>
      </c>
      <c r="AC51" s="719">
        <f t="shared" si="30"/>
        <v>56945969.368728004</v>
      </c>
      <c r="AD51" s="718">
        <f t="shared" si="30"/>
        <v>40498738.769999996</v>
      </c>
      <c r="AE51" s="720">
        <f t="shared" si="30"/>
        <v>16447230.598728005</v>
      </c>
      <c r="AF51" s="718">
        <f t="shared" si="30"/>
        <v>9233170.8201900013</v>
      </c>
      <c r="AG51" s="718">
        <f t="shared" si="30"/>
        <v>0</v>
      </c>
      <c r="AH51" s="720">
        <f t="shared" si="30"/>
        <v>9233170.8201900013</v>
      </c>
      <c r="AI51" s="718">
        <f t="shared" si="30"/>
        <v>8931319.5929920003</v>
      </c>
      <c r="AJ51" s="718">
        <f t="shared" si="30"/>
        <v>0</v>
      </c>
      <c r="AK51" s="720">
        <f t="shared" ref="AK51:BI51" si="31">SUM(AK7:AK50)</f>
        <v>8931319.5929920003</v>
      </c>
      <c r="AL51" s="718">
        <f t="shared" si="31"/>
        <v>9677792.3023140002</v>
      </c>
      <c r="AM51" s="718">
        <f t="shared" si="31"/>
        <v>0</v>
      </c>
      <c r="AN51" s="708">
        <f t="shared" si="31"/>
        <v>9677792.3023140002</v>
      </c>
      <c r="AO51" s="691">
        <f t="shared" si="31"/>
        <v>27796282.715496004</v>
      </c>
      <c r="AP51" s="692">
        <f t="shared" si="31"/>
        <v>0</v>
      </c>
      <c r="AQ51" s="705">
        <f t="shared" si="31"/>
        <v>27796282.715496004</v>
      </c>
      <c r="AR51" s="719">
        <f t="shared" si="31"/>
        <v>10155792.400042001</v>
      </c>
      <c r="AS51" s="718">
        <f t="shared" si="31"/>
        <v>0</v>
      </c>
      <c r="AT51" s="720">
        <f t="shared" si="31"/>
        <v>10155792.400042001</v>
      </c>
      <c r="AU51" s="718">
        <f t="shared" si="31"/>
        <v>11009929.896812001</v>
      </c>
      <c r="AV51" s="718">
        <f t="shared" si="31"/>
        <v>0</v>
      </c>
      <c r="AW51" s="720">
        <f t="shared" si="31"/>
        <v>11009929.896812001</v>
      </c>
      <c r="AX51" s="718">
        <f t="shared" si="31"/>
        <v>9970753.6715820003</v>
      </c>
      <c r="AY51" s="718">
        <f t="shared" si="31"/>
        <v>0</v>
      </c>
      <c r="AZ51" s="720">
        <f t="shared" si="31"/>
        <v>9970753.6715820003</v>
      </c>
      <c r="BA51" s="691">
        <f t="shared" si="31"/>
        <v>31092575.968436006</v>
      </c>
      <c r="BB51" s="702">
        <f t="shared" si="31"/>
        <v>0</v>
      </c>
      <c r="BC51" s="707">
        <f t="shared" si="31"/>
        <v>31092575.968436006</v>
      </c>
      <c r="BD51" s="724">
        <f t="shared" si="31"/>
        <v>58978758.683932006</v>
      </c>
      <c r="BE51" s="718">
        <f t="shared" si="31"/>
        <v>0</v>
      </c>
      <c r="BF51" s="723">
        <f t="shared" si="31"/>
        <v>58978758.683932006</v>
      </c>
      <c r="BG51" s="724">
        <f t="shared" si="31"/>
        <v>115924728.05266</v>
      </c>
      <c r="BH51" s="718">
        <f t="shared" si="31"/>
        <v>40498738.769999996</v>
      </c>
      <c r="BI51" s="723">
        <f t="shared" si="31"/>
        <v>75425989.282660007</v>
      </c>
      <c r="BJ51" s="542"/>
      <c r="BK51" s="362"/>
      <c r="BL51" s="362"/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  <c r="CB51" s="363"/>
      <c r="CC51" s="363">
        <f>SUM(CC7:CC50)</f>
        <v>0</v>
      </c>
      <c r="CD51" s="363">
        <f>SUM(CD7:CD50)</f>
        <v>0</v>
      </c>
    </row>
    <row r="52" spans="1:82" s="349" customFormat="1" ht="18">
      <c r="B52" s="350"/>
      <c r="C52" s="351"/>
      <c r="D52" s="473"/>
    </row>
    <row r="53" spans="1:82" s="349" customFormat="1" ht="18">
      <c r="B53" s="350"/>
      <c r="C53" s="351"/>
      <c r="D53" s="473"/>
      <c r="L53" s="348"/>
      <c r="AG53" s="352">
        <v>21738.75</v>
      </c>
    </row>
    <row r="54" spans="1:82" s="349" customFormat="1" ht="18">
      <c r="B54" s="350"/>
      <c r="C54" s="351"/>
      <c r="D54" s="473"/>
      <c r="AG54" s="765">
        <f>+AG51-AG53</f>
        <v>-21738.75</v>
      </c>
    </row>
    <row r="55" spans="1:82" s="349" customFormat="1" ht="18">
      <c r="B55" s="350"/>
      <c r="C55" s="351"/>
      <c r="D55" s="473"/>
    </row>
    <row r="56" spans="1:82" s="349" customFormat="1" ht="18">
      <c r="B56" s="350"/>
      <c r="C56" s="351"/>
      <c r="D56" s="473"/>
    </row>
    <row r="57" spans="1:82" s="349" customFormat="1" ht="18">
      <c r="B57" s="350"/>
      <c r="C57" s="351"/>
      <c r="D57" s="473"/>
    </row>
    <row r="58" spans="1:82" s="349" customFormat="1" ht="18">
      <c r="B58" s="350"/>
      <c r="C58" s="351"/>
      <c r="D58" s="473"/>
    </row>
    <row r="59" spans="1:82" s="349" customFormat="1" ht="18">
      <c r="B59" s="350"/>
      <c r="C59" s="351"/>
      <c r="D59" s="473"/>
    </row>
    <row r="60" spans="1:82" s="349" customFormat="1" ht="18">
      <c r="B60" s="350"/>
      <c r="C60" s="351"/>
      <c r="D60" s="473"/>
    </row>
    <row r="61" spans="1:82" s="349" customFormat="1" ht="18">
      <c r="B61" s="350"/>
      <c r="C61" s="351"/>
      <c r="D61" s="473"/>
    </row>
    <row r="62" spans="1:82" s="349" customFormat="1" ht="18">
      <c r="B62" s="350"/>
      <c r="C62" s="351"/>
      <c r="D62" s="473"/>
    </row>
    <row r="63" spans="1:82" s="349" customFormat="1" ht="18">
      <c r="B63" s="350"/>
      <c r="C63" s="351"/>
      <c r="D63" s="351"/>
    </row>
    <row r="64" spans="1:82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51:C51"/>
    <mergeCell ref="AI5:AK5"/>
    <mergeCell ref="AL5:AN5"/>
    <mergeCell ref="AO5:AQ5"/>
    <mergeCell ref="AR5:AT5"/>
    <mergeCell ref="E5:G5"/>
    <mergeCell ref="H5:J5"/>
    <mergeCell ref="K5:M5"/>
    <mergeCell ref="N5:P5"/>
    <mergeCell ref="Z5:AB5"/>
    <mergeCell ref="AC5:AE5"/>
    <mergeCell ref="A4:A6"/>
    <mergeCell ref="E4:M4"/>
    <mergeCell ref="N4:P4"/>
    <mergeCell ref="Q4:Y4"/>
    <mergeCell ref="Z4:AB4"/>
    <mergeCell ref="AC4:AE4"/>
    <mergeCell ref="AU5:AW5"/>
    <mergeCell ref="AX5:AZ5"/>
    <mergeCell ref="AF4:AN4"/>
    <mergeCell ref="AO4:AQ4"/>
    <mergeCell ref="AR4:AZ4"/>
    <mergeCell ref="AF5:AH5"/>
  </mergeCells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FFFF66"/>
  </sheetPr>
  <dimension ref="A1:DT127"/>
  <sheetViews>
    <sheetView showGridLines="0" zoomScale="70" zoomScaleNormal="70" workbookViewId="0">
      <pane xSplit="3" ySplit="6" topLeftCell="M40" activePane="bottomRight" state="frozen"/>
      <selection activeCell="F51" sqref="F51"/>
      <selection pane="topRight" activeCell="F51" sqref="F51"/>
      <selection pane="bottomLeft" activeCell="F51" sqref="F51"/>
      <selection pane="bottomRight" activeCell="R48" sqref="R48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4" width="15.7109375" style="205" customWidth="1"/>
    <col min="45" max="45" width="16.42578125" style="205" customWidth="1"/>
    <col min="46" max="46" width="17.140625" style="205" bestFit="1" customWidth="1"/>
    <col min="47" max="52" width="15.7109375" style="205" customWidth="1"/>
    <col min="53" max="55" width="15.7109375" style="205" hidden="1" customWidth="1"/>
    <col min="56" max="56" width="17.140625" style="205" bestFit="1" customWidth="1"/>
    <col min="57" max="57" width="15.7109375" style="205" customWidth="1"/>
    <col min="58" max="58" width="17.140625" style="205" bestFit="1" customWidth="1"/>
    <col min="59" max="59" width="18.85546875" style="205" customWidth="1"/>
    <col min="60" max="61" width="15.7109375" style="205" hidden="1" customWidth="1"/>
    <col min="62" max="63" width="12.7109375" style="205" customWidth="1"/>
    <col min="64" max="64" width="18.85546875" style="205" hidden="1" customWidth="1"/>
    <col min="65" max="80" width="12.7109375" style="205" customWidth="1"/>
    <col min="81" max="82" width="9.85546875" style="205" customWidth="1"/>
    <col min="83" max="83" width="12.7109375" style="205" customWidth="1"/>
    <col min="84" max="85" width="10" style="205" customWidth="1"/>
    <col min="86" max="86" width="12.7109375" style="205" customWidth="1"/>
    <col min="87" max="88" width="11.5703125" style="205" customWidth="1"/>
    <col min="89" max="118" width="12.7109375" style="205" customWidth="1"/>
    <col min="119" max="120" width="11.7109375" style="205" customWidth="1"/>
    <col min="121" max="124" width="12.5703125" style="205" customWidth="1"/>
    <col min="125" max="16384" width="9.140625" style="205"/>
  </cols>
  <sheetData>
    <row r="1" spans="1:124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24"/>
      <c r="AJ1" s="324"/>
      <c r="AK1" s="324"/>
      <c r="AL1" s="319"/>
      <c r="AM1" s="319"/>
      <c r="AN1" s="319"/>
      <c r="AO1" s="319"/>
      <c r="AP1" s="319"/>
      <c r="AQ1" s="319"/>
      <c r="AR1" s="324"/>
      <c r="AS1" s="324"/>
      <c r="AT1" s="324"/>
      <c r="AX1" s="324"/>
      <c r="AY1" s="324"/>
      <c r="AZ1" s="324"/>
      <c r="BA1" s="324"/>
      <c r="BB1" s="324"/>
      <c r="BC1" s="324"/>
      <c r="BD1" s="323"/>
      <c r="BE1" s="323"/>
      <c r="BF1" s="323"/>
    </row>
    <row r="2" spans="1:124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T2" s="312"/>
      <c r="U2" s="312"/>
      <c r="V2" s="312"/>
      <c r="W2" s="306"/>
      <c r="X2" s="306"/>
      <c r="Y2" s="326"/>
      <c r="Z2" s="326"/>
      <c r="AA2" s="326"/>
      <c r="AB2" s="326"/>
      <c r="AC2" s="317"/>
      <c r="AD2" s="317"/>
      <c r="AE2" s="326"/>
      <c r="AF2" s="324"/>
      <c r="AG2" s="324"/>
      <c r="AH2" s="324"/>
      <c r="AI2" s="326"/>
      <c r="AJ2" s="324"/>
      <c r="AK2" s="324"/>
      <c r="AL2" s="326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124" s="322" customFormat="1" ht="45" customHeight="1" thickBot="1">
      <c r="A3" s="309" t="s">
        <v>73</v>
      </c>
      <c r="B3" s="320"/>
      <c r="L3" s="319"/>
      <c r="T3" s="312"/>
      <c r="U3" s="312"/>
      <c r="V3" s="312"/>
      <c r="X3" s="319"/>
      <c r="AF3" s="324"/>
      <c r="AG3" s="324"/>
      <c r="AH3" s="324"/>
      <c r="AI3" s="324"/>
      <c r="AJ3" s="324"/>
      <c r="AK3" s="324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124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124" s="202" customFormat="1" ht="39.950000000000003" customHeight="1">
      <c r="A5" s="819"/>
      <c r="B5" s="216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  <c r="CB5" s="201"/>
      <c r="CC5" s="201"/>
      <c r="CD5" s="201"/>
      <c r="CE5" s="201"/>
      <c r="CF5" s="201"/>
      <c r="CG5" s="201"/>
      <c r="CH5" s="201"/>
      <c r="CI5" s="201"/>
      <c r="CJ5" s="201"/>
      <c r="CK5" s="201"/>
      <c r="CL5" s="201"/>
      <c r="CM5" s="201"/>
      <c r="CN5" s="201"/>
      <c r="CO5" s="201"/>
      <c r="CP5" s="201"/>
      <c r="CQ5" s="201"/>
      <c r="CR5" s="201"/>
      <c r="CS5" s="201"/>
      <c r="CW5" s="201"/>
      <c r="CX5" s="201"/>
      <c r="CY5" s="201"/>
      <c r="CZ5" s="201"/>
      <c r="DA5" s="201"/>
      <c r="DB5" s="201"/>
      <c r="DC5" s="201"/>
      <c r="DD5" s="201"/>
      <c r="DE5" s="201"/>
      <c r="DF5" s="201"/>
      <c r="DG5" s="201"/>
      <c r="DH5" s="201"/>
      <c r="DI5" s="201"/>
      <c r="DJ5" s="201"/>
      <c r="DK5" s="201"/>
      <c r="DL5" s="201"/>
      <c r="DM5" s="201"/>
      <c r="DN5" s="201"/>
      <c r="DO5" s="201"/>
      <c r="DP5" s="201"/>
      <c r="DQ5" s="201"/>
      <c r="DR5" s="201"/>
      <c r="DS5" s="201"/>
      <c r="DT5" s="201"/>
    </row>
    <row r="6" spans="1:124" s="201" customFormat="1" ht="39.950000000000003" customHeight="1">
      <c r="A6" s="820"/>
      <c r="B6" s="232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3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17"/>
      <c r="BY6" s="217"/>
      <c r="BZ6" s="217"/>
      <c r="CA6" s="217"/>
      <c r="CB6" s="218"/>
      <c r="CC6" s="219"/>
      <c r="CD6" s="219"/>
      <c r="CE6" s="220"/>
      <c r="CF6" s="221"/>
      <c r="CG6" s="221"/>
      <c r="CH6" s="220"/>
      <c r="CI6" s="221"/>
      <c r="CJ6" s="221"/>
      <c r="CK6" s="220"/>
      <c r="CL6" s="221"/>
      <c r="CM6" s="221"/>
      <c r="CN6" s="220"/>
      <c r="CO6" s="221"/>
      <c r="CP6" s="221"/>
      <c r="CQ6" s="220"/>
      <c r="CR6" s="221"/>
      <c r="CS6" s="221"/>
      <c r="CT6" s="221"/>
      <c r="CU6" s="221"/>
      <c r="CV6" s="221"/>
      <c r="CW6" s="220"/>
      <c r="CX6" s="221"/>
      <c r="CY6" s="221"/>
      <c r="CZ6" s="220"/>
      <c r="DA6" s="221"/>
      <c r="DB6" s="221"/>
      <c r="DC6" s="220"/>
      <c r="DD6" s="221"/>
      <c r="DE6" s="221"/>
      <c r="DF6" s="220"/>
      <c r="DG6" s="221"/>
      <c r="DH6" s="221"/>
      <c r="DI6" s="220"/>
      <c r="DJ6" s="221"/>
      <c r="DK6" s="221"/>
      <c r="DL6" s="220"/>
      <c r="DM6" s="221"/>
      <c r="DN6" s="221"/>
      <c r="DO6" s="222"/>
      <c r="DP6" s="222"/>
      <c r="DQ6" s="223"/>
      <c r="DR6" s="223"/>
      <c r="DS6" s="223"/>
      <c r="DT6" s="223"/>
    </row>
    <row r="7" spans="1:124" s="383" customFormat="1" ht="33" customHeight="1">
      <c r="A7" s="388">
        <v>1</v>
      </c>
      <c r="B7" s="399">
        <v>51201</v>
      </c>
      <c r="C7" s="536" t="s">
        <v>0</v>
      </c>
      <c r="D7" s="696"/>
      <c r="E7" s="783">
        <f>'[2]Seat-O'!D7</f>
        <v>15300</v>
      </c>
      <c r="F7" s="673">
        <v>15300</v>
      </c>
      <c r="G7" s="675">
        <f>E7-F7</f>
        <v>0</v>
      </c>
      <c r="H7" s="774">
        <f>'[2]Seat-O'!G7</f>
        <v>15500</v>
      </c>
      <c r="I7" s="673">
        <v>15500</v>
      </c>
      <c r="J7" s="675">
        <f>H7-I7</f>
        <v>0</v>
      </c>
      <c r="K7" s="774">
        <f>'[2]Seat-O'!J7</f>
        <v>15500</v>
      </c>
      <c r="L7" s="673">
        <v>15500</v>
      </c>
      <c r="M7" s="773">
        <f>K7-L7</f>
        <v>0</v>
      </c>
      <c r="N7" s="685"/>
      <c r="O7" s="686"/>
      <c r="P7" s="687"/>
      <c r="Q7" s="774">
        <f>'[2]Seat-O'!M7</f>
        <v>15000</v>
      </c>
      <c r="R7" s="673">
        <v>15000</v>
      </c>
      <c r="S7" s="675">
        <f>Q7-R7</f>
        <v>0</v>
      </c>
      <c r="T7" s="774">
        <f>'[2]Seat-O'!P7</f>
        <v>15300</v>
      </c>
      <c r="U7" s="673"/>
      <c r="V7" s="675">
        <f>T7-U7</f>
        <v>15300</v>
      </c>
      <c r="W7" s="774">
        <f>'[2]Seat-O'!S7</f>
        <v>15400</v>
      </c>
      <c r="X7" s="673"/>
      <c r="Y7" s="773">
        <f>W7-X7</f>
        <v>15400</v>
      </c>
      <c r="Z7" s="685"/>
      <c r="AA7" s="700"/>
      <c r="AB7" s="687"/>
      <c r="AC7" s="779">
        <f>E7+H7+K7+Q7+T7+W7</f>
        <v>92000</v>
      </c>
      <c r="AD7" s="776">
        <f>F7+I7+L7+R7+U7+X7</f>
        <v>61300</v>
      </c>
      <c r="AE7" s="777">
        <f>AC7-AD7</f>
        <v>30700</v>
      </c>
      <c r="AF7" s="772">
        <f>'[2]Seat-O'!Y7</f>
        <v>15400</v>
      </c>
      <c r="AG7" s="673"/>
      <c r="AH7" s="674">
        <f>AF7-AG7</f>
        <v>15400</v>
      </c>
      <c r="AI7" s="774">
        <f>'[2]Seat-O'!AB7</f>
        <v>15300</v>
      </c>
      <c r="AJ7" s="673"/>
      <c r="AK7" s="675">
        <f>AI7-AJ7</f>
        <v>15300</v>
      </c>
      <c r="AL7" s="774">
        <f>'[2]Seat-O'!AE7</f>
        <v>15300</v>
      </c>
      <c r="AM7" s="673"/>
      <c r="AN7" s="675">
        <f>AL7-AM7</f>
        <v>15300</v>
      </c>
      <c r="AO7" s="685"/>
      <c r="AP7" s="703"/>
      <c r="AQ7" s="704"/>
      <c r="AR7" s="774">
        <f>'[2]Seat-O'!AH7</f>
        <v>15300</v>
      </c>
      <c r="AS7" s="673"/>
      <c r="AT7" s="674">
        <f>AR7-AS7</f>
        <v>15300</v>
      </c>
      <c r="AU7" s="774">
        <f>'[2]Seat-O'!AK7</f>
        <v>14300</v>
      </c>
      <c r="AV7" s="673"/>
      <c r="AW7" s="675">
        <f>AU7-AV7</f>
        <v>14300</v>
      </c>
      <c r="AX7" s="784">
        <f>'[2]Seat-O'!AN7</f>
        <v>14300</v>
      </c>
      <c r="AY7" s="673"/>
      <c r="AZ7" s="773">
        <f>AX7-AY7</f>
        <v>14300</v>
      </c>
      <c r="BA7" s="725"/>
      <c r="BB7" s="728"/>
      <c r="BC7" s="728"/>
      <c r="BD7" s="711">
        <f t="shared" ref="BD7:BD49" si="0">AF7+AI7+AL7+AR7+AU7+AX7</f>
        <v>89900</v>
      </c>
      <c r="BE7" s="715">
        <f t="shared" ref="BE7:BE49" si="1">AG7+AJ7+AM7+AS7+AV7+AY7</f>
        <v>0</v>
      </c>
      <c r="BF7" s="716">
        <f>BD7-BE7</f>
        <v>89900</v>
      </c>
      <c r="BG7" s="717">
        <f>AC7+BD7</f>
        <v>181900</v>
      </c>
      <c r="BH7" s="672">
        <f>AD7+BE7</f>
        <v>61300</v>
      </c>
      <c r="BI7" s="677">
        <f>BG7-BH7</f>
        <v>120600</v>
      </c>
      <c r="BJ7" s="541"/>
      <c r="BK7" s="380"/>
      <c r="BL7" s="374">
        <f>ROUND(VLOOKUP($B7,Test!$A$6:$K$58,4),0)/1000</f>
        <v>31.4</v>
      </c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  <c r="CG7" s="380"/>
      <c r="CH7" s="380"/>
      <c r="CI7" s="380"/>
      <c r="CJ7" s="380"/>
      <c r="CK7" s="380"/>
      <c r="CL7" s="380"/>
      <c r="CM7" s="380"/>
      <c r="CN7" s="380"/>
      <c r="CO7" s="380"/>
      <c r="CP7" s="380"/>
      <c r="CQ7" s="380"/>
      <c r="CR7" s="380"/>
      <c r="CS7" s="380"/>
      <c r="CT7" s="380"/>
      <c r="CU7" s="380"/>
      <c r="CV7" s="380"/>
      <c r="CW7" s="380"/>
      <c r="CX7" s="380"/>
      <c r="CY7" s="380"/>
      <c r="CZ7" s="380"/>
      <c r="DA7" s="380"/>
      <c r="DB7" s="380"/>
      <c r="DC7" s="380"/>
      <c r="DD7" s="380"/>
      <c r="DE7" s="380"/>
      <c r="DF7" s="380"/>
      <c r="DG7" s="380"/>
      <c r="DH7" s="380"/>
      <c r="DI7" s="380"/>
      <c r="DJ7" s="380"/>
      <c r="DK7" s="380"/>
      <c r="DL7" s="380"/>
      <c r="DM7" s="380"/>
      <c r="DN7" s="380"/>
      <c r="DO7" s="391"/>
      <c r="DP7" s="391"/>
      <c r="DQ7" s="380"/>
      <c r="DR7" s="380"/>
      <c r="DS7" s="380"/>
      <c r="DT7" s="380"/>
    </row>
    <row r="8" spans="1:124" s="383" customFormat="1" ht="33" customHeight="1">
      <c r="A8" s="388">
        <f>A7+1</f>
        <v>2</v>
      </c>
      <c r="B8" s="399">
        <v>51202</v>
      </c>
      <c r="C8" s="536" t="s">
        <v>1</v>
      </c>
      <c r="D8" s="697" t="s">
        <v>252</v>
      </c>
      <c r="E8" s="672">
        <f>'[2]Seat-O'!D8</f>
        <v>480000</v>
      </c>
      <c r="F8" s="673">
        <v>425060.86</v>
      </c>
      <c r="G8" s="675">
        <f t="shared" ref="G8:G50" si="2">E8-F8</f>
        <v>54939.140000000014</v>
      </c>
      <c r="H8" s="673">
        <f>'[2]Seat-O'!G8</f>
        <v>576000</v>
      </c>
      <c r="I8" s="673">
        <v>677610.8</v>
      </c>
      <c r="J8" s="675">
        <f t="shared" ref="J8:J50" si="3">H8-I8</f>
        <v>-101610.80000000005</v>
      </c>
      <c r="K8" s="673">
        <f>'[2]Seat-O'!J8</f>
        <v>496800</v>
      </c>
      <c r="L8" s="673">
        <v>347474.89</v>
      </c>
      <c r="M8" s="773">
        <f t="shared" ref="M8:M50" si="4">K8-L8</f>
        <v>149325.10999999999</v>
      </c>
      <c r="N8" s="688"/>
      <c r="O8" s="689"/>
      <c r="P8" s="690"/>
      <c r="Q8" s="673">
        <f>'[2]Seat-O'!M8</f>
        <v>696000</v>
      </c>
      <c r="R8" s="673">
        <v>404382.94</v>
      </c>
      <c r="S8" s="675">
        <f t="shared" ref="S8:S50" si="5">Q8-R8</f>
        <v>291617.06</v>
      </c>
      <c r="T8" s="673">
        <f>'[2]Seat-O'!P8</f>
        <v>600000</v>
      </c>
      <c r="U8" s="673"/>
      <c r="V8" s="675">
        <f t="shared" ref="V8:V50" si="6">T8-U8</f>
        <v>600000</v>
      </c>
      <c r="W8" s="673">
        <f>'[2]Seat-O'!S8</f>
        <v>696000</v>
      </c>
      <c r="X8" s="673"/>
      <c r="Y8" s="773">
        <f t="shared" ref="Y8:Y50" si="7">W8-X8</f>
        <v>696000</v>
      </c>
      <c r="Z8" s="688"/>
      <c r="AA8" s="701"/>
      <c r="AB8" s="690"/>
      <c r="AC8" s="779">
        <f t="shared" ref="AC8:AD30" si="8">E8+H8+K8+Q8+T8+W8</f>
        <v>3544800</v>
      </c>
      <c r="AD8" s="776">
        <f t="shared" si="8"/>
        <v>1854529.4900000002</v>
      </c>
      <c r="AE8" s="777">
        <f t="shared" ref="AE8:AE50" si="9">AC8-AD8</f>
        <v>1690270.5099999998</v>
      </c>
      <c r="AF8" s="672">
        <f>'[2]Seat-O'!Y8</f>
        <v>600000</v>
      </c>
      <c r="AG8" s="673"/>
      <c r="AH8" s="674">
        <f t="shared" ref="AH8:AH50" si="10">AF8-AG8</f>
        <v>600000</v>
      </c>
      <c r="AI8" s="673">
        <f>'[2]Seat-O'!AB8</f>
        <v>696000</v>
      </c>
      <c r="AJ8" s="673"/>
      <c r="AK8" s="675">
        <f t="shared" ref="AK8:AK50" si="11">AI8-AJ8</f>
        <v>696000</v>
      </c>
      <c r="AL8" s="673">
        <f>'[2]Seat-O'!AE8</f>
        <v>600000</v>
      </c>
      <c r="AM8" s="673"/>
      <c r="AN8" s="675">
        <f t="shared" ref="AN8:AN50" si="12">AL8-AM8</f>
        <v>600000</v>
      </c>
      <c r="AO8" s="688"/>
      <c r="AP8" s="689"/>
      <c r="AQ8" s="690"/>
      <c r="AR8" s="673">
        <f>'[2]Seat-O'!AH8</f>
        <v>720000</v>
      </c>
      <c r="AS8" s="673"/>
      <c r="AT8" s="674">
        <f t="shared" ref="AT8:AT50" si="13">AR8-AS8</f>
        <v>720000</v>
      </c>
      <c r="AU8" s="673">
        <f>'[2]Seat-O'!AK8</f>
        <v>600000</v>
      </c>
      <c r="AV8" s="673"/>
      <c r="AW8" s="675">
        <f t="shared" ref="AW8:AW50" si="14">AU8-AV8</f>
        <v>600000</v>
      </c>
      <c r="AX8" s="673">
        <f>'[2]Seat-O'!AN8</f>
        <v>720000</v>
      </c>
      <c r="AY8" s="673"/>
      <c r="AZ8" s="773">
        <f t="shared" ref="AZ8:AZ50" si="15">AX8-AY8</f>
        <v>720000</v>
      </c>
      <c r="BA8" s="688">
        <f t="shared" ref="BA8:BB50" si="16">+AR8+AU8+AX8</f>
        <v>2040000</v>
      </c>
      <c r="BB8" s="701">
        <f t="shared" si="16"/>
        <v>0</v>
      </c>
      <c r="BC8" s="706">
        <f t="shared" ref="BC8:BC50" si="17">BA8-BB8</f>
        <v>2040000</v>
      </c>
      <c r="BD8" s="711">
        <f t="shared" si="0"/>
        <v>3936000</v>
      </c>
      <c r="BE8" s="715">
        <f t="shared" si="1"/>
        <v>0</v>
      </c>
      <c r="BF8" s="716">
        <f t="shared" ref="BF8:BF50" si="18">BD8-BE8</f>
        <v>3936000</v>
      </c>
      <c r="BG8" s="717">
        <f t="shared" ref="BG8:BG50" si="19">AC8+BD8</f>
        <v>7480800</v>
      </c>
      <c r="BH8" s="672">
        <f t="shared" ref="BH8:BH50" si="20">AD8+BE8</f>
        <v>1854529.4900000002</v>
      </c>
      <c r="BI8" s="677">
        <f t="shared" ref="BI8:BI50" si="21">BG8-BH8</f>
        <v>5626270.5099999998</v>
      </c>
      <c r="BJ8" s="541"/>
      <c r="BK8" s="380"/>
      <c r="BL8" s="374">
        <f>ROUND(VLOOKUP($B8,Test!$A$6:$K$58,4),0)/1000</f>
        <v>815.17100000000005</v>
      </c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  <c r="CG8" s="380"/>
      <c r="CH8" s="380"/>
      <c r="CI8" s="380"/>
      <c r="CJ8" s="380"/>
      <c r="CK8" s="380"/>
      <c r="CL8" s="380"/>
      <c r="CM8" s="380"/>
      <c r="CN8" s="380"/>
      <c r="CO8" s="380"/>
      <c r="CP8" s="380"/>
      <c r="CQ8" s="380"/>
      <c r="CR8" s="380"/>
      <c r="CS8" s="380"/>
      <c r="CT8" s="380"/>
      <c r="CU8" s="380"/>
      <c r="CV8" s="380"/>
      <c r="CW8" s="380"/>
      <c r="CX8" s="380"/>
      <c r="CY8" s="380"/>
      <c r="CZ8" s="380"/>
      <c r="DA8" s="380"/>
      <c r="DB8" s="380"/>
      <c r="DC8" s="380"/>
      <c r="DD8" s="380"/>
      <c r="DE8" s="380"/>
      <c r="DF8" s="380"/>
      <c r="DG8" s="380"/>
      <c r="DH8" s="380"/>
      <c r="DI8" s="380"/>
      <c r="DJ8" s="380"/>
      <c r="DK8" s="380"/>
      <c r="DL8" s="380"/>
      <c r="DM8" s="380"/>
      <c r="DN8" s="380"/>
      <c r="DO8" s="391"/>
      <c r="DP8" s="391"/>
      <c r="DQ8" s="380"/>
      <c r="DR8" s="380"/>
      <c r="DS8" s="380"/>
      <c r="DT8" s="380"/>
    </row>
    <row r="9" spans="1:124" s="383" customFormat="1" ht="33" customHeight="1">
      <c r="A9" s="388">
        <f t="shared" ref="A9:A50" si="22">A8+1</f>
        <v>3</v>
      </c>
      <c r="B9" s="399">
        <v>51203</v>
      </c>
      <c r="C9" s="536" t="s">
        <v>2</v>
      </c>
      <c r="D9" s="697" t="s">
        <v>253</v>
      </c>
      <c r="E9" s="680">
        <f>'[2]Seat-O'!D9</f>
        <v>498450</v>
      </c>
      <c r="F9" s="673">
        <v>660285.57999999996</v>
      </c>
      <c r="G9" s="675">
        <f t="shared" si="2"/>
        <v>-161835.57999999996</v>
      </c>
      <c r="H9" s="681">
        <f>'[2]Seat-O'!G9</f>
        <v>35150</v>
      </c>
      <c r="I9" s="673">
        <v>37025.980000000003</v>
      </c>
      <c r="J9" s="675">
        <f t="shared" si="3"/>
        <v>-1875.9800000000032</v>
      </c>
      <c r="K9" s="681">
        <f>'[2]Seat-O'!J9</f>
        <v>36050</v>
      </c>
      <c r="L9" s="673">
        <v>4793.3599999999997</v>
      </c>
      <c r="M9" s="773">
        <f t="shared" si="4"/>
        <v>31256.639999999999</v>
      </c>
      <c r="N9" s="688"/>
      <c r="O9" s="689"/>
      <c r="P9" s="690"/>
      <c r="Q9" s="681">
        <f>'[2]Seat-O'!M9</f>
        <v>33150</v>
      </c>
      <c r="R9" s="673">
        <v>11339.12</v>
      </c>
      <c r="S9" s="675">
        <f t="shared" si="5"/>
        <v>21810.879999999997</v>
      </c>
      <c r="T9" s="681">
        <f>'[2]Seat-O'!P9</f>
        <v>37470</v>
      </c>
      <c r="U9" s="673"/>
      <c r="V9" s="675">
        <f t="shared" si="6"/>
        <v>37470</v>
      </c>
      <c r="W9" s="681">
        <f>'[2]Seat-O'!S9</f>
        <v>36950</v>
      </c>
      <c r="X9" s="673"/>
      <c r="Y9" s="773">
        <f t="shared" si="7"/>
        <v>36950</v>
      </c>
      <c r="Z9" s="688"/>
      <c r="AA9" s="701"/>
      <c r="AB9" s="690"/>
      <c r="AC9" s="779">
        <f t="shared" si="8"/>
        <v>677220</v>
      </c>
      <c r="AD9" s="776">
        <f t="shared" si="8"/>
        <v>713444.03999999992</v>
      </c>
      <c r="AE9" s="777">
        <f t="shared" si="9"/>
        <v>-36224.039999999921</v>
      </c>
      <c r="AF9" s="680">
        <f>'[2]Seat-O'!Y9</f>
        <v>34450</v>
      </c>
      <c r="AG9" s="673"/>
      <c r="AH9" s="674">
        <f t="shared" si="10"/>
        <v>34450</v>
      </c>
      <c r="AI9" s="681">
        <f>'[2]Seat-O'!AB9</f>
        <v>36450</v>
      </c>
      <c r="AJ9" s="673"/>
      <c r="AK9" s="675">
        <f t="shared" si="11"/>
        <v>36450</v>
      </c>
      <c r="AL9" s="681">
        <f>'[2]Seat-O'!AE9</f>
        <v>37350</v>
      </c>
      <c r="AM9" s="673"/>
      <c r="AN9" s="675">
        <f t="shared" si="12"/>
        <v>37350</v>
      </c>
      <c r="AO9" s="688"/>
      <c r="AP9" s="689"/>
      <c r="AQ9" s="690"/>
      <c r="AR9" s="681">
        <f>'[2]Seat-O'!AH9</f>
        <v>34450</v>
      </c>
      <c r="AS9" s="673"/>
      <c r="AT9" s="674">
        <f t="shared" si="13"/>
        <v>34450</v>
      </c>
      <c r="AU9" s="681">
        <f>'[2]Seat-O'!AK9</f>
        <v>34925</v>
      </c>
      <c r="AV9" s="673"/>
      <c r="AW9" s="675">
        <f t="shared" si="14"/>
        <v>34925</v>
      </c>
      <c r="AX9" s="681">
        <f>'[2]Seat-O'!AN9</f>
        <v>33150</v>
      </c>
      <c r="AY9" s="673"/>
      <c r="AZ9" s="773">
        <f t="shared" si="15"/>
        <v>33150</v>
      </c>
      <c r="BA9" s="688">
        <f t="shared" si="16"/>
        <v>102525</v>
      </c>
      <c r="BB9" s="701">
        <f t="shared" si="16"/>
        <v>0</v>
      </c>
      <c r="BC9" s="706">
        <f t="shared" si="17"/>
        <v>102525</v>
      </c>
      <c r="BD9" s="711">
        <f t="shared" si="0"/>
        <v>210775</v>
      </c>
      <c r="BE9" s="715">
        <f t="shared" si="1"/>
        <v>0</v>
      </c>
      <c r="BF9" s="716">
        <f t="shared" si="18"/>
        <v>210775</v>
      </c>
      <c r="BG9" s="717">
        <f t="shared" si="19"/>
        <v>887995</v>
      </c>
      <c r="BH9" s="680">
        <f t="shared" si="20"/>
        <v>713444.03999999992</v>
      </c>
      <c r="BI9" s="677">
        <f t="shared" si="21"/>
        <v>174550.96000000008</v>
      </c>
      <c r="BJ9" s="541"/>
      <c r="BK9" s="380"/>
      <c r="BL9" s="374">
        <f>ROUND(VLOOKUP($B9,Test!$A$6:$K$58,4),0)/1000</f>
        <v>55.905999999999999</v>
      </c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  <c r="CG9" s="380"/>
      <c r="CH9" s="380"/>
      <c r="CI9" s="380"/>
      <c r="CJ9" s="380"/>
      <c r="CK9" s="380"/>
      <c r="CL9" s="380"/>
      <c r="CM9" s="380"/>
      <c r="CN9" s="380"/>
      <c r="CO9" s="380"/>
      <c r="CP9" s="380"/>
      <c r="CQ9" s="380"/>
      <c r="CR9" s="380"/>
      <c r="CS9" s="380"/>
      <c r="CT9" s="380"/>
      <c r="CU9" s="380"/>
      <c r="CV9" s="380"/>
      <c r="CW9" s="380"/>
      <c r="CX9" s="380"/>
      <c r="CY9" s="380"/>
      <c r="CZ9" s="380"/>
      <c r="DA9" s="380"/>
      <c r="DB9" s="380"/>
      <c r="DC9" s="380"/>
      <c r="DD9" s="380"/>
      <c r="DE9" s="380"/>
      <c r="DF9" s="380"/>
      <c r="DG9" s="380"/>
      <c r="DH9" s="380"/>
      <c r="DI9" s="380"/>
      <c r="DJ9" s="380"/>
      <c r="DK9" s="380"/>
      <c r="DL9" s="380"/>
      <c r="DM9" s="380"/>
      <c r="DN9" s="380"/>
      <c r="DO9" s="391"/>
      <c r="DP9" s="391"/>
      <c r="DQ9" s="380"/>
      <c r="DR9" s="380"/>
      <c r="DS9" s="380"/>
      <c r="DT9" s="380"/>
    </row>
    <row r="10" spans="1:124" s="383" customFormat="1" ht="33" customHeight="1">
      <c r="A10" s="388">
        <f t="shared" si="22"/>
        <v>4</v>
      </c>
      <c r="B10" s="399">
        <v>51299</v>
      </c>
      <c r="C10" s="536" t="s">
        <v>3</v>
      </c>
      <c r="D10" s="697" t="s">
        <v>254</v>
      </c>
      <c r="E10" s="672">
        <f>'[2]Seat-O'!D10</f>
        <v>49900</v>
      </c>
      <c r="F10" s="673">
        <v>38265.43</v>
      </c>
      <c r="G10" s="675">
        <f t="shared" si="2"/>
        <v>11634.57</v>
      </c>
      <c r="H10" s="673">
        <f>'[2]Seat-O'!G10</f>
        <v>268300</v>
      </c>
      <c r="I10" s="673">
        <v>365998.65</v>
      </c>
      <c r="J10" s="675">
        <f t="shared" si="3"/>
        <v>-97698.650000000023</v>
      </c>
      <c r="K10" s="673">
        <f>'[2]Seat-O'!J10</f>
        <v>162220</v>
      </c>
      <c r="L10" s="673">
        <v>126963.59</v>
      </c>
      <c r="M10" s="773">
        <f t="shared" si="4"/>
        <v>35256.410000000003</v>
      </c>
      <c r="N10" s="688"/>
      <c r="O10" s="689"/>
      <c r="P10" s="690"/>
      <c r="Q10" s="673">
        <f>'[2]Seat-O'!M10</f>
        <v>137260</v>
      </c>
      <c r="R10" s="673">
        <v>8748.44</v>
      </c>
      <c r="S10" s="675">
        <f t="shared" si="5"/>
        <v>128511.56</v>
      </c>
      <c r="T10" s="673">
        <f>'[2]Seat-O'!P10</f>
        <v>49900</v>
      </c>
      <c r="U10" s="673"/>
      <c r="V10" s="675">
        <f t="shared" si="6"/>
        <v>49900</v>
      </c>
      <c r="W10" s="673">
        <f>'[2]Seat-O'!S10</f>
        <v>52400</v>
      </c>
      <c r="X10" s="673"/>
      <c r="Y10" s="773">
        <f t="shared" si="7"/>
        <v>52400</v>
      </c>
      <c r="Z10" s="688"/>
      <c r="AA10" s="701"/>
      <c r="AB10" s="690"/>
      <c r="AC10" s="779">
        <f t="shared" si="8"/>
        <v>719980</v>
      </c>
      <c r="AD10" s="776">
        <f t="shared" si="8"/>
        <v>539976.11</v>
      </c>
      <c r="AE10" s="777">
        <f t="shared" si="9"/>
        <v>180003.89</v>
      </c>
      <c r="AF10" s="672">
        <f>'[2]Seat-O'!Y10</f>
        <v>49900</v>
      </c>
      <c r="AG10" s="673"/>
      <c r="AH10" s="674">
        <f t="shared" si="10"/>
        <v>49900</v>
      </c>
      <c r="AI10" s="673">
        <f>'[2]Seat-O'!AB10</f>
        <v>49900</v>
      </c>
      <c r="AJ10" s="673"/>
      <c r="AK10" s="675">
        <f t="shared" si="11"/>
        <v>49900</v>
      </c>
      <c r="AL10" s="673">
        <f>'[2]Seat-O'!AE10</f>
        <v>95050</v>
      </c>
      <c r="AM10" s="673"/>
      <c r="AN10" s="675">
        <f t="shared" si="12"/>
        <v>95050</v>
      </c>
      <c r="AO10" s="688"/>
      <c r="AP10" s="689"/>
      <c r="AQ10" s="690"/>
      <c r="AR10" s="673">
        <f>'[2]Seat-O'!AH10</f>
        <v>205825</v>
      </c>
      <c r="AS10" s="673"/>
      <c r="AT10" s="674">
        <f t="shared" si="13"/>
        <v>205825</v>
      </c>
      <c r="AU10" s="673">
        <f>'[2]Seat-O'!AK10</f>
        <v>205825</v>
      </c>
      <c r="AV10" s="673"/>
      <c r="AW10" s="675">
        <f t="shared" si="14"/>
        <v>205825</v>
      </c>
      <c r="AX10" s="673">
        <f>'[2]Seat-O'!AN10</f>
        <v>195780</v>
      </c>
      <c r="AY10" s="673"/>
      <c r="AZ10" s="773">
        <f t="shared" si="15"/>
        <v>195780</v>
      </c>
      <c r="BA10" s="688">
        <f t="shared" si="16"/>
        <v>607430</v>
      </c>
      <c r="BB10" s="701">
        <f t="shared" si="16"/>
        <v>0</v>
      </c>
      <c r="BC10" s="706">
        <f t="shared" si="17"/>
        <v>607430</v>
      </c>
      <c r="BD10" s="711">
        <f t="shared" si="0"/>
        <v>802280</v>
      </c>
      <c r="BE10" s="715">
        <f t="shared" si="1"/>
        <v>0</v>
      </c>
      <c r="BF10" s="716">
        <f t="shared" si="18"/>
        <v>802280</v>
      </c>
      <c r="BG10" s="717">
        <f t="shared" si="19"/>
        <v>1522260</v>
      </c>
      <c r="BH10" s="672">
        <f t="shared" si="20"/>
        <v>539976.11</v>
      </c>
      <c r="BI10" s="677">
        <f t="shared" si="21"/>
        <v>982283.89</v>
      </c>
      <c r="BJ10" s="541"/>
      <c r="BK10" s="380"/>
      <c r="BL10" s="374">
        <f>ROUND(VLOOKUP($B10,Test!$A$6:$K$58,4),0)/1000</f>
        <v>63.598999999999997</v>
      </c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  <c r="CG10" s="380"/>
      <c r="CH10" s="380"/>
      <c r="CI10" s="380"/>
      <c r="CJ10" s="380"/>
      <c r="CK10" s="380"/>
      <c r="CL10" s="380"/>
      <c r="CM10" s="380"/>
      <c r="CN10" s="380"/>
      <c r="CO10" s="380"/>
      <c r="CP10" s="380"/>
      <c r="CQ10" s="380"/>
      <c r="CR10" s="380"/>
      <c r="CS10" s="380"/>
      <c r="CT10" s="380"/>
      <c r="CU10" s="380"/>
      <c r="CV10" s="380"/>
      <c r="CW10" s="380"/>
      <c r="CX10" s="380"/>
      <c r="CY10" s="380"/>
      <c r="CZ10" s="380"/>
      <c r="DA10" s="380"/>
      <c r="DB10" s="380"/>
      <c r="DC10" s="380"/>
      <c r="DD10" s="380"/>
      <c r="DE10" s="380"/>
      <c r="DF10" s="380"/>
      <c r="DG10" s="380"/>
      <c r="DH10" s="380"/>
      <c r="DI10" s="380"/>
      <c r="DJ10" s="380"/>
      <c r="DK10" s="380"/>
      <c r="DL10" s="380"/>
      <c r="DM10" s="380"/>
      <c r="DN10" s="380"/>
      <c r="DO10" s="391"/>
      <c r="DP10" s="391"/>
      <c r="DQ10" s="380"/>
      <c r="DR10" s="380"/>
      <c r="DS10" s="380"/>
      <c r="DT10" s="380"/>
    </row>
    <row r="11" spans="1:124" s="383" customFormat="1" ht="33" customHeight="1">
      <c r="A11" s="388">
        <f t="shared" si="22"/>
        <v>5</v>
      </c>
      <c r="B11" s="399">
        <v>51301</v>
      </c>
      <c r="C11" s="536" t="s">
        <v>4</v>
      </c>
      <c r="D11" s="697" t="s">
        <v>255</v>
      </c>
      <c r="E11" s="672">
        <f>'[2]Seat-O'!D11</f>
        <v>4408941.3900000006</v>
      </c>
      <c r="F11" s="673">
        <v>4408941.3899999997</v>
      </c>
      <c r="G11" s="675">
        <f t="shared" si="2"/>
        <v>0</v>
      </c>
      <c r="H11" s="673">
        <f>'[2]Seat-O'!G11</f>
        <v>4408941.3900000006</v>
      </c>
      <c r="I11" s="673">
        <v>4408941.3899999997</v>
      </c>
      <c r="J11" s="675">
        <f t="shared" si="3"/>
        <v>0</v>
      </c>
      <c r="K11" s="673">
        <f>'[2]Seat-O'!J11</f>
        <v>4408941.3900000006</v>
      </c>
      <c r="L11" s="673">
        <v>4408941.3899999997</v>
      </c>
      <c r="M11" s="773">
        <f t="shared" si="4"/>
        <v>0</v>
      </c>
      <c r="N11" s="688"/>
      <c r="O11" s="689"/>
      <c r="P11" s="690"/>
      <c r="Q11" s="673">
        <f>'[2]Seat-O'!M11</f>
        <v>4408941.3900000006</v>
      </c>
      <c r="R11" s="673">
        <v>4408941.3899999997</v>
      </c>
      <c r="S11" s="675">
        <f t="shared" si="5"/>
        <v>0</v>
      </c>
      <c r="T11" s="673">
        <f>'[2]Seat-O'!P11</f>
        <v>4408941.3900000006</v>
      </c>
      <c r="U11" s="673"/>
      <c r="V11" s="675">
        <f t="shared" si="6"/>
        <v>4408941.3900000006</v>
      </c>
      <c r="W11" s="673">
        <f>'[2]Seat-O'!S11</f>
        <v>4408941.3900000006</v>
      </c>
      <c r="X11" s="673"/>
      <c r="Y11" s="773">
        <f t="shared" si="7"/>
        <v>4408941.3900000006</v>
      </c>
      <c r="Z11" s="688"/>
      <c r="AA11" s="701"/>
      <c r="AB11" s="690"/>
      <c r="AC11" s="779">
        <f t="shared" si="8"/>
        <v>26453648.340000004</v>
      </c>
      <c r="AD11" s="776">
        <f t="shared" si="8"/>
        <v>17635765.559999999</v>
      </c>
      <c r="AE11" s="777">
        <f t="shared" si="9"/>
        <v>8817882.7800000049</v>
      </c>
      <c r="AF11" s="672">
        <f>'[2]Seat-O'!Y11</f>
        <v>4682641.3900000006</v>
      </c>
      <c r="AG11" s="673"/>
      <c r="AH11" s="674">
        <f t="shared" si="10"/>
        <v>4682641.3900000006</v>
      </c>
      <c r="AI11" s="673">
        <f>'[2]Seat-O'!AB11</f>
        <v>4682641.3900000006</v>
      </c>
      <c r="AJ11" s="673"/>
      <c r="AK11" s="675">
        <f t="shared" si="11"/>
        <v>4682641.3900000006</v>
      </c>
      <c r="AL11" s="673">
        <f>'[2]Seat-O'!AE11</f>
        <v>4682641.3900000006</v>
      </c>
      <c r="AM11" s="673"/>
      <c r="AN11" s="675">
        <f t="shared" si="12"/>
        <v>4682641.3900000006</v>
      </c>
      <c r="AO11" s="688"/>
      <c r="AP11" s="689"/>
      <c r="AQ11" s="690"/>
      <c r="AR11" s="673">
        <f>'[2]Seat-O'!AH11</f>
        <v>4682641.3900000006</v>
      </c>
      <c r="AS11" s="673"/>
      <c r="AT11" s="674">
        <f t="shared" si="13"/>
        <v>4682641.3900000006</v>
      </c>
      <c r="AU11" s="673">
        <f>'[2]Seat-O'!AK11</f>
        <v>4682641.3900000006</v>
      </c>
      <c r="AV11" s="673"/>
      <c r="AW11" s="675">
        <f t="shared" si="14"/>
        <v>4682641.3900000006</v>
      </c>
      <c r="AX11" s="673">
        <f>'[2]Seat-O'!AN11</f>
        <v>4682641.3900000006</v>
      </c>
      <c r="AY11" s="673"/>
      <c r="AZ11" s="773">
        <f t="shared" si="15"/>
        <v>4682641.3900000006</v>
      </c>
      <c r="BA11" s="688">
        <f t="shared" si="16"/>
        <v>14047924.170000002</v>
      </c>
      <c r="BB11" s="701">
        <f t="shared" si="16"/>
        <v>0</v>
      </c>
      <c r="BC11" s="706">
        <f t="shared" si="17"/>
        <v>14047924.170000002</v>
      </c>
      <c r="BD11" s="711">
        <f t="shared" si="0"/>
        <v>28095848.340000004</v>
      </c>
      <c r="BE11" s="715">
        <f t="shared" si="1"/>
        <v>0</v>
      </c>
      <c r="BF11" s="716">
        <f t="shared" si="18"/>
        <v>28095848.340000004</v>
      </c>
      <c r="BG11" s="717">
        <f t="shared" si="19"/>
        <v>54549496.680000007</v>
      </c>
      <c r="BH11" s="672">
        <f t="shared" si="20"/>
        <v>17635765.559999999</v>
      </c>
      <c r="BI11" s="677">
        <f t="shared" si="21"/>
        <v>36913731.120000005</v>
      </c>
      <c r="BJ11" s="541"/>
      <c r="BK11" s="380"/>
      <c r="BL11" s="374">
        <f>ROUND(VLOOKUP($B11,Test!$A$6:$K$58,4),0)/1000</f>
        <v>4493.2969999999996</v>
      </c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  <c r="CG11" s="380"/>
      <c r="CH11" s="380"/>
      <c r="CI11" s="380"/>
      <c r="CJ11" s="380"/>
      <c r="CK11" s="380"/>
      <c r="CL11" s="380"/>
      <c r="CM11" s="380"/>
      <c r="CN11" s="380"/>
      <c r="CO11" s="380"/>
      <c r="CP11" s="380"/>
      <c r="CQ11" s="380"/>
      <c r="CR11" s="380"/>
      <c r="CS11" s="380"/>
      <c r="CT11" s="380"/>
      <c r="CU11" s="380"/>
      <c r="CV11" s="380"/>
      <c r="CW11" s="380"/>
      <c r="CX11" s="380"/>
      <c r="CY11" s="380"/>
      <c r="CZ11" s="380"/>
      <c r="DA11" s="380"/>
      <c r="DB11" s="380"/>
      <c r="DC11" s="380"/>
      <c r="DD11" s="380"/>
      <c r="DE11" s="380"/>
      <c r="DF11" s="380"/>
      <c r="DG11" s="380"/>
      <c r="DH11" s="380"/>
      <c r="DI11" s="380"/>
      <c r="DJ11" s="380"/>
      <c r="DK11" s="380"/>
      <c r="DL11" s="380"/>
      <c r="DM11" s="380"/>
      <c r="DN11" s="380"/>
      <c r="DO11" s="391"/>
      <c r="DP11" s="391"/>
      <c r="DQ11" s="380"/>
      <c r="DR11" s="380"/>
      <c r="DS11" s="380"/>
      <c r="DT11" s="380"/>
    </row>
    <row r="12" spans="1:124" s="383" customFormat="1" ht="33" customHeight="1">
      <c r="A12" s="388">
        <f t="shared" si="22"/>
        <v>6</v>
      </c>
      <c r="B12" s="399">
        <v>51302</v>
      </c>
      <c r="C12" s="536" t="s">
        <v>5</v>
      </c>
      <c r="D12" s="697" t="s">
        <v>256</v>
      </c>
      <c r="E12" s="672">
        <f>'[2]Seat-O'!D12</f>
        <v>48451</v>
      </c>
      <c r="F12" s="673">
        <v>48451</v>
      </c>
      <c r="G12" s="675">
        <f t="shared" si="2"/>
        <v>0</v>
      </c>
      <c r="H12" s="673">
        <f>'[2]Seat-O'!G12</f>
        <v>45325.860000000015</v>
      </c>
      <c r="I12" s="673">
        <v>45325.86</v>
      </c>
      <c r="J12" s="675">
        <f t="shared" si="3"/>
        <v>0</v>
      </c>
      <c r="K12" s="673">
        <f>'[2]Seat-O'!J12</f>
        <v>48451</v>
      </c>
      <c r="L12" s="673">
        <v>41698.18</v>
      </c>
      <c r="M12" s="773">
        <f t="shared" si="4"/>
        <v>6752.82</v>
      </c>
      <c r="N12" s="688"/>
      <c r="O12" s="689"/>
      <c r="P12" s="690"/>
      <c r="Q12" s="673">
        <f>'[2]Seat-O'!M12</f>
        <v>47409</v>
      </c>
      <c r="R12" s="673">
        <v>47409</v>
      </c>
      <c r="S12" s="675">
        <f t="shared" si="5"/>
        <v>0</v>
      </c>
      <c r="T12" s="673">
        <f>'[2]Seat-O'!P12</f>
        <v>48989.609999999986</v>
      </c>
      <c r="U12" s="673"/>
      <c r="V12" s="675">
        <f t="shared" si="6"/>
        <v>48989.609999999986</v>
      </c>
      <c r="W12" s="673">
        <f>'[2]Seat-O'!S12</f>
        <v>47409</v>
      </c>
      <c r="X12" s="673"/>
      <c r="Y12" s="773">
        <f t="shared" si="7"/>
        <v>47409</v>
      </c>
      <c r="Z12" s="688"/>
      <c r="AA12" s="701"/>
      <c r="AB12" s="690"/>
      <c r="AC12" s="779">
        <f t="shared" si="8"/>
        <v>286035.46999999997</v>
      </c>
      <c r="AD12" s="776">
        <f t="shared" si="8"/>
        <v>182884.04</v>
      </c>
      <c r="AE12" s="777">
        <f t="shared" si="9"/>
        <v>103151.42999999996</v>
      </c>
      <c r="AF12" s="672">
        <f>'[2]Seat-O'!Y12</f>
        <v>48989</v>
      </c>
      <c r="AG12" s="673"/>
      <c r="AH12" s="674">
        <f t="shared" si="10"/>
        <v>48989</v>
      </c>
      <c r="AI12" s="673">
        <f>'[2]Seat-O'!AB12</f>
        <v>48989</v>
      </c>
      <c r="AJ12" s="673"/>
      <c r="AK12" s="675">
        <f t="shared" si="11"/>
        <v>48989</v>
      </c>
      <c r="AL12" s="673">
        <f>'[2]Seat-O'!AE12</f>
        <v>47409.869999999995</v>
      </c>
      <c r="AM12" s="673"/>
      <c r="AN12" s="675">
        <f t="shared" si="12"/>
        <v>47409.869999999995</v>
      </c>
      <c r="AO12" s="688"/>
      <c r="AP12" s="689"/>
      <c r="AQ12" s="690"/>
      <c r="AR12" s="673">
        <f>'[2]Seat-O'!AH12</f>
        <v>48990</v>
      </c>
      <c r="AS12" s="673"/>
      <c r="AT12" s="674">
        <f t="shared" si="13"/>
        <v>48990</v>
      </c>
      <c r="AU12" s="673">
        <f>'[2]Seat-O'!AK12</f>
        <v>47409.010000000009</v>
      </c>
      <c r="AV12" s="673"/>
      <c r="AW12" s="675">
        <f t="shared" si="14"/>
        <v>47409.010000000009</v>
      </c>
      <c r="AX12" s="673">
        <f>'[2]Seat-O'!AN12</f>
        <v>48990</v>
      </c>
      <c r="AY12" s="673"/>
      <c r="AZ12" s="773">
        <f t="shared" si="15"/>
        <v>48990</v>
      </c>
      <c r="BA12" s="688">
        <f t="shared" si="16"/>
        <v>145389.01</v>
      </c>
      <c r="BB12" s="701">
        <f t="shared" si="16"/>
        <v>0</v>
      </c>
      <c r="BC12" s="706">
        <f t="shared" si="17"/>
        <v>145389.01</v>
      </c>
      <c r="BD12" s="711">
        <f t="shared" si="0"/>
        <v>290776.88</v>
      </c>
      <c r="BE12" s="715">
        <f t="shared" si="1"/>
        <v>0</v>
      </c>
      <c r="BF12" s="716">
        <f t="shared" si="18"/>
        <v>290776.88</v>
      </c>
      <c r="BG12" s="717">
        <f t="shared" si="19"/>
        <v>576812.35</v>
      </c>
      <c r="BH12" s="672">
        <f t="shared" si="20"/>
        <v>182884.04</v>
      </c>
      <c r="BI12" s="677">
        <f t="shared" si="21"/>
        <v>393928.30999999994</v>
      </c>
      <c r="BJ12" s="541"/>
      <c r="BK12" s="380"/>
      <c r="BL12" s="374">
        <f>ROUND(VLOOKUP($B12,Test!$A$6:$K$58,4),0)/1000</f>
        <v>68.456999999999994</v>
      </c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  <c r="CG12" s="380"/>
      <c r="CH12" s="380"/>
      <c r="CI12" s="380"/>
      <c r="CJ12" s="380"/>
      <c r="CK12" s="380"/>
      <c r="CL12" s="380"/>
      <c r="CM12" s="380"/>
      <c r="CN12" s="380"/>
      <c r="CO12" s="380"/>
      <c r="CP12" s="380"/>
      <c r="CQ12" s="380"/>
      <c r="CR12" s="380"/>
      <c r="CS12" s="380"/>
      <c r="CT12" s="380"/>
      <c r="CU12" s="380"/>
      <c r="CV12" s="380"/>
      <c r="CW12" s="380"/>
      <c r="CX12" s="380"/>
      <c r="CY12" s="380"/>
      <c r="CZ12" s="380"/>
      <c r="DA12" s="380"/>
      <c r="DB12" s="380"/>
      <c r="DC12" s="380"/>
      <c r="DD12" s="380"/>
      <c r="DE12" s="380"/>
      <c r="DF12" s="380"/>
      <c r="DG12" s="380"/>
      <c r="DH12" s="380"/>
      <c r="DI12" s="380"/>
      <c r="DJ12" s="380"/>
      <c r="DK12" s="380"/>
      <c r="DL12" s="380"/>
      <c r="DM12" s="380"/>
      <c r="DN12" s="380"/>
      <c r="DO12" s="391"/>
      <c r="DP12" s="391"/>
      <c r="DQ12" s="380"/>
      <c r="DR12" s="380"/>
      <c r="DS12" s="380"/>
      <c r="DT12" s="380"/>
    </row>
    <row r="13" spans="1:124" s="383" customFormat="1" ht="33" customHeight="1">
      <c r="A13" s="388">
        <f t="shared" si="22"/>
        <v>7</v>
      </c>
      <c r="B13" s="399">
        <v>51306</v>
      </c>
      <c r="C13" s="536" t="s">
        <v>6</v>
      </c>
      <c r="D13" s="697" t="s">
        <v>257</v>
      </c>
      <c r="E13" s="672">
        <f>'[2]Seat-O'!D13</f>
        <v>0</v>
      </c>
      <c r="F13" s="673"/>
      <c r="G13" s="675">
        <f t="shared" si="2"/>
        <v>0</v>
      </c>
      <c r="H13" s="673">
        <f>'[2]Seat-O'!G13</f>
        <v>0</v>
      </c>
      <c r="I13" s="673"/>
      <c r="J13" s="675">
        <f t="shared" si="3"/>
        <v>0</v>
      </c>
      <c r="K13" s="673">
        <f>'[2]Seat-O'!J13</f>
        <v>0</v>
      </c>
      <c r="L13" s="673"/>
      <c r="M13" s="773">
        <f t="shared" si="4"/>
        <v>0</v>
      </c>
      <c r="N13" s="688"/>
      <c r="O13" s="689"/>
      <c r="P13" s="690"/>
      <c r="Q13" s="673">
        <f>'[2]Seat-O'!M13</f>
        <v>0</v>
      </c>
      <c r="R13" s="673"/>
      <c r="S13" s="675">
        <f t="shared" si="5"/>
        <v>0</v>
      </c>
      <c r="T13" s="673">
        <f>'[2]Seat-O'!P13</f>
        <v>0</v>
      </c>
      <c r="U13" s="673"/>
      <c r="V13" s="675">
        <f t="shared" si="6"/>
        <v>0</v>
      </c>
      <c r="W13" s="673">
        <f>'[2]Seat-O'!S13</f>
        <v>0</v>
      </c>
      <c r="X13" s="673"/>
      <c r="Y13" s="773">
        <f t="shared" si="7"/>
        <v>0</v>
      </c>
      <c r="Z13" s="688"/>
      <c r="AA13" s="701"/>
      <c r="AB13" s="690"/>
      <c r="AC13" s="779">
        <f t="shared" si="8"/>
        <v>0</v>
      </c>
      <c r="AD13" s="776">
        <f t="shared" si="8"/>
        <v>0</v>
      </c>
      <c r="AE13" s="777">
        <f t="shared" si="9"/>
        <v>0</v>
      </c>
      <c r="AF13" s="672">
        <f>'[2]Seat-O'!Y13</f>
        <v>0</v>
      </c>
      <c r="AG13" s="673"/>
      <c r="AH13" s="674">
        <f t="shared" si="10"/>
        <v>0</v>
      </c>
      <c r="AI13" s="673">
        <f>'[2]Seat-O'!AB13</f>
        <v>0</v>
      </c>
      <c r="AJ13" s="673"/>
      <c r="AK13" s="675">
        <f t="shared" si="11"/>
        <v>0</v>
      </c>
      <c r="AL13" s="673">
        <f>'[2]Seat-O'!AE13</f>
        <v>0</v>
      </c>
      <c r="AM13" s="673"/>
      <c r="AN13" s="675">
        <f t="shared" si="12"/>
        <v>0</v>
      </c>
      <c r="AO13" s="688"/>
      <c r="AP13" s="689"/>
      <c r="AQ13" s="690"/>
      <c r="AR13" s="673">
        <f>'[2]Seat-O'!AH13</f>
        <v>0</v>
      </c>
      <c r="AS13" s="673"/>
      <c r="AT13" s="674">
        <f t="shared" si="13"/>
        <v>0</v>
      </c>
      <c r="AU13" s="673">
        <f>'[2]Seat-O'!AK13</f>
        <v>0</v>
      </c>
      <c r="AV13" s="673"/>
      <c r="AW13" s="675">
        <f t="shared" si="14"/>
        <v>0</v>
      </c>
      <c r="AX13" s="673">
        <f>'[2]Seat-O'!AN13</f>
        <v>0</v>
      </c>
      <c r="AY13" s="673"/>
      <c r="AZ13" s="773">
        <f t="shared" si="15"/>
        <v>0</v>
      </c>
      <c r="BA13" s="688">
        <f t="shared" si="16"/>
        <v>0</v>
      </c>
      <c r="BB13" s="701">
        <f t="shared" si="16"/>
        <v>0</v>
      </c>
      <c r="BC13" s="706">
        <f t="shared" si="17"/>
        <v>0</v>
      </c>
      <c r="BD13" s="711">
        <f t="shared" si="0"/>
        <v>0</v>
      </c>
      <c r="BE13" s="715">
        <f t="shared" si="1"/>
        <v>0</v>
      </c>
      <c r="BF13" s="716">
        <f t="shared" si="18"/>
        <v>0</v>
      </c>
      <c r="BG13" s="717">
        <f t="shared" si="19"/>
        <v>0</v>
      </c>
      <c r="BH13" s="672">
        <f t="shared" si="20"/>
        <v>0</v>
      </c>
      <c r="BI13" s="677">
        <f t="shared" si="21"/>
        <v>0</v>
      </c>
      <c r="BJ13" s="541"/>
      <c r="BK13" s="380"/>
      <c r="BL13" s="374">
        <f>ROUND(VLOOKUP($B13,Test!$A$6:$K$58,4),0)/1000</f>
        <v>0</v>
      </c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  <c r="CG13" s="380"/>
      <c r="CH13" s="380"/>
      <c r="CI13" s="380"/>
      <c r="CJ13" s="380"/>
      <c r="CK13" s="380"/>
      <c r="CL13" s="380"/>
      <c r="CM13" s="380"/>
      <c r="CN13" s="380"/>
      <c r="CO13" s="380"/>
      <c r="CP13" s="380"/>
      <c r="CQ13" s="380"/>
      <c r="CR13" s="380"/>
      <c r="CS13" s="380"/>
      <c r="CT13" s="380"/>
      <c r="CU13" s="380"/>
      <c r="CV13" s="380"/>
      <c r="CW13" s="380"/>
      <c r="CX13" s="380"/>
      <c r="CY13" s="380"/>
      <c r="CZ13" s="380"/>
      <c r="DA13" s="380"/>
      <c r="DB13" s="380"/>
      <c r="DC13" s="380"/>
      <c r="DD13" s="380"/>
      <c r="DE13" s="380"/>
      <c r="DF13" s="380"/>
      <c r="DG13" s="380"/>
      <c r="DH13" s="380"/>
      <c r="DI13" s="380"/>
      <c r="DJ13" s="380"/>
      <c r="DK13" s="380"/>
      <c r="DL13" s="380"/>
      <c r="DM13" s="380"/>
      <c r="DN13" s="380"/>
      <c r="DO13" s="391"/>
      <c r="DP13" s="391"/>
      <c r="DQ13" s="380"/>
      <c r="DR13" s="380"/>
      <c r="DS13" s="380"/>
      <c r="DT13" s="380"/>
    </row>
    <row r="14" spans="1:124" s="383" customFormat="1" ht="33" customHeight="1">
      <c r="A14" s="388">
        <f t="shared" si="22"/>
        <v>8</v>
      </c>
      <c r="B14" s="399">
        <v>51307</v>
      </c>
      <c r="C14" s="536" t="s">
        <v>7</v>
      </c>
      <c r="D14" s="697" t="s">
        <v>258</v>
      </c>
      <c r="E14" s="672">
        <f>'[2]Seat-O'!D14</f>
        <v>461996.59499999997</v>
      </c>
      <c r="F14" s="673">
        <v>628929</v>
      </c>
      <c r="G14" s="675">
        <f t="shared" si="2"/>
        <v>-166932.40500000003</v>
      </c>
      <c r="H14" s="673">
        <f>'[2]Seat-O'!G14</f>
        <v>707308.3</v>
      </c>
      <c r="I14" s="673">
        <v>675544.64</v>
      </c>
      <c r="J14" s="675">
        <f t="shared" si="3"/>
        <v>31763.660000000033</v>
      </c>
      <c r="K14" s="673">
        <f>'[2]Seat-O'!J14</f>
        <v>753633.2</v>
      </c>
      <c r="L14" s="673">
        <v>1176751.97</v>
      </c>
      <c r="M14" s="773">
        <f t="shared" si="4"/>
        <v>-423118.77</v>
      </c>
      <c r="N14" s="688"/>
      <c r="O14" s="689"/>
      <c r="P14" s="690"/>
      <c r="Q14" s="673">
        <f>'[2]Seat-O'!M14</f>
        <v>642584.6</v>
      </c>
      <c r="R14" s="673">
        <v>387682.58</v>
      </c>
      <c r="S14" s="675">
        <f t="shared" si="5"/>
        <v>254902.01999999996</v>
      </c>
      <c r="T14" s="673">
        <f>'[2]Seat-O'!P14</f>
        <v>643720.93999999994</v>
      </c>
      <c r="U14" s="673"/>
      <c r="V14" s="675">
        <f t="shared" si="6"/>
        <v>643720.93999999994</v>
      </c>
      <c r="W14" s="673">
        <f>'[2]Seat-O'!S14</f>
        <v>577263.80599999998</v>
      </c>
      <c r="X14" s="673"/>
      <c r="Y14" s="773">
        <f t="shared" si="7"/>
        <v>577263.80599999998</v>
      </c>
      <c r="Z14" s="688"/>
      <c r="AA14" s="701"/>
      <c r="AB14" s="690"/>
      <c r="AC14" s="779">
        <f t="shared" si="8"/>
        <v>3786507.4409999996</v>
      </c>
      <c r="AD14" s="776">
        <f t="shared" si="8"/>
        <v>2868908.1900000004</v>
      </c>
      <c r="AE14" s="777">
        <f t="shared" si="9"/>
        <v>917599.25099999923</v>
      </c>
      <c r="AF14" s="672">
        <f>'[2]Seat-O'!Y14</f>
        <v>724206.98399999994</v>
      </c>
      <c r="AG14" s="673"/>
      <c r="AH14" s="674">
        <f t="shared" si="10"/>
        <v>724206.98399999994</v>
      </c>
      <c r="AI14" s="673">
        <f>'[2]Seat-O'!AB14</f>
        <v>785398.90800000005</v>
      </c>
      <c r="AJ14" s="673"/>
      <c r="AK14" s="675">
        <f t="shared" si="11"/>
        <v>785398.90800000005</v>
      </c>
      <c r="AL14" s="673">
        <f>'[2]Seat-O'!AE14</f>
        <v>1023512.966</v>
      </c>
      <c r="AM14" s="673"/>
      <c r="AN14" s="675">
        <f t="shared" si="12"/>
        <v>1023512.966</v>
      </c>
      <c r="AO14" s="688"/>
      <c r="AP14" s="689"/>
      <c r="AQ14" s="690"/>
      <c r="AR14" s="673">
        <f>'[2]Seat-O'!AH14</f>
        <v>583727.34400000004</v>
      </c>
      <c r="AS14" s="673"/>
      <c r="AT14" s="674">
        <f t="shared" si="13"/>
        <v>583727.34400000004</v>
      </c>
      <c r="AU14" s="673">
        <f>'[2]Seat-O'!AK14</f>
        <v>1314456</v>
      </c>
      <c r="AV14" s="673"/>
      <c r="AW14" s="675">
        <f t="shared" si="14"/>
        <v>1314456</v>
      </c>
      <c r="AX14" s="673">
        <f>'[2]Seat-O'!AN14</f>
        <v>575839.6</v>
      </c>
      <c r="AY14" s="673"/>
      <c r="AZ14" s="773">
        <f t="shared" si="15"/>
        <v>575839.6</v>
      </c>
      <c r="BA14" s="688">
        <f t="shared" si="16"/>
        <v>2474022.9440000001</v>
      </c>
      <c r="BB14" s="701">
        <f t="shared" si="16"/>
        <v>0</v>
      </c>
      <c r="BC14" s="706">
        <f t="shared" si="17"/>
        <v>2474022.9440000001</v>
      </c>
      <c r="BD14" s="711">
        <f t="shared" si="0"/>
        <v>5007141.8019999992</v>
      </c>
      <c r="BE14" s="715">
        <f t="shared" si="1"/>
        <v>0</v>
      </c>
      <c r="BF14" s="716">
        <f t="shared" si="18"/>
        <v>5007141.8019999992</v>
      </c>
      <c r="BG14" s="717">
        <f t="shared" si="19"/>
        <v>8793649.2429999989</v>
      </c>
      <c r="BH14" s="672">
        <f t="shared" si="20"/>
        <v>2868908.1900000004</v>
      </c>
      <c r="BI14" s="677">
        <f t="shared" si="21"/>
        <v>5924741.0529999984</v>
      </c>
      <c r="BJ14" s="541"/>
      <c r="BK14" s="380"/>
      <c r="BL14" s="374">
        <f>ROUND(VLOOKUP($B14,Test!$A$6:$K$58,4),0)/1000</f>
        <v>1828.0630000000001</v>
      </c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417"/>
      <c r="CC14" s="380"/>
      <c r="CD14" s="380"/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  <c r="CO14" s="380"/>
      <c r="CP14" s="380"/>
      <c r="CQ14" s="380"/>
      <c r="CR14" s="380"/>
      <c r="CS14" s="380"/>
      <c r="CT14" s="380"/>
      <c r="CU14" s="380"/>
      <c r="CV14" s="380"/>
      <c r="CW14" s="380"/>
      <c r="CX14" s="380"/>
      <c r="CY14" s="380"/>
      <c r="CZ14" s="380"/>
      <c r="DA14" s="380"/>
      <c r="DB14" s="380"/>
      <c r="DC14" s="380"/>
      <c r="DD14" s="380"/>
      <c r="DE14" s="380"/>
      <c r="DF14" s="380"/>
      <c r="DG14" s="380"/>
      <c r="DH14" s="380"/>
      <c r="DI14" s="380"/>
      <c r="DJ14" s="380"/>
      <c r="DK14" s="380"/>
      <c r="DL14" s="380"/>
      <c r="DM14" s="380"/>
      <c r="DN14" s="380"/>
      <c r="DO14" s="391"/>
      <c r="DP14" s="391"/>
      <c r="DQ14" s="380"/>
      <c r="DR14" s="380"/>
      <c r="DS14" s="380"/>
      <c r="DT14" s="380"/>
    </row>
    <row r="15" spans="1:124" s="383" customFormat="1" ht="33" customHeight="1">
      <c r="A15" s="388">
        <f t="shared" si="22"/>
        <v>9</v>
      </c>
      <c r="B15" s="399">
        <v>51308</v>
      </c>
      <c r="C15" s="536" t="s">
        <v>8</v>
      </c>
      <c r="D15" s="697" t="s">
        <v>259</v>
      </c>
      <c r="E15" s="672">
        <f>'[2]Seat-O'!D15</f>
        <v>431520</v>
      </c>
      <c r="F15" s="673">
        <v>584196</v>
      </c>
      <c r="G15" s="675">
        <f t="shared" si="2"/>
        <v>-152676</v>
      </c>
      <c r="H15" s="673">
        <f>'[2]Seat-O'!G15</f>
        <v>453096</v>
      </c>
      <c r="I15" s="673">
        <v>573387</v>
      </c>
      <c r="J15" s="675">
        <f t="shared" si="3"/>
        <v>-120291</v>
      </c>
      <c r="K15" s="673">
        <f>'[2]Seat-O'!J15</f>
        <v>496248</v>
      </c>
      <c r="L15" s="673">
        <v>564223</v>
      </c>
      <c r="M15" s="773">
        <f t="shared" si="4"/>
        <v>-67975</v>
      </c>
      <c r="N15" s="688"/>
      <c r="O15" s="689"/>
      <c r="P15" s="690"/>
      <c r="Q15" s="673">
        <f>'[2]Seat-O'!M15</f>
        <v>388368</v>
      </c>
      <c r="R15" s="673">
        <v>277423</v>
      </c>
      <c r="S15" s="675">
        <f t="shared" si="5"/>
        <v>110945</v>
      </c>
      <c r="T15" s="673">
        <f>'[2]Seat-O'!P15</f>
        <v>409944</v>
      </c>
      <c r="U15" s="673"/>
      <c r="V15" s="675">
        <f t="shared" si="6"/>
        <v>409944</v>
      </c>
      <c r="W15" s="673">
        <f>'[2]Seat-O'!S15</f>
        <v>474672</v>
      </c>
      <c r="X15" s="673"/>
      <c r="Y15" s="773">
        <f t="shared" si="7"/>
        <v>474672</v>
      </c>
      <c r="Z15" s="688"/>
      <c r="AA15" s="701"/>
      <c r="AB15" s="690"/>
      <c r="AC15" s="779">
        <f t="shared" si="8"/>
        <v>2653848</v>
      </c>
      <c r="AD15" s="776">
        <f t="shared" si="8"/>
        <v>1999229</v>
      </c>
      <c r="AE15" s="777">
        <f t="shared" si="9"/>
        <v>654619</v>
      </c>
      <c r="AF15" s="672">
        <f>'[2]Seat-O'!Y15</f>
        <v>453096</v>
      </c>
      <c r="AG15" s="673"/>
      <c r="AH15" s="674">
        <f t="shared" si="10"/>
        <v>453096</v>
      </c>
      <c r="AI15" s="673">
        <f>'[2]Seat-O'!AB15</f>
        <v>431520</v>
      </c>
      <c r="AJ15" s="673"/>
      <c r="AK15" s="675">
        <f t="shared" si="11"/>
        <v>431520</v>
      </c>
      <c r="AL15" s="673">
        <f>'[2]Seat-O'!AE15</f>
        <v>474672</v>
      </c>
      <c r="AM15" s="673"/>
      <c r="AN15" s="675">
        <f t="shared" si="12"/>
        <v>474672</v>
      </c>
      <c r="AO15" s="688"/>
      <c r="AP15" s="689"/>
      <c r="AQ15" s="690"/>
      <c r="AR15" s="673">
        <f>'[2]Seat-O'!AH15</f>
        <v>454146</v>
      </c>
      <c r="AS15" s="673"/>
      <c r="AT15" s="674">
        <f t="shared" si="13"/>
        <v>454146</v>
      </c>
      <c r="AU15" s="673">
        <f>'[2]Seat-O'!AK15</f>
        <v>454146</v>
      </c>
      <c r="AV15" s="673"/>
      <c r="AW15" s="675">
        <f t="shared" si="14"/>
        <v>454146</v>
      </c>
      <c r="AX15" s="673">
        <f>'[2]Seat-O'!AN15</f>
        <v>475722</v>
      </c>
      <c r="AY15" s="673"/>
      <c r="AZ15" s="773">
        <f t="shared" si="15"/>
        <v>475722</v>
      </c>
      <c r="BA15" s="688">
        <f t="shared" si="16"/>
        <v>1384014</v>
      </c>
      <c r="BB15" s="701">
        <f t="shared" si="16"/>
        <v>0</v>
      </c>
      <c r="BC15" s="706">
        <f t="shared" si="17"/>
        <v>1384014</v>
      </c>
      <c r="BD15" s="711">
        <f t="shared" si="0"/>
        <v>2743302</v>
      </c>
      <c r="BE15" s="715">
        <f t="shared" si="1"/>
        <v>0</v>
      </c>
      <c r="BF15" s="716">
        <f t="shared" si="18"/>
        <v>2743302</v>
      </c>
      <c r="BG15" s="717">
        <f t="shared" si="19"/>
        <v>5397150</v>
      </c>
      <c r="BH15" s="672">
        <f t="shared" si="20"/>
        <v>1999229</v>
      </c>
      <c r="BI15" s="677">
        <f t="shared" si="21"/>
        <v>3397921</v>
      </c>
      <c r="BJ15" s="541"/>
      <c r="BK15" s="380"/>
      <c r="BL15" s="374">
        <f>ROUND(VLOOKUP($B15,Test!$A$6:$K$58,4),0)/1000</f>
        <v>1011.492</v>
      </c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  <c r="CO15" s="380"/>
      <c r="CP15" s="380"/>
      <c r="CQ15" s="380"/>
      <c r="CR15" s="380"/>
      <c r="CS15" s="380"/>
      <c r="CT15" s="380"/>
      <c r="CU15" s="380"/>
      <c r="CV15" s="380"/>
      <c r="CW15" s="380"/>
      <c r="CX15" s="380"/>
      <c r="CY15" s="380"/>
      <c r="CZ15" s="380"/>
      <c r="DA15" s="380"/>
      <c r="DB15" s="380"/>
      <c r="DC15" s="380"/>
      <c r="DD15" s="380"/>
      <c r="DE15" s="380"/>
      <c r="DF15" s="380"/>
      <c r="DG15" s="380"/>
      <c r="DH15" s="380"/>
      <c r="DI15" s="380"/>
      <c r="DJ15" s="380"/>
      <c r="DK15" s="380"/>
      <c r="DL15" s="380"/>
      <c r="DM15" s="380"/>
      <c r="DN15" s="380"/>
      <c r="DO15" s="391"/>
      <c r="DP15" s="391"/>
      <c r="DQ15" s="380"/>
      <c r="DR15" s="380"/>
      <c r="DS15" s="380"/>
      <c r="DT15" s="380"/>
    </row>
    <row r="16" spans="1:124" s="383" customFormat="1" ht="33" customHeight="1">
      <c r="A16" s="388">
        <f t="shared" si="22"/>
        <v>10</v>
      </c>
      <c r="B16" s="399">
        <v>51309</v>
      </c>
      <c r="C16" s="536" t="s">
        <v>9</v>
      </c>
      <c r="D16" s="697" t="s">
        <v>260</v>
      </c>
      <c r="E16" s="672">
        <f>'[2]Seat-O'!D16</f>
        <v>0</v>
      </c>
      <c r="F16" s="673"/>
      <c r="G16" s="675">
        <f t="shared" si="2"/>
        <v>0</v>
      </c>
      <c r="H16" s="673">
        <f>'[2]Seat-O'!G16</f>
        <v>0</v>
      </c>
      <c r="I16" s="673"/>
      <c r="J16" s="675">
        <f t="shared" si="3"/>
        <v>0</v>
      </c>
      <c r="K16" s="673">
        <f>'[2]Seat-O'!J16</f>
        <v>0</v>
      </c>
      <c r="L16" s="673"/>
      <c r="M16" s="773">
        <f t="shared" si="4"/>
        <v>0</v>
      </c>
      <c r="N16" s="688"/>
      <c r="O16" s="689"/>
      <c r="P16" s="690"/>
      <c r="Q16" s="673">
        <f>'[2]Seat-O'!M16</f>
        <v>0</v>
      </c>
      <c r="R16" s="673"/>
      <c r="S16" s="675">
        <f t="shared" si="5"/>
        <v>0</v>
      </c>
      <c r="T16" s="673">
        <f>'[2]Seat-O'!P16</f>
        <v>0</v>
      </c>
      <c r="U16" s="673"/>
      <c r="V16" s="675">
        <f t="shared" si="6"/>
        <v>0</v>
      </c>
      <c r="W16" s="673">
        <f>'[2]Seat-O'!S16</f>
        <v>0</v>
      </c>
      <c r="X16" s="673"/>
      <c r="Y16" s="773">
        <f t="shared" si="7"/>
        <v>0</v>
      </c>
      <c r="Z16" s="688"/>
      <c r="AA16" s="701"/>
      <c r="AB16" s="690"/>
      <c r="AC16" s="779">
        <f t="shared" si="8"/>
        <v>0</v>
      </c>
      <c r="AD16" s="776">
        <f t="shared" si="8"/>
        <v>0</v>
      </c>
      <c r="AE16" s="777">
        <f t="shared" si="9"/>
        <v>0</v>
      </c>
      <c r="AF16" s="672">
        <f>'[2]Seat-O'!Y16</f>
        <v>0</v>
      </c>
      <c r="AG16" s="673"/>
      <c r="AH16" s="674">
        <f t="shared" si="10"/>
        <v>0</v>
      </c>
      <c r="AI16" s="673">
        <f>'[2]Seat-O'!AB16</f>
        <v>0</v>
      </c>
      <c r="AJ16" s="673"/>
      <c r="AK16" s="675">
        <f t="shared" si="11"/>
        <v>0</v>
      </c>
      <c r="AL16" s="673">
        <f>'[2]Seat-O'!AE16</f>
        <v>0</v>
      </c>
      <c r="AM16" s="673"/>
      <c r="AN16" s="675">
        <f t="shared" si="12"/>
        <v>0</v>
      </c>
      <c r="AO16" s="688"/>
      <c r="AP16" s="689"/>
      <c r="AQ16" s="690"/>
      <c r="AR16" s="673">
        <f>'[2]Seat-O'!AH16</f>
        <v>0</v>
      </c>
      <c r="AS16" s="673"/>
      <c r="AT16" s="674">
        <f t="shared" si="13"/>
        <v>0</v>
      </c>
      <c r="AU16" s="673">
        <f>'[2]Seat-O'!AK16</f>
        <v>0</v>
      </c>
      <c r="AV16" s="673"/>
      <c r="AW16" s="675">
        <f t="shared" si="14"/>
        <v>0</v>
      </c>
      <c r="AX16" s="673">
        <f>'[2]Seat-O'!AN16</f>
        <v>0</v>
      </c>
      <c r="AY16" s="673"/>
      <c r="AZ16" s="773">
        <f t="shared" si="15"/>
        <v>0</v>
      </c>
      <c r="BA16" s="688">
        <f t="shared" si="16"/>
        <v>0</v>
      </c>
      <c r="BB16" s="701">
        <f t="shared" si="16"/>
        <v>0</v>
      </c>
      <c r="BC16" s="706">
        <f t="shared" si="17"/>
        <v>0</v>
      </c>
      <c r="BD16" s="711">
        <f t="shared" si="0"/>
        <v>0</v>
      </c>
      <c r="BE16" s="715">
        <f t="shared" si="1"/>
        <v>0</v>
      </c>
      <c r="BF16" s="716">
        <f t="shared" si="18"/>
        <v>0</v>
      </c>
      <c r="BG16" s="717">
        <f t="shared" si="19"/>
        <v>0</v>
      </c>
      <c r="BH16" s="672">
        <f t="shared" si="20"/>
        <v>0</v>
      </c>
      <c r="BI16" s="677">
        <f t="shared" si="21"/>
        <v>0</v>
      </c>
      <c r="BJ16" s="541"/>
      <c r="BK16" s="380"/>
      <c r="BL16" s="374">
        <f>ROUND(VLOOKUP($B16,Test!$A$6:$K$58,4),0)/1000</f>
        <v>0</v>
      </c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  <c r="CG16" s="380"/>
      <c r="CH16" s="380"/>
      <c r="CI16" s="380"/>
      <c r="CJ16" s="380"/>
      <c r="CK16" s="380"/>
      <c r="CL16" s="380"/>
      <c r="CM16" s="380"/>
      <c r="CN16" s="380"/>
      <c r="CO16" s="380"/>
      <c r="CP16" s="380"/>
      <c r="CQ16" s="380"/>
      <c r="CR16" s="380"/>
      <c r="CS16" s="380"/>
      <c r="CT16" s="380"/>
      <c r="CU16" s="380"/>
      <c r="CV16" s="380"/>
      <c r="CW16" s="380"/>
      <c r="CX16" s="380"/>
      <c r="CY16" s="380"/>
      <c r="CZ16" s="380"/>
      <c r="DA16" s="380"/>
      <c r="DB16" s="380"/>
      <c r="DC16" s="380"/>
      <c r="DD16" s="380"/>
      <c r="DE16" s="380"/>
      <c r="DF16" s="380"/>
      <c r="DG16" s="380"/>
      <c r="DH16" s="380"/>
      <c r="DI16" s="380"/>
      <c r="DJ16" s="380"/>
      <c r="DK16" s="380"/>
      <c r="DL16" s="380"/>
      <c r="DM16" s="380"/>
      <c r="DN16" s="380"/>
      <c r="DO16" s="391"/>
      <c r="DP16" s="391"/>
      <c r="DQ16" s="380"/>
      <c r="DR16" s="380"/>
      <c r="DS16" s="380"/>
      <c r="DT16" s="380"/>
    </row>
    <row r="17" spans="1:124" s="383" customFormat="1" ht="33" customHeight="1">
      <c r="A17" s="388">
        <f t="shared" si="22"/>
        <v>11</v>
      </c>
      <c r="B17" s="399">
        <v>51310</v>
      </c>
      <c r="C17" s="536" t="s">
        <v>10</v>
      </c>
      <c r="D17" s="697" t="s">
        <v>261</v>
      </c>
      <c r="E17" s="672">
        <f>'[2]Seat-O'!D17</f>
        <v>0</v>
      </c>
      <c r="F17" s="673"/>
      <c r="G17" s="675">
        <f t="shared" si="2"/>
        <v>0</v>
      </c>
      <c r="H17" s="673">
        <f>'[2]Seat-O'!G17</f>
        <v>0</v>
      </c>
      <c r="I17" s="673"/>
      <c r="J17" s="675">
        <f t="shared" si="3"/>
        <v>0</v>
      </c>
      <c r="K17" s="673">
        <f>'[2]Seat-O'!J17</f>
        <v>0</v>
      </c>
      <c r="L17" s="673"/>
      <c r="M17" s="773">
        <f t="shared" si="4"/>
        <v>0</v>
      </c>
      <c r="N17" s="688"/>
      <c r="O17" s="689"/>
      <c r="P17" s="690"/>
      <c r="Q17" s="673">
        <f>'[2]Seat-O'!M17</f>
        <v>0</v>
      </c>
      <c r="R17" s="673"/>
      <c r="S17" s="675">
        <f t="shared" si="5"/>
        <v>0</v>
      </c>
      <c r="T17" s="673">
        <f>'[2]Seat-O'!P17</f>
        <v>0</v>
      </c>
      <c r="U17" s="673"/>
      <c r="V17" s="675">
        <f t="shared" si="6"/>
        <v>0</v>
      </c>
      <c r="W17" s="673">
        <f>'[2]Seat-O'!S17</f>
        <v>0</v>
      </c>
      <c r="X17" s="673"/>
      <c r="Y17" s="773">
        <f t="shared" si="7"/>
        <v>0</v>
      </c>
      <c r="Z17" s="688"/>
      <c r="AA17" s="701"/>
      <c r="AB17" s="690"/>
      <c r="AC17" s="779">
        <f t="shared" si="8"/>
        <v>0</v>
      </c>
      <c r="AD17" s="776">
        <f t="shared" si="8"/>
        <v>0</v>
      </c>
      <c r="AE17" s="777">
        <f t="shared" si="9"/>
        <v>0</v>
      </c>
      <c r="AF17" s="672">
        <f>'[2]Seat-O'!Y17</f>
        <v>0</v>
      </c>
      <c r="AG17" s="673"/>
      <c r="AH17" s="674">
        <f t="shared" si="10"/>
        <v>0</v>
      </c>
      <c r="AI17" s="673">
        <f>'[2]Seat-O'!AB17</f>
        <v>0</v>
      </c>
      <c r="AJ17" s="673"/>
      <c r="AK17" s="675">
        <f t="shared" si="11"/>
        <v>0</v>
      </c>
      <c r="AL17" s="673">
        <f>'[2]Seat-O'!AE17</f>
        <v>0</v>
      </c>
      <c r="AM17" s="673"/>
      <c r="AN17" s="675">
        <f t="shared" si="12"/>
        <v>0</v>
      </c>
      <c r="AO17" s="688"/>
      <c r="AP17" s="689"/>
      <c r="AQ17" s="690"/>
      <c r="AR17" s="673">
        <f>'[2]Seat-O'!AH17</f>
        <v>0</v>
      </c>
      <c r="AS17" s="673"/>
      <c r="AT17" s="674">
        <f t="shared" si="13"/>
        <v>0</v>
      </c>
      <c r="AU17" s="673">
        <f>'[2]Seat-O'!AK17</f>
        <v>0</v>
      </c>
      <c r="AV17" s="673"/>
      <c r="AW17" s="675">
        <f t="shared" si="14"/>
        <v>0</v>
      </c>
      <c r="AX17" s="673">
        <f>'[2]Seat-O'!AN17</f>
        <v>0</v>
      </c>
      <c r="AY17" s="673"/>
      <c r="AZ17" s="773">
        <f t="shared" si="15"/>
        <v>0</v>
      </c>
      <c r="BA17" s="688">
        <f t="shared" si="16"/>
        <v>0</v>
      </c>
      <c r="BB17" s="701">
        <f t="shared" si="16"/>
        <v>0</v>
      </c>
      <c r="BC17" s="706">
        <f t="shared" si="17"/>
        <v>0</v>
      </c>
      <c r="BD17" s="711">
        <f t="shared" si="0"/>
        <v>0</v>
      </c>
      <c r="BE17" s="715">
        <f t="shared" si="1"/>
        <v>0</v>
      </c>
      <c r="BF17" s="716">
        <f t="shared" si="18"/>
        <v>0</v>
      </c>
      <c r="BG17" s="717">
        <f t="shared" si="19"/>
        <v>0</v>
      </c>
      <c r="BH17" s="672">
        <f t="shared" si="20"/>
        <v>0</v>
      </c>
      <c r="BI17" s="677">
        <f t="shared" si="21"/>
        <v>0</v>
      </c>
      <c r="BJ17" s="541"/>
      <c r="BK17" s="380"/>
      <c r="BL17" s="374">
        <f>ROUND(VLOOKUP($B17,Test!$A$6:$K$58,4),0)/1000</f>
        <v>0</v>
      </c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  <c r="CG17" s="380"/>
      <c r="CH17" s="380"/>
      <c r="CI17" s="380"/>
      <c r="CJ17" s="380"/>
      <c r="CK17" s="380"/>
      <c r="CL17" s="380"/>
      <c r="CM17" s="380"/>
      <c r="CN17" s="380"/>
      <c r="CO17" s="380"/>
      <c r="CP17" s="380"/>
      <c r="CQ17" s="380"/>
      <c r="CR17" s="380"/>
      <c r="CS17" s="380"/>
      <c r="CT17" s="380"/>
      <c r="CU17" s="380"/>
      <c r="CV17" s="380"/>
      <c r="CW17" s="380"/>
      <c r="CX17" s="380"/>
      <c r="CY17" s="380"/>
      <c r="CZ17" s="380"/>
      <c r="DA17" s="380"/>
      <c r="DB17" s="380"/>
      <c r="DC17" s="380"/>
      <c r="DD17" s="380"/>
      <c r="DE17" s="380"/>
      <c r="DF17" s="380"/>
      <c r="DG17" s="380"/>
      <c r="DH17" s="380"/>
      <c r="DI17" s="380"/>
      <c r="DJ17" s="380"/>
      <c r="DK17" s="380"/>
      <c r="DL17" s="380"/>
      <c r="DM17" s="380"/>
      <c r="DN17" s="380"/>
      <c r="DO17" s="391"/>
      <c r="DP17" s="391"/>
      <c r="DQ17" s="380"/>
      <c r="DR17" s="380"/>
      <c r="DS17" s="380"/>
      <c r="DT17" s="380"/>
    </row>
    <row r="18" spans="1:124" s="383" customFormat="1" ht="33" customHeight="1">
      <c r="A18" s="388">
        <f t="shared" si="22"/>
        <v>12</v>
      </c>
      <c r="B18" s="399">
        <v>51311</v>
      </c>
      <c r="C18" s="536" t="s">
        <v>41</v>
      </c>
      <c r="D18" s="697" t="s">
        <v>262</v>
      </c>
      <c r="E18" s="672">
        <f>'[2]Seat-O'!D18</f>
        <v>178200</v>
      </c>
      <c r="F18" s="673">
        <v>187200</v>
      </c>
      <c r="G18" s="675">
        <f t="shared" si="2"/>
        <v>-9000</v>
      </c>
      <c r="H18" s="673">
        <f>'[2]Seat-O'!G18</f>
        <v>178200</v>
      </c>
      <c r="I18" s="673">
        <v>187200</v>
      </c>
      <c r="J18" s="675">
        <f t="shared" si="3"/>
        <v>-9000</v>
      </c>
      <c r="K18" s="673">
        <f>'[2]Seat-O'!J18</f>
        <v>178200</v>
      </c>
      <c r="L18" s="673">
        <v>187200</v>
      </c>
      <c r="M18" s="773">
        <f t="shared" si="4"/>
        <v>-9000</v>
      </c>
      <c r="N18" s="688"/>
      <c r="O18" s="689"/>
      <c r="P18" s="690"/>
      <c r="Q18" s="673">
        <f>'[2]Seat-O'!M18</f>
        <v>178200</v>
      </c>
      <c r="R18" s="673">
        <v>187200</v>
      </c>
      <c r="S18" s="675">
        <f t="shared" si="5"/>
        <v>-9000</v>
      </c>
      <c r="T18" s="673">
        <f>'[2]Seat-O'!P18</f>
        <v>0</v>
      </c>
      <c r="U18" s="673"/>
      <c r="V18" s="675">
        <f t="shared" si="6"/>
        <v>0</v>
      </c>
      <c r="W18" s="673">
        <f>'[2]Seat-O'!S18</f>
        <v>0</v>
      </c>
      <c r="X18" s="673"/>
      <c r="Y18" s="773">
        <f t="shared" si="7"/>
        <v>0</v>
      </c>
      <c r="Z18" s="688"/>
      <c r="AA18" s="701"/>
      <c r="AB18" s="690"/>
      <c r="AC18" s="779">
        <f t="shared" si="8"/>
        <v>712800</v>
      </c>
      <c r="AD18" s="776">
        <f t="shared" si="8"/>
        <v>748800</v>
      </c>
      <c r="AE18" s="777">
        <f t="shared" si="9"/>
        <v>-36000</v>
      </c>
      <c r="AF18" s="672">
        <f>'[2]Seat-O'!Y18</f>
        <v>0</v>
      </c>
      <c r="AG18" s="673"/>
      <c r="AH18" s="674">
        <f t="shared" si="10"/>
        <v>0</v>
      </c>
      <c r="AI18" s="673">
        <f>'[2]Seat-O'!AB18</f>
        <v>0</v>
      </c>
      <c r="AJ18" s="673"/>
      <c r="AK18" s="675">
        <f t="shared" si="11"/>
        <v>0</v>
      </c>
      <c r="AL18" s="673">
        <f>'[2]Seat-O'!AE18</f>
        <v>0</v>
      </c>
      <c r="AM18" s="673"/>
      <c r="AN18" s="675">
        <f t="shared" si="12"/>
        <v>0</v>
      </c>
      <c r="AO18" s="688"/>
      <c r="AP18" s="689"/>
      <c r="AQ18" s="690"/>
      <c r="AR18" s="673">
        <f>'[2]Seat-O'!AH18</f>
        <v>700000</v>
      </c>
      <c r="AS18" s="673"/>
      <c r="AT18" s="674">
        <f t="shared" si="13"/>
        <v>700000</v>
      </c>
      <c r="AU18" s="673">
        <f>'[2]Seat-O'!AK18</f>
        <v>700000</v>
      </c>
      <c r="AV18" s="673"/>
      <c r="AW18" s="675">
        <f t="shared" si="14"/>
        <v>700000</v>
      </c>
      <c r="AX18" s="673">
        <f>'[2]Seat-O'!AN18</f>
        <v>700000</v>
      </c>
      <c r="AY18" s="673"/>
      <c r="AZ18" s="773">
        <f t="shared" si="15"/>
        <v>700000</v>
      </c>
      <c r="BA18" s="688">
        <f t="shared" si="16"/>
        <v>2100000</v>
      </c>
      <c r="BB18" s="701">
        <f t="shared" si="16"/>
        <v>0</v>
      </c>
      <c r="BC18" s="706">
        <f t="shared" si="17"/>
        <v>2100000</v>
      </c>
      <c r="BD18" s="711">
        <f t="shared" si="0"/>
        <v>2100000</v>
      </c>
      <c r="BE18" s="715">
        <f t="shared" si="1"/>
        <v>0</v>
      </c>
      <c r="BF18" s="716">
        <f t="shared" si="18"/>
        <v>2100000</v>
      </c>
      <c r="BG18" s="717">
        <f t="shared" si="19"/>
        <v>2812800</v>
      </c>
      <c r="BH18" s="672">
        <f t="shared" si="20"/>
        <v>748800</v>
      </c>
      <c r="BI18" s="677">
        <f t="shared" si="21"/>
        <v>2064000</v>
      </c>
      <c r="BJ18" s="541"/>
      <c r="BK18" s="380"/>
      <c r="BL18" s="374">
        <f>ROUND(VLOOKUP($B18,Test!$A$6:$K$58,4),0)/1000</f>
        <v>187.2</v>
      </c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  <c r="CG18" s="380"/>
      <c r="CH18" s="380"/>
      <c r="CI18" s="380"/>
      <c r="CJ18" s="380"/>
      <c r="CK18" s="380"/>
      <c r="CL18" s="380"/>
      <c r="CM18" s="380"/>
      <c r="CN18" s="380"/>
      <c r="CO18" s="380"/>
      <c r="CP18" s="380"/>
      <c r="CQ18" s="380"/>
      <c r="CR18" s="380"/>
      <c r="CS18" s="380"/>
      <c r="CT18" s="380"/>
      <c r="CU18" s="380"/>
      <c r="CV18" s="380"/>
      <c r="CW18" s="380"/>
      <c r="CX18" s="380"/>
      <c r="CY18" s="380"/>
      <c r="CZ18" s="380"/>
      <c r="DA18" s="380"/>
      <c r="DB18" s="380"/>
      <c r="DC18" s="380"/>
      <c r="DD18" s="380"/>
      <c r="DE18" s="380"/>
      <c r="DF18" s="380"/>
      <c r="DG18" s="380"/>
      <c r="DH18" s="380"/>
      <c r="DI18" s="380"/>
      <c r="DJ18" s="380"/>
      <c r="DK18" s="380"/>
      <c r="DL18" s="380"/>
      <c r="DM18" s="380"/>
      <c r="DN18" s="380"/>
      <c r="DO18" s="391"/>
      <c r="DP18" s="391"/>
      <c r="DQ18" s="380"/>
      <c r="DR18" s="380"/>
      <c r="DS18" s="380"/>
      <c r="DT18" s="380"/>
    </row>
    <row r="19" spans="1:124" s="383" customFormat="1" ht="33" customHeight="1">
      <c r="A19" s="388">
        <f t="shared" si="22"/>
        <v>13</v>
      </c>
      <c r="B19" s="399">
        <v>51312</v>
      </c>
      <c r="C19" s="536" t="s">
        <v>62</v>
      </c>
      <c r="D19" s="698" t="s">
        <v>263</v>
      </c>
      <c r="E19" s="672">
        <f>'[2]Seat-O'!D19</f>
        <v>684380</v>
      </c>
      <c r="F19" s="673">
        <v>500802.03</v>
      </c>
      <c r="G19" s="675">
        <f t="shared" si="2"/>
        <v>183577.96999999997</v>
      </c>
      <c r="H19" s="673">
        <f>'[2]Seat-O'!G19</f>
        <v>309580</v>
      </c>
      <c r="I19" s="673">
        <v>124867.67</v>
      </c>
      <c r="J19" s="675">
        <f t="shared" si="3"/>
        <v>184712.33000000002</v>
      </c>
      <c r="K19" s="673">
        <f>'[2]Seat-O'!J19</f>
        <v>180850</v>
      </c>
      <c r="L19" s="673">
        <v>149014.21</v>
      </c>
      <c r="M19" s="773">
        <f t="shared" si="4"/>
        <v>31835.790000000008</v>
      </c>
      <c r="N19" s="688"/>
      <c r="O19" s="689"/>
      <c r="P19" s="690"/>
      <c r="Q19" s="673">
        <f>'[2]Seat-O'!M19</f>
        <v>129520</v>
      </c>
      <c r="R19" s="673">
        <v>163516.84</v>
      </c>
      <c r="S19" s="675">
        <f t="shared" si="5"/>
        <v>-33996.839999999997</v>
      </c>
      <c r="T19" s="673">
        <f>'[2]Seat-O'!P19</f>
        <v>160320</v>
      </c>
      <c r="U19" s="673"/>
      <c r="V19" s="675">
        <f t="shared" si="6"/>
        <v>160320</v>
      </c>
      <c r="W19" s="673">
        <f>'[2]Seat-O'!S19</f>
        <v>82200</v>
      </c>
      <c r="X19" s="673"/>
      <c r="Y19" s="773">
        <f t="shared" si="7"/>
        <v>82200</v>
      </c>
      <c r="Z19" s="688"/>
      <c r="AA19" s="701"/>
      <c r="AB19" s="690"/>
      <c r="AC19" s="779">
        <f t="shared" si="8"/>
        <v>1546850</v>
      </c>
      <c r="AD19" s="776">
        <f t="shared" si="8"/>
        <v>938200.75</v>
      </c>
      <c r="AE19" s="777">
        <f t="shared" si="9"/>
        <v>608649.25</v>
      </c>
      <c r="AF19" s="672">
        <f>'[2]Seat-O'!Y19</f>
        <v>131120</v>
      </c>
      <c r="AG19" s="673"/>
      <c r="AH19" s="674">
        <f t="shared" si="10"/>
        <v>131120</v>
      </c>
      <c r="AI19" s="673">
        <f>'[2]Seat-O'!AB19</f>
        <v>78000</v>
      </c>
      <c r="AJ19" s="673"/>
      <c r="AK19" s="675">
        <f t="shared" si="11"/>
        <v>78000</v>
      </c>
      <c r="AL19" s="673">
        <f>'[2]Seat-O'!AE19</f>
        <v>148850</v>
      </c>
      <c r="AM19" s="673"/>
      <c r="AN19" s="675">
        <f t="shared" si="12"/>
        <v>148850</v>
      </c>
      <c r="AO19" s="688"/>
      <c r="AP19" s="689"/>
      <c r="AQ19" s="690"/>
      <c r="AR19" s="673">
        <f>'[2]Seat-O'!AH19</f>
        <v>76000</v>
      </c>
      <c r="AS19" s="673"/>
      <c r="AT19" s="674">
        <f t="shared" si="13"/>
        <v>76000</v>
      </c>
      <c r="AU19" s="673">
        <f>'[2]Seat-O'!AK19</f>
        <v>149850</v>
      </c>
      <c r="AV19" s="673"/>
      <c r="AW19" s="675">
        <f t="shared" si="14"/>
        <v>149850</v>
      </c>
      <c r="AX19" s="673">
        <f>'[2]Seat-O'!AN19</f>
        <v>30400</v>
      </c>
      <c r="AY19" s="673"/>
      <c r="AZ19" s="773">
        <f t="shared" si="15"/>
        <v>30400</v>
      </c>
      <c r="BA19" s="688">
        <f t="shared" si="16"/>
        <v>256250</v>
      </c>
      <c r="BB19" s="701">
        <f t="shared" si="16"/>
        <v>0</v>
      </c>
      <c r="BC19" s="706">
        <f t="shared" si="17"/>
        <v>256250</v>
      </c>
      <c r="BD19" s="711">
        <f t="shared" si="0"/>
        <v>614220</v>
      </c>
      <c r="BE19" s="715">
        <f t="shared" si="1"/>
        <v>0</v>
      </c>
      <c r="BF19" s="716">
        <f t="shared" si="18"/>
        <v>614220</v>
      </c>
      <c r="BG19" s="717">
        <f t="shared" si="19"/>
        <v>2161070</v>
      </c>
      <c r="BH19" s="672">
        <f t="shared" si="20"/>
        <v>938200.75</v>
      </c>
      <c r="BI19" s="677">
        <f t="shared" si="21"/>
        <v>1222869.25</v>
      </c>
      <c r="BJ19" s="541"/>
      <c r="BK19" s="380"/>
      <c r="BL19" s="374">
        <f>ROUND(VLOOKUP($B19,Test!$A$6:$K$58,4),0)/1000</f>
        <v>806.04600000000005</v>
      </c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  <c r="CG19" s="380"/>
      <c r="CH19" s="380"/>
      <c r="CI19" s="380"/>
      <c r="CJ19" s="380"/>
      <c r="CK19" s="380"/>
      <c r="CL19" s="380"/>
      <c r="CM19" s="380"/>
      <c r="CN19" s="380"/>
      <c r="CO19" s="380"/>
      <c r="CP19" s="380"/>
      <c r="CQ19" s="380"/>
      <c r="CR19" s="380"/>
      <c r="CS19" s="380"/>
      <c r="CT19" s="380"/>
      <c r="CU19" s="380"/>
      <c r="CV19" s="380"/>
      <c r="CW19" s="380"/>
      <c r="CX19" s="380"/>
      <c r="CY19" s="380"/>
      <c r="CZ19" s="380"/>
      <c r="DA19" s="380"/>
      <c r="DB19" s="380"/>
      <c r="DC19" s="380"/>
      <c r="DD19" s="380"/>
      <c r="DE19" s="380"/>
      <c r="DF19" s="380"/>
      <c r="DG19" s="380"/>
      <c r="DH19" s="380"/>
      <c r="DI19" s="380"/>
      <c r="DJ19" s="380"/>
      <c r="DK19" s="380"/>
      <c r="DL19" s="380"/>
      <c r="DM19" s="380"/>
      <c r="DN19" s="380"/>
      <c r="DO19" s="391"/>
      <c r="DP19" s="391"/>
      <c r="DQ19" s="380"/>
      <c r="DR19" s="380"/>
      <c r="DS19" s="380"/>
      <c r="DT19" s="380"/>
    </row>
    <row r="20" spans="1:124" s="383" customFormat="1" ht="33" customHeight="1">
      <c r="A20" s="388">
        <f t="shared" si="22"/>
        <v>14</v>
      </c>
      <c r="B20" s="399">
        <v>51313</v>
      </c>
      <c r="C20" s="536" t="s">
        <v>11</v>
      </c>
      <c r="D20" s="698" t="s">
        <v>264</v>
      </c>
      <c r="E20" s="672">
        <f>'[2]Seat-O'!D20</f>
        <v>0</v>
      </c>
      <c r="F20" s="673">
        <v>0</v>
      </c>
      <c r="G20" s="675">
        <f t="shared" si="2"/>
        <v>0</v>
      </c>
      <c r="H20" s="673">
        <f>'[2]Seat-O'!G20</f>
        <v>0</v>
      </c>
      <c r="I20" s="673">
        <v>0</v>
      </c>
      <c r="J20" s="675">
        <f t="shared" si="3"/>
        <v>0</v>
      </c>
      <c r="K20" s="673">
        <f>'[2]Seat-O'!J20</f>
        <v>0</v>
      </c>
      <c r="L20" s="673">
        <v>0</v>
      </c>
      <c r="M20" s="773">
        <f t="shared" si="4"/>
        <v>0</v>
      </c>
      <c r="N20" s="688"/>
      <c r="O20" s="689"/>
      <c r="P20" s="690"/>
      <c r="Q20" s="673">
        <f>'[2]Seat-O'!M20</f>
        <v>0</v>
      </c>
      <c r="R20" s="673">
        <v>0</v>
      </c>
      <c r="S20" s="675">
        <f t="shared" si="5"/>
        <v>0</v>
      </c>
      <c r="T20" s="673">
        <f>'[2]Seat-O'!P20</f>
        <v>0</v>
      </c>
      <c r="U20" s="673"/>
      <c r="V20" s="675">
        <f t="shared" si="6"/>
        <v>0</v>
      </c>
      <c r="W20" s="673">
        <f>'[2]Seat-O'!S20</f>
        <v>0</v>
      </c>
      <c r="X20" s="673"/>
      <c r="Y20" s="773">
        <f t="shared" si="7"/>
        <v>0</v>
      </c>
      <c r="Z20" s="688"/>
      <c r="AA20" s="701"/>
      <c r="AB20" s="690"/>
      <c r="AC20" s="779">
        <f t="shared" si="8"/>
        <v>0</v>
      </c>
      <c r="AD20" s="776">
        <f t="shared" si="8"/>
        <v>0</v>
      </c>
      <c r="AE20" s="777">
        <f t="shared" si="9"/>
        <v>0</v>
      </c>
      <c r="AF20" s="672">
        <f>'[2]Seat-O'!Y20</f>
        <v>0</v>
      </c>
      <c r="AG20" s="673"/>
      <c r="AH20" s="674">
        <f t="shared" si="10"/>
        <v>0</v>
      </c>
      <c r="AI20" s="673">
        <f>'[2]Seat-O'!AB20</f>
        <v>0</v>
      </c>
      <c r="AJ20" s="673"/>
      <c r="AK20" s="675">
        <f t="shared" si="11"/>
        <v>0</v>
      </c>
      <c r="AL20" s="673">
        <f>'[2]Seat-O'!AE20</f>
        <v>0</v>
      </c>
      <c r="AM20" s="673"/>
      <c r="AN20" s="675">
        <f t="shared" si="12"/>
        <v>0</v>
      </c>
      <c r="AO20" s="688"/>
      <c r="AP20" s="689"/>
      <c r="AQ20" s="690"/>
      <c r="AR20" s="673">
        <f>'[2]Seat-O'!AH20</f>
        <v>0</v>
      </c>
      <c r="AS20" s="673"/>
      <c r="AT20" s="674">
        <f t="shared" si="13"/>
        <v>0</v>
      </c>
      <c r="AU20" s="673">
        <f>'[2]Seat-O'!AK20</f>
        <v>0</v>
      </c>
      <c r="AV20" s="673"/>
      <c r="AW20" s="675">
        <f t="shared" si="14"/>
        <v>0</v>
      </c>
      <c r="AX20" s="673">
        <f>'[2]Seat-O'!AN20</f>
        <v>0</v>
      </c>
      <c r="AY20" s="673"/>
      <c r="AZ20" s="773">
        <f t="shared" si="15"/>
        <v>0</v>
      </c>
      <c r="BA20" s="688">
        <f t="shared" si="16"/>
        <v>0</v>
      </c>
      <c r="BB20" s="701">
        <f t="shared" si="16"/>
        <v>0</v>
      </c>
      <c r="BC20" s="706">
        <f t="shared" si="17"/>
        <v>0</v>
      </c>
      <c r="BD20" s="711">
        <f t="shared" si="0"/>
        <v>0</v>
      </c>
      <c r="BE20" s="715">
        <f t="shared" si="1"/>
        <v>0</v>
      </c>
      <c r="BF20" s="716">
        <f t="shared" si="18"/>
        <v>0</v>
      </c>
      <c r="BG20" s="717">
        <f t="shared" si="19"/>
        <v>0</v>
      </c>
      <c r="BH20" s="672">
        <f t="shared" si="20"/>
        <v>0</v>
      </c>
      <c r="BI20" s="677">
        <f t="shared" si="21"/>
        <v>0</v>
      </c>
      <c r="BJ20" s="541"/>
      <c r="BK20" s="380"/>
      <c r="BL20" s="374">
        <f>ROUND(VLOOKUP($B20,Test!$A$6:$K$58,4),0)/1000</f>
        <v>0</v>
      </c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  <c r="CG20" s="380"/>
      <c r="CH20" s="380"/>
      <c r="CI20" s="380"/>
      <c r="CJ20" s="380"/>
      <c r="CK20" s="380"/>
      <c r="CL20" s="380"/>
      <c r="CM20" s="380"/>
      <c r="CN20" s="380"/>
      <c r="CO20" s="380"/>
      <c r="CP20" s="380"/>
      <c r="CQ20" s="380"/>
      <c r="CR20" s="380"/>
      <c r="CS20" s="380"/>
      <c r="CT20" s="380"/>
      <c r="CU20" s="380"/>
      <c r="CV20" s="380"/>
      <c r="CW20" s="380"/>
      <c r="CX20" s="380"/>
      <c r="CY20" s="380"/>
      <c r="CZ20" s="380"/>
      <c r="DA20" s="380"/>
      <c r="DB20" s="380"/>
      <c r="DC20" s="380"/>
      <c r="DD20" s="380"/>
      <c r="DE20" s="380"/>
      <c r="DF20" s="380"/>
      <c r="DG20" s="380"/>
      <c r="DH20" s="380"/>
      <c r="DI20" s="380"/>
      <c r="DJ20" s="380"/>
      <c r="DK20" s="380"/>
      <c r="DL20" s="380"/>
      <c r="DM20" s="380"/>
      <c r="DN20" s="380"/>
      <c r="DO20" s="391"/>
      <c r="DP20" s="391"/>
      <c r="DQ20" s="380"/>
      <c r="DR20" s="380"/>
      <c r="DS20" s="380"/>
      <c r="DT20" s="380"/>
    </row>
    <row r="21" spans="1:124" s="383" customFormat="1" ht="33" customHeight="1">
      <c r="A21" s="388">
        <f t="shared" si="22"/>
        <v>15</v>
      </c>
      <c r="B21" s="399">
        <v>51314</v>
      </c>
      <c r="C21" s="536" t="s">
        <v>12</v>
      </c>
      <c r="D21" s="698" t="s">
        <v>265</v>
      </c>
      <c r="E21" s="672">
        <f>'[2]Seat-O'!D21</f>
        <v>0</v>
      </c>
      <c r="F21" s="673"/>
      <c r="G21" s="675">
        <f t="shared" si="2"/>
        <v>0</v>
      </c>
      <c r="H21" s="673">
        <f>'[2]Seat-O'!G21</f>
        <v>0</v>
      </c>
      <c r="I21" s="673"/>
      <c r="J21" s="675">
        <f t="shared" si="3"/>
        <v>0</v>
      </c>
      <c r="K21" s="673">
        <f>'[2]Seat-O'!J21</f>
        <v>0</v>
      </c>
      <c r="L21" s="673"/>
      <c r="M21" s="773">
        <f t="shared" si="4"/>
        <v>0</v>
      </c>
      <c r="N21" s="688"/>
      <c r="O21" s="689"/>
      <c r="P21" s="690"/>
      <c r="Q21" s="673">
        <f>'[2]Seat-O'!M21</f>
        <v>0</v>
      </c>
      <c r="R21" s="673"/>
      <c r="S21" s="675">
        <f t="shared" si="5"/>
        <v>0</v>
      </c>
      <c r="T21" s="673">
        <f>'[2]Seat-O'!P21</f>
        <v>0</v>
      </c>
      <c r="U21" s="673"/>
      <c r="V21" s="675">
        <f t="shared" si="6"/>
        <v>0</v>
      </c>
      <c r="W21" s="673">
        <f>'[2]Seat-O'!S21</f>
        <v>0</v>
      </c>
      <c r="X21" s="673"/>
      <c r="Y21" s="773">
        <f t="shared" si="7"/>
        <v>0</v>
      </c>
      <c r="Z21" s="688"/>
      <c r="AA21" s="701"/>
      <c r="AB21" s="690"/>
      <c r="AC21" s="779">
        <f t="shared" si="8"/>
        <v>0</v>
      </c>
      <c r="AD21" s="776">
        <f t="shared" si="8"/>
        <v>0</v>
      </c>
      <c r="AE21" s="777">
        <f t="shared" si="9"/>
        <v>0</v>
      </c>
      <c r="AF21" s="672">
        <f>'[2]Seat-O'!Y21</f>
        <v>0</v>
      </c>
      <c r="AG21" s="673"/>
      <c r="AH21" s="674">
        <f t="shared" si="10"/>
        <v>0</v>
      </c>
      <c r="AI21" s="673">
        <f>'[2]Seat-O'!AB21</f>
        <v>0</v>
      </c>
      <c r="AJ21" s="673"/>
      <c r="AK21" s="675">
        <f t="shared" si="11"/>
        <v>0</v>
      </c>
      <c r="AL21" s="673">
        <f>'[2]Seat-O'!AE21</f>
        <v>0</v>
      </c>
      <c r="AM21" s="673"/>
      <c r="AN21" s="675">
        <f t="shared" si="12"/>
        <v>0</v>
      </c>
      <c r="AO21" s="688"/>
      <c r="AP21" s="689"/>
      <c r="AQ21" s="690"/>
      <c r="AR21" s="673">
        <f>'[2]Seat-O'!AH21</f>
        <v>0</v>
      </c>
      <c r="AS21" s="673"/>
      <c r="AT21" s="674">
        <f t="shared" si="13"/>
        <v>0</v>
      </c>
      <c r="AU21" s="673">
        <f>'[2]Seat-O'!AK21</f>
        <v>0</v>
      </c>
      <c r="AV21" s="673"/>
      <c r="AW21" s="675">
        <f t="shared" si="14"/>
        <v>0</v>
      </c>
      <c r="AX21" s="673">
        <f>'[2]Seat-O'!AN21</f>
        <v>0</v>
      </c>
      <c r="AY21" s="673"/>
      <c r="AZ21" s="773">
        <f t="shared" si="15"/>
        <v>0</v>
      </c>
      <c r="BA21" s="688">
        <f t="shared" si="16"/>
        <v>0</v>
      </c>
      <c r="BB21" s="701">
        <f t="shared" si="16"/>
        <v>0</v>
      </c>
      <c r="BC21" s="706">
        <f t="shared" si="17"/>
        <v>0</v>
      </c>
      <c r="BD21" s="711">
        <f t="shared" si="0"/>
        <v>0</v>
      </c>
      <c r="BE21" s="715">
        <f t="shared" si="1"/>
        <v>0</v>
      </c>
      <c r="BF21" s="716">
        <f t="shared" si="18"/>
        <v>0</v>
      </c>
      <c r="BG21" s="717">
        <f t="shared" si="19"/>
        <v>0</v>
      </c>
      <c r="BH21" s="672">
        <f t="shared" si="20"/>
        <v>0</v>
      </c>
      <c r="BI21" s="677">
        <f t="shared" si="21"/>
        <v>0</v>
      </c>
      <c r="BJ21" s="541"/>
      <c r="BK21" s="380"/>
      <c r="BL21" s="374">
        <f>ROUND(VLOOKUP($B21,Test!$A$6:$K$58,4),0)/1000</f>
        <v>0</v>
      </c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  <c r="CG21" s="380"/>
      <c r="CH21" s="380"/>
      <c r="CI21" s="380"/>
      <c r="CJ21" s="380"/>
      <c r="CK21" s="380"/>
      <c r="CL21" s="380"/>
      <c r="CM21" s="380"/>
      <c r="CN21" s="380"/>
      <c r="CO21" s="380"/>
      <c r="CP21" s="380"/>
      <c r="CQ21" s="380"/>
      <c r="CR21" s="380"/>
      <c r="CS21" s="380"/>
      <c r="CT21" s="380"/>
      <c r="CU21" s="380"/>
      <c r="CV21" s="380"/>
      <c r="CW21" s="380"/>
      <c r="CX21" s="380"/>
      <c r="CY21" s="380"/>
      <c r="CZ21" s="380"/>
      <c r="DA21" s="380"/>
      <c r="DB21" s="380"/>
      <c r="DC21" s="380"/>
      <c r="DD21" s="380"/>
      <c r="DE21" s="380"/>
      <c r="DF21" s="380"/>
      <c r="DG21" s="380"/>
      <c r="DH21" s="380"/>
      <c r="DI21" s="380"/>
      <c r="DJ21" s="380"/>
      <c r="DK21" s="380"/>
      <c r="DL21" s="380"/>
      <c r="DM21" s="380"/>
      <c r="DN21" s="380"/>
      <c r="DO21" s="391"/>
      <c r="DP21" s="391"/>
      <c r="DQ21" s="380"/>
      <c r="DR21" s="380"/>
      <c r="DS21" s="380"/>
      <c r="DT21" s="380"/>
    </row>
    <row r="22" spans="1:124" s="383" customFormat="1" ht="33" customHeight="1">
      <c r="A22" s="388">
        <f t="shared" si="22"/>
        <v>16</v>
      </c>
      <c r="B22" s="399">
        <v>51315</v>
      </c>
      <c r="C22" s="536" t="s">
        <v>59</v>
      </c>
      <c r="D22" s="698" t="s">
        <v>266</v>
      </c>
      <c r="E22" s="672">
        <f>'[2]Seat-O'!D22</f>
        <v>0</v>
      </c>
      <c r="F22" s="673"/>
      <c r="G22" s="675">
        <f t="shared" si="2"/>
        <v>0</v>
      </c>
      <c r="H22" s="673">
        <f>'[2]Seat-O'!G22</f>
        <v>0</v>
      </c>
      <c r="I22" s="673"/>
      <c r="J22" s="675">
        <f t="shared" si="3"/>
        <v>0</v>
      </c>
      <c r="K22" s="673">
        <f>'[2]Seat-O'!J22</f>
        <v>0</v>
      </c>
      <c r="L22" s="673"/>
      <c r="M22" s="773">
        <f t="shared" si="4"/>
        <v>0</v>
      </c>
      <c r="N22" s="688"/>
      <c r="O22" s="689"/>
      <c r="P22" s="690"/>
      <c r="Q22" s="673">
        <f>'[2]Seat-O'!M22</f>
        <v>0</v>
      </c>
      <c r="R22" s="673"/>
      <c r="S22" s="675">
        <f t="shared" si="5"/>
        <v>0</v>
      </c>
      <c r="T22" s="673">
        <f>'[2]Seat-O'!P22</f>
        <v>0</v>
      </c>
      <c r="U22" s="673"/>
      <c r="V22" s="675">
        <f t="shared" si="6"/>
        <v>0</v>
      </c>
      <c r="W22" s="673">
        <f>'[2]Seat-O'!S22</f>
        <v>0</v>
      </c>
      <c r="X22" s="673"/>
      <c r="Y22" s="773">
        <f t="shared" si="7"/>
        <v>0</v>
      </c>
      <c r="Z22" s="688"/>
      <c r="AA22" s="701"/>
      <c r="AB22" s="690"/>
      <c r="AC22" s="779">
        <f t="shared" si="8"/>
        <v>0</v>
      </c>
      <c r="AD22" s="776">
        <f t="shared" si="8"/>
        <v>0</v>
      </c>
      <c r="AE22" s="777">
        <f t="shared" si="9"/>
        <v>0</v>
      </c>
      <c r="AF22" s="672">
        <f>'[2]Seat-O'!Y22</f>
        <v>0</v>
      </c>
      <c r="AG22" s="673"/>
      <c r="AH22" s="674">
        <f t="shared" si="10"/>
        <v>0</v>
      </c>
      <c r="AI22" s="673">
        <f>'[2]Seat-O'!AB22</f>
        <v>0</v>
      </c>
      <c r="AJ22" s="673"/>
      <c r="AK22" s="675">
        <f t="shared" si="11"/>
        <v>0</v>
      </c>
      <c r="AL22" s="673">
        <f>'[2]Seat-O'!AE22</f>
        <v>0</v>
      </c>
      <c r="AM22" s="673"/>
      <c r="AN22" s="675">
        <f t="shared" si="12"/>
        <v>0</v>
      </c>
      <c r="AO22" s="688"/>
      <c r="AP22" s="689"/>
      <c r="AQ22" s="690"/>
      <c r="AR22" s="673">
        <f>'[2]Seat-O'!AH22</f>
        <v>0</v>
      </c>
      <c r="AS22" s="673"/>
      <c r="AT22" s="674">
        <f t="shared" si="13"/>
        <v>0</v>
      </c>
      <c r="AU22" s="673">
        <f>'[2]Seat-O'!AK22</f>
        <v>0</v>
      </c>
      <c r="AV22" s="673"/>
      <c r="AW22" s="675">
        <f t="shared" si="14"/>
        <v>0</v>
      </c>
      <c r="AX22" s="673">
        <f>'[2]Seat-O'!AN22</f>
        <v>0</v>
      </c>
      <c r="AY22" s="673"/>
      <c r="AZ22" s="773">
        <f t="shared" si="15"/>
        <v>0</v>
      </c>
      <c r="BA22" s="688">
        <f t="shared" si="16"/>
        <v>0</v>
      </c>
      <c r="BB22" s="701">
        <f t="shared" si="16"/>
        <v>0</v>
      </c>
      <c r="BC22" s="706">
        <f t="shared" si="17"/>
        <v>0</v>
      </c>
      <c r="BD22" s="711">
        <f t="shared" si="0"/>
        <v>0</v>
      </c>
      <c r="BE22" s="715">
        <f t="shared" si="1"/>
        <v>0</v>
      </c>
      <c r="BF22" s="716">
        <f t="shared" si="18"/>
        <v>0</v>
      </c>
      <c r="BG22" s="717">
        <f t="shared" si="19"/>
        <v>0</v>
      </c>
      <c r="BH22" s="672">
        <f t="shared" si="20"/>
        <v>0</v>
      </c>
      <c r="BI22" s="677">
        <f t="shared" si="21"/>
        <v>0</v>
      </c>
      <c r="BJ22" s="541"/>
      <c r="BK22" s="380"/>
      <c r="BL22" s="374">
        <f>ROUND(VLOOKUP($B22,Test!$A$6:$K$58,4),0)/1000</f>
        <v>0</v>
      </c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  <c r="CG22" s="380"/>
      <c r="CH22" s="380"/>
      <c r="CI22" s="380"/>
      <c r="CJ22" s="380"/>
      <c r="CK22" s="380"/>
      <c r="CL22" s="380"/>
      <c r="CM22" s="380"/>
      <c r="CN22" s="380"/>
      <c r="CO22" s="380"/>
      <c r="CP22" s="380"/>
      <c r="CQ22" s="380"/>
      <c r="CR22" s="380"/>
      <c r="CS22" s="380"/>
      <c r="CT22" s="380"/>
      <c r="CU22" s="380"/>
      <c r="CV22" s="380"/>
      <c r="CW22" s="380"/>
      <c r="CX22" s="380"/>
      <c r="CY22" s="380"/>
      <c r="CZ22" s="380"/>
      <c r="DA22" s="380"/>
      <c r="DB22" s="380"/>
      <c r="DC22" s="380"/>
      <c r="DD22" s="380"/>
      <c r="DE22" s="380"/>
      <c r="DF22" s="380"/>
      <c r="DG22" s="380"/>
      <c r="DH22" s="380"/>
      <c r="DI22" s="380"/>
      <c r="DJ22" s="380"/>
      <c r="DK22" s="380"/>
      <c r="DL22" s="380"/>
      <c r="DM22" s="380"/>
      <c r="DN22" s="380"/>
      <c r="DO22" s="391"/>
      <c r="DP22" s="391"/>
      <c r="DQ22" s="380"/>
      <c r="DR22" s="380"/>
      <c r="DS22" s="380"/>
      <c r="DT22" s="380"/>
    </row>
    <row r="23" spans="1:124" s="383" customFormat="1" ht="33" customHeight="1">
      <c r="A23" s="388">
        <f t="shared" si="22"/>
        <v>17</v>
      </c>
      <c r="B23" s="399">
        <v>51399</v>
      </c>
      <c r="C23" s="536" t="s">
        <v>13</v>
      </c>
      <c r="D23" s="698" t="s">
        <v>267</v>
      </c>
      <c r="E23" s="672">
        <f>'[2]Seat-O'!D23</f>
        <v>1308212.8999999999</v>
      </c>
      <c r="F23" s="673">
        <v>1790204.54</v>
      </c>
      <c r="G23" s="675">
        <f t="shared" si="2"/>
        <v>-481991.64000000013</v>
      </c>
      <c r="H23" s="673">
        <f>'[2]Seat-O'!G23</f>
        <v>1309030.5</v>
      </c>
      <c r="I23" s="673">
        <v>2079479.38</v>
      </c>
      <c r="J23" s="675">
        <f t="shared" si="3"/>
        <v>-770448.87999999989</v>
      </c>
      <c r="K23" s="673">
        <f>'[2]Seat-O'!J23</f>
        <v>1366911.7</v>
      </c>
      <c r="L23" s="673">
        <v>1835216.96</v>
      </c>
      <c r="M23" s="773">
        <f t="shared" si="4"/>
        <v>-468305.26</v>
      </c>
      <c r="N23" s="688"/>
      <c r="O23" s="689"/>
      <c r="P23" s="690"/>
      <c r="Q23" s="673">
        <f>'[2]Seat-O'!M23</f>
        <v>560515.56000000006</v>
      </c>
      <c r="R23" s="673">
        <v>1978381</v>
      </c>
      <c r="S23" s="675">
        <f t="shared" si="5"/>
        <v>-1417865.44</v>
      </c>
      <c r="T23" s="673">
        <f>'[2]Seat-O'!P23</f>
        <v>591824.4</v>
      </c>
      <c r="U23" s="673"/>
      <c r="V23" s="675">
        <f t="shared" si="6"/>
        <v>591824.4</v>
      </c>
      <c r="W23" s="673">
        <f>'[2]Seat-O'!S23</f>
        <v>578704.4</v>
      </c>
      <c r="X23" s="673"/>
      <c r="Y23" s="773">
        <f t="shared" si="7"/>
        <v>578704.4</v>
      </c>
      <c r="Z23" s="688"/>
      <c r="AA23" s="701"/>
      <c r="AB23" s="690"/>
      <c r="AC23" s="779">
        <f t="shared" si="8"/>
        <v>5715199.4600000009</v>
      </c>
      <c r="AD23" s="776">
        <f t="shared" si="8"/>
        <v>7683281.8799999999</v>
      </c>
      <c r="AE23" s="777">
        <f t="shared" si="9"/>
        <v>-1968082.419999999</v>
      </c>
      <c r="AF23" s="672">
        <f>'[2]Seat-O'!Y23</f>
        <v>542429.5</v>
      </c>
      <c r="AG23" s="673"/>
      <c r="AH23" s="674">
        <f t="shared" si="10"/>
        <v>542429.5</v>
      </c>
      <c r="AI23" s="673">
        <f>'[2]Seat-O'!AB23</f>
        <v>570957</v>
      </c>
      <c r="AJ23" s="673"/>
      <c r="AK23" s="675">
        <f t="shared" si="11"/>
        <v>570957</v>
      </c>
      <c r="AL23" s="673">
        <f>'[2]Seat-O'!AE23</f>
        <v>577738.55000000005</v>
      </c>
      <c r="AM23" s="673"/>
      <c r="AN23" s="675">
        <f t="shared" si="12"/>
        <v>577738.55000000005</v>
      </c>
      <c r="AO23" s="688"/>
      <c r="AP23" s="689"/>
      <c r="AQ23" s="690"/>
      <c r="AR23" s="673">
        <f>'[2]Seat-O'!AH23</f>
        <v>588859.4</v>
      </c>
      <c r="AS23" s="673"/>
      <c r="AT23" s="674">
        <f t="shared" si="13"/>
        <v>588859.4</v>
      </c>
      <c r="AU23" s="673">
        <f>'[2]Seat-O'!AK23</f>
        <v>667063.30000000005</v>
      </c>
      <c r="AV23" s="673"/>
      <c r="AW23" s="675">
        <f t="shared" si="14"/>
        <v>667063.30000000005</v>
      </c>
      <c r="AX23" s="673">
        <f>'[2]Seat-O'!AN23</f>
        <v>562824</v>
      </c>
      <c r="AY23" s="673"/>
      <c r="AZ23" s="773">
        <f t="shared" si="15"/>
        <v>562824</v>
      </c>
      <c r="BA23" s="688">
        <f t="shared" si="16"/>
        <v>1818746.7000000002</v>
      </c>
      <c r="BB23" s="701">
        <f t="shared" si="16"/>
        <v>0</v>
      </c>
      <c r="BC23" s="706">
        <f t="shared" si="17"/>
        <v>1818746.7000000002</v>
      </c>
      <c r="BD23" s="711">
        <f t="shared" si="0"/>
        <v>3509871.75</v>
      </c>
      <c r="BE23" s="715">
        <f t="shared" si="1"/>
        <v>0</v>
      </c>
      <c r="BF23" s="716">
        <f t="shared" si="18"/>
        <v>3509871.75</v>
      </c>
      <c r="BG23" s="717">
        <f t="shared" si="19"/>
        <v>9225071.2100000009</v>
      </c>
      <c r="BH23" s="672">
        <f t="shared" si="20"/>
        <v>7683281.8799999999</v>
      </c>
      <c r="BI23" s="677">
        <f t="shared" si="21"/>
        <v>1541789.330000001</v>
      </c>
      <c r="BJ23" s="541"/>
      <c r="BK23" s="380"/>
      <c r="BL23" s="374">
        <f>ROUND(VLOOKUP($B23,Test!$A$6:$K$58,4),0)/1000</f>
        <v>1708.3150000000001</v>
      </c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  <c r="CG23" s="380"/>
      <c r="CH23" s="380"/>
      <c r="CI23" s="380"/>
      <c r="CJ23" s="380"/>
      <c r="CK23" s="380"/>
      <c r="CL23" s="380"/>
      <c r="CM23" s="380"/>
      <c r="CN23" s="380"/>
      <c r="CO23" s="380"/>
      <c r="CP23" s="380"/>
      <c r="CQ23" s="380"/>
      <c r="CR23" s="380"/>
      <c r="CS23" s="380"/>
      <c r="CT23" s="380"/>
      <c r="CU23" s="380"/>
      <c r="CV23" s="380"/>
      <c r="CW23" s="380"/>
      <c r="CX23" s="380"/>
      <c r="CY23" s="380"/>
      <c r="CZ23" s="380"/>
      <c r="DA23" s="380"/>
      <c r="DB23" s="380"/>
      <c r="DC23" s="380"/>
      <c r="DD23" s="380"/>
      <c r="DE23" s="380"/>
      <c r="DF23" s="380"/>
      <c r="DG23" s="380"/>
      <c r="DH23" s="380"/>
      <c r="DI23" s="380"/>
      <c r="DJ23" s="380"/>
      <c r="DK23" s="380"/>
      <c r="DL23" s="380"/>
      <c r="DM23" s="380"/>
      <c r="DN23" s="380"/>
      <c r="DO23" s="391"/>
      <c r="DP23" s="391"/>
      <c r="DQ23" s="380"/>
      <c r="DR23" s="380"/>
      <c r="DS23" s="380"/>
      <c r="DT23" s="380"/>
    </row>
    <row r="24" spans="1:124" s="383" customFormat="1" ht="33" customHeight="1">
      <c r="A24" s="388">
        <f t="shared" si="22"/>
        <v>18</v>
      </c>
      <c r="B24" s="399">
        <v>51401</v>
      </c>
      <c r="C24" s="536" t="s">
        <v>14</v>
      </c>
      <c r="D24" s="698" t="s">
        <v>268</v>
      </c>
      <c r="E24" s="672">
        <f>'[2]Seat-O'!D24</f>
        <v>0</v>
      </c>
      <c r="F24" s="673"/>
      <c r="G24" s="675">
        <f t="shared" si="2"/>
        <v>0</v>
      </c>
      <c r="H24" s="673">
        <f>'[2]Seat-O'!G24</f>
        <v>0</v>
      </c>
      <c r="I24" s="673"/>
      <c r="J24" s="675">
        <f t="shared" si="3"/>
        <v>0</v>
      </c>
      <c r="K24" s="673">
        <f>'[2]Seat-O'!J24</f>
        <v>0</v>
      </c>
      <c r="L24" s="673"/>
      <c r="M24" s="773">
        <f t="shared" si="4"/>
        <v>0</v>
      </c>
      <c r="N24" s="688"/>
      <c r="O24" s="689"/>
      <c r="P24" s="690"/>
      <c r="Q24" s="673">
        <f>'[2]Seat-O'!M24</f>
        <v>0</v>
      </c>
      <c r="R24" s="673"/>
      <c r="S24" s="675">
        <f t="shared" si="5"/>
        <v>0</v>
      </c>
      <c r="T24" s="673">
        <f>'[2]Seat-O'!P24</f>
        <v>0</v>
      </c>
      <c r="U24" s="673"/>
      <c r="V24" s="675">
        <f t="shared" si="6"/>
        <v>0</v>
      </c>
      <c r="W24" s="673">
        <f>'[2]Seat-O'!S24</f>
        <v>0</v>
      </c>
      <c r="X24" s="673"/>
      <c r="Y24" s="773">
        <f t="shared" si="7"/>
        <v>0</v>
      </c>
      <c r="Z24" s="688"/>
      <c r="AA24" s="701"/>
      <c r="AB24" s="690"/>
      <c r="AC24" s="779">
        <f t="shared" si="8"/>
        <v>0</v>
      </c>
      <c r="AD24" s="776">
        <f t="shared" si="8"/>
        <v>0</v>
      </c>
      <c r="AE24" s="777">
        <f t="shared" si="9"/>
        <v>0</v>
      </c>
      <c r="AF24" s="672">
        <f>'[2]Seat-O'!Y24</f>
        <v>0</v>
      </c>
      <c r="AG24" s="673"/>
      <c r="AH24" s="674">
        <f t="shared" si="10"/>
        <v>0</v>
      </c>
      <c r="AI24" s="673">
        <f>'[2]Seat-O'!AB24</f>
        <v>0</v>
      </c>
      <c r="AJ24" s="673"/>
      <c r="AK24" s="675">
        <f t="shared" si="11"/>
        <v>0</v>
      </c>
      <c r="AL24" s="673">
        <f>'[2]Seat-O'!AE24</f>
        <v>0</v>
      </c>
      <c r="AM24" s="673"/>
      <c r="AN24" s="675">
        <f t="shared" si="12"/>
        <v>0</v>
      </c>
      <c r="AO24" s="688"/>
      <c r="AP24" s="689"/>
      <c r="AQ24" s="690"/>
      <c r="AR24" s="673">
        <f>'[2]Seat-O'!AH24</f>
        <v>0</v>
      </c>
      <c r="AS24" s="673"/>
      <c r="AT24" s="674">
        <f t="shared" si="13"/>
        <v>0</v>
      </c>
      <c r="AU24" s="673">
        <f>'[2]Seat-O'!AK24</f>
        <v>0</v>
      </c>
      <c r="AV24" s="673"/>
      <c r="AW24" s="675">
        <f t="shared" si="14"/>
        <v>0</v>
      </c>
      <c r="AX24" s="673">
        <f>'[2]Seat-O'!AN24</f>
        <v>0</v>
      </c>
      <c r="AY24" s="673"/>
      <c r="AZ24" s="773">
        <f t="shared" si="15"/>
        <v>0</v>
      </c>
      <c r="BA24" s="688">
        <f t="shared" si="16"/>
        <v>0</v>
      </c>
      <c r="BB24" s="701">
        <f t="shared" si="16"/>
        <v>0</v>
      </c>
      <c r="BC24" s="706">
        <f t="shared" si="17"/>
        <v>0</v>
      </c>
      <c r="BD24" s="711">
        <f t="shared" si="0"/>
        <v>0</v>
      </c>
      <c r="BE24" s="715">
        <f t="shared" si="1"/>
        <v>0</v>
      </c>
      <c r="BF24" s="716">
        <f t="shared" si="18"/>
        <v>0</v>
      </c>
      <c r="BG24" s="717">
        <f t="shared" si="19"/>
        <v>0</v>
      </c>
      <c r="BH24" s="672">
        <f t="shared" si="20"/>
        <v>0</v>
      </c>
      <c r="BI24" s="677">
        <f t="shared" si="21"/>
        <v>0</v>
      </c>
      <c r="BJ24" s="541"/>
      <c r="BK24" s="380"/>
      <c r="BL24" s="374">
        <f>ROUND(VLOOKUP($B24,Test!$A$6:$K$58,4),0)/1000</f>
        <v>0</v>
      </c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  <c r="CG24" s="380"/>
      <c r="CH24" s="380"/>
      <c r="CI24" s="380"/>
      <c r="CJ24" s="380"/>
      <c r="CK24" s="380"/>
      <c r="CL24" s="380"/>
      <c r="CM24" s="380"/>
      <c r="CN24" s="380"/>
      <c r="CO24" s="380"/>
      <c r="CP24" s="380"/>
      <c r="CQ24" s="380"/>
      <c r="CR24" s="380"/>
      <c r="CS24" s="380"/>
      <c r="CT24" s="380"/>
      <c r="CU24" s="380"/>
      <c r="CV24" s="380"/>
      <c r="CW24" s="380"/>
      <c r="CX24" s="380"/>
      <c r="CY24" s="380"/>
      <c r="CZ24" s="380"/>
      <c r="DA24" s="380"/>
      <c r="DB24" s="380"/>
      <c r="DC24" s="380"/>
      <c r="DD24" s="380"/>
      <c r="DE24" s="380"/>
      <c r="DF24" s="380"/>
      <c r="DG24" s="380"/>
      <c r="DH24" s="380"/>
      <c r="DI24" s="380"/>
      <c r="DJ24" s="380"/>
      <c r="DK24" s="380"/>
      <c r="DL24" s="380"/>
      <c r="DM24" s="380"/>
      <c r="DN24" s="380"/>
      <c r="DO24" s="391"/>
      <c r="DP24" s="391"/>
      <c r="DQ24" s="380"/>
      <c r="DR24" s="380"/>
      <c r="DS24" s="380"/>
      <c r="DT24" s="380"/>
    </row>
    <row r="25" spans="1:124" s="383" customFormat="1" ht="33" customHeight="1">
      <c r="A25" s="388">
        <f t="shared" si="22"/>
        <v>19</v>
      </c>
      <c r="B25" s="399">
        <v>51402</v>
      </c>
      <c r="C25" s="536" t="s">
        <v>15</v>
      </c>
      <c r="D25" s="698" t="s">
        <v>269</v>
      </c>
      <c r="E25" s="672">
        <f>'[2]Seat-O'!D25</f>
        <v>0</v>
      </c>
      <c r="F25" s="673"/>
      <c r="G25" s="675">
        <f t="shared" si="2"/>
        <v>0</v>
      </c>
      <c r="H25" s="673">
        <f>'[2]Seat-O'!G25</f>
        <v>0</v>
      </c>
      <c r="I25" s="673"/>
      <c r="J25" s="675">
        <f t="shared" si="3"/>
        <v>0</v>
      </c>
      <c r="K25" s="673">
        <f>'[2]Seat-O'!J25</f>
        <v>0</v>
      </c>
      <c r="L25" s="673"/>
      <c r="M25" s="773">
        <f t="shared" si="4"/>
        <v>0</v>
      </c>
      <c r="N25" s="688"/>
      <c r="O25" s="689"/>
      <c r="P25" s="690"/>
      <c r="Q25" s="673">
        <f>'[2]Seat-O'!M25</f>
        <v>0</v>
      </c>
      <c r="R25" s="673"/>
      <c r="S25" s="675">
        <f t="shared" si="5"/>
        <v>0</v>
      </c>
      <c r="T25" s="673">
        <f>'[2]Seat-O'!P25</f>
        <v>0</v>
      </c>
      <c r="U25" s="673"/>
      <c r="V25" s="675">
        <f t="shared" si="6"/>
        <v>0</v>
      </c>
      <c r="W25" s="673">
        <f>'[2]Seat-O'!S25</f>
        <v>0</v>
      </c>
      <c r="X25" s="673"/>
      <c r="Y25" s="773">
        <f t="shared" si="7"/>
        <v>0</v>
      </c>
      <c r="Z25" s="688"/>
      <c r="AA25" s="701"/>
      <c r="AB25" s="690"/>
      <c r="AC25" s="779">
        <f t="shared" si="8"/>
        <v>0</v>
      </c>
      <c r="AD25" s="776">
        <f t="shared" si="8"/>
        <v>0</v>
      </c>
      <c r="AE25" s="777">
        <f t="shared" si="9"/>
        <v>0</v>
      </c>
      <c r="AF25" s="672">
        <f>'[2]Seat-O'!Y25</f>
        <v>0</v>
      </c>
      <c r="AG25" s="673"/>
      <c r="AH25" s="674">
        <f t="shared" si="10"/>
        <v>0</v>
      </c>
      <c r="AI25" s="673">
        <f>'[2]Seat-O'!AB25</f>
        <v>0</v>
      </c>
      <c r="AJ25" s="673"/>
      <c r="AK25" s="675">
        <f t="shared" si="11"/>
        <v>0</v>
      </c>
      <c r="AL25" s="673">
        <f>'[2]Seat-O'!AE25</f>
        <v>0</v>
      </c>
      <c r="AM25" s="673"/>
      <c r="AN25" s="675">
        <f t="shared" si="12"/>
        <v>0</v>
      </c>
      <c r="AO25" s="688"/>
      <c r="AP25" s="689"/>
      <c r="AQ25" s="690"/>
      <c r="AR25" s="673">
        <f>'[2]Seat-O'!AH25</f>
        <v>0</v>
      </c>
      <c r="AS25" s="673"/>
      <c r="AT25" s="674">
        <f t="shared" si="13"/>
        <v>0</v>
      </c>
      <c r="AU25" s="673">
        <f>'[2]Seat-O'!AK25</f>
        <v>0</v>
      </c>
      <c r="AV25" s="673"/>
      <c r="AW25" s="675">
        <f t="shared" si="14"/>
        <v>0</v>
      </c>
      <c r="AX25" s="673">
        <f>'[2]Seat-O'!AN25</f>
        <v>0</v>
      </c>
      <c r="AY25" s="673"/>
      <c r="AZ25" s="773">
        <f t="shared" si="15"/>
        <v>0</v>
      </c>
      <c r="BA25" s="688">
        <f t="shared" si="16"/>
        <v>0</v>
      </c>
      <c r="BB25" s="701">
        <f t="shared" si="16"/>
        <v>0</v>
      </c>
      <c r="BC25" s="706">
        <f t="shared" si="17"/>
        <v>0</v>
      </c>
      <c r="BD25" s="711">
        <f t="shared" si="0"/>
        <v>0</v>
      </c>
      <c r="BE25" s="715">
        <f t="shared" si="1"/>
        <v>0</v>
      </c>
      <c r="BF25" s="716">
        <f t="shared" si="18"/>
        <v>0</v>
      </c>
      <c r="BG25" s="717">
        <f t="shared" si="19"/>
        <v>0</v>
      </c>
      <c r="BH25" s="672">
        <f t="shared" si="20"/>
        <v>0</v>
      </c>
      <c r="BI25" s="677">
        <f t="shared" si="21"/>
        <v>0</v>
      </c>
      <c r="BJ25" s="541"/>
      <c r="BK25" s="380"/>
      <c r="BL25" s="374">
        <f>ROUND(VLOOKUP($B25,Test!$A$6:$K$58,4),0)/1000</f>
        <v>0</v>
      </c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  <c r="CG25" s="380"/>
      <c r="CH25" s="380"/>
      <c r="CI25" s="380"/>
      <c r="CJ25" s="380"/>
      <c r="CK25" s="380"/>
      <c r="CL25" s="380"/>
      <c r="CM25" s="380"/>
      <c r="CN25" s="380"/>
      <c r="CO25" s="380"/>
      <c r="CP25" s="380"/>
      <c r="CQ25" s="380"/>
      <c r="CR25" s="380"/>
      <c r="CS25" s="380"/>
      <c r="CT25" s="380"/>
      <c r="CU25" s="380"/>
      <c r="CV25" s="380"/>
      <c r="CW25" s="380"/>
      <c r="CX25" s="380"/>
      <c r="CY25" s="380"/>
      <c r="CZ25" s="380"/>
      <c r="DA25" s="380"/>
      <c r="DB25" s="380"/>
      <c r="DC25" s="380"/>
      <c r="DD25" s="380"/>
      <c r="DE25" s="380"/>
      <c r="DF25" s="380"/>
      <c r="DG25" s="380"/>
      <c r="DH25" s="380"/>
      <c r="DI25" s="380"/>
      <c r="DJ25" s="380"/>
      <c r="DK25" s="380"/>
      <c r="DL25" s="380"/>
      <c r="DM25" s="380"/>
      <c r="DN25" s="380"/>
      <c r="DO25" s="391"/>
      <c r="DP25" s="391"/>
      <c r="DQ25" s="380"/>
      <c r="DR25" s="380"/>
      <c r="DS25" s="380"/>
      <c r="DT25" s="380"/>
    </row>
    <row r="26" spans="1:124" s="383" customFormat="1" ht="33" customHeight="1">
      <c r="A26" s="388">
        <f t="shared" si="22"/>
        <v>20</v>
      </c>
      <c r="B26" s="399">
        <v>51403</v>
      </c>
      <c r="C26" s="536" t="s">
        <v>16</v>
      </c>
      <c r="D26" s="698" t="s">
        <v>270</v>
      </c>
      <c r="E26" s="672">
        <f>'[2]Seat-O'!D26</f>
        <v>0</v>
      </c>
      <c r="F26" s="673"/>
      <c r="G26" s="675">
        <f t="shared" si="2"/>
        <v>0</v>
      </c>
      <c r="H26" s="673">
        <f>'[2]Seat-O'!G26</f>
        <v>0</v>
      </c>
      <c r="I26" s="673"/>
      <c r="J26" s="675">
        <f t="shared" si="3"/>
        <v>0</v>
      </c>
      <c r="K26" s="673">
        <f>'[2]Seat-O'!J26</f>
        <v>0</v>
      </c>
      <c r="L26" s="673"/>
      <c r="M26" s="773">
        <f t="shared" si="4"/>
        <v>0</v>
      </c>
      <c r="N26" s="688"/>
      <c r="O26" s="689"/>
      <c r="P26" s="690"/>
      <c r="Q26" s="673">
        <f>'[2]Seat-O'!M26</f>
        <v>0</v>
      </c>
      <c r="R26" s="673"/>
      <c r="S26" s="675">
        <f t="shared" si="5"/>
        <v>0</v>
      </c>
      <c r="T26" s="673">
        <f>'[2]Seat-O'!P26</f>
        <v>0</v>
      </c>
      <c r="U26" s="673"/>
      <c r="V26" s="675">
        <f t="shared" si="6"/>
        <v>0</v>
      </c>
      <c r="W26" s="673">
        <f>'[2]Seat-O'!S26</f>
        <v>0</v>
      </c>
      <c r="X26" s="673"/>
      <c r="Y26" s="773">
        <f t="shared" si="7"/>
        <v>0</v>
      </c>
      <c r="Z26" s="688"/>
      <c r="AA26" s="701"/>
      <c r="AB26" s="690"/>
      <c r="AC26" s="779">
        <f t="shared" si="8"/>
        <v>0</v>
      </c>
      <c r="AD26" s="776">
        <f t="shared" si="8"/>
        <v>0</v>
      </c>
      <c r="AE26" s="777">
        <f t="shared" si="9"/>
        <v>0</v>
      </c>
      <c r="AF26" s="672">
        <f>'[2]Seat-O'!Y26</f>
        <v>0</v>
      </c>
      <c r="AG26" s="673"/>
      <c r="AH26" s="674">
        <f t="shared" si="10"/>
        <v>0</v>
      </c>
      <c r="AI26" s="673">
        <f>'[2]Seat-O'!AB26</f>
        <v>0</v>
      </c>
      <c r="AJ26" s="673"/>
      <c r="AK26" s="675">
        <f t="shared" si="11"/>
        <v>0</v>
      </c>
      <c r="AL26" s="673">
        <f>'[2]Seat-O'!AE26</f>
        <v>0</v>
      </c>
      <c r="AM26" s="673"/>
      <c r="AN26" s="675">
        <f t="shared" si="12"/>
        <v>0</v>
      </c>
      <c r="AO26" s="688"/>
      <c r="AP26" s="689"/>
      <c r="AQ26" s="690"/>
      <c r="AR26" s="673">
        <f>'[2]Seat-O'!AH26</f>
        <v>0</v>
      </c>
      <c r="AS26" s="673"/>
      <c r="AT26" s="674">
        <f t="shared" si="13"/>
        <v>0</v>
      </c>
      <c r="AU26" s="673">
        <f>'[2]Seat-O'!AK26</f>
        <v>0</v>
      </c>
      <c r="AV26" s="673"/>
      <c r="AW26" s="675">
        <f t="shared" si="14"/>
        <v>0</v>
      </c>
      <c r="AX26" s="673">
        <f>'[2]Seat-O'!AN26</f>
        <v>0</v>
      </c>
      <c r="AY26" s="673"/>
      <c r="AZ26" s="773">
        <f t="shared" si="15"/>
        <v>0</v>
      </c>
      <c r="BA26" s="688">
        <f t="shared" si="16"/>
        <v>0</v>
      </c>
      <c r="BB26" s="701">
        <f t="shared" si="16"/>
        <v>0</v>
      </c>
      <c r="BC26" s="706">
        <f t="shared" si="17"/>
        <v>0</v>
      </c>
      <c r="BD26" s="711">
        <f t="shared" si="0"/>
        <v>0</v>
      </c>
      <c r="BE26" s="715">
        <f t="shared" si="1"/>
        <v>0</v>
      </c>
      <c r="BF26" s="716">
        <f t="shared" si="18"/>
        <v>0</v>
      </c>
      <c r="BG26" s="717">
        <f t="shared" si="19"/>
        <v>0</v>
      </c>
      <c r="BH26" s="672">
        <f t="shared" si="20"/>
        <v>0</v>
      </c>
      <c r="BI26" s="677">
        <f t="shared" si="21"/>
        <v>0</v>
      </c>
      <c r="BJ26" s="541"/>
      <c r="BK26" s="380"/>
      <c r="BL26" s="374">
        <f>ROUND(VLOOKUP($B26,Test!$A$6:$K$58,4),0)/1000</f>
        <v>0</v>
      </c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  <c r="CG26" s="380"/>
      <c r="CH26" s="380"/>
      <c r="CI26" s="380"/>
      <c r="CJ26" s="380"/>
      <c r="CK26" s="380"/>
      <c r="CL26" s="380"/>
      <c r="CM26" s="380"/>
      <c r="CN26" s="380"/>
      <c r="CO26" s="380"/>
      <c r="CP26" s="380"/>
      <c r="CQ26" s="380"/>
      <c r="CR26" s="380"/>
      <c r="CS26" s="380"/>
      <c r="CT26" s="380"/>
      <c r="CU26" s="380"/>
      <c r="CV26" s="380"/>
      <c r="CW26" s="380"/>
      <c r="CX26" s="380"/>
      <c r="CY26" s="380"/>
      <c r="CZ26" s="380"/>
      <c r="DA26" s="380"/>
      <c r="DB26" s="380"/>
      <c r="DC26" s="380"/>
      <c r="DD26" s="380"/>
      <c r="DE26" s="380"/>
      <c r="DF26" s="380"/>
      <c r="DG26" s="380"/>
      <c r="DH26" s="380"/>
      <c r="DI26" s="380"/>
      <c r="DJ26" s="380"/>
      <c r="DK26" s="380"/>
      <c r="DL26" s="380"/>
      <c r="DM26" s="380"/>
      <c r="DN26" s="380"/>
      <c r="DO26" s="391"/>
      <c r="DP26" s="391"/>
      <c r="DQ26" s="380"/>
      <c r="DR26" s="380"/>
      <c r="DS26" s="380"/>
      <c r="DT26" s="380"/>
    </row>
    <row r="27" spans="1:124" s="383" customFormat="1" ht="33" customHeight="1">
      <c r="A27" s="388">
        <f t="shared" si="22"/>
        <v>21</v>
      </c>
      <c r="B27" s="399">
        <v>51404</v>
      </c>
      <c r="C27" s="536" t="s">
        <v>17</v>
      </c>
      <c r="D27" s="698" t="s">
        <v>271</v>
      </c>
      <c r="E27" s="672">
        <f>'[2]Seat-O'!D27</f>
        <v>0</v>
      </c>
      <c r="F27" s="673"/>
      <c r="G27" s="675">
        <f t="shared" si="2"/>
        <v>0</v>
      </c>
      <c r="H27" s="673">
        <f>'[2]Seat-O'!G27</f>
        <v>0</v>
      </c>
      <c r="I27" s="673"/>
      <c r="J27" s="675">
        <f t="shared" si="3"/>
        <v>0</v>
      </c>
      <c r="K27" s="673">
        <f>'[2]Seat-O'!J27</f>
        <v>0</v>
      </c>
      <c r="L27" s="673"/>
      <c r="M27" s="773">
        <f t="shared" si="4"/>
        <v>0</v>
      </c>
      <c r="N27" s="688"/>
      <c r="O27" s="689"/>
      <c r="P27" s="690"/>
      <c r="Q27" s="673">
        <f>'[2]Seat-O'!M27</f>
        <v>0</v>
      </c>
      <c r="R27" s="673"/>
      <c r="S27" s="675">
        <f t="shared" si="5"/>
        <v>0</v>
      </c>
      <c r="T27" s="673">
        <f>'[2]Seat-O'!P27</f>
        <v>0</v>
      </c>
      <c r="U27" s="673"/>
      <c r="V27" s="675">
        <f t="shared" si="6"/>
        <v>0</v>
      </c>
      <c r="W27" s="673">
        <f>'[2]Seat-O'!S27</f>
        <v>0</v>
      </c>
      <c r="X27" s="673"/>
      <c r="Y27" s="773">
        <f t="shared" si="7"/>
        <v>0</v>
      </c>
      <c r="Z27" s="688"/>
      <c r="AA27" s="701"/>
      <c r="AB27" s="690"/>
      <c r="AC27" s="779">
        <f t="shared" si="8"/>
        <v>0</v>
      </c>
      <c r="AD27" s="776">
        <f t="shared" si="8"/>
        <v>0</v>
      </c>
      <c r="AE27" s="777">
        <f t="shared" si="9"/>
        <v>0</v>
      </c>
      <c r="AF27" s="672">
        <f>'[2]Seat-O'!Y27</f>
        <v>0</v>
      </c>
      <c r="AG27" s="673"/>
      <c r="AH27" s="674">
        <f t="shared" si="10"/>
        <v>0</v>
      </c>
      <c r="AI27" s="673">
        <f>'[2]Seat-O'!AB27</f>
        <v>0</v>
      </c>
      <c r="AJ27" s="673"/>
      <c r="AK27" s="675">
        <f t="shared" si="11"/>
        <v>0</v>
      </c>
      <c r="AL27" s="673">
        <f>'[2]Seat-O'!AE27</f>
        <v>0</v>
      </c>
      <c r="AM27" s="673"/>
      <c r="AN27" s="675">
        <f t="shared" si="12"/>
        <v>0</v>
      </c>
      <c r="AO27" s="688"/>
      <c r="AP27" s="689"/>
      <c r="AQ27" s="690"/>
      <c r="AR27" s="673">
        <f>'[2]Seat-O'!AH27</f>
        <v>0</v>
      </c>
      <c r="AS27" s="673"/>
      <c r="AT27" s="674">
        <f t="shared" si="13"/>
        <v>0</v>
      </c>
      <c r="AU27" s="673">
        <f>'[2]Seat-O'!AK27</f>
        <v>0</v>
      </c>
      <c r="AV27" s="673"/>
      <c r="AW27" s="675">
        <f t="shared" si="14"/>
        <v>0</v>
      </c>
      <c r="AX27" s="673">
        <f>'[2]Seat-O'!AN27</f>
        <v>0</v>
      </c>
      <c r="AY27" s="673"/>
      <c r="AZ27" s="773">
        <f t="shared" si="15"/>
        <v>0</v>
      </c>
      <c r="BA27" s="688">
        <f t="shared" si="16"/>
        <v>0</v>
      </c>
      <c r="BB27" s="701">
        <f t="shared" si="16"/>
        <v>0</v>
      </c>
      <c r="BC27" s="706">
        <f t="shared" si="17"/>
        <v>0</v>
      </c>
      <c r="BD27" s="711">
        <f t="shared" si="0"/>
        <v>0</v>
      </c>
      <c r="BE27" s="715">
        <f t="shared" si="1"/>
        <v>0</v>
      </c>
      <c r="BF27" s="716">
        <f t="shared" si="18"/>
        <v>0</v>
      </c>
      <c r="BG27" s="717">
        <f t="shared" si="19"/>
        <v>0</v>
      </c>
      <c r="BH27" s="672">
        <f t="shared" si="20"/>
        <v>0</v>
      </c>
      <c r="BI27" s="677">
        <f t="shared" si="21"/>
        <v>0</v>
      </c>
      <c r="BJ27" s="541"/>
      <c r="BK27" s="380"/>
      <c r="BL27" s="374">
        <f>ROUND(VLOOKUP($B27,Test!$A$6:$K$58,4),0)/1000</f>
        <v>0</v>
      </c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  <c r="CG27" s="380"/>
      <c r="CH27" s="380"/>
      <c r="CI27" s="380"/>
      <c r="CJ27" s="380"/>
      <c r="CK27" s="380"/>
      <c r="CL27" s="380"/>
      <c r="CM27" s="380"/>
      <c r="CN27" s="380"/>
      <c r="CO27" s="380"/>
      <c r="CP27" s="380"/>
      <c r="CQ27" s="380"/>
      <c r="CR27" s="380"/>
      <c r="CS27" s="380"/>
      <c r="CT27" s="380"/>
      <c r="CU27" s="380"/>
      <c r="CV27" s="380"/>
      <c r="CW27" s="380"/>
      <c r="CX27" s="380"/>
      <c r="CY27" s="380"/>
      <c r="CZ27" s="380"/>
      <c r="DA27" s="380"/>
      <c r="DB27" s="380"/>
      <c r="DC27" s="380"/>
      <c r="DD27" s="380"/>
      <c r="DE27" s="380"/>
      <c r="DF27" s="380"/>
      <c r="DG27" s="380"/>
      <c r="DH27" s="380"/>
      <c r="DI27" s="380"/>
      <c r="DJ27" s="380"/>
      <c r="DK27" s="380"/>
      <c r="DL27" s="380"/>
      <c r="DM27" s="380"/>
      <c r="DN27" s="380"/>
      <c r="DO27" s="391"/>
      <c r="DP27" s="391"/>
      <c r="DQ27" s="380"/>
      <c r="DR27" s="380"/>
      <c r="DS27" s="380"/>
      <c r="DT27" s="380"/>
    </row>
    <row r="28" spans="1:124" s="383" customFormat="1" ht="33" customHeight="1">
      <c r="A28" s="388">
        <f t="shared" si="22"/>
        <v>22</v>
      </c>
      <c r="B28" s="399">
        <v>51405</v>
      </c>
      <c r="C28" s="536" t="s">
        <v>18</v>
      </c>
      <c r="D28" s="698" t="s">
        <v>272</v>
      </c>
      <c r="E28" s="672">
        <f>'[2]Seat-O'!D28</f>
        <v>79700</v>
      </c>
      <c r="F28" s="673">
        <v>118321.7</v>
      </c>
      <c r="G28" s="675">
        <f t="shared" si="2"/>
        <v>-38621.699999999997</v>
      </c>
      <c r="H28" s="673">
        <f>'[2]Seat-O'!G28</f>
        <v>75200</v>
      </c>
      <c r="I28" s="673">
        <v>112806.3</v>
      </c>
      <c r="J28" s="675">
        <f t="shared" si="3"/>
        <v>-37606.300000000003</v>
      </c>
      <c r="K28" s="673">
        <f>'[2]Seat-O'!J28</f>
        <v>75200</v>
      </c>
      <c r="L28" s="673">
        <v>105481.22</v>
      </c>
      <c r="M28" s="773">
        <f t="shared" si="4"/>
        <v>-30281.22</v>
      </c>
      <c r="N28" s="688"/>
      <c r="O28" s="689"/>
      <c r="P28" s="690"/>
      <c r="Q28" s="673">
        <f>'[2]Seat-O'!M28</f>
        <v>75200</v>
      </c>
      <c r="R28" s="673">
        <v>101902.64</v>
      </c>
      <c r="S28" s="675">
        <f t="shared" si="5"/>
        <v>-26702.639999999999</v>
      </c>
      <c r="T28" s="673">
        <f>'[2]Seat-O'!P28</f>
        <v>75200</v>
      </c>
      <c r="U28" s="673"/>
      <c r="V28" s="675">
        <f t="shared" si="6"/>
        <v>75200</v>
      </c>
      <c r="W28" s="673">
        <f>'[2]Seat-O'!S28</f>
        <v>76200</v>
      </c>
      <c r="X28" s="673"/>
      <c r="Y28" s="773">
        <f t="shared" si="7"/>
        <v>76200</v>
      </c>
      <c r="Z28" s="688"/>
      <c r="AA28" s="701"/>
      <c r="AB28" s="690"/>
      <c r="AC28" s="779">
        <f t="shared" si="8"/>
        <v>456700</v>
      </c>
      <c r="AD28" s="776">
        <f t="shared" si="8"/>
        <v>438511.86</v>
      </c>
      <c r="AE28" s="777">
        <f t="shared" si="9"/>
        <v>18188.140000000014</v>
      </c>
      <c r="AF28" s="672">
        <f>'[2]Seat-O'!Y28</f>
        <v>76100</v>
      </c>
      <c r="AG28" s="673"/>
      <c r="AH28" s="674">
        <f t="shared" si="10"/>
        <v>76100</v>
      </c>
      <c r="AI28" s="673">
        <f>'[2]Seat-O'!AB28</f>
        <v>76100</v>
      </c>
      <c r="AJ28" s="673"/>
      <c r="AK28" s="675">
        <f t="shared" si="11"/>
        <v>76100</v>
      </c>
      <c r="AL28" s="673">
        <f>'[2]Seat-O'!AE28</f>
        <v>76100</v>
      </c>
      <c r="AM28" s="673"/>
      <c r="AN28" s="675">
        <f t="shared" si="12"/>
        <v>76100</v>
      </c>
      <c r="AO28" s="688"/>
      <c r="AP28" s="689"/>
      <c r="AQ28" s="690"/>
      <c r="AR28" s="673">
        <f>'[2]Seat-O'!AH28</f>
        <v>79700</v>
      </c>
      <c r="AS28" s="673"/>
      <c r="AT28" s="674">
        <f t="shared" si="13"/>
        <v>79700</v>
      </c>
      <c r="AU28" s="673">
        <f>'[2]Seat-O'!AK28</f>
        <v>79700</v>
      </c>
      <c r="AV28" s="673"/>
      <c r="AW28" s="675">
        <f t="shared" si="14"/>
        <v>79700</v>
      </c>
      <c r="AX28" s="673">
        <f>'[2]Seat-O'!AN28</f>
        <v>80700</v>
      </c>
      <c r="AY28" s="673"/>
      <c r="AZ28" s="773">
        <f t="shared" si="15"/>
        <v>80700</v>
      </c>
      <c r="BA28" s="688">
        <f t="shared" si="16"/>
        <v>240100</v>
      </c>
      <c r="BB28" s="701">
        <f t="shared" si="16"/>
        <v>0</v>
      </c>
      <c r="BC28" s="706">
        <f t="shared" si="17"/>
        <v>240100</v>
      </c>
      <c r="BD28" s="711">
        <f t="shared" si="0"/>
        <v>468400</v>
      </c>
      <c r="BE28" s="715">
        <f t="shared" si="1"/>
        <v>0</v>
      </c>
      <c r="BF28" s="716">
        <f t="shared" si="18"/>
        <v>468400</v>
      </c>
      <c r="BG28" s="717">
        <f t="shared" si="19"/>
        <v>925100</v>
      </c>
      <c r="BH28" s="672">
        <f t="shared" si="20"/>
        <v>438511.86</v>
      </c>
      <c r="BI28" s="677">
        <f t="shared" si="21"/>
        <v>486588.14</v>
      </c>
      <c r="BJ28" s="541"/>
      <c r="BK28" s="380"/>
      <c r="BL28" s="374">
        <f>ROUND(VLOOKUP($B28,Test!$A$6:$K$58,4),0)/1000</f>
        <v>139.53399999999999</v>
      </c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0"/>
      <c r="CJ28" s="380"/>
      <c r="CK28" s="380"/>
      <c r="CL28" s="380"/>
      <c r="CM28" s="380"/>
      <c r="CN28" s="380"/>
      <c r="CO28" s="380"/>
      <c r="CP28" s="380"/>
      <c r="CQ28" s="380"/>
      <c r="CR28" s="380"/>
      <c r="CS28" s="380"/>
      <c r="CT28" s="380"/>
      <c r="CU28" s="380"/>
      <c r="CV28" s="380"/>
      <c r="CW28" s="380"/>
      <c r="CX28" s="380"/>
      <c r="CY28" s="380"/>
      <c r="CZ28" s="380"/>
      <c r="DA28" s="380"/>
      <c r="DB28" s="380"/>
      <c r="DC28" s="380"/>
      <c r="DD28" s="380"/>
      <c r="DE28" s="380"/>
      <c r="DF28" s="380"/>
      <c r="DG28" s="380"/>
      <c r="DH28" s="380"/>
      <c r="DI28" s="380"/>
      <c r="DJ28" s="380"/>
      <c r="DK28" s="380"/>
      <c r="DL28" s="380"/>
      <c r="DM28" s="380"/>
      <c r="DN28" s="380"/>
      <c r="DO28" s="391"/>
      <c r="DP28" s="391"/>
      <c r="DQ28" s="380"/>
      <c r="DR28" s="380"/>
      <c r="DS28" s="380"/>
      <c r="DT28" s="380"/>
    </row>
    <row r="29" spans="1:124" s="383" customFormat="1" ht="33" customHeight="1">
      <c r="A29" s="388">
        <f t="shared" si="22"/>
        <v>23</v>
      </c>
      <c r="B29" s="399">
        <v>51406</v>
      </c>
      <c r="C29" s="536" t="s">
        <v>19</v>
      </c>
      <c r="D29" s="698" t="s">
        <v>273</v>
      </c>
      <c r="E29" s="672">
        <f>'[2]Seat-O'!D29</f>
        <v>0</v>
      </c>
      <c r="F29" s="673"/>
      <c r="G29" s="675">
        <f t="shared" si="2"/>
        <v>0</v>
      </c>
      <c r="H29" s="673">
        <f>'[2]Seat-O'!G29</f>
        <v>0</v>
      </c>
      <c r="I29" s="673">
        <v>-216572</v>
      </c>
      <c r="J29" s="675">
        <f t="shared" si="3"/>
        <v>216572</v>
      </c>
      <c r="K29" s="673">
        <f>'[2]Seat-O'!J29</f>
        <v>0</v>
      </c>
      <c r="L29" s="673">
        <v>216572</v>
      </c>
      <c r="M29" s="773">
        <f t="shared" si="4"/>
        <v>-216572</v>
      </c>
      <c r="N29" s="688"/>
      <c r="O29" s="689"/>
      <c r="P29" s="690"/>
      <c r="Q29" s="673">
        <f>'[2]Seat-O'!M29</f>
        <v>0</v>
      </c>
      <c r="R29" s="673"/>
      <c r="S29" s="675">
        <f t="shared" si="5"/>
        <v>0</v>
      </c>
      <c r="T29" s="673">
        <f>'[2]Seat-O'!P29</f>
        <v>0</v>
      </c>
      <c r="U29" s="673"/>
      <c r="V29" s="675">
        <f t="shared" si="6"/>
        <v>0</v>
      </c>
      <c r="W29" s="673">
        <f>'[2]Seat-O'!S29</f>
        <v>0</v>
      </c>
      <c r="X29" s="673"/>
      <c r="Y29" s="773">
        <f t="shared" si="7"/>
        <v>0</v>
      </c>
      <c r="Z29" s="688"/>
      <c r="AA29" s="701"/>
      <c r="AB29" s="690"/>
      <c r="AC29" s="779">
        <f t="shared" si="8"/>
        <v>0</v>
      </c>
      <c r="AD29" s="776">
        <f t="shared" si="8"/>
        <v>0</v>
      </c>
      <c r="AE29" s="777">
        <f t="shared" si="9"/>
        <v>0</v>
      </c>
      <c r="AF29" s="672">
        <f>'[2]Seat-O'!Y29</f>
        <v>0</v>
      </c>
      <c r="AG29" s="673"/>
      <c r="AH29" s="674">
        <f t="shared" si="10"/>
        <v>0</v>
      </c>
      <c r="AI29" s="673">
        <f>'[2]Seat-O'!AB29</f>
        <v>0</v>
      </c>
      <c r="AJ29" s="673"/>
      <c r="AK29" s="675">
        <f t="shared" si="11"/>
        <v>0</v>
      </c>
      <c r="AL29" s="673">
        <f>'[2]Seat-O'!AE29</f>
        <v>0</v>
      </c>
      <c r="AM29" s="673"/>
      <c r="AN29" s="675">
        <f t="shared" si="12"/>
        <v>0</v>
      </c>
      <c r="AO29" s="688"/>
      <c r="AP29" s="689"/>
      <c r="AQ29" s="690"/>
      <c r="AR29" s="673">
        <f>'[2]Seat-O'!AH29</f>
        <v>0</v>
      </c>
      <c r="AS29" s="673"/>
      <c r="AT29" s="674">
        <f t="shared" si="13"/>
        <v>0</v>
      </c>
      <c r="AU29" s="673">
        <f>'[2]Seat-O'!AK29</f>
        <v>0</v>
      </c>
      <c r="AV29" s="673"/>
      <c r="AW29" s="675">
        <f t="shared" si="14"/>
        <v>0</v>
      </c>
      <c r="AX29" s="673">
        <f>'[2]Seat-O'!AN29</f>
        <v>0</v>
      </c>
      <c r="AY29" s="673"/>
      <c r="AZ29" s="773">
        <f t="shared" si="15"/>
        <v>0</v>
      </c>
      <c r="BA29" s="688">
        <f t="shared" si="16"/>
        <v>0</v>
      </c>
      <c r="BB29" s="701">
        <f t="shared" si="16"/>
        <v>0</v>
      </c>
      <c r="BC29" s="706">
        <f t="shared" si="17"/>
        <v>0</v>
      </c>
      <c r="BD29" s="711">
        <f t="shared" si="0"/>
        <v>0</v>
      </c>
      <c r="BE29" s="715">
        <f t="shared" si="1"/>
        <v>0</v>
      </c>
      <c r="BF29" s="716">
        <f t="shared" si="18"/>
        <v>0</v>
      </c>
      <c r="BG29" s="717">
        <f t="shared" si="19"/>
        <v>0</v>
      </c>
      <c r="BH29" s="672">
        <f t="shared" si="20"/>
        <v>0</v>
      </c>
      <c r="BI29" s="677">
        <f t="shared" si="21"/>
        <v>0</v>
      </c>
      <c r="BJ29" s="541"/>
      <c r="BK29" s="380"/>
      <c r="BL29" s="374">
        <f>ROUND(VLOOKUP($B29,Test!$A$6:$K$58,4),0)/1000</f>
        <v>0</v>
      </c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  <c r="CG29" s="380"/>
      <c r="CH29" s="380"/>
      <c r="CI29" s="380"/>
      <c r="CJ29" s="380"/>
      <c r="CK29" s="380"/>
      <c r="CL29" s="380"/>
      <c r="CM29" s="380"/>
      <c r="CN29" s="380"/>
      <c r="CO29" s="380"/>
      <c r="CP29" s="380"/>
      <c r="CQ29" s="380"/>
      <c r="CR29" s="380"/>
      <c r="CS29" s="380"/>
      <c r="CT29" s="380"/>
      <c r="CU29" s="380"/>
      <c r="CV29" s="380"/>
      <c r="CW29" s="380"/>
      <c r="CX29" s="380"/>
      <c r="CY29" s="380"/>
      <c r="CZ29" s="380"/>
      <c r="DA29" s="380"/>
      <c r="DB29" s="380"/>
      <c r="DC29" s="380"/>
      <c r="DD29" s="380"/>
      <c r="DE29" s="380"/>
      <c r="DF29" s="380"/>
      <c r="DG29" s="380"/>
      <c r="DH29" s="380"/>
      <c r="DI29" s="380"/>
      <c r="DJ29" s="380"/>
      <c r="DK29" s="380"/>
      <c r="DL29" s="380"/>
      <c r="DM29" s="380"/>
      <c r="DN29" s="380"/>
      <c r="DO29" s="391"/>
      <c r="DP29" s="391"/>
      <c r="DQ29" s="380"/>
      <c r="DR29" s="380"/>
      <c r="DS29" s="380"/>
      <c r="DT29" s="380"/>
    </row>
    <row r="30" spans="1:124" s="383" customFormat="1" ht="33" customHeight="1">
      <c r="A30" s="388">
        <f t="shared" si="22"/>
        <v>24</v>
      </c>
      <c r="B30" s="399">
        <v>51407</v>
      </c>
      <c r="C30" s="536" t="s">
        <v>20</v>
      </c>
      <c r="D30" s="698" t="s">
        <v>274</v>
      </c>
      <c r="E30" s="672">
        <f>'[2]Seat-O'!D30</f>
        <v>0</v>
      </c>
      <c r="F30" s="673"/>
      <c r="G30" s="675">
        <f t="shared" si="2"/>
        <v>0</v>
      </c>
      <c r="H30" s="673">
        <f>'[2]Seat-O'!G30</f>
        <v>0</v>
      </c>
      <c r="I30" s="673"/>
      <c r="J30" s="675">
        <f t="shared" si="3"/>
        <v>0</v>
      </c>
      <c r="K30" s="673">
        <f>'[2]Seat-O'!J30</f>
        <v>0</v>
      </c>
      <c r="L30" s="673"/>
      <c r="M30" s="773">
        <f t="shared" si="4"/>
        <v>0</v>
      </c>
      <c r="N30" s="688"/>
      <c r="O30" s="689"/>
      <c r="P30" s="690"/>
      <c r="Q30" s="673">
        <f>'[2]Seat-O'!M30</f>
        <v>0</v>
      </c>
      <c r="R30" s="673"/>
      <c r="S30" s="675">
        <f t="shared" si="5"/>
        <v>0</v>
      </c>
      <c r="T30" s="673">
        <f>'[2]Seat-O'!P30</f>
        <v>0</v>
      </c>
      <c r="U30" s="673"/>
      <c r="V30" s="675">
        <f t="shared" si="6"/>
        <v>0</v>
      </c>
      <c r="W30" s="673">
        <f>'[2]Seat-O'!S30</f>
        <v>0</v>
      </c>
      <c r="X30" s="673"/>
      <c r="Y30" s="773">
        <f t="shared" si="7"/>
        <v>0</v>
      </c>
      <c r="Z30" s="688"/>
      <c r="AA30" s="701"/>
      <c r="AB30" s="690"/>
      <c r="AC30" s="779">
        <f t="shared" si="8"/>
        <v>0</v>
      </c>
      <c r="AD30" s="776">
        <f t="shared" si="8"/>
        <v>0</v>
      </c>
      <c r="AE30" s="777">
        <f t="shared" si="9"/>
        <v>0</v>
      </c>
      <c r="AF30" s="672">
        <f>'[2]Seat-O'!Y30</f>
        <v>0</v>
      </c>
      <c r="AG30" s="673"/>
      <c r="AH30" s="674">
        <f t="shared" si="10"/>
        <v>0</v>
      </c>
      <c r="AI30" s="673">
        <f>'[2]Seat-O'!AB30</f>
        <v>0</v>
      </c>
      <c r="AJ30" s="673"/>
      <c r="AK30" s="675">
        <f t="shared" si="11"/>
        <v>0</v>
      </c>
      <c r="AL30" s="673">
        <f>'[2]Seat-O'!AE30</f>
        <v>0</v>
      </c>
      <c r="AM30" s="673"/>
      <c r="AN30" s="675">
        <f t="shared" si="12"/>
        <v>0</v>
      </c>
      <c r="AO30" s="688"/>
      <c r="AP30" s="689"/>
      <c r="AQ30" s="690"/>
      <c r="AR30" s="673">
        <f>'[2]Seat-O'!AH30</f>
        <v>0</v>
      </c>
      <c r="AS30" s="673"/>
      <c r="AT30" s="674">
        <f t="shared" si="13"/>
        <v>0</v>
      </c>
      <c r="AU30" s="673">
        <f>'[2]Seat-O'!AK30</f>
        <v>0</v>
      </c>
      <c r="AV30" s="673"/>
      <c r="AW30" s="675">
        <f t="shared" si="14"/>
        <v>0</v>
      </c>
      <c r="AX30" s="673">
        <f>'[2]Seat-O'!AN30</f>
        <v>0</v>
      </c>
      <c r="AY30" s="673"/>
      <c r="AZ30" s="773">
        <f t="shared" si="15"/>
        <v>0</v>
      </c>
      <c r="BA30" s="688">
        <f t="shared" si="16"/>
        <v>0</v>
      </c>
      <c r="BB30" s="701">
        <f t="shared" si="16"/>
        <v>0</v>
      </c>
      <c r="BC30" s="706">
        <f t="shared" si="17"/>
        <v>0</v>
      </c>
      <c r="BD30" s="711">
        <f t="shared" si="0"/>
        <v>0</v>
      </c>
      <c r="BE30" s="715">
        <f t="shared" si="1"/>
        <v>0</v>
      </c>
      <c r="BF30" s="716">
        <f t="shared" si="18"/>
        <v>0</v>
      </c>
      <c r="BG30" s="717">
        <f t="shared" si="19"/>
        <v>0</v>
      </c>
      <c r="BH30" s="672">
        <f t="shared" si="20"/>
        <v>0</v>
      </c>
      <c r="BI30" s="677">
        <f t="shared" si="21"/>
        <v>0</v>
      </c>
      <c r="BJ30" s="541"/>
      <c r="BK30" s="380"/>
      <c r="BL30" s="374">
        <f>ROUND(VLOOKUP($B30,Test!$A$6:$K$58,4),0)/1000</f>
        <v>0</v>
      </c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  <c r="CG30" s="380"/>
      <c r="CH30" s="380"/>
      <c r="CI30" s="380"/>
      <c r="CJ30" s="380"/>
      <c r="CK30" s="380"/>
      <c r="CL30" s="380"/>
      <c r="CM30" s="380"/>
      <c r="CN30" s="380"/>
      <c r="CO30" s="380"/>
      <c r="CP30" s="380"/>
      <c r="CQ30" s="380"/>
      <c r="CR30" s="380"/>
      <c r="CS30" s="380"/>
      <c r="CT30" s="380"/>
      <c r="CU30" s="380"/>
      <c r="CV30" s="380"/>
      <c r="CW30" s="380"/>
      <c r="CX30" s="380"/>
      <c r="CY30" s="380"/>
      <c r="CZ30" s="380"/>
      <c r="DA30" s="380"/>
      <c r="DB30" s="380"/>
      <c r="DC30" s="380"/>
      <c r="DD30" s="380"/>
      <c r="DE30" s="380"/>
      <c r="DF30" s="380"/>
      <c r="DG30" s="380"/>
      <c r="DH30" s="380"/>
      <c r="DI30" s="380"/>
      <c r="DJ30" s="380"/>
      <c r="DK30" s="380"/>
      <c r="DL30" s="380"/>
      <c r="DM30" s="380"/>
      <c r="DN30" s="380"/>
      <c r="DO30" s="391"/>
      <c r="DP30" s="391"/>
      <c r="DQ30" s="380"/>
      <c r="DR30" s="380"/>
      <c r="DS30" s="380"/>
      <c r="DT30" s="380"/>
    </row>
    <row r="31" spans="1:124" s="383" customFormat="1" ht="33" customHeight="1">
      <c r="A31" s="388">
        <f t="shared" si="22"/>
        <v>25</v>
      </c>
      <c r="B31" s="399">
        <v>51408</v>
      </c>
      <c r="C31" s="536" t="s">
        <v>21</v>
      </c>
      <c r="D31" s="698" t="s">
        <v>275</v>
      </c>
      <c r="E31" s="672">
        <f>'[2]Seat-O'!D54</f>
        <v>1229699</v>
      </c>
      <c r="F31" s="673">
        <v>1102068.47</v>
      </c>
      <c r="G31" s="675">
        <f t="shared" si="2"/>
        <v>127630.53000000003</v>
      </c>
      <c r="H31" s="673">
        <f>'[2]Seat-O'!G54</f>
        <v>1252046.5</v>
      </c>
      <c r="I31" s="673">
        <v>1280213.6499999999</v>
      </c>
      <c r="J31" s="675">
        <f t="shared" si="3"/>
        <v>-28167.149999999907</v>
      </c>
      <c r="K31" s="673">
        <f>'[2]Seat-O'!J54</f>
        <v>1248458</v>
      </c>
      <c r="L31" s="673">
        <v>739832</v>
      </c>
      <c r="M31" s="773">
        <f t="shared" si="4"/>
        <v>508626</v>
      </c>
      <c r="N31" s="688">
        <f t="shared" ref="N31:O31" si="23">+E31+H31+K31</f>
        <v>3730203.5</v>
      </c>
      <c r="O31" s="689">
        <f t="shared" si="23"/>
        <v>3122114.12</v>
      </c>
      <c r="P31" s="690">
        <f t="shared" ref="P31" si="24">+N31-O31</f>
        <v>608089.37999999989</v>
      </c>
      <c r="Q31" s="673">
        <f>'[2]Seat-O'!M54</f>
        <v>1049919.5</v>
      </c>
      <c r="R31" s="673">
        <v>279324.81</v>
      </c>
      <c r="S31" s="675">
        <f t="shared" si="5"/>
        <v>770594.69</v>
      </c>
      <c r="T31" s="673">
        <f>'[2]Seat-O'!P54</f>
        <v>1217112</v>
      </c>
      <c r="U31" s="673"/>
      <c r="V31" s="675">
        <f t="shared" si="6"/>
        <v>1217112</v>
      </c>
      <c r="W31" s="673">
        <f>'[2]Seat-O'!S54</f>
        <v>1271279.5</v>
      </c>
      <c r="X31" s="673"/>
      <c r="Y31" s="773">
        <f t="shared" si="7"/>
        <v>1271279.5</v>
      </c>
      <c r="Z31" s="688">
        <f t="shared" ref="Z31:AA31" si="25">+Q31+T31+W31</f>
        <v>3538311</v>
      </c>
      <c r="AA31" s="701">
        <f t="shared" si="25"/>
        <v>279324.81</v>
      </c>
      <c r="AB31" s="690">
        <f t="shared" ref="AB31" si="26">+Z31-AA31</f>
        <v>3258986.19</v>
      </c>
      <c r="AC31" s="779">
        <f t="shared" ref="AC31:AD50" si="27">E31+H31+K31+Q31+T31+W31</f>
        <v>7268514.5</v>
      </c>
      <c r="AD31" s="776">
        <f t="shared" si="27"/>
        <v>3401438.93</v>
      </c>
      <c r="AE31" s="777">
        <f t="shared" si="9"/>
        <v>3867075.57</v>
      </c>
      <c r="AF31" s="672">
        <f>'[2]Seat-O'!Y54</f>
        <v>1386651</v>
      </c>
      <c r="AG31" s="673"/>
      <c r="AH31" s="674">
        <f t="shared" si="10"/>
        <v>1386651</v>
      </c>
      <c r="AI31" s="673">
        <f>'[2]Seat-O'!AB54</f>
        <v>986656.5</v>
      </c>
      <c r="AJ31" s="673"/>
      <c r="AK31" s="675">
        <f t="shared" si="11"/>
        <v>986656.5</v>
      </c>
      <c r="AL31" s="673">
        <f>'[2]Seat-O'!AE54</f>
        <v>1398582</v>
      </c>
      <c r="AM31" s="673"/>
      <c r="AN31" s="675">
        <f t="shared" si="12"/>
        <v>1398582</v>
      </c>
      <c r="AO31" s="688">
        <f t="shared" ref="AO31:AP31" si="28">+AF31+AI31+AL31</f>
        <v>3771889.5</v>
      </c>
      <c r="AP31" s="689">
        <f t="shared" si="28"/>
        <v>0</v>
      </c>
      <c r="AQ31" s="690">
        <f t="shared" ref="AQ31" si="29">AO31-AP31</f>
        <v>3771889.5</v>
      </c>
      <c r="AR31" s="673">
        <f>'[2]Seat-O'!AH54</f>
        <v>1509642.5</v>
      </c>
      <c r="AS31" s="673"/>
      <c r="AT31" s="674">
        <f t="shared" si="13"/>
        <v>1509642.5</v>
      </c>
      <c r="AU31" s="673">
        <f>'[2]Seat-O'!AK54</f>
        <v>1505351</v>
      </c>
      <c r="AV31" s="673"/>
      <c r="AW31" s="675">
        <f t="shared" si="14"/>
        <v>1505351</v>
      </c>
      <c r="AX31" s="673">
        <f>'[2]Seat-O'!AN54</f>
        <v>1383036.5</v>
      </c>
      <c r="AY31" s="673"/>
      <c r="AZ31" s="773">
        <f t="shared" si="15"/>
        <v>1383036.5</v>
      </c>
      <c r="BA31" s="688">
        <f t="shared" si="16"/>
        <v>4398030</v>
      </c>
      <c r="BB31" s="701">
        <f t="shared" si="16"/>
        <v>0</v>
      </c>
      <c r="BC31" s="706">
        <f t="shared" si="17"/>
        <v>4398030</v>
      </c>
      <c r="BD31" s="711">
        <f t="shared" si="0"/>
        <v>8169919.5</v>
      </c>
      <c r="BE31" s="715">
        <f t="shared" si="1"/>
        <v>0</v>
      </c>
      <c r="BF31" s="716">
        <f t="shared" si="18"/>
        <v>8169919.5</v>
      </c>
      <c r="BG31" s="717">
        <f t="shared" si="19"/>
        <v>15438434</v>
      </c>
      <c r="BH31" s="672">
        <f t="shared" si="20"/>
        <v>3401438.93</v>
      </c>
      <c r="BI31" s="677">
        <f t="shared" si="21"/>
        <v>12036995.07</v>
      </c>
      <c r="BJ31" s="541"/>
      <c r="BK31" s="380"/>
      <c r="BL31" s="374">
        <f>ROUND(VLOOKUP($B31,Test!$A$6:$K$58,4),0)/1000</f>
        <v>1559.28</v>
      </c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  <c r="CG31" s="380"/>
      <c r="CH31" s="380"/>
      <c r="CI31" s="380"/>
      <c r="CJ31" s="380"/>
      <c r="CK31" s="380"/>
      <c r="CL31" s="380"/>
      <c r="CM31" s="380"/>
      <c r="CN31" s="380"/>
      <c r="CO31" s="380"/>
      <c r="CP31" s="380"/>
      <c r="CQ31" s="380"/>
      <c r="CR31" s="380"/>
      <c r="CS31" s="380"/>
      <c r="CT31" s="380"/>
      <c r="CU31" s="380"/>
      <c r="CV31" s="380"/>
      <c r="CW31" s="380"/>
      <c r="CX31" s="380"/>
      <c r="CY31" s="380"/>
      <c r="CZ31" s="380"/>
      <c r="DA31" s="380"/>
      <c r="DB31" s="380"/>
      <c r="DC31" s="380"/>
      <c r="DD31" s="380"/>
      <c r="DE31" s="380"/>
      <c r="DF31" s="380"/>
      <c r="DG31" s="380"/>
      <c r="DH31" s="380"/>
      <c r="DI31" s="380"/>
      <c r="DJ31" s="380"/>
      <c r="DK31" s="380"/>
      <c r="DL31" s="380"/>
      <c r="DM31" s="380"/>
      <c r="DN31" s="380"/>
      <c r="DO31" s="391"/>
      <c r="DP31" s="391"/>
      <c r="DQ31" s="380"/>
      <c r="DR31" s="380"/>
      <c r="DS31" s="380"/>
      <c r="DT31" s="380"/>
    </row>
    <row r="32" spans="1:124" s="383" customFormat="1" ht="33" customHeight="1">
      <c r="A32" s="388">
        <f t="shared" si="22"/>
        <v>26</v>
      </c>
      <c r="B32" s="399">
        <v>51409</v>
      </c>
      <c r="C32" s="536" t="s">
        <v>22</v>
      </c>
      <c r="D32" s="698" t="s">
        <v>276</v>
      </c>
      <c r="E32" s="672">
        <f>'[2]Seat-O'!D32</f>
        <v>204358.8</v>
      </c>
      <c r="F32" s="673">
        <v>228794.47</v>
      </c>
      <c r="G32" s="675">
        <f t="shared" si="2"/>
        <v>-24435.670000000013</v>
      </c>
      <c r="H32" s="673">
        <f>'[2]Seat-O'!G32</f>
        <v>245148</v>
      </c>
      <c r="I32" s="673">
        <v>293294.15000000002</v>
      </c>
      <c r="J32" s="675">
        <f t="shared" si="3"/>
        <v>-48146.150000000023</v>
      </c>
      <c r="K32" s="673">
        <f>'[2]Seat-O'!J32</f>
        <v>275006.40000000002</v>
      </c>
      <c r="L32" s="673">
        <v>290960.27</v>
      </c>
      <c r="M32" s="773">
        <f t="shared" si="4"/>
        <v>-15953.869999999995</v>
      </c>
      <c r="N32" s="688"/>
      <c r="O32" s="689"/>
      <c r="P32" s="690"/>
      <c r="Q32" s="673">
        <f>'[2]Seat-O'!M32</f>
        <v>218689.19999999998</v>
      </c>
      <c r="R32" s="673">
        <v>155387.35</v>
      </c>
      <c r="S32" s="675">
        <f t="shared" si="5"/>
        <v>63301.849999999977</v>
      </c>
      <c r="T32" s="673">
        <f>'[2]Seat-O'!P32</f>
        <v>214311.6</v>
      </c>
      <c r="U32" s="673"/>
      <c r="V32" s="675">
        <f t="shared" si="6"/>
        <v>214311.6</v>
      </c>
      <c r="W32" s="673">
        <f>'[2]Seat-O'!S32</f>
        <v>277940.40000000002</v>
      </c>
      <c r="X32" s="673"/>
      <c r="Y32" s="773">
        <f t="shared" si="7"/>
        <v>277940.40000000002</v>
      </c>
      <c r="Z32" s="688"/>
      <c r="AA32" s="701"/>
      <c r="AB32" s="690"/>
      <c r="AC32" s="779">
        <f t="shared" si="27"/>
        <v>1435454.4</v>
      </c>
      <c r="AD32" s="776">
        <f t="shared" si="27"/>
        <v>968436.24</v>
      </c>
      <c r="AE32" s="777">
        <f t="shared" si="9"/>
        <v>467018.15999999992</v>
      </c>
      <c r="AF32" s="672">
        <f>'[2]Seat-O'!Y32</f>
        <v>217099.19999999998</v>
      </c>
      <c r="AG32" s="673"/>
      <c r="AH32" s="674">
        <f t="shared" si="10"/>
        <v>217099.19999999998</v>
      </c>
      <c r="AI32" s="673">
        <f>'[2]Seat-O'!AB32</f>
        <v>215143.19999999998</v>
      </c>
      <c r="AJ32" s="673"/>
      <c r="AK32" s="675">
        <f t="shared" si="11"/>
        <v>215143.19999999998</v>
      </c>
      <c r="AL32" s="673">
        <f>'[2]Seat-O'!AE32</f>
        <v>247177.19999999998</v>
      </c>
      <c r="AM32" s="673"/>
      <c r="AN32" s="675">
        <f t="shared" si="12"/>
        <v>247177.19999999998</v>
      </c>
      <c r="AO32" s="688"/>
      <c r="AP32" s="689"/>
      <c r="AQ32" s="690"/>
      <c r="AR32" s="673">
        <f>'[2]Seat-O'!AH32</f>
        <v>208051.19999999998</v>
      </c>
      <c r="AS32" s="673"/>
      <c r="AT32" s="674">
        <f t="shared" si="13"/>
        <v>208051.19999999998</v>
      </c>
      <c r="AU32" s="673">
        <f>'[2]Seat-O'!AK32</f>
        <v>246199.19999999998</v>
      </c>
      <c r="AV32" s="673"/>
      <c r="AW32" s="675">
        <f t="shared" si="14"/>
        <v>246199.19999999998</v>
      </c>
      <c r="AX32" s="673">
        <f>'[2]Seat-O'!AN32</f>
        <v>244243.19999999998</v>
      </c>
      <c r="AY32" s="673"/>
      <c r="AZ32" s="773">
        <f t="shared" si="15"/>
        <v>244243.19999999998</v>
      </c>
      <c r="BA32" s="688">
        <f t="shared" si="16"/>
        <v>698493.6</v>
      </c>
      <c r="BB32" s="701">
        <f t="shared" si="16"/>
        <v>0</v>
      </c>
      <c r="BC32" s="706">
        <f t="shared" si="17"/>
        <v>698493.6</v>
      </c>
      <c r="BD32" s="711">
        <f t="shared" si="0"/>
        <v>1377913.2</v>
      </c>
      <c r="BE32" s="715">
        <f t="shared" si="1"/>
        <v>0</v>
      </c>
      <c r="BF32" s="716">
        <f t="shared" si="18"/>
        <v>1377913.2</v>
      </c>
      <c r="BG32" s="717">
        <f t="shared" si="19"/>
        <v>2813367.5999999996</v>
      </c>
      <c r="BH32" s="672">
        <f t="shared" si="20"/>
        <v>968436.24</v>
      </c>
      <c r="BI32" s="677">
        <f t="shared" si="21"/>
        <v>1844931.3599999996</v>
      </c>
      <c r="BJ32" s="541"/>
      <c r="BK32" s="380"/>
      <c r="BL32" s="374">
        <f>ROUND(VLOOKUP($B32,Test!$A$6:$K$58,4),0)/1000</f>
        <v>534.52499999999998</v>
      </c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  <c r="CG32" s="380"/>
      <c r="CH32" s="380"/>
      <c r="CI32" s="380"/>
      <c r="CJ32" s="380"/>
      <c r="CK32" s="380"/>
      <c r="CL32" s="380"/>
      <c r="CM32" s="380"/>
      <c r="CN32" s="380"/>
      <c r="CO32" s="380"/>
      <c r="CP32" s="380"/>
      <c r="CQ32" s="380"/>
      <c r="CR32" s="380"/>
      <c r="CS32" s="380"/>
      <c r="CT32" s="380"/>
      <c r="CU32" s="380"/>
      <c r="CV32" s="380"/>
      <c r="CW32" s="380"/>
      <c r="CX32" s="380"/>
      <c r="CY32" s="380"/>
      <c r="CZ32" s="380"/>
      <c r="DA32" s="380"/>
      <c r="DB32" s="380"/>
      <c r="DC32" s="380"/>
      <c r="DD32" s="380"/>
      <c r="DE32" s="380"/>
      <c r="DF32" s="380"/>
      <c r="DG32" s="380"/>
      <c r="DH32" s="380"/>
      <c r="DI32" s="380"/>
      <c r="DJ32" s="380"/>
      <c r="DK32" s="380"/>
      <c r="DL32" s="380"/>
      <c r="DM32" s="380"/>
      <c r="DN32" s="380"/>
      <c r="DO32" s="391"/>
      <c r="DP32" s="391"/>
      <c r="DQ32" s="380"/>
      <c r="DR32" s="380"/>
      <c r="DS32" s="380"/>
      <c r="DT32" s="380"/>
    </row>
    <row r="33" spans="1:124" s="383" customFormat="1" ht="33" customHeight="1">
      <c r="A33" s="388">
        <f t="shared" si="22"/>
        <v>27</v>
      </c>
      <c r="B33" s="399">
        <v>51499</v>
      </c>
      <c r="C33" s="536" t="s">
        <v>23</v>
      </c>
      <c r="D33" s="698" t="s">
        <v>277</v>
      </c>
      <c r="E33" s="672">
        <f>'[2]Seat-O'!D33</f>
        <v>0</v>
      </c>
      <c r="F33" s="673"/>
      <c r="G33" s="675">
        <f t="shared" si="2"/>
        <v>0</v>
      </c>
      <c r="H33" s="673">
        <f>'[2]Seat-O'!G33</f>
        <v>0</v>
      </c>
      <c r="I33" s="673"/>
      <c r="J33" s="675">
        <f t="shared" si="3"/>
        <v>0</v>
      </c>
      <c r="K33" s="673">
        <f>'[2]Seat-O'!J33</f>
        <v>0</v>
      </c>
      <c r="L33" s="673"/>
      <c r="M33" s="773">
        <f t="shared" si="4"/>
        <v>0</v>
      </c>
      <c r="N33" s="688"/>
      <c r="O33" s="689"/>
      <c r="P33" s="690"/>
      <c r="Q33" s="673">
        <f>'[2]Seat-O'!M33</f>
        <v>0</v>
      </c>
      <c r="R33" s="673"/>
      <c r="S33" s="675">
        <f t="shared" si="5"/>
        <v>0</v>
      </c>
      <c r="T33" s="673">
        <f>'[2]Seat-O'!P33</f>
        <v>0</v>
      </c>
      <c r="U33" s="673"/>
      <c r="V33" s="675">
        <f t="shared" si="6"/>
        <v>0</v>
      </c>
      <c r="W33" s="673">
        <f>'[2]Seat-O'!S33</f>
        <v>0</v>
      </c>
      <c r="X33" s="673"/>
      <c r="Y33" s="773">
        <f t="shared" si="7"/>
        <v>0</v>
      </c>
      <c r="Z33" s="688"/>
      <c r="AA33" s="701"/>
      <c r="AB33" s="690"/>
      <c r="AC33" s="779">
        <f t="shared" si="27"/>
        <v>0</v>
      </c>
      <c r="AD33" s="776">
        <f t="shared" si="27"/>
        <v>0</v>
      </c>
      <c r="AE33" s="777">
        <f t="shared" si="9"/>
        <v>0</v>
      </c>
      <c r="AF33" s="672">
        <f>'[2]Seat-O'!Y33</f>
        <v>0</v>
      </c>
      <c r="AG33" s="673"/>
      <c r="AH33" s="674">
        <f t="shared" si="10"/>
        <v>0</v>
      </c>
      <c r="AI33" s="673">
        <f>'[2]Seat-O'!AB33</f>
        <v>0</v>
      </c>
      <c r="AJ33" s="673"/>
      <c r="AK33" s="675">
        <f t="shared" si="11"/>
        <v>0</v>
      </c>
      <c r="AL33" s="673">
        <f>'[2]Seat-O'!AE33</f>
        <v>0</v>
      </c>
      <c r="AM33" s="673"/>
      <c r="AN33" s="675">
        <f t="shared" si="12"/>
        <v>0</v>
      </c>
      <c r="AO33" s="688"/>
      <c r="AP33" s="689"/>
      <c r="AQ33" s="690"/>
      <c r="AR33" s="673">
        <f>'[2]Seat-O'!AH33</f>
        <v>0</v>
      </c>
      <c r="AS33" s="673"/>
      <c r="AT33" s="674">
        <f t="shared" si="13"/>
        <v>0</v>
      </c>
      <c r="AU33" s="673">
        <f>'[2]Seat-O'!AK33</f>
        <v>0</v>
      </c>
      <c r="AV33" s="673"/>
      <c r="AW33" s="675">
        <f t="shared" si="14"/>
        <v>0</v>
      </c>
      <c r="AX33" s="673">
        <f>'[2]Seat-O'!AN33</f>
        <v>0</v>
      </c>
      <c r="AY33" s="673"/>
      <c r="AZ33" s="773">
        <f t="shared" si="15"/>
        <v>0</v>
      </c>
      <c r="BA33" s="688">
        <f t="shared" si="16"/>
        <v>0</v>
      </c>
      <c r="BB33" s="701">
        <f t="shared" si="16"/>
        <v>0</v>
      </c>
      <c r="BC33" s="706">
        <f t="shared" si="17"/>
        <v>0</v>
      </c>
      <c r="BD33" s="711">
        <f t="shared" si="0"/>
        <v>0</v>
      </c>
      <c r="BE33" s="715">
        <f t="shared" si="1"/>
        <v>0</v>
      </c>
      <c r="BF33" s="716">
        <f t="shared" si="18"/>
        <v>0</v>
      </c>
      <c r="BG33" s="717">
        <f t="shared" si="19"/>
        <v>0</v>
      </c>
      <c r="BH33" s="672">
        <f t="shared" si="20"/>
        <v>0</v>
      </c>
      <c r="BI33" s="677">
        <f t="shared" si="21"/>
        <v>0</v>
      </c>
      <c r="BJ33" s="541"/>
      <c r="BK33" s="380"/>
      <c r="BL33" s="374">
        <f>ROUND(VLOOKUP($B33,Test!$A$6:$K$58,4),0)/1000</f>
        <v>0</v>
      </c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  <c r="CO33" s="380"/>
      <c r="CP33" s="380"/>
      <c r="CQ33" s="380"/>
      <c r="CR33" s="380"/>
      <c r="CS33" s="380"/>
      <c r="CT33" s="380"/>
      <c r="CU33" s="380"/>
      <c r="CV33" s="380"/>
      <c r="CW33" s="380"/>
      <c r="CX33" s="380"/>
      <c r="CY33" s="380"/>
      <c r="CZ33" s="380"/>
      <c r="DA33" s="380"/>
      <c r="DB33" s="380"/>
      <c r="DC33" s="380"/>
      <c r="DD33" s="380"/>
      <c r="DE33" s="380"/>
      <c r="DF33" s="380"/>
      <c r="DG33" s="380"/>
      <c r="DH33" s="380"/>
      <c r="DI33" s="380"/>
      <c r="DJ33" s="380"/>
      <c r="DK33" s="380"/>
      <c r="DL33" s="380"/>
      <c r="DM33" s="380"/>
      <c r="DN33" s="380"/>
      <c r="DO33" s="391"/>
      <c r="DP33" s="391"/>
      <c r="DQ33" s="380"/>
      <c r="DR33" s="380"/>
      <c r="DS33" s="380"/>
      <c r="DT33" s="380"/>
    </row>
    <row r="34" spans="1:124" s="383" customFormat="1" ht="33" customHeight="1">
      <c r="A34" s="388">
        <f t="shared" si="22"/>
        <v>28</v>
      </c>
      <c r="B34" s="399">
        <v>51601</v>
      </c>
      <c r="C34" s="536" t="s">
        <v>24</v>
      </c>
      <c r="D34" s="698" t="s">
        <v>278</v>
      </c>
      <c r="E34" s="672">
        <f>'[2]Seat-O'!D34</f>
        <v>0</v>
      </c>
      <c r="F34" s="673"/>
      <c r="G34" s="675">
        <f t="shared" si="2"/>
        <v>0</v>
      </c>
      <c r="H34" s="673">
        <f>'[2]Seat-O'!G34</f>
        <v>0</v>
      </c>
      <c r="I34" s="673"/>
      <c r="J34" s="675">
        <f t="shared" si="3"/>
        <v>0</v>
      </c>
      <c r="K34" s="673">
        <f>'[2]Seat-O'!J34</f>
        <v>0</v>
      </c>
      <c r="L34" s="673"/>
      <c r="M34" s="773">
        <f t="shared" si="4"/>
        <v>0</v>
      </c>
      <c r="N34" s="688"/>
      <c r="O34" s="689"/>
      <c r="P34" s="690"/>
      <c r="Q34" s="673">
        <f>'[2]Seat-O'!M34</f>
        <v>0</v>
      </c>
      <c r="R34" s="673"/>
      <c r="S34" s="675">
        <f t="shared" si="5"/>
        <v>0</v>
      </c>
      <c r="T34" s="673">
        <f>'[2]Seat-O'!P34</f>
        <v>0</v>
      </c>
      <c r="U34" s="673"/>
      <c r="V34" s="675">
        <f t="shared" si="6"/>
        <v>0</v>
      </c>
      <c r="W34" s="673">
        <f>'[2]Seat-O'!S34</f>
        <v>0</v>
      </c>
      <c r="X34" s="673"/>
      <c r="Y34" s="773">
        <f t="shared" si="7"/>
        <v>0</v>
      </c>
      <c r="Z34" s="688"/>
      <c r="AA34" s="701"/>
      <c r="AB34" s="690"/>
      <c r="AC34" s="779">
        <f t="shared" si="27"/>
        <v>0</v>
      </c>
      <c r="AD34" s="776">
        <f t="shared" si="27"/>
        <v>0</v>
      </c>
      <c r="AE34" s="777">
        <f t="shared" si="9"/>
        <v>0</v>
      </c>
      <c r="AF34" s="672">
        <f>'[2]Seat-O'!Y34</f>
        <v>0</v>
      </c>
      <c r="AG34" s="673"/>
      <c r="AH34" s="674">
        <f t="shared" si="10"/>
        <v>0</v>
      </c>
      <c r="AI34" s="673">
        <f>'[2]Seat-O'!AB34</f>
        <v>0</v>
      </c>
      <c r="AJ34" s="673"/>
      <c r="AK34" s="675">
        <f t="shared" si="11"/>
        <v>0</v>
      </c>
      <c r="AL34" s="673">
        <f>'[2]Seat-O'!AE34</f>
        <v>0</v>
      </c>
      <c r="AM34" s="673"/>
      <c r="AN34" s="675">
        <f t="shared" si="12"/>
        <v>0</v>
      </c>
      <c r="AO34" s="688"/>
      <c r="AP34" s="689"/>
      <c r="AQ34" s="690"/>
      <c r="AR34" s="673">
        <f>'[2]Seat-O'!AH34</f>
        <v>0</v>
      </c>
      <c r="AS34" s="673"/>
      <c r="AT34" s="674">
        <f t="shared" si="13"/>
        <v>0</v>
      </c>
      <c r="AU34" s="673">
        <f>'[2]Seat-O'!AK34</f>
        <v>0</v>
      </c>
      <c r="AV34" s="673"/>
      <c r="AW34" s="675">
        <f t="shared" si="14"/>
        <v>0</v>
      </c>
      <c r="AX34" s="673">
        <f>'[2]Seat-O'!AN34</f>
        <v>0</v>
      </c>
      <c r="AY34" s="673"/>
      <c r="AZ34" s="773">
        <f t="shared" si="15"/>
        <v>0</v>
      </c>
      <c r="BA34" s="688">
        <f t="shared" si="16"/>
        <v>0</v>
      </c>
      <c r="BB34" s="701">
        <f t="shared" si="16"/>
        <v>0</v>
      </c>
      <c r="BC34" s="706">
        <f t="shared" si="17"/>
        <v>0</v>
      </c>
      <c r="BD34" s="711">
        <f t="shared" si="0"/>
        <v>0</v>
      </c>
      <c r="BE34" s="715">
        <f t="shared" si="1"/>
        <v>0</v>
      </c>
      <c r="BF34" s="716">
        <f t="shared" si="18"/>
        <v>0</v>
      </c>
      <c r="BG34" s="717">
        <f t="shared" si="19"/>
        <v>0</v>
      </c>
      <c r="BH34" s="672">
        <f t="shared" si="20"/>
        <v>0</v>
      </c>
      <c r="BI34" s="677">
        <f t="shared" si="21"/>
        <v>0</v>
      </c>
      <c r="BJ34" s="541"/>
      <c r="BK34" s="380"/>
      <c r="BL34" s="374">
        <f>ROUND(VLOOKUP($B34,Test!$A$6:$K$58,4),0)/1000</f>
        <v>0</v>
      </c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  <c r="CO34" s="380"/>
      <c r="CP34" s="380"/>
      <c r="CQ34" s="380"/>
      <c r="CR34" s="380"/>
      <c r="CS34" s="380"/>
      <c r="CT34" s="380"/>
      <c r="CU34" s="380"/>
      <c r="CV34" s="380"/>
      <c r="CW34" s="380"/>
      <c r="CX34" s="380"/>
      <c r="CY34" s="380"/>
      <c r="CZ34" s="380"/>
      <c r="DA34" s="380"/>
      <c r="DB34" s="380"/>
      <c r="DC34" s="380"/>
      <c r="DD34" s="380"/>
      <c r="DE34" s="380"/>
      <c r="DF34" s="380"/>
      <c r="DG34" s="380"/>
      <c r="DH34" s="380"/>
      <c r="DI34" s="380"/>
      <c r="DJ34" s="380"/>
      <c r="DK34" s="380"/>
      <c r="DL34" s="380"/>
      <c r="DM34" s="380"/>
      <c r="DN34" s="380"/>
      <c r="DO34" s="391"/>
      <c r="DP34" s="391"/>
      <c r="DQ34" s="380"/>
      <c r="DR34" s="380"/>
      <c r="DS34" s="380"/>
      <c r="DT34" s="380"/>
    </row>
    <row r="35" spans="1:124" s="383" customFormat="1" ht="33" customHeight="1">
      <c r="A35" s="388">
        <f t="shared" si="22"/>
        <v>29</v>
      </c>
      <c r="B35" s="399">
        <v>51602</v>
      </c>
      <c r="C35" s="536" t="s">
        <v>25</v>
      </c>
      <c r="D35" s="698" t="s">
        <v>279</v>
      </c>
      <c r="E35" s="672">
        <f>'[2]Seat-O'!D35</f>
        <v>0</v>
      </c>
      <c r="F35" s="673"/>
      <c r="G35" s="675">
        <f t="shared" si="2"/>
        <v>0</v>
      </c>
      <c r="H35" s="673">
        <f>'[2]Seat-O'!G35</f>
        <v>0</v>
      </c>
      <c r="I35" s="673"/>
      <c r="J35" s="675">
        <f t="shared" si="3"/>
        <v>0</v>
      </c>
      <c r="K35" s="673">
        <f>'[2]Seat-O'!J35</f>
        <v>0</v>
      </c>
      <c r="L35" s="673"/>
      <c r="M35" s="773">
        <f t="shared" si="4"/>
        <v>0</v>
      </c>
      <c r="N35" s="688"/>
      <c r="O35" s="689"/>
      <c r="P35" s="690"/>
      <c r="Q35" s="673">
        <f>'[2]Seat-O'!M35</f>
        <v>0</v>
      </c>
      <c r="R35" s="673"/>
      <c r="S35" s="675">
        <f t="shared" si="5"/>
        <v>0</v>
      </c>
      <c r="T35" s="673">
        <f>'[2]Seat-O'!P35</f>
        <v>0</v>
      </c>
      <c r="U35" s="673"/>
      <c r="V35" s="675">
        <f t="shared" si="6"/>
        <v>0</v>
      </c>
      <c r="W35" s="673">
        <f>'[2]Seat-O'!S35</f>
        <v>0</v>
      </c>
      <c r="X35" s="673"/>
      <c r="Y35" s="773">
        <f t="shared" si="7"/>
        <v>0</v>
      </c>
      <c r="Z35" s="688"/>
      <c r="AA35" s="701"/>
      <c r="AB35" s="690"/>
      <c r="AC35" s="779">
        <f t="shared" si="27"/>
        <v>0</v>
      </c>
      <c r="AD35" s="776">
        <f t="shared" si="27"/>
        <v>0</v>
      </c>
      <c r="AE35" s="777">
        <f t="shared" si="9"/>
        <v>0</v>
      </c>
      <c r="AF35" s="672">
        <f>'[2]Seat-O'!Y35</f>
        <v>0</v>
      </c>
      <c r="AG35" s="673"/>
      <c r="AH35" s="674">
        <f t="shared" si="10"/>
        <v>0</v>
      </c>
      <c r="AI35" s="673">
        <f>'[2]Seat-O'!AB35</f>
        <v>0</v>
      </c>
      <c r="AJ35" s="673"/>
      <c r="AK35" s="675">
        <f t="shared" si="11"/>
        <v>0</v>
      </c>
      <c r="AL35" s="673">
        <f>'[2]Seat-O'!AE35</f>
        <v>0</v>
      </c>
      <c r="AM35" s="673"/>
      <c r="AN35" s="675">
        <f t="shared" si="12"/>
        <v>0</v>
      </c>
      <c r="AO35" s="688"/>
      <c r="AP35" s="689"/>
      <c r="AQ35" s="690"/>
      <c r="AR35" s="673">
        <f>'[2]Seat-O'!AH35</f>
        <v>0</v>
      </c>
      <c r="AS35" s="673"/>
      <c r="AT35" s="674">
        <f t="shared" si="13"/>
        <v>0</v>
      </c>
      <c r="AU35" s="673">
        <f>'[2]Seat-O'!AK35</f>
        <v>0</v>
      </c>
      <c r="AV35" s="673"/>
      <c r="AW35" s="675">
        <f t="shared" si="14"/>
        <v>0</v>
      </c>
      <c r="AX35" s="673">
        <f>'[2]Seat-O'!AN35</f>
        <v>0</v>
      </c>
      <c r="AY35" s="673"/>
      <c r="AZ35" s="773">
        <f t="shared" si="15"/>
        <v>0</v>
      </c>
      <c r="BA35" s="688">
        <f t="shared" si="16"/>
        <v>0</v>
      </c>
      <c r="BB35" s="701">
        <f t="shared" si="16"/>
        <v>0</v>
      </c>
      <c r="BC35" s="706">
        <f t="shared" si="17"/>
        <v>0</v>
      </c>
      <c r="BD35" s="711">
        <f t="shared" si="0"/>
        <v>0</v>
      </c>
      <c r="BE35" s="715">
        <f t="shared" si="1"/>
        <v>0</v>
      </c>
      <c r="BF35" s="716">
        <f t="shared" si="18"/>
        <v>0</v>
      </c>
      <c r="BG35" s="717">
        <f t="shared" si="19"/>
        <v>0</v>
      </c>
      <c r="BH35" s="672">
        <f t="shared" si="20"/>
        <v>0</v>
      </c>
      <c r="BI35" s="677">
        <f t="shared" si="21"/>
        <v>0</v>
      </c>
      <c r="BJ35" s="541"/>
      <c r="BK35" s="380"/>
      <c r="BL35" s="374">
        <f>ROUND(VLOOKUP($B35,Test!$A$6:$K$58,4),0)/1000</f>
        <v>0</v>
      </c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  <c r="CG35" s="380"/>
      <c r="CH35" s="380"/>
      <c r="CI35" s="380"/>
      <c r="CJ35" s="380"/>
      <c r="CK35" s="380"/>
      <c r="CL35" s="380"/>
      <c r="CM35" s="380"/>
      <c r="CN35" s="380"/>
      <c r="CO35" s="380"/>
      <c r="CP35" s="380"/>
      <c r="CQ35" s="380"/>
      <c r="CR35" s="380"/>
      <c r="CS35" s="380"/>
      <c r="CT35" s="380"/>
      <c r="CU35" s="380"/>
      <c r="CV35" s="380"/>
      <c r="CW35" s="380"/>
      <c r="CX35" s="380"/>
      <c r="CY35" s="380"/>
      <c r="CZ35" s="380"/>
      <c r="DA35" s="380"/>
      <c r="DB35" s="380"/>
      <c r="DC35" s="380"/>
      <c r="DD35" s="380"/>
      <c r="DE35" s="380"/>
      <c r="DF35" s="380"/>
      <c r="DG35" s="380"/>
      <c r="DH35" s="380"/>
      <c r="DI35" s="380"/>
      <c r="DJ35" s="380"/>
      <c r="DK35" s="380"/>
      <c r="DL35" s="380"/>
      <c r="DM35" s="380"/>
      <c r="DN35" s="380"/>
      <c r="DO35" s="391"/>
      <c r="DP35" s="391"/>
      <c r="DQ35" s="380"/>
      <c r="DR35" s="380"/>
      <c r="DS35" s="380"/>
      <c r="DT35" s="380"/>
    </row>
    <row r="36" spans="1:124" s="383" customFormat="1" ht="33" customHeight="1">
      <c r="A36" s="388">
        <f t="shared" si="22"/>
        <v>30</v>
      </c>
      <c r="B36" s="399">
        <v>51603</v>
      </c>
      <c r="C36" s="536" t="s">
        <v>26</v>
      </c>
      <c r="D36" s="698" t="s">
        <v>280</v>
      </c>
      <c r="E36" s="672">
        <f>'[2]Seat-O'!D36</f>
        <v>0</v>
      </c>
      <c r="F36" s="673"/>
      <c r="G36" s="675">
        <f t="shared" si="2"/>
        <v>0</v>
      </c>
      <c r="H36" s="673">
        <f>'[2]Seat-O'!G36</f>
        <v>0</v>
      </c>
      <c r="I36" s="673"/>
      <c r="J36" s="675">
        <f t="shared" si="3"/>
        <v>0</v>
      </c>
      <c r="K36" s="673">
        <f>'[2]Seat-O'!J36</f>
        <v>0</v>
      </c>
      <c r="L36" s="673"/>
      <c r="M36" s="773">
        <f t="shared" si="4"/>
        <v>0</v>
      </c>
      <c r="N36" s="688"/>
      <c r="O36" s="689"/>
      <c r="P36" s="690"/>
      <c r="Q36" s="673">
        <f>'[2]Seat-O'!M36</f>
        <v>0</v>
      </c>
      <c r="R36" s="673"/>
      <c r="S36" s="675">
        <f t="shared" si="5"/>
        <v>0</v>
      </c>
      <c r="T36" s="673">
        <f>'[2]Seat-O'!P36</f>
        <v>0</v>
      </c>
      <c r="U36" s="673"/>
      <c r="V36" s="675">
        <f t="shared" si="6"/>
        <v>0</v>
      </c>
      <c r="W36" s="673">
        <f>'[2]Seat-O'!S36</f>
        <v>0</v>
      </c>
      <c r="X36" s="673"/>
      <c r="Y36" s="773">
        <f t="shared" si="7"/>
        <v>0</v>
      </c>
      <c r="Z36" s="688"/>
      <c r="AA36" s="701"/>
      <c r="AB36" s="690"/>
      <c r="AC36" s="779">
        <f t="shared" si="27"/>
        <v>0</v>
      </c>
      <c r="AD36" s="776">
        <f t="shared" si="27"/>
        <v>0</v>
      </c>
      <c r="AE36" s="777">
        <f t="shared" si="9"/>
        <v>0</v>
      </c>
      <c r="AF36" s="672">
        <f>'[2]Seat-O'!Y36</f>
        <v>0</v>
      </c>
      <c r="AG36" s="673"/>
      <c r="AH36" s="674">
        <f t="shared" si="10"/>
        <v>0</v>
      </c>
      <c r="AI36" s="673">
        <f>'[2]Seat-O'!AB36</f>
        <v>0</v>
      </c>
      <c r="AJ36" s="673"/>
      <c r="AK36" s="675">
        <f t="shared" si="11"/>
        <v>0</v>
      </c>
      <c r="AL36" s="673">
        <f>'[2]Seat-O'!AE36</f>
        <v>0</v>
      </c>
      <c r="AM36" s="673"/>
      <c r="AN36" s="675">
        <f t="shared" si="12"/>
        <v>0</v>
      </c>
      <c r="AO36" s="688"/>
      <c r="AP36" s="689"/>
      <c r="AQ36" s="690"/>
      <c r="AR36" s="673">
        <f>'[2]Seat-O'!AH36</f>
        <v>0</v>
      </c>
      <c r="AS36" s="673"/>
      <c r="AT36" s="674">
        <f t="shared" si="13"/>
        <v>0</v>
      </c>
      <c r="AU36" s="673">
        <f>'[2]Seat-O'!AK36</f>
        <v>0</v>
      </c>
      <c r="AV36" s="673"/>
      <c r="AW36" s="675">
        <f t="shared" si="14"/>
        <v>0</v>
      </c>
      <c r="AX36" s="673">
        <f>'[2]Seat-O'!AN36</f>
        <v>0</v>
      </c>
      <c r="AY36" s="673"/>
      <c r="AZ36" s="773">
        <f t="shared" si="15"/>
        <v>0</v>
      </c>
      <c r="BA36" s="688">
        <f t="shared" si="16"/>
        <v>0</v>
      </c>
      <c r="BB36" s="701">
        <f t="shared" si="16"/>
        <v>0</v>
      </c>
      <c r="BC36" s="706">
        <f t="shared" si="17"/>
        <v>0</v>
      </c>
      <c r="BD36" s="711">
        <f t="shared" si="0"/>
        <v>0</v>
      </c>
      <c r="BE36" s="715">
        <f t="shared" si="1"/>
        <v>0</v>
      </c>
      <c r="BF36" s="716">
        <f t="shared" si="18"/>
        <v>0</v>
      </c>
      <c r="BG36" s="717">
        <f t="shared" si="19"/>
        <v>0</v>
      </c>
      <c r="BH36" s="672">
        <f t="shared" si="20"/>
        <v>0</v>
      </c>
      <c r="BI36" s="677">
        <f t="shared" si="21"/>
        <v>0</v>
      </c>
      <c r="BJ36" s="541"/>
      <c r="BK36" s="380"/>
      <c r="BL36" s="374">
        <f>ROUND(VLOOKUP($B36,Test!$A$6:$K$58,4),0)/1000</f>
        <v>0</v>
      </c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  <c r="CO36" s="380"/>
      <c r="CP36" s="380"/>
      <c r="CQ36" s="380"/>
      <c r="CR36" s="380"/>
      <c r="CS36" s="380"/>
      <c r="CT36" s="380"/>
      <c r="CU36" s="380"/>
      <c r="CV36" s="380"/>
      <c r="CW36" s="380"/>
      <c r="CX36" s="380"/>
      <c r="CY36" s="380"/>
      <c r="CZ36" s="380"/>
      <c r="DA36" s="380"/>
      <c r="DB36" s="380"/>
      <c r="DC36" s="380"/>
      <c r="DD36" s="380"/>
      <c r="DE36" s="380"/>
      <c r="DF36" s="380"/>
      <c r="DG36" s="380"/>
      <c r="DH36" s="380"/>
      <c r="DI36" s="380"/>
      <c r="DJ36" s="380"/>
      <c r="DK36" s="380"/>
      <c r="DL36" s="380"/>
      <c r="DM36" s="380"/>
      <c r="DN36" s="380"/>
      <c r="DO36" s="391"/>
      <c r="DP36" s="391"/>
      <c r="DQ36" s="380"/>
      <c r="DR36" s="380"/>
      <c r="DS36" s="380"/>
      <c r="DT36" s="380"/>
    </row>
    <row r="37" spans="1:124" s="383" customFormat="1" ht="33" customHeight="1">
      <c r="A37" s="388">
        <f t="shared" si="22"/>
        <v>31</v>
      </c>
      <c r="B37" s="399">
        <v>51604</v>
      </c>
      <c r="C37" s="536" t="s">
        <v>27</v>
      </c>
      <c r="D37" s="698" t="s">
        <v>281</v>
      </c>
      <c r="E37" s="672">
        <f>'[2]Seat-O'!D37</f>
        <v>0</v>
      </c>
      <c r="F37" s="673"/>
      <c r="G37" s="675">
        <f t="shared" si="2"/>
        <v>0</v>
      </c>
      <c r="H37" s="673">
        <f>'[2]Seat-O'!G37</f>
        <v>0</v>
      </c>
      <c r="I37" s="673"/>
      <c r="J37" s="675">
        <f t="shared" si="3"/>
        <v>0</v>
      </c>
      <c r="K37" s="673">
        <f>'[2]Seat-O'!J37</f>
        <v>0</v>
      </c>
      <c r="L37" s="673"/>
      <c r="M37" s="773">
        <f t="shared" si="4"/>
        <v>0</v>
      </c>
      <c r="N37" s="688"/>
      <c r="O37" s="689"/>
      <c r="P37" s="690"/>
      <c r="Q37" s="673">
        <f>'[2]Seat-O'!M37</f>
        <v>0</v>
      </c>
      <c r="R37" s="673"/>
      <c r="S37" s="675">
        <f t="shared" si="5"/>
        <v>0</v>
      </c>
      <c r="T37" s="673">
        <f>'[2]Seat-O'!P37</f>
        <v>0</v>
      </c>
      <c r="U37" s="673"/>
      <c r="V37" s="675">
        <f t="shared" si="6"/>
        <v>0</v>
      </c>
      <c r="W37" s="673">
        <f>'[2]Seat-O'!S37</f>
        <v>0</v>
      </c>
      <c r="X37" s="673"/>
      <c r="Y37" s="773">
        <f t="shared" si="7"/>
        <v>0</v>
      </c>
      <c r="Z37" s="688"/>
      <c r="AA37" s="701"/>
      <c r="AB37" s="690"/>
      <c r="AC37" s="779">
        <f t="shared" si="27"/>
        <v>0</v>
      </c>
      <c r="AD37" s="776">
        <f t="shared" si="27"/>
        <v>0</v>
      </c>
      <c r="AE37" s="777">
        <f t="shared" si="9"/>
        <v>0</v>
      </c>
      <c r="AF37" s="672">
        <f>'[2]Seat-O'!Y37</f>
        <v>0</v>
      </c>
      <c r="AG37" s="673"/>
      <c r="AH37" s="674">
        <f t="shared" si="10"/>
        <v>0</v>
      </c>
      <c r="AI37" s="673">
        <f>'[2]Seat-O'!AB37</f>
        <v>0</v>
      </c>
      <c r="AJ37" s="673"/>
      <c r="AK37" s="675">
        <f t="shared" si="11"/>
        <v>0</v>
      </c>
      <c r="AL37" s="673">
        <f>'[2]Seat-O'!AE37</f>
        <v>0</v>
      </c>
      <c r="AM37" s="673"/>
      <c r="AN37" s="675">
        <f t="shared" si="12"/>
        <v>0</v>
      </c>
      <c r="AO37" s="688"/>
      <c r="AP37" s="689"/>
      <c r="AQ37" s="690"/>
      <c r="AR37" s="673">
        <f>'[2]Seat-O'!AH37</f>
        <v>0</v>
      </c>
      <c r="AS37" s="673"/>
      <c r="AT37" s="674">
        <f t="shared" si="13"/>
        <v>0</v>
      </c>
      <c r="AU37" s="673">
        <f>'[2]Seat-O'!AK37</f>
        <v>0</v>
      </c>
      <c r="AV37" s="673"/>
      <c r="AW37" s="675">
        <f t="shared" si="14"/>
        <v>0</v>
      </c>
      <c r="AX37" s="673">
        <f>'[2]Seat-O'!AN37</f>
        <v>0</v>
      </c>
      <c r="AY37" s="673"/>
      <c r="AZ37" s="773">
        <f t="shared" si="15"/>
        <v>0</v>
      </c>
      <c r="BA37" s="688">
        <f t="shared" si="16"/>
        <v>0</v>
      </c>
      <c r="BB37" s="701">
        <f t="shared" si="16"/>
        <v>0</v>
      </c>
      <c r="BC37" s="706">
        <f t="shared" si="17"/>
        <v>0</v>
      </c>
      <c r="BD37" s="711">
        <f t="shared" si="0"/>
        <v>0</v>
      </c>
      <c r="BE37" s="715">
        <f t="shared" si="1"/>
        <v>0</v>
      </c>
      <c r="BF37" s="716">
        <f t="shared" si="18"/>
        <v>0</v>
      </c>
      <c r="BG37" s="717">
        <f t="shared" si="19"/>
        <v>0</v>
      </c>
      <c r="BH37" s="672">
        <f t="shared" si="20"/>
        <v>0</v>
      </c>
      <c r="BI37" s="677">
        <f t="shared" si="21"/>
        <v>0</v>
      </c>
      <c r="BJ37" s="541"/>
      <c r="BK37" s="380"/>
      <c r="BL37" s="374">
        <f>ROUND(VLOOKUP($B37,Test!$A$6:$K$58,4),0)/1000</f>
        <v>0</v>
      </c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  <c r="CO37" s="380"/>
      <c r="CP37" s="380"/>
      <c r="CQ37" s="380"/>
      <c r="CR37" s="380"/>
      <c r="CS37" s="380"/>
      <c r="CT37" s="380"/>
      <c r="CU37" s="380"/>
      <c r="CV37" s="380"/>
      <c r="CW37" s="380"/>
      <c r="CX37" s="380"/>
      <c r="CY37" s="380"/>
      <c r="CZ37" s="380"/>
      <c r="DA37" s="380"/>
      <c r="DB37" s="380"/>
      <c r="DC37" s="380"/>
      <c r="DD37" s="380"/>
      <c r="DE37" s="380"/>
      <c r="DF37" s="380"/>
      <c r="DG37" s="380"/>
      <c r="DH37" s="380"/>
      <c r="DI37" s="380"/>
      <c r="DJ37" s="380"/>
      <c r="DK37" s="380"/>
      <c r="DL37" s="380"/>
      <c r="DM37" s="380"/>
      <c r="DN37" s="380"/>
      <c r="DO37" s="391"/>
      <c r="DP37" s="391"/>
      <c r="DQ37" s="380"/>
      <c r="DR37" s="380"/>
      <c r="DS37" s="380"/>
      <c r="DT37" s="380"/>
    </row>
    <row r="38" spans="1:124" s="383" customFormat="1" ht="33" customHeight="1">
      <c r="A38" s="388">
        <f t="shared" si="22"/>
        <v>32</v>
      </c>
      <c r="B38" s="399">
        <v>51605</v>
      </c>
      <c r="C38" s="536" t="s">
        <v>28</v>
      </c>
      <c r="D38" s="698" t="s">
        <v>282</v>
      </c>
      <c r="E38" s="672">
        <f>'[2]Seat-O'!D38</f>
        <v>0</v>
      </c>
      <c r="F38" s="673"/>
      <c r="G38" s="675">
        <f t="shared" si="2"/>
        <v>0</v>
      </c>
      <c r="H38" s="673">
        <f>'[2]Seat-O'!G38</f>
        <v>0</v>
      </c>
      <c r="I38" s="673"/>
      <c r="J38" s="675">
        <f t="shared" si="3"/>
        <v>0</v>
      </c>
      <c r="K38" s="673">
        <f>'[2]Seat-O'!J38</f>
        <v>0</v>
      </c>
      <c r="L38" s="673"/>
      <c r="M38" s="773">
        <f t="shared" si="4"/>
        <v>0</v>
      </c>
      <c r="N38" s="688"/>
      <c r="O38" s="689"/>
      <c r="P38" s="690"/>
      <c r="Q38" s="673">
        <f>'[2]Seat-O'!M38</f>
        <v>0</v>
      </c>
      <c r="R38" s="673"/>
      <c r="S38" s="675">
        <f t="shared" si="5"/>
        <v>0</v>
      </c>
      <c r="T38" s="673">
        <f>'[2]Seat-O'!P38</f>
        <v>0</v>
      </c>
      <c r="U38" s="673"/>
      <c r="V38" s="675">
        <f t="shared" si="6"/>
        <v>0</v>
      </c>
      <c r="W38" s="673">
        <f>'[2]Seat-O'!S38</f>
        <v>0</v>
      </c>
      <c r="X38" s="673"/>
      <c r="Y38" s="773">
        <f t="shared" si="7"/>
        <v>0</v>
      </c>
      <c r="Z38" s="688"/>
      <c r="AA38" s="701"/>
      <c r="AB38" s="690"/>
      <c r="AC38" s="779">
        <f t="shared" si="27"/>
        <v>0</v>
      </c>
      <c r="AD38" s="776">
        <f t="shared" si="27"/>
        <v>0</v>
      </c>
      <c r="AE38" s="777">
        <f t="shared" si="9"/>
        <v>0</v>
      </c>
      <c r="AF38" s="672">
        <f>'[2]Seat-O'!Y38</f>
        <v>0</v>
      </c>
      <c r="AG38" s="673"/>
      <c r="AH38" s="674">
        <f t="shared" si="10"/>
        <v>0</v>
      </c>
      <c r="AI38" s="673">
        <f>'[2]Seat-O'!AB38</f>
        <v>0</v>
      </c>
      <c r="AJ38" s="673"/>
      <c r="AK38" s="675">
        <f t="shared" si="11"/>
        <v>0</v>
      </c>
      <c r="AL38" s="673">
        <f>'[2]Seat-O'!AE38</f>
        <v>0</v>
      </c>
      <c r="AM38" s="673"/>
      <c r="AN38" s="675">
        <f t="shared" si="12"/>
        <v>0</v>
      </c>
      <c r="AO38" s="688"/>
      <c r="AP38" s="689"/>
      <c r="AQ38" s="690"/>
      <c r="AR38" s="673">
        <f>'[2]Seat-O'!AH38</f>
        <v>0</v>
      </c>
      <c r="AS38" s="673"/>
      <c r="AT38" s="674">
        <f t="shared" si="13"/>
        <v>0</v>
      </c>
      <c r="AU38" s="673">
        <f>'[2]Seat-O'!AK38</f>
        <v>0</v>
      </c>
      <c r="AV38" s="673"/>
      <c r="AW38" s="675">
        <f t="shared" si="14"/>
        <v>0</v>
      </c>
      <c r="AX38" s="673">
        <f>'[2]Seat-O'!AN38</f>
        <v>0</v>
      </c>
      <c r="AY38" s="673"/>
      <c r="AZ38" s="773">
        <f t="shared" si="15"/>
        <v>0</v>
      </c>
      <c r="BA38" s="688">
        <f t="shared" si="16"/>
        <v>0</v>
      </c>
      <c r="BB38" s="701">
        <f t="shared" si="16"/>
        <v>0</v>
      </c>
      <c r="BC38" s="706">
        <f t="shared" si="17"/>
        <v>0</v>
      </c>
      <c r="BD38" s="711">
        <f t="shared" si="0"/>
        <v>0</v>
      </c>
      <c r="BE38" s="715">
        <f t="shared" si="1"/>
        <v>0</v>
      </c>
      <c r="BF38" s="716">
        <f t="shared" si="18"/>
        <v>0</v>
      </c>
      <c r="BG38" s="717">
        <f t="shared" si="19"/>
        <v>0</v>
      </c>
      <c r="BH38" s="672">
        <f t="shared" si="20"/>
        <v>0</v>
      </c>
      <c r="BI38" s="677">
        <f t="shared" si="21"/>
        <v>0</v>
      </c>
      <c r="BJ38" s="541"/>
      <c r="BK38" s="380"/>
      <c r="BL38" s="374">
        <f>ROUND(VLOOKUP($B38,Test!$A$6:$K$58,4),0)/1000</f>
        <v>0</v>
      </c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  <c r="CO38" s="380"/>
      <c r="CP38" s="380"/>
      <c r="CQ38" s="380"/>
      <c r="CR38" s="380"/>
      <c r="CS38" s="380"/>
      <c r="CT38" s="380"/>
      <c r="CU38" s="380"/>
      <c r="CV38" s="380"/>
      <c r="CW38" s="380"/>
      <c r="CX38" s="380"/>
      <c r="CY38" s="380"/>
      <c r="CZ38" s="380"/>
      <c r="DA38" s="380"/>
      <c r="DB38" s="380"/>
      <c r="DC38" s="380"/>
      <c r="DD38" s="380"/>
      <c r="DE38" s="380"/>
      <c r="DF38" s="380"/>
      <c r="DG38" s="380"/>
      <c r="DH38" s="380"/>
      <c r="DI38" s="380"/>
      <c r="DJ38" s="380"/>
      <c r="DK38" s="380"/>
      <c r="DL38" s="380"/>
      <c r="DM38" s="380"/>
      <c r="DN38" s="380"/>
      <c r="DO38" s="391"/>
      <c r="DP38" s="391"/>
      <c r="DQ38" s="380"/>
      <c r="DR38" s="380"/>
      <c r="DS38" s="380"/>
      <c r="DT38" s="380"/>
    </row>
    <row r="39" spans="1:124" s="383" customFormat="1" ht="33" customHeight="1">
      <c r="A39" s="388">
        <f t="shared" si="22"/>
        <v>33</v>
      </c>
      <c r="B39" s="399">
        <v>51606</v>
      </c>
      <c r="C39" s="536" t="s">
        <v>29</v>
      </c>
      <c r="D39" s="698" t="s">
        <v>283</v>
      </c>
      <c r="E39" s="672">
        <f>'[2]Seat-O'!D39</f>
        <v>1500</v>
      </c>
      <c r="F39" s="673"/>
      <c r="G39" s="675">
        <f t="shared" si="2"/>
        <v>1500</v>
      </c>
      <c r="H39" s="673">
        <f>'[2]Seat-O'!G39</f>
        <v>1500</v>
      </c>
      <c r="I39" s="673"/>
      <c r="J39" s="675">
        <f t="shared" si="3"/>
        <v>1500</v>
      </c>
      <c r="K39" s="673">
        <f>'[2]Seat-O'!J39</f>
        <v>1500</v>
      </c>
      <c r="L39" s="673">
        <v>1500</v>
      </c>
      <c r="M39" s="773">
        <f t="shared" si="4"/>
        <v>0</v>
      </c>
      <c r="N39" s="688"/>
      <c r="O39" s="689"/>
      <c r="P39" s="690"/>
      <c r="Q39" s="673">
        <f>'[2]Seat-O'!M39</f>
        <v>1500</v>
      </c>
      <c r="R39" s="673">
        <v>1500</v>
      </c>
      <c r="S39" s="675">
        <f t="shared" si="5"/>
        <v>0</v>
      </c>
      <c r="T39" s="673">
        <f>'[2]Seat-O'!P39</f>
        <v>1500</v>
      </c>
      <c r="U39" s="673"/>
      <c r="V39" s="675">
        <f t="shared" si="6"/>
        <v>1500</v>
      </c>
      <c r="W39" s="673">
        <f>'[2]Seat-O'!S39</f>
        <v>1500</v>
      </c>
      <c r="X39" s="673"/>
      <c r="Y39" s="773">
        <f t="shared" si="7"/>
        <v>1500</v>
      </c>
      <c r="Z39" s="688"/>
      <c r="AA39" s="701"/>
      <c r="AB39" s="690"/>
      <c r="AC39" s="779">
        <f t="shared" si="27"/>
        <v>9000</v>
      </c>
      <c r="AD39" s="776">
        <f t="shared" si="27"/>
        <v>3000</v>
      </c>
      <c r="AE39" s="777">
        <f t="shared" si="9"/>
        <v>6000</v>
      </c>
      <c r="AF39" s="672">
        <f>'[2]Seat-O'!Y39</f>
        <v>1500</v>
      </c>
      <c r="AG39" s="673"/>
      <c r="AH39" s="674">
        <f t="shared" si="10"/>
        <v>1500</v>
      </c>
      <c r="AI39" s="673">
        <f>'[2]Seat-O'!AB39</f>
        <v>1500</v>
      </c>
      <c r="AJ39" s="673"/>
      <c r="AK39" s="675">
        <f t="shared" si="11"/>
        <v>1500</v>
      </c>
      <c r="AL39" s="673">
        <f>'[2]Seat-O'!AE39</f>
        <v>1500</v>
      </c>
      <c r="AM39" s="673"/>
      <c r="AN39" s="675">
        <f t="shared" si="12"/>
        <v>1500</v>
      </c>
      <c r="AO39" s="688"/>
      <c r="AP39" s="689"/>
      <c r="AQ39" s="690"/>
      <c r="AR39" s="673">
        <f>'[2]Seat-O'!AH39</f>
        <v>1500</v>
      </c>
      <c r="AS39" s="673"/>
      <c r="AT39" s="674">
        <f t="shared" si="13"/>
        <v>1500</v>
      </c>
      <c r="AU39" s="673">
        <f>'[2]Seat-O'!AK39</f>
        <v>1500</v>
      </c>
      <c r="AV39" s="673"/>
      <c r="AW39" s="675">
        <f t="shared" si="14"/>
        <v>1500</v>
      </c>
      <c r="AX39" s="673">
        <f>'[2]Seat-O'!AN39</f>
        <v>1500</v>
      </c>
      <c r="AY39" s="673"/>
      <c r="AZ39" s="773">
        <f t="shared" si="15"/>
        <v>1500</v>
      </c>
      <c r="BA39" s="688">
        <f t="shared" si="16"/>
        <v>4500</v>
      </c>
      <c r="BB39" s="701">
        <f t="shared" si="16"/>
        <v>0</v>
      </c>
      <c r="BC39" s="706">
        <f t="shared" si="17"/>
        <v>4500</v>
      </c>
      <c r="BD39" s="711">
        <f t="shared" si="0"/>
        <v>9000</v>
      </c>
      <c r="BE39" s="715">
        <f t="shared" si="1"/>
        <v>0</v>
      </c>
      <c r="BF39" s="716">
        <f t="shared" si="18"/>
        <v>9000</v>
      </c>
      <c r="BG39" s="717">
        <f t="shared" si="19"/>
        <v>18000</v>
      </c>
      <c r="BH39" s="672">
        <f t="shared" si="20"/>
        <v>3000</v>
      </c>
      <c r="BI39" s="677">
        <f t="shared" si="21"/>
        <v>15000</v>
      </c>
      <c r="BJ39" s="541"/>
      <c r="BK39" s="380"/>
      <c r="BL39" s="374">
        <f>ROUND(VLOOKUP($B39,Test!$A$6:$K$58,4),0)/1000</f>
        <v>1.5</v>
      </c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  <c r="CO39" s="380"/>
      <c r="CP39" s="380"/>
      <c r="CQ39" s="380"/>
      <c r="CR39" s="380"/>
      <c r="CS39" s="380"/>
      <c r="CT39" s="380"/>
      <c r="CU39" s="380"/>
      <c r="CV39" s="380"/>
      <c r="CW39" s="380"/>
      <c r="CX39" s="380"/>
      <c r="CY39" s="380"/>
      <c r="CZ39" s="380"/>
      <c r="DA39" s="380"/>
      <c r="DB39" s="380"/>
      <c r="DC39" s="380"/>
      <c r="DD39" s="380"/>
      <c r="DE39" s="380"/>
      <c r="DF39" s="380"/>
      <c r="DG39" s="380"/>
      <c r="DH39" s="380"/>
      <c r="DI39" s="380"/>
      <c r="DJ39" s="380"/>
      <c r="DK39" s="380"/>
      <c r="DL39" s="380"/>
      <c r="DM39" s="380"/>
      <c r="DN39" s="380"/>
      <c r="DO39" s="391"/>
      <c r="DP39" s="391"/>
      <c r="DQ39" s="380"/>
      <c r="DR39" s="380"/>
      <c r="DS39" s="380"/>
      <c r="DT39" s="380"/>
    </row>
    <row r="40" spans="1:124" s="383" customFormat="1" ht="33" customHeight="1">
      <c r="A40" s="388">
        <f t="shared" si="22"/>
        <v>34</v>
      </c>
      <c r="B40" s="399">
        <v>51607</v>
      </c>
      <c r="C40" s="536" t="s">
        <v>242</v>
      </c>
      <c r="D40" s="698" t="s">
        <v>284</v>
      </c>
      <c r="E40" s="672">
        <f>'[2]Seat-O'!D40</f>
        <v>0</v>
      </c>
      <c r="F40" s="673"/>
      <c r="G40" s="675">
        <f t="shared" si="2"/>
        <v>0</v>
      </c>
      <c r="H40" s="673">
        <f>'[2]Seat-O'!G40</f>
        <v>0</v>
      </c>
      <c r="I40" s="673"/>
      <c r="J40" s="675">
        <f t="shared" si="3"/>
        <v>0</v>
      </c>
      <c r="K40" s="673">
        <f>'[2]Seat-O'!J40</f>
        <v>0</v>
      </c>
      <c r="L40" s="673"/>
      <c r="M40" s="773">
        <f t="shared" si="4"/>
        <v>0</v>
      </c>
      <c r="N40" s="688"/>
      <c r="O40" s="689"/>
      <c r="P40" s="690"/>
      <c r="Q40" s="673">
        <f>'[2]Seat-O'!M40</f>
        <v>0</v>
      </c>
      <c r="R40" s="673"/>
      <c r="S40" s="675">
        <f t="shared" si="5"/>
        <v>0</v>
      </c>
      <c r="T40" s="673">
        <f>'[2]Seat-O'!P40</f>
        <v>0</v>
      </c>
      <c r="U40" s="673"/>
      <c r="V40" s="675">
        <f t="shared" si="6"/>
        <v>0</v>
      </c>
      <c r="W40" s="673">
        <f>'[2]Seat-O'!S40</f>
        <v>0</v>
      </c>
      <c r="X40" s="673"/>
      <c r="Y40" s="773">
        <f t="shared" si="7"/>
        <v>0</v>
      </c>
      <c r="Z40" s="688"/>
      <c r="AA40" s="701"/>
      <c r="AB40" s="690"/>
      <c r="AC40" s="779">
        <f t="shared" si="27"/>
        <v>0</v>
      </c>
      <c r="AD40" s="776">
        <f t="shared" si="27"/>
        <v>0</v>
      </c>
      <c r="AE40" s="777">
        <f t="shared" si="9"/>
        <v>0</v>
      </c>
      <c r="AF40" s="672">
        <f>'[2]Seat-O'!Y40</f>
        <v>0</v>
      </c>
      <c r="AG40" s="673"/>
      <c r="AH40" s="674">
        <f t="shared" si="10"/>
        <v>0</v>
      </c>
      <c r="AI40" s="673">
        <f>'[2]Seat-O'!AB40</f>
        <v>0</v>
      </c>
      <c r="AJ40" s="673"/>
      <c r="AK40" s="675">
        <f t="shared" si="11"/>
        <v>0</v>
      </c>
      <c r="AL40" s="673">
        <f>'[2]Seat-O'!AE40</f>
        <v>0</v>
      </c>
      <c r="AM40" s="673"/>
      <c r="AN40" s="675">
        <f t="shared" si="12"/>
        <v>0</v>
      </c>
      <c r="AO40" s="688"/>
      <c r="AP40" s="689"/>
      <c r="AQ40" s="690"/>
      <c r="AR40" s="673">
        <f>'[2]Seat-O'!AH40</f>
        <v>0</v>
      </c>
      <c r="AS40" s="673"/>
      <c r="AT40" s="674">
        <f t="shared" si="13"/>
        <v>0</v>
      </c>
      <c r="AU40" s="673">
        <f>'[2]Seat-O'!AK40</f>
        <v>0</v>
      </c>
      <c r="AV40" s="673"/>
      <c r="AW40" s="675">
        <f t="shared" si="14"/>
        <v>0</v>
      </c>
      <c r="AX40" s="673">
        <f>'[2]Seat-O'!AN40</f>
        <v>0</v>
      </c>
      <c r="AY40" s="673"/>
      <c r="AZ40" s="773">
        <f t="shared" si="15"/>
        <v>0</v>
      </c>
      <c r="BA40" s="688">
        <f t="shared" si="16"/>
        <v>0</v>
      </c>
      <c r="BB40" s="701">
        <f t="shared" si="16"/>
        <v>0</v>
      </c>
      <c r="BC40" s="706">
        <f t="shared" si="17"/>
        <v>0</v>
      </c>
      <c r="BD40" s="711">
        <f t="shared" si="0"/>
        <v>0</v>
      </c>
      <c r="BE40" s="715">
        <f t="shared" si="1"/>
        <v>0</v>
      </c>
      <c r="BF40" s="716">
        <f t="shared" si="18"/>
        <v>0</v>
      </c>
      <c r="BG40" s="717">
        <f t="shared" si="19"/>
        <v>0</v>
      </c>
      <c r="BH40" s="672">
        <f t="shared" si="20"/>
        <v>0</v>
      </c>
      <c r="BI40" s="677">
        <f t="shared" si="21"/>
        <v>0</v>
      </c>
      <c r="BJ40" s="541"/>
      <c r="BK40" s="380"/>
      <c r="BL40" s="374">
        <f>ROUND(VLOOKUP($B40,Test!$A$6:$K$58,4),0)/1000</f>
        <v>0</v>
      </c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  <c r="CO40" s="380"/>
      <c r="CP40" s="380"/>
      <c r="CQ40" s="380"/>
      <c r="CR40" s="380"/>
      <c r="CS40" s="380"/>
      <c r="CT40" s="380"/>
      <c r="CU40" s="380"/>
      <c r="CV40" s="380"/>
      <c r="CW40" s="380"/>
      <c r="CX40" s="380"/>
      <c r="CY40" s="380"/>
      <c r="CZ40" s="380"/>
      <c r="DA40" s="380"/>
      <c r="DB40" s="380"/>
      <c r="DC40" s="380"/>
      <c r="DD40" s="380"/>
      <c r="DE40" s="380"/>
      <c r="DF40" s="380"/>
      <c r="DG40" s="380"/>
      <c r="DH40" s="380"/>
      <c r="DI40" s="380"/>
      <c r="DJ40" s="380"/>
      <c r="DK40" s="380"/>
      <c r="DL40" s="380"/>
      <c r="DM40" s="380"/>
      <c r="DN40" s="380"/>
      <c r="DO40" s="391"/>
      <c r="DP40" s="391"/>
      <c r="DQ40" s="380"/>
      <c r="DR40" s="380"/>
      <c r="DS40" s="380"/>
      <c r="DT40" s="380"/>
    </row>
    <row r="41" spans="1:124" s="383" customFormat="1" ht="33" customHeight="1">
      <c r="A41" s="388">
        <f t="shared" si="22"/>
        <v>35</v>
      </c>
      <c r="B41" s="399">
        <v>51608</v>
      </c>
      <c r="C41" s="536" t="s">
        <v>31</v>
      </c>
      <c r="D41" s="698" t="s">
        <v>285</v>
      </c>
      <c r="E41" s="672">
        <f>'[2]Seat-O'!D41</f>
        <v>0</v>
      </c>
      <c r="F41" s="673"/>
      <c r="G41" s="675">
        <f t="shared" si="2"/>
        <v>0</v>
      </c>
      <c r="H41" s="673">
        <f>'[2]Seat-O'!G41</f>
        <v>0</v>
      </c>
      <c r="I41" s="673"/>
      <c r="J41" s="675">
        <f t="shared" si="3"/>
        <v>0</v>
      </c>
      <c r="K41" s="673">
        <f>'[2]Seat-O'!J41</f>
        <v>0</v>
      </c>
      <c r="L41" s="673"/>
      <c r="M41" s="773">
        <f t="shared" si="4"/>
        <v>0</v>
      </c>
      <c r="N41" s="688"/>
      <c r="O41" s="689"/>
      <c r="P41" s="690"/>
      <c r="Q41" s="673">
        <f>'[2]Seat-O'!M41</f>
        <v>0</v>
      </c>
      <c r="R41" s="673"/>
      <c r="S41" s="675">
        <f t="shared" si="5"/>
        <v>0</v>
      </c>
      <c r="T41" s="673">
        <f>'[2]Seat-O'!P41</f>
        <v>0</v>
      </c>
      <c r="U41" s="673"/>
      <c r="V41" s="675">
        <f t="shared" si="6"/>
        <v>0</v>
      </c>
      <c r="W41" s="673">
        <f>'[2]Seat-O'!S41</f>
        <v>0</v>
      </c>
      <c r="X41" s="673"/>
      <c r="Y41" s="773">
        <f t="shared" si="7"/>
        <v>0</v>
      </c>
      <c r="Z41" s="688"/>
      <c r="AA41" s="701"/>
      <c r="AB41" s="690"/>
      <c r="AC41" s="779">
        <f t="shared" si="27"/>
        <v>0</v>
      </c>
      <c r="AD41" s="776">
        <f t="shared" si="27"/>
        <v>0</v>
      </c>
      <c r="AE41" s="777">
        <f t="shared" si="9"/>
        <v>0</v>
      </c>
      <c r="AF41" s="672">
        <f>'[2]Seat-O'!Y41</f>
        <v>0</v>
      </c>
      <c r="AG41" s="673"/>
      <c r="AH41" s="674">
        <f t="shared" si="10"/>
        <v>0</v>
      </c>
      <c r="AI41" s="673">
        <f>'[2]Seat-O'!AB41</f>
        <v>0</v>
      </c>
      <c r="AJ41" s="673"/>
      <c r="AK41" s="675">
        <f t="shared" si="11"/>
        <v>0</v>
      </c>
      <c r="AL41" s="673">
        <f>'[2]Seat-O'!AE41</f>
        <v>0</v>
      </c>
      <c r="AM41" s="673"/>
      <c r="AN41" s="675">
        <f t="shared" si="12"/>
        <v>0</v>
      </c>
      <c r="AO41" s="688"/>
      <c r="AP41" s="689"/>
      <c r="AQ41" s="690"/>
      <c r="AR41" s="673">
        <f>'[2]Seat-O'!AH41</f>
        <v>0</v>
      </c>
      <c r="AS41" s="673"/>
      <c r="AT41" s="674">
        <f t="shared" si="13"/>
        <v>0</v>
      </c>
      <c r="AU41" s="673">
        <f>'[2]Seat-O'!AK41</f>
        <v>0</v>
      </c>
      <c r="AV41" s="673"/>
      <c r="AW41" s="675">
        <f t="shared" si="14"/>
        <v>0</v>
      </c>
      <c r="AX41" s="673">
        <f>'[2]Seat-O'!AN41</f>
        <v>0</v>
      </c>
      <c r="AY41" s="673"/>
      <c r="AZ41" s="773">
        <f t="shared" si="15"/>
        <v>0</v>
      </c>
      <c r="BA41" s="688">
        <f t="shared" si="16"/>
        <v>0</v>
      </c>
      <c r="BB41" s="701">
        <f t="shared" si="16"/>
        <v>0</v>
      </c>
      <c r="BC41" s="706">
        <f t="shared" si="17"/>
        <v>0</v>
      </c>
      <c r="BD41" s="711">
        <f t="shared" si="0"/>
        <v>0</v>
      </c>
      <c r="BE41" s="715">
        <f t="shared" si="1"/>
        <v>0</v>
      </c>
      <c r="BF41" s="716">
        <f t="shared" si="18"/>
        <v>0</v>
      </c>
      <c r="BG41" s="717">
        <f t="shared" si="19"/>
        <v>0</v>
      </c>
      <c r="BH41" s="672">
        <f t="shared" si="20"/>
        <v>0</v>
      </c>
      <c r="BI41" s="677">
        <f t="shared" si="21"/>
        <v>0</v>
      </c>
      <c r="BJ41" s="541"/>
      <c r="BK41" s="380"/>
      <c r="BL41" s="374">
        <f>ROUND(VLOOKUP($B41,Test!$A$6:$K$58,4),0)/1000</f>
        <v>0</v>
      </c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  <c r="CG41" s="380"/>
      <c r="CH41" s="380"/>
      <c r="CI41" s="380"/>
      <c r="CJ41" s="380"/>
      <c r="CK41" s="380"/>
      <c r="CL41" s="380"/>
      <c r="CM41" s="380"/>
      <c r="CN41" s="380"/>
      <c r="CO41" s="380"/>
      <c r="CP41" s="380"/>
      <c r="CQ41" s="380"/>
      <c r="CR41" s="380"/>
      <c r="CS41" s="380"/>
      <c r="CT41" s="380"/>
      <c r="CU41" s="380"/>
      <c r="CV41" s="380"/>
      <c r="CW41" s="380"/>
      <c r="CX41" s="380"/>
      <c r="CY41" s="380"/>
      <c r="CZ41" s="380"/>
      <c r="DA41" s="380"/>
      <c r="DB41" s="380"/>
      <c r="DC41" s="380"/>
      <c r="DD41" s="380"/>
      <c r="DE41" s="380"/>
      <c r="DF41" s="380"/>
      <c r="DG41" s="380"/>
      <c r="DH41" s="380"/>
      <c r="DI41" s="380"/>
      <c r="DJ41" s="380"/>
      <c r="DK41" s="380"/>
      <c r="DL41" s="380"/>
      <c r="DM41" s="380"/>
      <c r="DN41" s="380"/>
      <c r="DO41" s="391"/>
      <c r="DP41" s="391"/>
      <c r="DQ41" s="380"/>
      <c r="DR41" s="380"/>
      <c r="DS41" s="380"/>
      <c r="DT41" s="380"/>
    </row>
    <row r="42" spans="1:124" s="383" customFormat="1" ht="33" customHeight="1">
      <c r="A42" s="388">
        <f t="shared" si="22"/>
        <v>36</v>
      </c>
      <c r="B42" s="399">
        <v>51609</v>
      </c>
      <c r="C42" s="536" t="s">
        <v>89</v>
      </c>
      <c r="D42" s="698" t="s">
        <v>286</v>
      </c>
      <c r="E42" s="672">
        <f>'[2]Seat-O'!D42</f>
        <v>0</v>
      </c>
      <c r="F42" s="673"/>
      <c r="G42" s="675">
        <f t="shared" si="2"/>
        <v>0</v>
      </c>
      <c r="H42" s="673">
        <f>'[2]Seat-O'!G42</f>
        <v>0</v>
      </c>
      <c r="I42" s="673"/>
      <c r="J42" s="675">
        <f t="shared" si="3"/>
        <v>0</v>
      </c>
      <c r="K42" s="673">
        <f>'[2]Seat-O'!J42</f>
        <v>0</v>
      </c>
      <c r="L42" s="673"/>
      <c r="M42" s="773">
        <f t="shared" si="4"/>
        <v>0</v>
      </c>
      <c r="N42" s="688"/>
      <c r="O42" s="689"/>
      <c r="P42" s="690"/>
      <c r="Q42" s="673">
        <f>'[2]Seat-O'!M42</f>
        <v>0</v>
      </c>
      <c r="R42" s="673"/>
      <c r="S42" s="675">
        <f t="shared" si="5"/>
        <v>0</v>
      </c>
      <c r="T42" s="673">
        <f>'[2]Seat-O'!P42</f>
        <v>0</v>
      </c>
      <c r="U42" s="673"/>
      <c r="V42" s="675">
        <f t="shared" si="6"/>
        <v>0</v>
      </c>
      <c r="W42" s="673">
        <f>'[2]Seat-O'!S42</f>
        <v>0</v>
      </c>
      <c r="X42" s="673"/>
      <c r="Y42" s="773">
        <f t="shared" si="7"/>
        <v>0</v>
      </c>
      <c r="Z42" s="688"/>
      <c r="AA42" s="701"/>
      <c r="AB42" s="690"/>
      <c r="AC42" s="779">
        <f t="shared" si="27"/>
        <v>0</v>
      </c>
      <c r="AD42" s="776">
        <f t="shared" si="27"/>
        <v>0</v>
      </c>
      <c r="AE42" s="777">
        <f t="shared" si="9"/>
        <v>0</v>
      </c>
      <c r="AF42" s="672">
        <f>'[2]Seat-O'!Y42</f>
        <v>0</v>
      </c>
      <c r="AG42" s="673"/>
      <c r="AH42" s="674">
        <f t="shared" si="10"/>
        <v>0</v>
      </c>
      <c r="AI42" s="673">
        <f>'[2]Seat-O'!AB42</f>
        <v>0</v>
      </c>
      <c r="AJ42" s="673"/>
      <c r="AK42" s="675">
        <f t="shared" si="11"/>
        <v>0</v>
      </c>
      <c r="AL42" s="673">
        <f>'[2]Seat-O'!AE42</f>
        <v>0</v>
      </c>
      <c r="AM42" s="673"/>
      <c r="AN42" s="675">
        <f t="shared" si="12"/>
        <v>0</v>
      </c>
      <c r="AO42" s="688"/>
      <c r="AP42" s="689"/>
      <c r="AQ42" s="690"/>
      <c r="AR42" s="673">
        <f>'[2]Seat-O'!AH42</f>
        <v>0</v>
      </c>
      <c r="AS42" s="673"/>
      <c r="AT42" s="674">
        <f t="shared" si="13"/>
        <v>0</v>
      </c>
      <c r="AU42" s="673">
        <f>'[2]Seat-O'!AK42</f>
        <v>0</v>
      </c>
      <c r="AV42" s="673"/>
      <c r="AW42" s="675">
        <f t="shared" si="14"/>
        <v>0</v>
      </c>
      <c r="AX42" s="673">
        <f>'[2]Seat-O'!AN42</f>
        <v>0</v>
      </c>
      <c r="AY42" s="673"/>
      <c r="AZ42" s="773">
        <f t="shared" si="15"/>
        <v>0</v>
      </c>
      <c r="BA42" s="688">
        <f t="shared" si="16"/>
        <v>0</v>
      </c>
      <c r="BB42" s="701">
        <f t="shared" si="16"/>
        <v>0</v>
      </c>
      <c r="BC42" s="706">
        <f t="shared" si="17"/>
        <v>0</v>
      </c>
      <c r="BD42" s="711">
        <f t="shared" si="0"/>
        <v>0</v>
      </c>
      <c r="BE42" s="715">
        <f t="shared" si="1"/>
        <v>0</v>
      </c>
      <c r="BF42" s="716">
        <f t="shared" si="18"/>
        <v>0</v>
      </c>
      <c r="BG42" s="717">
        <f t="shared" si="19"/>
        <v>0</v>
      </c>
      <c r="BH42" s="672">
        <f t="shared" si="20"/>
        <v>0</v>
      </c>
      <c r="BI42" s="677">
        <f t="shared" si="21"/>
        <v>0</v>
      </c>
      <c r="BJ42" s="541"/>
      <c r="BK42" s="380"/>
      <c r="BL42" s="374">
        <f>ROUND(VLOOKUP($B42,Test!$A$6:$K$58,4),0)/1000</f>
        <v>0</v>
      </c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  <c r="CG42" s="380"/>
      <c r="CH42" s="380"/>
      <c r="CI42" s="380"/>
      <c r="CJ42" s="380"/>
      <c r="CK42" s="380"/>
      <c r="CL42" s="380"/>
      <c r="CM42" s="380"/>
      <c r="CN42" s="380"/>
      <c r="CO42" s="380"/>
      <c r="CP42" s="380"/>
      <c r="CQ42" s="380"/>
      <c r="CR42" s="380"/>
      <c r="CS42" s="380"/>
      <c r="CT42" s="380"/>
      <c r="CU42" s="380"/>
      <c r="CV42" s="380"/>
      <c r="CW42" s="380"/>
      <c r="CX42" s="380"/>
      <c r="CY42" s="380"/>
      <c r="CZ42" s="380"/>
      <c r="DA42" s="380"/>
      <c r="DB42" s="380"/>
      <c r="DC42" s="380"/>
      <c r="DD42" s="380"/>
      <c r="DE42" s="380"/>
      <c r="DF42" s="380"/>
      <c r="DG42" s="380"/>
      <c r="DH42" s="380"/>
      <c r="DI42" s="380"/>
      <c r="DJ42" s="380"/>
      <c r="DK42" s="380"/>
      <c r="DL42" s="380"/>
      <c r="DM42" s="380"/>
      <c r="DN42" s="380"/>
      <c r="DO42" s="391"/>
      <c r="DP42" s="391"/>
      <c r="DQ42" s="380"/>
      <c r="DR42" s="380"/>
      <c r="DS42" s="380"/>
      <c r="DT42" s="380"/>
    </row>
    <row r="43" spans="1:124" s="383" customFormat="1" ht="33" customHeight="1">
      <c r="A43" s="388">
        <f t="shared" si="22"/>
        <v>37</v>
      </c>
      <c r="B43" s="399">
        <v>51610</v>
      </c>
      <c r="C43" s="536" t="s">
        <v>32</v>
      </c>
      <c r="D43" s="698" t="s">
        <v>287</v>
      </c>
      <c r="E43" s="672">
        <f>'[2]Seat-O'!D43</f>
        <v>0</v>
      </c>
      <c r="F43" s="673"/>
      <c r="G43" s="675">
        <f t="shared" si="2"/>
        <v>0</v>
      </c>
      <c r="H43" s="673">
        <f>'[2]Seat-O'!G43</f>
        <v>0</v>
      </c>
      <c r="I43" s="673"/>
      <c r="J43" s="675">
        <f t="shared" si="3"/>
        <v>0</v>
      </c>
      <c r="K43" s="673">
        <f>'[2]Seat-O'!J43</f>
        <v>0</v>
      </c>
      <c r="L43" s="673"/>
      <c r="M43" s="773">
        <f t="shared" si="4"/>
        <v>0</v>
      </c>
      <c r="N43" s="688"/>
      <c r="O43" s="689"/>
      <c r="P43" s="690"/>
      <c r="Q43" s="673">
        <f>'[2]Seat-O'!M43</f>
        <v>0</v>
      </c>
      <c r="R43" s="673"/>
      <c r="S43" s="675">
        <f t="shared" si="5"/>
        <v>0</v>
      </c>
      <c r="T43" s="673">
        <f>'[2]Seat-O'!P43</f>
        <v>0</v>
      </c>
      <c r="U43" s="673"/>
      <c r="V43" s="675">
        <f t="shared" si="6"/>
        <v>0</v>
      </c>
      <c r="W43" s="673">
        <f>'[2]Seat-O'!S43</f>
        <v>0</v>
      </c>
      <c r="X43" s="673"/>
      <c r="Y43" s="773">
        <f t="shared" si="7"/>
        <v>0</v>
      </c>
      <c r="Z43" s="688"/>
      <c r="AA43" s="701"/>
      <c r="AB43" s="690"/>
      <c r="AC43" s="779">
        <f t="shared" si="27"/>
        <v>0</v>
      </c>
      <c r="AD43" s="776">
        <f t="shared" si="27"/>
        <v>0</v>
      </c>
      <c r="AE43" s="777">
        <f t="shared" si="9"/>
        <v>0</v>
      </c>
      <c r="AF43" s="672">
        <f>'[2]Seat-O'!Y43</f>
        <v>0</v>
      </c>
      <c r="AG43" s="673"/>
      <c r="AH43" s="674">
        <f t="shared" si="10"/>
        <v>0</v>
      </c>
      <c r="AI43" s="673">
        <f>'[2]Seat-O'!AB43</f>
        <v>0</v>
      </c>
      <c r="AJ43" s="673"/>
      <c r="AK43" s="675">
        <f t="shared" si="11"/>
        <v>0</v>
      </c>
      <c r="AL43" s="673">
        <f>'[2]Seat-O'!AE43</f>
        <v>0</v>
      </c>
      <c r="AM43" s="673"/>
      <c r="AN43" s="675">
        <f t="shared" si="12"/>
        <v>0</v>
      </c>
      <c r="AO43" s="688"/>
      <c r="AP43" s="689"/>
      <c r="AQ43" s="690"/>
      <c r="AR43" s="673">
        <f>'[2]Seat-O'!AH43</f>
        <v>0</v>
      </c>
      <c r="AS43" s="673"/>
      <c r="AT43" s="674">
        <f t="shared" si="13"/>
        <v>0</v>
      </c>
      <c r="AU43" s="673">
        <f>'[2]Seat-O'!AK43</f>
        <v>0</v>
      </c>
      <c r="AV43" s="673"/>
      <c r="AW43" s="675">
        <f t="shared" si="14"/>
        <v>0</v>
      </c>
      <c r="AX43" s="673">
        <f>'[2]Seat-O'!AN43</f>
        <v>0</v>
      </c>
      <c r="AY43" s="673"/>
      <c r="AZ43" s="773">
        <f t="shared" si="15"/>
        <v>0</v>
      </c>
      <c r="BA43" s="688">
        <f t="shared" si="16"/>
        <v>0</v>
      </c>
      <c r="BB43" s="701">
        <f t="shared" si="16"/>
        <v>0</v>
      </c>
      <c r="BC43" s="706">
        <f t="shared" si="17"/>
        <v>0</v>
      </c>
      <c r="BD43" s="711">
        <f t="shared" si="0"/>
        <v>0</v>
      </c>
      <c r="BE43" s="715">
        <f t="shared" si="1"/>
        <v>0</v>
      </c>
      <c r="BF43" s="716">
        <f t="shared" si="18"/>
        <v>0</v>
      </c>
      <c r="BG43" s="717">
        <f t="shared" si="19"/>
        <v>0</v>
      </c>
      <c r="BH43" s="672">
        <f t="shared" si="20"/>
        <v>0</v>
      </c>
      <c r="BI43" s="677">
        <f t="shared" si="21"/>
        <v>0</v>
      </c>
      <c r="BJ43" s="541"/>
      <c r="BK43" s="380"/>
      <c r="BL43" s="374">
        <f>ROUND(VLOOKUP($B43,Test!$A$6:$K$58,4),0)/1000</f>
        <v>0</v>
      </c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  <c r="CG43" s="380"/>
      <c r="CH43" s="380"/>
      <c r="CI43" s="380"/>
      <c r="CJ43" s="380"/>
      <c r="CK43" s="380"/>
      <c r="CL43" s="380"/>
      <c r="CM43" s="380"/>
      <c r="CN43" s="380"/>
      <c r="CO43" s="380"/>
      <c r="CP43" s="380"/>
      <c r="CQ43" s="380"/>
      <c r="CR43" s="380"/>
      <c r="CS43" s="380"/>
      <c r="CT43" s="380"/>
      <c r="CU43" s="380"/>
      <c r="CV43" s="380"/>
      <c r="CW43" s="380"/>
      <c r="CX43" s="380"/>
      <c r="CY43" s="380"/>
      <c r="CZ43" s="380"/>
      <c r="DA43" s="380"/>
      <c r="DB43" s="380"/>
      <c r="DC43" s="380"/>
      <c r="DD43" s="380"/>
      <c r="DE43" s="380"/>
      <c r="DF43" s="380"/>
      <c r="DG43" s="380"/>
      <c r="DH43" s="380"/>
      <c r="DI43" s="380"/>
      <c r="DJ43" s="380"/>
      <c r="DK43" s="380"/>
      <c r="DL43" s="380"/>
      <c r="DM43" s="380"/>
      <c r="DN43" s="380"/>
      <c r="DO43" s="391"/>
      <c r="DP43" s="391"/>
      <c r="DQ43" s="380"/>
      <c r="DR43" s="380"/>
      <c r="DS43" s="380"/>
      <c r="DT43" s="380"/>
    </row>
    <row r="44" spans="1:124" s="383" customFormat="1" ht="33" customHeight="1">
      <c r="A44" s="388">
        <f t="shared" si="22"/>
        <v>38</v>
      </c>
      <c r="B44" s="399">
        <v>51611</v>
      </c>
      <c r="C44" s="536" t="s">
        <v>33</v>
      </c>
      <c r="D44" s="698" t="s">
        <v>288</v>
      </c>
      <c r="E44" s="672">
        <f>'[2]Seat-O'!D44</f>
        <v>119679.20845799999</v>
      </c>
      <c r="F44" s="673">
        <v>68691.81</v>
      </c>
      <c r="G44" s="675">
        <f t="shared" si="2"/>
        <v>50987.398457999996</v>
      </c>
      <c r="H44" s="673">
        <f>'[2]Seat-O'!G44</f>
        <v>143596.01253400001</v>
      </c>
      <c r="I44" s="673">
        <v>99446.44</v>
      </c>
      <c r="J44" s="675">
        <f t="shared" si="3"/>
        <v>44149.572534000006</v>
      </c>
      <c r="K44" s="673">
        <f>'[2]Seat-O'!J44</f>
        <v>111913.37238199999</v>
      </c>
      <c r="L44" s="673">
        <v>87935.76</v>
      </c>
      <c r="M44" s="773">
        <f t="shared" si="4"/>
        <v>23977.612381999992</v>
      </c>
      <c r="N44" s="688"/>
      <c r="O44" s="689"/>
      <c r="P44" s="690"/>
      <c r="Q44" s="673">
        <f>'[2]Seat-O'!M44</f>
        <v>107026.989182</v>
      </c>
      <c r="R44" s="673">
        <v>62107.66</v>
      </c>
      <c r="S44" s="675">
        <f t="shared" si="5"/>
        <v>44919.329182000001</v>
      </c>
      <c r="T44" s="673">
        <f>'[2]Seat-O'!P44</f>
        <v>148627.31130200002</v>
      </c>
      <c r="U44" s="673"/>
      <c r="V44" s="675">
        <f t="shared" si="6"/>
        <v>148627.31130200002</v>
      </c>
      <c r="W44" s="673">
        <f>'[2]Seat-O'!S44</f>
        <v>89490.063870000013</v>
      </c>
      <c r="X44" s="673"/>
      <c r="Y44" s="773">
        <f t="shared" si="7"/>
        <v>89490.063870000013</v>
      </c>
      <c r="Z44" s="688"/>
      <c r="AA44" s="701"/>
      <c r="AB44" s="690"/>
      <c r="AC44" s="779">
        <f t="shared" si="27"/>
        <v>720332.95772799989</v>
      </c>
      <c r="AD44" s="776">
        <f t="shared" si="27"/>
        <v>318181.67000000004</v>
      </c>
      <c r="AE44" s="777">
        <f t="shared" si="9"/>
        <v>402151.28772799985</v>
      </c>
      <c r="AF44" s="672">
        <f>'[2]Seat-O'!Y44</f>
        <v>128604.30369000002</v>
      </c>
      <c r="AG44" s="673"/>
      <c r="AH44" s="674">
        <f t="shared" si="10"/>
        <v>128604.30369000002</v>
      </c>
      <c r="AI44" s="673">
        <f>'[2]Seat-O'!AB44</f>
        <v>121043.10249200001</v>
      </c>
      <c r="AJ44" s="673"/>
      <c r="AK44" s="675">
        <f t="shared" si="11"/>
        <v>121043.10249200001</v>
      </c>
      <c r="AL44" s="673">
        <f>'[2]Seat-O'!AE44</f>
        <v>99890.458814000012</v>
      </c>
      <c r="AM44" s="673"/>
      <c r="AN44" s="675">
        <f t="shared" si="12"/>
        <v>99890.458814000012</v>
      </c>
      <c r="AO44" s="688"/>
      <c r="AP44" s="689"/>
      <c r="AQ44" s="690"/>
      <c r="AR44" s="673">
        <f>'[2]Seat-O'!AH44</f>
        <v>103373.136042</v>
      </c>
      <c r="AS44" s="673"/>
      <c r="AT44" s="674">
        <f t="shared" si="13"/>
        <v>103373.136042</v>
      </c>
      <c r="AU44" s="673">
        <f>'[2]Seat-O'!AK44</f>
        <v>142562.004312</v>
      </c>
      <c r="AV44" s="673"/>
      <c r="AW44" s="675">
        <f t="shared" si="14"/>
        <v>142562.004312</v>
      </c>
      <c r="AX44" s="673">
        <f>'[2]Seat-O'!AN44</f>
        <v>80108.614082000015</v>
      </c>
      <c r="AY44" s="673"/>
      <c r="AZ44" s="773">
        <f t="shared" si="15"/>
        <v>80108.614082000015</v>
      </c>
      <c r="BA44" s="688">
        <f t="shared" si="16"/>
        <v>326043.75443600002</v>
      </c>
      <c r="BB44" s="701">
        <f t="shared" si="16"/>
        <v>0</v>
      </c>
      <c r="BC44" s="706">
        <f t="shared" si="17"/>
        <v>326043.75443600002</v>
      </c>
      <c r="BD44" s="711">
        <f t="shared" si="0"/>
        <v>675581.61943199998</v>
      </c>
      <c r="BE44" s="715">
        <f t="shared" si="1"/>
        <v>0</v>
      </c>
      <c r="BF44" s="716">
        <f t="shared" si="18"/>
        <v>675581.61943199998</v>
      </c>
      <c r="BG44" s="717">
        <f t="shared" si="19"/>
        <v>1395914.5771599999</v>
      </c>
      <c r="BH44" s="672">
        <f t="shared" si="20"/>
        <v>318181.67000000004</v>
      </c>
      <c r="BI44" s="677">
        <f t="shared" si="21"/>
        <v>1077732.9071599999</v>
      </c>
      <c r="BJ44" s="541"/>
      <c r="BK44" s="380"/>
      <c r="BL44" s="374">
        <f>ROUND(VLOOKUP($B44,Test!$A$6:$K$58,4),0)/1000</f>
        <v>146.00299999999999</v>
      </c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  <c r="CG44" s="380"/>
      <c r="CH44" s="380"/>
      <c r="CI44" s="380"/>
      <c r="CJ44" s="380"/>
      <c r="CK44" s="380"/>
      <c r="CL44" s="380"/>
      <c r="CM44" s="380"/>
      <c r="CN44" s="380"/>
      <c r="CO44" s="380"/>
      <c r="CP44" s="380"/>
      <c r="CQ44" s="380"/>
      <c r="CR44" s="380"/>
      <c r="CS44" s="380"/>
      <c r="CT44" s="380"/>
      <c r="CU44" s="380"/>
      <c r="CV44" s="380"/>
      <c r="CW44" s="380"/>
      <c r="CX44" s="380"/>
      <c r="CY44" s="380"/>
      <c r="CZ44" s="380"/>
      <c r="DA44" s="380"/>
      <c r="DB44" s="380"/>
      <c r="DC44" s="380"/>
      <c r="DD44" s="380"/>
      <c r="DE44" s="380"/>
      <c r="DF44" s="380"/>
      <c r="DG44" s="380"/>
      <c r="DH44" s="380"/>
      <c r="DI44" s="380"/>
      <c r="DJ44" s="380"/>
      <c r="DK44" s="380"/>
      <c r="DL44" s="380"/>
      <c r="DM44" s="380"/>
      <c r="DN44" s="380"/>
      <c r="DO44" s="391"/>
      <c r="DP44" s="391"/>
      <c r="DQ44" s="380"/>
      <c r="DR44" s="380"/>
      <c r="DS44" s="380"/>
      <c r="DT44" s="380"/>
    </row>
    <row r="45" spans="1:124" s="383" customFormat="1" ht="33" customHeight="1">
      <c r="A45" s="388">
        <f t="shared" si="22"/>
        <v>39</v>
      </c>
      <c r="B45" s="399">
        <v>51612</v>
      </c>
      <c r="C45" s="536" t="s">
        <v>34</v>
      </c>
      <c r="D45" s="698" t="s">
        <v>289</v>
      </c>
      <c r="E45" s="672">
        <f>'[2]Seat-O'!D45</f>
        <v>0</v>
      </c>
      <c r="F45" s="673"/>
      <c r="G45" s="675">
        <f t="shared" si="2"/>
        <v>0</v>
      </c>
      <c r="H45" s="673">
        <f>'[2]Seat-O'!G45</f>
        <v>0</v>
      </c>
      <c r="I45" s="673"/>
      <c r="J45" s="675">
        <f t="shared" si="3"/>
        <v>0</v>
      </c>
      <c r="K45" s="673">
        <f>'[2]Seat-O'!J45</f>
        <v>0</v>
      </c>
      <c r="L45" s="673"/>
      <c r="M45" s="773">
        <f t="shared" si="4"/>
        <v>0</v>
      </c>
      <c r="N45" s="688"/>
      <c r="O45" s="689"/>
      <c r="P45" s="690"/>
      <c r="Q45" s="673">
        <f>'[2]Seat-O'!M45</f>
        <v>0</v>
      </c>
      <c r="R45" s="673"/>
      <c r="S45" s="675">
        <f t="shared" si="5"/>
        <v>0</v>
      </c>
      <c r="T45" s="673">
        <f>'[2]Seat-O'!P45</f>
        <v>0</v>
      </c>
      <c r="U45" s="673"/>
      <c r="V45" s="675">
        <f t="shared" si="6"/>
        <v>0</v>
      </c>
      <c r="W45" s="673">
        <f>'[2]Seat-O'!S45</f>
        <v>0</v>
      </c>
      <c r="X45" s="673"/>
      <c r="Y45" s="773">
        <f t="shared" si="7"/>
        <v>0</v>
      </c>
      <c r="Z45" s="688"/>
      <c r="AA45" s="701"/>
      <c r="AB45" s="690"/>
      <c r="AC45" s="779">
        <f t="shared" si="27"/>
        <v>0</v>
      </c>
      <c r="AD45" s="776">
        <f t="shared" si="27"/>
        <v>0</v>
      </c>
      <c r="AE45" s="777">
        <f t="shared" si="9"/>
        <v>0</v>
      </c>
      <c r="AF45" s="672">
        <f>'[2]Seat-O'!Y45</f>
        <v>0</v>
      </c>
      <c r="AG45" s="673"/>
      <c r="AH45" s="674">
        <f t="shared" si="10"/>
        <v>0</v>
      </c>
      <c r="AI45" s="673">
        <f>'[2]Seat-O'!AB45</f>
        <v>0</v>
      </c>
      <c r="AJ45" s="673"/>
      <c r="AK45" s="675">
        <f t="shared" si="11"/>
        <v>0</v>
      </c>
      <c r="AL45" s="673">
        <f>'[2]Seat-O'!AE45</f>
        <v>0</v>
      </c>
      <c r="AM45" s="673"/>
      <c r="AN45" s="675">
        <f t="shared" si="12"/>
        <v>0</v>
      </c>
      <c r="AO45" s="688"/>
      <c r="AP45" s="689"/>
      <c r="AQ45" s="690"/>
      <c r="AR45" s="673">
        <f>'[2]Seat-O'!AH45</f>
        <v>0</v>
      </c>
      <c r="AS45" s="673"/>
      <c r="AT45" s="674">
        <f t="shared" si="13"/>
        <v>0</v>
      </c>
      <c r="AU45" s="673">
        <f>'[2]Seat-O'!AK45</f>
        <v>0</v>
      </c>
      <c r="AV45" s="673"/>
      <c r="AW45" s="675">
        <f t="shared" si="14"/>
        <v>0</v>
      </c>
      <c r="AX45" s="673">
        <f>'[2]Seat-O'!AN45</f>
        <v>0</v>
      </c>
      <c r="AY45" s="673"/>
      <c r="AZ45" s="773">
        <f t="shared" si="15"/>
        <v>0</v>
      </c>
      <c r="BA45" s="688">
        <f t="shared" si="16"/>
        <v>0</v>
      </c>
      <c r="BB45" s="701">
        <f t="shared" si="16"/>
        <v>0</v>
      </c>
      <c r="BC45" s="706">
        <f t="shared" si="17"/>
        <v>0</v>
      </c>
      <c r="BD45" s="711">
        <f t="shared" si="0"/>
        <v>0</v>
      </c>
      <c r="BE45" s="715">
        <f t="shared" si="1"/>
        <v>0</v>
      </c>
      <c r="BF45" s="716">
        <f t="shared" si="18"/>
        <v>0</v>
      </c>
      <c r="BG45" s="717">
        <f t="shared" si="19"/>
        <v>0</v>
      </c>
      <c r="BH45" s="672">
        <f t="shared" si="20"/>
        <v>0</v>
      </c>
      <c r="BI45" s="677">
        <f t="shared" si="21"/>
        <v>0</v>
      </c>
      <c r="BJ45" s="541"/>
      <c r="BK45" s="380"/>
      <c r="BL45" s="374">
        <f>ROUND(VLOOKUP($B45,Test!$A$6:$K$58,4),0)/1000</f>
        <v>0</v>
      </c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  <c r="CG45" s="380"/>
      <c r="CH45" s="380"/>
      <c r="CI45" s="380"/>
      <c r="CJ45" s="380"/>
      <c r="CK45" s="380"/>
      <c r="CL45" s="380"/>
      <c r="CM45" s="380"/>
      <c r="CN45" s="380"/>
      <c r="CO45" s="380"/>
      <c r="CP45" s="380"/>
      <c r="CQ45" s="380"/>
      <c r="CR45" s="380"/>
      <c r="CS45" s="380"/>
      <c r="CT45" s="380"/>
      <c r="CU45" s="380"/>
      <c r="CV45" s="380"/>
      <c r="CW45" s="380"/>
      <c r="CX45" s="380"/>
      <c r="CY45" s="380"/>
      <c r="CZ45" s="380"/>
      <c r="DA45" s="380"/>
      <c r="DB45" s="380"/>
      <c r="DC45" s="380"/>
      <c r="DD45" s="380"/>
      <c r="DE45" s="380"/>
      <c r="DF45" s="380"/>
      <c r="DG45" s="380"/>
      <c r="DH45" s="380"/>
      <c r="DI45" s="380"/>
      <c r="DJ45" s="380"/>
      <c r="DK45" s="380"/>
      <c r="DL45" s="380"/>
      <c r="DM45" s="380"/>
      <c r="DN45" s="380"/>
      <c r="DO45" s="391"/>
      <c r="DP45" s="391"/>
      <c r="DQ45" s="380"/>
      <c r="DR45" s="380"/>
      <c r="DS45" s="380"/>
      <c r="DT45" s="380"/>
    </row>
    <row r="46" spans="1:124" s="383" customFormat="1" ht="33" customHeight="1">
      <c r="A46" s="388">
        <f t="shared" si="22"/>
        <v>40</v>
      </c>
      <c r="B46" s="399">
        <v>51613</v>
      </c>
      <c r="C46" s="536" t="s">
        <v>61</v>
      </c>
      <c r="D46" s="698" t="s">
        <v>290</v>
      </c>
      <c r="E46" s="672">
        <f>'[2]Seat-O'!D46</f>
        <v>0</v>
      </c>
      <c r="F46" s="673"/>
      <c r="G46" s="675">
        <f t="shared" si="2"/>
        <v>0</v>
      </c>
      <c r="H46" s="673">
        <f>'[2]Seat-O'!G46</f>
        <v>0</v>
      </c>
      <c r="I46" s="673"/>
      <c r="J46" s="675">
        <f t="shared" si="3"/>
        <v>0</v>
      </c>
      <c r="K46" s="673">
        <f>'[2]Seat-O'!J46</f>
        <v>0</v>
      </c>
      <c r="L46" s="673"/>
      <c r="M46" s="773">
        <f t="shared" si="4"/>
        <v>0</v>
      </c>
      <c r="N46" s="688"/>
      <c r="O46" s="689"/>
      <c r="P46" s="690"/>
      <c r="Q46" s="673">
        <f>'[2]Seat-O'!M46</f>
        <v>0</v>
      </c>
      <c r="R46" s="673"/>
      <c r="S46" s="675">
        <f t="shared" si="5"/>
        <v>0</v>
      </c>
      <c r="T46" s="673">
        <f>'[2]Seat-O'!P46</f>
        <v>0</v>
      </c>
      <c r="U46" s="673"/>
      <c r="V46" s="675">
        <f t="shared" si="6"/>
        <v>0</v>
      </c>
      <c r="W46" s="673">
        <f>'[2]Seat-O'!S46</f>
        <v>0</v>
      </c>
      <c r="X46" s="673"/>
      <c r="Y46" s="773">
        <f t="shared" si="7"/>
        <v>0</v>
      </c>
      <c r="Z46" s="688"/>
      <c r="AA46" s="701"/>
      <c r="AB46" s="690"/>
      <c r="AC46" s="779">
        <f t="shared" si="27"/>
        <v>0</v>
      </c>
      <c r="AD46" s="776">
        <f t="shared" si="27"/>
        <v>0</v>
      </c>
      <c r="AE46" s="777">
        <f t="shared" si="9"/>
        <v>0</v>
      </c>
      <c r="AF46" s="672">
        <f>'[2]Seat-O'!Y46</f>
        <v>0</v>
      </c>
      <c r="AG46" s="673"/>
      <c r="AH46" s="674">
        <f t="shared" si="10"/>
        <v>0</v>
      </c>
      <c r="AI46" s="673">
        <f>'[2]Seat-O'!AB46</f>
        <v>0</v>
      </c>
      <c r="AJ46" s="673"/>
      <c r="AK46" s="675">
        <f t="shared" si="11"/>
        <v>0</v>
      </c>
      <c r="AL46" s="673">
        <f>'[2]Seat-O'!AE46</f>
        <v>0</v>
      </c>
      <c r="AM46" s="673"/>
      <c r="AN46" s="675">
        <f t="shared" si="12"/>
        <v>0</v>
      </c>
      <c r="AO46" s="688"/>
      <c r="AP46" s="689"/>
      <c r="AQ46" s="690"/>
      <c r="AR46" s="673">
        <f>'[2]Seat-O'!AH46</f>
        <v>0</v>
      </c>
      <c r="AS46" s="673"/>
      <c r="AT46" s="674">
        <f t="shared" si="13"/>
        <v>0</v>
      </c>
      <c r="AU46" s="673">
        <f>'[2]Seat-O'!AK46</f>
        <v>0</v>
      </c>
      <c r="AV46" s="673"/>
      <c r="AW46" s="675">
        <f t="shared" si="14"/>
        <v>0</v>
      </c>
      <c r="AX46" s="673">
        <f>'[2]Seat-O'!AN46</f>
        <v>0</v>
      </c>
      <c r="AY46" s="673"/>
      <c r="AZ46" s="773">
        <f t="shared" si="15"/>
        <v>0</v>
      </c>
      <c r="BA46" s="688">
        <f t="shared" si="16"/>
        <v>0</v>
      </c>
      <c r="BB46" s="701">
        <f t="shared" si="16"/>
        <v>0</v>
      </c>
      <c r="BC46" s="706">
        <f t="shared" si="17"/>
        <v>0</v>
      </c>
      <c r="BD46" s="711">
        <f t="shared" si="0"/>
        <v>0</v>
      </c>
      <c r="BE46" s="715">
        <f t="shared" si="1"/>
        <v>0</v>
      </c>
      <c r="BF46" s="716">
        <f t="shared" si="18"/>
        <v>0</v>
      </c>
      <c r="BG46" s="717">
        <f t="shared" si="19"/>
        <v>0</v>
      </c>
      <c r="BH46" s="672">
        <f t="shared" si="20"/>
        <v>0</v>
      </c>
      <c r="BI46" s="677">
        <f t="shared" si="21"/>
        <v>0</v>
      </c>
      <c r="BJ46" s="541"/>
      <c r="BK46" s="380"/>
      <c r="BL46" s="374">
        <f>ROUND(VLOOKUP($B46,Test!$A$6:$K$58,4),0)/1000</f>
        <v>0</v>
      </c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  <c r="CG46" s="380"/>
      <c r="CH46" s="380"/>
      <c r="CI46" s="380"/>
      <c r="CJ46" s="380"/>
      <c r="CK46" s="380"/>
      <c r="CL46" s="380"/>
      <c r="CM46" s="380"/>
      <c r="CN46" s="380"/>
      <c r="CO46" s="380"/>
      <c r="CP46" s="380"/>
      <c r="CQ46" s="380"/>
      <c r="CR46" s="380"/>
      <c r="CS46" s="380"/>
      <c r="CT46" s="380"/>
      <c r="CU46" s="380"/>
      <c r="CV46" s="380"/>
      <c r="CW46" s="380"/>
      <c r="CX46" s="380"/>
      <c r="CY46" s="380"/>
      <c r="CZ46" s="380"/>
      <c r="DA46" s="380"/>
      <c r="DB46" s="380"/>
      <c r="DC46" s="380"/>
      <c r="DD46" s="380"/>
      <c r="DE46" s="380"/>
      <c r="DF46" s="380"/>
      <c r="DG46" s="380"/>
      <c r="DH46" s="380"/>
      <c r="DI46" s="380"/>
      <c r="DJ46" s="380"/>
      <c r="DK46" s="380"/>
      <c r="DL46" s="380"/>
      <c r="DM46" s="380"/>
      <c r="DN46" s="380"/>
      <c r="DO46" s="391"/>
      <c r="DP46" s="391"/>
      <c r="DQ46" s="380"/>
      <c r="DR46" s="380"/>
      <c r="DS46" s="380"/>
      <c r="DT46" s="380"/>
    </row>
    <row r="47" spans="1:124" s="383" customFormat="1" ht="33" customHeight="1">
      <c r="A47" s="388">
        <f t="shared" si="22"/>
        <v>41</v>
      </c>
      <c r="B47" s="399">
        <v>51614</v>
      </c>
      <c r="C47" s="536" t="s">
        <v>42</v>
      </c>
      <c r="D47" s="698" t="s">
        <v>291</v>
      </c>
      <c r="E47" s="672">
        <f>'[2]Seat-O'!D47</f>
        <v>0</v>
      </c>
      <c r="F47" s="673"/>
      <c r="G47" s="675">
        <f t="shared" si="2"/>
        <v>0</v>
      </c>
      <c r="H47" s="673">
        <f>'[2]Seat-O'!G47</f>
        <v>0</v>
      </c>
      <c r="I47" s="673"/>
      <c r="J47" s="675">
        <f t="shared" si="3"/>
        <v>0</v>
      </c>
      <c r="K47" s="673">
        <f>'[2]Seat-O'!J47</f>
        <v>0</v>
      </c>
      <c r="L47" s="673"/>
      <c r="M47" s="773">
        <f t="shared" si="4"/>
        <v>0</v>
      </c>
      <c r="N47" s="688"/>
      <c r="O47" s="689"/>
      <c r="P47" s="690"/>
      <c r="Q47" s="673">
        <f>'[2]Seat-O'!M47</f>
        <v>0</v>
      </c>
      <c r="R47" s="673"/>
      <c r="S47" s="675">
        <f t="shared" si="5"/>
        <v>0</v>
      </c>
      <c r="T47" s="673">
        <f>'[2]Seat-O'!P47</f>
        <v>0</v>
      </c>
      <c r="U47" s="673"/>
      <c r="V47" s="675">
        <f t="shared" si="6"/>
        <v>0</v>
      </c>
      <c r="W47" s="673">
        <f>'[2]Seat-O'!S47</f>
        <v>0</v>
      </c>
      <c r="X47" s="673"/>
      <c r="Y47" s="773">
        <f t="shared" si="7"/>
        <v>0</v>
      </c>
      <c r="Z47" s="688"/>
      <c r="AA47" s="701"/>
      <c r="AB47" s="690"/>
      <c r="AC47" s="779">
        <f t="shared" si="27"/>
        <v>0</v>
      </c>
      <c r="AD47" s="776">
        <f t="shared" si="27"/>
        <v>0</v>
      </c>
      <c r="AE47" s="777">
        <f t="shared" si="9"/>
        <v>0</v>
      </c>
      <c r="AF47" s="672">
        <f>'[2]Seat-O'!Y47</f>
        <v>0</v>
      </c>
      <c r="AG47" s="673"/>
      <c r="AH47" s="674">
        <f t="shared" si="10"/>
        <v>0</v>
      </c>
      <c r="AI47" s="673">
        <f>'[2]Seat-O'!AB47</f>
        <v>0</v>
      </c>
      <c r="AJ47" s="673"/>
      <c r="AK47" s="675">
        <f t="shared" si="11"/>
        <v>0</v>
      </c>
      <c r="AL47" s="673">
        <f>'[2]Seat-O'!AE47</f>
        <v>0</v>
      </c>
      <c r="AM47" s="673"/>
      <c r="AN47" s="675">
        <f t="shared" si="12"/>
        <v>0</v>
      </c>
      <c r="AO47" s="688"/>
      <c r="AP47" s="689"/>
      <c r="AQ47" s="690"/>
      <c r="AR47" s="673">
        <f>'[2]Seat-O'!AH47</f>
        <v>0</v>
      </c>
      <c r="AS47" s="673"/>
      <c r="AT47" s="674">
        <f t="shared" si="13"/>
        <v>0</v>
      </c>
      <c r="AU47" s="673">
        <f>'[2]Seat-O'!AK47</f>
        <v>0</v>
      </c>
      <c r="AV47" s="673"/>
      <c r="AW47" s="675">
        <f t="shared" si="14"/>
        <v>0</v>
      </c>
      <c r="AX47" s="673">
        <f>'[2]Seat-O'!AN47</f>
        <v>0</v>
      </c>
      <c r="AY47" s="673"/>
      <c r="AZ47" s="773">
        <f t="shared" si="15"/>
        <v>0</v>
      </c>
      <c r="BA47" s="688">
        <f t="shared" si="16"/>
        <v>0</v>
      </c>
      <c r="BB47" s="701">
        <f t="shared" si="16"/>
        <v>0</v>
      </c>
      <c r="BC47" s="706">
        <f t="shared" si="17"/>
        <v>0</v>
      </c>
      <c r="BD47" s="711">
        <f t="shared" si="0"/>
        <v>0</v>
      </c>
      <c r="BE47" s="715">
        <f t="shared" si="1"/>
        <v>0</v>
      </c>
      <c r="BF47" s="716">
        <f t="shared" si="18"/>
        <v>0</v>
      </c>
      <c r="BG47" s="717">
        <f t="shared" si="19"/>
        <v>0</v>
      </c>
      <c r="BH47" s="672">
        <f t="shared" si="20"/>
        <v>0</v>
      </c>
      <c r="BI47" s="677">
        <f t="shared" si="21"/>
        <v>0</v>
      </c>
      <c r="BJ47" s="541"/>
      <c r="BK47" s="380"/>
      <c r="BL47" s="374">
        <f>ROUND(VLOOKUP($B47,Test!$A$6:$K$58,4),0)/1000</f>
        <v>0</v>
      </c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  <c r="CG47" s="380"/>
      <c r="CH47" s="380"/>
      <c r="CI47" s="380"/>
      <c r="CJ47" s="380"/>
      <c r="CK47" s="380"/>
      <c r="CL47" s="380"/>
      <c r="CM47" s="380"/>
      <c r="CN47" s="380"/>
      <c r="CO47" s="380"/>
      <c r="CP47" s="380"/>
      <c r="CQ47" s="380"/>
      <c r="CR47" s="380"/>
      <c r="CS47" s="380"/>
      <c r="CT47" s="380"/>
      <c r="CU47" s="380"/>
      <c r="CV47" s="380"/>
      <c r="CW47" s="380"/>
      <c r="CX47" s="380"/>
      <c r="CY47" s="380"/>
      <c r="CZ47" s="380"/>
      <c r="DA47" s="380"/>
      <c r="DB47" s="380"/>
      <c r="DC47" s="380"/>
      <c r="DD47" s="380"/>
      <c r="DE47" s="380"/>
      <c r="DF47" s="380"/>
      <c r="DG47" s="380"/>
      <c r="DH47" s="380"/>
      <c r="DI47" s="380"/>
      <c r="DJ47" s="380"/>
      <c r="DK47" s="380"/>
      <c r="DL47" s="380"/>
      <c r="DM47" s="380"/>
      <c r="DN47" s="380"/>
      <c r="DO47" s="391"/>
      <c r="DP47" s="391"/>
      <c r="DQ47" s="380"/>
      <c r="DR47" s="380"/>
      <c r="DS47" s="380"/>
      <c r="DT47" s="380"/>
    </row>
    <row r="48" spans="1:124" s="383" customFormat="1" ht="33" customHeight="1">
      <c r="A48" s="388">
        <f t="shared" si="22"/>
        <v>42</v>
      </c>
      <c r="B48" s="399">
        <v>51615</v>
      </c>
      <c r="C48" s="536" t="s">
        <v>83</v>
      </c>
      <c r="D48" s="698" t="s">
        <v>292</v>
      </c>
      <c r="E48" s="672">
        <f>'[2]Seat-O'!D48</f>
        <v>10000</v>
      </c>
      <c r="F48" s="673">
        <v>13445.34</v>
      </c>
      <c r="G48" s="675">
        <f t="shared" si="2"/>
        <v>-3445.34</v>
      </c>
      <c r="H48" s="673">
        <f>'[2]Seat-O'!G48</f>
        <v>24000</v>
      </c>
      <c r="I48" s="673"/>
      <c r="J48" s="675">
        <f t="shared" si="3"/>
        <v>24000</v>
      </c>
      <c r="K48" s="673">
        <f>'[2]Seat-O'!J48</f>
        <v>24000</v>
      </c>
      <c r="L48" s="673">
        <v>43256.12</v>
      </c>
      <c r="M48" s="773">
        <f t="shared" si="4"/>
        <v>-19256.120000000003</v>
      </c>
      <c r="N48" s="688"/>
      <c r="O48" s="689"/>
      <c r="P48" s="690"/>
      <c r="Q48" s="673">
        <f>'[2]Seat-O'!M48</f>
        <v>12000</v>
      </c>
      <c r="R48" s="673">
        <v>11593.04</v>
      </c>
      <c r="S48" s="675">
        <f t="shared" si="5"/>
        <v>406.95999999999913</v>
      </c>
      <c r="T48" s="673">
        <f>'[2]Seat-O'!P48</f>
        <v>10000</v>
      </c>
      <c r="U48" s="673"/>
      <c r="V48" s="675">
        <f t="shared" si="6"/>
        <v>10000</v>
      </c>
      <c r="W48" s="673">
        <f>'[2]Seat-O'!S48</f>
        <v>10000</v>
      </c>
      <c r="X48" s="673"/>
      <c r="Y48" s="773">
        <f t="shared" si="7"/>
        <v>10000</v>
      </c>
      <c r="Z48" s="688"/>
      <c r="AA48" s="701"/>
      <c r="AB48" s="690"/>
      <c r="AC48" s="779">
        <f t="shared" si="27"/>
        <v>90000</v>
      </c>
      <c r="AD48" s="776">
        <f t="shared" si="27"/>
        <v>68294.5</v>
      </c>
      <c r="AE48" s="777">
        <f t="shared" si="9"/>
        <v>21705.5</v>
      </c>
      <c r="AF48" s="672">
        <f>'[2]Seat-O'!Y48</f>
        <v>10000</v>
      </c>
      <c r="AG48" s="673"/>
      <c r="AH48" s="674">
        <f t="shared" si="10"/>
        <v>10000</v>
      </c>
      <c r="AI48" s="673">
        <f>'[2]Seat-O'!AB48</f>
        <v>12000</v>
      </c>
      <c r="AJ48" s="673"/>
      <c r="AK48" s="675">
        <f t="shared" si="11"/>
        <v>12000</v>
      </c>
      <c r="AL48" s="673">
        <f>'[2]Seat-O'!AE48</f>
        <v>10000</v>
      </c>
      <c r="AM48" s="673"/>
      <c r="AN48" s="675">
        <f t="shared" si="12"/>
        <v>10000</v>
      </c>
      <c r="AO48" s="688"/>
      <c r="AP48" s="689"/>
      <c r="AQ48" s="690"/>
      <c r="AR48" s="673">
        <f>'[2]Seat-O'!AH48</f>
        <v>11260</v>
      </c>
      <c r="AS48" s="673"/>
      <c r="AT48" s="674">
        <f t="shared" si="13"/>
        <v>11260</v>
      </c>
      <c r="AU48" s="673">
        <f>'[2]Seat-O'!AK48</f>
        <v>22270</v>
      </c>
      <c r="AV48" s="673"/>
      <c r="AW48" s="675">
        <f t="shared" si="14"/>
        <v>22270</v>
      </c>
      <c r="AX48" s="673">
        <f>'[2]Seat-O'!AN48</f>
        <v>10000</v>
      </c>
      <c r="AY48" s="673"/>
      <c r="AZ48" s="773">
        <f t="shared" si="15"/>
        <v>10000</v>
      </c>
      <c r="BA48" s="688">
        <f t="shared" si="16"/>
        <v>43530</v>
      </c>
      <c r="BB48" s="701">
        <f t="shared" si="16"/>
        <v>0</v>
      </c>
      <c r="BC48" s="706">
        <f t="shared" si="17"/>
        <v>43530</v>
      </c>
      <c r="BD48" s="711">
        <f t="shared" si="0"/>
        <v>75530</v>
      </c>
      <c r="BE48" s="715">
        <f t="shared" si="1"/>
        <v>0</v>
      </c>
      <c r="BF48" s="716">
        <f t="shared" si="18"/>
        <v>75530</v>
      </c>
      <c r="BG48" s="717">
        <f t="shared" si="19"/>
        <v>165530</v>
      </c>
      <c r="BH48" s="672">
        <f t="shared" si="20"/>
        <v>68294.5</v>
      </c>
      <c r="BI48" s="677">
        <f t="shared" si="21"/>
        <v>97235.5</v>
      </c>
      <c r="BJ48" s="541"/>
      <c r="BK48" s="380"/>
      <c r="BL48" s="374">
        <f>ROUND(VLOOKUP($B48,Test!$A$6:$K$58,4),0)/1000</f>
        <v>10.536</v>
      </c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  <c r="CG48" s="380"/>
      <c r="CH48" s="380"/>
      <c r="CI48" s="380"/>
      <c r="CJ48" s="380"/>
      <c r="CK48" s="380"/>
      <c r="CL48" s="380"/>
      <c r="CM48" s="380"/>
      <c r="CN48" s="380"/>
      <c r="CO48" s="380"/>
      <c r="CP48" s="380"/>
      <c r="CQ48" s="380"/>
      <c r="CR48" s="380"/>
      <c r="CS48" s="380"/>
      <c r="CT48" s="380"/>
      <c r="CU48" s="380"/>
      <c r="CV48" s="380"/>
      <c r="CW48" s="380"/>
      <c r="CX48" s="380"/>
      <c r="CY48" s="380"/>
      <c r="CZ48" s="380"/>
      <c r="DA48" s="380"/>
      <c r="DB48" s="380"/>
      <c r="DC48" s="380"/>
      <c r="DD48" s="380"/>
      <c r="DE48" s="380"/>
      <c r="DF48" s="380"/>
      <c r="DG48" s="380"/>
      <c r="DH48" s="380"/>
      <c r="DI48" s="380"/>
      <c r="DJ48" s="380"/>
      <c r="DK48" s="380"/>
      <c r="DL48" s="380"/>
      <c r="DM48" s="380"/>
      <c r="DN48" s="380"/>
      <c r="DO48" s="391"/>
      <c r="DP48" s="391"/>
      <c r="DQ48" s="380"/>
      <c r="DR48" s="380"/>
      <c r="DS48" s="380"/>
      <c r="DT48" s="380"/>
    </row>
    <row r="49" spans="1:124" s="383" customFormat="1" ht="33" customHeight="1">
      <c r="A49" s="388">
        <f t="shared" si="22"/>
        <v>43</v>
      </c>
      <c r="B49" s="399">
        <v>51616</v>
      </c>
      <c r="C49" s="536" t="s">
        <v>35</v>
      </c>
      <c r="D49" s="698" t="s">
        <v>293</v>
      </c>
      <c r="E49" s="672">
        <f>'[2]Seat-O'!D49</f>
        <v>0</v>
      </c>
      <c r="F49" s="673"/>
      <c r="G49" s="675">
        <f t="shared" si="2"/>
        <v>0</v>
      </c>
      <c r="H49" s="673">
        <f>'[2]Seat-O'!G49</f>
        <v>0</v>
      </c>
      <c r="I49" s="673"/>
      <c r="J49" s="675">
        <f t="shared" si="3"/>
        <v>0</v>
      </c>
      <c r="K49" s="673">
        <f>'[2]Seat-O'!J49</f>
        <v>0</v>
      </c>
      <c r="L49" s="673"/>
      <c r="M49" s="773">
        <f t="shared" si="4"/>
        <v>0</v>
      </c>
      <c r="N49" s="688"/>
      <c r="O49" s="689"/>
      <c r="P49" s="690"/>
      <c r="Q49" s="673">
        <f>'[2]Seat-O'!M49</f>
        <v>0</v>
      </c>
      <c r="R49" s="673"/>
      <c r="S49" s="675">
        <f t="shared" si="5"/>
        <v>0</v>
      </c>
      <c r="T49" s="673">
        <f>'[2]Seat-O'!P49</f>
        <v>0</v>
      </c>
      <c r="U49" s="673"/>
      <c r="V49" s="675">
        <f t="shared" si="6"/>
        <v>0</v>
      </c>
      <c r="W49" s="673">
        <f>'[2]Seat-O'!S49</f>
        <v>0</v>
      </c>
      <c r="X49" s="673"/>
      <c r="Y49" s="773">
        <f t="shared" si="7"/>
        <v>0</v>
      </c>
      <c r="Z49" s="688"/>
      <c r="AA49" s="701"/>
      <c r="AB49" s="690"/>
      <c r="AC49" s="779">
        <f t="shared" si="27"/>
        <v>0</v>
      </c>
      <c r="AD49" s="776">
        <f t="shared" si="27"/>
        <v>0</v>
      </c>
      <c r="AE49" s="777">
        <f t="shared" si="9"/>
        <v>0</v>
      </c>
      <c r="AF49" s="672">
        <f>'[2]Seat-O'!Y49</f>
        <v>0</v>
      </c>
      <c r="AG49" s="673"/>
      <c r="AH49" s="674">
        <f t="shared" si="10"/>
        <v>0</v>
      </c>
      <c r="AI49" s="673">
        <f>'[2]Seat-O'!AB49</f>
        <v>0</v>
      </c>
      <c r="AJ49" s="673"/>
      <c r="AK49" s="675">
        <f t="shared" si="11"/>
        <v>0</v>
      </c>
      <c r="AL49" s="673">
        <f>'[2]Seat-O'!AE49</f>
        <v>0</v>
      </c>
      <c r="AM49" s="673"/>
      <c r="AN49" s="675">
        <f t="shared" si="12"/>
        <v>0</v>
      </c>
      <c r="AO49" s="688"/>
      <c r="AP49" s="689"/>
      <c r="AQ49" s="690"/>
      <c r="AR49" s="673">
        <f>'[2]Seat-O'!AH49</f>
        <v>0</v>
      </c>
      <c r="AS49" s="673"/>
      <c r="AT49" s="674">
        <f t="shared" si="13"/>
        <v>0</v>
      </c>
      <c r="AU49" s="673">
        <f>'[2]Seat-O'!AK49</f>
        <v>0</v>
      </c>
      <c r="AV49" s="673"/>
      <c r="AW49" s="675">
        <f t="shared" si="14"/>
        <v>0</v>
      </c>
      <c r="AX49" s="673">
        <f>'[2]Seat-O'!AN49</f>
        <v>0</v>
      </c>
      <c r="AY49" s="673"/>
      <c r="AZ49" s="773">
        <f t="shared" si="15"/>
        <v>0</v>
      </c>
      <c r="BA49" s="688">
        <f t="shared" si="16"/>
        <v>0</v>
      </c>
      <c r="BB49" s="701">
        <f t="shared" si="16"/>
        <v>0</v>
      </c>
      <c r="BC49" s="706">
        <f t="shared" si="17"/>
        <v>0</v>
      </c>
      <c r="BD49" s="711">
        <f t="shared" si="0"/>
        <v>0</v>
      </c>
      <c r="BE49" s="715">
        <f t="shared" si="1"/>
        <v>0</v>
      </c>
      <c r="BF49" s="716">
        <f t="shared" si="18"/>
        <v>0</v>
      </c>
      <c r="BG49" s="717">
        <f t="shared" si="19"/>
        <v>0</v>
      </c>
      <c r="BH49" s="672">
        <f t="shared" si="20"/>
        <v>0</v>
      </c>
      <c r="BI49" s="677">
        <f t="shared" si="21"/>
        <v>0</v>
      </c>
      <c r="BJ49" s="541"/>
      <c r="BK49" s="380"/>
      <c r="BL49" s="374">
        <f>ROUND(VLOOKUP($B49,Test!$A$6:$K$58,4),0)/1000</f>
        <v>0</v>
      </c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  <c r="CG49" s="380"/>
      <c r="CH49" s="380"/>
      <c r="CI49" s="380"/>
      <c r="CJ49" s="380"/>
      <c r="CK49" s="380"/>
      <c r="CL49" s="380"/>
      <c r="CM49" s="380"/>
      <c r="CN49" s="380"/>
      <c r="CO49" s="380"/>
      <c r="CP49" s="380"/>
      <c r="CQ49" s="380"/>
      <c r="CR49" s="380"/>
      <c r="CS49" s="380"/>
      <c r="CT49" s="380"/>
      <c r="CU49" s="380"/>
      <c r="CV49" s="380"/>
      <c r="CW49" s="380"/>
      <c r="CX49" s="380"/>
      <c r="CY49" s="380"/>
      <c r="CZ49" s="380"/>
      <c r="DA49" s="380"/>
      <c r="DB49" s="380"/>
      <c r="DC49" s="380"/>
      <c r="DD49" s="380"/>
      <c r="DE49" s="380"/>
      <c r="DF49" s="380"/>
      <c r="DG49" s="380"/>
      <c r="DH49" s="380"/>
      <c r="DI49" s="380"/>
      <c r="DJ49" s="380"/>
      <c r="DK49" s="380"/>
      <c r="DL49" s="380"/>
      <c r="DM49" s="380"/>
      <c r="DN49" s="380"/>
      <c r="DO49" s="391"/>
      <c r="DP49" s="391"/>
      <c r="DQ49" s="380"/>
      <c r="DR49" s="380"/>
      <c r="DS49" s="380"/>
      <c r="DT49" s="380"/>
    </row>
    <row r="50" spans="1:124" s="383" customFormat="1" ht="33" customHeight="1" thickBot="1">
      <c r="A50" s="388">
        <f t="shared" si="22"/>
        <v>44</v>
      </c>
      <c r="B50" s="384">
        <v>51617</v>
      </c>
      <c r="C50" s="536" t="s">
        <v>36</v>
      </c>
      <c r="D50" s="698" t="s">
        <v>294</v>
      </c>
      <c r="E50" s="672">
        <f>'[2]Seat-O'!D50</f>
        <v>0</v>
      </c>
      <c r="F50" s="673"/>
      <c r="G50" s="675">
        <f t="shared" si="2"/>
        <v>0</v>
      </c>
      <c r="H50" s="673">
        <f>'[2]Seat-O'!G50</f>
        <v>0</v>
      </c>
      <c r="I50" s="673"/>
      <c r="J50" s="675">
        <f t="shared" si="3"/>
        <v>0</v>
      </c>
      <c r="K50" s="673">
        <f>'[2]Seat-O'!J50</f>
        <v>0</v>
      </c>
      <c r="L50" s="673"/>
      <c r="M50" s="773">
        <f t="shared" si="4"/>
        <v>0</v>
      </c>
      <c r="N50" s="688"/>
      <c r="O50" s="689"/>
      <c r="P50" s="690"/>
      <c r="Q50" s="673">
        <f>'[2]Seat-O'!M50</f>
        <v>0</v>
      </c>
      <c r="R50" s="673"/>
      <c r="S50" s="675">
        <f t="shared" si="5"/>
        <v>0</v>
      </c>
      <c r="T50" s="673">
        <f>'[2]Seat-O'!P50</f>
        <v>0</v>
      </c>
      <c r="U50" s="673"/>
      <c r="V50" s="675">
        <f t="shared" si="6"/>
        <v>0</v>
      </c>
      <c r="W50" s="673">
        <f>'[2]Seat-O'!S50</f>
        <v>0</v>
      </c>
      <c r="X50" s="673"/>
      <c r="Y50" s="773">
        <f t="shared" si="7"/>
        <v>0</v>
      </c>
      <c r="Z50" s="688"/>
      <c r="AA50" s="701"/>
      <c r="AB50" s="690"/>
      <c r="AC50" s="779">
        <f t="shared" si="27"/>
        <v>0</v>
      </c>
      <c r="AD50" s="776">
        <f t="shared" si="27"/>
        <v>0</v>
      </c>
      <c r="AE50" s="777">
        <f t="shared" si="9"/>
        <v>0</v>
      </c>
      <c r="AF50" s="672">
        <f>'[2]Seat-O'!Y50</f>
        <v>0</v>
      </c>
      <c r="AG50" s="673"/>
      <c r="AH50" s="674">
        <f t="shared" si="10"/>
        <v>0</v>
      </c>
      <c r="AI50" s="673">
        <f>'[2]Seat-O'!AB50</f>
        <v>0</v>
      </c>
      <c r="AJ50" s="673"/>
      <c r="AK50" s="675">
        <f t="shared" si="11"/>
        <v>0</v>
      </c>
      <c r="AL50" s="673">
        <f>'[2]Seat-O'!AE50</f>
        <v>0</v>
      </c>
      <c r="AM50" s="673"/>
      <c r="AN50" s="675">
        <f t="shared" si="12"/>
        <v>0</v>
      </c>
      <c r="AO50" s="688"/>
      <c r="AP50" s="689"/>
      <c r="AQ50" s="690"/>
      <c r="AR50" s="673">
        <f>'[2]Seat-O'!AH50</f>
        <v>0</v>
      </c>
      <c r="AS50" s="673"/>
      <c r="AT50" s="674">
        <f t="shared" si="13"/>
        <v>0</v>
      </c>
      <c r="AU50" s="673">
        <f>'[2]Seat-O'!AK50</f>
        <v>0</v>
      </c>
      <c r="AV50" s="673"/>
      <c r="AW50" s="675">
        <f t="shared" si="14"/>
        <v>0</v>
      </c>
      <c r="AX50" s="673">
        <f>'[2]Seat-O'!AN50</f>
        <v>0</v>
      </c>
      <c r="AY50" s="673"/>
      <c r="AZ50" s="773">
        <f t="shared" si="15"/>
        <v>0</v>
      </c>
      <c r="BA50" s="688">
        <f t="shared" si="16"/>
        <v>0</v>
      </c>
      <c r="BB50" s="701">
        <f t="shared" si="16"/>
        <v>0</v>
      </c>
      <c r="BC50" s="706">
        <f t="shared" si="17"/>
        <v>0</v>
      </c>
      <c r="BD50" s="711">
        <f t="shared" ref="BD50" si="30">AF50+AI50+AL50+AR50+AU50+AX50</f>
        <v>0</v>
      </c>
      <c r="BE50" s="715">
        <f t="shared" ref="BE50" si="31">AG50+AJ50+AM50+AS50+AV50+AY50</f>
        <v>0</v>
      </c>
      <c r="BF50" s="716">
        <f t="shared" si="18"/>
        <v>0</v>
      </c>
      <c r="BG50" s="717">
        <f t="shared" si="19"/>
        <v>0</v>
      </c>
      <c r="BH50" s="672">
        <f t="shared" si="20"/>
        <v>0</v>
      </c>
      <c r="BI50" s="678">
        <f t="shared" si="21"/>
        <v>0</v>
      </c>
      <c r="BJ50" s="541"/>
      <c r="BK50" s="380"/>
      <c r="BL50" s="611">
        <f>ROUND(VLOOKUP($B50,Test!$A$6:$K$58,4),0)/1000</f>
        <v>57.302</v>
      </c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  <c r="CG50" s="380"/>
      <c r="CH50" s="380"/>
      <c r="CI50" s="380"/>
      <c r="CJ50" s="380"/>
      <c r="CK50" s="380"/>
      <c r="CL50" s="380"/>
      <c r="CM50" s="380"/>
      <c r="CN50" s="380"/>
      <c r="CO50" s="380"/>
      <c r="CP50" s="380"/>
      <c r="CQ50" s="380"/>
      <c r="CR50" s="380"/>
      <c r="CS50" s="380"/>
      <c r="CT50" s="380"/>
      <c r="CU50" s="380"/>
      <c r="CV50" s="380"/>
      <c r="CW50" s="380"/>
      <c r="CX50" s="380"/>
      <c r="CY50" s="380"/>
      <c r="CZ50" s="380"/>
      <c r="DA50" s="380"/>
      <c r="DB50" s="380"/>
      <c r="DC50" s="380"/>
      <c r="DD50" s="380"/>
      <c r="DE50" s="380"/>
      <c r="DF50" s="380"/>
      <c r="DG50" s="380"/>
      <c r="DH50" s="380"/>
      <c r="DI50" s="380"/>
      <c r="DJ50" s="380"/>
      <c r="DK50" s="380"/>
      <c r="DL50" s="380"/>
      <c r="DM50" s="380"/>
      <c r="DN50" s="380"/>
      <c r="DO50" s="391"/>
      <c r="DP50" s="391"/>
      <c r="DQ50" s="380"/>
      <c r="DR50" s="380"/>
      <c r="DS50" s="380"/>
      <c r="DT50" s="380"/>
    </row>
    <row r="51" spans="1:124" s="365" customFormat="1" ht="45" customHeight="1" thickBot="1">
      <c r="A51" s="836" t="s">
        <v>51</v>
      </c>
      <c r="B51" s="837"/>
      <c r="C51" s="838"/>
      <c r="D51" s="699"/>
      <c r="E51" s="719">
        <f t="shared" ref="E51:AJ51" si="32">SUM(E7:E50)</f>
        <v>10210288.893458001</v>
      </c>
      <c r="F51" s="719">
        <f t="shared" si="32"/>
        <v>10818957.620000001</v>
      </c>
      <c r="G51" s="720">
        <f t="shared" si="32"/>
        <v>-608668.72654199996</v>
      </c>
      <c r="H51" s="718">
        <f t="shared" si="32"/>
        <v>10047922.562534001</v>
      </c>
      <c r="I51" s="719">
        <f t="shared" si="32"/>
        <v>10760069.910000002</v>
      </c>
      <c r="J51" s="720">
        <f t="shared" si="32"/>
        <v>-712147.34746599977</v>
      </c>
      <c r="K51" s="718">
        <f t="shared" si="32"/>
        <v>9879883.0623820014</v>
      </c>
      <c r="L51" s="719">
        <f t="shared" si="32"/>
        <v>10343314.919999998</v>
      </c>
      <c r="M51" s="721">
        <f t="shared" si="32"/>
        <v>-463431.85761800001</v>
      </c>
      <c r="N51" s="691">
        <f t="shared" si="32"/>
        <v>3730203.5</v>
      </c>
      <c r="O51" s="692">
        <f t="shared" si="32"/>
        <v>3122114.12</v>
      </c>
      <c r="P51" s="693">
        <f t="shared" si="32"/>
        <v>608089.37999999989</v>
      </c>
      <c r="Q51" s="719">
        <f t="shared" si="32"/>
        <v>8701284.2391819991</v>
      </c>
      <c r="R51" s="719">
        <f t="shared" si="32"/>
        <v>8501839.8099999987</v>
      </c>
      <c r="S51" s="720">
        <f t="shared" si="32"/>
        <v>199444.42918200002</v>
      </c>
      <c r="T51" s="718">
        <f t="shared" si="32"/>
        <v>8633161.251302002</v>
      </c>
      <c r="U51" s="719">
        <f t="shared" si="32"/>
        <v>0</v>
      </c>
      <c r="V51" s="720">
        <f t="shared" si="32"/>
        <v>8633161.251302002</v>
      </c>
      <c r="W51" s="718">
        <f t="shared" si="32"/>
        <v>8696350.5598700009</v>
      </c>
      <c r="X51" s="719">
        <f t="shared" si="32"/>
        <v>0</v>
      </c>
      <c r="Y51" s="721">
        <f t="shared" si="32"/>
        <v>8696350.5598700009</v>
      </c>
      <c r="Z51" s="691">
        <f t="shared" si="32"/>
        <v>3538311</v>
      </c>
      <c r="AA51" s="702">
        <f t="shared" si="32"/>
        <v>279324.81</v>
      </c>
      <c r="AB51" s="693">
        <f t="shared" si="32"/>
        <v>3258986.19</v>
      </c>
      <c r="AC51" s="719">
        <f t="shared" si="32"/>
        <v>56168890.568728</v>
      </c>
      <c r="AD51" s="718">
        <f t="shared" si="32"/>
        <v>40424182.260000005</v>
      </c>
      <c r="AE51" s="720">
        <f t="shared" si="32"/>
        <v>15744708.308728006</v>
      </c>
      <c r="AF51" s="718">
        <f t="shared" si="32"/>
        <v>9102187.3776900005</v>
      </c>
      <c r="AG51" s="719">
        <f t="shared" si="32"/>
        <v>0</v>
      </c>
      <c r="AH51" s="708">
        <f t="shared" si="32"/>
        <v>9102187.3776900005</v>
      </c>
      <c r="AI51" s="718">
        <f t="shared" si="32"/>
        <v>8807599.1004920006</v>
      </c>
      <c r="AJ51" s="719">
        <f t="shared" si="32"/>
        <v>0</v>
      </c>
      <c r="AK51" s="720">
        <f t="shared" ref="AK51:BI51" si="33">SUM(AK7:AK50)</f>
        <v>8807599.1004920006</v>
      </c>
      <c r="AL51" s="718">
        <f t="shared" si="33"/>
        <v>9535774.4348140005</v>
      </c>
      <c r="AM51" s="719">
        <f t="shared" si="33"/>
        <v>0</v>
      </c>
      <c r="AN51" s="720">
        <f t="shared" si="33"/>
        <v>9535774.4348140005</v>
      </c>
      <c r="AO51" s="691">
        <f t="shared" si="33"/>
        <v>3771889.5</v>
      </c>
      <c r="AP51" s="692">
        <f t="shared" si="33"/>
        <v>0</v>
      </c>
      <c r="AQ51" s="705">
        <f t="shared" si="33"/>
        <v>3771889.5</v>
      </c>
      <c r="AR51" s="718">
        <f t="shared" si="33"/>
        <v>10023465.970042001</v>
      </c>
      <c r="AS51" s="719">
        <f t="shared" si="33"/>
        <v>0</v>
      </c>
      <c r="AT51" s="708">
        <f t="shared" si="33"/>
        <v>10023465.970042001</v>
      </c>
      <c r="AU51" s="718">
        <f t="shared" si="33"/>
        <v>10868197.904312</v>
      </c>
      <c r="AV51" s="719">
        <f t="shared" si="33"/>
        <v>0</v>
      </c>
      <c r="AW51" s="720">
        <f t="shared" si="33"/>
        <v>10868197.904312</v>
      </c>
      <c r="AX51" s="718">
        <f t="shared" si="33"/>
        <v>9839235.3040819988</v>
      </c>
      <c r="AY51" s="719">
        <f t="shared" si="33"/>
        <v>0</v>
      </c>
      <c r="AZ51" s="721">
        <f t="shared" si="33"/>
        <v>9839235.3040819988</v>
      </c>
      <c r="BA51" s="691">
        <f t="shared" si="33"/>
        <v>30686999.178436007</v>
      </c>
      <c r="BB51" s="702">
        <f t="shared" si="33"/>
        <v>0</v>
      </c>
      <c r="BC51" s="707">
        <f t="shared" si="33"/>
        <v>30686999.178436007</v>
      </c>
      <c r="BD51" s="722">
        <f t="shared" si="33"/>
        <v>58176460.091432005</v>
      </c>
      <c r="BE51" s="718">
        <f t="shared" si="33"/>
        <v>0</v>
      </c>
      <c r="BF51" s="723">
        <f t="shared" si="33"/>
        <v>58176460.091432005</v>
      </c>
      <c r="BG51" s="724">
        <f t="shared" si="33"/>
        <v>114345350.66016001</v>
      </c>
      <c r="BH51" s="683">
        <f t="shared" si="33"/>
        <v>40424182.260000005</v>
      </c>
      <c r="BI51" s="684">
        <f t="shared" si="33"/>
        <v>73921168.40016</v>
      </c>
      <c r="BJ51" s="542"/>
      <c r="BK51" s="362"/>
      <c r="BL51" s="517">
        <f>SUM(BL7:BL50)</f>
        <v>13517.626000000002</v>
      </c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  <c r="CB51" s="366"/>
      <c r="CC51" s="366"/>
      <c r="CD51" s="366"/>
      <c r="CE51" s="366"/>
      <c r="CF51" s="366"/>
      <c r="CG51" s="366"/>
      <c r="CH51" s="366"/>
      <c r="CI51" s="366"/>
      <c r="CJ51" s="366"/>
      <c r="CK51" s="366"/>
      <c r="CL51" s="366"/>
      <c r="CM51" s="366"/>
      <c r="CN51" s="366"/>
      <c r="CO51" s="366"/>
      <c r="CP51" s="366"/>
      <c r="CQ51" s="366"/>
      <c r="CR51" s="366"/>
      <c r="CS51" s="366"/>
      <c r="CT51" s="366"/>
      <c r="CU51" s="366"/>
      <c r="CV51" s="366"/>
      <c r="CW51" s="366"/>
      <c r="CX51" s="366"/>
      <c r="CY51" s="366"/>
      <c r="CZ51" s="366"/>
      <c r="DA51" s="366"/>
      <c r="DB51" s="366"/>
      <c r="DC51" s="366"/>
      <c r="DD51" s="366"/>
      <c r="DE51" s="366"/>
      <c r="DF51" s="366"/>
      <c r="DG51" s="366"/>
      <c r="DH51" s="366"/>
      <c r="DI51" s="366"/>
      <c r="DJ51" s="366"/>
      <c r="DK51" s="366"/>
      <c r="DL51" s="366"/>
      <c r="DM51" s="366"/>
      <c r="DN51" s="366"/>
      <c r="DO51" s="366"/>
      <c r="DP51" s="366"/>
      <c r="DQ51" s="366"/>
      <c r="DR51" s="366"/>
      <c r="DS51" s="366"/>
      <c r="DT51" s="366"/>
    </row>
    <row r="52" spans="1:124" s="349" customFormat="1" ht="18">
      <c r="B52" s="350"/>
      <c r="C52" s="351"/>
      <c r="D52" s="473"/>
      <c r="E52" s="765"/>
      <c r="F52" s="765"/>
      <c r="G52" s="765"/>
      <c r="H52" s="765"/>
      <c r="I52" s="765"/>
      <c r="J52" s="765"/>
      <c r="K52" s="765"/>
      <c r="L52" s="765"/>
      <c r="M52" s="765"/>
      <c r="N52" s="765"/>
      <c r="O52" s="765"/>
      <c r="P52" s="765"/>
      <c r="Q52" s="765"/>
      <c r="R52" s="765"/>
      <c r="S52" s="765"/>
      <c r="T52" s="765"/>
      <c r="U52" s="765"/>
      <c r="V52" s="765"/>
      <c r="W52" s="765"/>
      <c r="X52" s="765"/>
      <c r="Y52" s="765"/>
      <c r="Z52" s="765"/>
      <c r="AA52" s="765"/>
      <c r="AB52" s="765"/>
      <c r="AC52" s="765"/>
      <c r="AD52" s="765"/>
      <c r="AE52" s="765"/>
      <c r="AF52" s="765"/>
      <c r="AG52" s="765"/>
      <c r="AH52" s="765"/>
      <c r="AI52" s="765"/>
      <c r="AJ52" s="765"/>
      <c r="AK52" s="765"/>
      <c r="AL52" s="765"/>
      <c r="AM52" s="765"/>
      <c r="AN52" s="765"/>
      <c r="AO52" s="765"/>
      <c r="AP52" s="765"/>
      <c r="AQ52" s="765"/>
      <c r="AR52" s="765"/>
      <c r="AS52" s="765"/>
      <c r="AT52" s="765"/>
      <c r="AU52" s="765"/>
      <c r="AV52" s="765"/>
      <c r="AW52" s="765"/>
      <c r="AX52" s="765"/>
      <c r="AY52" s="765"/>
      <c r="AZ52" s="765"/>
      <c r="BA52" s="765"/>
      <c r="BB52" s="765"/>
      <c r="BC52" s="765"/>
      <c r="BD52" s="765"/>
      <c r="BE52" s="765"/>
      <c r="BF52" s="765"/>
      <c r="BG52" s="765"/>
    </row>
    <row r="53" spans="1:124" s="349" customFormat="1" ht="18">
      <c r="B53" s="350"/>
      <c r="C53" s="351"/>
      <c r="D53" s="473"/>
      <c r="E53" s="765"/>
      <c r="F53" s="759">
        <f>ROUND(F51-Test!$D$63,2)</f>
        <v>10805440</v>
      </c>
      <c r="G53" s="765"/>
      <c r="H53" s="765"/>
      <c r="I53" s="765"/>
      <c r="J53" s="765"/>
      <c r="K53" s="765"/>
      <c r="L53" s="765"/>
      <c r="M53" s="765"/>
      <c r="N53" s="765"/>
      <c r="O53" s="765"/>
      <c r="P53" s="765"/>
      <c r="Q53" s="765"/>
      <c r="R53" s="765"/>
      <c r="S53" s="765"/>
      <c r="T53" s="765"/>
      <c r="U53" s="765"/>
      <c r="V53" s="765"/>
      <c r="W53" s="765"/>
      <c r="X53" s="765"/>
      <c r="Y53" s="765"/>
      <c r="Z53" s="765"/>
      <c r="AA53" s="765"/>
      <c r="AB53" s="765"/>
      <c r="AC53" s="765"/>
      <c r="AD53" s="765"/>
      <c r="AE53" s="765"/>
      <c r="AF53" s="765"/>
      <c r="AG53" s="765"/>
      <c r="AH53" s="765"/>
      <c r="AI53" s="765"/>
      <c r="AJ53" s="765"/>
      <c r="AK53" s="765"/>
      <c r="AL53" s="765"/>
      <c r="AM53" s="765"/>
      <c r="AN53" s="765"/>
      <c r="AO53" s="765"/>
      <c r="AP53" s="765"/>
      <c r="AQ53" s="765"/>
      <c r="AR53" s="765"/>
      <c r="AS53" s="765"/>
      <c r="AT53" s="765"/>
      <c r="AU53" s="765"/>
      <c r="AV53" s="765"/>
      <c r="AW53" s="765"/>
      <c r="AX53" s="765"/>
      <c r="AY53" s="765"/>
      <c r="AZ53" s="765"/>
      <c r="BA53" s="765"/>
      <c r="BB53" s="765"/>
      <c r="BC53" s="765"/>
      <c r="BD53" s="765"/>
      <c r="BE53" s="765"/>
      <c r="BF53" s="765"/>
      <c r="BG53" s="765"/>
    </row>
    <row r="54" spans="1:124" s="349" customFormat="1" ht="18">
      <c r="B54" s="350"/>
      <c r="C54" s="351"/>
      <c r="D54" s="473"/>
    </row>
    <row r="55" spans="1:124" s="349" customFormat="1" ht="18">
      <c r="B55" s="350"/>
      <c r="C55" s="351"/>
      <c r="D55" s="473"/>
    </row>
    <row r="56" spans="1:124" s="349" customFormat="1" ht="18">
      <c r="B56" s="350"/>
      <c r="C56" s="351"/>
      <c r="D56" s="473"/>
    </row>
    <row r="57" spans="1:124" s="349" customFormat="1" ht="18">
      <c r="B57" s="350"/>
      <c r="C57" s="351"/>
      <c r="D57" s="473"/>
    </row>
    <row r="58" spans="1:124" s="349" customFormat="1" ht="18">
      <c r="B58" s="350"/>
      <c r="C58" s="351"/>
      <c r="D58" s="473"/>
    </row>
    <row r="59" spans="1:124" s="349" customFormat="1" ht="18">
      <c r="B59" s="350"/>
      <c r="C59" s="351"/>
      <c r="D59" s="473"/>
    </row>
    <row r="60" spans="1:124" s="349" customFormat="1" ht="18">
      <c r="B60" s="350"/>
      <c r="C60" s="351"/>
      <c r="D60" s="473"/>
    </row>
    <row r="61" spans="1:124" s="349" customFormat="1" ht="18">
      <c r="B61" s="350"/>
      <c r="C61" s="351"/>
      <c r="D61" s="473"/>
    </row>
    <row r="62" spans="1:124" s="349" customFormat="1" ht="18">
      <c r="B62" s="350"/>
      <c r="C62" s="351"/>
      <c r="D62" s="473"/>
    </row>
    <row r="63" spans="1:124" s="349" customFormat="1" ht="18">
      <c r="B63" s="350"/>
      <c r="C63" s="351"/>
      <c r="D63" s="351"/>
    </row>
    <row r="64" spans="1:124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U5:AW5"/>
    <mergeCell ref="AX5:AZ5"/>
    <mergeCell ref="AF4:AN4"/>
    <mergeCell ref="AO4:AQ4"/>
    <mergeCell ref="AR4:AZ4"/>
    <mergeCell ref="AF5:AH5"/>
    <mergeCell ref="AO5:AQ5"/>
    <mergeCell ref="AI5:AK5"/>
    <mergeCell ref="AL5:AN5"/>
    <mergeCell ref="AR5:AT5"/>
    <mergeCell ref="A51:C51"/>
    <mergeCell ref="E5:G5"/>
    <mergeCell ref="H5:J5"/>
    <mergeCell ref="K5:M5"/>
    <mergeCell ref="A4:A6"/>
    <mergeCell ref="E4:M4"/>
    <mergeCell ref="N4:P4"/>
    <mergeCell ref="Q4:Y4"/>
    <mergeCell ref="Z4:AB4"/>
    <mergeCell ref="AC4:AE4"/>
    <mergeCell ref="N5:P5"/>
    <mergeCell ref="Z5:AB5"/>
    <mergeCell ref="AC5:AE5"/>
  </mergeCells>
  <phoneticPr fontId="2" type="noConversion"/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7" tint="0.39997558519241921"/>
  </sheetPr>
  <dimension ref="A1:IJ133"/>
  <sheetViews>
    <sheetView showGridLines="0" zoomScale="57" zoomScaleNormal="57" workbookViewId="0">
      <pane xSplit="3" ySplit="6" topLeftCell="D7" activePane="bottomRight" state="frozen"/>
      <selection activeCell="H7" sqref="H7"/>
      <selection pane="topRight" activeCell="H7" sqref="H7"/>
      <selection pane="bottomLeft" activeCell="H7" sqref="H7"/>
      <selection pane="bottomRight" activeCell="H7" sqref="H7"/>
    </sheetView>
  </sheetViews>
  <sheetFormatPr defaultRowHeight="20.25"/>
  <cols>
    <col min="1" max="1" width="8.7109375" style="205" customWidth="1"/>
    <col min="2" max="2" width="23.7109375" style="203" customWidth="1"/>
    <col min="3" max="3" width="50.7109375" style="204" customWidth="1"/>
    <col min="4" max="24" width="18.7109375" style="205" customWidth="1"/>
    <col min="25" max="48" width="15.7109375" style="205" customWidth="1"/>
    <col min="49" max="50" width="9.140625" style="205"/>
    <col min="51" max="51" width="18.85546875" style="205" customWidth="1"/>
    <col min="52" max="16384" width="9.140625" style="205"/>
  </cols>
  <sheetData>
    <row r="1" spans="1:66" s="322" customFormat="1" ht="45" customHeight="1">
      <c r="A1" s="306" t="s">
        <v>57</v>
      </c>
      <c r="B1" s="320"/>
      <c r="C1" s="321"/>
      <c r="P1" s="312"/>
      <c r="Q1" s="312"/>
      <c r="R1" s="312"/>
      <c r="S1" s="323"/>
      <c r="T1" s="323"/>
      <c r="U1" s="323"/>
      <c r="Y1" s="324"/>
      <c r="Z1" s="324"/>
      <c r="AA1" s="324"/>
      <c r="AB1" s="324"/>
      <c r="AC1" s="324"/>
      <c r="AD1" s="324"/>
      <c r="AE1" s="319"/>
      <c r="AF1" s="319"/>
      <c r="AG1" s="319"/>
      <c r="AH1" s="324"/>
      <c r="AI1" s="324"/>
      <c r="AJ1" s="324"/>
      <c r="AN1" s="324"/>
      <c r="AO1" s="324"/>
      <c r="AP1" s="324"/>
      <c r="AQ1" s="323"/>
      <c r="AR1" s="323"/>
      <c r="AS1" s="323"/>
    </row>
    <row r="2" spans="1:66" s="323" customFormat="1" ht="45" customHeight="1">
      <c r="A2" s="306" t="s">
        <v>58</v>
      </c>
      <c r="B2" s="317"/>
      <c r="C2" s="317"/>
      <c r="G2" s="317"/>
      <c r="H2" s="317"/>
      <c r="I2" s="317"/>
      <c r="P2" s="312"/>
      <c r="Q2" s="312"/>
      <c r="R2" s="312"/>
      <c r="S2" s="306"/>
      <c r="T2" s="306"/>
      <c r="U2" s="326"/>
      <c r="V2" s="317"/>
      <c r="W2" s="317"/>
      <c r="X2" s="326"/>
      <c r="Y2" s="324"/>
      <c r="Z2" s="324"/>
      <c r="AA2" s="324"/>
      <c r="AB2" s="326"/>
      <c r="AC2" s="324"/>
      <c r="AD2" s="324"/>
      <c r="AE2" s="326"/>
      <c r="AF2" s="317"/>
      <c r="AG2" s="317"/>
      <c r="AH2" s="324"/>
      <c r="AI2" s="324"/>
      <c r="AJ2" s="324"/>
      <c r="AN2" s="324"/>
      <c r="AO2" s="324"/>
      <c r="AP2" s="324"/>
    </row>
    <row r="3" spans="1:66" s="322" customFormat="1" ht="45" customHeight="1" thickBot="1">
      <c r="A3" s="309" t="s">
        <v>75</v>
      </c>
      <c r="B3" s="320"/>
      <c r="P3" s="312"/>
      <c r="Q3" s="312"/>
      <c r="R3" s="312"/>
      <c r="Y3" s="324"/>
      <c r="Z3" s="324"/>
      <c r="AA3" s="324"/>
      <c r="AB3" s="324"/>
      <c r="AC3" s="324"/>
      <c r="AD3" s="324"/>
      <c r="AE3" s="319"/>
      <c r="AF3" s="319"/>
      <c r="AG3" s="319"/>
      <c r="AH3" s="324"/>
      <c r="AI3" s="324"/>
      <c r="AJ3" s="324"/>
      <c r="AN3" s="306" t="s">
        <v>193</v>
      </c>
      <c r="AO3" s="324"/>
      <c r="AP3" s="324"/>
      <c r="AQ3" s="323"/>
      <c r="AR3" s="323"/>
      <c r="AS3" s="323"/>
    </row>
    <row r="4" spans="1:66" s="202" customFormat="1" ht="39.950000000000003" customHeight="1">
      <c r="A4" s="818" t="s">
        <v>43</v>
      </c>
      <c r="B4" s="206" t="s">
        <v>38</v>
      </c>
      <c r="C4" s="207" t="s">
        <v>40</v>
      </c>
      <c r="D4" s="514">
        <v>2008</v>
      </c>
      <c r="E4" s="515"/>
      <c r="F4" s="515"/>
      <c r="G4" s="515"/>
      <c r="H4" s="515"/>
      <c r="I4" s="515"/>
      <c r="J4" s="515"/>
      <c r="K4" s="515"/>
      <c r="L4" s="515"/>
      <c r="M4" s="515"/>
      <c r="N4" s="515"/>
      <c r="O4" s="515"/>
      <c r="P4" s="515"/>
      <c r="Q4" s="515"/>
      <c r="R4" s="515"/>
      <c r="S4" s="515"/>
      <c r="T4" s="515"/>
      <c r="U4" s="515"/>
      <c r="V4" s="515"/>
      <c r="W4" s="515"/>
      <c r="X4" s="515"/>
      <c r="Y4" s="515"/>
      <c r="Z4" s="515"/>
      <c r="AA4" s="515"/>
      <c r="AB4" s="515"/>
      <c r="AC4" s="515"/>
      <c r="AD4" s="515"/>
      <c r="AE4" s="515"/>
      <c r="AF4" s="515"/>
      <c r="AG4" s="515"/>
      <c r="AH4" s="515"/>
      <c r="AI4" s="515"/>
      <c r="AJ4" s="515"/>
      <c r="AK4" s="515"/>
      <c r="AL4" s="515"/>
      <c r="AM4" s="515"/>
      <c r="AN4" s="515"/>
      <c r="AO4" s="515"/>
      <c r="AP4" s="516"/>
      <c r="AQ4" s="843" t="s">
        <v>51</v>
      </c>
      <c r="AR4" s="844"/>
      <c r="AS4" s="845"/>
      <c r="AT4" s="843" t="s">
        <v>80</v>
      </c>
      <c r="AU4" s="844"/>
      <c r="AV4" s="845"/>
    </row>
    <row r="5" spans="1:66" s="202" customFormat="1" ht="39.950000000000003" customHeight="1">
      <c r="A5" s="819"/>
      <c r="B5" s="208"/>
      <c r="C5" s="209"/>
      <c r="D5" s="841" t="s">
        <v>44</v>
      </c>
      <c r="E5" s="842"/>
      <c r="F5" s="842"/>
      <c r="G5" s="840" t="s">
        <v>45</v>
      </c>
      <c r="H5" s="840"/>
      <c r="I5" s="840"/>
      <c r="J5" s="840" t="s">
        <v>46</v>
      </c>
      <c r="K5" s="840"/>
      <c r="L5" s="840"/>
      <c r="M5" s="840" t="s">
        <v>47</v>
      </c>
      <c r="N5" s="840"/>
      <c r="O5" s="840"/>
      <c r="P5" s="840" t="s">
        <v>48</v>
      </c>
      <c r="Q5" s="840"/>
      <c r="R5" s="840"/>
      <c r="S5" s="840" t="s">
        <v>49</v>
      </c>
      <c r="T5" s="840"/>
      <c r="U5" s="840"/>
      <c r="V5" s="839" t="s">
        <v>63</v>
      </c>
      <c r="W5" s="839"/>
      <c r="X5" s="839"/>
      <c r="Y5" s="840" t="s">
        <v>50</v>
      </c>
      <c r="Z5" s="840"/>
      <c r="AA5" s="841"/>
      <c r="AB5" s="841" t="s">
        <v>52</v>
      </c>
      <c r="AC5" s="842"/>
      <c r="AD5" s="842"/>
      <c r="AE5" s="841" t="s">
        <v>53</v>
      </c>
      <c r="AF5" s="842"/>
      <c r="AG5" s="842"/>
      <c r="AH5" s="841" t="s">
        <v>54</v>
      </c>
      <c r="AI5" s="842"/>
      <c r="AJ5" s="842"/>
      <c r="AK5" s="841" t="s">
        <v>55</v>
      </c>
      <c r="AL5" s="842"/>
      <c r="AM5" s="848"/>
      <c r="AN5" s="842" t="s">
        <v>56</v>
      </c>
      <c r="AO5" s="842"/>
      <c r="AP5" s="847"/>
      <c r="AQ5" s="846" t="s">
        <v>82</v>
      </c>
      <c r="AR5" s="842"/>
      <c r="AS5" s="847"/>
      <c r="AT5" s="846" t="s">
        <v>194</v>
      </c>
      <c r="AU5" s="842"/>
      <c r="AV5" s="847"/>
      <c r="AY5" s="511" t="s">
        <v>192</v>
      </c>
    </row>
    <row r="6" spans="1:66" s="201" customFormat="1" ht="39.950000000000003" customHeight="1" thickBot="1">
      <c r="A6" s="820"/>
      <c r="B6" s="228" t="s">
        <v>39</v>
      </c>
      <c r="C6" s="229" t="s">
        <v>37</v>
      </c>
      <c r="D6" s="229" t="s">
        <v>60</v>
      </c>
      <c r="E6" s="231" t="s">
        <v>117</v>
      </c>
      <c r="F6" s="304" t="s">
        <v>118</v>
      </c>
      <c r="G6" s="229" t="s">
        <v>60</v>
      </c>
      <c r="H6" s="229" t="s">
        <v>117</v>
      </c>
      <c r="I6" s="230" t="s">
        <v>118</v>
      </c>
      <c r="J6" s="229" t="s">
        <v>60</v>
      </c>
      <c r="K6" s="229" t="s">
        <v>117</v>
      </c>
      <c r="L6" s="230" t="s">
        <v>118</v>
      </c>
      <c r="M6" s="303" t="s">
        <v>60</v>
      </c>
      <c r="N6" s="303" t="s">
        <v>117</v>
      </c>
      <c r="O6" s="305" t="s">
        <v>118</v>
      </c>
      <c r="P6" s="303" t="s">
        <v>60</v>
      </c>
      <c r="Q6" s="303" t="s">
        <v>117</v>
      </c>
      <c r="R6" s="305" t="s">
        <v>118</v>
      </c>
      <c r="S6" s="303" t="s">
        <v>60</v>
      </c>
      <c r="T6" s="303" t="s">
        <v>117</v>
      </c>
      <c r="U6" s="305" t="s">
        <v>118</v>
      </c>
      <c r="V6" s="501" t="s">
        <v>60</v>
      </c>
      <c r="W6" s="226" t="s">
        <v>117</v>
      </c>
      <c r="X6" s="226" t="s">
        <v>118</v>
      </c>
      <c r="Y6" s="303" t="s">
        <v>60</v>
      </c>
      <c r="Z6" s="303" t="s">
        <v>117</v>
      </c>
      <c r="AA6" s="503" t="s">
        <v>118</v>
      </c>
      <c r="AB6" s="303" t="s">
        <v>60</v>
      </c>
      <c r="AC6" s="302" t="s">
        <v>117</v>
      </c>
      <c r="AD6" s="503" t="s">
        <v>118</v>
      </c>
      <c r="AE6" s="303" t="s">
        <v>60</v>
      </c>
      <c r="AF6" s="302" t="s">
        <v>117</v>
      </c>
      <c r="AG6" s="503" t="s">
        <v>118</v>
      </c>
      <c r="AH6" s="210" t="s">
        <v>60</v>
      </c>
      <c r="AI6" s="212" t="s">
        <v>117</v>
      </c>
      <c r="AJ6" s="509" t="s">
        <v>118</v>
      </c>
      <c r="AK6" s="210" t="s">
        <v>60</v>
      </c>
      <c r="AL6" s="212" t="s">
        <v>117</v>
      </c>
      <c r="AM6" s="211" t="s">
        <v>118</v>
      </c>
      <c r="AN6" s="212" t="s">
        <v>60</v>
      </c>
      <c r="AO6" s="212" t="s">
        <v>117</v>
      </c>
      <c r="AP6" s="476" t="s">
        <v>118</v>
      </c>
      <c r="AQ6" s="213" t="s">
        <v>60</v>
      </c>
      <c r="AR6" s="227" t="s">
        <v>117</v>
      </c>
      <c r="AS6" s="211" t="s">
        <v>118</v>
      </c>
      <c r="AT6" s="213" t="s">
        <v>60</v>
      </c>
      <c r="AU6" s="227" t="s">
        <v>117</v>
      </c>
      <c r="AV6" s="214" t="s">
        <v>60</v>
      </c>
      <c r="AY6" s="217"/>
    </row>
    <row r="7" spans="1:66" s="383" customFormat="1" ht="33" customHeight="1">
      <c r="A7" s="484">
        <v>1</v>
      </c>
      <c r="B7" s="368">
        <v>51201</v>
      </c>
      <c r="C7" s="369" t="s">
        <v>0</v>
      </c>
      <c r="D7" s="370">
        <v>0</v>
      </c>
      <c r="E7" s="376"/>
      <c r="F7" s="412">
        <f>+D7-E7</f>
        <v>0</v>
      </c>
      <c r="G7" s="414">
        <v>0</v>
      </c>
      <c r="H7" s="376">
        <f>$AY7</f>
        <v>0</v>
      </c>
      <c r="I7" s="454">
        <f>+G7-H7</f>
        <v>0</v>
      </c>
      <c r="J7" s="414">
        <v>0</v>
      </c>
      <c r="K7" s="406"/>
      <c r="L7" s="454">
        <f>+J7-K7</f>
        <v>0</v>
      </c>
      <c r="M7" s="414">
        <v>0</v>
      </c>
      <c r="N7" s="406"/>
      <c r="O7" s="454">
        <f>+M7-N7</f>
        <v>0</v>
      </c>
      <c r="P7" s="414">
        <v>0</v>
      </c>
      <c r="Q7" s="406"/>
      <c r="R7" s="454">
        <f>+P7-Q7</f>
        <v>0</v>
      </c>
      <c r="S7" s="414">
        <v>0</v>
      </c>
      <c r="T7" s="406"/>
      <c r="U7" s="454">
        <f>+S7-T7</f>
        <v>0</v>
      </c>
      <c r="V7" s="370">
        <f>D7+G7+J7+M7+P7+S7</f>
        <v>0</v>
      </c>
      <c r="W7" s="370">
        <f>+E7+H7+K7+N7+Q7+T7</f>
        <v>0</v>
      </c>
      <c r="X7" s="502">
        <f>+V7-W7</f>
        <v>0</v>
      </c>
      <c r="Y7" s="370">
        <v>0</v>
      </c>
      <c r="Z7" s="406"/>
      <c r="AA7" s="412">
        <f>+Y7-Z7</f>
        <v>0</v>
      </c>
      <c r="AB7" s="414">
        <v>0</v>
      </c>
      <c r="AC7" s="406"/>
      <c r="AD7" s="412">
        <f>+AB7-AC7</f>
        <v>0</v>
      </c>
      <c r="AE7" s="414">
        <v>0</v>
      </c>
      <c r="AF7" s="406"/>
      <c r="AG7" s="412">
        <f>+AE7-AF7</f>
        <v>0</v>
      </c>
      <c r="AH7" s="404">
        <v>0</v>
      </c>
      <c r="AI7" s="406"/>
      <c r="AJ7" s="377">
        <f>+AH7-AI7</f>
        <v>0</v>
      </c>
      <c r="AK7" s="404">
        <v>0</v>
      </c>
      <c r="AL7" s="406"/>
      <c r="AM7" s="377">
        <f>+AK7-AL7</f>
        <v>0</v>
      </c>
      <c r="AN7" s="410">
        <v>2.48</v>
      </c>
      <c r="AO7" s="406"/>
      <c r="AP7" s="375">
        <f>+AN7-AO7</f>
        <v>2.48</v>
      </c>
      <c r="AQ7" s="373">
        <f t="shared" ref="AQ7:AQ50" si="0">Y7+AB7+AE7+AH7+AK7+AN7</f>
        <v>2.48</v>
      </c>
      <c r="AR7" s="378">
        <f>+Z7+AC7+AF7+AI7+AL7+AO7</f>
        <v>0</v>
      </c>
      <c r="AS7" s="379">
        <f>+AQ7-AR7</f>
        <v>2.48</v>
      </c>
      <c r="AT7" s="373">
        <f>+V7+AQ7</f>
        <v>2.48</v>
      </c>
      <c r="AU7" s="378">
        <f>+W7+AR7</f>
        <v>0</v>
      </c>
      <c r="AV7" s="379">
        <f>+AT7-AU7</f>
        <v>2.48</v>
      </c>
      <c r="AW7" s="380"/>
      <c r="AX7" s="380"/>
      <c r="AY7" s="374"/>
      <c r="AZ7" s="380"/>
      <c r="BA7" s="380"/>
      <c r="BB7" s="380"/>
      <c r="BC7" s="380"/>
      <c r="BD7" s="380"/>
      <c r="BE7" s="380"/>
      <c r="BF7" s="380"/>
      <c r="BG7" s="380"/>
      <c r="BH7" s="380"/>
      <c r="BI7" s="380"/>
      <c r="BJ7" s="380"/>
      <c r="BK7" s="380"/>
      <c r="BL7" s="380"/>
      <c r="BM7" s="380"/>
      <c r="BN7" s="380"/>
    </row>
    <row r="8" spans="1:66" s="383" customFormat="1" ht="33" customHeight="1">
      <c r="A8" s="388">
        <v>2</v>
      </c>
      <c r="B8" s="384">
        <v>51202</v>
      </c>
      <c r="C8" s="385" t="s">
        <v>1</v>
      </c>
      <c r="D8" s="376">
        <v>0</v>
      </c>
      <c r="E8" s="400"/>
      <c r="F8" s="386">
        <f t="shared" ref="F8:F50" si="1">+D8-E8</f>
        <v>0</v>
      </c>
      <c r="G8" s="376">
        <v>0</v>
      </c>
      <c r="H8" s="400">
        <f t="shared" ref="H8:H50" si="2">$AY8</f>
        <v>0</v>
      </c>
      <c r="I8" s="377">
        <f t="shared" ref="I8:I50" si="3">+G8-H8</f>
        <v>0</v>
      </c>
      <c r="J8" s="376">
        <v>0</v>
      </c>
      <c r="K8" s="400"/>
      <c r="L8" s="377">
        <f t="shared" ref="L8:L50" si="4">+J8-K8</f>
        <v>0</v>
      </c>
      <c r="M8" s="376">
        <v>0</v>
      </c>
      <c r="N8" s="400"/>
      <c r="O8" s="377">
        <f t="shared" ref="O8:O50" si="5">+M8-N8</f>
        <v>0</v>
      </c>
      <c r="P8" s="376">
        <v>0</v>
      </c>
      <c r="Q8" s="400"/>
      <c r="R8" s="377">
        <f t="shared" ref="R8:R50" si="6">+P8-Q8</f>
        <v>0</v>
      </c>
      <c r="S8" s="376">
        <v>0</v>
      </c>
      <c r="T8" s="400"/>
      <c r="U8" s="377">
        <f t="shared" ref="U8:U50" si="7">+S8-T8</f>
        <v>0</v>
      </c>
      <c r="V8" s="376">
        <f t="shared" ref="V8:V50" si="8">D8+G8+J8+M8+P8+S8</f>
        <v>0</v>
      </c>
      <c r="W8" s="376">
        <f t="shared" ref="W8:W50" si="9">+E8+H8+K8+N8+Q8+T8</f>
        <v>0</v>
      </c>
      <c r="X8" s="374">
        <f t="shared" ref="X8:X50" si="10">+V8-W8</f>
        <v>0</v>
      </c>
      <c r="Y8" s="376">
        <v>0</v>
      </c>
      <c r="Z8" s="400"/>
      <c r="AA8" s="386">
        <f t="shared" ref="AA8:AA50" si="11">+Y8-Z8</f>
        <v>0</v>
      </c>
      <c r="AB8" s="376">
        <v>0</v>
      </c>
      <c r="AC8" s="400"/>
      <c r="AD8" s="386">
        <f t="shared" ref="AD8:AD50" si="12">+AB8-AC8</f>
        <v>0</v>
      </c>
      <c r="AE8" s="376">
        <v>0</v>
      </c>
      <c r="AF8" s="400"/>
      <c r="AG8" s="386">
        <f t="shared" ref="AG8:AG50" si="13">+AE8-AF8</f>
        <v>0</v>
      </c>
      <c r="AH8" s="376">
        <v>0</v>
      </c>
      <c r="AI8" s="400"/>
      <c r="AJ8" s="386">
        <f t="shared" ref="AJ8:AJ50" si="14">+AH8-AI8</f>
        <v>0</v>
      </c>
      <c r="AK8" s="376">
        <v>0</v>
      </c>
      <c r="AL8" s="400"/>
      <c r="AM8" s="377">
        <f t="shared" ref="AM8:AM50" si="15">+AK8-AL8</f>
        <v>0</v>
      </c>
      <c r="AN8" s="400">
        <v>0</v>
      </c>
      <c r="AO8" s="400"/>
      <c r="AP8" s="375">
        <f t="shared" ref="AP8:AP50" si="16">+AN8-AO8</f>
        <v>0</v>
      </c>
      <c r="AQ8" s="373">
        <f t="shared" si="0"/>
        <v>0</v>
      </c>
      <c r="AR8" s="374">
        <f t="shared" ref="AR8:AR50" si="17">+Z8+AC8+AF8+AI8+AL8+AO8</f>
        <v>0</v>
      </c>
      <c r="AS8" s="375">
        <f t="shared" ref="AS8:AS50" si="18">+AQ8-AR8</f>
        <v>0</v>
      </c>
      <c r="AT8" s="373">
        <f t="shared" ref="AT8:AT21" si="19">+V8+AQ8</f>
        <v>0</v>
      </c>
      <c r="AU8" s="374">
        <f t="shared" ref="AU8:AU50" si="20">+W8+AR8</f>
        <v>0</v>
      </c>
      <c r="AV8" s="375">
        <f t="shared" ref="AV8:AV50" si="21">+AT8-AU8</f>
        <v>0</v>
      </c>
      <c r="AW8" s="380"/>
      <c r="AX8" s="380"/>
      <c r="AY8" s="374"/>
      <c r="AZ8" s="380"/>
      <c r="BA8" s="380"/>
      <c r="BB8" s="380"/>
      <c r="BC8" s="380"/>
      <c r="BD8" s="380"/>
      <c r="BE8" s="380"/>
      <c r="BF8" s="380"/>
      <c r="BG8" s="380"/>
      <c r="BH8" s="380"/>
      <c r="BI8" s="380"/>
      <c r="BJ8" s="380"/>
      <c r="BK8" s="380"/>
      <c r="BL8" s="380"/>
      <c r="BM8" s="380"/>
      <c r="BN8" s="380"/>
    </row>
    <row r="9" spans="1:66" s="383" customFormat="1" ht="33" customHeight="1">
      <c r="A9" s="484">
        <v>3</v>
      </c>
      <c r="B9" s="384">
        <v>51203</v>
      </c>
      <c r="C9" s="385" t="s">
        <v>2</v>
      </c>
      <c r="D9" s="376">
        <v>0</v>
      </c>
      <c r="E9" s="400"/>
      <c r="F9" s="386">
        <f t="shared" si="1"/>
        <v>0</v>
      </c>
      <c r="G9" s="376">
        <v>0</v>
      </c>
      <c r="H9" s="400">
        <f t="shared" si="2"/>
        <v>0</v>
      </c>
      <c r="I9" s="377">
        <f t="shared" si="3"/>
        <v>0</v>
      </c>
      <c r="J9" s="376">
        <v>0</v>
      </c>
      <c r="K9" s="400"/>
      <c r="L9" s="377">
        <f t="shared" si="4"/>
        <v>0</v>
      </c>
      <c r="M9" s="376">
        <v>0</v>
      </c>
      <c r="N9" s="400"/>
      <c r="O9" s="377">
        <f t="shared" si="5"/>
        <v>0</v>
      </c>
      <c r="P9" s="376">
        <v>0</v>
      </c>
      <c r="Q9" s="400"/>
      <c r="R9" s="377">
        <f t="shared" si="6"/>
        <v>0</v>
      </c>
      <c r="S9" s="376">
        <v>0</v>
      </c>
      <c r="T9" s="400"/>
      <c r="U9" s="377">
        <f t="shared" si="7"/>
        <v>0</v>
      </c>
      <c r="V9" s="376">
        <f t="shared" si="8"/>
        <v>0</v>
      </c>
      <c r="W9" s="376">
        <f t="shared" si="9"/>
        <v>0</v>
      </c>
      <c r="X9" s="374">
        <f t="shared" si="10"/>
        <v>0</v>
      </c>
      <c r="Y9" s="376">
        <v>0</v>
      </c>
      <c r="Z9" s="400"/>
      <c r="AA9" s="386">
        <f t="shared" si="11"/>
        <v>0</v>
      </c>
      <c r="AB9" s="376">
        <v>0</v>
      </c>
      <c r="AC9" s="400"/>
      <c r="AD9" s="386">
        <f t="shared" si="12"/>
        <v>0</v>
      </c>
      <c r="AE9" s="376">
        <v>0</v>
      </c>
      <c r="AF9" s="400"/>
      <c r="AG9" s="386">
        <f t="shared" si="13"/>
        <v>0</v>
      </c>
      <c r="AH9" s="376">
        <v>0</v>
      </c>
      <c r="AI9" s="400"/>
      <c r="AJ9" s="386">
        <f t="shared" si="14"/>
        <v>0</v>
      </c>
      <c r="AK9" s="376">
        <v>0</v>
      </c>
      <c r="AL9" s="400"/>
      <c r="AM9" s="377">
        <f t="shared" si="15"/>
        <v>0</v>
      </c>
      <c r="AN9" s="400">
        <v>0</v>
      </c>
      <c r="AO9" s="400"/>
      <c r="AP9" s="375">
        <f t="shared" si="16"/>
        <v>0</v>
      </c>
      <c r="AQ9" s="373">
        <f t="shared" si="0"/>
        <v>0</v>
      </c>
      <c r="AR9" s="374">
        <f t="shared" si="17"/>
        <v>0</v>
      </c>
      <c r="AS9" s="375">
        <f t="shared" si="18"/>
        <v>0</v>
      </c>
      <c r="AT9" s="373">
        <f t="shared" si="19"/>
        <v>0</v>
      </c>
      <c r="AU9" s="374">
        <f t="shared" si="20"/>
        <v>0</v>
      </c>
      <c r="AV9" s="375">
        <f t="shared" si="21"/>
        <v>0</v>
      </c>
      <c r="AW9" s="380"/>
      <c r="AX9" s="380"/>
      <c r="AY9" s="374"/>
      <c r="AZ9" s="380"/>
      <c r="BA9" s="380"/>
      <c r="BB9" s="380"/>
      <c r="BC9" s="380"/>
      <c r="BD9" s="380"/>
      <c r="BE9" s="380"/>
      <c r="BF9" s="380"/>
      <c r="BG9" s="380"/>
      <c r="BH9" s="380"/>
      <c r="BI9" s="380"/>
      <c r="BJ9" s="380"/>
      <c r="BK9" s="380"/>
      <c r="BL9" s="380"/>
      <c r="BM9" s="380"/>
      <c r="BN9" s="380"/>
    </row>
    <row r="10" spans="1:66" s="383" customFormat="1" ht="33" customHeight="1">
      <c r="A10" s="388">
        <v>4</v>
      </c>
      <c r="B10" s="389">
        <v>51299</v>
      </c>
      <c r="C10" s="390" t="s">
        <v>3</v>
      </c>
      <c r="D10" s="376">
        <v>2.2799999999999998</v>
      </c>
      <c r="E10" s="400"/>
      <c r="F10" s="386">
        <f t="shared" si="1"/>
        <v>2.2799999999999998</v>
      </c>
      <c r="G10" s="376">
        <v>2.2799999999999998</v>
      </c>
      <c r="H10" s="400">
        <f t="shared" si="2"/>
        <v>0</v>
      </c>
      <c r="I10" s="377">
        <f t="shared" si="3"/>
        <v>2.2799999999999998</v>
      </c>
      <c r="J10" s="376">
        <v>2.2799999999999998</v>
      </c>
      <c r="K10" s="400"/>
      <c r="L10" s="377">
        <f t="shared" si="4"/>
        <v>2.2799999999999998</v>
      </c>
      <c r="M10" s="376">
        <v>2.48</v>
      </c>
      <c r="N10" s="400"/>
      <c r="O10" s="377">
        <f t="shared" si="5"/>
        <v>2.48</v>
      </c>
      <c r="P10" s="376">
        <v>2.48</v>
      </c>
      <c r="Q10" s="400"/>
      <c r="R10" s="377">
        <f t="shared" si="6"/>
        <v>2.48</v>
      </c>
      <c r="S10" s="376">
        <v>2.48</v>
      </c>
      <c r="T10" s="400"/>
      <c r="U10" s="377">
        <f t="shared" si="7"/>
        <v>2.48</v>
      </c>
      <c r="V10" s="376">
        <f t="shared" si="8"/>
        <v>14.280000000000001</v>
      </c>
      <c r="W10" s="376">
        <f t="shared" si="9"/>
        <v>0</v>
      </c>
      <c r="X10" s="374">
        <f t="shared" si="10"/>
        <v>14.280000000000001</v>
      </c>
      <c r="Y10" s="376">
        <v>2.48</v>
      </c>
      <c r="Z10" s="400"/>
      <c r="AA10" s="386">
        <f t="shared" si="11"/>
        <v>2.48</v>
      </c>
      <c r="AB10" s="376">
        <v>2.48</v>
      </c>
      <c r="AC10" s="400"/>
      <c r="AD10" s="386">
        <f t="shared" si="12"/>
        <v>2.48</v>
      </c>
      <c r="AE10" s="376">
        <v>2.48</v>
      </c>
      <c r="AF10" s="400"/>
      <c r="AG10" s="386">
        <f t="shared" si="13"/>
        <v>2.48</v>
      </c>
      <c r="AH10" s="376">
        <v>2.48</v>
      </c>
      <c r="AI10" s="400"/>
      <c r="AJ10" s="386">
        <f t="shared" si="14"/>
        <v>2.48</v>
      </c>
      <c r="AK10" s="376">
        <v>2.48</v>
      </c>
      <c r="AL10" s="400"/>
      <c r="AM10" s="377">
        <f t="shared" si="15"/>
        <v>2.48</v>
      </c>
      <c r="AN10" s="400">
        <v>0</v>
      </c>
      <c r="AO10" s="400"/>
      <c r="AP10" s="375">
        <f t="shared" si="16"/>
        <v>0</v>
      </c>
      <c r="AQ10" s="373">
        <f t="shared" si="0"/>
        <v>12.4</v>
      </c>
      <c r="AR10" s="374">
        <f t="shared" si="17"/>
        <v>0</v>
      </c>
      <c r="AS10" s="375">
        <f t="shared" si="18"/>
        <v>12.4</v>
      </c>
      <c r="AT10" s="373">
        <f t="shared" si="19"/>
        <v>26.68</v>
      </c>
      <c r="AU10" s="374">
        <f t="shared" si="20"/>
        <v>0</v>
      </c>
      <c r="AV10" s="375">
        <f t="shared" si="21"/>
        <v>26.68</v>
      </c>
      <c r="AW10" s="380"/>
      <c r="AX10" s="380"/>
      <c r="AY10" s="374"/>
      <c r="AZ10" s="380"/>
      <c r="BA10" s="380"/>
      <c r="BB10" s="380"/>
      <c r="BC10" s="380"/>
      <c r="BD10" s="380"/>
      <c r="BE10" s="380"/>
      <c r="BF10" s="380"/>
      <c r="BG10" s="380"/>
      <c r="BH10" s="380"/>
      <c r="BI10" s="380"/>
      <c r="BJ10" s="380"/>
      <c r="BK10" s="380"/>
      <c r="BL10" s="380"/>
      <c r="BM10" s="380"/>
      <c r="BN10" s="380"/>
    </row>
    <row r="11" spans="1:66" s="383" customFormat="1" ht="33" customHeight="1">
      <c r="A11" s="484">
        <v>5</v>
      </c>
      <c r="B11" s="384">
        <v>51301</v>
      </c>
      <c r="C11" s="385" t="s">
        <v>4</v>
      </c>
      <c r="D11" s="376">
        <v>0</v>
      </c>
      <c r="E11" s="400"/>
      <c r="F11" s="386">
        <f t="shared" si="1"/>
        <v>0</v>
      </c>
      <c r="G11" s="376">
        <v>0</v>
      </c>
      <c r="H11" s="400">
        <f t="shared" si="2"/>
        <v>0</v>
      </c>
      <c r="I11" s="377">
        <f t="shared" si="3"/>
        <v>0</v>
      </c>
      <c r="J11" s="376">
        <v>0</v>
      </c>
      <c r="K11" s="400"/>
      <c r="L11" s="377">
        <f t="shared" si="4"/>
        <v>0</v>
      </c>
      <c r="M11" s="376">
        <v>0</v>
      </c>
      <c r="N11" s="400"/>
      <c r="O11" s="377">
        <f t="shared" si="5"/>
        <v>0</v>
      </c>
      <c r="P11" s="376">
        <v>0</v>
      </c>
      <c r="Q11" s="400"/>
      <c r="R11" s="377">
        <f t="shared" si="6"/>
        <v>0</v>
      </c>
      <c r="S11" s="376">
        <v>0</v>
      </c>
      <c r="T11" s="400"/>
      <c r="U11" s="377">
        <f t="shared" si="7"/>
        <v>0</v>
      </c>
      <c r="V11" s="376">
        <f t="shared" si="8"/>
        <v>0</v>
      </c>
      <c r="W11" s="376">
        <f t="shared" si="9"/>
        <v>0</v>
      </c>
      <c r="X11" s="374">
        <f t="shared" si="10"/>
        <v>0</v>
      </c>
      <c r="Y11" s="376">
        <v>0</v>
      </c>
      <c r="Z11" s="400"/>
      <c r="AA11" s="386">
        <f t="shared" si="11"/>
        <v>0</v>
      </c>
      <c r="AB11" s="376">
        <v>0</v>
      </c>
      <c r="AC11" s="400"/>
      <c r="AD11" s="386">
        <f t="shared" si="12"/>
        <v>0</v>
      </c>
      <c r="AE11" s="376">
        <v>0</v>
      </c>
      <c r="AF11" s="400"/>
      <c r="AG11" s="386">
        <f t="shared" si="13"/>
        <v>0</v>
      </c>
      <c r="AH11" s="376">
        <v>0</v>
      </c>
      <c r="AI11" s="400"/>
      <c r="AJ11" s="386">
        <f t="shared" si="14"/>
        <v>0</v>
      </c>
      <c r="AK11" s="376">
        <v>0</v>
      </c>
      <c r="AL11" s="400"/>
      <c r="AM11" s="377">
        <f t="shared" si="15"/>
        <v>0</v>
      </c>
      <c r="AN11" s="400">
        <v>0</v>
      </c>
      <c r="AO11" s="400"/>
      <c r="AP11" s="375">
        <f t="shared" si="16"/>
        <v>0</v>
      </c>
      <c r="AQ11" s="373">
        <f t="shared" si="0"/>
        <v>0</v>
      </c>
      <c r="AR11" s="374">
        <f t="shared" si="17"/>
        <v>0</v>
      </c>
      <c r="AS11" s="375">
        <f t="shared" si="18"/>
        <v>0</v>
      </c>
      <c r="AT11" s="373">
        <f t="shared" si="19"/>
        <v>0</v>
      </c>
      <c r="AU11" s="374">
        <f t="shared" si="20"/>
        <v>0</v>
      </c>
      <c r="AV11" s="375">
        <f t="shared" si="21"/>
        <v>0</v>
      </c>
      <c r="AW11" s="380"/>
      <c r="AX11" s="380"/>
      <c r="AY11" s="374"/>
      <c r="AZ11" s="380"/>
      <c r="BA11" s="380"/>
      <c r="BB11" s="380"/>
      <c r="BC11" s="380"/>
      <c r="BD11" s="380"/>
      <c r="BE11" s="380"/>
      <c r="BF11" s="380"/>
      <c r="BG11" s="380"/>
      <c r="BH11" s="380"/>
      <c r="BI11" s="380"/>
      <c r="BJ11" s="380"/>
      <c r="BK11" s="380"/>
      <c r="BL11" s="380"/>
      <c r="BM11" s="380"/>
      <c r="BN11" s="380"/>
    </row>
    <row r="12" spans="1:66" s="383" customFormat="1" ht="33" customHeight="1">
      <c r="A12" s="388">
        <v>6</v>
      </c>
      <c r="B12" s="384">
        <v>51302</v>
      </c>
      <c r="C12" s="385" t="s">
        <v>5</v>
      </c>
      <c r="D12" s="376">
        <v>0</v>
      </c>
      <c r="E12" s="400"/>
      <c r="F12" s="386">
        <f t="shared" si="1"/>
        <v>0</v>
      </c>
      <c r="G12" s="376">
        <v>0</v>
      </c>
      <c r="H12" s="400">
        <f t="shared" si="2"/>
        <v>0</v>
      </c>
      <c r="I12" s="377">
        <f t="shared" si="3"/>
        <v>0</v>
      </c>
      <c r="J12" s="376">
        <v>0</v>
      </c>
      <c r="K12" s="400"/>
      <c r="L12" s="377">
        <f t="shared" si="4"/>
        <v>0</v>
      </c>
      <c r="M12" s="376">
        <v>0</v>
      </c>
      <c r="N12" s="400"/>
      <c r="O12" s="377">
        <f t="shared" si="5"/>
        <v>0</v>
      </c>
      <c r="P12" s="376">
        <v>0</v>
      </c>
      <c r="Q12" s="400"/>
      <c r="R12" s="377">
        <f t="shared" si="6"/>
        <v>0</v>
      </c>
      <c r="S12" s="376">
        <v>0</v>
      </c>
      <c r="T12" s="400"/>
      <c r="U12" s="377">
        <f t="shared" si="7"/>
        <v>0</v>
      </c>
      <c r="V12" s="376">
        <f t="shared" si="8"/>
        <v>0</v>
      </c>
      <c r="W12" s="376">
        <f t="shared" si="9"/>
        <v>0</v>
      </c>
      <c r="X12" s="374">
        <f t="shared" si="10"/>
        <v>0</v>
      </c>
      <c r="Y12" s="376">
        <v>0</v>
      </c>
      <c r="Z12" s="400"/>
      <c r="AA12" s="386">
        <f t="shared" si="11"/>
        <v>0</v>
      </c>
      <c r="AB12" s="376">
        <v>0</v>
      </c>
      <c r="AC12" s="400"/>
      <c r="AD12" s="386">
        <f t="shared" si="12"/>
        <v>0</v>
      </c>
      <c r="AE12" s="376">
        <v>0</v>
      </c>
      <c r="AF12" s="400"/>
      <c r="AG12" s="386">
        <f t="shared" si="13"/>
        <v>0</v>
      </c>
      <c r="AH12" s="376">
        <v>0</v>
      </c>
      <c r="AI12" s="400"/>
      <c r="AJ12" s="386">
        <f t="shared" si="14"/>
        <v>0</v>
      </c>
      <c r="AK12" s="376">
        <v>0</v>
      </c>
      <c r="AL12" s="400"/>
      <c r="AM12" s="377">
        <f t="shared" si="15"/>
        <v>0</v>
      </c>
      <c r="AN12" s="400">
        <v>0</v>
      </c>
      <c r="AO12" s="400"/>
      <c r="AP12" s="375">
        <f t="shared" si="16"/>
        <v>0</v>
      </c>
      <c r="AQ12" s="373">
        <f t="shared" si="0"/>
        <v>0</v>
      </c>
      <c r="AR12" s="374">
        <f t="shared" si="17"/>
        <v>0</v>
      </c>
      <c r="AS12" s="375">
        <f t="shared" si="18"/>
        <v>0</v>
      </c>
      <c r="AT12" s="373">
        <f t="shared" si="19"/>
        <v>0</v>
      </c>
      <c r="AU12" s="374">
        <f t="shared" si="20"/>
        <v>0</v>
      </c>
      <c r="AV12" s="375">
        <f t="shared" si="21"/>
        <v>0</v>
      </c>
      <c r="AW12" s="380"/>
      <c r="AX12" s="380"/>
      <c r="AY12" s="374"/>
      <c r="AZ12" s="380"/>
      <c r="BA12" s="380"/>
      <c r="BB12" s="380"/>
      <c r="BC12" s="380"/>
      <c r="BD12" s="380"/>
      <c r="BE12" s="380"/>
      <c r="BF12" s="380"/>
      <c r="BG12" s="380"/>
      <c r="BH12" s="380"/>
      <c r="BI12" s="380"/>
      <c r="BJ12" s="380"/>
      <c r="BK12" s="380"/>
      <c r="BL12" s="380"/>
      <c r="BM12" s="380"/>
      <c r="BN12" s="380"/>
    </row>
    <row r="13" spans="1:66" s="383" customFormat="1" ht="33" customHeight="1">
      <c r="A13" s="484">
        <v>7</v>
      </c>
      <c r="B13" s="384">
        <v>51306</v>
      </c>
      <c r="C13" s="385" t="s">
        <v>6</v>
      </c>
      <c r="D13" s="376">
        <v>0</v>
      </c>
      <c r="E13" s="400"/>
      <c r="F13" s="386">
        <f t="shared" si="1"/>
        <v>0</v>
      </c>
      <c r="G13" s="376">
        <v>0</v>
      </c>
      <c r="H13" s="400">
        <f t="shared" si="2"/>
        <v>0</v>
      </c>
      <c r="I13" s="377">
        <f t="shared" si="3"/>
        <v>0</v>
      </c>
      <c r="J13" s="376">
        <v>0</v>
      </c>
      <c r="K13" s="400"/>
      <c r="L13" s="377">
        <f t="shared" si="4"/>
        <v>0</v>
      </c>
      <c r="M13" s="376">
        <v>0</v>
      </c>
      <c r="N13" s="400"/>
      <c r="O13" s="377">
        <f t="shared" si="5"/>
        <v>0</v>
      </c>
      <c r="P13" s="376">
        <v>0</v>
      </c>
      <c r="Q13" s="400"/>
      <c r="R13" s="377">
        <f t="shared" si="6"/>
        <v>0</v>
      </c>
      <c r="S13" s="376">
        <v>0</v>
      </c>
      <c r="T13" s="400"/>
      <c r="U13" s="377">
        <f t="shared" si="7"/>
        <v>0</v>
      </c>
      <c r="V13" s="376">
        <f t="shared" si="8"/>
        <v>0</v>
      </c>
      <c r="W13" s="376">
        <f t="shared" si="9"/>
        <v>0</v>
      </c>
      <c r="X13" s="374">
        <f t="shared" si="10"/>
        <v>0</v>
      </c>
      <c r="Y13" s="376">
        <v>0</v>
      </c>
      <c r="Z13" s="400"/>
      <c r="AA13" s="386">
        <f t="shared" si="11"/>
        <v>0</v>
      </c>
      <c r="AB13" s="376">
        <v>0</v>
      </c>
      <c r="AC13" s="400"/>
      <c r="AD13" s="386">
        <f t="shared" si="12"/>
        <v>0</v>
      </c>
      <c r="AE13" s="376">
        <v>0</v>
      </c>
      <c r="AF13" s="400"/>
      <c r="AG13" s="386">
        <f t="shared" si="13"/>
        <v>0</v>
      </c>
      <c r="AH13" s="376">
        <v>0</v>
      </c>
      <c r="AI13" s="400"/>
      <c r="AJ13" s="386">
        <f t="shared" si="14"/>
        <v>0</v>
      </c>
      <c r="AK13" s="376">
        <v>0</v>
      </c>
      <c r="AL13" s="400"/>
      <c r="AM13" s="377">
        <f t="shared" si="15"/>
        <v>0</v>
      </c>
      <c r="AN13" s="400">
        <v>0</v>
      </c>
      <c r="AO13" s="400"/>
      <c r="AP13" s="375">
        <f t="shared" si="16"/>
        <v>0</v>
      </c>
      <c r="AQ13" s="373">
        <f t="shared" si="0"/>
        <v>0</v>
      </c>
      <c r="AR13" s="374">
        <f t="shared" si="17"/>
        <v>0</v>
      </c>
      <c r="AS13" s="375">
        <f t="shared" si="18"/>
        <v>0</v>
      </c>
      <c r="AT13" s="373">
        <f t="shared" si="19"/>
        <v>0</v>
      </c>
      <c r="AU13" s="374">
        <f t="shared" si="20"/>
        <v>0</v>
      </c>
      <c r="AV13" s="375">
        <f t="shared" si="21"/>
        <v>0</v>
      </c>
      <c r="AW13" s="380"/>
      <c r="AX13" s="380"/>
      <c r="AY13" s="374"/>
      <c r="AZ13" s="380"/>
      <c r="BA13" s="380"/>
      <c r="BB13" s="380"/>
      <c r="BC13" s="380"/>
      <c r="BD13" s="380"/>
      <c r="BE13" s="380"/>
      <c r="BF13" s="380"/>
      <c r="BG13" s="380"/>
      <c r="BH13" s="380"/>
      <c r="BI13" s="380"/>
      <c r="BJ13" s="380"/>
      <c r="BK13" s="380"/>
      <c r="BL13" s="380"/>
      <c r="BM13" s="380"/>
      <c r="BN13" s="380"/>
    </row>
    <row r="14" spans="1:66" s="383" customFormat="1" ht="33" customHeight="1">
      <c r="A14" s="388">
        <v>8</v>
      </c>
      <c r="B14" s="384">
        <v>51307</v>
      </c>
      <c r="C14" s="385" t="s">
        <v>7</v>
      </c>
      <c r="D14" s="376">
        <v>0</v>
      </c>
      <c r="E14" s="400"/>
      <c r="F14" s="386">
        <f t="shared" si="1"/>
        <v>0</v>
      </c>
      <c r="G14" s="376">
        <v>0</v>
      </c>
      <c r="H14" s="400">
        <f t="shared" si="2"/>
        <v>0</v>
      </c>
      <c r="I14" s="377">
        <f t="shared" si="3"/>
        <v>0</v>
      </c>
      <c r="J14" s="376">
        <v>0.5</v>
      </c>
      <c r="K14" s="400"/>
      <c r="L14" s="377">
        <f t="shared" si="4"/>
        <v>0.5</v>
      </c>
      <c r="M14" s="376">
        <v>0</v>
      </c>
      <c r="N14" s="400"/>
      <c r="O14" s="377">
        <f t="shared" si="5"/>
        <v>0</v>
      </c>
      <c r="P14" s="376">
        <v>0</v>
      </c>
      <c r="Q14" s="400"/>
      <c r="R14" s="377">
        <f t="shared" si="6"/>
        <v>0</v>
      </c>
      <c r="S14" s="376">
        <v>0</v>
      </c>
      <c r="T14" s="400"/>
      <c r="U14" s="377">
        <f t="shared" si="7"/>
        <v>0</v>
      </c>
      <c r="V14" s="376">
        <f t="shared" si="8"/>
        <v>0.5</v>
      </c>
      <c r="W14" s="376">
        <f t="shared" si="9"/>
        <v>0</v>
      </c>
      <c r="X14" s="374">
        <f t="shared" si="10"/>
        <v>0.5</v>
      </c>
      <c r="Y14" s="376">
        <v>0</v>
      </c>
      <c r="Z14" s="400"/>
      <c r="AA14" s="386">
        <f t="shared" si="11"/>
        <v>0</v>
      </c>
      <c r="AB14" s="376">
        <v>0</v>
      </c>
      <c r="AC14" s="400"/>
      <c r="AD14" s="386">
        <f t="shared" si="12"/>
        <v>0</v>
      </c>
      <c r="AE14" s="376">
        <v>0</v>
      </c>
      <c r="AF14" s="400"/>
      <c r="AG14" s="386">
        <f t="shared" si="13"/>
        <v>0</v>
      </c>
      <c r="AH14" s="376">
        <v>0.5</v>
      </c>
      <c r="AI14" s="400"/>
      <c r="AJ14" s="386">
        <f t="shared" si="14"/>
        <v>0.5</v>
      </c>
      <c r="AK14" s="376">
        <v>0</v>
      </c>
      <c r="AL14" s="400"/>
      <c r="AM14" s="377">
        <f t="shared" si="15"/>
        <v>0</v>
      </c>
      <c r="AN14" s="400">
        <v>0</v>
      </c>
      <c r="AO14" s="400"/>
      <c r="AP14" s="375">
        <f t="shared" si="16"/>
        <v>0</v>
      </c>
      <c r="AQ14" s="373">
        <f t="shared" si="0"/>
        <v>0.5</v>
      </c>
      <c r="AR14" s="374">
        <f t="shared" si="17"/>
        <v>0</v>
      </c>
      <c r="AS14" s="375">
        <f t="shared" si="18"/>
        <v>0.5</v>
      </c>
      <c r="AT14" s="373">
        <f t="shared" si="19"/>
        <v>1</v>
      </c>
      <c r="AU14" s="374">
        <f t="shared" si="20"/>
        <v>0</v>
      </c>
      <c r="AV14" s="375">
        <f t="shared" si="21"/>
        <v>1</v>
      </c>
      <c r="AW14" s="380"/>
      <c r="AX14" s="380"/>
      <c r="AY14" s="374"/>
      <c r="AZ14" s="380"/>
      <c r="BA14" s="380"/>
      <c r="BB14" s="380"/>
      <c r="BC14" s="380"/>
      <c r="BD14" s="380"/>
      <c r="BE14" s="380"/>
      <c r="BF14" s="380"/>
      <c r="BG14" s="380"/>
      <c r="BH14" s="380"/>
      <c r="BI14" s="380"/>
      <c r="BJ14" s="380"/>
      <c r="BK14" s="380"/>
      <c r="BL14" s="380"/>
      <c r="BM14" s="380"/>
      <c r="BN14" s="380"/>
    </row>
    <row r="15" spans="1:66" s="383" customFormat="1" ht="33" customHeight="1">
      <c r="A15" s="484">
        <v>9</v>
      </c>
      <c r="B15" s="384">
        <v>51308</v>
      </c>
      <c r="C15" s="385" t="s">
        <v>8</v>
      </c>
      <c r="D15" s="376">
        <v>0</v>
      </c>
      <c r="E15" s="400"/>
      <c r="F15" s="386">
        <f t="shared" si="1"/>
        <v>0</v>
      </c>
      <c r="G15" s="376">
        <v>0</v>
      </c>
      <c r="H15" s="400">
        <f t="shared" si="2"/>
        <v>0</v>
      </c>
      <c r="I15" s="377">
        <f t="shared" si="3"/>
        <v>0</v>
      </c>
      <c r="J15" s="376">
        <v>0</v>
      </c>
      <c r="K15" s="400"/>
      <c r="L15" s="377">
        <f t="shared" si="4"/>
        <v>0</v>
      </c>
      <c r="M15" s="376">
        <v>0</v>
      </c>
      <c r="N15" s="400"/>
      <c r="O15" s="377">
        <f t="shared" si="5"/>
        <v>0</v>
      </c>
      <c r="P15" s="376">
        <v>0</v>
      </c>
      <c r="Q15" s="400"/>
      <c r="R15" s="377">
        <f t="shared" si="6"/>
        <v>0</v>
      </c>
      <c r="S15" s="376">
        <v>0</v>
      </c>
      <c r="T15" s="400"/>
      <c r="U15" s="377">
        <f t="shared" si="7"/>
        <v>0</v>
      </c>
      <c r="V15" s="376">
        <f t="shared" si="8"/>
        <v>0</v>
      </c>
      <c r="W15" s="376">
        <f t="shared" si="9"/>
        <v>0</v>
      </c>
      <c r="X15" s="374">
        <f t="shared" si="10"/>
        <v>0</v>
      </c>
      <c r="Y15" s="376">
        <v>0</v>
      </c>
      <c r="Z15" s="400"/>
      <c r="AA15" s="386">
        <f t="shared" si="11"/>
        <v>0</v>
      </c>
      <c r="AB15" s="376">
        <v>0</v>
      </c>
      <c r="AC15" s="400"/>
      <c r="AD15" s="386">
        <f t="shared" si="12"/>
        <v>0</v>
      </c>
      <c r="AE15" s="376">
        <v>0</v>
      </c>
      <c r="AF15" s="400"/>
      <c r="AG15" s="386">
        <f t="shared" si="13"/>
        <v>0</v>
      </c>
      <c r="AH15" s="376">
        <v>0</v>
      </c>
      <c r="AI15" s="400"/>
      <c r="AJ15" s="386">
        <f t="shared" si="14"/>
        <v>0</v>
      </c>
      <c r="AK15" s="376">
        <v>0</v>
      </c>
      <c r="AL15" s="400"/>
      <c r="AM15" s="377">
        <f t="shared" si="15"/>
        <v>0</v>
      </c>
      <c r="AN15" s="400">
        <v>0</v>
      </c>
      <c r="AO15" s="400"/>
      <c r="AP15" s="375">
        <f t="shared" si="16"/>
        <v>0</v>
      </c>
      <c r="AQ15" s="373">
        <f t="shared" si="0"/>
        <v>0</v>
      </c>
      <c r="AR15" s="374">
        <f t="shared" si="17"/>
        <v>0</v>
      </c>
      <c r="AS15" s="375">
        <f t="shared" si="18"/>
        <v>0</v>
      </c>
      <c r="AT15" s="373">
        <f t="shared" si="19"/>
        <v>0</v>
      </c>
      <c r="AU15" s="374">
        <f t="shared" si="20"/>
        <v>0</v>
      </c>
      <c r="AV15" s="375">
        <f t="shared" si="21"/>
        <v>0</v>
      </c>
      <c r="AW15" s="380"/>
      <c r="AX15" s="380"/>
      <c r="AY15" s="374"/>
      <c r="AZ15" s="380"/>
      <c r="BA15" s="380"/>
      <c r="BB15" s="380"/>
      <c r="BC15" s="380"/>
      <c r="BD15" s="380"/>
      <c r="BE15" s="380"/>
      <c r="BF15" s="380"/>
      <c r="BG15" s="380"/>
      <c r="BH15" s="380"/>
      <c r="BI15" s="380"/>
      <c r="BJ15" s="380"/>
      <c r="BK15" s="380"/>
      <c r="BL15" s="380"/>
      <c r="BM15" s="380"/>
      <c r="BN15" s="380"/>
    </row>
    <row r="16" spans="1:66" s="383" customFormat="1" ht="33" customHeight="1">
      <c r="A16" s="388">
        <v>10</v>
      </c>
      <c r="B16" s="384">
        <v>51309</v>
      </c>
      <c r="C16" s="385" t="s">
        <v>9</v>
      </c>
      <c r="D16" s="376">
        <v>0</v>
      </c>
      <c r="E16" s="400"/>
      <c r="F16" s="386">
        <f t="shared" si="1"/>
        <v>0</v>
      </c>
      <c r="G16" s="376">
        <v>0</v>
      </c>
      <c r="H16" s="400">
        <f t="shared" si="2"/>
        <v>0</v>
      </c>
      <c r="I16" s="377">
        <f t="shared" si="3"/>
        <v>0</v>
      </c>
      <c r="J16" s="376">
        <v>0</v>
      </c>
      <c r="K16" s="400"/>
      <c r="L16" s="377">
        <f t="shared" si="4"/>
        <v>0</v>
      </c>
      <c r="M16" s="376">
        <v>0</v>
      </c>
      <c r="N16" s="400"/>
      <c r="O16" s="377">
        <f t="shared" si="5"/>
        <v>0</v>
      </c>
      <c r="P16" s="376">
        <v>0</v>
      </c>
      <c r="Q16" s="400"/>
      <c r="R16" s="377">
        <f t="shared" si="6"/>
        <v>0</v>
      </c>
      <c r="S16" s="376">
        <v>0</v>
      </c>
      <c r="T16" s="400"/>
      <c r="U16" s="377">
        <f t="shared" si="7"/>
        <v>0</v>
      </c>
      <c r="V16" s="376">
        <f t="shared" si="8"/>
        <v>0</v>
      </c>
      <c r="W16" s="376">
        <f t="shared" si="9"/>
        <v>0</v>
      </c>
      <c r="X16" s="374">
        <f t="shared" si="10"/>
        <v>0</v>
      </c>
      <c r="Y16" s="376">
        <v>0</v>
      </c>
      <c r="Z16" s="400"/>
      <c r="AA16" s="386">
        <f t="shared" si="11"/>
        <v>0</v>
      </c>
      <c r="AB16" s="376">
        <v>0</v>
      </c>
      <c r="AC16" s="400"/>
      <c r="AD16" s="386">
        <f t="shared" si="12"/>
        <v>0</v>
      </c>
      <c r="AE16" s="376">
        <v>0</v>
      </c>
      <c r="AF16" s="400"/>
      <c r="AG16" s="386">
        <f t="shared" si="13"/>
        <v>0</v>
      </c>
      <c r="AH16" s="376">
        <v>0</v>
      </c>
      <c r="AI16" s="400"/>
      <c r="AJ16" s="386">
        <f t="shared" si="14"/>
        <v>0</v>
      </c>
      <c r="AK16" s="376">
        <v>0</v>
      </c>
      <c r="AL16" s="400"/>
      <c r="AM16" s="377">
        <f t="shared" si="15"/>
        <v>0</v>
      </c>
      <c r="AN16" s="400">
        <v>0</v>
      </c>
      <c r="AO16" s="400"/>
      <c r="AP16" s="375">
        <f t="shared" si="16"/>
        <v>0</v>
      </c>
      <c r="AQ16" s="373">
        <f t="shared" si="0"/>
        <v>0</v>
      </c>
      <c r="AR16" s="374">
        <f t="shared" si="17"/>
        <v>0</v>
      </c>
      <c r="AS16" s="375">
        <f t="shared" si="18"/>
        <v>0</v>
      </c>
      <c r="AT16" s="373">
        <f t="shared" si="19"/>
        <v>0</v>
      </c>
      <c r="AU16" s="374">
        <f t="shared" si="20"/>
        <v>0</v>
      </c>
      <c r="AV16" s="375">
        <f t="shared" si="21"/>
        <v>0</v>
      </c>
      <c r="AW16" s="380"/>
      <c r="AX16" s="380"/>
      <c r="AY16" s="374"/>
      <c r="AZ16" s="380"/>
      <c r="BA16" s="380"/>
      <c r="BB16" s="380"/>
      <c r="BC16" s="380"/>
      <c r="BD16" s="380"/>
      <c r="BE16" s="380"/>
      <c r="BF16" s="380"/>
      <c r="BG16" s="380"/>
      <c r="BH16" s="380"/>
      <c r="BI16" s="380"/>
      <c r="BJ16" s="380"/>
      <c r="BK16" s="380"/>
      <c r="BL16" s="380"/>
      <c r="BM16" s="380"/>
      <c r="BN16" s="380"/>
    </row>
    <row r="17" spans="1:66" s="383" customFormat="1" ht="33" customHeight="1">
      <c r="A17" s="484">
        <v>11</v>
      </c>
      <c r="B17" s="384">
        <v>51310</v>
      </c>
      <c r="C17" s="385" t="s">
        <v>10</v>
      </c>
      <c r="D17" s="376">
        <v>0</v>
      </c>
      <c r="E17" s="400"/>
      <c r="F17" s="386">
        <f t="shared" si="1"/>
        <v>0</v>
      </c>
      <c r="G17" s="376">
        <v>0</v>
      </c>
      <c r="H17" s="400">
        <f t="shared" si="2"/>
        <v>0</v>
      </c>
      <c r="I17" s="377">
        <f t="shared" si="3"/>
        <v>0</v>
      </c>
      <c r="J17" s="376">
        <v>0</v>
      </c>
      <c r="K17" s="400"/>
      <c r="L17" s="377">
        <f t="shared" si="4"/>
        <v>0</v>
      </c>
      <c r="M17" s="376">
        <v>0</v>
      </c>
      <c r="N17" s="400"/>
      <c r="O17" s="377">
        <f t="shared" si="5"/>
        <v>0</v>
      </c>
      <c r="P17" s="376">
        <v>0</v>
      </c>
      <c r="Q17" s="400"/>
      <c r="R17" s="377">
        <f t="shared" si="6"/>
        <v>0</v>
      </c>
      <c r="S17" s="376">
        <v>0</v>
      </c>
      <c r="T17" s="400"/>
      <c r="U17" s="377">
        <f t="shared" si="7"/>
        <v>0</v>
      </c>
      <c r="V17" s="376">
        <f t="shared" si="8"/>
        <v>0</v>
      </c>
      <c r="W17" s="376">
        <f t="shared" si="9"/>
        <v>0</v>
      </c>
      <c r="X17" s="374">
        <f t="shared" si="10"/>
        <v>0</v>
      </c>
      <c r="Y17" s="376">
        <v>0</v>
      </c>
      <c r="Z17" s="400"/>
      <c r="AA17" s="386">
        <f t="shared" si="11"/>
        <v>0</v>
      </c>
      <c r="AB17" s="376">
        <v>0</v>
      </c>
      <c r="AC17" s="400"/>
      <c r="AD17" s="386">
        <f t="shared" si="12"/>
        <v>0</v>
      </c>
      <c r="AE17" s="376">
        <v>0</v>
      </c>
      <c r="AF17" s="400"/>
      <c r="AG17" s="386">
        <f t="shared" si="13"/>
        <v>0</v>
      </c>
      <c r="AH17" s="376">
        <v>0</v>
      </c>
      <c r="AI17" s="400"/>
      <c r="AJ17" s="386">
        <f t="shared" si="14"/>
        <v>0</v>
      </c>
      <c r="AK17" s="376">
        <v>0</v>
      </c>
      <c r="AL17" s="400"/>
      <c r="AM17" s="377">
        <f t="shared" si="15"/>
        <v>0</v>
      </c>
      <c r="AN17" s="400">
        <v>0</v>
      </c>
      <c r="AO17" s="400"/>
      <c r="AP17" s="375">
        <f t="shared" si="16"/>
        <v>0</v>
      </c>
      <c r="AQ17" s="373">
        <f t="shared" si="0"/>
        <v>0</v>
      </c>
      <c r="AR17" s="374">
        <f t="shared" si="17"/>
        <v>0</v>
      </c>
      <c r="AS17" s="375">
        <f t="shared" si="18"/>
        <v>0</v>
      </c>
      <c r="AT17" s="373">
        <f t="shared" si="19"/>
        <v>0</v>
      </c>
      <c r="AU17" s="374">
        <f t="shared" si="20"/>
        <v>0</v>
      </c>
      <c r="AV17" s="375">
        <f t="shared" si="21"/>
        <v>0</v>
      </c>
      <c r="AW17" s="380"/>
      <c r="AX17" s="380"/>
      <c r="AY17" s="374"/>
      <c r="AZ17" s="380"/>
      <c r="BA17" s="380"/>
      <c r="BB17" s="380"/>
      <c r="BC17" s="380"/>
      <c r="BD17" s="380"/>
      <c r="BE17" s="380"/>
      <c r="BF17" s="380"/>
      <c r="BG17" s="380"/>
      <c r="BH17" s="380"/>
      <c r="BI17" s="380"/>
      <c r="BJ17" s="380"/>
      <c r="BK17" s="380"/>
      <c r="BL17" s="380"/>
      <c r="BM17" s="380"/>
      <c r="BN17" s="380"/>
    </row>
    <row r="18" spans="1:66" s="383" customFormat="1" ht="33" customHeight="1">
      <c r="A18" s="388">
        <v>12</v>
      </c>
      <c r="B18" s="384">
        <v>51311</v>
      </c>
      <c r="C18" s="385" t="s">
        <v>41</v>
      </c>
      <c r="D18" s="376">
        <v>0</v>
      </c>
      <c r="E18" s="400"/>
      <c r="F18" s="386">
        <f t="shared" si="1"/>
        <v>0</v>
      </c>
      <c r="G18" s="376">
        <v>0</v>
      </c>
      <c r="H18" s="400">
        <f t="shared" si="2"/>
        <v>0</v>
      </c>
      <c r="I18" s="377">
        <f t="shared" si="3"/>
        <v>0</v>
      </c>
      <c r="J18" s="376">
        <v>0</v>
      </c>
      <c r="K18" s="400"/>
      <c r="L18" s="377">
        <f t="shared" si="4"/>
        <v>0</v>
      </c>
      <c r="M18" s="376">
        <v>0</v>
      </c>
      <c r="N18" s="400"/>
      <c r="O18" s="377">
        <f t="shared" si="5"/>
        <v>0</v>
      </c>
      <c r="P18" s="376">
        <v>0</v>
      </c>
      <c r="Q18" s="400"/>
      <c r="R18" s="377">
        <f t="shared" si="6"/>
        <v>0</v>
      </c>
      <c r="S18" s="376">
        <v>0</v>
      </c>
      <c r="T18" s="400"/>
      <c r="U18" s="377">
        <f t="shared" si="7"/>
        <v>0</v>
      </c>
      <c r="V18" s="376">
        <f t="shared" si="8"/>
        <v>0</v>
      </c>
      <c r="W18" s="376">
        <f t="shared" si="9"/>
        <v>0</v>
      </c>
      <c r="X18" s="374">
        <f t="shared" si="10"/>
        <v>0</v>
      </c>
      <c r="Y18" s="376">
        <v>0</v>
      </c>
      <c r="Z18" s="400"/>
      <c r="AA18" s="386">
        <f t="shared" si="11"/>
        <v>0</v>
      </c>
      <c r="AB18" s="376">
        <v>0</v>
      </c>
      <c r="AC18" s="400"/>
      <c r="AD18" s="386">
        <f t="shared" si="12"/>
        <v>0</v>
      </c>
      <c r="AE18" s="376">
        <v>0</v>
      </c>
      <c r="AF18" s="400"/>
      <c r="AG18" s="386">
        <f t="shared" si="13"/>
        <v>0</v>
      </c>
      <c r="AH18" s="376">
        <v>0</v>
      </c>
      <c r="AI18" s="400"/>
      <c r="AJ18" s="386">
        <f t="shared" si="14"/>
        <v>0</v>
      </c>
      <c r="AK18" s="376">
        <v>0</v>
      </c>
      <c r="AL18" s="400"/>
      <c r="AM18" s="377">
        <f t="shared" si="15"/>
        <v>0</v>
      </c>
      <c r="AN18" s="400">
        <v>0</v>
      </c>
      <c r="AO18" s="400"/>
      <c r="AP18" s="375">
        <f t="shared" si="16"/>
        <v>0</v>
      </c>
      <c r="AQ18" s="373">
        <f t="shared" si="0"/>
        <v>0</v>
      </c>
      <c r="AR18" s="374">
        <f t="shared" si="17"/>
        <v>0</v>
      </c>
      <c r="AS18" s="375">
        <f t="shared" si="18"/>
        <v>0</v>
      </c>
      <c r="AT18" s="373">
        <f t="shared" si="19"/>
        <v>0</v>
      </c>
      <c r="AU18" s="374">
        <f t="shared" si="20"/>
        <v>0</v>
      </c>
      <c r="AV18" s="375">
        <f t="shared" si="21"/>
        <v>0</v>
      </c>
      <c r="AW18" s="380"/>
      <c r="AX18" s="380"/>
      <c r="AY18" s="374"/>
      <c r="AZ18" s="380"/>
      <c r="BA18" s="380"/>
      <c r="BB18" s="380"/>
      <c r="BC18" s="380"/>
      <c r="BD18" s="380"/>
      <c r="BE18" s="380"/>
      <c r="BF18" s="380"/>
      <c r="BG18" s="380"/>
      <c r="BH18" s="380"/>
      <c r="BI18" s="380"/>
      <c r="BJ18" s="380"/>
      <c r="BK18" s="380"/>
      <c r="BL18" s="380"/>
      <c r="BM18" s="380"/>
      <c r="BN18" s="380"/>
    </row>
    <row r="19" spans="1:66" s="383" customFormat="1" ht="33" customHeight="1">
      <c r="A19" s="484">
        <v>13</v>
      </c>
      <c r="B19" s="384">
        <v>51312</v>
      </c>
      <c r="C19" s="385" t="s">
        <v>62</v>
      </c>
      <c r="D19" s="376">
        <v>0</v>
      </c>
      <c r="E19" s="400"/>
      <c r="F19" s="386">
        <f t="shared" si="1"/>
        <v>0</v>
      </c>
      <c r="G19" s="376">
        <v>0</v>
      </c>
      <c r="H19" s="400">
        <f t="shared" si="2"/>
        <v>0</v>
      </c>
      <c r="I19" s="377">
        <f t="shared" si="3"/>
        <v>0</v>
      </c>
      <c r="J19" s="376">
        <v>0</v>
      </c>
      <c r="K19" s="400"/>
      <c r="L19" s="377">
        <f t="shared" si="4"/>
        <v>0</v>
      </c>
      <c r="M19" s="376">
        <v>0</v>
      </c>
      <c r="N19" s="400"/>
      <c r="O19" s="377">
        <f t="shared" si="5"/>
        <v>0</v>
      </c>
      <c r="P19" s="376">
        <v>0</v>
      </c>
      <c r="Q19" s="400"/>
      <c r="R19" s="377">
        <f t="shared" si="6"/>
        <v>0</v>
      </c>
      <c r="S19" s="376">
        <v>0</v>
      </c>
      <c r="T19" s="400"/>
      <c r="U19" s="377">
        <f t="shared" si="7"/>
        <v>0</v>
      </c>
      <c r="V19" s="376">
        <f t="shared" si="8"/>
        <v>0</v>
      </c>
      <c r="W19" s="376">
        <f t="shared" si="9"/>
        <v>0</v>
      </c>
      <c r="X19" s="374">
        <f t="shared" si="10"/>
        <v>0</v>
      </c>
      <c r="Y19" s="376">
        <v>0</v>
      </c>
      <c r="Z19" s="400"/>
      <c r="AA19" s="386">
        <f t="shared" si="11"/>
        <v>0</v>
      </c>
      <c r="AB19" s="376">
        <v>0</v>
      </c>
      <c r="AC19" s="400"/>
      <c r="AD19" s="386">
        <f t="shared" si="12"/>
        <v>0</v>
      </c>
      <c r="AE19" s="376">
        <v>0</v>
      </c>
      <c r="AF19" s="400"/>
      <c r="AG19" s="386">
        <f t="shared" si="13"/>
        <v>0</v>
      </c>
      <c r="AH19" s="376">
        <v>0</v>
      </c>
      <c r="AI19" s="400"/>
      <c r="AJ19" s="386">
        <f t="shared" si="14"/>
        <v>0</v>
      </c>
      <c r="AK19" s="376">
        <v>0</v>
      </c>
      <c r="AL19" s="400"/>
      <c r="AM19" s="377">
        <f t="shared" si="15"/>
        <v>0</v>
      </c>
      <c r="AN19" s="400">
        <v>0</v>
      </c>
      <c r="AO19" s="400"/>
      <c r="AP19" s="375">
        <f t="shared" si="16"/>
        <v>0</v>
      </c>
      <c r="AQ19" s="373">
        <f t="shared" si="0"/>
        <v>0</v>
      </c>
      <c r="AR19" s="374">
        <f t="shared" si="17"/>
        <v>0</v>
      </c>
      <c r="AS19" s="375">
        <f t="shared" si="18"/>
        <v>0</v>
      </c>
      <c r="AT19" s="373">
        <f t="shared" si="19"/>
        <v>0</v>
      </c>
      <c r="AU19" s="374">
        <f t="shared" si="20"/>
        <v>0</v>
      </c>
      <c r="AV19" s="375">
        <f t="shared" si="21"/>
        <v>0</v>
      </c>
      <c r="AW19" s="380"/>
      <c r="AX19" s="380"/>
      <c r="AY19" s="374"/>
      <c r="AZ19" s="380"/>
      <c r="BA19" s="380"/>
      <c r="BB19" s="380"/>
      <c r="BC19" s="380"/>
      <c r="BD19" s="380"/>
      <c r="BE19" s="380"/>
      <c r="BF19" s="380"/>
      <c r="BG19" s="380"/>
      <c r="BH19" s="380"/>
      <c r="BI19" s="380"/>
      <c r="BJ19" s="380"/>
      <c r="BK19" s="380"/>
      <c r="BL19" s="380"/>
      <c r="BM19" s="380"/>
      <c r="BN19" s="380"/>
    </row>
    <row r="20" spans="1:66" s="383" customFormat="1" ht="33" customHeight="1">
      <c r="A20" s="388">
        <v>14</v>
      </c>
      <c r="B20" s="384">
        <v>51313</v>
      </c>
      <c r="C20" s="385" t="s">
        <v>11</v>
      </c>
      <c r="D20" s="376">
        <v>0</v>
      </c>
      <c r="E20" s="400"/>
      <c r="F20" s="386">
        <f t="shared" si="1"/>
        <v>0</v>
      </c>
      <c r="G20" s="376">
        <v>0</v>
      </c>
      <c r="H20" s="400">
        <f t="shared" si="2"/>
        <v>0</v>
      </c>
      <c r="I20" s="377">
        <f t="shared" si="3"/>
        <v>0</v>
      </c>
      <c r="J20" s="376">
        <v>0</v>
      </c>
      <c r="K20" s="400"/>
      <c r="L20" s="377">
        <f t="shared" si="4"/>
        <v>0</v>
      </c>
      <c r="M20" s="376">
        <v>0</v>
      </c>
      <c r="N20" s="400"/>
      <c r="O20" s="377">
        <f t="shared" si="5"/>
        <v>0</v>
      </c>
      <c r="P20" s="376">
        <v>0</v>
      </c>
      <c r="Q20" s="400"/>
      <c r="R20" s="377">
        <f t="shared" si="6"/>
        <v>0</v>
      </c>
      <c r="S20" s="376">
        <v>0</v>
      </c>
      <c r="T20" s="400"/>
      <c r="U20" s="377">
        <f t="shared" si="7"/>
        <v>0</v>
      </c>
      <c r="V20" s="376">
        <f t="shared" si="8"/>
        <v>0</v>
      </c>
      <c r="W20" s="376">
        <f t="shared" si="9"/>
        <v>0</v>
      </c>
      <c r="X20" s="374">
        <f t="shared" si="10"/>
        <v>0</v>
      </c>
      <c r="Y20" s="376">
        <v>0</v>
      </c>
      <c r="Z20" s="400"/>
      <c r="AA20" s="386">
        <f t="shared" si="11"/>
        <v>0</v>
      </c>
      <c r="AB20" s="376">
        <v>0</v>
      </c>
      <c r="AC20" s="400"/>
      <c r="AD20" s="386">
        <f t="shared" si="12"/>
        <v>0</v>
      </c>
      <c r="AE20" s="376">
        <v>0</v>
      </c>
      <c r="AF20" s="400"/>
      <c r="AG20" s="386">
        <f t="shared" si="13"/>
        <v>0</v>
      </c>
      <c r="AH20" s="376">
        <v>0</v>
      </c>
      <c r="AI20" s="400"/>
      <c r="AJ20" s="386">
        <f t="shared" si="14"/>
        <v>0</v>
      </c>
      <c r="AK20" s="376">
        <v>0</v>
      </c>
      <c r="AL20" s="400"/>
      <c r="AM20" s="377">
        <f t="shared" si="15"/>
        <v>0</v>
      </c>
      <c r="AN20" s="400">
        <v>0.5</v>
      </c>
      <c r="AO20" s="400"/>
      <c r="AP20" s="375">
        <f t="shared" si="16"/>
        <v>0.5</v>
      </c>
      <c r="AQ20" s="373">
        <f t="shared" si="0"/>
        <v>0.5</v>
      </c>
      <c r="AR20" s="374">
        <f t="shared" si="17"/>
        <v>0</v>
      </c>
      <c r="AS20" s="375">
        <f t="shared" si="18"/>
        <v>0.5</v>
      </c>
      <c r="AT20" s="373">
        <f t="shared" si="19"/>
        <v>0.5</v>
      </c>
      <c r="AU20" s="374">
        <f t="shared" si="20"/>
        <v>0</v>
      </c>
      <c r="AV20" s="375">
        <f t="shared" si="21"/>
        <v>0.5</v>
      </c>
      <c r="AW20" s="380"/>
      <c r="AX20" s="380"/>
      <c r="AY20" s="374"/>
      <c r="AZ20" s="380"/>
      <c r="BA20" s="380"/>
      <c r="BB20" s="380"/>
      <c r="BC20" s="380"/>
      <c r="BD20" s="380"/>
      <c r="BE20" s="380"/>
      <c r="BF20" s="380"/>
      <c r="BG20" s="380"/>
      <c r="BH20" s="380"/>
      <c r="BI20" s="380"/>
      <c r="BJ20" s="380"/>
      <c r="BK20" s="380"/>
      <c r="BL20" s="380"/>
      <c r="BM20" s="380"/>
      <c r="BN20" s="380"/>
    </row>
    <row r="21" spans="1:66" s="383" customFormat="1" ht="33" customHeight="1">
      <c r="A21" s="484">
        <v>15</v>
      </c>
      <c r="B21" s="384">
        <v>51314</v>
      </c>
      <c r="C21" s="385" t="s">
        <v>12</v>
      </c>
      <c r="D21" s="376">
        <v>0</v>
      </c>
      <c r="E21" s="400"/>
      <c r="F21" s="386">
        <f t="shared" si="1"/>
        <v>0</v>
      </c>
      <c r="G21" s="376">
        <v>0</v>
      </c>
      <c r="H21" s="400">
        <f t="shared" si="2"/>
        <v>0</v>
      </c>
      <c r="I21" s="377">
        <f t="shared" si="3"/>
        <v>0</v>
      </c>
      <c r="J21" s="376">
        <v>0</v>
      </c>
      <c r="K21" s="400"/>
      <c r="L21" s="377">
        <f t="shared" si="4"/>
        <v>0</v>
      </c>
      <c r="M21" s="376">
        <v>0</v>
      </c>
      <c r="N21" s="400"/>
      <c r="O21" s="377">
        <f t="shared" si="5"/>
        <v>0</v>
      </c>
      <c r="P21" s="376">
        <v>0</v>
      </c>
      <c r="Q21" s="400"/>
      <c r="R21" s="377">
        <f t="shared" si="6"/>
        <v>0</v>
      </c>
      <c r="S21" s="376">
        <v>0</v>
      </c>
      <c r="T21" s="400"/>
      <c r="U21" s="377">
        <f t="shared" si="7"/>
        <v>0</v>
      </c>
      <c r="V21" s="376">
        <f t="shared" si="8"/>
        <v>0</v>
      </c>
      <c r="W21" s="376">
        <f t="shared" si="9"/>
        <v>0</v>
      </c>
      <c r="X21" s="374">
        <f t="shared" si="10"/>
        <v>0</v>
      </c>
      <c r="Y21" s="376">
        <v>0</v>
      </c>
      <c r="Z21" s="400"/>
      <c r="AA21" s="386">
        <f t="shared" si="11"/>
        <v>0</v>
      </c>
      <c r="AB21" s="376">
        <v>0</v>
      </c>
      <c r="AC21" s="400"/>
      <c r="AD21" s="386">
        <f t="shared" si="12"/>
        <v>0</v>
      </c>
      <c r="AE21" s="376">
        <v>0</v>
      </c>
      <c r="AF21" s="400"/>
      <c r="AG21" s="386">
        <f t="shared" si="13"/>
        <v>0</v>
      </c>
      <c r="AH21" s="376">
        <v>0</v>
      </c>
      <c r="AI21" s="400"/>
      <c r="AJ21" s="386">
        <f t="shared" si="14"/>
        <v>0</v>
      </c>
      <c r="AK21" s="376">
        <v>0</v>
      </c>
      <c r="AL21" s="400"/>
      <c r="AM21" s="377">
        <f t="shared" si="15"/>
        <v>0</v>
      </c>
      <c r="AN21" s="400">
        <v>0</v>
      </c>
      <c r="AO21" s="400"/>
      <c r="AP21" s="375">
        <f t="shared" si="16"/>
        <v>0</v>
      </c>
      <c r="AQ21" s="373">
        <f t="shared" si="0"/>
        <v>0</v>
      </c>
      <c r="AR21" s="374">
        <f t="shared" si="17"/>
        <v>0</v>
      </c>
      <c r="AS21" s="375">
        <f t="shared" si="18"/>
        <v>0</v>
      </c>
      <c r="AT21" s="373">
        <f t="shared" si="19"/>
        <v>0</v>
      </c>
      <c r="AU21" s="374">
        <f t="shared" si="20"/>
        <v>0</v>
      </c>
      <c r="AV21" s="375">
        <f t="shared" si="21"/>
        <v>0</v>
      </c>
      <c r="AW21" s="380"/>
      <c r="AX21" s="380"/>
      <c r="AY21" s="374"/>
      <c r="AZ21" s="380"/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  <c r="BK21" s="380"/>
      <c r="BL21" s="380"/>
      <c r="BM21" s="380"/>
      <c r="BN21" s="380"/>
    </row>
    <row r="22" spans="1:66" s="383" customFormat="1" ht="33" customHeight="1">
      <c r="A22" s="388">
        <v>16</v>
      </c>
      <c r="B22" s="384">
        <v>51315</v>
      </c>
      <c r="C22" s="385" t="s">
        <v>59</v>
      </c>
      <c r="D22" s="376">
        <v>0</v>
      </c>
      <c r="E22" s="400"/>
      <c r="F22" s="386">
        <f t="shared" si="1"/>
        <v>0</v>
      </c>
      <c r="G22" s="376">
        <v>0</v>
      </c>
      <c r="H22" s="400">
        <f t="shared" si="2"/>
        <v>0</v>
      </c>
      <c r="I22" s="377">
        <f t="shared" si="3"/>
        <v>0</v>
      </c>
      <c r="J22" s="376">
        <v>0</v>
      </c>
      <c r="K22" s="400"/>
      <c r="L22" s="377">
        <f t="shared" si="4"/>
        <v>0</v>
      </c>
      <c r="M22" s="376">
        <v>0</v>
      </c>
      <c r="N22" s="400"/>
      <c r="O22" s="377">
        <f t="shared" si="5"/>
        <v>0</v>
      </c>
      <c r="P22" s="376">
        <v>0</v>
      </c>
      <c r="Q22" s="400"/>
      <c r="R22" s="377">
        <f t="shared" si="6"/>
        <v>0</v>
      </c>
      <c r="S22" s="376">
        <v>0</v>
      </c>
      <c r="T22" s="400"/>
      <c r="U22" s="377">
        <f t="shared" si="7"/>
        <v>0</v>
      </c>
      <c r="V22" s="376">
        <f t="shared" si="8"/>
        <v>0</v>
      </c>
      <c r="W22" s="376">
        <f t="shared" si="9"/>
        <v>0</v>
      </c>
      <c r="X22" s="374">
        <f t="shared" si="10"/>
        <v>0</v>
      </c>
      <c r="Y22" s="376">
        <v>0</v>
      </c>
      <c r="Z22" s="400"/>
      <c r="AA22" s="386">
        <f t="shared" si="11"/>
        <v>0</v>
      </c>
      <c r="AB22" s="376">
        <v>0</v>
      </c>
      <c r="AC22" s="400"/>
      <c r="AD22" s="386">
        <f t="shared" si="12"/>
        <v>0</v>
      </c>
      <c r="AE22" s="376">
        <v>0</v>
      </c>
      <c r="AF22" s="400"/>
      <c r="AG22" s="386">
        <f t="shared" si="13"/>
        <v>0</v>
      </c>
      <c r="AH22" s="376">
        <v>0</v>
      </c>
      <c r="AI22" s="400"/>
      <c r="AJ22" s="386">
        <f t="shared" si="14"/>
        <v>0</v>
      </c>
      <c r="AK22" s="376">
        <v>0</v>
      </c>
      <c r="AL22" s="400"/>
      <c r="AM22" s="377">
        <f t="shared" si="15"/>
        <v>0</v>
      </c>
      <c r="AN22" s="400">
        <v>0</v>
      </c>
      <c r="AO22" s="400"/>
      <c r="AP22" s="375">
        <f t="shared" si="16"/>
        <v>0</v>
      </c>
      <c r="AQ22" s="373">
        <f t="shared" si="0"/>
        <v>0</v>
      </c>
      <c r="AR22" s="374">
        <f t="shared" si="17"/>
        <v>0</v>
      </c>
      <c r="AS22" s="375">
        <f t="shared" si="18"/>
        <v>0</v>
      </c>
      <c r="AT22" s="373"/>
      <c r="AU22" s="374">
        <f t="shared" si="20"/>
        <v>0</v>
      </c>
      <c r="AV22" s="375">
        <f t="shared" si="21"/>
        <v>0</v>
      </c>
      <c r="AW22" s="380"/>
      <c r="AX22" s="380"/>
      <c r="AY22" s="374"/>
      <c r="AZ22" s="380"/>
      <c r="BA22" s="380"/>
      <c r="BB22" s="380"/>
      <c r="BC22" s="380"/>
      <c r="BD22" s="380"/>
      <c r="BE22" s="380"/>
      <c r="BF22" s="380"/>
      <c r="BG22" s="380"/>
      <c r="BH22" s="380"/>
      <c r="BI22" s="380"/>
      <c r="BJ22" s="380"/>
      <c r="BK22" s="380"/>
      <c r="BL22" s="380"/>
      <c r="BM22" s="380"/>
      <c r="BN22" s="380"/>
    </row>
    <row r="23" spans="1:66" s="383" customFormat="1" ht="33" customHeight="1">
      <c r="A23" s="484">
        <v>17</v>
      </c>
      <c r="B23" s="384">
        <v>51399</v>
      </c>
      <c r="C23" s="385" t="s">
        <v>13</v>
      </c>
      <c r="D23" s="376">
        <v>0.5</v>
      </c>
      <c r="E23" s="400"/>
      <c r="F23" s="386">
        <f t="shared" si="1"/>
        <v>0.5</v>
      </c>
      <c r="G23" s="376">
        <v>0.5</v>
      </c>
      <c r="H23" s="400">
        <f t="shared" si="2"/>
        <v>0</v>
      </c>
      <c r="I23" s="377">
        <f t="shared" si="3"/>
        <v>0.5</v>
      </c>
      <c r="J23" s="376">
        <v>0.5</v>
      </c>
      <c r="K23" s="400"/>
      <c r="L23" s="377">
        <f t="shared" si="4"/>
        <v>0.5</v>
      </c>
      <c r="M23" s="376">
        <v>0.5</v>
      </c>
      <c r="N23" s="400"/>
      <c r="O23" s="377">
        <f t="shared" si="5"/>
        <v>0.5</v>
      </c>
      <c r="P23" s="376">
        <v>0.5</v>
      </c>
      <c r="Q23" s="400"/>
      <c r="R23" s="377">
        <f t="shared" si="6"/>
        <v>0.5</v>
      </c>
      <c r="S23" s="376">
        <v>0.5</v>
      </c>
      <c r="T23" s="400"/>
      <c r="U23" s="377">
        <f t="shared" si="7"/>
        <v>0.5</v>
      </c>
      <c r="V23" s="376">
        <f t="shared" si="8"/>
        <v>3</v>
      </c>
      <c r="W23" s="376">
        <f t="shared" si="9"/>
        <v>0</v>
      </c>
      <c r="X23" s="374">
        <f t="shared" si="10"/>
        <v>3</v>
      </c>
      <c r="Y23" s="376">
        <v>0.5</v>
      </c>
      <c r="Z23" s="400"/>
      <c r="AA23" s="386">
        <f t="shared" si="11"/>
        <v>0.5</v>
      </c>
      <c r="AB23" s="376">
        <v>0.5</v>
      </c>
      <c r="AC23" s="400"/>
      <c r="AD23" s="386">
        <f t="shared" si="12"/>
        <v>0.5</v>
      </c>
      <c r="AE23" s="376">
        <v>0.5</v>
      </c>
      <c r="AF23" s="400"/>
      <c r="AG23" s="386">
        <f t="shared" si="13"/>
        <v>0.5</v>
      </c>
      <c r="AH23" s="376">
        <v>0.5</v>
      </c>
      <c r="AI23" s="400"/>
      <c r="AJ23" s="386">
        <f t="shared" si="14"/>
        <v>0.5</v>
      </c>
      <c r="AK23" s="376">
        <v>0.5</v>
      </c>
      <c r="AL23" s="400"/>
      <c r="AM23" s="377">
        <f t="shared" si="15"/>
        <v>0.5</v>
      </c>
      <c r="AN23" s="400">
        <v>0</v>
      </c>
      <c r="AO23" s="400"/>
      <c r="AP23" s="375">
        <f t="shared" si="16"/>
        <v>0</v>
      </c>
      <c r="AQ23" s="373">
        <f t="shared" si="0"/>
        <v>2.5</v>
      </c>
      <c r="AR23" s="374">
        <f t="shared" si="17"/>
        <v>0</v>
      </c>
      <c r="AS23" s="375">
        <f t="shared" si="18"/>
        <v>2.5</v>
      </c>
      <c r="AT23" s="373">
        <f t="shared" ref="AT23:AT50" si="22">+V23+AQ23</f>
        <v>5.5</v>
      </c>
      <c r="AU23" s="374">
        <f t="shared" si="20"/>
        <v>0</v>
      </c>
      <c r="AV23" s="375">
        <f t="shared" si="21"/>
        <v>5.5</v>
      </c>
      <c r="AW23" s="380"/>
      <c r="AX23" s="380"/>
      <c r="AY23" s="374"/>
      <c r="AZ23" s="380"/>
      <c r="BA23" s="380"/>
      <c r="BB23" s="380"/>
      <c r="BC23" s="380"/>
      <c r="BD23" s="380"/>
      <c r="BE23" s="380"/>
      <c r="BF23" s="380"/>
      <c r="BG23" s="380"/>
      <c r="BH23" s="380"/>
      <c r="BI23" s="380"/>
      <c r="BJ23" s="380"/>
      <c r="BK23" s="380"/>
      <c r="BL23" s="380"/>
      <c r="BM23" s="380"/>
      <c r="BN23" s="380"/>
    </row>
    <row r="24" spans="1:66" s="383" customFormat="1" ht="33" customHeight="1">
      <c r="A24" s="388">
        <v>18</v>
      </c>
      <c r="B24" s="384">
        <v>51401</v>
      </c>
      <c r="C24" s="385" t="s">
        <v>14</v>
      </c>
      <c r="D24" s="376">
        <v>0</v>
      </c>
      <c r="E24" s="400"/>
      <c r="F24" s="386">
        <f t="shared" si="1"/>
        <v>0</v>
      </c>
      <c r="G24" s="376">
        <v>0</v>
      </c>
      <c r="H24" s="400">
        <f t="shared" si="2"/>
        <v>0</v>
      </c>
      <c r="I24" s="377">
        <f t="shared" si="3"/>
        <v>0</v>
      </c>
      <c r="J24" s="376">
        <v>0</v>
      </c>
      <c r="K24" s="400"/>
      <c r="L24" s="377">
        <f t="shared" si="4"/>
        <v>0</v>
      </c>
      <c r="M24" s="376">
        <v>0</v>
      </c>
      <c r="N24" s="400"/>
      <c r="O24" s="377">
        <f t="shared" si="5"/>
        <v>0</v>
      </c>
      <c r="P24" s="376">
        <v>0</v>
      </c>
      <c r="Q24" s="400"/>
      <c r="R24" s="377">
        <f t="shared" si="6"/>
        <v>0</v>
      </c>
      <c r="S24" s="376">
        <v>0</v>
      </c>
      <c r="T24" s="400"/>
      <c r="U24" s="377">
        <f t="shared" si="7"/>
        <v>0</v>
      </c>
      <c r="V24" s="376">
        <f t="shared" si="8"/>
        <v>0</v>
      </c>
      <c r="W24" s="376">
        <f t="shared" si="9"/>
        <v>0</v>
      </c>
      <c r="X24" s="374">
        <f t="shared" si="10"/>
        <v>0</v>
      </c>
      <c r="Y24" s="376">
        <v>0</v>
      </c>
      <c r="Z24" s="400"/>
      <c r="AA24" s="386">
        <f t="shared" si="11"/>
        <v>0</v>
      </c>
      <c r="AB24" s="376">
        <v>0</v>
      </c>
      <c r="AC24" s="400"/>
      <c r="AD24" s="386">
        <f t="shared" si="12"/>
        <v>0</v>
      </c>
      <c r="AE24" s="376">
        <v>0</v>
      </c>
      <c r="AF24" s="400"/>
      <c r="AG24" s="386">
        <f t="shared" si="13"/>
        <v>0</v>
      </c>
      <c r="AH24" s="376">
        <v>0</v>
      </c>
      <c r="AI24" s="400"/>
      <c r="AJ24" s="386">
        <f t="shared" si="14"/>
        <v>0</v>
      </c>
      <c r="AK24" s="376">
        <v>0</v>
      </c>
      <c r="AL24" s="400"/>
      <c r="AM24" s="377">
        <f t="shared" si="15"/>
        <v>0</v>
      </c>
      <c r="AN24" s="400">
        <v>0</v>
      </c>
      <c r="AO24" s="400"/>
      <c r="AP24" s="375">
        <f t="shared" si="16"/>
        <v>0</v>
      </c>
      <c r="AQ24" s="373">
        <f t="shared" si="0"/>
        <v>0</v>
      </c>
      <c r="AR24" s="374">
        <f t="shared" si="17"/>
        <v>0</v>
      </c>
      <c r="AS24" s="375">
        <f t="shared" si="18"/>
        <v>0</v>
      </c>
      <c r="AT24" s="373">
        <f t="shared" si="22"/>
        <v>0</v>
      </c>
      <c r="AU24" s="374">
        <f t="shared" si="20"/>
        <v>0</v>
      </c>
      <c r="AV24" s="375">
        <f t="shared" si="21"/>
        <v>0</v>
      </c>
      <c r="AW24" s="380"/>
      <c r="AX24" s="380"/>
      <c r="AY24" s="374"/>
      <c r="AZ24" s="380"/>
      <c r="BA24" s="380"/>
      <c r="BB24" s="380"/>
      <c r="BC24" s="380"/>
      <c r="BD24" s="380"/>
      <c r="BE24" s="380"/>
      <c r="BF24" s="380"/>
      <c r="BG24" s="380"/>
      <c r="BH24" s="380"/>
      <c r="BI24" s="380"/>
      <c r="BJ24" s="380"/>
      <c r="BK24" s="380"/>
      <c r="BL24" s="380"/>
      <c r="BM24" s="380"/>
      <c r="BN24" s="380"/>
    </row>
    <row r="25" spans="1:66" s="383" customFormat="1" ht="33" customHeight="1">
      <c r="A25" s="484">
        <v>19</v>
      </c>
      <c r="B25" s="384">
        <v>51402</v>
      </c>
      <c r="C25" s="385" t="s">
        <v>15</v>
      </c>
      <c r="D25" s="376">
        <v>0</v>
      </c>
      <c r="E25" s="400"/>
      <c r="F25" s="386">
        <f t="shared" si="1"/>
        <v>0</v>
      </c>
      <c r="G25" s="376">
        <v>0</v>
      </c>
      <c r="H25" s="400">
        <f t="shared" si="2"/>
        <v>0</v>
      </c>
      <c r="I25" s="377">
        <f t="shared" si="3"/>
        <v>0</v>
      </c>
      <c r="J25" s="376">
        <v>0</v>
      </c>
      <c r="K25" s="400"/>
      <c r="L25" s="377">
        <f t="shared" si="4"/>
        <v>0</v>
      </c>
      <c r="M25" s="376">
        <v>0</v>
      </c>
      <c r="N25" s="400"/>
      <c r="O25" s="377">
        <f t="shared" si="5"/>
        <v>0</v>
      </c>
      <c r="P25" s="376">
        <v>0</v>
      </c>
      <c r="Q25" s="400"/>
      <c r="R25" s="377">
        <f t="shared" si="6"/>
        <v>0</v>
      </c>
      <c r="S25" s="376">
        <v>0</v>
      </c>
      <c r="T25" s="400"/>
      <c r="U25" s="377">
        <f t="shared" si="7"/>
        <v>0</v>
      </c>
      <c r="V25" s="376">
        <f t="shared" si="8"/>
        <v>0</v>
      </c>
      <c r="W25" s="376">
        <f t="shared" si="9"/>
        <v>0</v>
      </c>
      <c r="X25" s="374">
        <f t="shared" si="10"/>
        <v>0</v>
      </c>
      <c r="Y25" s="376">
        <v>0</v>
      </c>
      <c r="Z25" s="400"/>
      <c r="AA25" s="386">
        <f t="shared" si="11"/>
        <v>0</v>
      </c>
      <c r="AB25" s="376">
        <v>0</v>
      </c>
      <c r="AC25" s="400"/>
      <c r="AD25" s="386">
        <f t="shared" si="12"/>
        <v>0</v>
      </c>
      <c r="AE25" s="376">
        <v>0</v>
      </c>
      <c r="AF25" s="400"/>
      <c r="AG25" s="386">
        <f t="shared" si="13"/>
        <v>0</v>
      </c>
      <c r="AH25" s="376">
        <v>0</v>
      </c>
      <c r="AI25" s="400"/>
      <c r="AJ25" s="386">
        <f t="shared" si="14"/>
        <v>0</v>
      </c>
      <c r="AK25" s="376">
        <v>0</v>
      </c>
      <c r="AL25" s="400"/>
      <c r="AM25" s="377">
        <f t="shared" si="15"/>
        <v>0</v>
      </c>
      <c r="AN25" s="400">
        <v>58.9</v>
      </c>
      <c r="AO25" s="400"/>
      <c r="AP25" s="375">
        <f t="shared" si="16"/>
        <v>58.9</v>
      </c>
      <c r="AQ25" s="373">
        <f t="shared" si="0"/>
        <v>58.9</v>
      </c>
      <c r="AR25" s="374">
        <f t="shared" si="17"/>
        <v>0</v>
      </c>
      <c r="AS25" s="375">
        <f t="shared" si="18"/>
        <v>58.9</v>
      </c>
      <c r="AT25" s="373">
        <f t="shared" si="22"/>
        <v>58.9</v>
      </c>
      <c r="AU25" s="374">
        <f t="shared" si="20"/>
        <v>0</v>
      </c>
      <c r="AV25" s="375">
        <f t="shared" si="21"/>
        <v>58.9</v>
      </c>
      <c r="AW25" s="380"/>
      <c r="AX25" s="380"/>
      <c r="AY25" s="374"/>
      <c r="AZ25" s="380"/>
      <c r="BA25" s="380"/>
      <c r="BB25" s="380"/>
      <c r="BC25" s="380"/>
      <c r="BD25" s="380"/>
      <c r="BE25" s="380"/>
      <c r="BF25" s="380"/>
      <c r="BG25" s="380"/>
      <c r="BH25" s="380"/>
      <c r="BI25" s="380"/>
      <c r="BJ25" s="380"/>
      <c r="BK25" s="380"/>
      <c r="BL25" s="380"/>
      <c r="BM25" s="380"/>
      <c r="BN25" s="380"/>
    </row>
    <row r="26" spans="1:66" s="383" customFormat="1" ht="33" customHeight="1">
      <c r="A26" s="388">
        <v>20</v>
      </c>
      <c r="B26" s="384">
        <v>51403</v>
      </c>
      <c r="C26" s="385" t="s">
        <v>16</v>
      </c>
      <c r="D26" s="376">
        <v>0</v>
      </c>
      <c r="E26" s="400"/>
      <c r="F26" s="386">
        <f t="shared" si="1"/>
        <v>0</v>
      </c>
      <c r="G26" s="376">
        <v>0</v>
      </c>
      <c r="H26" s="400">
        <f t="shared" si="2"/>
        <v>0</v>
      </c>
      <c r="I26" s="377">
        <f t="shared" si="3"/>
        <v>0</v>
      </c>
      <c r="J26" s="376">
        <v>0</v>
      </c>
      <c r="K26" s="400"/>
      <c r="L26" s="377">
        <f t="shared" si="4"/>
        <v>0</v>
      </c>
      <c r="M26" s="376">
        <v>0</v>
      </c>
      <c r="N26" s="400"/>
      <c r="O26" s="377">
        <f t="shared" si="5"/>
        <v>0</v>
      </c>
      <c r="P26" s="376">
        <v>0</v>
      </c>
      <c r="Q26" s="400"/>
      <c r="R26" s="377">
        <f t="shared" si="6"/>
        <v>0</v>
      </c>
      <c r="S26" s="376">
        <v>0</v>
      </c>
      <c r="T26" s="400"/>
      <c r="U26" s="377">
        <f t="shared" si="7"/>
        <v>0</v>
      </c>
      <c r="V26" s="376">
        <f t="shared" si="8"/>
        <v>0</v>
      </c>
      <c r="W26" s="376">
        <f t="shared" si="9"/>
        <v>0</v>
      </c>
      <c r="X26" s="374">
        <f t="shared" si="10"/>
        <v>0</v>
      </c>
      <c r="Y26" s="376">
        <v>0</v>
      </c>
      <c r="Z26" s="400"/>
      <c r="AA26" s="386">
        <f t="shared" si="11"/>
        <v>0</v>
      </c>
      <c r="AB26" s="376">
        <v>0</v>
      </c>
      <c r="AC26" s="400"/>
      <c r="AD26" s="386">
        <f t="shared" si="12"/>
        <v>0</v>
      </c>
      <c r="AE26" s="376">
        <v>0</v>
      </c>
      <c r="AF26" s="400"/>
      <c r="AG26" s="386">
        <f t="shared" si="13"/>
        <v>0</v>
      </c>
      <c r="AH26" s="376">
        <v>0</v>
      </c>
      <c r="AI26" s="400"/>
      <c r="AJ26" s="386">
        <f t="shared" si="14"/>
        <v>0</v>
      </c>
      <c r="AK26" s="376">
        <v>0</v>
      </c>
      <c r="AL26" s="400"/>
      <c r="AM26" s="377">
        <f t="shared" si="15"/>
        <v>0</v>
      </c>
      <c r="AN26" s="400">
        <v>0</v>
      </c>
      <c r="AO26" s="400"/>
      <c r="AP26" s="375">
        <f t="shared" si="16"/>
        <v>0</v>
      </c>
      <c r="AQ26" s="373">
        <f t="shared" si="0"/>
        <v>0</v>
      </c>
      <c r="AR26" s="374">
        <f t="shared" si="17"/>
        <v>0</v>
      </c>
      <c r="AS26" s="375">
        <f t="shared" si="18"/>
        <v>0</v>
      </c>
      <c r="AT26" s="373">
        <f t="shared" si="22"/>
        <v>0</v>
      </c>
      <c r="AU26" s="374">
        <f t="shared" si="20"/>
        <v>0</v>
      </c>
      <c r="AV26" s="375">
        <f t="shared" si="21"/>
        <v>0</v>
      </c>
      <c r="AW26" s="380"/>
      <c r="AX26" s="380"/>
      <c r="AY26" s="374"/>
      <c r="AZ26" s="380"/>
      <c r="BA26" s="380"/>
      <c r="BB26" s="380"/>
      <c r="BC26" s="380"/>
      <c r="BD26" s="380"/>
      <c r="BE26" s="380"/>
      <c r="BF26" s="380"/>
      <c r="BG26" s="380"/>
      <c r="BH26" s="380"/>
      <c r="BI26" s="380"/>
      <c r="BJ26" s="380"/>
      <c r="BK26" s="380"/>
      <c r="BL26" s="380"/>
      <c r="BM26" s="380"/>
      <c r="BN26" s="380"/>
    </row>
    <row r="27" spans="1:66" s="383" customFormat="1" ht="33" customHeight="1">
      <c r="A27" s="484">
        <v>21</v>
      </c>
      <c r="B27" s="384">
        <v>51404</v>
      </c>
      <c r="C27" s="385" t="s">
        <v>17</v>
      </c>
      <c r="D27" s="376">
        <v>0</v>
      </c>
      <c r="E27" s="400"/>
      <c r="F27" s="386">
        <f t="shared" si="1"/>
        <v>0</v>
      </c>
      <c r="G27" s="376">
        <v>0</v>
      </c>
      <c r="H27" s="400">
        <f t="shared" si="2"/>
        <v>0</v>
      </c>
      <c r="I27" s="377">
        <f t="shared" si="3"/>
        <v>0</v>
      </c>
      <c r="J27" s="376">
        <v>0</v>
      </c>
      <c r="K27" s="400"/>
      <c r="L27" s="377">
        <f t="shared" si="4"/>
        <v>0</v>
      </c>
      <c r="M27" s="376">
        <v>0</v>
      </c>
      <c r="N27" s="400"/>
      <c r="O27" s="377">
        <f t="shared" si="5"/>
        <v>0</v>
      </c>
      <c r="P27" s="376">
        <v>0</v>
      </c>
      <c r="Q27" s="400"/>
      <c r="R27" s="377">
        <f t="shared" si="6"/>
        <v>0</v>
      </c>
      <c r="S27" s="376">
        <v>0</v>
      </c>
      <c r="T27" s="400"/>
      <c r="U27" s="377">
        <f t="shared" si="7"/>
        <v>0</v>
      </c>
      <c r="V27" s="376">
        <f t="shared" si="8"/>
        <v>0</v>
      </c>
      <c r="W27" s="376">
        <f t="shared" si="9"/>
        <v>0</v>
      </c>
      <c r="X27" s="374">
        <f t="shared" si="10"/>
        <v>0</v>
      </c>
      <c r="Y27" s="376">
        <v>0</v>
      </c>
      <c r="Z27" s="400"/>
      <c r="AA27" s="386">
        <f t="shared" si="11"/>
        <v>0</v>
      </c>
      <c r="AB27" s="376">
        <v>0</v>
      </c>
      <c r="AC27" s="400"/>
      <c r="AD27" s="386">
        <f t="shared" si="12"/>
        <v>0</v>
      </c>
      <c r="AE27" s="376">
        <v>0</v>
      </c>
      <c r="AF27" s="400"/>
      <c r="AG27" s="386">
        <f t="shared" si="13"/>
        <v>0</v>
      </c>
      <c r="AH27" s="376">
        <v>0</v>
      </c>
      <c r="AI27" s="400"/>
      <c r="AJ27" s="386">
        <f t="shared" si="14"/>
        <v>0</v>
      </c>
      <c r="AK27" s="376">
        <v>0</v>
      </c>
      <c r="AL27" s="400"/>
      <c r="AM27" s="377">
        <f t="shared" si="15"/>
        <v>0</v>
      </c>
      <c r="AN27" s="400">
        <v>0</v>
      </c>
      <c r="AO27" s="400"/>
      <c r="AP27" s="375">
        <f t="shared" si="16"/>
        <v>0</v>
      </c>
      <c r="AQ27" s="373">
        <f t="shared" si="0"/>
        <v>0</v>
      </c>
      <c r="AR27" s="374">
        <f t="shared" si="17"/>
        <v>0</v>
      </c>
      <c r="AS27" s="375">
        <f t="shared" si="18"/>
        <v>0</v>
      </c>
      <c r="AT27" s="373">
        <f t="shared" si="22"/>
        <v>0</v>
      </c>
      <c r="AU27" s="374">
        <f t="shared" si="20"/>
        <v>0</v>
      </c>
      <c r="AV27" s="375">
        <f t="shared" si="21"/>
        <v>0</v>
      </c>
      <c r="AW27" s="380"/>
      <c r="AX27" s="380"/>
      <c r="AY27" s="374"/>
      <c r="AZ27" s="380"/>
      <c r="BA27" s="380"/>
      <c r="BB27" s="380"/>
      <c r="BC27" s="380"/>
      <c r="BD27" s="380"/>
      <c r="BE27" s="380"/>
      <c r="BF27" s="380"/>
      <c r="BG27" s="380"/>
      <c r="BH27" s="380"/>
      <c r="BI27" s="380"/>
      <c r="BJ27" s="380"/>
      <c r="BK27" s="380"/>
      <c r="BL27" s="380"/>
      <c r="BM27" s="380"/>
      <c r="BN27" s="380"/>
    </row>
    <row r="28" spans="1:66" s="383" customFormat="1" ht="33" customHeight="1">
      <c r="A28" s="388">
        <v>22</v>
      </c>
      <c r="B28" s="384">
        <v>51405</v>
      </c>
      <c r="C28" s="385" t="s">
        <v>18</v>
      </c>
      <c r="D28" s="376">
        <v>58.9</v>
      </c>
      <c r="E28" s="400"/>
      <c r="F28" s="386">
        <f t="shared" si="1"/>
        <v>58.9</v>
      </c>
      <c r="G28" s="376">
        <v>58.9</v>
      </c>
      <c r="H28" s="400">
        <f t="shared" si="2"/>
        <v>0</v>
      </c>
      <c r="I28" s="377">
        <f t="shared" si="3"/>
        <v>58.9</v>
      </c>
      <c r="J28" s="376">
        <v>58.9</v>
      </c>
      <c r="K28" s="400"/>
      <c r="L28" s="377">
        <f t="shared" si="4"/>
        <v>58.9</v>
      </c>
      <c r="M28" s="376">
        <v>58.9</v>
      </c>
      <c r="N28" s="400"/>
      <c r="O28" s="377">
        <f t="shared" si="5"/>
        <v>58.9</v>
      </c>
      <c r="P28" s="376">
        <v>58.9</v>
      </c>
      <c r="Q28" s="400"/>
      <c r="R28" s="377">
        <f t="shared" si="6"/>
        <v>58.9</v>
      </c>
      <c r="S28" s="376">
        <v>58.9</v>
      </c>
      <c r="T28" s="400"/>
      <c r="U28" s="377">
        <f t="shared" si="7"/>
        <v>58.9</v>
      </c>
      <c r="V28" s="376">
        <f t="shared" si="8"/>
        <v>353.4</v>
      </c>
      <c r="W28" s="376">
        <f t="shared" si="9"/>
        <v>0</v>
      </c>
      <c r="X28" s="374">
        <f t="shared" si="10"/>
        <v>353.4</v>
      </c>
      <c r="Y28" s="376">
        <v>58.9</v>
      </c>
      <c r="Z28" s="400"/>
      <c r="AA28" s="386">
        <f t="shared" si="11"/>
        <v>58.9</v>
      </c>
      <c r="AB28" s="376">
        <v>58.9</v>
      </c>
      <c r="AC28" s="400"/>
      <c r="AD28" s="386">
        <f t="shared" si="12"/>
        <v>58.9</v>
      </c>
      <c r="AE28" s="376">
        <v>58.9</v>
      </c>
      <c r="AF28" s="400"/>
      <c r="AG28" s="386">
        <f t="shared" si="13"/>
        <v>58.9</v>
      </c>
      <c r="AH28" s="376">
        <v>58.9</v>
      </c>
      <c r="AI28" s="400"/>
      <c r="AJ28" s="386">
        <f t="shared" si="14"/>
        <v>58.9</v>
      </c>
      <c r="AK28" s="376">
        <v>58.9</v>
      </c>
      <c r="AL28" s="400"/>
      <c r="AM28" s="377">
        <f t="shared" si="15"/>
        <v>58.9</v>
      </c>
      <c r="AN28" s="400">
        <v>0</v>
      </c>
      <c r="AO28" s="400"/>
      <c r="AP28" s="375">
        <f t="shared" si="16"/>
        <v>0</v>
      </c>
      <c r="AQ28" s="373">
        <f t="shared" si="0"/>
        <v>294.5</v>
      </c>
      <c r="AR28" s="374">
        <f t="shared" si="17"/>
        <v>0</v>
      </c>
      <c r="AS28" s="375">
        <f t="shared" si="18"/>
        <v>294.5</v>
      </c>
      <c r="AT28" s="373">
        <f t="shared" si="22"/>
        <v>647.9</v>
      </c>
      <c r="AU28" s="374">
        <f t="shared" si="20"/>
        <v>0</v>
      </c>
      <c r="AV28" s="375">
        <f t="shared" si="21"/>
        <v>647.9</v>
      </c>
      <c r="AW28" s="380"/>
      <c r="AX28" s="380"/>
      <c r="AY28" s="374"/>
      <c r="AZ28" s="380"/>
      <c r="BA28" s="380"/>
      <c r="BB28" s="380"/>
      <c r="BC28" s="380"/>
      <c r="BD28" s="380"/>
      <c r="BE28" s="380"/>
      <c r="BF28" s="380"/>
      <c r="BG28" s="380"/>
      <c r="BH28" s="380"/>
      <c r="BI28" s="380"/>
      <c r="BJ28" s="380"/>
      <c r="BK28" s="380"/>
      <c r="BL28" s="380"/>
      <c r="BM28" s="380"/>
      <c r="BN28" s="380"/>
    </row>
    <row r="29" spans="1:66" s="383" customFormat="1" ht="33" customHeight="1">
      <c r="A29" s="484">
        <v>23</v>
      </c>
      <c r="B29" s="384">
        <v>51406</v>
      </c>
      <c r="C29" s="385" t="s">
        <v>19</v>
      </c>
      <c r="D29" s="376">
        <v>0</v>
      </c>
      <c r="E29" s="400"/>
      <c r="F29" s="386">
        <f t="shared" si="1"/>
        <v>0</v>
      </c>
      <c r="G29" s="376">
        <v>0</v>
      </c>
      <c r="H29" s="400">
        <f t="shared" si="2"/>
        <v>0</v>
      </c>
      <c r="I29" s="377">
        <f t="shared" si="3"/>
        <v>0</v>
      </c>
      <c r="J29" s="376">
        <v>0</v>
      </c>
      <c r="K29" s="400"/>
      <c r="L29" s="377">
        <f t="shared" si="4"/>
        <v>0</v>
      </c>
      <c r="M29" s="376">
        <v>0</v>
      </c>
      <c r="N29" s="400"/>
      <c r="O29" s="377">
        <f t="shared" si="5"/>
        <v>0</v>
      </c>
      <c r="P29" s="376">
        <v>0</v>
      </c>
      <c r="Q29" s="400"/>
      <c r="R29" s="377">
        <f t="shared" si="6"/>
        <v>0</v>
      </c>
      <c r="S29" s="376">
        <v>0</v>
      </c>
      <c r="T29" s="400"/>
      <c r="U29" s="377">
        <f t="shared" si="7"/>
        <v>0</v>
      </c>
      <c r="V29" s="376">
        <f t="shared" si="8"/>
        <v>0</v>
      </c>
      <c r="W29" s="376">
        <f t="shared" si="9"/>
        <v>0</v>
      </c>
      <c r="X29" s="374">
        <f t="shared" si="10"/>
        <v>0</v>
      </c>
      <c r="Y29" s="376">
        <v>0</v>
      </c>
      <c r="Z29" s="400"/>
      <c r="AA29" s="386">
        <f t="shared" si="11"/>
        <v>0</v>
      </c>
      <c r="AB29" s="376">
        <v>0</v>
      </c>
      <c r="AC29" s="400"/>
      <c r="AD29" s="386">
        <f t="shared" si="12"/>
        <v>0</v>
      </c>
      <c r="AE29" s="376">
        <v>0</v>
      </c>
      <c r="AF29" s="400"/>
      <c r="AG29" s="386">
        <f t="shared" si="13"/>
        <v>0</v>
      </c>
      <c r="AH29" s="376">
        <v>0</v>
      </c>
      <c r="AI29" s="400"/>
      <c r="AJ29" s="386">
        <f t="shared" si="14"/>
        <v>0</v>
      </c>
      <c r="AK29" s="376">
        <v>0</v>
      </c>
      <c r="AL29" s="400"/>
      <c r="AM29" s="377">
        <f t="shared" si="15"/>
        <v>0</v>
      </c>
      <c r="AN29" s="400">
        <v>10.86</v>
      </c>
      <c r="AO29" s="400"/>
      <c r="AP29" s="375">
        <f t="shared" si="16"/>
        <v>10.86</v>
      </c>
      <c r="AQ29" s="373">
        <f t="shared" si="0"/>
        <v>10.86</v>
      </c>
      <c r="AR29" s="374">
        <f t="shared" si="17"/>
        <v>0</v>
      </c>
      <c r="AS29" s="375">
        <f t="shared" si="18"/>
        <v>10.86</v>
      </c>
      <c r="AT29" s="373">
        <f t="shared" si="22"/>
        <v>10.86</v>
      </c>
      <c r="AU29" s="374">
        <f t="shared" si="20"/>
        <v>0</v>
      </c>
      <c r="AV29" s="375">
        <f t="shared" si="21"/>
        <v>10.86</v>
      </c>
      <c r="AW29" s="380"/>
      <c r="AX29" s="380"/>
      <c r="AY29" s="374"/>
      <c r="AZ29" s="380"/>
      <c r="BA29" s="380"/>
      <c r="BB29" s="380"/>
      <c r="BC29" s="380"/>
      <c r="BD29" s="380"/>
      <c r="BE29" s="380"/>
      <c r="BF29" s="380"/>
      <c r="BG29" s="380"/>
      <c r="BH29" s="380"/>
      <c r="BI29" s="380"/>
      <c r="BJ29" s="380"/>
      <c r="BK29" s="380"/>
      <c r="BL29" s="380"/>
      <c r="BM29" s="380"/>
      <c r="BN29" s="380"/>
    </row>
    <row r="30" spans="1:66" s="383" customFormat="1" ht="33" customHeight="1">
      <c r="A30" s="388">
        <v>24</v>
      </c>
      <c r="B30" s="384">
        <v>51407</v>
      </c>
      <c r="C30" s="385" t="s">
        <v>20</v>
      </c>
      <c r="D30" s="376">
        <v>0</v>
      </c>
      <c r="E30" s="400"/>
      <c r="F30" s="386">
        <f t="shared" si="1"/>
        <v>0</v>
      </c>
      <c r="G30" s="376">
        <v>0</v>
      </c>
      <c r="H30" s="400">
        <f t="shared" si="2"/>
        <v>0</v>
      </c>
      <c r="I30" s="377">
        <f t="shared" si="3"/>
        <v>0</v>
      </c>
      <c r="J30" s="376">
        <v>0</v>
      </c>
      <c r="K30" s="400"/>
      <c r="L30" s="377">
        <f t="shared" si="4"/>
        <v>0</v>
      </c>
      <c r="M30" s="376">
        <v>0</v>
      </c>
      <c r="N30" s="400"/>
      <c r="O30" s="377">
        <f t="shared" si="5"/>
        <v>0</v>
      </c>
      <c r="P30" s="376">
        <v>0</v>
      </c>
      <c r="Q30" s="400"/>
      <c r="R30" s="377">
        <f t="shared" si="6"/>
        <v>0</v>
      </c>
      <c r="S30" s="376">
        <v>0</v>
      </c>
      <c r="T30" s="400"/>
      <c r="U30" s="377">
        <f t="shared" si="7"/>
        <v>0</v>
      </c>
      <c r="V30" s="376">
        <f t="shared" si="8"/>
        <v>0</v>
      </c>
      <c r="W30" s="376">
        <f t="shared" si="9"/>
        <v>0</v>
      </c>
      <c r="X30" s="374">
        <f t="shared" si="10"/>
        <v>0</v>
      </c>
      <c r="Y30" s="376">
        <v>0</v>
      </c>
      <c r="Z30" s="400"/>
      <c r="AA30" s="386">
        <f t="shared" si="11"/>
        <v>0</v>
      </c>
      <c r="AB30" s="376">
        <v>0</v>
      </c>
      <c r="AC30" s="400"/>
      <c r="AD30" s="386">
        <f t="shared" si="12"/>
        <v>0</v>
      </c>
      <c r="AE30" s="376">
        <v>0</v>
      </c>
      <c r="AF30" s="400"/>
      <c r="AG30" s="386">
        <f t="shared" si="13"/>
        <v>0</v>
      </c>
      <c r="AH30" s="376">
        <v>0</v>
      </c>
      <c r="AI30" s="400"/>
      <c r="AJ30" s="386">
        <f t="shared" si="14"/>
        <v>0</v>
      </c>
      <c r="AK30" s="376">
        <v>0</v>
      </c>
      <c r="AL30" s="400"/>
      <c r="AM30" s="377">
        <f t="shared" si="15"/>
        <v>0</v>
      </c>
      <c r="AN30" s="400">
        <v>0</v>
      </c>
      <c r="AO30" s="400"/>
      <c r="AP30" s="375">
        <f t="shared" si="16"/>
        <v>0</v>
      </c>
      <c r="AQ30" s="373">
        <f t="shared" si="0"/>
        <v>0</v>
      </c>
      <c r="AR30" s="374">
        <f t="shared" si="17"/>
        <v>0</v>
      </c>
      <c r="AS30" s="375">
        <f t="shared" si="18"/>
        <v>0</v>
      </c>
      <c r="AT30" s="373">
        <f t="shared" si="22"/>
        <v>0</v>
      </c>
      <c r="AU30" s="374">
        <f t="shared" si="20"/>
        <v>0</v>
      </c>
      <c r="AV30" s="375">
        <f t="shared" si="21"/>
        <v>0</v>
      </c>
      <c r="AW30" s="380"/>
      <c r="AX30" s="380"/>
      <c r="AY30" s="374"/>
      <c r="AZ30" s="380"/>
      <c r="BA30" s="380"/>
      <c r="BB30" s="380"/>
      <c r="BC30" s="380"/>
      <c r="BD30" s="380"/>
      <c r="BE30" s="380"/>
      <c r="BF30" s="380"/>
      <c r="BG30" s="380"/>
      <c r="BH30" s="380"/>
      <c r="BI30" s="380"/>
      <c r="BJ30" s="380"/>
      <c r="BK30" s="380"/>
      <c r="BL30" s="380"/>
      <c r="BM30" s="380"/>
      <c r="BN30" s="380"/>
    </row>
    <row r="31" spans="1:66" s="383" customFormat="1" ht="33" customHeight="1">
      <c r="A31" s="484">
        <v>25</v>
      </c>
      <c r="B31" s="384">
        <v>51408</v>
      </c>
      <c r="C31" s="385" t="s">
        <v>21</v>
      </c>
      <c r="D31" s="376">
        <v>0</v>
      </c>
      <c r="E31" s="400"/>
      <c r="F31" s="386">
        <f t="shared" si="1"/>
        <v>0</v>
      </c>
      <c r="G31" s="376">
        <v>0</v>
      </c>
      <c r="H31" s="400">
        <f t="shared" si="2"/>
        <v>0</v>
      </c>
      <c r="I31" s="377">
        <f t="shared" si="3"/>
        <v>0</v>
      </c>
      <c r="J31" s="376">
        <v>0</v>
      </c>
      <c r="K31" s="400"/>
      <c r="L31" s="377">
        <f t="shared" si="4"/>
        <v>0</v>
      </c>
      <c r="M31" s="376">
        <v>0</v>
      </c>
      <c r="N31" s="400"/>
      <c r="O31" s="377">
        <f t="shared" si="5"/>
        <v>0</v>
      </c>
      <c r="P31" s="376">
        <v>0</v>
      </c>
      <c r="Q31" s="400"/>
      <c r="R31" s="377">
        <f t="shared" si="6"/>
        <v>0</v>
      </c>
      <c r="S31" s="376">
        <v>0</v>
      </c>
      <c r="T31" s="400"/>
      <c r="U31" s="377">
        <f t="shared" si="7"/>
        <v>0</v>
      </c>
      <c r="V31" s="376">
        <f t="shared" si="8"/>
        <v>0</v>
      </c>
      <c r="W31" s="376">
        <f t="shared" si="9"/>
        <v>0</v>
      </c>
      <c r="X31" s="374">
        <f t="shared" si="10"/>
        <v>0</v>
      </c>
      <c r="Y31" s="376">
        <v>0</v>
      </c>
      <c r="Z31" s="400"/>
      <c r="AA31" s="386">
        <f t="shared" si="11"/>
        <v>0</v>
      </c>
      <c r="AB31" s="376">
        <v>0</v>
      </c>
      <c r="AC31" s="400"/>
      <c r="AD31" s="386">
        <f t="shared" si="12"/>
        <v>0</v>
      </c>
      <c r="AE31" s="376">
        <v>0</v>
      </c>
      <c r="AF31" s="400"/>
      <c r="AG31" s="386">
        <f t="shared" si="13"/>
        <v>0</v>
      </c>
      <c r="AH31" s="376">
        <v>0</v>
      </c>
      <c r="AI31" s="400"/>
      <c r="AJ31" s="386">
        <f t="shared" si="14"/>
        <v>0</v>
      </c>
      <c r="AK31" s="376">
        <v>0</v>
      </c>
      <c r="AL31" s="400"/>
      <c r="AM31" s="377">
        <f t="shared" si="15"/>
        <v>0</v>
      </c>
      <c r="AN31" s="400">
        <v>0</v>
      </c>
      <c r="AO31" s="400"/>
      <c r="AP31" s="375">
        <f t="shared" si="16"/>
        <v>0</v>
      </c>
      <c r="AQ31" s="373">
        <f t="shared" si="0"/>
        <v>0</v>
      </c>
      <c r="AR31" s="374">
        <f t="shared" si="17"/>
        <v>0</v>
      </c>
      <c r="AS31" s="375">
        <f t="shared" si="18"/>
        <v>0</v>
      </c>
      <c r="AT31" s="373">
        <f t="shared" si="22"/>
        <v>0</v>
      </c>
      <c r="AU31" s="374">
        <f t="shared" si="20"/>
        <v>0</v>
      </c>
      <c r="AV31" s="375">
        <f t="shared" si="21"/>
        <v>0</v>
      </c>
      <c r="AW31" s="380"/>
      <c r="AX31" s="380"/>
      <c r="AY31" s="374"/>
      <c r="AZ31" s="380"/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  <c r="BK31" s="380"/>
      <c r="BL31" s="380"/>
      <c r="BM31" s="380"/>
      <c r="BN31" s="380"/>
    </row>
    <row r="32" spans="1:66" s="383" customFormat="1" ht="33" customHeight="1">
      <c r="A32" s="388">
        <v>26</v>
      </c>
      <c r="B32" s="384">
        <v>51409</v>
      </c>
      <c r="C32" s="385" t="s">
        <v>22</v>
      </c>
      <c r="D32" s="376">
        <v>11.24</v>
      </c>
      <c r="E32" s="400"/>
      <c r="F32" s="386">
        <f t="shared" si="1"/>
        <v>11.24</v>
      </c>
      <c r="G32" s="376">
        <v>11.24</v>
      </c>
      <c r="H32" s="400">
        <f t="shared" si="2"/>
        <v>0</v>
      </c>
      <c r="I32" s="377">
        <f t="shared" si="3"/>
        <v>11.24</v>
      </c>
      <c r="J32" s="376">
        <v>11.24</v>
      </c>
      <c r="K32" s="400"/>
      <c r="L32" s="377">
        <f t="shared" si="4"/>
        <v>11.24</v>
      </c>
      <c r="M32" s="376">
        <v>11.24</v>
      </c>
      <c r="N32" s="400"/>
      <c r="O32" s="377">
        <f t="shared" si="5"/>
        <v>11.24</v>
      </c>
      <c r="P32" s="376">
        <v>11.24</v>
      </c>
      <c r="Q32" s="400"/>
      <c r="R32" s="377">
        <f t="shared" si="6"/>
        <v>11.24</v>
      </c>
      <c r="S32" s="376">
        <v>11.24</v>
      </c>
      <c r="T32" s="400"/>
      <c r="U32" s="377">
        <f t="shared" si="7"/>
        <v>11.24</v>
      </c>
      <c r="V32" s="376">
        <f t="shared" si="8"/>
        <v>67.44</v>
      </c>
      <c r="W32" s="376">
        <f t="shared" si="9"/>
        <v>0</v>
      </c>
      <c r="X32" s="374">
        <f t="shared" si="10"/>
        <v>67.44</v>
      </c>
      <c r="Y32" s="376">
        <v>11.24</v>
      </c>
      <c r="Z32" s="400"/>
      <c r="AA32" s="386">
        <f t="shared" si="11"/>
        <v>11.24</v>
      </c>
      <c r="AB32" s="376">
        <v>11.24</v>
      </c>
      <c r="AC32" s="400"/>
      <c r="AD32" s="386">
        <f t="shared" si="12"/>
        <v>11.24</v>
      </c>
      <c r="AE32" s="376">
        <v>10.86</v>
      </c>
      <c r="AF32" s="400"/>
      <c r="AG32" s="386">
        <f t="shared" si="13"/>
        <v>10.86</v>
      </c>
      <c r="AH32" s="376">
        <v>11.24</v>
      </c>
      <c r="AI32" s="400"/>
      <c r="AJ32" s="386">
        <f t="shared" si="14"/>
        <v>11.24</v>
      </c>
      <c r="AK32" s="376">
        <v>11.24</v>
      </c>
      <c r="AL32" s="400"/>
      <c r="AM32" s="377">
        <f t="shared" si="15"/>
        <v>11.24</v>
      </c>
      <c r="AN32" s="400">
        <v>0</v>
      </c>
      <c r="AO32" s="400"/>
      <c r="AP32" s="375">
        <f t="shared" si="16"/>
        <v>0</v>
      </c>
      <c r="AQ32" s="373">
        <f t="shared" si="0"/>
        <v>55.820000000000007</v>
      </c>
      <c r="AR32" s="374">
        <f t="shared" si="17"/>
        <v>0</v>
      </c>
      <c r="AS32" s="375">
        <f t="shared" si="18"/>
        <v>55.820000000000007</v>
      </c>
      <c r="AT32" s="373">
        <f t="shared" si="22"/>
        <v>123.26</v>
      </c>
      <c r="AU32" s="374">
        <f t="shared" si="20"/>
        <v>0</v>
      </c>
      <c r="AV32" s="375">
        <f t="shared" si="21"/>
        <v>123.26</v>
      </c>
      <c r="AW32" s="380"/>
      <c r="AX32" s="380"/>
      <c r="AY32" s="374"/>
      <c r="AZ32" s="380"/>
      <c r="BA32" s="380"/>
      <c r="BB32" s="380"/>
      <c r="BC32" s="380"/>
      <c r="BD32" s="380"/>
      <c r="BE32" s="380"/>
      <c r="BF32" s="380"/>
      <c r="BG32" s="380"/>
      <c r="BH32" s="380"/>
      <c r="BI32" s="380"/>
      <c r="BJ32" s="380"/>
      <c r="BK32" s="380"/>
      <c r="BL32" s="380"/>
      <c r="BM32" s="380"/>
      <c r="BN32" s="380"/>
    </row>
    <row r="33" spans="1:66" s="383" customFormat="1" ht="33" customHeight="1">
      <c r="A33" s="484">
        <v>27</v>
      </c>
      <c r="B33" s="384">
        <v>51499</v>
      </c>
      <c r="C33" s="385" t="s">
        <v>23</v>
      </c>
      <c r="D33" s="376">
        <v>0</v>
      </c>
      <c r="E33" s="400"/>
      <c r="F33" s="386">
        <f t="shared" si="1"/>
        <v>0</v>
      </c>
      <c r="G33" s="376">
        <v>0</v>
      </c>
      <c r="H33" s="400">
        <f t="shared" si="2"/>
        <v>0</v>
      </c>
      <c r="I33" s="377">
        <f t="shared" si="3"/>
        <v>0</v>
      </c>
      <c r="J33" s="376">
        <v>0</v>
      </c>
      <c r="K33" s="400"/>
      <c r="L33" s="377">
        <f t="shared" si="4"/>
        <v>0</v>
      </c>
      <c r="M33" s="376">
        <v>0</v>
      </c>
      <c r="N33" s="400"/>
      <c r="O33" s="377">
        <f t="shared" si="5"/>
        <v>0</v>
      </c>
      <c r="P33" s="376">
        <v>0</v>
      </c>
      <c r="Q33" s="400"/>
      <c r="R33" s="377">
        <f t="shared" si="6"/>
        <v>0</v>
      </c>
      <c r="S33" s="376">
        <v>0</v>
      </c>
      <c r="T33" s="400"/>
      <c r="U33" s="377">
        <f t="shared" si="7"/>
        <v>0</v>
      </c>
      <c r="V33" s="376">
        <f t="shared" si="8"/>
        <v>0</v>
      </c>
      <c r="W33" s="376">
        <f t="shared" si="9"/>
        <v>0</v>
      </c>
      <c r="X33" s="374">
        <f t="shared" si="10"/>
        <v>0</v>
      </c>
      <c r="Y33" s="376">
        <v>0</v>
      </c>
      <c r="Z33" s="400"/>
      <c r="AA33" s="386">
        <f t="shared" si="11"/>
        <v>0</v>
      </c>
      <c r="AB33" s="376">
        <v>0</v>
      </c>
      <c r="AC33" s="400"/>
      <c r="AD33" s="386">
        <f t="shared" si="12"/>
        <v>0</v>
      </c>
      <c r="AE33" s="376">
        <v>0</v>
      </c>
      <c r="AF33" s="400"/>
      <c r="AG33" s="386">
        <f t="shared" si="13"/>
        <v>0</v>
      </c>
      <c r="AH33" s="376">
        <v>0</v>
      </c>
      <c r="AI33" s="400"/>
      <c r="AJ33" s="386">
        <f t="shared" si="14"/>
        <v>0</v>
      </c>
      <c r="AK33" s="376">
        <v>0</v>
      </c>
      <c r="AL33" s="400"/>
      <c r="AM33" s="377">
        <f t="shared" si="15"/>
        <v>0</v>
      </c>
      <c r="AN33" s="400">
        <v>0</v>
      </c>
      <c r="AO33" s="400"/>
      <c r="AP33" s="375">
        <f t="shared" si="16"/>
        <v>0</v>
      </c>
      <c r="AQ33" s="373">
        <f t="shared" si="0"/>
        <v>0</v>
      </c>
      <c r="AR33" s="374">
        <f t="shared" si="17"/>
        <v>0</v>
      </c>
      <c r="AS33" s="375">
        <f t="shared" si="18"/>
        <v>0</v>
      </c>
      <c r="AT33" s="373">
        <f t="shared" si="22"/>
        <v>0</v>
      </c>
      <c r="AU33" s="374">
        <f t="shared" si="20"/>
        <v>0</v>
      </c>
      <c r="AV33" s="375">
        <f t="shared" si="21"/>
        <v>0</v>
      </c>
      <c r="AW33" s="380"/>
      <c r="AX33" s="380"/>
      <c r="AY33" s="374"/>
      <c r="AZ33" s="380"/>
      <c r="BA33" s="380"/>
      <c r="BB33" s="380"/>
      <c r="BC33" s="380"/>
      <c r="BD33" s="380"/>
      <c r="BE33" s="380"/>
      <c r="BF33" s="380"/>
      <c r="BG33" s="380"/>
      <c r="BH33" s="380"/>
      <c r="BI33" s="380"/>
      <c r="BJ33" s="380"/>
      <c r="BK33" s="380"/>
      <c r="BL33" s="380"/>
      <c r="BM33" s="380"/>
      <c r="BN33" s="380"/>
    </row>
    <row r="34" spans="1:66" s="383" customFormat="1" ht="33" customHeight="1">
      <c r="A34" s="388">
        <v>28</v>
      </c>
      <c r="B34" s="384">
        <v>51601</v>
      </c>
      <c r="C34" s="385" t="s">
        <v>24</v>
      </c>
      <c r="D34" s="376">
        <v>0</v>
      </c>
      <c r="E34" s="400"/>
      <c r="F34" s="386">
        <f t="shared" si="1"/>
        <v>0</v>
      </c>
      <c r="G34" s="376">
        <v>0</v>
      </c>
      <c r="H34" s="400">
        <f t="shared" si="2"/>
        <v>0</v>
      </c>
      <c r="I34" s="377">
        <f t="shared" si="3"/>
        <v>0</v>
      </c>
      <c r="J34" s="376">
        <v>0</v>
      </c>
      <c r="K34" s="400"/>
      <c r="L34" s="377">
        <f t="shared" si="4"/>
        <v>0</v>
      </c>
      <c r="M34" s="376">
        <v>0</v>
      </c>
      <c r="N34" s="400"/>
      <c r="O34" s="377">
        <f t="shared" si="5"/>
        <v>0</v>
      </c>
      <c r="P34" s="376">
        <v>0</v>
      </c>
      <c r="Q34" s="400"/>
      <c r="R34" s="377">
        <f t="shared" si="6"/>
        <v>0</v>
      </c>
      <c r="S34" s="376">
        <v>0</v>
      </c>
      <c r="T34" s="400"/>
      <c r="U34" s="377">
        <f t="shared" si="7"/>
        <v>0</v>
      </c>
      <c r="V34" s="376">
        <f t="shared" si="8"/>
        <v>0</v>
      </c>
      <c r="W34" s="376">
        <f t="shared" si="9"/>
        <v>0</v>
      </c>
      <c r="X34" s="374">
        <f t="shared" si="10"/>
        <v>0</v>
      </c>
      <c r="Y34" s="376">
        <v>0</v>
      </c>
      <c r="Z34" s="400"/>
      <c r="AA34" s="386">
        <f t="shared" si="11"/>
        <v>0</v>
      </c>
      <c r="AB34" s="376">
        <v>0</v>
      </c>
      <c r="AC34" s="400"/>
      <c r="AD34" s="386">
        <f t="shared" si="12"/>
        <v>0</v>
      </c>
      <c r="AE34" s="376">
        <v>0</v>
      </c>
      <c r="AF34" s="400"/>
      <c r="AG34" s="386">
        <f t="shared" si="13"/>
        <v>0</v>
      </c>
      <c r="AH34" s="376">
        <v>0</v>
      </c>
      <c r="AI34" s="400"/>
      <c r="AJ34" s="386">
        <f t="shared" si="14"/>
        <v>0</v>
      </c>
      <c r="AK34" s="376">
        <v>0</v>
      </c>
      <c r="AL34" s="400"/>
      <c r="AM34" s="377">
        <f t="shared" si="15"/>
        <v>0</v>
      </c>
      <c r="AN34" s="400">
        <v>0</v>
      </c>
      <c r="AO34" s="400"/>
      <c r="AP34" s="375">
        <f t="shared" si="16"/>
        <v>0</v>
      </c>
      <c r="AQ34" s="373">
        <f t="shared" si="0"/>
        <v>0</v>
      </c>
      <c r="AR34" s="374">
        <f t="shared" si="17"/>
        <v>0</v>
      </c>
      <c r="AS34" s="375">
        <f t="shared" si="18"/>
        <v>0</v>
      </c>
      <c r="AT34" s="373">
        <f t="shared" si="22"/>
        <v>0</v>
      </c>
      <c r="AU34" s="374">
        <f t="shared" si="20"/>
        <v>0</v>
      </c>
      <c r="AV34" s="375">
        <f t="shared" si="21"/>
        <v>0</v>
      </c>
      <c r="AW34" s="380"/>
      <c r="AX34" s="380"/>
      <c r="AY34" s="374"/>
      <c r="AZ34" s="380"/>
      <c r="BA34" s="380"/>
      <c r="BB34" s="380"/>
      <c r="BC34" s="380"/>
      <c r="BD34" s="380"/>
      <c r="BE34" s="380"/>
      <c r="BF34" s="380"/>
      <c r="BG34" s="380"/>
      <c r="BH34" s="380"/>
      <c r="BI34" s="380"/>
      <c r="BJ34" s="380"/>
      <c r="BK34" s="380"/>
      <c r="BL34" s="380"/>
      <c r="BM34" s="380"/>
      <c r="BN34" s="380"/>
    </row>
    <row r="35" spans="1:66" s="383" customFormat="1" ht="33" customHeight="1">
      <c r="A35" s="484">
        <v>29</v>
      </c>
      <c r="B35" s="384">
        <v>51602</v>
      </c>
      <c r="C35" s="385" t="s">
        <v>25</v>
      </c>
      <c r="D35" s="376">
        <v>0</v>
      </c>
      <c r="E35" s="400"/>
      <c r="F35" s="386">
        <f t="shared" si="1"/>
        <v>0</v>
      </c>
      <c r="G35" s="376">
        <v>0</v>
      </c>
      <c r="H35" s="400">
        <f t="shared" si="2"/>
        <v>0</v>
      </c>
      <c r="I35" s="377">
        <f t="shared" si="3"/>
        <v>0</v>
      </c>
      <c r="J35" s="376">
        <v>0</v>
      </c>
      <c r="K35" s="400"/>
      <c r="L35" s="377">
        <f t="shared" si="4"/>
        <v>0</v>
      </c>
      <c r="M35" s="376">
        <v>0</v>
      </c>
      <c r="N35" s="400"/>
      <c r="O35" s="377">
        <f t="shared" si="5"/>
        <v>0</v>
      </c>
      <c r="P35" s="376">
        <v>0</v>
      </c>
      <c r="Q35" s="400"/>
      <c r="R35" s="377">
        <f t="shared" si="6"/>
        <v>0</v>
      </c>
      <c r="S35" s="376">
        <v>0</v>
      </c>
      <c r="T35" s="400"/>
      <c r="U35" s="377">
        <f t="shared" si="7"/>
        <v>0</v>
      </c>
      <c r="V35" s="376">
        <f t="shared" si="8"/>
        <v>0</v>
      </c>
      <c r="W35" s="376">
        <f t="shared" si="9"/>
        <v>0</v>
      </c>
      <c r="X35" s="374">
        <f t="shared" si="10"/>
        <v>0</v>
      </c>
      <c r="Y35" s="376">
        <v>0</v>
      </c>
      <c r="Z35" s="400"/>
      <c r="AA35" s="386">
        <f t="shared" si="11"/>
        <v>0</v>
      </c>
      <c r="AB35" s="376">
        <v>0</v>
      </c>
      <c r="AC35" s="400"/>
      <c r="AD35" s="386">
        <f t="shared" si="12"/>
        <v>0</v>
      </c>
      <c r="AE35" s="376">
        <v>0</v>
      </c>
      <c r="AF35" s="400"/>
      <c r="AG35" s="386">
        <f t="shared" si="13"/>
        <v>0</v>
      </c>
      <c r="AH35" s="376">
        <v>0</v>
      </c>
      <c r="AI35" s="400"/>
      <c r="AJ35" s="386">
        <f t="shared" si="14"/>
        <v>0</v>
      </c>
      <c r="AK35" s="376">
        <v>0</v>
      </c>
      <c r="AL35" s="400"/>
      <c r="AM35" s="377">
        <f t="shared" si="15"/>
        <v>0</v>
      </c>
      <c r="AN35" s="400">
        <v>0</v>
      </c>
      <c r="AO35" s="400"/>
      <c r="AP35" s="375">
        <f t="shared" si="16"/>
        <v>0</v>
      </c>
      <c r="AQ35" s="373">
        <f t="shared" si="0"/>
        <v>0</v>
      </c>
      <c r="AR35" s="374">
        <f t="shared" si="17"/>
        <v>0</v>
      </c>
      <c r="AS35" s="375">
        <f t="shared" si="18"/>
        <v>0</v>
      </c>
      <c r="AT35" s="373">
        <f t="shared" si="22"/>
        <v>0</v>
      </c>
      <c r="AU35" s="374">
        <f t="shared" si="20"/>
        <v>0</v>
      </c>
      <c r="AV35" s="375">
        <f t="shared" si="21"/>
        <v>0</v>
      </c>
      <c r="AW35" s="380"/>
      <c r="AX35" s="380"/>
      <c r="AY35" s="374"/>
      <c r="AZ35" s="380"/>
      <c r="BA35" s="380"/>
      <c r="BB35" s="380"/>
      <c r="BC35" s="380"/>
      <c r="BD35" s="380"/>
      <c r="BE35" s="380"/>
      <c r="BF35" s="380"/>
      <c r="BG35" s="380"/>
      <c r="BH35" s="380"/>
      <c r="BI35" s="380"/>
      <c r="BJ35" s="380"/>
      <c r="BK35" s="380"/>
      <c r="BL35" s="380"/>
      <c r="BM35" s="380"/>
      <c r="BN35" s="380"/>
    </row>
    <row r="36" spans="1:66" s="383" customFormat="1" ht="33" customHeight="1">
      <c r="A36" s="388">
        <v>30</v>
      </c>
      <c r="B36" s="384">
        <v>51603</v>
      </c>
      <c r="C36" s="385" t="s">
        <v>26</v>
      </c>
      <c r="D36" s="376">
        <v>0</v>
      </c>
      <c r="E36" s="400"/>
      <c r="F36" s="386">
        <f t="shared" si="1"/>
        <v>0</v>
      </c>
      <c r="G36" s="376">
        <v>0</v>
      </c>
      <c r="H36" s="400">
        <f t="shared" si="2"/>
        <v>0</v>
      </c>
      <c r="I36" s="377">
        <f t="shared" si="3"/>
        <v>0</v>
      </c>
      <c r="J36" s="376">
        <v>0</v>
      </c>
      <c r="K36" s="400"/>
      <c r="L36" s="377">
        <f t="shared" si="4"/>
        <v>0</v>
      </c>
      <c r="M36" s="376">
        <v>0</v>
      </c>
      <c r="N36" s="400"/>
      <c r="O36" s="377">
        <f t="shared" si="5"/>
        <v>0</v>
      </c>
      <c r="P36" s="376">
        <v>0</v>
      </c>
      <c r="Q36" s="400"/>
      <c r="R36" s="377">
        <f t="shared" si="6"/>
        <v>0</v>
      </c>
      <c r="S36" s="376">
        <v>0</v>
      </c>
      <c r="T36" s="400"/>
      <c r="U36" s="377">
        <f t="shared" si="7"/>
        <v>0</v>
      </c>
      <c r="V36" s="376">
        <f t="shared" si="8"/>
        <v>0</v>
      </c>
      <c r="W36" s="376">
        <f t="shared" si="9"/>
        <v>0</v>
      </c>
      <c r="X36" s="374">
        <f t="shared" si="10"/>
        <v>0</v>
      </c>
      <c r="Y36" s="376">
        <v>0</v>
      </c>
      <c r="Z36" s="400"/>
      <c r="AA36" s="386">
        <f t="shared" si="11"/>
        <v>0</v>
      </c>
      <c r="AB36" s="376">
        <v>0</v>
      </c>
      <c r="AC36" s="400"/>
      <c r="AD36" s="386">
        <f t="shared" si="12"/>
        <v>0</v>
      </c>
      <c r="AE36" s="376">
        <v>0</v>
      </c>
      <c r="AF36" s="400"/>
      <c r="AG36" s="386">
        <f t="shared" si="13"/>
        <v>0</v>
      </c>
      <c r="AH36" s="376">
        <v>0</v>
      </c>
      <c r="AI36" s="400"/>
      <c r="AJ36" s="386">
        <f t="shared" si="14"/>
        <v>0</v>
      </c>
      <c r="AK36" s="376">
        <v>0</v>
      </c>
      <c r="AL36" s="400"/>
      <c r="AM36" s="377">
        <f t="shared" si="15"/>
        <v>0</v>
      </c>
      <c r="AN36" s="400">
        <v>0</v>
      </c>
      <c r="AO36" s="400"/>
      <c r="AP36" s="375">
        <f t="shared" si="16"/>
        <v>0</v>
      </c>
      <c r="AQ36" s="373">
        <f t="shared" si="0"/>
        <v>0</v>
      </c>
      <c r="AR36" s="374">
        <f t="shared" si="17"/>
        <v>0</v>
      </c>
      <c r="AS36" s="375">
        <f t="shared" si="18"/>
        <v>0</v>
      </c>
      <c r="AT36" s="373">
        <f t="shared" si="22"/>
        <v>0</v>
      </c>
      <c r="AU36" s="374">
        <f t="shared" si="20"/>
        <v>0</v>
      </c>
      <c r="AV36" s="375">
        <f t="shared" si="21"/>
        <v>0</v>
      </c>
      <c r="AW36" s="380"/>
      <c r="AX36" s="380"/>
      <c r="AY36" s="374"/>
      <c r="AZ36" s="380"/>
      <c r="BA36" s="380"/>
      <c r="BB36" s="380"/>
      <c r="BC36" s="380"/>
      <c r="BD36" s="380"/>
      <c r="BE36" s="380"/>
      <c r="BF36" s="380"/>
      <c r="BG36" s="380"/>
      <c r="BH36" s="380"/>
      <c r="BI36" s="380"/>
      <c r="BJ36" s="380"/>
      <c r="BK36" s="380"/>
      <c r="BL36" s="380"/>
      <c r="BM36" s="380"/>
      <c r="BN36" s="380"/>
    </row>
    <row r="37" spans="1:66" s="383" customFormat="1" ht="33" customHeight="1">
      <c r="A37" s="484">
        <v>31</v>
      </c>
      <c r="B37" s="384">
        <v>51604</v>
      </c>
      <c r="C37" s="385" t="s">
        <v>27</v>
      </c>
      <c r="D37" s="376">
        <v>0</v>
      </c>
      <c r="E37" s="400"/>
      <c r="F37" s="386">
        <f t="shared" si="1"/>
        <v>0</v>
      </c>
      <c r="G37" s="376">
        <v>0</v>
      </c>
      <c r="H37" s="400">
        <f t="shared" si="2"/>
        <v>0</v>
      </c>
      <c r="I37" s="377">
        <f t="shared" si="3"/>
        <v>0</v>
      </c>
      <c r="J37" s="376">
        <v>0</v>
      </c>
      <c r="K37" s="400"/>
      <c r="L37" s="377">
        <f t="shared" si="4"/>
        <v>0</v>
      </c>
      <c r="M37" s="376">
        <v>0</v>
      </c>
      <c r="N37" s="400"/>
      <c r="O37" s="377">
        <f t="shared" si="5"/>
        <v>0</v>
      </c>
      <c r="P37" s="376">
        <v>0</v>
      </c>
      <c r="Q37" s="400"/>
      <c r="R37" s="377">
        <f t="shared" si="6"/>
        <v>0</v>
      </c>
      <c r="S37" s="376">
        <v>0</v>
      </c>
      <c r="T37" s="400"/>
      <c r="U37" s="377">
        <f t="shared" si="7"/>
        <v>0</v>
      </c>
      <c r="V37" s="376">
        <f t="shared" si="8"/>
        <v>0</v>
      </c>
      <c r="W37" s="376">
        <f t="shared" si="9"/>
        <v>0</v>
      </c>
      <c r="X37" s="374">
        <f t="shared" si="10"/>
        <v>0</v>
      </c>
      <c r="Y37" s="376">
        <v>0</v>
      </c>
      <c r="Z37" s="400"/>
      <c r="AA37" s="386">
        <f t="shared" si="11"/>
        <v>0</v>
      </c>
      <c r="AB37" s="376">
        <v>0</v>
      </c>
      <c r="AC37" s="400"/>
      <c r="AD37" s="386">
        <f t="shared" si="12"/>
        <v>0</v>
      </c>
      <c r="AE37" s="376">
        <v>0</v>
      </c>
      <c r="AF37" s="400"/>
      <c r="AG37" s="386">
        <f t="shared" si="13"/>
        <v>0</v>
      </c>
      <c r="AH37" s="376">
        <v>0</v>
      </c>
      <c r="AI37" s="400"/>
      <c r="AJ37" s="386">
        <f t="shared" si="14"/>
        <v>0</v>
      </c>
      <c r="AK37" s="376">
        <v>0</v>
      </c>
      <c r="AL37" s="400"/>
      <c r="AM37" s="377">
        <f t="shared" si="15"/>
        <v>0</v>
      </c>
      <c r="AN37" s="400">
        <v>0</v>
      </c>
      <c r="AO37" s="400"/>
      <c r="AP37" s="375">
        <f t="shared" si="16"/>
        <v>0</v>
      </c>
      <c r="AQ37" s="373">
        <f t="shared" si="0"/>
        <v>0</v>
      </c>
      <c r="AR37" s="374">
        <f t="shared" si="17"/>
        <v>0</v>
      </c>
      <c r="AS37" s="375">
        <f t="shared" si="18"/>
        <v>0</v>
      </c>
      <c r="AT37" s="373">
        <f t="shared" si="22"/>
        <v>0</v>
      </c>
      <c r="AU37" s="374">
        <f t="shared" si="20"/>
        <v>0</v>
      </c>
      <c r="AV37" s="375">
        <f t="shared" si="21"/>
        <v>0</v>
      </c>
      <c r="AW37" s="380"/>
      <c r="AX37" s="380"/>
      <c r="AY37" s="374"/>
      <c r="AZ37" s="380"/>
      <c r="BA37" s="380"/>
      <c r="BB37" s="380"/>
      <c r="BC37" s="380"/>
      <c r="BD37" s="380"/>
      <c r="BE37" s="380"/>
      <c r="BF37" s="380"/>
      <c r="BG37" s="380"/>
      <c r="BH37" s="380"/>
      <c r="BI37" s="380"/>
      <c r="BJ37" s="380"/>
      <c r="BK37" s="380"/>
      <c r="BL37" s="380"/>
      <c r="BM37" s="380"/>
      <c r="BN37" s="380"/>
    </row>
    <row r="38" spans="1:66" s="383" customFormat="1" ht="33" customHeight="1">
      <c r="A38" s="388">
        <v>32</v>
      </c>
      <c r="B38" s="384">
        <v>51605</v>
      </c>
      <c r="C38" s="385" t="s">
        <v>28</v>
      </c>
      <c r="D38" s="376">
        <v>0</v>
      </c>
      <c r="E38" s="400"/>
      <c r="F38" s="386">
        <f t="shared" si="1"/>
        <v>0</v>
      </c>
      <c r="G38" s="376">
        <v>0</v>
      </c>
      <c r="H38" s="400">
        <f t="shared" si="2"/>
        <v>0</v>
      </c>
      <c r="I38" s="377">
        <f t="shared" si="3"/>
        <v>0</v>
      </c>
      <c r="J38" s="376">
        <v>0</v>
      </c>
      <c r="K38" s="400"/>
      <c r="L38" s="377">
        <f t="shared" si="4"/>
        <v>0</v>
      </c>
      <c r="M38" s="376">
        <v>0</v>
      </c>
      <c r="N38" s="400"/>
      <c r="O38" s="377">
        <f t="shared" si="5"/>
        <v>0</v>
      </c>
      <c r="P38" s="376">
        <v>0</v>
      </c>
      <c r="Q38" s="400"/>
      <c r="R38" s="377">
        <f t="shared" si="6"/>
        <v>0</v>
      </c>
      <c r="S38" s="376">
        <v>0</v>
      </c>
      <c r="T38" s="400"/>
      <c r="U38" s="377">
        <f t="shared" si="7"/>
        <v>0</v>
      </c>
      <c r="V38" s="376">
        <f t="shared" si="8"/>
        <v>0</v>
      </c>
      <c r="W38" s="376">
        <f t="shared" si="9"/>
        <v>0</v>
      </c>
      <c r="X38" s="374">
        <f t="shared" si="10"/>
        <v>0</v>
      </c>
      <c r="Y38" s="376">
        <v>0</v>
      </c>
      <c r="Z38" s="400"/>
      <c r="AA38" s="386">
        <f t="shared" si="11"/>
        <v>0</v>
      </c>
      <c r="AB38" s="376">
        <v>0</v>
      </c>
      <c r="AC38" s="400"/>
      <c r="AD38" s="386">
        <f t="shared" si="12"/>
        <v>0</v>
      </c>
      <c r="AE38" s="376">
        <v>0</v>
      </c>
      <c r="AF38" s="400"/>
      <c r="AG38" s="386">
        <f t="shared" si="13"/>
        <v>0</v>
      </c>
      <c r="AH38" s="376">
        <v>0</v>
      </c>
      <c r="AI38" s="400"/>
      <c r="AJ38" s="386">
        <f t="shared" si="14"/>
        <v>0</v>
      </c>
      <c r="AK38" s="376">
        <v>0</v>
      </c>
      <c r="AL38" s="400"/>
      <c r="AM38" s="377">
        <f t="shared" si="15"/>
        <v>0</v>
      </c>
      <c r="AN38" s="400">
        <v>0</v>
      </c>
      <c r="AO38" s="400"/>
      <c r="AP38" s="375">
        <f t="shared" si="16"/>
        <v>0</v>
      </c>
      <c r="AQ38" s="373">
        <f t="shared" si="0"/>
        <v>0</v>
      </c>
      <c r="AR38" s="374">
        <f t="shared" si="17"/>
        <v>0</v>
      </c>
      <c r="AS38" s="375">
        <f t="shared" si="18"/>
        <v>0</v>
      </c>
      <c r="AT38" s="373">
        <f t="shared" si="22"/>
        <v>0</v>
      </c>
      <c r="AU38" s="374">
        <f t="shared" si="20"/>
        <v>0</v>
      </c>
      <c r="AV38" s="375">
        <f t="shared" si="21"/>
        <v>0</v>
      </c>
      <c r="AW38" s="380"/>
      <c r="AX38" s="380"/>
      <c r="AY38" s="374"/>
      <c r="AZ38" s="380"/>
      <c r="BA38" s="380"/>
      <c r="BB38" s="380"/>
      <c r="BC38" s="380"/>
      <c r="BD38" s="380"/>
      <c r="BE38" s="380"/>
      <c r="BF38" s="380"/>
      <c r="BG38" s="380"/>
      <c r="BH38" s="380"/>
      <c r="BI38" s="380"/>
      <c r="BJ38" s="380"/>
      <c r="BK38" s="380"/>
      <c r="BL38" s="380"/>
      <c r="BM38" s="380"/>
      <c r="BN38" s="380"/>
    </row>
    <row r="39" spans="1:66" s="383" customFormat="1" ht="33" customHeight="1">
      <c r="A39" s="484">
        <v>33</v>
      </c>
      <c r="B39" s="384">
        <v>51606</v>
      </c>
      <c r="C39" s="385" t="s">
        <v>29</v>
      </c>
      <c r="D39" s="376">
        <v>0</v>
      </c>
      <c r="E39" s="400"/>
      <c r="F39" s="386">
        <f t="shared" si="1"/>
        <v>0</v>
      </c>
      <c r="G39" s="376">
        <v>0</v>
      </c>
      <c r="H39" s="400">
        <f t="shared" si="2"/>
        <v>0</v>
      </c>
      <c r="I39" s="377">
        <f t="shared" si="3"/>
        <v>0</v>
      </c>
      <c r="J39" s="376">
        <v>0</v>
      </c>
      <c r="K39" s="400"/>
      <c r="L39" s="377">
        <f t="shared" si="4"/>
        <v>0</v>
      </c>
      <c r="M39" s="376">
        <v>0</v>
      </c>
      <c r="N39" s="400"/>
      <c r="O39" s="377">
        <f t="shared" si="5"/>
        <v>0</v>
      </c>
      <c r="P39" s="376">
        <v>0</v>
      </c>
      <c r="Q39" s="400"/>
      <c r="R39" s="377">
        <f t="shared" si="6"/>
        <v>0</v>
      </c>
      <c r="S39" s="376">
        <v>0</v>
      </c>
      <c r="T39" s="400"/>
      <c r="U39" s="377">
        <f t="shared" si="7"/>
        <v>0</v>
      </c>
      <c r="V39" s="376">
        <f t="shared" si="8"/>
        <v>0</v>
      </c>
      <c r="W39" s="376">
        <f t="shared" si="9"/>
        <v>0</v>
      </c>
      <c r="X39" s="374">
        <f t="shared" si="10"/>
        <v>0</v>
      </c>
      <c r="Y39" s="376">
        <v>0</v>
      </c>
      <c r="Z39" s="400"/>
      <c r="AA39" s="386">
        <f t="shared" si="11"/>
        <v>0</v>
      </c>
      <c r="AB39" s="376">
        <v>0</v>
      </c>
      <c r="AC39" s="400"/>
      <c r="AD39" s="386">
        <f t="shared" si="12"/>
        <v>0</v>
      </c>
      <c r="AE39" s="376">
        <v>0</v>
      </c>
      <c r="AF39" s="400"/>
      <c r="AG39" s="386">
        <f t="shared" si="13"/>
        <v>0</v>
      </c>
      <c r="AH39" s="376">
        <v>0</v>
      </c>
      <c r="AI39" s="400"/>
      <c r="AJ39" s="386">
        <f t="shared" si="14"/>
        <v>0</v>
      </c>
      <c r="AK39" s="376">
        <v>0</v>
      </c>
      <c r="AL39" s="400"/>
      <c r="AM39" s="377">
        <f t="shared" si="15"/>
        <v>0</v>
      </c>
      <c r="AN39" s="400">
        <v>0</v>
      </c>
      <c r="AO39" s="400"/>
      <c r="AP39" s="375">
        <f t="shared" si="16"/>
        <v>0</v>
      </c>
      <c r="AQ39" s="373">
        <f t="shared" si="0"/>
        <v>0</v>
      </c>
      <c r="AR39" s="374">
        <f t="shared" si="17"/>
        <v>0</v>
      </c>
      <c r="AS39" s="375">
        <f t="shared" si="18"/>
        <v>0</v>
      </c>
      <c r="AT39" s="373">
        <f t="shared" si="22"/>
        <v>0</v>
      </c>
      <c r="AU39" s="374">
        <f t="shared" si="20"/>
        <v>0</v>
      </c>
      <c r="AV39" s="375">
        <f t="shared" si="21"/>
        <v>0</v>
      </c>
      <c r="AW39" s="380"/>
      <c r="AX39" s="380"/>
      <c r="AY39" s="374"/>
      <c r="AZ39" s="380"/>
      <c r="BA39" s="380"/>
      <c r="BB39" s="380"/>
      <c r="BC39" s="380"/>
      <c r="BD39" s="380"/>
      <c r="BE39" s="380"/>
      <c r="BF39" s="380"/>
      <c r="BG39" s="380"/>
      <c r="BH39" s="380"/>
      <c r="BI39" s="380"/>
      <c r="BJ39" s="380"/>
      <c r="BK39" s="380"/>
      <c r="BL39" s="380"/>
      <c r="BM39" s="380"/>
      <c r="BN39" s="380"/>
    </row>
    <row r="40" spans="1:66" s="383" customFormat="1" ht="33" customHeight="1">
      <c r="A40" s="388">
        <v>34</v>
      </c>
      <c r="B40" s="384">
        <v>51607</v>
      </c>
      <c r="C40" s="385" t="s">
        <v>30</v>
      </c>
      <c r="D40" s="376">
        <v>0</v>
      </c>
      <c r="E40" s="400"/>
      <c r="F40" s="386">
        <f t="shared" si="1"/>
        <v>0</v>
      </c>
      <c r="G40" s="376">
        <v>0</v>
      </c>
      <c r="H40" s="400">
        <f t="shared" si="2"/>
        <v>0</v>
      </c>
      <c r="I40" s="377">
        <f t="shared" si="3"/>
        <v>0</v>
      </c>
      <c r="J40" s="376">
        <v>0</v>
      </c>
      <c r="K40" s="400"/>
      <c r="L40" s="377">
        <f t="shared" si="4"/>
        <v>0</v>
      </c>
      <c r="M40" s="376">
        <v>0</v>
      </c>
      <c r="N40" s="400"/>
      <c r="O40" s="377">
        <f t="shared" si="5"/>
        <v>0</v>
      </c>
      <c r="P40" s="376">
        <v>0</v>
      </c>
      <c r="Q40" s="400"/>
      <c r="R40" s="377">
        <f t="shared" si="6"/>
        <v>0</v>
      </c>
      <c r="S40" s="376">
        <v>0</v>
      </c>
      <c r="T40" s="400"/>
      <c r="U40" s="377">
        <f t="shared" si="7"/>
        <v>0</v>
      </c>
      <c r="V40" s="376">
        <f t="shared" si="8"/>
        <v>0</v>
      </c>
      <c r="W40" s="376">
        <f t="shared" si="9"/>
        <v>0</v>
      </c>
      <c r="X40" s="374">
        <f t="shared" si="10"/>
        <v>0</v>
      </c>
      <c r="Y40" s="376">
        <v>0</v>
      </c>
      <c r="Z40" s="400"/>
      <c r="AA40" s="386">
        <f t="shared" si="11"/>
        <v>0</v>
      </c>
      <c r="AB40" s="376">
        <v>0</v>
      </c>
      <c r="AC40" s="400"/>
      <c r="AD40" s="386">
        <f t="shared" si="12"/>
        <v>0</v>
      </c>
      <c r="AE40" s="376">
        <v>0</v>
      </c>
      <c r="AF40" s="400"/>
      <c r="AG40" s="386">
        <f t="shared" si="13"/>
        <v>0</v>
      </c>
      <c r="AH40" s="376">
        <v>0</v>
      </c>
      <c r="AI40" s="400"/>
      <c r="AJ40" s="386">
        <f t="shared" si="14"/>
        <v>0</v>
      </c>
      <c r="AK40" s="376">
        <v>0</v>
      </c>
      <c r="AL40" s="400"/>
      <c r="AM40" s="377">
        <f t="shared" si="15"/>
        <v>0</v>
      </c>
      <c r="AN40" s="400">
        <v>13</v>
      </c>
      <c r="AO40" s="400"/>
      <c r="AP40" s="375">
        <f t="shared" si="16"/>
        <v>13</v>
      </c>
      <c r="AQ40" s="373">
        <f t="shared" si="0"/>
        <v>13</v>
      </c>
      <c r="AR40" s="374">
        <f t="shared" si="17"/>
        <v>0</v>
      </c>
      <c r="AS40" s="375">
        <f t="shared" si="18"/>
        <v>13</v>
      </c>
      <c r="AT40" s="373">
        <f t="shared" si="22"/>
        <v>13</v>
      </c>
      <c r="AU40" s="374">
        <f t="shared" si="20"/>
        <v>0</v>
      </c>
      <c r="AV40" s="375">
        <f t="shared" si="21"/>
        <v>13</v>
      </c>
      <c r="AW40" s="380"/>
      <c r="AX40" s="380"/>
      <c r="AY40" s="374"/>
      <c r="AZ40" s="380"/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  <c r="BL40" s="380"/>
      <c r="BM40" s="380"/>
      <c r="BN40" s="380"/>
    </row>
    <row r="41" spans="1:66" s="383" customFormat="1" ht="33" customHeight="1">
      <c r="A41" s="484">
        <v>35</v>
      </c>
      <c r="B41" s="384">
        <v>51608</v>
      </c>
      <c r="C41" s="385" t="s">
        <v>31</v>
      </c>
      <c r="D41" s="376">
        <v>0</v>
      </c>
      <c r="E41" s="400"/>
      <c r="F41" s="386">
        <f t="shared" si="1"/>
        <v>0</v>
      </c>
      <c r="G41" s="376">
        <v>0</v>
      </c>
      <c r="H41" s="400">
        <f t="shared" si="2"/>
        <v>0</v>
      </c>
      <c r="I41" s="377">
        <f t="shared" si="3"/>
        <v>0</v>
      </c>
      <c r="J41" s="376">
        <v>0</v>
      </c>
      <c r="K41" s="400"/>
      <c r="L41" s="377">
        <f t="shared" si="4"/>
        <v>0</v>
      </c>
      <c r="M41" s="376">
        <v>0</v>
      </c>
      <c r="N41" s="400"/>
      <c r="O41" s="377">
        <f t="shared" si="5"/>
        <v>0</v>
      </c>
      <c r="P41" s="376">
        <v>0</v>
      </c>
      <c r="Q41" s="400"/>
      <c r="R41" s="377">
        <f t="shared" si="6"/>
        <v>0</v>
      </c>
      <c r="S41" s="376">
        <v>0</v>
      </c>
      <c r="T41" s="400"/>
      <c r="U41" s="377">
        <f t="shared" si="7"/>
        <v>0</v>
      </c>
      <c r="V41" s="376">
        <f t="shared" si="8"/>
        <v>0</v>
      </c>
      <c r="W41" s="376">
        <f t="shared" si="9"/>
        <v>0</v>
      </c>
      <c r="X41" s="374">
        <f t="shared" si="10"/>
        <v>0</v>
      </c>
      <c r="Y41" s="376">
        <v>0</v>
      </c>
      <c r="Z41" s="400"/>
      <c r="AA41" s="386">
        <f t="shared" si="11"/>
        <v>0</v>
      </c>
      <c r="AB41" s="376">
        <v>0</v>
      </c>
      <c r="AC41" s="400"/>
      <c r="AD41" s="386">
        <f t="shared" si="12"/>
        <v>0</v>
      </c>
      <c r="AE41" s="376">
        <v>0</v>
      </c>
      <c r="AF41" s="400"/>
      <c r="AG41" s="386">
        <f t="shared" si="13"/>
        <v>0</v>
      </c>
      <c r="AH41" s="376">
        <v>0</v>
      </c>
      <c r="AI41" s="400"/>
      <c r="AJ41" s="386">
        <f t="shared" si="14"/>
        <v>0</v>
      </c>
      <c r="AK41" s="376">
        <v>0</v>
      </c>
      <c r="AL41" s="400"/>
      <c r="AM41" s="377">
        <f t="shared" si="15"/>
        <v>0</v>
      </c>
      <c r="AN41" s="400">
        <v>0</v>
      </c>
      <c r="AO41" s="400"/>
      <c r="AP41" s="375">
        <f t="shared" si="16"/>
        <v>0</v>
      </c>
      <c r="AQ41" s="373">
        <f t="shared" si="0"/>
        <v>0</v>
      </c>
      <c r="AR41" s="374">
        <f t="shared" si="17"/>
        <v>0</v>
      </c>
      <c r="AS41" s="375">
        <f t="shared" si="18"/>
        <v>0</v>
      </c>
      <c r="AT41" s="373">
        <f t="shared" si="22"/>
        <v>0</v>
      </c>
      <c r="AU41" s="374">
        <f t="shared" si="20"/>
        <v>0</v>
      </c>
      <c r="AV41" s="375">
        <f t="shared" si="21"/>
        <v>0</v>
      </c>
      <c r="AW41" s="380"/>
      <c r="AX41" s="380"/>
      <c r="AY41" s="374"/>
      <c r="AZ41" s="380"/>
      <c r="BA41" s="380"/>
      <c r="BB41" s="380"/>
      <c r="BC41" s="380"/>
      <c r="BD41" s="380"/>
      <c r="BE41" s="380"/>
      <c r="BF41" s="380"/>
      <c r="BG41" s="380"/>
      <c r="BH41" s="380"/>
      <c r="BI41" s="380"/>
      <c r="BJ41" s="380"/>
      <c r="BK41" s="380"/>
      <c r="BL41" s="380"/>
      <c r="BM41" s="380"/>
      <c r="BN41" s="380"/>
    </row>
    <row r="42" spans="1:66" s="383" customFormat="1" ht="33" customHeight="1">
      <c r="A42" s="388">
        <v>36</v>
      </c>
      <c r="B42" s="384">
        <v>51609</v>
      </c>
      <c r="C42" s="385" t="s">
        <v>89</v>
      </c>
      <c r="D42" s="376">
        <v>0</v>
      </c>
      <c r="E42" s="400"/>
      <c r="F42" s="386">
        <f t="shared" si="1"/>
        <v>0</v>
      </c>
      <c r="G42" s="376">
        <v>0</v>
      </c>
      <c r="H42" s="400">
        <f t="shared" si="2"/>
        <v>0</v>
      </c>
      <c r="I42" s="377">
        <f t="shared" si="3"/>
        <v>0</v>
      </c>
      <c r="J42" s="376">
        <v>0</v>
      </c>
      <c r="K42" s="400"/>
      <c r="L42" s="377">
        <f t="shared" si="4"/>
        <v>0</v>
      </c>
      <c r="M42" s="376">
        <v>0</v>
      </c>
      <c r="N42" s="400"/>
      <c r="O42" s="377">
        <f t="shared" si="5"/>
        <v>0</v>
      </c>
      <c r="P42" s="376">
        <v>0</v>
      </c>
      <c r="Q42" s="400"/>
      <c r="R42" s="377">
        <f t="shared" si="6"/>
        <v>0</v>
      </c>
      <c r="S42" s="376">
        <v>0</v>
      </c>
      <c r="T42" s="400"/>
      <c r="U42" s="377">
        <f t="shared" si="7"/>
        <v>0</v>
      </c>
      <c r="V42" s="376">
        <f t="shared" si="8"/>
        <v>0</v>
      </c>
      <c r="W42" s="376">
        <f t="shared" si="9"/>
        <v>0</v>
      </c>
      <c r="X42" s="374">
        <f t="shared" si="10"/>
        <v>0</v>
      </c>
      <c r="Y42" s="376">
        <v>0</v>
      </c>
      <c r="Z42" s="400"/>
      <c r="AA42" s="386">
        <f t="shared" si="11"/>
        <v>0</v>
      </c>
      <c r="AB42" s="376">
        <v>0</v>
      </c>
      <c r="AC42" s="400"/>
      <c r="AD42" s="386">
        <f t="shared" si="12"/>
        <v>0</v>
      </c>
      <c r="AE42" s="376">
        <v>0</v>
      </c>
      <c r="AF42" s="400"/>
      <c r="AG42" s="386">
        <f t="shared" si="13"/>
        <v>0</v>
      </c>
      <c r="AH42" s="376">
        <v>0</v>
      </c>
      <c r="AI42" s="400"/>
      <c r="AJ42" s="386">
        <f t="shared" si="14"/>
        <v>0</v>
      </c>
      <c r="AK42" s="376">
        <v>0</v>
      </c>
      <c r="AL42" s="400"/>
      <c r="AM42" s="377">
        <f t="shared" si="15"/>
        <v>0</v>
      </c>
      <c r="AN42" s="400">
        <v>0</v>
      </c>
      <c r="AO42" s="400"/>
      <c r="AP42" s="375">
        <f t="shared" si="16"/>
        <v>0</v>
      </c>
      <c r="AQ42" s="373">
        <f t="shared" si="0"/>
        <v>0</v>
      </c>
      <c r="AR42" s="374">
        <f t="shared" si="17"/>
        <v>0</v>
      </c>
      <c r="AS42" s="375">
        <f t="shared" si="18"/>
        <v>0</v>
      </c>
      <c r="AT42" s="373">
        <f t="shared" si="22"/>
        <v>0</v>
      </c>
      <c r="AU42" s="374">
        <f t="shared" si="20"/>
        <v>0</v>
      </c>
      <c r="AV42" s="375">
        <f t="shared" si="21"/>
        <v>0</v>
      </c>
      <c r="AW42" s="380"/>
      <c r="AX42" s="380"/>
      <c r="AY42" s="374"/>
      <c r="AZ42" s="380"/>
      <c r="BA42" s="380"/>
      <c r="BB42" s="380"/>
      <c r="BC42" s="380"/>
      <c r="BD42" s="380"/>
      <c r="BE42" s="380"/>
      <c r="BF42" s="380"/>
      <c r="BG42" s="380"/>
      <c r="BH42" s="380"/>
      <c r="BI42" s="380"/>
      <c r="BJ42" s="380"/>
      <c r="BK42" s="380"/>
      <c r="BL42" s="380"/>
      <c r="BM42" s="380"/>
      <c r="BN42" s="380"/>
    </row>
    <row r="43" spans="1:66" s="383" customFormat="1" ht="33" customHeight="1">
      <c r="A43" s="484">
        <v>37</v>
      </c>
      <c r="B43" s="384">
        <v>51610</v>
      </c>
      <c r="C43" s="385" t="s">
        <v>32</v>
      </c>
      <c r="D43" s="376">
        <v>13</v>
      </c>
      <c r="E43" s="400"/>
      <c r="F43" s="386">
        <f t="shared" si="1"/>
        <v>13</v>
      </c>
      <c r="G43" s="376">
        <v>13</v>
      </c>
      <c r="H43" s="400">
        <f t="shared" si="2"/>
        <v>0</v>
      </c>
      <c r="I43" s="377">
        <f t="shared" si="3"/>
        <v>13</v>
      </c>
      <c r="J43" s="376">
        <v>13</v>
      </c>
      <c r="K43" s="400"/>
      <c r="L43" s="377">
        <f t="shared" si="4"/>
        <v>13</v>
      </c>
      <c r="M43" s="376">
        <v>13</v>
      </c>
      <c r="N43" s="400"/>
      <c r="O43" s="377">
        <f t="shared" si="5"/>
        <v>13</v>
      </c>
      <c r="P43" s="376">
        <v>13</v>
      </c>
      <c r="Q43" s="400"/>
      <c r="R43" s="377">
        <f t="shared" si="6"/>
        <v>13</v>
      </c>
      <c r="S43" s="376">
        <v>13</v>
      </c>
      <c r="T43" s="400"/>
      <c r="U43" s="377">
        <f t="shared" si="7"/>
        <v>13</v>
      </c>
      <c r="V43" s="376">
        <f t="shared" si="8"/>
        <v>78</v>
      </c>
      <c r="W43" s="376">
        <f t="shared" si="9"/>
        <v>0</v>
      </c>
      <c r="X43" s="374">
        <f t="shared" si="10"/>
        <v>78</v>
      </c>
      <c r="Y43" s="376">
        <v>13</v>
      </c>
      <c r="Z43" s="400"/>
      <c r="AA43" s="386">
        <f t="shared" si="11"/>
        <v>13</v>
      </c>
      <c r="AB43" s="376">
        <v>13</v>
      </c>
      <c r="AC43" s="400"/>
      <c r="AD43" s="386">
        <f t="shared" si="12"/>
        <v>13</v>
      </c>
      <c r="AE43" s="376">
        <v>13</v>
      </c>
      <c r="AF43" s="400"/>
      <c r="AG43" s="386">
        <f t="shared" si="13"/>
        <v>13</v>
      </c>
      <c r="AH43" s="376">
        <v>13</v>
      </c>
      <c r="AI43" s="400"/>
      <c r="AJ43" s="386">
        <f t="shared" si="14"/>
        <v>13</v>
      </c>
      <c r="AK43" s="376">
        <v>13</v>
      </c>
      <c r="AL43" s="400"/>
      <c r="AM43" s="377">
        <f t="shared" si="15"/>
        <v>13</v>
      </c>
      <c r="AN43" s="400">
        <v>0</v>
      </c>
      <c r="AO43" s="400"/>
      <c r="AP43" s="375">
        <f t="shared" si="16"/>
        <v>0</v>
      </c>
      <c r="AQ43" s="373">
        <f t="shared" si="0"/>
        <v>65</v>
      </c>
      <c r="AR43" s="374">
        <f t="shared" si="17"/>
        <v>0</v>
      </c>
      <c r="AS43" s="375">
        <f t="shared" si="18"/>
        <v>65</v>
      </c>
      <c r="AT43" s="373">
        <f t="shared" si="22"/>
        <v>143</v>
      </c>
      <c r="AU43" s="374">
        <f t="shared" si="20"/>
        <v>0</v>
      </c>
      <c r="AV43" s="375">
        <f t="shared" si="21"/>
        <v>143</v>
      </c>
      <c r="AW43" s="380"/>
      <c r="AX43" s="380"/>
      <c r="AY43" s="374"/>
      <c r="AZ43" s="380"/>
      <c r="BA43" s="380"/>
      <c r="BB43" s="380"/>
      <c r="BC43" s="380"/>
      <c r="BD43" s="380"/>
      <c r="BE43" s="380"/>
      <c r="BF43" s="380"/>
      <c r="BG43" s="380"/>
      <c r="BH43" s="380"/>
      <c r="BI43" s="380"/>
      <c r="BJ43" s="380"/>
      <c r="BK43" s="380"/>
      <c r="BL43" s="380"/>
      <c r="BM43" s="380"/>
      <c r="BN43" s="380"/>
    </row>
    <row r="44" spans="1:66" s="383" customFormat="1" ht="33" customHeight="1">
      <c r="A44" s="388">
        <v>38</v>
      </c>
      <c r="B44" s="384">
        <v>51611</v>
      </c>
      <c r="C44" s="385" t="s">
        <v>33</v>
      </c>
      <c r="D44" s="376">
        <v>0</v>
      </c>
      <c r="E44" s="400"/>
      <c r="F44" s="386">
        <f t="shared" si="1"/>
        <v>0</v>
      </c>
      <c r="G44" s="376">
        <v>0</v>
      </c>
      <c r="H44" s="400">
        <f t="shared" si="2"/>
        <v>0</v>
      </c>
      <c r="I44" s="377">
        <f t="shared" si="3"/>
        <v>0</v>
      </c>
      <c r="J44" s="376">
        <v>0</v>
      </c>
      <c r="K44" s="400"/>
      <c r="L44" s="377">
        <f t="shared" si="4"/>
        <v>0</v>
      </c>
      <c r="M44" s="376">
        <v>0</v>
      </c>
      <c r="N44" s="400"/>
      <c r="O44" s="377">
        <f t="shared" si="5"/>
        <v>0</v>
      </c>
      <c r="P44" s="376">
        <v>0</v>
      </c>
      <c r="Q44" s="400"/>
      <c r="R44" s="377">
        <f t="shared" si="6"/>
        <v>0</v>
      </c>
      <c r="S44" s="376">
        <v>0</v>
      </c>
      <c r="T44" s="400"/>
      <c r="U44" s="377">
        <f t="shared" si="7"/>
        <v>0</v>
      </c>
      <c r="V44" s="376">
        <f t="shared" si="8"/>
        <v>0</v>
      </c>
      <c r="W44" s="376">
        <f t="shared" si="9"/>
        <v>0</v>
      </c>
      <c r="X44" s="374">
        <f t="shared" si="10"/>
        <v>0</v>
      </c>
      <c r="Y44" s="376">
        <v>0</v>
      </c>
      <c r="Z44" s="400"/>
      <c r="AA44" s="386">
        <f t="shared" si="11"/>
        <v>0</v>
      </c>
      <c r="AB44" s="376">
        <v>0</v>
      </c>
      <c r="AC44" s="400"/>
      <c r="AD44" s="386">
        <f t="shared" si="12"/>
        <v>0</v>
      </c>
      <c r="AE44" s="376">
        <v>0</v>
      </c>
      <c r="AF44" s="400"/>
      <c r="AG44" s="386">
        <f t="shared" si="13"/>
        <v>0</v>
      </c>
      <c r="AH44" s="376">
        <v>0</v>
      </c>
      <c r="AI44" s="400"/>
      <c r="AJ44" s="386">
        <f t="shared" si="14"/>
        <v>0</v>
      </c>
      <c r="AK44" s="376">
        <v>0</v>
      </c>
      <c r="AL44" s="400"/>
      <c r="AM44" s="377">
        <f t="shared" si="15"/>
        <v>0</v>
      </c>
      <c r="AN44" s="400">
        <v>0</v>
      </c>
      <c r="AO44" s="400"/>
      <c r="AP44" s="375">
        <f t="shared" si="16"/>
        <v>0</v>
      </c>
      <c r="AQ44" s="373">
        <f t="shared" si="0"/>
        <v>0</v>
      </c>
      <c r="AR44" s="374">
        <f t="shared" si="17"/>
        <v>0</v>
      </c>
      <c r="AS44" s="375">
        <f t="shared" si="18"/>
        <v>0</v>
      </c>
      <c r="AT44" s="373">
        <f t="shared" si="22"/>
        <v>0</v>
      </c>
      <c r="AU44" s="374">
        <f t="shared" si="20"/>
        <v>0</v>
      </c>
      <c r="AV44" s="375">
        <f t="shared" si="21"/>
        <v>0</v>
      </c>
      <c r="AW44" s="380"/>
      <c r="AX44" s="380"/>
      <c r="AY44" s="374"/>
      <c r="AZ44" s="380"/>
      <c r="BA44" s="380"/>
      <c r="BB44" s="380"/>
      <c r="BC44" s="380"/>
      <c r="BD44" s="380"/>
      <c r="BE44" s="380"/>
      <c r="BF44" s="380"/>
      <c r="BG44" s="380"/>
      <c r="BH44" s="380"/>
      <c r="BI44" s="380"/>
      <c r="BJ44" s="380"/>
      <c r="BK44" s="380"/>
      <c r="BL44" s="380"/>
      <c r="BM44" s="380"/>
      <c r="BN44" s="380"/>
    </row>
    <row r="45" spans="1:66" s="383" customFormat="1" ht="33" customHeight="1">
      <c r="A45" s="484">
        <v>39</v>
      </c>
      <c r="B45" s="384">
        <v>51612</v>
      </c>
      <c r="C45" s="385" t="s">
        <v>34</v>
      </c>
      <c r="D45" s="376">
        <v>0</v>
      </c>
      <c r="E45" s="400"/>
      <c r="F45" s="386">
        <f t="shared" si="1"/>
        <v>0</v>
      </c>
      <c r="G45" s="376">
        <v>0</v>
      </c>
      <c r="H45" s="400">
        <f t="shared" si="2"/>
        <v>0</v>
      </c>
      <c r="I45" s="377">
        <f t="shared" si="3"/>
        <v>0</v>
      </c>
      <c r="J45" s="376">
        <v>0</v>
      </c>
      <c r="K45" s="400"/>
      <c r="L45" s="377">
        <f t="shared" si="4"/>
        <v>0</v>
      </c>
      <c r="M45" s="376">
        <v>0</v>
      </c>
      <c r="N45" s="400"/>
      <c r="O45" s="377">
        <f t="shared" si="5"/>
        <v>0</v>
      </c>
      <c r="P45" s="376">
        <v>0</v>
      </c>
      <c r="Q45" s="400"/>
      <c r="R45" s="377">
        <f t="shared" si="6"/>
        <v>0</v>
      </c>
      <c r="S45" s="376">
        <v>0</v>
      </c>
      <c r="T45" s="400"/>
      <c r="U45" s="377">
        <f t="shared" si="7"/>
        <v>0</v>
      </c>
      <c r="V45" s="376">
        <f t="shared" si="8"/>
        <v>0</v>
      </c>
      <c r="W45" s="376">
        <f t="shared" si="9"/>
        <v>0</v>
      </c>
      <c r="X45" s="374">
        <f t="shared" si="10"/>
        <v>0</v>
      </c>
      <c r="Y45" s="376">
        <v>0</v>
      </c>
      <c r="Z45" s="400"/>
      <c r="AA45" s="386">
        <f t="shared" si="11"/>
        <v>0</v>
      </c>
      <c r="AB45" s="376">
        <v>0</v>
      </c>
      <c r="AC45" s="400"/>
      <c r="AD45" s="386">
        <f t="shared" si="12"/>
        <v>0</v>
      </c>
      <c r="AE45" s="376">
        <v>0</v>
      </c>
      <c r="AF45" s="400"/>
      <c r="AG45" s="386">
        <f t="shared" si="13"/>
        <v>0</v>
      </c>
      <c r="AH45" s="376">
        <v>0</v>
      </c>
      <c r="AI45" s="400"/>
      <c r="AJ45" s="386">
        <f t="shared" si="14"/>
        <v>0</v>
      </c>
      <c r="AK45" s="376">
        <v>0</v>
      </c>
      <c r="AL45" s="400"/>
      <c r="AM45" s="377">
        <f t="shared" si="15"/>
        <v>0</v>
      </c>
      <c r="AN45" s="400">
        <v>0</v>
      </c>
      <c r="AO45" s="400"/>
      <c r="AP45" s="375">
        <f t="shared" si="16"/>
        <v>0</v>
      </c>
      <c r="AQ45" s="373">
        <f t="shared" si="0"/>
        <v>0</v>
      </c>
      <c r="AR45" s="374">
        <f t="shared" si="17"/>
        <v>0</v>
      </c>
      <c r="AS45" s="375">
        <f t="shared" si="18"/>
        <v>0</v>
      </c>
      <c r="AT45" s="373">
        <f t="shared" si="22"/>
        <v>0</v>
      </c>
      <c r="AU45" s="374">
        <f t="shared" si="20"/>
        <v>0</v>
      </c>
      <c r="AV45" s="375">
        <f t="shared" si="21"/>
        <v>0</v>
      </c>
      <c r="AW45" s="380"/>
      <c r="AX45" s="380"/>
      <c r="AY45" s="374"/>
      <c r="AZ45" s="380"/>
      <c r="BA45" s="380"/>
      <c r="BB45" s="380"/>
      <c r="BC45" s="380"/>
      <c r="BD45" s="380"/>
      <c r="BE45" s="380"/>
      <c r="BF45" s="380"/>
      <c r="BG45" s="380"/>
      <c r="BH45" s="380"/>
      <c r="BI45" s="380"/>
      <c r="BJ45" s="380"/>
      <c r="BK45" s="380"/>
      <c r="BL45" s="380"/>
      <c r="BM45" s="380"/>
      <c r="BN45" s="380"/>
    </row>
    <row r="46" spans="1:66" s="383" customFormat="1" ht="33" customHeight="1">
      <c r="A46" s="388">
        <v>40</v>
      </c>
      <c r="B46" s="384">
        <v>51613</v>
      </c>
      <c r="C46" s="385" t="s">
        <v>61</v>
      </c>
      <c r="D46" s="376">
        <v>0</v>
      </c>
      <c r="E46" s="400"/>
      <c r="F46" s="386">
        <f t="shared" si="1"/>
        <v>0</v>
      </c>
      <c r="G46" s="376">
        <v>0</v>
      </c>
      <c r="H46" s="400">
        <f t="shared" si="2"/>
        <v>0</v>
      </c>
      <c r="I46" s="377">
        <f t="shared" si="3"/>
        <v>0</v>
      </c>
      <c r="J46" s="376">
        <v>0</v>
      </c>
      <c r="K46" s="400"/>
      <c r="L46" s="377">
        <f t="shared" si="4"/>
        <v>0</v>
      </c>
      <c r="M46" s="376">
        <v>0</v>
      </c>
      <c r="N46" s="400"/>
      <c r="O46" s="377">
        <f t="shared" si="5"/>
        <v>0</v>
      </c>
      <c r="P46" s="376">
        <v>0</v>
      </c>
      <c r="Q46" s="400"/>
      <c r="R46" s="377">
        <f t="shared" si="6"/>
        <v>0</v>
      </c>
      <c r="S46" s="376">
        <v>0</v>
      </c>
      <c r="T46" s="400"/>
      <c r="U46" s="377">
        <f t="shared" si="7"/>
        <v>0</v>
      </c>
      <c r="V46" s="376">
        <f t="shared" si="8"/>
        <v>0</v>
      </c>
      <c r="W46" s="376">
        <f t="shared" si="9"/>
        <v>0</v>
      </c>
      <c r="X46" s="374">
        <f t="shared" si="10"/>
        <v>0</v>
      </c>
      <c r="Y46" s="376">
        <v>0</v>
      </c>
      <c r="Z46" s="400"/>
      <c r="AA46" s="386">
        <f t="shared" si="11"/>
        <v>0</v>
      </c>
      <c r="AB46" s="376">
        <v>0</v>
      </c>
      <c r="AC46" s="400"/>
      <c r="AD46" s="386">
        <f t="shared" si="12"/>
        <v>0</v>
      </c>
      <c r="AE46" s="376">
        <v>0</v>
      </c>
      <c r="AF46" s="400"/>
      <c r="AG46" s="386">
        <f t="shared" si="13"/>
        <v>0</v>
      </c>
      <c r="AH46" s="376">
        <v>0</v>
      </c>
      <c r="AI46" s="400"/>
      <c r="AJ46" s="386">
        <f t="shared" si="14"/>
        <v>0</v>
      </c>
      <c r="AK46" s="376">
        <v>0</v>
      </c>
      <c r="AL46" s="400"/>
      <c r="AM46" s="377">
        <f t="shared" si="15"/>
        <v>0</v>
      </c>
      <c r="AN46" s="400">
        <v>0</v>
      </c>
      <c r="AO46" s="400"/>
      <c r="AP46" s="375">
        <f t="shared" si="16"/>
        <v>0</v>
      </c>
      <c r="AQ46" s="373">
        <f t="shared" si="0"/>
        <v>0</v>
      </c>
      <c r="AR46" s="374">
        <f t="shared" si="17"/>
        <v>0</v>
      </c>
      <c r="AS46" s="375">
        <f t="shared" si="18"/>
        <v>0</v>
      </c>
      <c r="AT46" s="373">
        <f t="shared" si="22"/>
        <v>0</v>
      </c>
      <c r="AU46" s="374">
        <f t="shared" si="20"/>
        <v>0</v>
      </c>
      <c r="AV46" s="375">
        <f t="shared" si="21"/>
        <v>0</v>
      </c>
      <c r="AW46" s="380"/>
      <c r="AX46" s="380"/>
      <c r="AY46" s="374"/>
      <c r="AZ46" s="380"/>
      <c r="BA46" s="380"/>
      <c r="BB46" s="380"/>
      <c r="BC46" s="380"/>
      <c r="BD46" s="380"/>
      <c r="BE46" s="380"/>
      <c r="BF46" s="380"/>
      <c r="BG46" s="380"/>
      <c r="BH46" s="380"/>
      <c r="BI46" s="380"/>
      <c r="BJ46" s="380"/>
      <c r="BK46" s="380"/>
      <c r="BL46" s="380"/>
      <c r="BM46" s="380"/>
      <c r="BN46" s="380"/>
    </row>
    <row r="47" spans="1:66" s="383" customFormat="1" ht="33" customHeight="1">
      <c r="A47" s="484">
        <v>41</v>
      </c>
      <c r="B47" s="384">
        <v>51614</v>
      </c>
      <c r="C47" s="385" t="s">
        <v>42</v>
      </c>
      <c r="D47" s="376">
        <v>0</v>
      </c>
      <c r="E47" s="400"/>
      <c r="F47" s="386">
        <f t="shared" si="1"/>
        <v>0</v>
      </c>
      <c r="G47" s="376">
        <v>0</v>
      </c>
      <c r="H47" s="400">
        <f t="shared" si="2"/>
        <v>0</v>
      </c>
      <c r="I47" s="377">
        <f t="shared" si="3"/>
        <v>0</v>
      </c>
      <c r="J47" s="376">
        <v>0</v>
      </c>
      <c r="K47" s="400"/>
      <c r="L47" s="377">
        <f t="shared" si="4"/>
        <v>0</v>
      </c>
      <c r="M47" s="376">
        <v>0</v>
      </c>
      <c r="N47" s="400"/>
      <c r="O47" s="377">
        <f t="shared" si="5"/>
        <v>0</v>
      </c>
      <c r="P47" s="376">
        <v>0</v>
      </c>
      <c r="Q47" s="400"/>
      <c r="R47" s="377">
        <f t="shared" si="6"/>
        <v>0</v>
      </c>
      <c r="S47" s="376">
        <v>0</v>
      </c>
      <c r="T47" s="400"/>
      <c r="U47" s="377">
        <f t="shared" si="7"/>
        <v>0</v>
      </c>
      <c r="V47" s="376">
        <f t="shared" si="8"/>
        <v>0</v>
      </c>
      <c r="W47" s="376">
        <f t="shared" si="9"/>
        <v>0</v>
      </c>
      <c r="X47" s="374">
        <f t="shared" si="10"/>
        <v>0</v>
      </c>
      <c r="Y47" s="376">
        <v>0</v>
      </c>
      <c r="Z47" s="400"/>
      <c r="AA47" s="386">
        <f t="shared" si="11"/>
        <v>0</v>
      </c>
      <c r="AB47" s="376">
        <v>0</v>
      </c>
      <c r="AC47" s="400"/>
      <c r="AD47" s="386">
        <f t="shared" si="12"/>
        <v>0</v>
      </c>
      <c r="AE47" s="376">
        <v>0</v>
      </c>
      <c r="AF47" s="400"/>
      <c r="AG47" s="386">
        <f t="shared" si="13"/>
        <v>0</v>
      </c>
      <c r="AH47" s="376">
        <v>0</v>
      </c>
      <c r="AI47" s="400"/>
      <c r="AJ47" s="386">
        <f t="shared" si="14"/>
        <v>0</v>
      </c>
      <c r="AK47" s="376">
        <v>0</v>
      </c>
      <c r="AL47" s="400"/>
      <c r="AM47" s="377">
        <f t="shared" si="15"/>
        <v>0</v>
      </c>
      <c r="AN47" s="400">
        <v>0</v>
      </c>
      <c r="AO47" s="400"/>
      <c r="AP47" s="375">
        <f t="shared" si="16"/>
        <v>0</v>
      </c>
      <c r="AQ47" s="373">
        <f t="shared" si="0"/>
        <v>0</v>
      </c>
      <c r="AR47" s="374">
        <f t="shared" si="17"/>
        <v>0</v>
      </c>
      <c r="AS47" s="375">
        <f t="shared" si="18"/>
        <v>0</v>
      </c>
      <c r="AT47" s="373">
        <f t="shared" si="22"/>
        <v>0</v>
      </c>
      <c r="AU47" s="374">
        <f t="shared" si="20"/>
        <v>0</v>
      </c>
      <c r="AV47" s="375">
        <f t="shared" si="21"/>
        <v>0</v>
      </c>
      <c r="AW47" s="380"/>
      <c r="AX47" s="380"/>
      <c r="AY47" s="374"/>
      <c r="AZ47" s="380"/>
      <c r="BA47" s="380"/>
      <c r="BB47" s="380"/>
      <c r="BC47" s="380"/>
      <c r="BD47" s="380"/>
      <c r="BE47" s="380"/>
      <c r="BF47" s="380"/>
      <c r="BG47" s="380"/>
      <c r="BH47" s="380"/>
      <c r="BI47" s="380"/>
      <c r="BJ47" s="380"/>
      <c r="BK47" s="380"/>
      <c r="BL47" s="380"/>
      <c r="BM47" s="380"/>
      <c r="BN47" s="380"/>
    </row>
    <row r="48" spans="1:66" s="383" customFormat="1" ht="33" customHeight="1">
      <c r="A48" s="388">
        <v>42</v>
      </c>
      <c r="B48" s="384">
        <v>51615</v>
      </c>
      <c r="C48" s="385" t="s">
        <v>83</v>
      </c>
      <c r="D48" s="376">
        <v>0</v>
      </c>
      <c r="E48" s="400"/>
      <c r="F48" s="386">
        <f t="shared" si="1"/>
        <v>0</v>
      </c>
      <c r="G48" s="376">
        <v>0</v>
      </c>
      <c r="H48" s="400">
        <f t="shared" si="2"/>
        <v>0</v>
      </c>
      <c r="I48" s="377">
        <f t="shared" si="3"/>
        <v>0</v>
      </c>
      <c r="J48" s="376">
        <v>0</v>
      </c>
      <c r="K48" s="400"/>
      <c r="L48" s="377">
        <f t="shared" si="4"/>
        <v>0</v>
      </c>
      <c r="M48" s="376">
        <v>0</v>
      </c>
      <c r="N48" s="400"/>
      <c r="O48" s="377">
        <f t="shared" si="5"/>
        <v>0</v>
      </c>
      <c r="P48" s="376">
        <v>0</v>
      </c>
      <c r="Q48" s="400"/>
      <c r="R48" s="377">
        <f t="shared" si="6"/>
        <v>0</v>
      </c>
      <c r="S48" s="376">
        <v>0</v>
      </c>
      <c r="T48" s="400"/>
      <c r="U48" s="377">
        <f t="shared" si="7"/>
        <v>0</v>
      </c>
      <c r="V48" s="376">
        <f t="shared" si="8"/>
        <v>0</v>
      </c>
      <c r="W48" s="376">
        <f t="shared" si="9"/>
        <v>0</v>
      </c>
      <c r="X48" s="374">
        <f t="shared" si="10"/>
        <v>0</v>
      </c>
      <c r="Y48" s="376">
        <v>0</v>
      </c>
      <c r="Z48" s="400"/>
      <c r="AA48" s="386">
        <f t="shared" si="11"/>
        <v>0</v>
      </c>
      <c r="AB48" s="376">
        <v>0</v>
      </c>
      <c r="AC48" s="400"/>
      <c r="AD48" s="386">
        <f t="shared" si="12"/>
        <v>0</v>
      </c>
      <c r="AE48" s="376">
        <v>0</v>
      </c>
      <c r="AF48" s="400"/>
      <c r="AG48" s="386">
        <f t="shared" si="13"/>
        <v>0</v>
      </c>
      <c r="AH48" s="376">
        <v>0</v>
      </c>
      <c r="AI48" s="400"/>
      <c r="AJ48" s="386">
        <f t="shared" si="14"/>
        <v>0</v>
      </c>
      <c r="AK48" s="376">
        <v>0</v>
      </c>
      <c r="AL48" s="400"/>
      <c r="AM48" s="377">
        <f t="shared" si="15"/>
        <v>0</v>
      </c>
      <c r="AN48" s="400"/>
      <c r="AO48" s="400"/>
      <c r="AP48" s="375">
        <f t="shared" si="16"/>
        <v>0</v>
      </c>
      <c r="AQ48" s="373">
        <f t="shared" si="0"/>
        <v>0</v>
      </c>
      <c r="AR48" s="374">
        <f t="shared" si="17"/>
        <v>0</v>
      </c>
      <c r="AS48" s="375">
        <f t="shared" si="18"/>
        <v>0</v>
      </c>
      <c r="AT48" s="373">
        <f t="shared" si="22"/>
        <v>0</v>
      </c>
      <c r="AU48" s="374">
        <f t="shared" si="20"/>
        <v>0</v>
      </c>
      <c r="AV48" s="375">
        <f t="shared" si="21"/>
        <v>0</v>
      </c>
      <c r="AW48" s="380"/>
      <c r="AX48" s="380"/>
      <c r="AY48" s="374"/>
      <c r="AZ48" s="380"/>
      <c r="BA48" s="380"/>
      <c r="BB48" s="380"/>
      <c r="BC48" s="380"/>
      <c r="BD48" s="380"/>
      <c r="BE48" s="380"/>
      <c r="BF48" s="380"/>
      <c r="BG48" s="380"/>
      <c r="BH48" s="380"/>
      <c r="BI48" s="380"/>
      <c r="BJ48" s="380"/>
      <c r="BK48" s="380"/>
      <c r="BL48" s="380"/>
      <c r="BM48" s="380"/>
      <c r="BN48" s="380"/>
    </row>
    <row r="49" spans="1:244" s="383" customFormat="1" ht="33" customHeight="1">
      <c r="A49" s="484">
        <v>43</v>
      </c>
      <c r="B49" s="384">
        <v>51616</v>
      </c>
      <c r="C49" s="385" t="s">
        <v>35</v>
      </c>
      <c r="D49" s="376">
        <v>0</v>
      </c>
      <c r="E49" s="400"/>
      <c r="F49" s="386">
        <f t="shared" si="1"/>
        <v>0</v>
      </c>
      <c r="G49" s="376">
        <v>0</v>
      </c>
      <c r="H49" s="400">
        <f t="shared" si="2"/>
        <v>0</v>
      </c>
      <c r="I49" s="377">
        <f t="shared" si="3"/>
        <v>0</v>
      </c>
      <c r="J49" s="376">
        <v>0</v>
      </c>
      <c r="K49" s="400"/>
      <c r="L49" s="377">
        <f t="shared" si="4"/>
        <v>0</v>
      </c>
      <c r="M49" s="376">
        <v>0</v>
      </c>
      <c r="N49" s="400"/>
      <c r="O49" s="377">
        <f t="shared" si="5"/>
        <v>0</v>
      </c>
      <c r="P49" s="376">
        <v>0</v>
      </c>
      <c r="Q49" s="400"/>
      <c r="R49" s="377">
        <f t="shared" si="6"/>
        <v>0</v>
      </c>
      <c r="S49" s="376">
        <v>0</v>
      </c>
      <c r="T49" s="400"/>
      <c r="U49" s="377">
        <f t="shared" si="7"/>
        <v>0</v>
      </c>
      <c r="V49" s="376">
        <f t="shared" si="8"/>
        <v>0</v>
      </c>
      <c r="W49" s="376">
        <f t="shared" si="9"/>
        <v>0</v>
      </c>
      <c r="X49" s="374">
        <f t="shared" si="10"/>
        <v>0</v>
      </c>
      <c r="Y49" s="376">
        <v>0</v>
      </c>
      <c r="Z49" s="400"/>
      <c r="AA49" s="386">
        <f t="shared" si="11"/>
        <v>0</v>
      </c>
      <c r="AB49" s="376">
        <v>0</v>
      </c>
      <c r="AC49" s="400"/>
      <c r="AD49" s="386">
        <f t="shared" si="12"/>
        <v>0</v>
      </c>
      <c r="AE49" s="376">
        <v>0</v>
      </c>
      <c r="AF49" s="400"/>
      <c r="AG49" s="386">
        <f t="shared" si="13"/>
        <v>0</v>
      </c>
      <c r="AH49" s="376">
        <v>0</v>
      </c>
      <c r="AI49" s="400"/>
      <c r="AJ49" s="386">
        <f t="shared" si="14"/>
        <v>0</v>
      </c>
      <c r="AK49" s="376">
        <v>0</v>
      </c>
      <c r="AL49" s="400"/>
      <c r="AM49" s="377">
        <f t="shared" si="15"/>
        <v>0</v>
      </c>
      <c r="AN49" s="400"/>
      <c r="AO49" s="400"/>
      <c r="AP49" s="375">
        <f t="shared" si="16"/>
        <v>0</v>
      </c>
      <c r="AQ49" s="373">
        <f t="shared" si="0"/>
        <v>0</v>
      </c>
      <c r="AR49" s="374">
        <f t="shared" si="17"/>
        <v>0</v>
      </c>
      <c r="AS49" s="375">
        <f t="shared" si="18"/>
        <v>0</v>
      </c>
      <c r="AT49" s="373">
        <f t="shared" si="22"/>
        <v>0</v>
      </c>
      <c r="AU49" s="374">
        <f t="shared" si="20"/>
        <v>0</v>
      </c>
      <c r="AV49" s="375">
        <f t="shared" si="21"/>
        <v>0</v>
      </c>
      <c r="AW49" s="380"/>
      <c r="AX49" s="380"/>
      <c r="AY49" s="374"/>
      <c r="AZ49" s="380"/>
      <c r="BA49" s="380"/>
      <c r="BB49" s="380"/>
      <c r="BC49" s="380"/>
      <c r="BD49" s="380"/>
      <c r="BE49" s="380"/>
      <c r="BF49" s="380"/>
      <c r="BG49" s="380"/>
      <c r="BH49" s="380"/>
      <c r="BI49" s="380"/>
      <c r="BJ49" s="380"/>
      <c r="BK49" s="380"/>
      <c r="BL49" s="380"/>
      <c r="BM49" s="380"/>
      <c r="BN49" s="380"/>
    </row>
    <row r="50" spans="1:244" s="383" customFormat="1" ht="33" customHeight="1" thickBot="1">
      <c r="A50" s="388">
        <v>44</v>
      </c>
      <c r="B50" s="393">
        <v>51617</v>
      </c>
      <c r="C50" s="394" t="s">
        <v>36</v>
      </c>
      <c r="D50" s="404">
        <v>0</v>
      </c>
      <c r="E50" s="400"/>
      <c r="F50" s="371">
        <f t="shared" si="1"/>
        <v>0</v>
      </c>
      <c r="G50" s="455">
        <v>0</v>
      </c>
      <c r="H50" s="400">
        <f t="shared" si="2"/>
        <v>0</v>
      </c>
      <c r="I50" s="456">
        <f t="shared" si="3"/>
        <v>0</v>
      </c>
      <c r="J50" s="455">
        <v>0</v>
      </c>
      <c r="K50" s="400"/>
      <c r="L50" s="456">
        <f t="shared" si="4"/>
        <v>0</v>
      </c>
      <c r="M50" s="455">
        <v>0</v>
      </c>
      <c r="N50" s="400"/>
      <c r="O50" s="456">
        <f t="shared" si="5"/>
        <v>0</v>
      </c>
      <c r="P50" s="455">
        <v>0</v>
      </c>
      <c r="Q50" s="400"/>
      <c r="R50" s="456">
        <f t="shared" si="6"/>
        <v>0</v>
      </c>
      <c r="S50" s="455">
        <v>0</v>
      </c>
      <c r="T50" s="400"/>
      <c r="U50" s="456">
        <f t="shared" si="7"/>
        <v>0</v>
      </c>
      <c r="V50" s="418">
        <f t="shared" si="8"/>
        <v>0</v>
      </c>
      <c r="W50" s="418">
        <f t="shared" si="9"/>
        <v>0</v>
      </c>
      <c r="X50" s="396">
        <f t="shared" si="10"/>
        <v>0</v>
      </c>
      <c r="Y50" s="418">
        <v>0</v>
      </c>
      <c r="Z50" s="400"/>
      <c r="AA50" s="505">
        <f t="shared" si="11"/>
        <v>0</v>
      </c>
      <c r="AB50" s="414">
        <v>0</v>
      </c>
      <c r="AC50" s="400"/>
      <c r="AD50" s="371">
        <f t="shared" si="12"/>
        <v>0</v>
      </c>
      <c r="AE50" s="414">
        <v>0</v>
      </c>
      <c r="AF50" s="400"/>
      <c r="AG50" s="371">
        <f t="shared" si="13"/>
        <v>0</v>
      </c>
      <c r="AH50" s="414">
        <v>0</v>
      </c>
      <c r="AI50" s="400"/>
      <c r="AJ50" s="371">
        <f t="shared" si="14"/>
        <v>0</v>
      </c>
      <c r="AK50" s="414">
        <v>0</v>
      </c>
      <c r="AL50" s="400"/>
      <c r="AM50" s="372">
        <f t="shared" si="15"/>
        <v>0</v>
      </c>
      <c r="AN50" s="413"/>
      <c r="AO50" s="400"/>
      <c r="AP50" s="397">
        <f t="shared" si="16"/>
        <v>0</v>
      </c>
      <c r="AQ50" s="398">
        <f t="shared" si="0"/>
        <v>0</v>
      </c>
      <c r="AR50" s="396">
        <f t="shared" si="17"/>
        <v>0</v>
      </c>
      <c r="AS50" s="397">
        <f t="shared" si="18"/>
        <v>0</v>
      </c>
      <c r="AT50" s="398">
        <f t="shared" si="22"/>
        <v>0</v>
      </c>
      <c r="AU50" s="396">
        <f t="shared" si="20"/>
        <v>0</v>
      </c>
      <c r="AV50" s="397">
        <f t="shared" si="21"/>
        <v>0</v>
      </c>
      <c r="AW50" s="380"/>
      <c r="AX50" s="380"/>
      <c r="AY50" s="396"/>
      <c r="AZ50" s="380"/>
      <c r="BA50" s="380"/>
      <c r="BB50" s="380"/>
      <c r="BC50" s="380"/>
      <c r="BD50" s="380"/>
      <c r="BE50" s="380"/>
      <c r="BF50" s="380"/>
      <c r="BG50" s="380"/>
      <c r="BH50" s="380"/>
      <c r="BI50" s="380"/>
      <c r="BJ50" s="380"/>
      <c r="BK50" s="380"/>
      <c r="BL50" s="380"/>
      <c r="BM50" s="380"/>
      <c r="BN50" s="380"/>
    </row>
    <row r="51" spans="1:244" s="365" customFormat="1" ht="45" customHeight="1" thickBot="1">
      <c r="A51" s="814" t="s">
        <v>51</v>
      </c>
      <c r="B51" s="815"/>
      <c r="C51" s="815"/>
      <c r="D51" s="478">
        <f t="shared" ref="D51:Y51" si="23">SUM(D7:D50)</f>
        <v>85.92</v>
      </c>
      <c r="E51" s="480">
        <f t="shared" si="23"/>
        <v>0</v>
      </c>
      <c r="F51" s="483">
        <f t="shared" si="23"/>
        <v>85.92</v>
      </c>
      <c r="G51" s="482">
        <f t="shared" si="23"/>
        <v>85.92</v>
      </c>
      <c r="H51" s="480">
        <f t="shared" si="23"/>
        <v>0</v>
      </c>
      <c r="I51" s="483">
        <f t="shared" si="23"/>
        <v>85.92</v>
      </c>
      <c r="J51" s="478">
        <f t="shared" si="23"/>
        <v>86.42</v>
      </c>
      <c r="K51" s="480">
        <f t="shared" si="23"/>
        <v>0</v>
      </c>
      <c r="L51" s="483">
        <f t="shared" si="23"/>
        <v>86.42</v>
      </c>
      <c r="M51" s="478">
        <f t="shared" si="23"/>
        <v>86.11999999999999</v>
      </c>
      <c r="N51" s="480">
        <f t="shared" si="23"/>
        <v>0</v>
      </c>
      <c r="O51" s="483">
        <f t="shared" si="23"/>
        <v>86.11999999999999</v>
      </c>
      <c r="P51" s="478">
        <f t="shared" si="23"/>
        <v>86.11999999999999</v>
      </c>
      <c r="Q51" s="480">
        <f t="shared" si="23"/>
        <v>0</v>
      </c>
      <c r="R51" s="483">
        <f t="shared" si="23"/>
        <v>86.11999999999999</v>
      </c>
      <c r="S51" s="478">
        <f t="shared" si="23"/>
        <v>86.11999999999999</v>
      </c>
      <c r="T51" s="480">
        <f t="shared" si="23"/>
        <v>0</v>
      </c>
      <c r="U51" s="481">
        <f t="shared" si="23"/>
        <v>86.11999999999999</v>
      </c>
      <c r="V51" s="494">
        <f t="shared" si="23"/>
        <v>516.61999999999989</v>
      </c>
      <c r="W51" s="495">
        <f t="shared" si="23"/>
        <v>0</v>
      </c>
      <c r="X51" s="496">
        <f t="shared" si="23"/>
        <v>516.61999999999989</v>
      </c>
      <c r="Y51" s="482">
        <f t="shared" si="23"/>
        <v>86.11999999999999</v>
      </c>
      <c r="Z51" s="480">
        <f t="shared" ref="Z51:AG51" si="24">SUM(Z7:Z50)</f>
        <v>0</v>
      </c>
      <c r="AA51" s="483">
        <f t="shared" si="24"/>
        <v>86.11999999999999</v>
      </c>
      <c r="AB51" s="478">
        <f t="shared" si="24"/>
        <v>86.11999999999999</v>
      </c>
      <c r="AC51" s="480">
        <f t="shared" si="24"/>
        <v>0</v>
      </c>
      <c r="AD51" s="483">
        <f t="shared" si="24"/>
        <v>86.11999999999999</v>
      </c>
      <c r="AE51" s="478">
        <f t="shared" si="24"/>
        <v>85.74</v>
      </c>
      <c r="AF51" s="480">
        <f t="shared" si="24"/>
        <v>0</v>
      </c>
      <c r="AG51" s="483">
        <f t="shared" si="24"/>
        <v>85.74</v>
      </c>
      <c r="AH51" s="478">
        <f t="shared" ref="AH51:AV51" si="25">SUM(AH7:AH50)</f>
        <v>86.61999999999999</v>
      </c>
      <c r="AI51" s="480">
        <f t="shared" si="25"/>
        <v>0</v>
      </c>
      <c r="AJ51" s="483">
        <f t="shared" si="25"/>
        <v>86.61999999999999</v>
      </c>
      <c r="AK51" s="478">
        <f t="shared" si="25"/>
        <v>86.11999999999999</v>
      </c>
      <c r="AL51" s="480">
        <f t="shared" si="25"/>
        <v>0</v>
      </c>
      <c r="AM51" s="479">
        <f t="shared" si="25"/>
        <v>86.11999999999999</v>
      </c>
      <c r="AN51" s="480">
        <f t="shared" si="25"/>
        <v>85.74</v>
      </c>
      <c r="AO51" s="480">
        <f t="shared" si="25"/>
        <v>0</v>
      </c>
      <c r="AP51" s="481">
        <f t="shared" si="25"/>
        <v>85.74</v>
      </c>
      <c r="AQ51" s="482">
        <f t="shared" si="25"/>
        <v>516.46</v>
      </c>
      <c r="AR51" s="495">
        <f t="shared" si="25"/>
        <v>0</v>
      </c>
      <c r="AS51" s="481">
        <f t="shared" si="25"/>
        <v>516.46</v>
      </c>
      <c r="AT51" s="482">
        <f t="shared" si="25"/>
        <v>1033.08</v>
      </c>
      <c r="AU51" s="495">
        <f t="shared" si="25"/>
        <v>0</v>
      </c>
      <c r="AV51" s="481">
        <f t="shared" si="25"/>
        <v>1033.08</v>
      </c>
      <c r="AW51" s="362"/>
      <c r="AX51" s="362"/>
      <c r="AY51" s="517">
        <f>SUM(AY7:AY50)</f>
        <v>0</v>
      </c>
      <c r="AZ51" s="362"/>
      <c r="BA51" s="362"/>
      <c r="BB51" s="362"/>
      <c r="BC51" s="362"/>
      <c r="BD51" s="362"/>
      <c r="BE51" s="362"/>
      <c r="BF51" s="362"/>
      <c r="BG51" s="362"/>
      <c r="BH51" s="362"/>
      <c r="BI51" s="362"/>
      <c r="BJ51" s="362"/>
      <c r="BK51" s="362"/>
      <c r="BL51" s="362"/>
      <c r="BM51" s="362"/>
      <c r="BN51" s="362"/>
    </row>
    <row r="52" spans="1:244" s="487" customFormat="1" ht="46.5" customHeight="1">
      <c r="B52" s="488"/>
      <c r="C52" s="489"/>
      <c r="D52" s="487">
        <f t="shared" ref="D52:X52" si="26">SUM(D7:D50)-D51</f>
        <v>0</v>
      </c>
      <c r="E52" s="490">
        <f t="shared" si="26"/>
        <v>0</v>
      </c>
      <c r="F52" s="490">
        <f t="shared" si="26"/>
        <v>0</v>
      </c>
      <c r="G52" s="490">
        <f t="shared" si="26"/>
        <v>0</v>
      </c>
      <c r="H52" s="490">
        <f t="shared" si="26"/>
        <v>0</v>
      </c>
      <c r="I52" s="490">
        <f t="shared" si="26"/>
        <v>0</v>
      </c>
      <c r="J52" s="490">
        <f t="shared" si="26"/>
        <v>0</v>
      </c>
      <c r="K52" s="490">
        <f t="shared" si="26"/>
        <v>0</v>
      </c>
      <c r="L52" s="490">
        <f t="shared" si="26"/>
        <v>0</v>
      </c>
      <c r="M52" s="490">
        <f t="shared" si="26"/>
        <v>0</v>
      </c>
      <c r="N52" s="490">
        <f t="shared" si="26"/>
        <v>0</v>
      </c>
      <c r="O52" s="490">
        <f t="shared" si="26"/>
        <v>0</v>
      </c>
      <c r="P52" s="490">
        <f t="shared" si="26"/>
        <v>0</v>
      </c>
      <c r="Q52" s="490">
        <f t="shared" si="26"/>
        <v>0</v>
      </c>
      <c r="R52" s="490">
        <f t="shared" si="26"/>
        <v>0</v>
      </c>
      <c r="S52" s="490">
        <f t="shared" si="26"/>
        <v>0</v>
      </c>
      <c r="T52" s="490">
        <f t="shared" si="26"/>
        <v>0</v>
      </c>
      <c r="U52" s="490">
        <f t="shared" si="26"/>
        <v>0</v>
      </c>
      <c r="V52" s="490">
        <f t="shared" si="26"/>
        <v>0</v>
      </c>
      <c r="W52" s="490">
        <f t="shared" si="26"/>
        <v>0</v>
      </c>
      <c r="X52" s="490">
        <f t="shared" si="26"/>
        <v>0</v>
      </c>
      <c r="AY52" s="349"/>
    </row>
    <row r="53" spans="1:244" s="349" customFormat="1" ht="54.75" customHeight="1">
      <c r="B53" s="350"/>
      <c r="C53" s="604"/>
      <c r="X53" s="356"/>
    </row>
    <row r="54" spans="1:244" s="349" customFormat="1" ht="85.5" customHeight="1">
      <c r="B54" s="350"/>
      <c r="C54" s="351"/>
    </row>
    <row r="55" spans="1:244" s="349" customFormat="1" ht="34.5" customHeight="1">
      <c r="B55" s="350"/>
      <c r="C55" s="351"/>
    </row>
    <row r="56" spans="1:244" s="349" customFormat="1" ht="34.5" customHeight="1">
      <c r="A56" s="472"/>
      <c r="B56" s="473"/>
      <c r="C56" s="472"/>
      <c r="D56" s="473"/>
      <c r="E56" s="472"/>
      <c r="F56" s="473"/>
      <c r="G56" s="472"/>
      <c r="H56" s="473"/>
      <c r="I56" s="472"/>
      <c r="J56" s="473"/>
      <c r="K56" s="472"/>
      <c r="L56" s="473"/>
      <c r="M56" s="472"/>
      <c r="N56" s="473"/>
      <c r="O56" s="472"/>
      <c r="P56" s="473"/>
      <c r="Q56" s="472"/>
      <c r="R56" s="473"/>
      <c r="S56" s="472"/>
      <c r="T56" s="473"/>
      <c r="U56" s="472"/>
      <c r="V56" s="473"/>
      <c r="W56" s="472"/>
      <c r="X56" s="473"/>
      <c r="Y56" s="472"/>
      <c r="Z56" s="473"/>
      <c r="AA56" s="472"/>
      <c r="AB56" s="473"/>
      <c r="AC56" s="472"/>
      <c r="AD56" s="473"/>
      <c r="AE56" s="472"/>
      <c r="AF56" s="473"/>
      <c r="AG56" s="472"/>
      <c r="AH56" s="473"/>
      <c r="AI56" s="472"/>
      <c r="AJ56" s="473"/>
      <c r="AK56" s="472"/>
      <c r="AL56" s="473"/>
      <c r="AM56" s="472"/>
      <c r="AN56" s="473"/>
      <c r="AO56" s="472"/>
      <c r="AP56" s="473"/>
      <c r="AQ56" s="472"/>
      <c r="AR56" s="473"/>
      <c r="AS56" s="472"/>
      <c r="AT56" s="473"/>
      <c r="AU56" s="472"/>
      <c r="AV56" s="473"/>
      <c r="AW56" s="472"/>
      <c r="AX56" s="473"/>
      <c r="AZ56" s="473"/>
      <c r="BA56" s="472"/>
      <c r="BB56" s="473"/>
      <c r="BC56" s="472"/>
      <c r="BD56" s="473"/>
      <c r="BE56" s="472"/>
      <c r="BF56" s="473"/>
      <c r="BG56" s="472"/>
      <c r="BH56" s="473"/>
      <c r="BI56" s="472"/>
      <c r="BJ56" s="473"/>
      <c r="BK56" s="472"/>
      <c r="BL56" s="473"/>
      <c r="BM56" s="472"/>
      <c r="BN56" s="473"/>
      <c r="BO56" s="472"/>
      <c r="BP56" s="473"/>
      <c r="BQ56" s="472"/>
      <c r="BR56" s="473"/>
      <c r="BS56" s="472"/>
      <c r="BT56" s="473"/>
      <c r="BU56" s="472"/>
      <c r="BV56" s="473"/>
      <c r="BW56" s="472"/>
      <c r="BX56" s="473"/>
      <c r="BY56" s="472"/>
      <c r="BZ56" s="473"/>
      <c r="CA56" s="472"/>
      <c r="CB56" s="473"/>
      <c r="CC56" s="472"/>
      <c r="CD56" s="473"/>
      <c r="CE56" s="472"/>
      <c r="CF56" s="473"/>
      <c r="CG56" s="472"/>
      <c r="CH56" s="473"/>
      <c r="CI56" s="472"/>
      <c r="CJ56" s="473"/>
      <c r="CK56" s="472"/>
      <c r="CL56" s="473"/>
      <c r="CM56" s="472"/>
      <c r="CN56" s="473"/>
      <c r="CO56" s="472"/>
      <c r="CP56" s="473"/>
      <c r="CQ56" s="472"/>
      <c r="CR56" s="473"/>
      <c r="CS56" s="472"/>
      <c r="CT56" s="473"/>
      <c r="CU56" s="472"/>
      <c r="CV56" s="473"/>
      <c r="CW56" s="472"/>
      <c r="CX56" s="473"/>
      <c r="CY56" s="472"/>
      <c r="CZ56" s="473"/>
      <c r="DA56" s="472"/>
      <c r="DB56" s="473"/>
      <c r="DC56" s="472"/>
      <c r="DD56" s="473"/>
      <c r="DE56" s="472"/>
      <c r="DF56" s="473"/>
      <c r="DG56" s="472"/>
      <c r="DH56" s="473"/>
      <c r="DI56" s="472"/>
      <c r="DJ56" s="473"/>
      <c r="DK56" s="472"/>
      <c r="DL56" s="473"/>
      <c r="DM56" s="472"/>
      <c r="DN56" s="473"/>
      <c r="DO56" s="472"/>
      <c r="DP56" s="473"/>
      <c r="DQ56" s="472"/>
      <c r="DR56" s="473"/>
      <c r="DS56" s="472"/>
      <c r="DT56" s="473"/>
      <c r="DU56" s="472"/>
      <c r="DV56" s="473"/>
      <c r="DW56" s="472"/>
      <c r="DX56" s="473"/>
      <c r="DY56" s="472"/>
      <c r="DZ56" s="473"/>
      <c r="EA56" s="472"/>
      <c r="EB56" s="473"/>
      <c r="EC56" s="472"/>
      <c r="ED56" s="473"/>
      <c r="EE56" s="472"/>
      <c r="EF56" s="473"/>
      <c r="EG56" s="472"/>
      <c r="EH56" s="473"/>
      <c r="EI56" s="472"/>
      <c r="EJ56" s="473"/>
      <c r="EK56" s="472"/>
      <c r="EL56" s="473"/>
      <c r="EM56" s="472"/>
      <c r="EN56" s="473"/>
      <c r="EO56" s="472"/>
      <c r="EP56" s="473"/>
      <c r="EQ56" s="472"/>
      <c r="ER56" s="473"/>
      <c r="ES56" s="472"/>
      <c r="ET56" s="473"/>
      <c r="EU56" s="472"/>
      <c r="EV56" s="473"/>
      <c r="EW56" s="472"/>
      <c r="EX56" s="473"/>
      <c r="EY56" s="472"/>
      <c r="EZ56" s="473"/>
      <c r="FA56" s="472"/>
      <c r="FB56" s="473"/>
      <c r="FC56" s="472"/>
      <c r="FD56" s="473"/>
      <c r="FE56" s="472"/>
      <c r="FF56" s="473"/>
      <c r="FG56" s="472"/>
      <c r="FH56" s="473"/>
      <c r="FI56" s="472"/>
      <c r="FJ56" s="473"/>
      <c r="FK56" s="472"/>
      <c r="FL56" s="473"/>
      <c r="FM56" s="472"/>
      <c r="FN56" s="473"/>
      <c r="FO56" s="472"/>
      <c r="FP56" s="473"/>
      <c r="FQ56" s="472"/>
      <c r="FR56" s="473"/>
      <c r="FS56" s="472"/>
      <c r="FT56" s="473"/>
      <c r="FU56" s="472"/>
      <c r="FV56" s="473"/>
      <c r="FW56" s="472"/>
      <c r="FX56" s="473"/>
      <c r="FY56" s="472"/>
      <c r="FZ56" s="473"/>
      <c r="GA56" s="472"/>
      <c r="GB56" s="473"/>
      <c r="GC56" s="472"/>
      <c r="GD56" s="473"/>
      <c r="GE56" s="472"/>
      <c r="GF56" s="473"/>
      <c r="GG56" s="472"/>
      <c r="GH56" s="473"/>
      <c r="GI56" s="472"/>
      <c r="GJ56" s="473"/>
      <c r="GK56" s="472"/>
      <c r="GL56" s="473"/>
      <c r="GM56" s="472"/>
      <c r="GN56" s="473"/>
      <c r="GO56" s="472"/>
      <c r="GP56" s="473"/>
      <c r="GQ56" s="472"/>
      <c r="GR56" s="473"/>
      <c r="GS56" s="472"/>
      <c r="GT56" s="473"/>
      <c r="GU56" s="472"/>
      <c r="GV56" s="473"/>
      <c r="GW56" s="472"/>
      <c r="GX56" s="473"/>
      <c r="GY56" s="472"/>
      <c r="GZ56" s="473"/>
      <c r="HA56" s="472"/>
      <c r="HB56" s="473"/>
      <c r="HC56" s="472"/>
      <c r="HD56" s="473"/>
      <c r="HE56" s="472"/>
      <c r="HF56" s="473"/>
      <c r="HG56" s="472"/>
      <c r="HH56" s="473"/>
      <c r="HI56" s="472"/>
      <c r="HJ56" s="473"/>
      <c r="HK56" s="472"/>
      <c r="HL56" s="473"/>
      <c r="HM56" s="472"/>
      <c r="HN56" s="473"/>
      <c r="HO56" s="472"/>
      <c r="HP56" s="473"/>
      <c r="HQ56" s="472"/>
      <c r="HR56" s="473"/>
      <c r="HS56" s="472"/>
      <c r="HT56" s="473"/>
      <c r="HU56" s="472"/>
      <c r="HV56" s="473"/>
      <c r="HW56" s="472"/>
      <c r="HX56" s="473"/>
      <c r="HY56" s="472"/>
      <c r="HZ56" s="473"/>
      <c r="IA56" s="472"/>
      <c r="IB56" s="473"/>
      <c r="IC56" s="472"/>
      <c r="ID56" s="473"/>
      <c r="IE56" s="472"/>
      <c r="IF56" s="473"/>
      <c r="IG56" s="472"/>
      <c r="IH56" s="473"/>
      <c r="II56" s="472"/>
      <c r="IJ56" s="473"/>
    </row>
    <row r="57" spans="1:244" s="349" customFormat="1" ht="61.5" customHeight="1">
      <c r="B57" s="350"/>
      <c r="C57" s="351"/>
      <c r="D57" s="457"/>
      <c r="E57" s="353"/>
      <c r="F57" s="353"/>
      <c r="G57" s="353"/>
      <c r="H57" s="353"/>
      <c r="I57" s="353"/>
      <c r="J57" s="353"/>
      <c r="K57" s="353"/>
      <c r="L57" s="353"/>
      <c r="M57" s="353"/>
      <c r="N57" s="353"/>
      <c r="O57" s="353"/>
      <c r="P57" s="353"/>
      <c r="Q57" s="353"/>
      <c r="R57" s="353"/>
      <c r="S57" s="353"/>
      <c r="T57" s="353"/>
      <c r="U57" s="353"/>
      <c r="V57" s="353"/>
      <c r="W57" s="353"/>
      <c r="X57" s="353"/>
    </row>
    <row r="58" spans="1:244" s="349" customFormat="1" ht="18">
      <c r="B58" s="350"/>
      <c r="C58" s="351"/>
    </row>
    <row r="59" spans="1:244" s="349" customFormat="1" ht="18">
      <c r="B59" s="350"/>
      <c r="C59" s="351"/>
    </row>
    <row r="60" spans="1:244" s="349" customFormat="1" ht="18">
      <c r="B60" s="350"/>
      <c r="C60" s="351"/>
    </row>
    <row r="61" spans="1:244" s="349" customFormat="1" ht="18">
      <c r="B61" s="350"/>
      <c r="C61" s="351"/>
    </row>
    <row r="62" spans="1:244" s="349" customFormat="1" ht="18">
      <c r="B62" s="350"/>
      <c r="C62" s="351"/>
    </row>
    <row r="63" spans="1:244" s="349" customFormat="1" ht="18">
      <c r="B63" s="350"/>
      <c r="C63" s="351"/>
    </row>
    <row r="64" spans="1:244" s="349" customFormat="1" ht="18">
      <c r="B64" s="350"/>
      <c r="C64" s="351"/>
    </row>
    <row r="65" spans="2:3" s="349" customFormat="1" ht="18">
      <c r="B65" s="350"/>
      <c r="C65" s="351"/>
    </row>
    <row r="66" spans="2:3" s="349" customFormat="1" ht="18">
      <c r="B66" s="350"/>
      <c r="C66" s="351"/>
    </row>
    <row r="67" spans="2:3" s="349" customFormat="1" ht="18">
      <c r="B67" s="350"/>
      <c r="C67" s="351"/>
    </row>
    <row r="68" spans="2:3" s="349" customFormat="1" ht="18">
      <c r="B68" s="350"/>
      <c r="C68" s="351"/>
    </row>
    <row r="69" spans="2:3" s="349" customFormat="1" ht="18">
      <c r="B69" s="350"/>
      <c r="C69" s="351"/>
    </row>
    <row r="70" spans="2:3" s="349" customFormat="1" ht="18">
      <c r="B70" s="350"/>
      <c r="C70" s="351"/>
    </row>
    <row r="71" spans="2:3" s="349" customFormat="1" ht="18">
      <c r="B71" s="350"/>
      <c r="C71" s="351"/>
    </row>
    <row r="72" spans="2:3" s="349" customFormat="1" ht="18">
      <c r="B72" s="350"/>
      <c r="C72" s="351"/>
    </row>
    <row r="73" spans="2:3" s="349" customFormat="1" ht="18">
      <c r="B73" s="350"/>
      <c r="C73" s="351"/>
    </row>
    <row r="74" spans="2:3" s="349" customFormat="1" ht="18">
      <c r="B74" s="350"/>
      <c r="C74" s="351"/>
    </row>
    <row r="75" spans="2:3" s="349" customFormat="1" ht="18">
      <c r="B75" s="350"/>
      <c r="C75" s="351"/>
    </row>
    <row r="76" spans="2:3" s="349" customFormat="1" ht="18">
      <c r="B76" s="350"/>
      <c r="C76" s="351"/>
    </row>
    <row r="77" spans="2:3" s="349" customFormat="1" ht="18">
      <c r="B77" s="350"/>
      <c r="C77" s="351"/>
    </row>
    <row r="78" spans="2:3" s="349" customFormat="1" ht="18">
      <c r="B78" s="350"/>
      <c r="C78" s="351"/>
    </row>
    <row r="79" spans="2:3" s="349" customFormat="1" ht="18">
      <c r="B79" s="350"/>
      <c r="C79" s="351"/>
    </row>
    <row r="80" spans="2:3" s="349" customFormat="1" ht="18">
      <c r="B80" s="350"/>
      <c r="C80" s="351"/>
    </row>
    <row r="81" spans="2:3" s="349" customFormat="1" ht="18">
      <c r="B81" s="350"/>
      <c r="C81" s="351"/>
    </row>
    <row r="82" spans="2:3" s="349" customFormat="1" ht="18">
      <c r="B82" s="350"/>
      <c r="C82" s="351"/>
    </row>
    <row r="83" spans="2:3" s="349" customFormat="1" ht="18">
      <c r="B83" s="350"/>
      <c r="C83" s="351"/>
    </row>
    <row r="84" spans="2:3" s="349" customFormat="1" ht="18">
      <c r="B84" s="350"/>
      <c r="C84" s="351"/>
    </row>
    <row r="85" spans="2:3" s="349" customFormat="1" ht="18">
      <c r="B85" s="350"/>
      <c r="C85" s="351"/>
    </row>
    <row r="86" spans="2:3" s="349" customFormat="1" ht="18">
      <c r="B86" s="350"/>
      <c r="C86" s="351"/>
    </row>
    <row r="87" spans="2:3" s="349" customFormat="1" ht="18">
      <c r="B87" s="350"/>
      <c r="C87" s="351"/>
    </row>
    <row r="88" spans="2:3" s="349" customFormat="1" ht="18">
      <c r="B88" s="350"/>
      <c r="C88" s="351"/>
    </row>
    <row r="89" spans="2:3" s="349" customFormat="1" ht="18">
      <c r="B89" s="350"/>
      <c r="C89" s="351"/>
    </row>
    <row r="90" spans="2:3" s="349" customFormat="1" ht="18">
      <c r="B90" s="350"/>
      <c r="C90" s="351"/>
    </row>
    <row r="91" spans="2:3" s="349" customFormat="1" ht="18">
      <c r="B91" s="350"/>
      <c r="C91" s="351"/>
    </row>
    <row r="92" spans="2:3" s="349" customFormat="1" ht="18">
      <c r="B92" s="350"/>
      <c r="C92" s="351"/>
    </row>
    <row r="93" spans="2:3" s="349" customFormat="1" ht="18">
      <c r="B93" s="350"/>
      <c r="C93" s="351"/>
    </row>
    <row r="94" spans="2:3" s="349" customFormat="1" ht="18">
      <c r="B94" s="350"/>
      <c r="C94" s="351"/>
    </row>
    <row r="95" spans="2:3" s="349" customFormat="1" ht="18">
      <c r="B95" s="350"/>
      <c r="C95" s="351"/>
    </row>
    <row r="96" spans="2:3" s="349" customFormat="1" ht="18">
      <c r="B96" s="350"/>
      <c r="C96" s="351"/>
    </row>
    <row r="97" spans="2:3" s="349" customFormat="1" ht="18">
      <c r="B97" s="350"/>
      <c r="C97" s="351"/>
    </row>
    <row r="98" spans="2:3" s="349" customFormat="1" ht="18">
      <c r="B98" s="350"/>
      <c r="C98" s="351"/>
    </row>
    <row r="99" spans="2:3" s="349" customFormat="1" ht="18">
      <c r="B99" s="350"/>
      <c r="C99" s="351"/>
    </row>
    <row r="100" spans="2:3" s="349" customFormat="1" ht="18">
      <c r="B100" s="350"/>
      <c r="C100" s="351"/>
    </row>
    <row r="101" spans="2:3" s="349" customFormat="1" ht="18">
      <c r="B101" s="350"/>
      <c r="C101" s="351"/>
    </row>
    <row r="102" spans="2:3" s="349" customFormat="1" ht="18">
      <c r="B102" s="350"/>
      <c r="C102" s="351"/>
    </row>
    <row r="103" spans="2:3" s="349" customFormat="1" ht="18">
      <c r="B103" s="350"/>
      <c r="C103" s="351"/>
    </row>
    <row r="104" spans="2:3" s="349" customFormat="1" ht="18">
      <c r="B104" s="350"/>
      <c r="C104" s="351"/>
    </row>
    <row r="105" spans="2:3" s="349" customFormat="1" ht="18">
      <c r="B105" s="350"/>
      <c r="C105" s="351"/>
    </row>
    <row r="106" spans="2:3" s="349" customFormat="1" ht="18">
      <c r="B106" s="350"/>
      <c r="C106" s="351"/>
    </row>
    <row r="107" spans="2:3" s="349" customFormat="1" ht="18">
      <c r="B107" s="350"/>
      <c r="C107" s="351"/>
    </row>
    <row r="108" spans="2:3" s="349" customFormat="1" ht="18">
      <c r="B108" s="350"/>
      <c r="C108" s="351"/>
    </row>
    <row r="109" spans="2:3" s="349" customFormat="1" ht="18">
      <c r="B109" s="350"/>
      <c r="C109" s="351"/>
    </row>
    <row r="110" spans="2:3" s="349" customFormat="1" ht="18">
      <c r="B110" s="350"/>
      <c r="C110" s="351"/>
    </row>
    <row r="111" spans="2:3" s="349" customFormat="1" ht="18">
      <c r="B111" s="350"/>
      <c r="C111" s="351"/>
    </row>
    <row r="112" spans="2:3" s="349" customFormat="1" ht="18">
      <c r="B112" s="350"/>
      <c r="C112" s="351"/>
    </row>
    <row r="113" spans="2:51" s="349" customFormat="1" ht="18">
      <c r="B113" s="350"/>
      <c r="C113" s="351"/>
    </row>
    <row r="114" spans="2:51" s="349" customFormat="1" ht="18">
      <c r="B114" s="350"/>
      <c r="C114" s="351"/>
    </row>
    <row r="115" spans="2:51" s="349" customFormat="1" ht="18">
      <c r="B115" s="350"/>
      <c r="C115" s="351"/>
    </row>
    <row r="116" spans="2:51" s="349" customFormat="1" ht="18">
      <c r="B116" s="350"/>
      <c r="C116" s="351"/>
    </row>
    <row r="117" spans="2:51" s="349" customFormat="1" ht="18">
      <c r="B117" s="350"/>
      <c r="C117" s="351"/>
    </row>
    <row r="118" spans="2:51" s="349" customFormat="1" ht="18">
      <c r="B118" s="350"/>
      <c r="C118" s="351"/>
    </row>
    <row r="119" spans="2:51" s="349" customFormat="1" ht="18">
      <c r="B119" s="350"/>
      <c r="C119" s="351"/>
    </row>
    <row r="120" spans="2:51" s="349" customFormat="1" ht="18">
      <c r="B120" s="350"/>
      <c r="C120" s="351"/>
    </row>
    <row r="121" spans="2:51" s="349" customFormat="1" ht="18">
      <c r="B121" s="350"/>
      <c r="C121" s="351"/>
    </row>
    <row r="122" spans="2:51" s="349" customFormat="1" ht="18">
      <c r="B122" s="350"/>
      <c r="C122" s="351"/>
    </row>
    <row r="123" spans="2:51" s="349" customFormat="1" ht="18">
      <c r="B123" s="350"/>
      <c r="C123" s="351"/>
    </row>
    <row r="124" spans="2:51" s="349" customFormat="1" ht="18">
      <c r="B124" s="350"/>
      <c r="C124" s="351"/>
    </row>
    <row r="125" spans="2:51" s="349" customFormat="1" ht="18">
      <c r="B125" s="350"/>
      <c r="C125" s="351"/>
    </row>
    <row r="126" spans="2:51" s="349" customFormat="1" ht="18">
      <c r="B126" s="350"/>
      <c r="C126" s="351"/>
    </row>
    <row r="127" spans="2:51" s="349" customFormat="1" ht="18">
      <c r="B127" s="350"/>
      <c r="C127" s="351"/>
    </row>
    <row r="128" spans="2:51" s="349" customFormat="1">
      <c r="B128" s="350"/>
      <c r="C128" s="351"/>
      <c r="AY128" s="205"/>
    </row>
    <row r="129" spans="2:51" s="349" customFormat="1">
      <c r="B129" s="350"/>
      <c r="C129" s="351"/>
      <c r="AY129" s="205"/>
    </row>
    <row r="130" spans="2:51" s="349" customFormat="1">
      <c r="B130" s="350"/>
      <c r="C130" s="351"/>
      <c r="AY130" s="205"/>
    </row>
    <row r="131" spans="2:51" s="349" customFormat="1">
      <c r="B131" s="350"/>
      <c r="C131" s="351"/>
      <c r="AY131" s="205"/>
    </row>
    <row r="132" spans="2:51" s="349" customFormat="1">
      <c r="B132" s="350"/>
      <c r="C132" s="351"/>
      <c r="AY132" s="205"/>
    </row>
    <row r="133" spans="2:51" s="349" customFormat="1">
      <c r="B133" s="350"/>
      <c r="C133" s="351"/>
      <c r="AY133" s="205"/>
    </row>
  </sheetData>
  <mergeCells count="19">
    <mergeCell ref="Y5:AA5"/>
    <mergeCell ref="AB5:AD5"/>
    <mergeCell ref="AE5:AG5"/>
    <mergeCell ref="AT4:AV4"/>
    <mergeCell ref="AT5:AV5"/>
    <mergeCell ref="AQ5:AS5"/>
    <mergeCell ref="AQ4:AS4"/>
    <mergeCell ref="AK5:AM5"/>
    <mergeCell ref="AN5:AP5"/>
    <mergeCell ref="AH5:AJ5"/>
    <mergeCell ref="V5:X5"/>
    <mergeCell ref="P5:R5"/>
    <mergeCell ref="S5:U5"/>
    <mergeCell ref="A51:C51"/>
    <mergeCell ref="A4:A6"/>
    <mergeCell ref="D5:F5"/>
    <mergeCell ref="M5:O5"/>
    <mergeCell ref="G5:I5"/>
    <mergeCell ref="J5:L5"/>
  </mergeCells>
  <phoneticPr fontId="2" type="noConversion"/>
  <printOptions horizontalCentered="1"/>
  <pageMargins left="0.25" right="0.25" top="0.25" bottom="0.25" header="0.25" footer="0.25"/>
  <pageSetup paperSize="9" scale="45" orientation="portrait" r:id="rId1"/>
  <headerFooter alignWithMargins="0">
    <oddHeader>&amp;RCost Control Section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rgb="FFFFFF66"/>
  </sheetPr>
  <dimension ref="A1:DG127"/>
  <sheetViews>
    <sheetView showGridLines="0" zoomScale="60" zoomScaleNormal="60" workbookViewId="0">
      <pane xSplit="3" ySplit="6" topLeftCell="D46" activePane="bottomRight" state="frozen"/>
      <selection activeCell="H7" sqref="H7"/>
      <selection pane="topRight" activeCell="H7" sqref="H7"/>
      <selection pane="bottomLeft" activeCell="H7" sqref="H7"/>
      <selection pane="bottomRight" activeCell="H7" sqref="H7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14" width="16.7109375" style="205" customWidth="1"/>
    <col min="15" max="15" width="15.7109375" style="205" customWidth="1"/>
    <col min="16" max="17" width="16.7109375" style="205" customWidth="1"/>
    <col min="18" max="18" width="15.7109375" style="205" customWidth="1"/>
    <col min="19" max="20" width="16.7109375" style="205" customWidth="1"/>
    <col min="21" max="21" width="15.7109375" style="205" customWidth="1"/>
    <col min="22" max="24" width="18.7109375" style="205" customWidth="1"/>
    <col min="25" max="34" width="15.7109375" style="205" customWidth="1"/>
    <col min="35" max="35" width="16.42578125" style="205" customWidth="1"/>
    <col min="36" max="36" width="13.7109375" style="205" customWidth="1"/>
    <col min="37" max="45" width="15.7109375" style="205" customWidth="1"/>
    <col min="46" max="46" width="18.85546875" style="205" customWidth="1"/>
    <col min="47" max="48" width="15.7109375" style="205" hidden="1" customWidth="1"/>
    <col min="49" max="50" width="12.7109375" style="205" customWidth="1"/>
    <col min="51" max="51" width="18.85546875" style="205" customWidth="1"/>
    <col min="52" max="67" width="12.7109375" style="205" customWidth="1"/>
    <col min="68" max="69" width="9.85546875" style="205" customWidth="1"/>
    <col min="70" max="70" width="12.7109375" style="205" customWidth="1"/>
    <col min="71" max="72" width="10" style="205" customWidth="1"/>
    <col min="73" max="73" width="12.7109375" style="205" customWidth="1"/>
    <col min="74" max="75" width="11.5703125" style="205" customWidth="1"/>
    <col min="76" max="105" width="12.7109375" style="205" customWidth="1"/>
    <col min="106" max="107" width="11.7109375" style="205" customWidth="1"/>
    <col min="108" max="111" width="12.5703125" style="205" customWidth="1"/>
    <col min="112" max="16384" width="9.140625" style="205"/>
  </cols>
  <sheetData>
    <row r="1" spans="1:111" s="322" customFormat="1" ht="45" customHeight="1">
      <c r="A1" s="306" t="s">
        <v>57</v>
      </c>
      <c r="B1" s="320"/>
      <c r="C1" s="321"/>
      <c r="P1" s="312"/>
      <c r="Q1" s="312"/>
      <c r="R1" s="312"/>
      <c r="S1" s="323"/>
      <c r="T1" s="323"/>
      <c r="U1" s="323"/>
      <c r="Y1" s="324"/>
      <c r="Z1" s="324"/>
      <c r="AA1" s="324"/>
      <c r="AB1" s="324"/>
      <c r="AC1" s="324"/>
      <c r="AD1" s="324"/>
      <c r="AE1" s="319"/>
      <c r="AF1" s="319"/>
      <c r="AG1" s="319"/>
      <c r="AH1" s="324"/>
      <c r="AI1" s="324"/>
      <c r="AJ1" s="324"/>
      <c r="AN1" s="324"/>
      <c r="AO1" s="324"/>
      <c r="AP1" s="324"/>
      <c r="AQ1" s="323"/>
      <c r="AR1" s="323"/>
      <c r="AS1" s="323"/>
    </row>
    <row r="2" spans="1:111" s="323" customFormat="1" ht="45" customHeight="1">
      <c r="A2" s="306" t="s">
        <v>225</v>
      </c>
      <c r="B2" s="317"/>
      <c r="C2" s="317"/>
      <c r="D2" s="306"/>
      <c r="E2" s="306"/>
      <c r="F2" s="306"/>
      <c r="P2" s="312"/>
      <c r="Q2" s="312"/>
      <c r="R2" s="312"/>
      <c r="S2" s="306"/>
      <c r="T2" s="306"/>
      <c r="U2" s="326"/>
      <c r="V2" s="317"/>
      <c r="W2" s="317"/>
      <c r="X2" s="326"/>
      <c r="Y2" s="324"/>
      <c r="Z2" s="324"/>
      <c r="AA2" s="324"/>
      <c r="AB2" s="326"/>
      <c r="AC2" s="324"/>
      <c r="AD2" s="324"/>
      <c r="AE2" s="326"/>
      <c r="AF2" s="317"/>
      <c r="AG2" s="317"/>
      <c r="AH2" s="324"/>
      <c r="AI2" s="324"/>
      <c r="AJ2" s="324"/>
      <c r="AN2" s="324"/>
      <c r="AO2" s="324"/>
      <c r="AP2" s="324"/>
    </row>
    <row r="3" spans="1:111" s="322" customFormat="1" ht="45" customHeight="1" thickBot="1">
      <c r="A3" s="309" t="s">
        <v>73</v>
      </c>
      <c r="B3" s="320"/>
      <c r="K3" s="319" t="s">
        <v>201</v>
      </c>
      <c r="P3" s="312"/>
      <c r="Q3" s="312"/>
      <c r="R3" s="312"/>
      <c r="T3" s="319" t="s">
        <v>201</v>
      </c>
      <c r="Y3" s="324"/>
      <c r="Z3" s="324"/>
      <c r="AA3" s="324"/>
      <c r="AB3" s="324"/>
      <c r="AC3" s="324"/>
      <c r="AD3" s="324"/>
      <c r="AE3" s="319"/>
      <c r="AF3" s="319" t="s">
        <v>201</v>
      </c>
      <c r="AG3" s="319"/>
      <c r="AH3" s="324"/>
      <c r="AI3" s="324"/>
      <c r="AJ3" s="324"/>
      <c r="AN3" s="306" t="s">
        <v>193</v>
      </c>
      <c r="AO3" s="324"/>
      <c r="AP3" s="324"/>
      <c r="AQ3" s="323"/>
      <c r="AR3" s="323"/>
      <c r="AS3" s="323"/>
    </row>
    <row r="4" spans="1:111" s="202" customFormat="1" ht="39.950000000000003" customHeight="1">
      <c r="A4" s="818" t="s">
        <v>43</v>
      </c>
      <c r="B4" s="215" t="s">
        <v>38</v>
      </c>
      <c r="C4" s="207" t="s">
        <v>40</v>
      </c>
      <c r="D4" s="515">
        <v>2013</v>
      </c>
      <c r="E4" s="515"/>
      <c r="F4" s="515"/>
      <c r="G4" s="515"/>
      <c r="H4" s="515"/>
      <c r="I4" s="515"/>
      <c r="J4" s="515"/>
      <c r="K4" s="515"/>
      <c r="L4" s="516"/>
      <c r="M4" s="515">
        <v>2013</v>
      </c>
      <c r="N4" s="515"/>
      <c r="O4" s="515"/>
      <c r="P4" s="515"/>
      <c r="Q4" s="515"/>
      <c r="R4" s="515"/>
      <c r="S4" s="515"/>
      <c r="T4" s="515"/>
      <c r="U4" s="516"/>
      <c r="V4" s="515"/>
      <c r="W4" s="515"/>
      <c r="X4" s="515"/>
      <c r="Y4" s="514">
        <v>2013</v>
      </c>
      <c r="Z4" s="515"/>
      <c r="AA4" s="515"/>
      <c r="AB4" s="515"/>
      <c r="AC4" s="515"/>
      <c r="AD4" s="515"/>
      <c r="AE4" s="515"/>
      <c r="AF4" s="515"/>
      <c r="AG4" s="515"/>
      <c r="AH4" s="515">
        <v>2013</v>
      </c>
      <c r="AI4" s="515"/>
      <c r="AJ4" s="515"/>
      <c r="AK4" s="515"/>
      <c r="AL4" s="515"/>
      <c r="AM4" s="516"/>
      <c r="AN4" s="515"/>
      <c r="AO4" s="515"/>
      <c r="AP4" s="515"/>
      <c r="AQ4" s="843" t="s">
        <v>51</v>
      </c>
      <c r="AR4" s="844"/>
      <c r="AS4" s="844"/>
      <c r="AT4" s="843" t="s">
        <v>80</v>
      </c>
      <c r="AU4" s="849"/>
      <c r="AV4" s="849"/>
      <c r="AW4" s="539"/>
    </row>
    <row r="5" spans="1:111" s="202" customFormat="1" ht="39.950000000000003" customHeight="1">
      <c r="A5" s="819"/>
      <c r="B5" s="216"/>
      <c r="C5" s="209"/>
      <c r="D5" s="842" t="s">
        <v>44</v>
      </c>
      <c r="E5" s="842"/>
      <c r="F5" s="842"/>
      <c r="G5" s="840" t="s">
        <v>45</v>
      </c>
      <c r="H5" s="840"/>
      <c r="I5" s="840"/>
      <c r="J5" s="840" t="s">
        <v>46</v>
      </c>
      <c r="K5" s="840"/>
      <c r="L5" s="850"/>
      <c r="M5" s="848" t="s">
        <v>47</v>
      </c>
      <c r="N5" s="840"/>
      <c r="O5" s="840"/>
      <c r="P5" s="840" t="s">
        <v>48</v>
      </c>
      <c r="Q5" s="840"/>
      <c r="R5" s="840"/>
      <c r="S5" s="840" t="s">
        <v>49</v>
      </c>
      <c r="T5" s="840"/>
      <c r="U5" s="850"/>
      <c r="V5" s="848" t="s">
        <v>63</v>
      </c>
      <c r="W5" s="840"/>
      <c r="X5" s="841"/>
      <c r="Y5" s="841" t="s">
        <v>50</v>
      </c>
      <c r="Z5" s="853"/>
      <c r="AA5" s="854"/>
      <c r="AB5" s="841" t="s">
        <v>52</v>
      </c>
      <c r="AC5" s="842"/>
      <c r="AD5" s="842"/>
      <c r="AE5" s="841" t="s">
        <v>53</v>
      </c>
      <c r="AF5" s="842"/>
      <c r="AG5" s="842"/>
      <c r="AH5" s="841" t="s">
        <v>54</v>
      </c>
      <c r="AI5" s="842"/>
      <c r="AJ5" s="848"/>
      <c r="AK5" s="841" t="s">
        <v>55</v>
      </c>
      <c r="AL5" s="842"/>
      <c r="AM5" s="842"/>
      <c r="AN5" s="841" t="s">
        <v>56</v>
      </c>
      <c r="AO5" s="842"/>
      <c r="AP5" s="847"/>
      <c r="AQ5" s="846" t="s">
        <v>82</v>
      </c>
      <c r="AR5" s="842"/>
      <c r="AS5" s="842"/>
      <c r="AT5" s="851" t="s">
        <v>205</v>
      </c>
      <c r="AU5" s="852"/>
      <c r="AV5" s="852"/>
      <c r="AW5" s="539"/>
      <c r="AY5" s="511" t="s">
        <v>192</v>
      </c>
      <c r="BO5" s="201"/>
      <c r="BP5" s="201"/>
      <c r="BQ5" s="201"/>
      <c r="BR5" s="201"/>
      <c r="BS5" s="201"/>
      <c r="BT5" s="201"/>
      <c r="BU5" s="201"/>
      <c r="BV5" s="201"/>
      <c r="BW5" s="201"/>
      <c r="BX5" s="201"/>
      <c r="BY5" s="201"/>
      <c r="BZ5" s="201"/>
      <c r="CA5" s="201"/>
      <c r="CB5" s="201"/>
      <c r="CC5" s="201"/>
      <c r="CD5" s="201"/>
      <c r="CE5" s="201"/>
      <c r="CF5" s="201"/>
      <c r="CJ5" s="201"/>
      <c r="CK5" s="201"/>
      <c r="CL5" s="201"/>
      <c r="CM5" s="201"/>
      <c r="CN5" s="201"/>
      <c r="CO5" s="201"/>
      <c r="CP5" s="201"/>
      <c r="CQ5" s="201"/>
      <c r="CR5" s="201"/>
      <c r="CS5" s="201"/>
      <c r="CT5" s="201"/>
      <c r="CU5" s="201"/>
      <c r="CV5" s="201"/>
      <c r="CW5" s="201"/>
      <c r="CX5" s="201"/>
      <c r="CY5" s="201"/>
      <c r="CZ5" s="201"/>
      <c r="DA5" s="201"/>
      <c r="DB5" s="201"/>
      <c r="DC5" s="201"/>
      <c r="DD5" s="201"/>
      <c r="DE5" s="201"/>
      <c r="DF5" s="201"/>
      <c r="DG5" s="201"/>
    </row>
    <row r="6" spans="1:111" s="201" customFormat="1" ht="39.950000000000003" customHeight="1" thickBot="1">
      <c r="A6" s="820"/>
      <c r="B6" s="232" t="s">
        <v>39</v>
      </c>
      <c r="C6" s="229" t="s">
        <v>37</v>
      </c>
      <c r="D6" s="231" t="s">
        <v>60</v>
      </c>
      <c r="E6" s="602" t="s">
        <v>117</v>
      </c>
      <c r="F6" s="551" t="s">
        <v>118</v>
      </c>
      <c r="G6" s="601" t="s">
        <v>60</v>
      </c>
      <c r="H6" s="231" t="s">
        <v>117</v>
      </c>
      <c r="I6" s="551" t="s">
        <v>118</v>
      </c>
      <c r="J6" s="601" t="s">
        <v>60</v>
      </c>
      <c r="K6" s="231" t="s">
        <v>117</v>
      </c>
      <c r="L6" s="560" t="s">
        <v>118</v>
      </c>
      <c r="M6" s="602" t="s">
        <v>60</v>
      </c>
      <c r="N6" s="231" t="s">
        <v>117</v>
      </c>
      <c r="O6" s="550" t="s">
        <v>118</v>
      </c>
      <c r="P6" s="601" t="s">
        <v>60</v>
      </c>
      <c r="Q6" s="231" t="s">
        <v>117</v>
      </c>
      <c r="R6" s="550" t="s">
        <v>118</v>
      </c>
      <c r="S6" s="601" t="s">
        <v>60</v>
      </c>
      <c r="T6" s="231" t="s">
        <v>117</v>
      </c>
      <c r="U6" s="556" t="s">
        <v>118</v>
      </c>
      <c r="V6" s="545" t="s">
        <v>60</v>
      </c>
      <c r="W6" s="210" t="s">
        <v>117</v>
      </c>
      <c r="X6" s="555" t="s">
        <v>118</v>
      </c>
      <c r="Y6" s="601" t="s">
        <v>60</v>
      </c>
      <c r="Z6" s="231" t="s">
        <v>117</v>
      </c>
      <c r="AA6" s="546" t="s">
        <v>203</v>
      </c>
      <c r="AB6" s="601" t="s">
        <v>60</v>
      </c>
      <c r="AC6" s="231" t="s">
        <v>117</v>
      </c>
      <c r="AD6" s="550" t="s">
        <v>203</v>
      </c>
      <c r="AE6" s="601" t="s">
        <v>60</v>
      </c>
      <c r="AF6" s="231" t="s">
        <v>117</v>
      </c>
      <c r="AG6" s="550" t="s">
        <v>203</v>
      </c>
      <c r="AH6" s="601" t="s">
        <v>60</v>
      </c>
      <c r="AI6" s="231" t="s">
        <v>117</v>
      </c>
      <c r="AJ6" s="546" t="s">
        <v>203</v>
      </c>
      <c r="AK6" s="601" t="s">
        <v>60</v>
      </c>
      <c r="AL6" s="231" t="s">
        <v>117</v>
      </c>
      <c r="AM6" s="550" t="s">
        <v>203</v>
      </c>
      <c r="AN6" s="601" t="s">
        <v>60</v>
      </c>
      <c r="AO6" s="231" t="s">
        <v>117</v>
      </c>
      <c r="AP6" s="556" t="s">
        <v>203</v>
      </c>
      <c r="AQ6" s="523" t="s">
        <v>60</v>
      </c>
      <c r="AR6" s="602" t="s">
        <v>117</v>
      </c>
      <c r="AS6" s="503" t="s">
        <v>203</v>
      </c>
      <c r="AT6" s="523" t="s">
        <v>60</v>
      </c>
      <c r="AU6" s="602" t="s">
        <v>117</v>
      </c>
      <c r="AV6" s="503" t="s">
        <v>203</v>
      </c>
      <c r="AW6" s="543"/>
      <c r="AX6" s="217"/>
      <c r="AY6" s="217"/>
      <c r="AZ6" s="217"/>
      <c r="BA6" s="217"/>
      <c r="BB6" s="217"/>
      <c r="BC6" s="217"/>
      <c r="BD6" s="217"/>
      <c r="BE6" s="217"/>
      <c r="BF6" s="217"/>
      <c r="BG6" s="217"/>
      <c r="BH6" s="217"/>
      <c r="BI6" s="217"/>
      <c r="BJ6" s="217"/>
      <c r="BK6" s="217"/>
      <c r="BL6" s="217"/>
      <c r="BM6" s="217"/>
      <c r="BN6" s="217"/>
      <c r="BO6" s="218"/>
      <c r="BP6" s="219"/>
      <c r="BQ6" s="219"/>
      <c r="BR6" s="603"/>
      <c r="BS6" s="221"/>
      <c r="BT6" s="221"/>
      <c r="BU6" s="603"/>
      <c r="BV6" s="221"/>
      <c r="BW6" s="221"/>
      <c r="BX6" s="603"/>
      <c r="BY6" s="221"/>
      <c r="BZ6" s="221"/>
      <c r="CA6" s="603"/>
      <c r="CB6" s="221"/>
      <c r="CC6" s="221"/>
      <c r="CD6" s="603"/>
      <c r="CE6" s="221"/>
      <c r="CF6" s="221"/>
      <c r="CG6" s="221"/>
      <c r="CH6" s="221"/>
      <c r="CI6" s="221"/>
      <c r="CJ6" s="603"/>
      <c r="CK6" s="221"/>
      <c r="CL6" s="221"/>
      <c r="CM6" s="603"/>
      <c r="CN6" s="221"/>
      <c r="CO6" s="221"/>
      <c r="CP6" s="603"/>
      <c r="CQ6" s="221"/>
      <c r="CR6" s="221"/>
      <c r="CS6" s="603"/>
      <c r="CT6" s="221"/>
      <c r="CU6" s="221"/>
      <c r="CV6" s="603"/>
      <c r="CW6" s="221"/>
      <c r="CX6" s="221"/>
      <c r="CY6" s="603"/>
      <c r="CZ6" s="221"/>
      <c r="DA6" s="221"/>
      <c r="DB6" s="222"/>
      <c r="DC6" s="222"/>
      <c r="DD6" s="223"/>
      <c r="DE6" s="223"/>
      <c r="DF6" s="223"/>
      <c r="DG6" s="223"/>
    </row>
    <row r="7" spans="1:111" s="383" customFormat="1" ht="33" customHeight="1">
      <c r="A7" s="388">
        <v>1</v>
      </c>
      <c r="B7" s="399">
        <v>51201</v>
      </c>
      <c r="C7" s="536" t="s">
        <v>0</v>
      </c>
      <c r="D7" s="583">
        <v>38.1</v>
      </c>
      <c r="E7" s="376">
        <v>38.1</v>
      </c>
      <c r="F7" s="547">
        <f>+D7-E7</f>
        <v>0</v>
      </c>
      <c r="G7" s="582">
        <v>37.9</v>
      </c>
      <c r="H7" s="376">
        <f>$AY7</f>
        <v>31.4</v>
      </c>
      <c r="I7" s="547">
        <f>+G7-H7</f>
        <v>6.5</v>
      </c>
      <c r="J7" s="582">
        <v>37.9</v>
      </c>
      <c r="K7" s="376"/>
      <c r="L7" s="557">
        <f>+J7-K7</f>
        <v>37.9</v>
      </c>
      <c r="M7" s="582">
        <v>37.799999999999997</v>
      </c>
      <c r="N7" s="376"/>
      <c r="O7" s="547">
        <f>+M7-N7</f>
        <v>37.799999999999997</v>
      </c>
      <c r="P7" s="582">
        <v>37.799999999999997</v>
      </c>
      <c r="Q7" s="376"/>
      <c r="R7" s="547">
        <f>+P7-Q7</f>
        <v>37.799999999999997</v>
      </c>
      <c r="S7" s="582">
        <v>37.799999999999997</v>
      </c>
      <c r="T7" s="376"/>
      <c r="U7" s="557">
        <f>+S7-T7</f>
        <v>37.799999999999997</v>
      </c>
      <c r="V7" s="400">
        <f>D7+G7+J7+M7+P7+S7</f>
        <v>227.3</v>
      </c>
      <c r="W7" s="376">
        <f>+E7+H7+K7+N7+Q7+T7</f>
        <v>69.5</v>
      </c>
      <c r="X7" s="547">
        <f>+V7-W7</f>
        <v>157.80000000000001</v>
      </c>
      <c r="Y7" s="582">
        <v>37.700000000000003</v>
      </c>
      <c r="Z7" s="376"/>
      <c r="AA7" s="552">
        <f t="shared" ref="AA7:AA50" si="0">+Y7-Z7</f>
        <v>37.700000000000003</v>
      </c>
      <c r="AB7" s="582">
        <v>37.4</v>
      </c>
      <c r="AC7" s="376"/>
      <c r="AD7" s="547">
        <f t="shared" ref="AD7:AD50" si="1">+AB7-AC7</f>
        <v>37.4</v>
      </c>
      <c r="AE7" s="582">
        <v>37.700000000000003</v>
      </c>
      <c r="AF7" s="376"/>
      <c r="AG7" s="547">
        <f t="shared" ref="AG7:AG50" si="2">+AE7-AF7</f>
        <v>37.700000000000003</v>
      </c>
      <c r="AH7" s="582">
        <v>37.799999999999997</v>
      </c>
      <c r="AI7" s="376"/>
      <c r="AJ7" s="552">
        <f t="shared" ref="AJ7:AJ50" si="3">+AH7-AI7</f>
        <v>37.799999999999997</v>
      </c>
      <c r="AK7" s="582">
        <v>37.799999999999997</v>
      </c>
      <c r="AL7" s="376"/>
      <c r="AM7" s="547">
        <f t="shared" ref="AM7:AM50" si="4">+AK7-AL7</f>
        <v>37.799999999999997</v>
      </c>
      <c r="AN7" s="582">
        <v>38.1</v>
      </c>
      <c r="AO7" s="376"/>
      <c r="AP7" s="557">
        <f t="shared" ref="AP7:AP50" si="5">+AN7-AO7</f>
        <v>38.1</v>
      </c>
      <c r="AQ7" s="373">
        <f t="shared" ref="AQ7:AR50" si="6">Y7+AB7+AE7+AH7+AK7+AN7</f>
        <v>226.49999999999997</v>
      </c>
      <c r="AR7" s="407">
        <f t="shared" si="6"/>
        <v>0</v>
      </c>
      <c r="AS7" s="386">
        <f t="shared" ref="AS7:AS50" si="7">+AQ7-AR7</f>
        <v>226.49999999999997</v>
      </c>
      <c r="AT7" s="387">
        <f t="shared" ref="AT7:AU50" si="8">+V7+AQ7</f>
        <v>453.79999999999995</v>
      </c>
      <c r="AU7" s="400">
        <f t="shared" si="8"/>
        <v>69.5</v>
      </c>
      <c r="AV7" s="386">
        <f t="shared" ref="AV7:AV50" si="9">+AT7-AU7</f>
        <v>384.29999999999995</v>
      </c>
      <c r="AW7" s="541"/>
      <c r="AX7" s="380"/>
      <c r="AY7" s="374">
        <f>ROUND(VLOOKUP($B7,Test!$A$6:$K$58,4),0)/1000</f>
        <v>31.4</v>
      </c>
      <c r="AZ7" s="380"/>
      <c r="BA7" s="380"/>
      <c r="BB7" s="380"/>
      <c r="BC7" s="380"/>
      <c r="BD7" s="380"/>
      <c r="BE7" s="380"/>
      <c r="BF7" s="380"/>
      <c r="BG7" s="380"/>
      <c r="BH7" s="380"/>
      <c r="BI7" s="380"/>
      <c r="BJ7" s="380"/>
      <c r="BK7" s="380"/>
      <c r="BL7" s="380"/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  <c r="CG7" s="380"/>
      <c r="CH7" s="380"/>
      <c r="CI7" s="380"/>
      <c r="CJ7" s="380"/>
      <c r="CK7" s="380"/>
      <c r="CL7" s="380"/>
      <c r="CM7" s="380"/>
      <c r="CN7" s="380"/>
      <c r="CO7" s="380"/>
      <c r="CP7" s="380"/>
      <c r="CQ7" s="380"/>
      <c r="CR7" s="380"/>
      <c r="CS7" s="380"/>
      <c r="CT7" s="380"/>
      <c r="CU7" s="380"/>
      <c r="CV7" s="380"/>
      <c r="CW7" s="380"/>
      <c r="CX7" s="380"/>
      <c r="CY7" s="380"/>
      <c r="CZ7" s="380"/>
      <c r="DA7" s="380"/>
      <c r="DB7" s="391"/>
      <c r="DC7" s="391"/>
      <c r="DD7" s="380"/>
      <c r="DE7" s="380"/>
      <c r="DF7" s="380"/>
      <c r="DG7" s="380"/>
    </row>
    <row r="8" spans="1:111" s="383" customFormat="1" ht="33" customHeight="1">
      <c r="A8" s="388">
        <f>A7+1</f>
        <v>2</v>
      </c>
      <c r="B8" s="399">
        <v>51202</v>
      </c>
      <c r="C8" s="536" t="s">
        <v>1</v>
      </c>
      <c r="D8" s="400">
        <v>416.52</v>
      </c>
      <c r="E8" s="376">
        <v>394.36200000000002</v>
      </c>
      <c r="F8" s="547">
        <f t="shared" ref="F8:F50" si="10">+D8-E8</f>
        <v>22.157999999999959</v>
      </c>
      <c r="G8" s="376">
        <v>681.29499999999996</v>
      </c>
      <c r="H8" s="376">
        <f t="shared" ref="H8:H50" si="11">$AY8</f>
        <v>815.17100000000005</v>
      </c>
      <c r="I8" s="547">
        <f t="shared" ref="I8:I50" si="12">+G8-H8</f>
        <v>-133.87600000000009</v>
      </c>
      <c r="J8" s="376">
        <v>525.99</v>
      </c>
      <c r="K8" s="376"/>
      <c r="L8" s="557">
        <f t="shared" ref="L8:L50" si="13">+J8-K8</f>
        <v>525.99</v>
      </c>
      <c r="M8" s="376">
        <v>534</v>
      </c>
      <c r="N8" s="376"/>
      <c r="O8" s="547">
        <f t="shared" ref="O8:O50" si="14">+M8-N8</f>
        <v>534</v>
      </c>
      <c r="P8" s="376">
        <v>707.55</v>
      </c>
      <c r="Q8" s="376"/>
      <c r="R8" s="547">
        <f t="shared" ref="R8:R50" si="15">+P8-Q8</f>
        <v>707.55</v>
      </c>
      <c r="S8" s="376">
        <v>679.07</v>
      </c>
      <c r="T8" s="376"/>
      <c r="U8" s="557">
        <f t="shared" ref="U8:U50" si="16">+S8-T8</f>
        <v>679.07</v>
      </c>
      <c r="V8" s="400">
        <f t="shared" ref="V8:V50" si="17">D8+G8+J8+M8+P8+S8</f>
        <v>3544.4250000000006</v>
      </c>
      <c r="W8" s="376">
        <f t="shared" ref="W8:W50" si="18">+E8+H8+K8+N8+Q8+T8</f>
        <v>1209.5330000000001</v>
      </c>
      <c r="X8" s="547">
        <f t="shared" ref="X8:X50" si="19">+V8-W8</f>
        <v>2334.8920000000007</v>
      </c>
      <c r="Y8" s="376">
        <v>667.5</v>
      </c>
      <c r="Z8" s="376"/>
      <c r="AA8" s="552">
        <f t="shared" si="0"/>
        <v>667.5</v>
      </c>
      <c r="AB8" s="376">
        <v>740.92499999999995</v>
      </c>
      <c r="AC8" s="376"/>
      <c r="AD8" s="547">
        <f t="shared" si="1"/>
        <v>740.92499999999995</v>
      </c>
      <c r="AE8" s="376">
        <v>712</v>
      </c>
      <c r="AF8" s="376"/>
      <c r="AG8" s="547">
        <f t="shared" si="2"/>
        <v>712</v>
      </c>
      <c r="AH8" s="376">
        <v>801</v>
      </c>
      <c r="AI8" s="376"/>
      <c r="AJ8" s="552">
        <f t="shared" si="3"/>
        <v>801</v>
      </c>
      <c r="AK8" s="376">
        <v>762.73</v>
      </c>
      <c r="AL8" s="376"/>
      <c r="AM8" s="547">
        <f t="shared" si="4"/>
        <v>762.73</v>
      </c>
      <c r="AN8" s="376">
        <v>781.86500000000001</v>
      </c>
      <c r="AO8" s="376"/>
      <c r="AP8" s="557">
        <f t="shared" si="5"/>
        <v>781.86500000000001</v>
      </c>
      <c r="AQ8" s="373">
        <f t="shared" si="6"/>
        <v>4466.0200000000004</v>
      </c>
      <c r="AR8" s="407">
        <f t="shared" si="6"/>
        <v>0</v>
      </c>
      <c r="AS8" s="386">
        <f t="shared" si="7"/>
        <v>4466.0200000000004</v>
      </c>
      <c r="AT8" s="387">
        <f t="shared" si="8"/>
        <v>8010.4450000000015</v>
      </c>
      <c r="AU8" s="400">
        <f t="shared" si="8"/>
        <v>1209.5330000000001</v>
      </c>
      <c r="AV8" s="386">
        <f t="shared" si="9"/>
        <v>6800.9120000000012</v>
      </c>
      <c r="AW8" s="541"/>
      <c r="AX8" s="380"/>
      <c r="AY8" s="374">
        <f>ROUND(VLOOKUP($B8,Test!$A$6:$K$58,4),0)/1000</f>
        <v>815.17100000000005</v>
      </c>
      <c r="AZ8" s="380"/>
      <c r="BA8" s="380"/>
      <c r="BB8" s="380"/>
      <c r="BC8" s="380"/>
      <c r="BD8" s="380"/>
      <c r="BE8" s="380"/>
      <c r="BF8" s="380"/>
      <c r="BG8" s="380"/>
      <c r="BH8" s="380"/>
      <c r="BI8" s="380"/>
      <c r="BJ8" s="380"/>
      <c r="BK8" s="380"/>
      <c r="BL8" s="380"/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  <c r="CG8" s="380"/>
      <c r="CH8" s="380"/>
      <c r="CI8" s="380"/>
      <c r="CJ8" s="380"/>
      <c r="CK8" s="380"/>
      <c r="CL8" s="380"/>
      <c r="CM8" s="380"/>
      <c r="CN8" s="380"/>
      <c r="CO8" s="380"/>
      <c r="CP8" s="380"/>
      <c r="CQ8" s="380"/>
      <c r="CR8" s="380"/>
      <c r="CS8" s="380"/>
      <c r="CT8" s="380"/>
      <c r="CU8" s="380"/>
      <c r="CV8" s="380"/>
      <c r="CW8" s="380"/>
      <c r="CX8" s="380"/>
      <c r="CY8" s="380"/>
      <c r="CZ8" s="380"/>
      <c r="DA8" s="380"/>
      <c r="DB8" s="391"/>
      <c r="DC8" s="391"/>
      <c r="DD8" s="380"/>
      <c r="DE8" s="380"/>
      <c r="DF8" s="380"/>
      <c r="DG8" s="380"/>
    </row>
    <row r="9" spans="1:111" s="383" customFormat="1" ht="33" customHeight="1">
      <c r="A9" s="388">
        <f t="shared" ref="A9:A50" si="20">A8+1</f>
        <v>3</v>
      </c>
      <c r="B9" s="399">
        <v>51203</v>
      </c>
      <c r="C9" s="536" t="s">
        <v>2</v>
      </c>
      <c r="D9" s="450">
        <v>583.91</v>
      </c>
      <c r="E9" s="376">
        <v>416.74200000000002</v>
      </c>
      <c r="F9" s="547">
        <f t="shared" si="10"/>
        <v>167.16799999999995</v>
      </c>
      <c r="G9" s="401">
        <v>128.16</v>
      </c>
      <c r="H9" s="376">
        <f t="shared" si="11"/>
        <v>55.905999999999999</v>
      </c>
      <c r="I9" s="547">
        <f t="shared" si="12"/>
        <v>72.253999999999991</v>
      </c>
      <c r="J9" s="401">
        <v>150.41</v>
      </c>
      <c r="K9" s="376"/>
      <c r="L9" s="557">
        <f t="shared" si="13"/>
        <v>150.41</v>
      </c>
      <c r="M9" s="401">
        <v>111.25</v>
      </c>
      <c r="N9" s="376"/>
      <c r="O9" s="547">
        <f t="shared" si="14"/>
        <v>111.25</v>
      </c>
      <c r="P9" s="401">
        <v>155.75</v>
      </c>
      <c r="Q9" s="376"/>
      <c r="R9" s="547">
        <f t="shared" si="15"/>
        <v>155.75</v>
      </c>
      <c r="S9" s="401">
        <v>113.15</v>
      </c>
      <c r="T9" s="376"/>
      <c r="U9" s="557">
        <f t="shared" si="16"/>
        <v>113.15</v>
      </c>
      <c r="V9" s="400">
        <f t="shared" si="17"/>
        <v>1242.6300000000001</v>
      </c>
      <c r="W9" s="376">
        <f t="shared" si="18"/>
        <v>472.64800000000002</v>
      </c>
      <c r="X9" s="547">
        <f t="shared" si="19"/>
        <v>769.98200000000008</v>
      </c>
      <c r="Y9" s="401">
        <v>133.5</v>
      </c>
      <c r="Z9" s="376"/>
      <c r="AA9" s="552">
        <f t="shared" si="0"/>
        <v>133.5</v>
      </c>
      <c r="AB9" s="401">
        <v>111.25</v>
      </c>
      <c r="AC9" s="376"/>
      <c r="AD9" s="547">
        <f t="shared" si="1"/>
        <v>111.25</v>
      </c>
      <c r="AE9" s="401">
        <v>133.5</v>
      </c>
      <c r="AF9" s="376"/>
      <c r="AG9" s="547">
        <f t="shared" si="2"/>
        <v>133.5</v>
      </c>
      <c r="AH9" s="401">
        <v>111.25</v>
      </c>
      <c r="AI9" s="376"/>
      <c r="AJ9" s="552">
        <f t="shared" si="3"/>
        <v>111.25</v>
      </c>
      <c r="AK9" s="401">
        <v>133.5</v>
      </c>
      <c r="AL9" s="376"/>
      <c r="AM9" s="547">
        <f t="shared" si="4"/>
        <v>133.5</v>
      </c>
      <c r="AN9" s="401">
        <v>111.25</v>
      </c>
      <c r="AO9" s="376"/>
      <c r="AP9" s="557">
        <f t="shared" si="5"/>
        <v>111.25</v>
      </c>
      <c r="AQ9" s="373">
        <f t="shared" si="6"/>
        <v>734.25</v>
      </c>
      <c r="AR9" s="407">
        <f t="shared" si="6"/>
        <v>0</v>
      </c>
      <c r="AS9" s="386">
        <f t="shared" si="7"/>
        <v>734.25</v>
      </c>
      <c r="AT9" s="387">
        <f t="shared" si="8"/>
        <v>1976.88</v>
      </c>
      <c r="AU9" s="450">
        <f t="shared" si="8"/>
        <v>472.64800000000002</v>
      </c>
      <c r="AV9" s="386">
        <f t="shared" si="9"/>
        <v>1504.232</v>
      </c>
      <c r="AW9" s="541"/>
      <c r="AX9" s="380"/>
      <c r="AY9" s="374">
        <f>ROUND(VLOOKUP($B9,Test!$A$6:$K$58,4),0)/1000</f>
        <v>55.905999999999999</v>
      </c>
      <c r="AZ9" s="380"/>
      <c r="BA9" s="380"/>
      <c r="BB9" s="380"/>
      <c r="BC9" s="380"/>
      <c r="BD9" s="380"/>
      <c r="BE9" s="380"/>
      <c r="BF9" s="380"/>
      <c r="BG9" s="380"/>
      <c r="BH9" s="380"/>
      <c r="BI9" s="380"/>
      <c r="BJ9" s="380"/>
      <c r="BK9" s="380"/>
      <c r="BL9" s="380"/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  <c r="CG9" s="380"/>
      <c r="CH9" s="380"/>
      <c r="CI9" s="380"/>
      <c r="CJ9" s="380"/>
      <c r="CK9" s="380"/>
      <c r="CL9" s="380"/>
      <c r="CM9" s="380"/>
      <c r="CN9" s="380"/>
      <c r="CO9" s="380"/>
      <c r="CP9" s="380"/>
      <c r="CQ9" s="380"/>
      <c r="CR9" s="380"/>
      <c r="CS9" s="380"/>
      <c r="CT9" s="380"/>
      <c r="CU9" s="380"/>
      <c r="CV9" s="380"/>
      <c r="CW9" s="380"/>
      <c r="CX9" s="380"/>
      <c r="CY9" s="380"/>
      <c r="CZ9" s="380"/>
      <c r="DA9" s="380"/>
      <c r="DB9" s="391"/>
      <c r="DC9" s="391"/>
      <c r="DD9" s="380"/>
      <c r="DE9" s="380"/>
      <c r="DF9" s="380"/>
      <c r="DG9" s="380"/>
    </row>
    <row r="10" spans="1:111" s="383" customFormat="1" ht="33" customHeight="1">
      <c r="A10" s="388">
        <f t="shared" si="20"/>
        <v>4</v>
      </c>
      <c r="B10" s="399">
        <v>51299</v>
      </c>
      <c r="C10" s="536" t="s">
        <v>3</v>
      </c>
      <c r="D10" s="400">
        <v>81.447500000000005</v>
      </c>
      <c r="E10" s="376">
        <v>74.858000000000004</v>
      </c>
      <c r="F10" s="547">
        <f t="shared" si="10"/>
        <v>6.589500000000001</v>
      </c>
      <c r="G10" s="376">
        <v>449.24</v>
      </c>
      <c r="H10" s="376">
        <f t="shared" si="11"/>
        <v>63.598999999999997</v>
      </c>
      <c r="I10" s="547">
        <f t="shared" si="12"/>
        <v>385.64100000000002</v>
      </c>
      <c r="J10" s="376">
        <v>513.32000000000005</v>
      </c>
      <c r="K10" s="376"/>
      <c r="L10" s="557">
        <f t="shared" si="13"/>
        <v>513.32000000000005</v>
      </c>
      <c r="M10" s="376">
        <v>299.4135</v>
      </c>
      <c r="N10" s="376"/>
      <c r="O10" s="547">
        <f t="shared" si="14"/>
        <v>299.4135</v>
      </c>
      <c r="P10" s="376">
        <v>115.27249999999999</v>
      </c>
      <c r="Q10" s="376"/>
      <c r="R10" s="547">
        <f t="shared" si="15"/>
        <v>115.27249999999999</v>
      </c>
      <c r="S10" s="376">
        <v>99.608500000000006</v>
      </c>
      <c r="T10" s="376"/>
      <c r="U10" s="557">
        <f t="shared" si="16"/>
        <v>99.608500000000006</v>
      </c>
      <c r="V10" s="400">
        <f t="shared" si="17"/>
        <v>1558.3020000000004</v>
      </c>
      <c r="W10" s="376">
        <f t="shared" si="18"/>
        <v>138.45699999999999</v>
      </c>
      <c r="X10" s="547">
        <f t="shared" si="19"/>
        <v>1419.8450000000003</v>
      </c>
      <c r="Y10" s="376">
        <v>86.347499999999997</v>
      </c>
      <c r="Z10" s="376"/>
      <c r="AA10" s="552">
        <f t="shared" si="0"/>
        <v>86.347499999999997</v>
      </c>
      <c r="AB10" s="376">
        <v>100.58750000000001</v>
      </c>
      <c r="AC10" s="376"/>
      <c r="AD10" s="547">
        <f t="shared" si="1"/>
        <v>100.58750000000001</v>
      </c>
      <c r="AE10" s="376">
        <v>86.169499999999999</v>
      </c>
      <c r="AF10" s="376"/>
      <c r="AG10" s="547">
        <f t="shared" si="2"/>
        <v>86.169499999999999</v>
      </c>
      <c r="AH10" s="376">
        <v>156.5025</v>
      </c>
      <c r="AI10" s="376"/>
      <c r="AJ10" s="552">
        <f t="shared" si="3"/>
        <v>156.5025</v>
      </c>
      <c r="AK10" s="376">
        <v>188.69749999999999</v>
      </c>
      <c r="AL10" s="376"/>
      <c r="AM10" s="547">
        <f t="shared" si="4"/>
        <v>188.69749999999999</v>
      </c>
      <c r="AN10" s="376">
        <v>750.39049999999997</v>
      </c>
      <c r="AO10" s="376"/>
      <c r="AP10" s="557">
        <f t="shared" si="5"/>
        <v>750.39049999999997</v>
      </c>
      <c r="AQ10" s="373">
        <f t="shared" si="6"/>
        <v>1368.6949999999999</v>
      </c>
      <c r="AR10" s="407">
        <f t="shared" si="6"/>
        <v>0</v>
      </c>
      <c r="AS10" s="386">
        <f t="shared" si="7"/>
        <v>1368.6949999999999</v>
      </c>
      <c r="AT10" s="387">
        <f t="shared" si="8"/>
        <v>2926.9970000000003</v>
      </c>
      <c r="AU10" s="400">
        <f t="shared" si="8"/>
        <v>138.45699999999999</v>
      </c>
      <c r="AV10" s="386">
        <f t="shared" si="9"/>
        <v>2788.5400000000004</v>
      </c>
      <c r="AW10" s="541"/>
      <c r="AX10" s="380"/>
      <c r="AY10" s="374">
        <f>ROUND(VLOOKUP($B10,Test!$A$6:$K$58,4),0)/1000</f>
        <v>63.598999999999997</v>
      </c>
      <c r="AZ10" s="380"/>
      <c r="BA10" s="380"/>
      <c r="BB10" s="380"/>
      <c r="BC10" s="380"/>
      <c r="BD10" s="380"/>
      <c r="BE10" s="380"/>
      <c r="BF10" s="380"/>
      <c r="BG10" s="380"/>
      <c r="BH10" s="380"/>
      <c r="BI10" s="380"/>
      <c r="BJ10" s="380"/>
      <c r="BK10" s="380"/>
      <c r="BL10" s="380"/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  <c r="CG10" s="380"/>
      <c r="CH10" s="380"/>
      <c r="CI10" s="380"/>
      <c r="CJ10" s="380"/>
      <c r="CK10" s="380"/>
      <c r="CL10" s="380"/>
      <c r="CM10" s="380"/>
      <c r="CN10" s="380"/>
      <c r="CO10" s="380"/>
      <c r="CP10" s="380"/>
      <c r="CQ10" s="380"/>
      <c r="CR10" s="380"/>
      <c r="CS10" s="380"/>
      <c r="CT10" s="380"/>
      <c r="CU10" s="380"/>
      <c r="CV10" s="380"/>
      <c r="CW10" s="380"/>
      <c r="CX10" s="380"/>
      <c r="CY10" s="380"/>
      <c r="CZ10" s="380"/>
      <c r="DA10" s="380"/>
      <c r="DB10" s="391"/>
      <c r="DC10" s="391"/>
      <c r="DD10" s="380"/>
      <c r="DE10" s="380"/>
      <c r="DF10" s="380"/>
      <c r="DG10" s="380"/>
    </row>
    <row r="11" spans="1:111" s="383" customFormat="1" ht="33" customHeight="1">
      <c r="A11" s="388">
        <f t="shared" si="20"/>
        <v>5</v>
      </c>
      <c r="B11" s="399">
        <v>51301</v>
      </c>
      <c r="C11" s="536" t="s">
        <v>4</v>
      </c>
      <c r="D11" s="400">
        <v>5153.2470000000003</v>
      </c>
      <c r="E11" s="376">
        <v>2861.9690000000001</v>
      </c>
      <c r="F11" s="547">
        <f t="shared" si="10"/>
        <v>2291.2780000000002</v>
      </c>
      <c r="G11" s="376">
        <v>5153.2470000000003</v>
      </c>
      <c r="H11" s="376">
        <f t="shared" si="11"/>
        <v>4493.2969999999996</v>
      </c>
      <c r="I11" s="547">
        <f t="shared" si="12"/>
        <v>659.95000000000073</v>
      </c>
      <c r="J11" s="376">
        <v>5153.2470000000003</v>
      </c>
      <c r="K11" s="376"/>
      <c r="L11" s="557">
        <f t="shared" si="13"/>
        <v>5153.2470000000003</v>
      </c>
      <c r="M11" s="376">
        <v>5153.2470000000003</v>
      </c>
      <c r="N11" s="376"/>
      <c r="O11" s="547">
        <f t="shared" si="14"/>
        <v>5153.2470000000003</v>
      </c>
      <c r="P11" s="376">
        <v>5153.2470000000003</v>
      </c>
      <c r="Q11" s="376"/>
      <c r="R11" s="547">
        <f t="shared" si="15"/>
        <v>5153.2470000000003</v>
      </c>
      <c r="S11" s="376">
        <v>5153.2470000000003</v>
      </c>
      <c r="T11" s="376"/>
      <c r="U11" s="557">
        <f t="shared" si="16"/>
        <v>5153.2470000000003</v>
      </c>
      <c r="V11" s="400">
        <f t="shared" si="17"/>
        <v>30919.482</v>
      </c>
      <c r="W11" s="376">
        <f>+E11+H11+K11+N11+Q11+T11</f>
        <v>7355.2659999999996</v>
      </c>
      <c r="X11" s="547">
        <f t="shared" si="19"/>
        <v>23564.216</v>
      </c>
      <c r="Y11" s="376">
        <v>5153.2470000000003</v>
      </c>
      <c r="Z11" s="376"/>
      <c r="AA11" s="552">
        <f t="shared" si="0"/>
        <v>5153.2470000000003</v>
      </c>
      <c r="AB11" s="376">
        <v>5153.2470000000003</v>
      </c>
      <c r="AC11" s="376"/>
      <c r="AD11" s="547">
        <f t="shared" si="1"/>
        <v>5153.2470000000003</v>
      </c>
      <c r="AE11" s="376">
        <v>5463.0540000000001</v>
      </c>
      <c r="AF11" s="376"/>
      <c r="AG11" s="547">
        <f t="shared" si="2"/>
        <v>5463.0540000000001</v>
      </c>
      <c r="AH11" s="376">
        <v>5463.0540000000001</v>
      </c>
      <c r="AI11" s="376"/>
      <c r="AJ11" s="552">
        <f t="shared" si="3"/>
        <v>5463.0540000000001</v>
      </c>
      <c r="AK11" s="376">
        <v>5463.0540000000001</v>
      </c>
      <c r="AL11" s="376"/>
      <c r="AM11" s="547">
        <f t="shared" si="4"/>
        <v>5463.0540000000001</v>
      </c>
      <c r="AN11" s="376">
        <v>5463.0540000000001</v>
      </c>
      <c r="AO11" s="376"/>
      <c r="AP11" s="557">
        <f t="shared" si="5"/>
        <v>5463.0540000000001</v>
      </c>
      <c r="AQ11" s="373">
        <f t="shared" si="6"/>
        <v>32158.71</v>
      </c>
      <c r="AR11" s="407">
        <f t="shared" si="6"/>
        <v>0</v>
      </c>
      <c r="AS11" s="386">
        <f t="shared" si="7"/>
        <v>32158.71</v>
      </c>
      <c r="AT11" s="387">
        <f t="shared" si="8"/>
        <v>63078.191999999995</v>
      </c>
      <c r="AU11" s="400">
        <f t="shared" si="8"/>
        <v>7355.2659999999996</v>
      </c>
      <c r="AV11" s="386">
        <f t="shared" si="9"/>
        <v>55722.925999999992</v>
      </c>
      <c r="AW11" s="541"/>
      <c r="AX11" s="380"/>
      <c r="AY11" s="374">
        <f>ROUND(VLOOKUP($B11,Test!$A$6:$K$58,4),0)/1000</f>
        <v>4493.2969999999996</v>
      </c>
      <c r="AZ11" s="380"/>
      <c r="BA11" s="380"/>
      <c r="BB11" s="380"/>
      <c r="BC11" s="380"/>
      <c r="BD11" s="380"/>
      <c r="BE11" s="380"/>
      <c r="BF11" s="380"/>
      <c r="BG11" s="380"/>
      <c r="BH11" s="380"/>
      <c r="BI11" s="380"/>
      <c r="BJ11" s="380"/>
      <c r="BK11" s="380"/>
      <c r="BL11" s="380"/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  <c r="CG11" s="380"/>
      <c r="CH11" s="380"/>
      <c r="CI11" s="380"/>
      <c r="CJ11" s="380"/>
      <c r="CK11" s="380"/>
      <c r="CL11" s="380"/>
      <c r="CM11" s="380"/>
      <c r="CN11" s="380"/>
      <c r="CO11" s="380"/>
      <c r="CP11" s="380"/>
      <c r="CQ11" s="380"/>
      <c r="CR11" s="380"/>
      <c r="CS11" s="380"/>
      <c r="CT11" s="380"/>
      <c r="CU11" s="380"/>
      <c r="CV11" s="380"/>
      <c r="CW11" s="380"/>
      <c r="CX11" s="380"/>
      <c r="CY11" s="380"/>
      <c r="CZ11" s="380"/>
      <c r="DA11" s="380"/>
      <c r="DB11" s="391"/>
      <c r="DC11" s="391"/>
      <c r="DD11" s="380"/>
      <c r="DE11" s="380"/>
      <c r="DF11" s="380"/>
      <c r="DG11" s="380"/>
    </row>
    <row r="12" spans="1:111" s="383" customFormat="1" ht="33" customHeight="1">
      <c r="A12" s="388">
        <f t="shared" si="20"/>
        <v>6</v>
      </c>
      <c r="B12" s="399">
        <v>51302</v>
      </c>
      <c r="C12" s="536" t="s">
        <v>5</v>
      </c>
      <c r="D12" s="400">
        <v>72.058000000000007</v>
      </c>
      <c r="E12" s="376">
        <v>72.058000000000007</v>
      </c>
      <c r="F12" s="547">
        <f t="shared" si="10"/>
        <v>0</v>
      </c>
      <c r="G12" s="376">
        <v>65.084000000000003</v>
      </c>
      <c r="H12" s="376">
        <f t="shared" si="11"/>
        <v>68.456999999999994</v>
      </c>
      <c r="I12" s="547">
        <f t="shared" si="12"/>
        <v>-3.3729999999999905</v>
      </c>
      <c r="J12" s="376">
        <v>72.058000000000007</v>
      </c>
      <c r="K12" s="376"/>
      <c r="L12" s="557">
        <f t="shared" si="13"/>
        <v>72.058000000000007</v>
      </c>
      <c r="M12" s="376">
        <v>69.733000000000004</v>
      </c>
      <c r="N12" s="376"/>
      <c r="O12" s="547">
        <f t="shared" si="14"/>
        <v>69.733000000000004</v>
      </c>
      <c r="P12" s="376">
        <v>72.05829</v>
      </c>
      <c r="Q12" s="376"/>
      <c r="R12" s="547">
        <f t="shared" si="15"/>
        <v>72.05829</v>
      </c>
      <c r="S12" s="376">
        <v>69.733000000000004</v>
      </c>
      <c r="T12" s="376"/>
      <c r="U12" s="557">
        <f t="shared" si="16"/>
        <v>69.733000000000004</v>
      </c>
      <c r="V12" s="400">
        <f t="shared" si="17"/>
        <v>420.72429</v>
      </c>
      <c r="W12" s="376">
        <f t="shared" si="18"/>
        <v>140.51499999999999</v>
      </c>
      <c r="X12" s="547">
        <f t="shared" si="19"/>
        <v>280.20929000000001</v>
      </c>
      <c r="Y12" s="376">
        <v>72.058000000000007</v>
      </c>
      <c r="Z12" s="376"/>
      <c r="AA12" s="552">
        <f t="shared" si="0"/>
        <v>72.058000000000007</v>
      </c>
      <c r="AB12" s="376">
        <v>72.058000000000007</v>
      </c>
      <c r="AC12" s="376"/>
      <c r="AD12" s="547">
        <f t="shared" si="1"/>
        <v>72.058000000000007</v>
      </c>
      <c r="AE12" s="376">
        <v>69.732579999999999</v>
      </c>
      <c r="AF12" s="376"/>
      <c r="AG12" s="547">
        <f t="shared" si="2"/>
        <v>69.732579999999999</v>
      </c>
      <c r="AH12" s="376">
        <v>72.058000000000007</v>
      </c>
      <c r="AI12" s="376"/>
      <c r="AJ12" s="552">
        <f t="shared" si="3"/>
        <v>72.058000000000007</v>
      </c>
      <c r="AK12" s="376">
        <v>69.732289999999992</v>
      </c>
      <c r="AL12" s="376"/>
      <c r="AM12" s="547">
        <f t="shared" si="4"/>
        <v>69.732289999999992</v>
      </c>
      <c r="AN12" s="376">
        <v>72.058000000000007</v>
      </c>
      <c r="AO12" s="376"/>
      <c r="AP12" s="557">
        <f t="shared" si="5"/>
        <v>72.058000000000007</v>
      </c>
      <c r="AQ12" s="373">
        <f t="shared" si="6"/>
        <v>427.69686999999999</v>
      </c>
      <c r="AR12" s="407">
        <f t="shared" si="6"/>
        <v>0</v>
      </c>
      <c r="AS12" s="386">
        <f t="shared" si="7"/>
        <v>427.69686999999999</v>
      </c>
      <c r="AT12" s="387">
        <f t="shared" si="8"/>
        <v>848.42115999999999</v>
      </c>
      <c r="AU12" s="400">
        <f t="shared" si="8"/>
        <v>140.51499999999999</v>
      </c>
      <c r="AV12" s="386">
        <f t="shared" si="9"/>
        <v>707.90616</v>
      </c>
      <c r="AW12" s="541"/>
      <c r="AX12" s="380"/>
      <c r="AY12" s="374">
        <f>ROUND(VLOOKUP($B12,Test!$A$6:$K$58,4),0)/1000</f>
        <v>68.456999999999994</v>
      </c>
      <c r="AZ12" s="380"/>
      <c r="BA12" s="380"/>
      <c r="BB12" s="380"/>
      <c r="BC12" s="380"/>
      <c r="BD12" s="380"/>
      <c r="BE12" s="380"/>
      <c r="BF12" s="380"/>
      <c r="BG12" s="380"/>
      <c r="BH12" s="380"/>
      <c r="BI12" s="380"/>
      <c r="BJ12" s="380"/>
      <c r="BK12" s="380"/>
      <c r="BL12" s="380"/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  <c r="CG12" s="380"/>
      <c r="CH12" s="380"/>
      <c r="CI12" s="380"/>
      <c r="CJ12" s="380"/>
      <c r="CK12" s="380"/>
      <c r="CL12" s="380"/>
      <c r="CM12" s="380"/>
      <c r="CN12" s="380"/>
      <c r="CO12" s="380"/>
      <c r="CP12" s="380"/>
      <c r="CQ12" s="380"/>
      <c r="CR12" s="380"/>
      <c r="CS12" s="380"/>
      <c r="CT12" s="380"/>
      <c r="CU12" s="380"/>
      <c r="CV12" s="380"/>
      <c r="CW12" s="380"/>
      <c r="CX12" s="380"/>
      <c r="CY12" s="380"/>
      <c r="CZ12" s="380"/>
      <c r="DA12" s="380"/>
      <c r="DB12" s="391"/>
      <c r="DC12" s="391"/>
      <c r="DD12" s="380"/>
      <c r="DE12" s="380"/>
      <c r="DF12" s="380"/>
      <c r="DG12" s="380"/>
    </row>
    <row r="13" spans="1:111" s="383" customFormat="1" ht="33" customHeight="1">
      <c r="A13" s="388">
        <f t="shared" si="20"/>
        <v>7</v>
      </c>
      <c r="B13" s="399">
        <v>51306</v>
      </c>
      <c r="C13" s="536" t="s">
        <v>6</v>
      </c>
      <c r="D13" s="400">
        <v>46.6</v>
      </c>
      <c r="E13" s="376">
        <v>45</v>
      </c>
      <c r="F13" s="547">
        <f t="shared" si="10"/>
        <v>1.6000000000000014</v>
      </c>
      <c r="G13" s="376">
        <v>46.6</v>
      </c>
      <c r="H13" s="376">
        <f t="shared" si="11"/>
        <v>0</v>
      </c>
      <c r="I13" s="547">
        <f t="shared" si="12"/>
        <v>46.6</v>
      </c>
      <c r="J13" s="376">
        <v>146.6</v>
      </c>
      <c r="K13" s="376"/>
      <c r="L13" s="557">
        <f t="shared" si="13"/>
        <v>146.6</v>
      </c>
      <c r="M13" s="376">
        <v>46.6</v>
      </c>
      <c r="N13" s="376"/>
      <c r="O13" s="547">
        <f t="shared" si="14"/>
        <v>46.6</v>
      </c>
      <c r="P13" s="376">
        <v>46.6</v>
      </c>
      <c r="Q13" s="376"/>
      <c r="R13" s="547">
        <f t="shared" si="15"/>
        <v>46.6</v>
      </c>
      <c r="S13" s="376">
        <v>46.6</v>
      </c>
      <c r="T13" s="376"/>
      <c r="U13" s="557">
        <f t="shared" si="16"/>
        <v>46.6</v>
      </c>
      <c r="V13" s="400">
        <f t="shared" si="17"/>
        <v>379.60000000000008</v>
      </c>
      <c r="W13" s="376">
        <f t="shared" si="18"/>
        <v>45</v>
      </c>
      <c r="X13" s="547">
        <f t="shared" si="19"/>
        <v>334.60000000000008</v>
      </c>
      <c r="Y13" s="376">
        <v>146.6</v>
      </c>
      <c r="Z13" s="376"/>
      <c r="AA13" s="552">
        <f t="shared" si="0"/>
        <v>146.6</v>
      </c>
      <c r="AB13" s="376">
        <v>46.6</v>
      </c>
      <c r="AC13" s="376"/>
      <c r="AD13" s="547">
        <f t="shared" si="1"/>
        <v>46.6</v>
      </c>
      <c r="AE13" s="376">
        <v>46.6</v>
      </c>
      <c r="AF13" s="376"/>
      <c r="AG13" s="547">
        <f t="shared" si="2"/>
        <v>46.6</v>
      </c>
      <c r="AH13" s="376">
        <v>46.6</v>
      </c>
      <c r="AI13" s="376"/>
      <c r="AJ13" s="552">
        <f t="shared" si="3"/>
        <v>46.6</v>
      </c>
      <c r="AK13" s="376">
        <v>246.6</v>
      </c>
      <c r="AL13" s="376"/>
      <c r="AM13" s="547">
        <f t="shared" si="4"/>
        <v>246.6</v>
      </c>
      <c r="AN13" s="376">
        <v>46.6</v>
      </c>
      <c r="AO13" s="376"/>
      <c r="AP13" s="557">
        <f t="shared" si="5"/>
        <v>46.6</v>
      </c>
      <c r="AQ13" s="373">
        <f t="shared" si="6"/>
        <v>579.6</v>
      </c>
      <c r="AR13" s="407">
        <f t="shared" si="6"/>
        <v>0</v>
      </c>
      <c r="AS13" s="386">
        <f t="shared" si="7"/>
        <v>579.6</v>
      </c>
      <c r="AT13" s="387">
        <f t="shared" si="8"/>
        <v>959.2</v>
      </c>
      <c r="AU13" s="400">
        <f t="shared" si="8"/>
        <v>45</v>
      </c>
      <c r="AV13" s="386">
        <f t="shared" si="9"/>
        <v>914.2</v>
      </c>
      <c r="AW13" s="541"/>
      <c r="AX13" s="380"/>
      <c r="AY13" s="374">
        <f>ROUND(VLOOKUP($B13,Test!$A$6:$K$58,4),0)/1000</f>
        <v>0</v>
      </c>
      <c r="AZ13" s="380"/>
      <c r="BA13" s="380"/>
      <c r="BB13" s="380"/>
      <c r="BC13" s="380"/>
      <c r="BD13" s="380"/>
      <c r="BE13" s="380"/>
      <c r="BF13" s="380"/>
      <c r="BG13" s="380"/>
      <c r="BH13" s="380"/>
      <c r="BI13" s="380"/>
      <c r="BJ13" s="380"/>
      <c r="BK13" s="380"/>
      <c r="BL13" s="380"/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  <c r="CG13" s="380"/>
      <c r="CH13" s="380"/>
      <c r="CI13" s="380"/>
      <c r="CJ13" s="380"/>
      <c r="CK13" s="380"/>
      <c r="CL13" s="380"/>
      <c r="CM13" s="380"/>
      <c r="CN13" s="380"/>
      <c r="CO13" s="380"/>
      <c r="CP13" s="380"/>
      <c r="CQ13" s="380"/>
      <c r="CR13" s="380"/>
      <c r="CS13" s="380"/>
      <c r="CT13" s="380"/>
      <c r="CU13" s="380"/>
      <c r="CV13" s="380"/>
      <c r="CW13" s="380"/>
      <c r="CX13" s="380"/>
      <c r="CY13" s="380"/>
      <c r="CZ13" s="380"/>
      <c r="DA13" s="380"/>
      <c r="DB13" s="391"/>
      <c r="DC13" s="391"/>
      <c r="DD13" s="380"/>
      <c r="DE13" s="380"/>
      <c r="DF13" s="380"/>
      <c r="DG13" s="380"/>
    </row>
    <row r="14" spans="1:111" s="383" customFormat="1" ht="33" customHeight="1">
      <c r="A14" s="388">
        <f t="shared" si="20"/>
        <v>8</v>
      </c>
      <c r="B14" s="399">
        <v>51307</v>
      </c>
      <c r="C14" s="536" t="s">
        <v>7</v>
      </c>
      <c r="D14" s="400">
        <v>1754.0130289799874</v>
      </c>
      <c r="E14" s="376">
        <v>1506.2809999999999</v>
      </c>
      <c r="F14" s="547">
        <f t="shared" si="10"/>
        <v>247.73202897998749</v>
      </c>
      <c r="G14" s="376">
        <v>2011.7653736008288</v>
      </c>
      <c r="H14" s="376">
        <f t="shared" si="11"/>
        <v>1828.0630000000001</v>
      </c>
      <c r="I14" s="547">
        <f t="shared" si="12"/>
        <v>183.70237360082865</v>
      </c>
      <c r="J14" s="376">
        <v>2165.0368543152845</v>
      </c>
      <c r="K14" s="376"/>
      <c r="L14" s="557">
        <f t="shared" si="13"/>
        <v>2165.0368543152845</v>
      </c>
      <c r="M14" s="376">
        <v>2454.2694441789231</v>
      </c>
      <c r="N14" s="376"/>
      <c r="O14" s="547">
        <f t="shared" si="14"/>
        <v>2454.2694441789231</v>
      </c>
      <c r="P14" s="376">
        <v>2278.7425105784091</v>
      </c>
      <c r="Q14" s="376"/>
      <c r="R14" s="547">
        <f t="shared" si="15"/>
        <v>2278.7425105784091</v>
      </c>
      <c r="S14" s="376">
        <v>1785.67457205352</v>
      </c>
      <c r="T14" s="376"/>
      <c r="U14" s="557">
        <f t="shared" si="16"/>
        <v>1785.67457205352</v>
      </c>
      <c r="V14" s="400">
        <f t="shared" si="17"/>
        <v>12449.501783706954</v>
      </c>
      <c r="W14" s="376">
        <f t="shared" si="18"/>
        <v>3334.3440000000001</v>
      </c>
      <c r="X14" s="547">
        <f t="shared" si="19"/>
        <v>9115.1577837069526</v>
      </c>
      <c r="Y14" s="376">
        <v>2552.9634664528198</v>
      </c>
      <c r="Z14" s="376"/>
      <c r="AA14" s="552">
        <f t="shared" si="0"/>
        <v>2552.9634664528198</v>
      </c>
      <c r="AB14" s="376">
        <v>1735.2551597804893</v>
      </c>
      <c r="AC14" s="376"/>
      <c r="AD14" s="547">
        <f t="shared" si="1"/>
        <v>1735.2551597804893</v>
      </c>
      <c r="AE14" s="376">
        <v>2883.9505692913449</v>
      </c>
      <c r="AF14" s="376"/>
      <c r="AG14" s="547">
        <f t="shared" si="2"/>
        <v>2883.9505692913449</v>
      </c>
      <c r="AH14" s="376">
        <v>1880.5366469045416</v>
      </c>
      <c r="AI14" s="376"/>
      <c r="AJ14" s="552">
        <f t="shared" si="3"/>
        <v>1880.5366469045416</v>
      </c>
      <c r="AK14" s="376">
        <v>2064.6288989162235</v>
      </c>
      <c r="AL14" s="376"/>
      <c r="AM14" s="547">
        <f t="shared" si="4"/>
        <v>2064.6288989162235</v>
      </c>
      <c r="AN14" s="376">
        <v>1425.7422332230703</v>
      </c>
      <c r="AO14" s="376"/>
      <c r="AP14" s="557">
        <f t="shared" si="5"/>
        <v>1425.7422332230703</v>
      </c>
      <c r="AQ14" s="373">
        <f t="shared" si="6"/>
        <v>12543.07697456849</v>
      </c>
      <c r="AR14" s="407">
        <f t="shared" si="6"/>
        <v>0</v>
      </c>
      <c r="AS14" s="386">
        <f t="shared" si="7"/>
        <v>12543.07697456849</v>
      </c>
      <c r="AT14" s="387">
        <f t="shared" si="8"/>
        <v>24992.578758275442</v>
      </c>
      <c r="AU14" s="400">
        <f t="shared" si="8"/>
        <v>3334.3440000000001</v>
      </c>
      <c r="AV14" s="386">
        <f t="shared" si="9"/>
        <v>21658.234758275441</v>
      </c>
      <c r="AW14" s="541"/>
      <c r="AX14" s="380"/>
      <c r="AY14" s="374">
        <f>ROUND(VLOOKUP($B14,Test!$A$6:$K$58,4),0)/1000</f>
        <v>1828.0630000000001</v>
      </c>
      <c r="AZ14" s="380"/>
      <c r="BA14" s="380"/>
      <c r="BB14" s="380"/>
      <c r="BC14" s="380"/>
      <c r="BD14" s="380"/>
      <c r="BE14" s="380"/>
      <c r="BF14" s="380"/>
      <c r="BG14" s="380"/>
      <c r="BH14" s="380"/>
      <c r="BI14" s="380"/>
      <c r="BJ14" s="380"/>
      <c r="BK14" s="380"/>
      <c r="BL14" s="380"/>
      <c r="BM14" s="380"/>
      <c r="BN14" s="380"/>
      <c r="BO14" s="417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  <c r="CO14" s="380"/>
      <c r="CP14" s="380"/>
      <c r="CQ14" s="380"/>
      <c r="CR14" s="380"/>
      <c r="CS14" s="380"/>
      <c r="CT14" s="380"/>
      <c r="CU14" s="380"/>
      <c r="CV14" s="380"/>
      <c r="CW14" s="380"/>
      <c r="CX14" s="380"/>
      <c r="CY14" s="380"/>
      <c r="CZ14" s="380"/>
      <c r="DA14" s="380"/>
      <c r="DB14" s="391"/>
      <c r="DC14" s="391"/>
      <c r="DD14" s="380"/>
      <c r="DE14" s="380"/>
      <c r="DF14" s="380"/>
      <c r="DG14" s="380"/>
    </row>
    <row r="15" spans="1:111" s="383" customFormat="1" ht="33" customHeight="1">
      <c r="A15" s="388">
        <f t="shared" si="20"/>
        <v>9</v>
      </c>
      <c r="B15" s="399">
        <v>51308</v>
      </c>
      <c r="C15" s="536" t="s">
        <v>8</v>
      </c>
      <c r="D15" s="400">
        <v>1615.2963294762928</v>
      </c>
      <c r="E15" s="376">
        <v>1511.25</v>
      </c>
      <c r="F15" s="547">
        <f t="shared" si="10"/>
        <v>104.04632947629284</v>
      </c>
      <c r="G15" s="376">
        <v>1550.0885600131321</v>
      </c>
      <c r="H15" s="376">
        <f t="shared" si="11"/>
        <v>1011.492</v>
      </c>
      <c r="I15" s="547">
        <f t="shared" si="12"/>
        <v>538.59656001313215</v>
      </c>
      <c r="J15" s="376">
        <v>1564.7510600058802</v>
      </c>
      <c r="K15" s="376"/>
      <c r="L15" s="557">
        <f t="shared" si="13"/>
        <v>1564.7510600058802</v>
      </c>
      <c r="M15" s="376">
        <v>1213.34698764679</v>
      </c>
      <c r="N15" s="376"/>
      <c r="O15" s="547">
        <f t="shared" si="14"/>
        <v>1213.34698764679</v>
      </c>
      <c r="P15" s="376">
        <v>1533.2261711971212</v>
      </c>
      <c r="Q15" s="376"/>
      <c r="R15" s="547">
        <f t="shared" si="15"/>
        <v>1533.2261711971212</v>
      </c>
      <c r="S15" s="376">
        <v>1445.1582475006646</v>
      </c>
      <c r="T15" s="376"/>
      <c r="U15" s="557">
        <f t="shared" si="16"/>
        <v>1445.1582475006646</v>
      </c>
      <c r="V15" s="400">
        <f t="shared" si="17"/>
        <v>8921.8673558398805</v>
      </c>
      <c r="W15" s="376">
        <f t="shared" si="18"/>
        <v>2522.7420000000002</v>
      </c>
      <c r="X15" s="547">
        <f t="shared" si="19"/>
        <v>6399.1253558398803</v>
      </c>
      <c r="Y15" s="376">
        <v>1371.9856780069601</v>
      </c>
      <c r="Z15" s="376"/>
      <c r="AA15" s="552">
        <f t="shared" si="0"/>
        <v>1371.9856780069601</v>
      </c>
      <c r="AB15" s="376">
        <v>1142.4805315696231</v>
      </c>
      <c r="AC15" s="376"/>
      <c r="AD15" s="547">
        <f t="shared" si="1"/>
        <v>1142.4805315696231</v>
      </c>
      <c r="AE15" s="376">
        <v>1357.0223416399538</v>
      </c>
      <c r="AF15" s="376"/>
      <c r="AG15" s="547">
        <f t="shared" si="2"/>
        <v>1357.0223416399538</v>
      </c>
      <c r="AH15" s="376">
        <v>1423.3465331113366</v>
      </c>
      <c r="AI15" s="376"/>
      <c r="AJ15" s="552">
        <f t="shared" si="3"/>
        <v>1423.3465331113366</v>
      </c>
      <c r="AK15" s="376">
        <v>1387.630816079542</v>
      </c>
      <c r="AL15" s="376"/>
      <c r="AM15" s="547">
        <f t="shared" si="4"/>
        <v>1387.630816079542</v>
      </c>
      <c r="AN15" s="376">
        <v>1214.1594735127769</v>
      </c>
      <c r="AO15" s="376"/>
      <c r="AP15" s="557">
        <f t="shared" si="5"/>
        <v>1214.1594735127769</v>
      </c>
      <c r="AQ15" s="373">
        <f t="shared" si="6"/>
        <v>7896.6253739201929</v>
      </c>
      <c r="AR15" s="407">
        <f t="shared" si="6"/>
        <v>0</v>
      </c>
      <c r="AS15" s="386">
        <f t="shared" si="7"/>
        <v>7896.6253739201929</v>
      </c>
      <c r="AT15" s="387">
        <f t="shared" si="8"/>
        <v>16818.492729760073</v>
      </c>
      <c r="AU15" s="400">
        <f t="shared" si="8"/>
        <v>2522.7420000000002</v>
      </c>
      <c r="AV15" s="386">
        <f t="shared" si="9"/>
        <v>14295.750729760073</v>
      </c>
      <c r="AW15" s="541"/>
      <c r="AX15" s="380"/>
      <c r="AY15" s="374">
        <f>ROUND(VLOOKUP($B15,Test!$A$6:$K$58,4),0)/1000</f>
        <v>1011.492</v>
      </c>
      <c r="AZ15" s="380"/>
      <c r="BA15" s="380"/>
      <c r="BB15" s="380"/>
      <c r="BC15" s="380"/>
      <c r="BD15" s="380"/>
      <c r="BE15" s="380"/>
      <c r="BF15" s="380"/>
      <c r="BG15" s="380"/>
      <c r="BH15" s="380"/>
      <c r="BI15" s="380"/>
      <c r="BJ15" s="380"/>
      <c r="BK15" s="380"/>
      <c r="BL15" s="380"/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  <c r="CO15" s="380"/>
      <c r="CP15" s="380"/>
      <c r="CQ15" s="380"/>
      <c r="CR15" s="380"/>
      <c r="CS15" s="380"/>
      <c r="CT15" s="380"/>
      <c r="CU15" s="380"/>
      <c r="CV15" s="380"/>
      <c r="CW15" s="380"/>
      <c r="CX15" s="380"/>
      <c r="CY15" s="380"/>
      <c r="CZ15" s="380"/>
      <c r="DA15" s="380"/>
      <c r="DB15" s="391"/>
      <c r="DC15" s="391"/>
      <c r="DD15" s="380"/>
      <c r="DE15" s="380"/>
      <c r="DF15" s="380"/>
      <c r="DG15" s="380"/>
    </row>
    <row r="16" spans="1:111" s="383" customFormat="1" ht="33" customHeight="1">
      <c r="A16" s="388">
        <f t="shared" si="20"/>
        <v>10</v>
      </c>
      <c r="B16" s="399">
        <v>51309</v>
      </c>
      <c r="C16" s="536" t="s">
        <v>9</v>
      </c>
      <c r="D16" s="400">
        <v>0</v>
      </c>
      <c r="E16" s="376">
        <v>0</v>
      </c>
      <c r="F16" s="547">
        <f t="shared" si="10"/>
        <v>0</v>
      </c>
      <c r="G16" s="376">
        <v>0</v>
      </c>
      <c r="H16" s="376">
        <f t="shared" si="11"/>
        <v>0</v>
      </c>
      <c r="I16" s="547">
        <f t="shared" si="12"/>
        <v>0</v>
      </c>
      <c r="J16" s="376">
        <v>0</v>
      </c>
      <c r="K16" s="376"/>
      <c r="L16" s="557">
        <f t="shared" si="13"/>
        <v>0</v>
      </c>
      <c r="M16" s="376">
        <v>0</v>
      </c>
      <c r="N16" s="376"/>
      <c r="O16" s="547">
        <f t="shared" si="14"/>
        <v>0</v>
      </c>
      <c r="P16" s="376">
        <v>0</v>
      </c>
      <c r="Q16" s="376"/>
      <c r="R16" s="547">
        <f t="shared" si="15"/>
        <v>0</v>
      </c>
      <c r="S16" s="376">
        <v>0</v>
      </c>
      <c r="T16" s="376"/>
      <c r="U16" s="557">
        <f t="shared" si="16"/>
        <v>0</v>
      </c>
      <c r="V16" s="400">
        <f t="shared" si="17"/>
        <v>0</v>
      </c>
      <c r="W16" s="376">
        <f t="shared" si="18"/>
        <v>0</v>
      </c>
      <c r="X16" s="547">
        <f t="shared" si="19"/>
        <v>0</v>
      </c>
      <c r="Y16" s="376">
        <v>0</v>
      </c>
      <c r="Z16" s="376"/>
      <c r="AA16" s="552">
        <f t="shared" si="0"/>
        <v>0</v>
      </c>
      <c r="AB16" s="376">
        <v>0</v>
      </c>
      <c r="AC16" s="376"/>
      <c r="AD16" s="547">
        <f t="shared" si="1"/>
        <v>0</v>
      </c>
      <c r="AE16" s="376">
        <v>0</v>
      </c>
      <c r="AF16" s="376"/>
      <c r="AG16" s="547">
        <f t="shared" si="2"/>
        <v>0</v>
      </c>
      <c r="AH16" s="376">
        <v>0</v>
      </c>
      <c r="AI16" s="376"/>
      <c r="AJ16" s="552">
        <f t="shared" si="3"/>
        <v>0</v>
      </c>
      <c r="AK16" s="376">
        <v>0</v>
      </c>
      <c r="AL16" s="376"/>
      <c r="AM16" s="547">
        <f t="shared" si="4"/>
        <v>0</v>
      </c>
      <c r="AN16" s="376">
        <v>0</v>
      </c>
      <c r="AO16" s="376"/>
      <c r="AP16" s="557">
        <f t="shared" si="5"/>
        <v>0</v>
      </c>
      <c r="AQ16" s="373">
        <f t="shared" si="6"/>
        <v>0</v>
      </c>
      <c r="AR16" s="407">
        <f t="shared" si="6"/>
        <v>0</v>
      </c>
      <c r="AS16" s="386">
        <f t="shared" si="7"/>
        <v>0</v>
      </c>
      <c r="AT16" s="387">
        <f t="shared" si="8"/>
        <v>0</v>
      </c>
      <c r="AU16" s="400">
        <f t="shared" si="8"/>
        <v>0</v>
      </c>
      <c r="AV16" s="386">
        <f t="shared" si="9"/>
        <v>0</v>
      </c>
      <c r="AW16" s="541"/>
      <c r="AX16" s="380"/>
      <c r="AY16" s="374">
        <f>ROUND(VLOOKUP($B16,Test!$A$6:$K$58,4),0)/1000</f>
        <v>0</v>
      </c>
      <c r="AZ16" s="380"/>
      <c r="BA16" s="380"/>
      <c r="BB16" s="380"/>
      <c r="BC16" s="380"/>
      <c r="BD16" s="380"/>
      <c r="BE16" s="380"/>
      <c r="BF16" s="380"/>
      <c r="BG16" s="380"/>
      <c r="BH16" s="380"/>
      <c r="BI16" s="380"/>
      <c r="BJ16" s="380"/>
      <c r="BK16" s="380"/>
      <c r="BL16" s="380"/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  <c r="CG16" s="380"/>
      <c r="CH16" s="380"/>
      <c r="CI16" s="380"/>
      <c r="CJ16" s="380"/>
      <c r="CK16" s="380"/>
      <c r="CL16" s="380"/>
      <c r="CM16" s="380"/>
      <c r="CN16" s="380"/>
      <c r="CO16" s="380"/>
      <c r="CP16" s="380"/>
      <c r="CQ16" s="380"/>
      <c r="CR16" s="380"/>
      <c r="CS16" s="380"/>
      <c r="CT16" s="380"/>
      <c r="CU16" s="380"/>
      <c r="CV16" s="380"/>
      <c r="CW16" s="380"/>
      <c r="CX16" s="380"/>
      <c r="CY16" s="380"/>
      <c r="CZ16" s="380"/>
      <c r="DA16" s="380"/>
      <c r="DB16" s="391"/>
      <c r="DC16" s="391"/>
      <c r="DD16" s="380"/>
      <c r="DE16" s="380"/>
      <c r="DF16" s="380"/>
      <c r="DG16" s="380"/>
    </row>
    <row r="17" spans="1:111" s="383" customFormat="1" ht="33" customHeight="1">
      <c r="A17" s="388">
        <f t="shared" si="20"/>
        <v>11</v>
      </c>
      <c r="B17" s="399">
        <v>51310</v>
      </c>
      <c r="C17" s="536" t="s">
        <v>10</v>
      </c>
      <c r="D17" s="400">
        <v>0</v>
      </c>
      <c r="E17" s="376">
        <v>0</v>
      </c>
      <c r="F17" s="547">
        <f t="shared" si="10"/>
        <v>0</v>
      </c>
      <c r="G17" s="376">
        <v>0</v>
      </c>
      <c r="H17" s="376">
        <f t="shared" si="11"/>
        <v>0</v>
      </c>
      <c r="I17" s="547">
        <f t="shared" si="12"/>
        <v>0</v>
      </c>
      <c r="J17" s="376">
        <v>0</v>
      </c>
      <c r="K17" s="376"/>
      <c r="L17" s="557">
        <f t="shared" si="13"/>
        <v>0</v>
      </c>
      <c r="M17" s="376">
        <v>0</v>
      </c>
      <c r="N17" s="376"/>
      <c r="O17" s="547">
        <f t="shared" si="14"/>
        <v>0</v>
      </c>
      <c r="P17" s="376">
        <v>0</v>
      </c>
      <c r="Q17" s="376"/>
      <c r="R17" s="547">
        <f t="shared" si="15"/>
        <v>0</v>
      </c>
      <c r="S17" s="376">
        <v>0</v>
      </c>
      <c r="T17" s="376"/>
      <c r="U17" s="557">
        <f t="shared" si="16"/>
        <v>0</v>
      </c>
      <c r="V17" s="400">
        <f t="shared" si="17"/>
        <v>0</v>
      </c>
      <c r="W17" s="376">
        <f t="shared" si="18"/>
        <v>0</v>
      </c>
      <c r="X17" s="547">
        <f t="shared" si="19"/>
        <v>0</v>
      </c>
      <c r="Y17" s="376">
        <v>0</v>
      </c>
      <c r="Z17" s="376"/>
      <c r="AA17" s="552">
        <f t="shared" si="0"/>
        <v>0</v>
      </c>
      <c r="AB17" s="376">
        <v>0</v>
      </c>
      <c r="AC17" s="376"/>
      <c r="AD17" s="547">
        <f t="shared" si="1"/>
        <v>0</v>
      </c>
      <c r="AE17" s="376">
        <v>0</v>
      </c>
      <c r="AF17" s="376"/>
      <c r="AG17" s="547">
        <f t="shared" si="2"/>
        <v>0</v>
      </c>
      <c r="AH17" s="376">
        <v>0</v>
      </c>
      <c r="AI17" s="376"/>
      <c r="AJ17" s="552">
        <f t="shared" si="3"/>
        <v>0</v>
      </c>
      <c r="AK17" s="376">
        <v>0</v>
      </c>
      <c r="AL17" s="376"/>
      <c r="AM17" s="547">
        <f t="shared" si="4"/>
        <v>0</v>
      </c>
      <c r="AN17" s="376">
        <v>0</v>
      </c>
      <c r="AO17" s="376"/>
      <c r="AP17" s="557">
        <f t="shared" si="5"/>
        <v>0</v>
      </c>
      <c r="AQ17" s="373">
        <f t="shared" si="6"/>
        <v>0</v>
      </c>
      <c r="AR17" s="407">
        <f t="shared" si="6"/>
        <v>0</v>
      </c>
      <c r="AS17" s="386">
        <f t="shared" si="7"/>
        <v>0</v>
      </c>
      <c r="AT17" s="387">
        <f t="shared" si="8"/>
        <v>0</v>
      </c>
      <c r="AU17" s="400">
        <f t="shared" si="8"/>
        <v>0</v>
      </c>
      <c r="AV17" s="386">
        <f t="shared" si="9"/>
        <v>0</v>
      </c>
      <c r="AW17" s="541"/>
      <c r="AX17" s="380"/>
      <c r="AY17" s="374">
        <f>ROUND(VLOOKUP($B17,Test!$A$6:$K$58,4),0)/1000</f>
        <v>0</v>
      </c>
      <c r="AZ17" s="380"/>
      <c r="BA17" s="380"/>
      <c r="BB17" s="380"/>
      <c r="BC17" s="380"/>
      <c r="BD17" s="380"/>
      <c r="BE17" s="380"/>
      <c r="BF17" s="380"/>
      <c r="BG17" s="380"/>
      <c r="BH17" s="380"/>
      <c r="BI17" s="380"/>
      <c r="BJ17" s="380"/>
      <c r="BK17" s="380"/>
      <c r="BL17" s="380"/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  <c r="CG17" s="380"/>
      <c r="CH17" s="380"/>
      <c r="CI17" s="380"/>
      <c r="CJ17" s="380"/>
      <c r="CK17" s="380"/>
      <c r="CL17" s="380"/>
      <c r="CM17" s="380"/>
      <c r="CN17" s="380"/>
      <c r="CO17" s="380"/>
      <c r="CP17" s="380"/>
      <c r="CQ17" s="380"/>
      <c r="CR17" s="380"/>
      <c r="CS17" s="380"/>
      <c r="CT17" s="380"/>
      <c r="CU17" s="380"/>
      <c r="CV17" s="380"/>
      <c r="CW17" s="380"/>
      <c r="CX17" s="380"/>
      <c r="CY17" s="380"/>
      <c r="CZ17" s="380"/>
      <c r="DA17" s="380"/>
      <c r="DB17" s="391"/>
      <c r="DC17" s="391"/>
      <c r="DD17" s="380"/>
      <c r="DE17" s="380"/>
      <c r="DF17" s="380"/>
      <c r="DG17" s="380"/>
    </row>
    <row r="18" spans="1:111" s="383" customFormat="1" ht="33" customHeight="1">
      <c r="A18" s="388">
        <f t="shared" si="20"/>
        <v>12</v>
      </c>
      <c r="B18" s="399">
        <v>51311</v>
      </c>
      <c r="C18" s="536" t="s">
        <v>41</v>
      </c>
      <c r="D18" s="400">
        <v>608.42880000000002</v>
      </c>
      <c r="E18" s="376">
        <v>215.89</v>
      </c>
      <c r="F18" s="547">
        <f t="shared" si="10"/>
        <v>392.53880000000004</v>
      </c>
      <c r="G18" s="376">
        <v>578.05883999999992</v>
      </c>
      <c r="H18" s="376">
        <f t="shared" si="11"/>
        <v>187.2</v>
      </c>
      <c r="I18" s="547">
        <f t="shared" si="12"/>
        <v>390.85883999999993</v>
      </c>
      <c r="J18" s="376">
        <v>565.17886999999996</v>
      </c>
      <c r="K18" s="376"/>
      <c r="L18" s="557">
        <f t="shared" si="13"/>
        <v>565.17886999999996</v>
      </c>
      <c r="M18" s="376">
        <v>586.95848000000001</v>
      </c>
      <c r="N18" s="376"/>
      <c r="O18" s="547">
        <f t="shared" si="14"/>
        <v>586.95848000000001</v>
      </c>
      <c r="P18" s="376">
        <v>534.98840000000007</v>
      </c>
      <c r="Q18" s="376"/>
      <c r="R18" s="547">
        <f t="shared" si="15"/>
        <v>534.98840000000007</v>
      </c>
      <c r="S18" s="376">
        <v>516.79165</v>
      </c>
      <c r="T18" s="376"/>
      <c r="U18" s="557">
        <f t="shared" si="16"/>
        <v>516.79165</v>
      </c>
      <c r="V18" s="400">
        <f t="shared" si="17"/>
        <v>3390.4050400000001</v>
      </c>
      <c r="W18" s="376">
        <f t="shared" si="18"/>
        <v>403.09</v>
      </c>
      <c r="X18" s="547">
        <f t="shared" si="19"/>
        <v>2987.31504</v>
      </c>
      <c r="Y18" s="376">
        <v>509.82610999999997</v>
      </c>
      <c r="Z18" s="376"/>
      <c r="AA18" s="552">
        <f t="shared" si="0"/>
        <v>509.82610999999997</v>
      </c>
      <c r="AB18" s="376">
        <v>496.60646000000003</v>
      </c>
      <c r="AC18" s="376"/>
      <c r="AD18" s="547">
        <f t="shared" si="1"/>
        <v>496.60646000000003</v>
      </c>
      <c r="AE18" s="376">
        <v>502.74748999999997</v>
      </c>
      <c r="AF18" s="376"/>
      <c r="AG18" s="547">
        <f t="shared" si="2"/>
        <v>502.74748999999997</v>
      </c>
      <c r="AH18" s="376">
        <v>501.79005999999998</v>
      </c>
      <c r="AI18" s="376"/>
      <c r="AJ18" s="552">
        <f t="shared" si="3"/>
        <v>501.79005999999998</v>
      </c>
      <c r="AK18" s="376">
        <v>495.54872999999998</v>
      </c>
      <c r="AL18" s="376"/>
      <c r="AM18" s="547">
        <f t="shared" si="4"/>
        <v>495.54872999999998</v>
      </c>
      <c r="AN18" s="376">
        <v>526.01141999999993</v>
      </c>
      <c r="AO18" s="376"/>
      <c r="AP18" s="557">
        <f t="shared" si="5"/>
        <v>526.01141999999993</v>
      </c>
      <c r="AQ18" s="373">
        <f t="shared" si="6"/>
        <v>3032.5302699999997</v>
      </c>
      <c r="AR18" s="407">
        <f t="shared" si="6"/>
        <v>0</v>
      </c>
      <c r="AS18" s="386">
        <f t="shared" si="7"/>
        <v>3032.5302699999997</v>
      </c>
      <c r="AT18" s="387">
        <f t="shared" si="8"/>
        <v>6422.9353099999998</v>
      </c>
      <c r="AU18" s="400">
        <f t="shared" si="8"/>
        <v>403.09</v>
      </c>
      <c r="AV18" s="386">
        <f t="shared" si="9"/>
        <v>6019.8453099999997</v>
      </c>
      <c r="AW18" s="541"/>
      <c r="AX18" s="380"/>
      <c r="AY18" s="374">
        <f>ROUND(VLOOKUP($B18,Test!$A$6:$K$58,4),0)/1000</f>
        <v>187.2</v>
      </c>
      <c r="AZ18" s="380"/>
      <c r="BA18" s="380"/>
      <c r="BB18" s="380"/>
      <c r="BC18" s="380"/>
      <c r="BD18" s="380"/>
      <c r="BE18" s="380"/>
      <c r="BF18" s="380"/>
      <c r="BG18" s="380"/>
      <c r="BH18" s="380"/>
      <c r="BI18" s="380"/>
      <c r="BJ18" s="380"/>
      <c r="BK18" s="380"/>
      <c r="BL18" s="380"/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  <c r="CG18" s="380"/>
      <c r="CH18" s="380"/>
      <c r="CI18" s="380"/>
      <c r="CJ18" s="380"/>
      <c r="CK18" s="380"/>
      <c r="CL18" s="380"/>
      <c r="CM18" s="380"/>
      <c r="CN18" s="380"/>
      <c r="CO18" s="380"/>
      <c r="CP18" s="380"/>
      <c r="CQ18" s="380"/>
      <c r="CR18" s="380"/>
      <c r="CS18" s="380"/>
      <c r="CT18" s="380"/>
      <c r="CU18" s="380"/>
      <c r="CV18" s="380"/>
      <c r="CW18" s="380"/>
      <c r="CX18" s="380"/>
      <c r="CY18" s="380"/>
      <c r="CZ18" s="380"/>
      <c r="DA18" s="380"/>
      <c r="DB18" s="391"/>
      <c r="DC18" s="391"/>
      <c r="DD18" s="380"/>
      <c r="DE18" s="380"/>
      <c r="DF18" s="380"/>
      <c r="DG18" s="380"/>
    </row>
    <row r="19" spans="1:111" s="383" customFormat="1" ht="33" customHeight="1">
      <c r="A19" s="388">
        <f t="shared" si="20"/>
        <v>13</v>
      </c>
      <c r="B19" s="399">
        <v>51312</v>
      </c>
      <c r="C19" s="536" t="s">
        <v>62</v>
      </c>
      <c r="D19" s="400">
        <v>2927.8119999999999</v>
      </c>
      <c r="E19" s="376">
        <v>1853.633</v>
      </c>
      <c r="F19" s="547">
        <f t="shared" si="10"/>
        <v>1074.1789999999999</v>
      </c>
      <c r="G19" s="376">
        <v>4222.9750000000004</v>
      </c>
      <c r="H19" s="376">
        <f t="shared" si="11"/>
        <v>806.04600000000005</v>
      </c>
      <c r="I19" s="547">
        <f t="shared" si="12"/>
        <v>3416.9290000000001</v>
      </c>
      <c r="J19" s="376">
        <v>2200.2620000000002</v>
      </c>
      <c r="K19" s="376"/>
      <c r="L19" s="557">
        <f t="shared" si="13"/>
        <v>2200.2620000000002</v>
      </c>
      <c r="M19" s="376">
        <v>2255.375</v>
      </c>
      <c r="N19" s="376"/>
      <c r="O19" s="547">
        <f t="shared" si="14"/>
        <v>2255.375</v>
      </c>
      <c r="P19" s="376">
        <v>2593.7249999999999</v>
      </c>
      <c r="Q19" s="376"/>
      <c r="R19" s="547">
        <f t="shared" si="15"/>
        <v>2593.7249999999999</v>
      </c>
      <c r="S19" s="376">
        <v>1928.625</v>
      </c>
      <c r="T19" s="376"/>
      <c r="U19" s="557">
        <f t="shared" si="16"/>
        <v>1928.625</v>
      </c>
      <c r="V19" s="400">
        <f t="shared" si="17"/>
        <v>16128.774000000001</v>
      </c>
      <c r="W19" s="376">
        <f t="shared" si="18"/>
        <v>2659.6790000000001</v>
      </c>
      <c r="X19" s="547">
        <f t="shared" si="19"/>
        <v>13469.095000000001</v>
      </c>
      <c r="Y19" s="376">
        <v>1349.2249999999999</v>
      </c>
      <c r="Z19" s="376"/>
      <c r="AA19" s="552">
        <f t="shared" si="0"/>
        <v>1349.2249999999999</v>
      </c>
      <c r="AB19" s="376">
        <v>1485.1333333333332</v>
      </c>
      <c r="AC19" s="376"/>
      <c r="AD19" s="547">
        <f t="shared" si="1"/>
        <v>1485.1333333333332</v>
      </c>
      <c r="AE19" s="376">
        <v>1475.3083333333332</v>
      </c>
      <c r="AF19" s="376"/>
      <c r="AG19" s="547">
        <f t="shared" si="2"/>
        <v>1475.3083333333332</v>
      </c>
      <c r="AH19" s="376">
        <v>986.15833333333342</v>
      </c>
      <c r="AI19" s="376"/>
      <c r="AJ19" s="552">
        <f t="shared" si="3"/>
        <v>986.15833333333342</v>
      </c>
      <c r="AK19" s="376">
        <v>808.85</v>
      </c>
      <c r="AL19" s="376"/>
      <c r="AM19" s="547">
        <f t="shared" si="4"/>
        <v>808.85</v>
      </c>
      <c r="AN19" s="376">
        <v>778.15</v>
      </c>
      <c r="AO19" s="376"/>
      <c r="AP19" s="557">
        <f t="shared" si="5"/>
        <v>778.15</v>
      </c>
      <c r="AQ19" s="373">
        <f t="shared" si="6"/>
        <v>6882.8249999999998</v>
      </c>
      <c r="AR19" s="407">
        <f t="shared" si="6"/>
        <v>0</v>
      </c>
      <c r="AS19" s="386">
        <f t="shared" si="7"/>
        <v>6882.8249999999998</v>
      </c>
      <c r="AT19" s="387">
        <f t="shared" si="8"/>
        <v>23011.599000000002</v>
      </c>
      <c r="AU19" s="400">
        <f t="shared" si="8"/>
        <v>2659.6790000000001</v>
      </c>
      <c r="AV19" s="386">
        <f t="shared" si="9"/>
        <v>20351.920000000002</v>
      </c>
      <c r="AW19" s="541"/>
      <c r="AX19" s="380"/>
      <c r="AY19" s="374">
        <f>ROUND(VLOOKUP($B19,Test!$A$6:$K$58,4),0)/1000</f>
        <v>806.04600000000005</v>
      </c>
      <c r="AZ19" s="380"/>
      <c r="BA19" s="380"/>
      <c r="BB19" s="380"/>
      <c r="BC19" s="380"/>
      <c r="BD19" s="380"/>
      <c r="BE19" s="380"/>
      <c r="BF19" s="380"/>
      <c r="BG19" s="380"/>
      <c r="BH19" s="380"/>
      <c r="BI19" s="380"/>
      <c r="BJ19" s="380"/>
      <c r="BK19" s="380"/>
      <c r="BL19" s="380"/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  <c r="CG19" s="380"/>
      <c r="CH19" s="380"/>
      <c r="CI19" s="380"/>
      <c r="CJ19" s="380"/>
      <c r="CK19" s="380"/>
      <c r="CL19" s="380"/>
      <c r="CM19" s="380"/>
      <c r="CN19" s="380"/>
      <c r="CO19" s="380"/>
      <c r="CP19" s="380"/>
      <c r="CQ19" s="380"/>
      <c r="CR19" s="380"/>
      <c r="CS19" s="380"/>
      <c r="CT19" s="380"/>
      <c r="CU19" s="380"/>
      <c r="CV19" s="380"/>
      <c r="CW19" s="380"/>
      <c r="CX19" s="380"/>
      <c r="CY19" s="380"/>
      <c r="CZ19" s="380"/>
      <c r="DA19" s="380"/>
      <c r="DB19" s="391"/>
      <c r="DC19" s="391"/>
      <c r="DD19" s="380"/>
      <c r="DE19" s="380"/>
      <c r="DF19" s="380"/>
      <c r="DG19" s="380"/>
    </row>
    <row r="20" spans="1:111" s="383" customFormat="1" ht="33" customHeight="1">
      <c r="A20" s="388">
        <f t="shared" si="20"/>
        <v>14</v>
      </c>
      <c r="B20" s="399">
        <v>51313</v>
      </c>
      <c r="C20" s="536" t="s">
        <v>11</v>
      </c>
      <c r="D20" s="400">
        <v>0</v>
      </c>
      <c r="E20" s="376">
        <v>0</v>
      </c>
      <c r="F20" s="547">
        <f t="shared" si="10"/>
        <v>0</v>
      </c>
      <c r="G20" s="376">
        <v>0</v>
      </c>
      <c r="H20" s="376">
        <f t="shared" si="11"/>
        <v>0</v>
      </c>
      <c r="I20" s="547">
        <f t="shared" si="12"/>
        <v>0</v>
      </c>
      <c r="J20" s="376">
        <v>0</v>
      </c>
      <c r="K20" s="376"/>
      <c r="L20" s="557">
        <f t="shared" si="13"/>
        <v>0</v>
      </c>
      <c r="M20" s="376">
        <v>0</v>
      </c>
      <c r="N20" s="376"/>
      <c r="O20" s="547">
        <f t="shared" si="14"/>
        <v>0</v>
      </c>
      <c r="P20" s="376">
        <v>0</v>
      </c>
      <c r="Q20" s="376"/>
      <c r="R20" s="547">
        <f t="shared" si="15"/>
        <v>0</v>
      </c>
      <c r="S20" s="376">
        <v>0</v>
      </c>
      <c r="T20" s="376"/>
      <c r="U20" s="557">
        <f t="shared" si="16"/>
        <v>0</v>
      </c>
      <c r="V20" s="400">
        <f t="shared" si="17"/>
        <v>0</v>
      </c>
      <c r="W20" s="376">
        <f t="shared" si="18"/>
        <v>0</v>
      </c>
      <c r="X20" s="547">
        <f t="shared" si="19"/>
        <v>0</v>
      </c>
      <c r="Y20" s="376">
        <v>0</v>
      </c>
      <c r="Z20" s="376"/>
      <c r="AA20" s="552">
        <f t="shared" si="0"/>
        <v>0</v>
      </c>
      <c r="AB20" s="376">
        <v>0</v>
      </c>
      <c r="AC20" s="376"/>
      <c r="AD20" s="547">
        <f t="shared" si="1"/>
        <v>0</v>
      </c>
      <c r="AE20" s="376">
        <v>0</v>
      </c>
      <c r="AF20" s="376"/>
      <c r="AG20" s="547">
        <f t="shared" si="2"/>
        <v>0</v>
      </c>
      <c r="AH20" s="376">
        <v>0</v>
      </c>
      <c r="AI20" s="376"/>
      <c r="AJ20" s="552">
        <f t="shared" si="3"/>
        <v>0</v>
      </c>
      <c r="AK20" s="376">
        <v>0</v>
      </c>
      <c r="AL20" s="376"/>
      <c r="AM20" s="547">
        <f t="shared" si="4"/>
        <v>0</v>
      </c>
      <c r="AN20" s="376">
        <v>0</v>
      </c>
      <c r="AO20" s="376"/>
      <c r="AP20" s="557">
        <f t="shared" si="5"/>
        <v>0</v>
      </c>
      <c r="AQ20" s="373">
        <f t="shared" si="6"/>
        <v>0</v>
      </c>
      <c r="AR20" s="407">
        <f t="shared" si="6"/>
        <v>0</v>
      </c>
      <c r="AS20" s="386">
        <f t="shared" si="7"/>
        <v>0</v>
      </c>
      <c r="AT20" s="387">
        <f t="shared" si="8"/>
        <v>0</v>
      </c>
      <c r="AU20" s="400">
        <f t="shared" si="8"/>
        <v>0</v>
      </c>
      <c r="AV20" s="386">
        <f t="shared" si="9"/>
        <v>0</v>
      </c>
      <c r="AW20" s="541"/>
      <c r="AX20" s="380"/>
      <c r="AY20" s="374">
        <f>ROUND(VLOOKUP($B20,Test!$A$6:$K$58,4),0)/1000</f>
        <v>0</v>
      </c>
      <c r="AZ20" s="380"/>
      <c r="BA20" s="380"/>
      <c r="BB20" s="380"/>
      <c r="BC20" s="380"/>
      <c r="BD20" s="380"/>
      <c r="BE20" s="380"/>
      <c r="BF20" s="380"/>
      <c r="BG20" s="380"/>
      <c r="BH20" s="380"/>
      <c r="BI20" s="380"/>
      <c r="BJ20" s="380"/>
      <c r="BK20" s="380"/>
      <c r="BL20" s="380"/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  <c r="CG20" s="380"/>
      <c r="CH20" s="380"/>
      <c r="CI20" s="380"/>
      <c r="CJ20" s="380"/>
      <c r="CK20" s="380"/>
      <c r="CL20" s="380"/>
      <c r="CM20" s="380"/>
      <c r="CN20" s="380"/>
      <c r="CO20" s="380"/>
      <c r="CP20" s="380"/>
      <c r="CQ20" s="380"/>
      <c r="CR20" s="380"/>
      <c r="CS20" s="380"/>
      <c r="CT20" s="380"/>
      <c r="CU20" s="380"/>
      <c r="CV20" s="380"/>
      <c r="CW20" s="380"/>
      <c r="CX20" s="380"/>
      <c r="CY20" s="380"/>
      <c r="CZ20" s="380"/>
      <c r="DA20" s="380"/>
      <c r="DB20" s="391"/>
      <c r="DC20" s="391"/>
      <c r="DD20" s="380"/>
      <c r="DE20" s="380"/>
      <c r="DF20" s="380"/>
      <c r="DG20" s="380"/>
    </row>
    <row r="21" spans="1:111" s="383" customFormat="1" ht="33" customHeight="1">
      <c r="A21" s="388">
        <f t="shared" si="20"/>
        <v>15</v>
      </c>
      <c r="B21" s="399">
        <v>51314</v>
      </c>
      <c r="C21" s="536" t="s">
        <v>12</v>
      </c>
      <c r="D21" s="400">
        <v>-4300</v>
      </c>
      <c r="E21" s="376">
        <v>-2280.9009999999998</v>
      </c>
      <c r="F21" s="547">
        <f t="shared" si="10"/>
        <v>-2019.0990000000002</v>
      </c>
      <c r="G21" s="376">
        <v>-9915.2479999999996</v>
      </c>
      <c r="H21" s="376">
        <f t="shared" si="11"/>
        <v>0</v>
      </c>
      <c r="I21" s="547">
        <f t="shared" si="12"/>
        <v>-9915.2479999999996</v>
      </c>
      <c r="J21" s="376">
        <v>-755</v>
      </c>
      <c r="K21" s="376"/>
      <c r="L21" s="557">
        <f t="shared" si="13"/>
        <v>-755</v>
      </c>
      <c r="M21" s="376">
        <v>-470</v>
      </c>
      <c r="N21" s="376"/>
      <c r="O21" s="547">
        <f t="shared" si="14"/>
        <v>-470</v>
      </c>
      <c r="P21" s="376">
        <v>-1660</v>
      </c>
      <c r="Q21" s="376"/>
      <c r="R21" s="547">
        <f t="shared" si="15"/>
        <v>-1660</v>
      </c>
      <c r="S21" s="376">
        <v>-70</v>
      </c>
      <c r="T21" s="376"/>
      <c r="U21" s="557">
        <f t="shared" si="16"/>
        <v>-70</v>
      </c>
      <c r="V21" s="400">
        <f t="shared" si="17"/>
        <v>-17170.248</v>
      </c>
      <c r="W21" s="376">
        <f t="shared" si="18"/>
        <v>-2280.9009999999998</v>
      </c>
      <c r="X21" s="547">
        <f t="shared" si="19"/>
        <v>-14889.347</v>
      </c>
      <c r="Y21" s="376">
        <v>0</v>
      </c>
      <c r="Z21" s="376"/>
      <c r="AA21" s="552">
        <f t="shared" si="0"/>
        <v>0</v>
      </c>
      <c r="AB21" s="376">
        <v>-50</v>
      </c>
      <c r="AC21" s="376"/>
      <c r="AD21" s="547">
        <f t="shared" si="1"/>
        <v>-50</v>
      </c>
      <c r="AE21" s="376">
        <v>0</v>
      </c>
      <c r="AF21" s="376"/>
      <c r="AG21" s="547">
        <f t="shared" si="2"/>
        <v>0</v>
      </c>
      <c r="AH21" s="376">
        <v>-50</v>
      </c>
      <c r="AI21" s="376"/>
      <c r="AJ21" s="552">
        <f t="shared" si="3"/>
        <v>-50</v>
      </c>
      <c r="AK21" s="376">
        <v>0</v>
      </c>
      <c r="AL21" s="376"/>
      <c r="AM21" s="547">
        <f t="shared" si="4"/>
        <v>0</v>
      </c>
      <c r="AN21" s="376">
        <v>0</v>
      </c>
      <c r="AO21" s="376"/>
      <c r="AP21" s="557">
        <f t="shared" si="5"/>
        <v>0</v>
      </c>
      <c r="AQ21" s="373">
        <f t="shared" si="6"/>
        <v>-100</v>
      </c>
      <c r="AR21" s="407">
        <f t="shared" si="6"/>
        <v>0</v>
      </c>
      <c r="AS21" s="386">
        <f t="shared" si="7"/>
        <v>-100</v>
      </c>
      <c r="AT21" s="387">
        <f t="shared" si="8"/>
        <v>-17270.248</v>
      </c>
      <c r="AU21" s="400">
        <f t="shared" si="8"/>
        <v>-2280.9009999999998</v>
      </c>
      <c r="AV21" s="386">
        <f t="shared" si="9"/>
        <v>-14989.347</v>
      </c>
      <c r="AW21" s="541"/>
      <c r="AX21" s="380"/>
      <c r="AY21" s="374">
        <f>ROUND(VLOOKUP($B21,Test!$A$6:$K$58,4),0)/1000</f>
        <v>0</v>
      </c>
      <c r="AZ21" s="380"/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  <c r="BK21" s="380"/>
      <c r="BL21" s="380"/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  <c r="CG21" s="380"/>
      <c r="CH21" s="380"/>
      <c r="CI21" s="380"/>
      <c r="CJ21" s="380"/>
      <c r="CK21" s="380"/>
      <c r="CL21" s="380"/>
      <c r="CM21" s="380"/>
      <c r="CN21" s="380"/>
      <c r="CO21" s="380"/>
      <c r="CP21" s="380"/>
      <c r="CQ21" s="380"/>
      <c r="CR21" s="380"/>
      <c r="CS21" s="380"/>
      <c r="CT21" s="380"/>
      <c r="CU21" s="380"/>
      <c r="CV21" s="380"/>
      <c r="CW21" s="380"/>
      <c r="CX21" s="380"/>
      <c r="CY21" s="380"/>
      <c r="CZ21" s="380"/>
      <c r="DA21" s="380"/>
      <c r="DB21" s="391"/>
      <c r="DC21" s="391"/>
      <c r="DD21" s="380"/>
      <c r="DE21" s="380"/>
      <c r="DF21" s="380"/>
      <c r="DG21" s="380"/>
    </row>
    <row r="22" spans="1:111" s="383" customFormat="1" ht="33" customHeight="1">
      <c r="A22" s="388">
        <f t="shared" si="20"/>
        <v>16</v>
      </c>
      <c r="B22" s="399">
        <v>51315</v>
      </c>
      <c r="C22" s="536" t="s">
        <v>59</v>
      </c>
      <c r="D22" s="400">
        <v>0</v>
      </c>
      <c r="E22" s="376">
        <v>0</v>
      </c>
      <c r="F22" s="547">
        <f t="shared" si="10"/>
        <v>0</v>
      </c>
      <c r="G22" s="376">
        <v>0</v>
      </c>
      <c r="H22" s="376">
        <f t="shared" si="11"/>
        <v>0</v>
      </c>
      <c r="I22" s="547">
        <f t="shared" si="12"/>
        <v>0</v>
      </c>
      <c r="J22" s="376">
        <v>0</v>
      </c>
      <c r="K22" s="376"/>
      <c r="L22" s="557">
        <f t="shared" si="13"/>
        <v>0</v>
      </c>
      <c r="M22" s="376">
        <v>0</v>
      </c>
      <c r="N22" s="376"/>
      <c r="O22" s="547">
        <f t="shared" si="14"/>
        <v>0</v>
      </c>
      <c r="P22" s="376">
        <v>0</v>
      </c>
      <c r="Q22" s="376"/>
      <c r="R22" s="547">
        <f t="shared" si="15"/>
        <v>0</v>
      </c>
      <c r="S22" s="376">
        <v>0</v>
      </c>
      <c r="T22" s="376"/>
      <c r="U22" s="557">
        <f t="shared" si="16"/>
        <v>0</v>
      </c>
      <c r="V22" s="400">
        <f t="shared" si="17"/>
        <v>0</v>
      </c>
      <c r="W22" s="376">
        <f t="shared" si="18"/>
        <v>0</v>
      </c>
      <c r="X22" s="547">
        <f t="shared" si="19"/>
        <v>0</v>
      </c>
      <c r="Y22" s="376">
        <v>0</v>
      </c>
      <c r="Z22" s="376"/>
      <c r="AA22" s="552">
        <f t="shared" si="0"/>
        <v>0</v>
      </c>
      <c r="AB22" s="376">
        <v>0</v>
      </c>
      <c r="AC22" s="376"/>
      <c r="AD22" s="547">
        <f t="shared" si="1"/>
        <v>0</v>
      </c>
      <c r="AE22" s="376">
        <v>0</v>
      </c>
      <c r="AF22" s="376"/>
      <c r="AG22" s="547">
        <f t="shared" si="2"/>
        <v>0</v>
      </c>
      <c r="AH22" s="376">
        <v>0</v>
      </c>
      <c r="AI22" s="376"/>
      <c r="AJ22" s="552">
        <f t="shared" si="3"/>
        <v>0</v>
      </c>
      <c r="AK22" s="376">
        <v>0</v>
      </c>
      <c r="AL22" s="376"/>
      <c r="AM22" s="547">
        <f t="shared" si="4"/>
        <v>0</v>
      </c>
      <c r="AN22" s="376">
        <v>0</v>
      </c>
      <c r="AO22" s="376"/>
      <c r="AP22" s="557">
        <f t="shared" si="5"/>
        <v>0</v>
      </c>
      <c r="AQ22" s="373">
        <f t="shared" si="6"/>
        <v>0</v>
      </c>
      <c r="AR22" s="407">
        <f t="shared" si="6"/>
        <v>0</v>
      </c>
      <c r="AS22" s="386">
        <f t="shared" si="7"/>
        <v>0</v>
      </c>
      <c r="AT22" s="387">
        <f t="shared" si="8"/>
        <v>0</v>
      </c>
      <c r="AU22" s="400">
        <f t="shared" si="8"/>
        <v>0</v>
      </c>
      <c r="AV22" s="386">
        <f t="shared" si="9"/>
        <v>0</v>
      </c>
      <c r="AW22" s="541"/>
      <c r="AX22" s="380"/>
      <c r="AY22" s="374">
        <f>ROUND(VLOOKUP($B22,Test!$A$6:$K$58,4),0)/1000</f>
        <v>0</v>
      </c>
      <c r="AZ22" s="380"/>
      <c r="BA22" s="380"/>
      <c r="BB22" s="380"/>
      <c r="BC22" s="380"/>
      <c r="BD22" s="380"/>
      <c r="BE22" s="380"/>
      <c r="BF22" s="380"/>
      <c r="BG22" s="380"/>
      <c r="BH22" s="380"/>
      <c r="BI22" s="380"/>
      <c r="BJ22" s="380"/>
      <c r="BK22" s="380"/>
      <c r="BL22" s="380"/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  <c r="CG22" s="380"/>
      <c r="CH22" s="380"/>
      <c r="CI22" s="380"/>
      <c r="CJ22" s="380"/>
      <c r="CK22" s="380"/>
      <c r="CL22" s="380"/>
      <c r="CM22" s="380"/>
      <c r="CN22" s="380"/>
      <c r="CO22" s="380"/>
      <c r="CP22" s="380"/>
      <c r="CQ22" s="380"/>
      <c r="CR22" s="380"/>
      <c r="CS22" s="380"/>
      <c r="CT22" s="380"/>
      <c r="CU22" s="380"/>
      <c r="CV22" s="380"/>
      <c r="CW22" s="380"/>
      <c r="CX22" s="380"/>
      <c r="CY22" s="380"/>
      <c r="CZ22" s="380"/>
      <c r="DA22" s="380"/>
      <c r="DB22" s="391"/>
      <c r="DC22" s="391"/>
      <c r="DD22" s="380"/>
      <c r="DE22" s="380"/>
      <c r="DF22" s="380"/>
      <c r="DG22" s="380"/>
    </row>
    <row r="23" spans="1:111" s="383" customFormat="1" ht="33" customHeight="1">
      <c r="A23" s="388">
        <f t="shared" si="20"/>
        <v>17</v>
      </c>
      <c r="B23" s="399">
        <v>51399</v>
      </c>
      <c r="C23" s="536" t="s">
        <v>13</v>
      </c>
      <c r="D23" s="400">
        <v>384.66632467026841</v>
      </c>
      <c r="E23" s="376">
        <v>361.05900000000003</v>
      </c>
      <c r="F23" s="547">
        <f t="shared" si="10"/>
        <v>23.607324670268383</v>
      </c>
      <c r="G23" s="376">
        <v>310.55151555836864</v>
      </c>
      <c r="H23" s="376">
        <f t="shared" si="11"/>
        <v>1708.3150000000001</v>
      </c>
      <c r="I23" s="547">
        <f t="shared" si="12"/>
        <v>-1397.7634844416314</v>
      </c>
      <c r="J23" s="376">
        <v>288.46310627003584</v>
      </c>
      <c r="K23" s="376"/>
      <c r="L23" s="557">
        <f t="shared" si="13"/>
        <v>288.46310627003584</v>
      </c>
      <c r="M23" s="376">
        <v>260.9460202887941</v>
      </c>
      <c r="N23" s="376"/>
      <c r="O23" s="547">
        <f t="shared" si="14"/>
        <v>260.9460202887941</v>
      </c>
      <c r="P23" s="376">
        <v>246.86466273235726</v>
      </c>
      <c r="Q23" s="376"/>
      <c r="R23" s="547">
        <f t="shared" si="15"/>
        <v>246.86466273235726</v>
      </c>
      <c r="S23" s="376">
        <v>259.82684273464986</v>
      </c>
      <c r="T23" s="376"/>
      <c r="U23" s="557">
        <f t="shared" si="16"/>
        <v>259.82684273464986</v>
      </c>
      <c r="V23" s="400">
        <f t="shared" si="17"/>
        <v>1751.3184722544738</v>
      </c>
      <c r="W23" s="376">
        <f t="shared" si="18"/>
        <v>2069.3740000000003</v>
      </c>
      <c r="X23" s="547">
        <f t="shared" si="19"/>
        <v>-318.05552774552643</v>
      </c>
      <c r="Y23" s="376">
        <v>316.60033196844859</v>
      </c>
      <c r="Z23" s="376"/>
      <c r="AA23" s="552">
        <f t="shared" si="0"/>
        <v>316.60033196844859</v>
      </c>
      <c r="AB23" s="376">
        <v>245.45626898802365</v>
      </c>
      <c r="AC23" s="376"/>
      <c r="AD23" s="547">
        <f t="shared" si="1"/>
        <v>245.45626898802365</v>
      </c>
      <c r="AE23" s="376">
        <v>250.25369137586603</v>
      </c>
      <c r="AF23" s="376"/>
      <c r="AG23" s="547">
        <f t="shared" si="2"/>
        <v>250.25369137586603</v>
      </c>
      <c r="AH23" s="376">
        <v>255.99452230505685</v>
      </c>
      <c r="AI23" s="376"/>
      <c r="AJ23" s="552">
        <f t="shared" si="3"/>
        <v>255.99452230505685</v>
      </c>
      <c r="AK23" s="376">
        <v>264.98401631131219</v>
      </c>
      <c r="AL23" s="376"/>
      <c r="AM23" s="547">
        <f t="shared" si="4"/>
        <v>264.98401631131219</v>
      </c>
      <c r="AN23" s="376">
        <v>195.83863679681846</v>
      </c>
      <c r="AO23" s="376"/>
      <c r="AP23" s="557">
        <f t="shared" si="5"/>
        <v>195.83863679681846</v>
      </c>
      <c r="AQ23" s="373">
        <f t="shared" si="6"/>
        <v>1529.1274677455258</v>
      </c>
      <c r="AR23" s="407">
        <f t="shared" si="6"/>
        <v>0</v>
      </c>
      <c r="AS23" s="386">
        <f t="shared" si="7"/>
        <v>1529.1274677455258</v>
      </c>
      <c r="AT23" s="387">
        <f t="shared" si="8"/>
        <v>3280.4459399999996</v>
      </c>
      <c r="AU23" s="400">
        <f t="shared" si="8"/>
        <v>2069.3740000000003</v>
      </c>
      <c r="AV23" s="386">
        <f t="shared" si="9"/>
        <v>1211.0719399999994</v>
      </c>
      <c r="AW23" s="541"/>
      <c r="AX23" s="380"/>
      <c r="AY23" s="374">
        <f>ROUND(VLOOKUP($B23,Test!$A$6:$K$58,4),0)/1000</f>
        <v>1708.3150000000001</v>
      </c>
      <c r="AZ23" s="380"/>
      <c r="BA23" s="380"/>
      <c r="BB23" s="380"/>
      <c r="BC23" s="380"/>
      <c r="BD23" s="380"/>
      <c r="BE23" s="380"/>
      <c r="BF23" s="380"/>
      <c r="BG23" s="380"/>
      <c r="BH23" s="380"/>
      <c r="BI23" s="380"/>
      <c r="BJ23" s="380"/>
      <c r="BK23" s="380"/>
      <c r="BL23" s="380"/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  <c r="CG23" s="380"/>
      <c r="CH23" s="380"/>
      <c r="CI23" s="380"/>
      <c r="CJ23" s="380"/>
      <c r="CK23" s="380"/>
      <c r="CL23" s="380"/>
      <c r="CM23" s="380"/>
      <c r="CN23" s="380"/>
      <c r="CO23" s="380"/>
      <c r="CP23" s="380"/>
      <c r="CQ23" s="380"/>
      <c r="CR23" s="380"/>
      <c r="CS23" s="380"/>
      <c r="CT23" s="380"/>
      <c r="CU23" s="380"/>
      <c r="CV23" s="380"/>
      <c r="CW23" s="380"/>
      <c r="CX23" s="380"/>
      <c r="CY23" s="380"/>
      <c r="CZ23" s="380"/>
      <c r="DA23" s="380"/>
      <c r="DB23" s="391"/>
      <c r="DC23" s="391"/>
      <c r="DD23" s="380"/>
      <c r="DE23" s="380"/>
      <c r="DF23" s="380"/>
      <c r="DG23" s="380"/>
    </row>
    <row r="24" spans="1:111" s="383" customFormat="1" ht="33" customHeight="1">
      <c r="A24" s="388">
        <f t="shared" si="20"/>
        <v>18</v>
      </c>
      <c r="B24" s="399">
        <v>51401</v>
      </c>
      <c r="C24" s="536" t="s">
        <v>14</v>
      </c>
      <c r="D24" s="400">
        <v>0</v>
      </c>
      <c r="E24" s="376">
        <v>0</v>
      </c>
      <c r="F24" s="547">
        <f t="shared" si="10"/>
        <v>0</v>
      </c>
      <c r="G24" s="376">
        <v>0</v>
      </c>
      <c r="H24" s="376">
        <f t="shared" si="11"/>
        <v>0</v>
      </c>
      <c r="I24" s="547">
        <f t="shared" si="12"/>
        <v>0</v>
      </c>
      <c r="J24" s="376">
        <v>0</v>
      </c>
      <c r="K24" s="376"/>
      <c r="L24" s="557">
        <f t="shared" si="13"/>
        <v>0</v>
      </c>
      <c r="M24" s="376">
        <v>0</v>
      </c>
      <c r="N24" s="376"/>
      <c r="O24" s="547">
        <f t="shared" si="14"/>
        <v>0</v>
      </c>
      <c r="P24" s="376">
        <v>0</v>
      </c>
      <c r="Q24" s="376"/>
      <c r="R24" s="547">
        <f t="shared" si="15"/>
        <v>0</v>
      </c>
      <c r="S24" s="376">
        <v>0</v>
      </c>
      <c r="T24" s="376"/>
      <c r="U24" s="557">
        <f t="shared" si="16"/>
        <v>0</v>
      </c>
      <c r="V24" s="400">
        <f t="shared" si="17"/>
        <v>0</v>
      </c>
      <c r="W24" s="376">
        <f t="shared" si="18"/>
        <v>0</v>
      </c>
      <c r="X24" s="547">
        <f t="shared" si="19"/>
        <v>0</v>
      </c>
      <c r="Y24" s="376">
        <v>0</v>
      </c>
      <c r="Z24" s="376"/>
      <c r="AA24" s="552">
        <f t="shared" si="0"/>
        <v>0</v>
      </c>
      <c r="AB24" s="376">
        <v>0</v>
      </c>
      <c r="AC24" s="376"/>
      <c r="AD24" s="547">
        <f t="shared" si="1"/>
        <v>0</v>
      </c>
      <c r="AE24" s="376">
        <v>0</v>
      </c>
      <c r="AF24" s="376"/>
      <c r="AG24" s="547">
        <f t="shared" si="2"/>
        <v>0</v>
      </c>
      <c r="AH24" s="376">
        <v>0</v>
      </c>
      <c r="AI24" s="376"/>
      <c r="AJ24" s="552">
        <f t="shared" si="3"/>
        <v>0</v>
      </c>
      <c r="AK24" s="376">
        <v>0</v>
      </c>
      <c r="AL24" s="376"/>
      <c r="AM24" s="547">
        <f t="shared" si="4"/>
        <v>0</v>
      </c>
      <c r="AN24" s="376">
        <v>0</v>
      </c>
      <c r="AO24" s="376"/>
      <c r="AP24" s="557">
        <f t="shared" si="5"/>
        <v>0</v>
      </c>
      <c r="AQ24" s="373">
        <f t="shared" si="6"/>
        <v>0</v>
      </c>
      <c r="AR24" s="407">
        <f t="shared" si="6"/>
        <v>0</v>
      </c>
      <c r="AS24" s="386">
        <f t="shared" si="7"/>
        <v>0</v>
      </c>
      <c r="AT24" s="387">
        <f t="shared" si="8"/>
        <v>0</v>
      </c>
      <c r="AU24" s="400">
        <f t="shared" si="8"/>
        <v>0</v>
      </c>
      <c r="AV24" s="386">
        <f t="shared" si="9"/>
        <v>0</v>
      </c>
      <c r="AW24" s="541"/>
      <c r="AX24" s="380"/>
      <c r="AY24" s="374">
        <f>ROUND(VLOOKUP($B24,Test!$A$6:$K$58,4),0)/1000</f>
        <v>0</v>
      </c>
      <c r="AZ24" s="380"/>
      <c r="BA24" s="380"/>
      <c r="BB24" s="380"/>
      <c r="BC24" s="380"/>
      <c r="BD24" s="380"/>
      <c r="BE24" s="380"/>
      <c r="BF24" s="380"/>
      <c r="BG24" s="380"/>
      <c r="BH24" s="380"/>
      <c r="BI24" s="380"/>
      <c r="BJ24" s="380"/>
      <c r="BK24" s="380"/>
      <c r="BL24" s="380"/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  <c r="CG24" s="380"/>
      <c r="CH24" s="380"/>
      <c r="CI24" s="380"/>
      <c r="CJ24" s="380"/>
      <c r="CK24" s="380"/>
      <c r="CL24" s="380"/>
      <c r="CM24" s="380"/>
      <c r="CN24" s="380"/>
      <c r="CO24" s="380"/>
      <c r="CP24" s="380"/>
      <c r="CQ24" s="380"/>
      <c r="CR24" s="380"/>
      <c r="CS24" s="380"/>
      <c r="CT24" s="380"/>
      <c r="CU24" s="380"/>
      <c r="CV24" s="380"/>
      <c r="CW24" s="380"/>
      <c r="CX24" s="380"/>
      <c r="CY24" s="380"/>
      <c r="CZ24" s="380"/>
      <c r="DA24" s="380"/>
      <c r="DB24" s="391"/>
      <c r="DC24" s="391"/>
      <c r="DD24" s="380"/>
      <c r="DE24" s="380"/>
      <c r="DF24" s="380"/>
      <c r="DG24" s="380"/>
    </row>
    <row r="25" spans="1:111" s="383" customFormat="1" ht="33" customHeight="1">
      <c r="A25" s="388">
        <f t="shared" si="20"/>
        <v>19</v>
      </c>
      <c r="B25" s="399">
        <v>51402</v>
      </c>
      <c r="C25" s="536" t="s">
        <v>15</v>
      </c>
      <c r="D25" s="400">
        <v>0</v>
      </c>
      <c r="E25" s="376">
        <v>0</v>
      </c>
      <c r="F25" s="547">
        <f t="shared" si="10"/>
        <v>0</v>
      </c>
      <c r="G25" s="376">
        <v>0</v>
      </c>
      <c r="H25" s="376">
        <f t="shared" si="11"/>
        <v>0</v>
      </c>
      <c r="I25" s="547">
        <f t="shared" si="12"/>
        <v>0</v>
      </c>
      <c r="J25" s="376">
        <v>0</v>
      </c>
      <c r="K25" s="376"/>
      <c r="L25" s="557">
        <f t="shared" si="13"/>
        <v>0</v>
      </c>
      <c r="M25" s="376">
        <v>0</v>
      </c>
      <c r="N25" s="376"/>
      <c r="O25" s="547">
        <f t="shared" si="14"/>
        <v>0</v>
      </c>
      <c r="P25" s="376">
        <v>0</v>
      </c>
      <c r="Q25" s="376"/>
      <c r="R25" s="547">
        <f t="shared" si="15"/>
        <v>0</v>
      </c>
      <c r="S25" s="376">
        <v>0</v>
      </c>
      <c r="T25" s="376"/>
      <c r="U25" s="557">
        <f t="shared" si="16"/>
        <v>0</v>
      </c>
      <c r="V25" s="400">
        <f t="shared" si="17"/>
        <v>0</v>
      </c>
      <c r="W25" s="376">
        <f t="shared" si="18"/>
        <v>0</v>
      </c>
      <c r="X25" s="547">
        <f t="shared" si="19"/>
        <v>0</v>
      </c>
      <c r="Y25" s="376">
        <v>0</v>
      </c>
      <c r="Z25" s="376"/>
      <c r="AA25" s="552">
        <f t="shared" si="0"/>
        <v>0</v>
      </c>
      <c r="AB25" s="376">
        <v>0</v>
      </c>
      <c r="AC25" s="376"/>
      <c r="AD25" s="547">
        <f t="shared" si="1"/>
        <v>0</v>
      </c>
      <c r="AE25" s="376">
        <v>0</v>
      </c>
      <c r="AF25" s="376"/>
      <c r="AG25" s="547">
        <f t="shared" si="2"/>
        <v>0</v>
      </c>
      <c r="AH25" s="376">
        <v>0</v>
      </c>
      <c r="AI25" s="376"/>
      <c r="AJ25" s="552">
        <f t="shared" si="3"/>
        <v>0</v>
      </c>
      <c r="AK25" s="376">
        <v>0</v>
      </c>
      <c r="AL25" s="376"/>
      <c r="AM25" s="547">
        <f t="shared" si="4"/>
        <v>0</v>
      </c>
      <c r="AN25" s="376">
        <v>0</v>
      </c>
      <c r="AO25" s="376"/>
      <c r="AP25" s="557">
        <f t="shared" si="5"/>
        <v>0</v>
      </c>
      <c r="AQ25" s="373">
        <f t="shared" si="6"/>
        <v>0</v>
      </c>
      <c r="AR25" s="407">
        <f t="shared" si="6"/>
        <v>0</v>
      </c>
      <c r="AS25" s="386">
        <f t="shared" si="7"/>
        <v>0</v>
      </c>
      <c r="AT25" s="387">
        <f t="shared" si="8"/>
        <v>0</v>
      </c>
      <c r="AU25" s="400">
        <f t="shared" si="8"/>
        <v>0</v>
      </c>
      <c r="AV25" s="386">
        <f t="shared" si="9"/>
        <v>0</v>
      </c>
      <c r="AW25" s="541"/>
      <c r="AX25" s="380"/>
      <c r="AY25" s="374">
        <f>ROUND(VLOOKUP($B25,Test!$A$6:$K$58,4),0)/1000</f>
        <v>0</v>
      </c>
      <c r="AZ25" s="380"/>
      <c r="BA25" s="380"/>
      <c r="BB25" s="380"/>
      <c r="BC25" s="380"/>
      <c r="BD25" s="380"/>
      <c r="BE25" s="380"/>
      <c r="BF25" s="380"/>
      <c r="BG25" s="380"/>
      <c r="BH25" s="380"/>
      <c r="BI25" s="380"/>
      <c r="BJ25" s="380"/>
      <c r="BK25" s="380"/>
      <c r="BL25" s="380"/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  <c r="CG25" s="380"/>
      <c r="CH25" s="380"/>
      <c r="CI25" s="380"/>
      <c r="CJ25" s="380"/>
      <c r="CK25" s="380"/>
      <c r="CL25" s="380"/>
      <c r="CM25" s="380"/>
      <c r="CN25" s="380"/>
      <c r="CO25" s="380"/>
      <c r="CP25" s="380"/>
      <c r="CQ25" s="380"/>
      <c r="CR25" s="380"/>
      <c r="CS25" s="380"/>
      <c r="CT25" s="380"/>
      <c r="CU25" s="380"/>
      <c r="CV25" s="380"/>
      <c r="CW25" s="380"/>
      <c r="CX25" s="380"/>
      <c r="CY25" s="380"/>
      <c r="CZ25" s="380"/>
      <c r="DA25" s="380"/>
      <c r="DB25" s="391"/>
      <c r="DC25" s="391"/>
      <c r="DD25" s="380"/>
      <c r="DE25" s="380"/>
      <c r="DF25" s="380"/>
      <c r="DG25" s="380"/>
    </row>
    <row r="26" spans="1:111" s="383" customFormat="1" ht="33" customHeight="1">
      <c r="A26" s="388">
        <f t="shared" si="20"/>
        <v>20</v>
      </c>
      <c r="B26" s="399">
        <v>51403</v>
      </c>
      <c r="C26" s="536" t="s">
        <v>16</v>
      </c>
      <c r="D26" s="400">
        <v>0</v>
      </c>
      <c r="E26" s="376">
        <v>0</v>
      </c>
      <c r="F26" s="547">
        <f t="shared" si="10"/>
        <v>0</v>
      </c>
      <c r="G26" s="376">
        <v>0</v>
      </c>
      <c r="H26" s="376">
        <f t="shared" si="11"/>
        <v>0</v>
      </c>
      <c r="I26" s="547">
        <f t="shared" si="12"/>
        <v>0</v>
      </c>
      <c r="J26" s="376">
        <v>0</v>
      </c>
      <c r="K26" s="376"/>
      <c r="L26" s="557">
        <f t="shared" si="13"/>
        <v>0</v>
      </c>
      <c r="M26" s="376">
        <v>0</v>
      </c>
      <c r="N26" s="376"/>
      <c r="O26" s="547">
        <f t="shared" si="14"/>
        <v>0</v>
      </c>
      <c r="P26" s="376">
        <v>0</v>
      </c>
      <c r="Q26" s="376"/>
      <c r="R26" s="547">
        <f t="shared" si="15"/>
        <v>0</v>
      </c>
      <c r="S26" s="376">
        <v>0</v>
      </c>
      <c r="T26" s="376"/>
      <c r="U26" s="557">
        <f t="shared" si="16"/>
        <v>0</v>
      </c>
      <c r="V26" s="400">
        <f t="shared" si="17"/>
        <v>0</v>
      </c>
      <c r="W26" s="376">
        <f t="shared" si="18"/>
        <v>0</v>
      </c>
      <c r="X26" s="547">
        <f t="shared" si="19"/>
        <v>0</v>
      </c>
      <c r="Y26" s="376">
        <v>0</v>
      </c>
      <c r="Z26" s="376"/>
      <c r="AA26" s="552">
        <f t="shared" si="0"/>
        <v>0</v>
      </c>
      <c r="AB26" s="376">
        <v>0</v>
      </c>
      <c r="AC26" s="376"/>
      <c r="AD26" s="547">
        <f t="shared" si="1"/>
        <v>0</v>
      </c>
      <c r="AE26" s="376">
        <v>0</v>
      </c>
      <c r="AF26" s="376"/>
      <c r="AG26" s="547">
        <f t="shared" si="2"/>
        <v>0</v>
      </c>
      <c r="AH26" s="376">
        <v>0</v>
      </c>
      <c r="AI26" s="376"/>
      <c r="AJ26" s="552">
        <f t="shared" si="3"/>
        <v>0</v>
      </c>
      <c r="AK26" s="376">
        <v>0</v>
      </c>
      <c r="AL26" s="376"/>
      <c r="AM26" s="547">
        <f t="shared" si="4"/>
        <v>0</v>
      </c>
      <c r="AN26" s="376">
        <v>0</v>
      </c>
      <c r="AO26" s="376"/>
      <c r="AP26" s="557">
        <f t="shared" si="5"/>
        <v>0</v>
      </c>
      <c r="AQ26" s="373">
        <f t="shared" si="6"/>
        <v>0</v>
      </c>
      <c r="AR26" s="407">
        <f t="shared" si="6"/>
        <v>0</v>
      </c>
      <c r="AS26" s="386">
        <f t="shared" si="7"/>
        <v>0</v>
      </c>
      <c r="AT26" s="387">
        <f t="shared" si="8"/>
        <v>0</v>
      </c>
      <c r="AU26" s="400">
        <f t="shared" si="8"/>
        <v>0</v>
      </c>
      <c r="AV26" s="386">
        <f t="shared" si="9"/>
        <v>0</v>
      </c>
      <c r="AW26" s="541"/>
      <c r="AX26" s="380"/>
      <c r="AY26" s="374">
        <f>ROUND(VLOOKUP($B26,Test!$A$6:$K$58,4),0)/1000</f>
        <v>0</v>
      </c>
      <c r="AZ26" s="380"/>
      <c r="BA26" s="380"/>
      <c r="BB26" s="380"/>
      <c r="BC26" s="380"/>
      <c r="BD26" s="380"/>
      <c r="BE26" s="380"/>
      <c r="BF26" s="380"/>
      <c r="BG26" s="380"/>
      <c r="BH26" s="380"/>
      <c r="BI26" s="380"/>
      <c r="BJ26" s="380"/>
      <c r="BK26" s="380"/>
      <c r="BL26" s="380"/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  <c r="CG26" s="380"/>
      <c r="CH26" s="380"/>
      <c r="CI26" s="380"/>
      <c r="CJ26" s="380"/>
      <c r="CK26" s="380"/>
      <c r="CL26" s="380"/>
      <c r="CM26" s="380"/>
      <c r="CN26" s="380"/>
      <c r="CO26" s="380"/>
      <c r="CP26" s="380"/>
      <c r="CQ26" s="380"/>
      <c r="CR26" s="380"/>
      <c r="CS26" s="380"/>
      <c r="CT26" s="380"/>
      <c r="CU26" s="380"/>
      <c r="CV26" s="380"/>
      <c r="CW26" s="380"/>
      <c r="CX26" s="380"/>
      <c r="CY26" s="380"/>
      <c r="CZ26" s="380"/>
      <c r="DA26" s="380"/>
      <c r="DB26" s="391"/>
      <c r="DC26" s="391"/>
      <c r="DD26" s="380"/>
      <c r="DE26" s="380"/>
      <c r="DF26" s="380"/>
      <c r="DG26" s="380"/>
    </row>
    <row r="27" spans="1:111" s="383" customFormat="1" ht="33" customHeight="1">
      <c r="A27" s="388">
        <f t="shared" si="20"/>
        <v>21</v>
      </c>
      <c r="B27" s="399">
        <v>51404</v>
      </c>
      <c r="C27" s="536" t="s">
        <v>17</v>
      </c>
      <c r="D27" s="400">
        <v>0</v>
      </c>
      <c r="E27" s="376">
        <v>0</v>
      </c>
      <c r="F27" s="547">
        <f t="shared" si="10"/>
        <v>0</v>
      </c>
      <c r="G27" s="376">
        <v>0</v>
      </c>
      <c r="H27" s="376">
        <f t="shared" si="11"/>
        <v>0</v>
      </c>
      <c r="I27" s="547">
        <f t="shared" si="12"/>
        <v>0</v>
      </c>
      <c r="J27" s="376">
        <v>0</v>
      </c>
      <c r="K27" s="376"/>
      <c r="L27" s="557">
        <f t="shared" si="13"/>
        <v>0</v>
      </c>
      <c r="M27" s="376">
        <v>0</v>
      </c>
      <c r="N27" s="376"/>
      <c r="O27" s="547">
        <f t="shared" si="14"/>
        <v>0</v>
      </c>
      <c r="P27" s="376">
        <v>0</v>
      </c>
      <c r="Q27" s="376"/>
      <c r="R27" s="547">
        <f t="shared" si="15"/>
        <v>0</v>
      </c>
      <c r="S27" s="376">
        <v>0</v>
      </c>
      <c r="T27" s="376"/>
      <c r="U27" s="557">
        <f t="shared" si="16"/>
        <v>0</v>
      </c>
      <c r="V27" s="400">
        <f t="shared" si="17"/>
        <v>0</v>
      </c>
      <c r="W27" s="376">
        <f t="shared" si="18"/>
        <v>0</v>
      </c>
      <c r="X27" s="547">
        <f t="shared" si="19"/>
        <v>0</v>
      </c>
      <c r="Y27" s="376">
        <v>0</v>
      </c>
      <c r="Z27" s="376"/>
      <c r="AA27" s="552">
        <f t="shared" si="0"/>
        <v>0</v>
      </c>
      <c r="AB27" s="376">
        <v>0</v>
      </c>
      <c r="AC27" s="376"/>
      <c r="AD27" s="547">
        <f t="shared" si="1"/>
        <v>0</v>
      </c>
      <c r="AE27" s="376">
        <v>0</v>
      </c>
      <c r="AF27" s="376"/>
      <c r="AG27" s="547">
        <f t="shared" si="2"/>
        <v>0</v>
      </c>
      <c r="AH27" s="376">
        <v>0</v>
      </c>
      <c r="AI27" s="376"/>
      <c r="AJ27" s="552">
        <f t="shared" si="3"/>
        <v>0</v>
      </c>
      <c r="AK27" s="376">
        <v>0</v>
      </c>
      <c r="AL27" s="376"/>
      <c r="AM27" s="547">
        <f t="shared" si="4"/>
        <v>0</v>
      </c>
      <c r="AN27" s="376">
        <v>0</v>
      </c>
      <c r="AO27" s="376"/>
      <c r="AP27" s="557">
        <f t="shared" si="5"/>
        <v>0</v>
      </c>
      <c r="AQ27" s="373">
        <f t="shared" si="6"/>
        <v>0</v>
      </c>
      <c r="AR27" s="407">
        <f t="shared" si="6"/>
        <v>0</v>
      </c>
      <c r="AS27" s="386">
        <f t="shared" si="7"/>
        <v>0</v>
      </c>
      <c r="AT27" s="387">
        <f t="shared" si="8"/>
        <v>0</v>
      </c>
      <c r="AU27" s="400">
        <f t="shared" si="8"/>
        <v>0</v>
      </c>
      <c r="AV27" s="386">
        <f t="shared" si="9"/>
        <v>0</v>
      </c>
      <c r="AW27" s="541"/>
      <c r="AX27" s="380"/>
      <c r="AY27" s="374">
        <f>ROUND(VLOOKUP($B27,Test!$A$6:$K$58,4),0)/1000</f>
        <v>0</v>
      </c>
      <c r="AZ27" s="380"/>
      <c r="BA27" s="380"/>
      <c r="BB27" s="380"/>
      <c r="BC27" s="380"/>
      <c r="BD27" s="380"/>
      <c r="BE27" s="380"/>
      <c r="BF27" s="380"/>
      <c r="BG27" s="380"/>
      <c r="BH27" s="380"/>
      <c r="BI27" s="380"/>
      <c r="BJ27" s="380"/>
      <c r="BK27" s="380"/>
      <c r="BL27" s="380"/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  <c r="CG27" s="380"/>
      <c r="CH27" s="380"/>
      <c r="CI27" s="380"/>
      <c r="CJ27" s="380"/>
      <c r="CK27" s="380"/>
      <c r="CL27" s="380"/>
      <c r="CM27" s="380"/>
      <c r="CN27" s="380"/>
      <c r="CO27" s="380"/>
      <c r="CP27" s="380"/>
      <c r="CQ27" s="380"/>
      <c r="CR27" s="380"/>
      <c r="CS27" s="380"/>
      <c r="CT27" s="380"/>
      <c r="CU27" s="380"/>
      <c r="CV27" s="380"/>
      <c r="CW27" s="380"/>
      <c r="CX27" s="380"/>
      <c r="CY27" s="380"/>
      <c r="CZ27" s="380"/>
      <c r="DA27" s="380"/>
      <c r="DB27" s="391"/>
      <c r="DC27" s="391"/>
      <c r="DD27" s="380"/>
      <c r="DE27" s="380"/>
      <c r="DF27" s="380"/>
      <c r="DG27" s="380"/>
    </row>
    <row r="28" spans="1:111" s="383" customFormat="1" ht="33" customHeight="1">
      <c r="A28" s="388">
        <f t="shared" si="20"/>
        <v>22</v>
      </c>
      <c r="B28" s="399">
        <v>51405</v>
      </c>
      <c r="C28" s="536" t="s">
        <v>18</v>
      </c>
      <c r="D28" s="400">
        <v>202.92</v>
      </c>
      <c r="E28" s="376">
        <v>163.864</v>
      </c>
      <c r="F28" s="547">
        <f t="shared" si="10"/>
        <v>39.055999999999983</v>
      </c>
      <c r="G28" s="376">
        <v>202.92</v>
      </c>
      <c r="H28" s="376">
        <f t="shared" si="11"/>
        <v>139.53399999999999</v>
      </c>
      <c r="I28" s="547">
        <f t="shared" si="12"/>
        <v>63.385999999999996</v>
      </c>
      <c r="J28" s="376">
        <v>202.92</v>
      </c>
      <c r="K28" s="376"/>
      <c r="L28" s="557">
        <f t="shared" si="13"/>
        <v>202.92</v>
      </c>
      <c r="M28" s="376">
        <v>202.92</v>
      </c>
      <c r="N28" s="376"/>
      <c r="O28" s="547">
        <f t="shared" si="14"/>
        <v>202.92</v>
      </c>
      <c r="P28" s="376">
        <v>202.92</v>
      </c>
      <c r="Q28" s="376"/>
      <c r="R28" s="547">
        <f t="shared" si="15"/>
        <v>202.92</v>
      </c>
      <c r="S28" s="376">
        <v>202.92</v>
      </c>
      <c r="T28" s="376"/>
      <c r="U28" s="557">
        <f t="shared" si="16"/>
        <v>202.92</v>
      </c>
      <c r="V28" s="400">
        <f t="shared" si="17"/>
        <v>1217.52</v>
      </c>
      <c r="W28" s="376">
        <f t="shared" si="18"/>
        <v>303.39800000000002</v>
      </c>
      <c r="X28" s="547">
        <f t="shared" si="19"/>
        <v>914.12199999999996</v>
      </c>
      <c r="Y28" s="376">
        <v>202.92</v>
      </c>
      <c r="Z28" s="376"/>
      <c r="AA28" s="552">
        <f t="shared" si="0"/>
        <v>202.92</v>
      </c>
      <c r="AB28" s="376">
        <v>202.92</v>
      </c>
      <c r="AC28" s="376"/>
      <c r="AD28" s="547">
        <f t="shared" si="1"/>
        <v>202.92</v>
      </c>
      <c r="AE28" s="376">
        <v>202.92</v>
      </c>
      <c r="AF28" s="376"/>
      <c r="AG28" s="547">
        <f t="shared" si="2"/>
        <v>202.92</v>
      </c>
      <c r="AH28" s="376">
        <v>202.92</v>
      </c>
      <c r="AI28" s="376"/>
      <c r="AJ28" s="552">
        <f t="shared" si="3"/>
        <v>202.92</v>
      </c>
      <c r="AK28" s="376">
        <v>202.92</v>
      </c>
      <c r="AL28" s="376"/>
      <c r="AM28" s="547">
        <f t="shared" si="4"/>
        <v>202.92</v>
      </c>
      <c r="AN28" s="376">
        <v>202.92</v>
      </c>
      <c r="AO28" s="376"/>
      <c r="AP28" s="557">
        <f t="shared" si="5"/>
        <v>202.92</v>
      </c>
      <c r="AQ28" s="373">
        <f t="shared" si="6"/>
        <v>1217.52</v>
      </c>
      <c r="AR28" s="407">
        <f t="shared" si="6"/>
        <v>0</v>
      </c>
      <c r="AS28" s="386">
        <f t="shared" si="7"/>
        <v>1217.52</v>
      </c>
      <c r="AT28" s="387">
        <f t="shared" si="8"/>
        <v>2435.04</v>
      </c>
      <c r="AU28" s="400">
        <f t="shared" si="8"/>
        <v>303.39800000000002</v>
      </c>
      <c r="AV28" s="386">
        <f t="shared" si="9"/>
        <v>2131.6419999999998</v>
      </c>
      <c r="AW28" s="541"/>
      <c r="AX28" s="380"/>
      <c r="AY28" s="374">
        <f>ROUND(VLOOKUP($B28,Test!$A$6:$K$58,4),0)/1000</f>
        <v>139.53399999999999</v>
      </c>
      <c r="AZ28" s="380"/>
      <c r="BA28" s="380"/>
      <c r="BB28" s="380"/>
      <c r="BC28" s="380"/>
      <c r="BD28" s="380"/>
      <c r="BE28" s="380"/>
      <c r="BF28" s="380"/>
      <c r="BG28" s="380"/>
      <c r="BH28" s="380"/>
      <c r="BI28" s="380"/>
      <c r="BJ28" s="380"/>
      <c r="BK28" s="380"/>
      <c r="BL28" s="380"/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0"/>
      <c r="CJ28" s="380"/>
      <c r="CK28" s="380"/>
      <c r="CL28" s="380"/>
      <c r="CM28" s="380"/>
      <c r="CN28" s="380"/>
      <c r="CO28" s="380"/>
      <c r="CP28" s="380"/>
      <c r="CQ28" s="380"/>
      <c r="CR28" s="380"/>
      <c r="CS28" s="380"/>
      <c r="CT28" s="380"/>
      <c r="CU28" s="380"/>
      <c r="CV28" s="380"/>
      <c r="CW28" s="380"/>
      <c r="CX28" s="380"/>
      <c r="CY28" s="380"/>
      <c r="CZ28" s="380"/>
      <c r="DA28" s="380"/>
      <c r="DB28" s="391"/>
      <c r="DC28" s="391"/>
      <c r="DD28" s="380"/>
      <c r="DE28" s="380"/>
      <c r="DF28" s="380"/>
      <c r="DG28" s="380"/>
    </row>
    <row r="29" spans="1:111" s="383" customFormat="1" ht="33" customHeight="1">
      <c r="A29" s="388">
        <f t="shared" si="20"/>
        <v>23</v>
      </c>
      <c r="B29" s="399">
        <v>51406</v>
      </c>
      <c r="C29" s="536" t="s">
        <v>19</v>
      </c>
      <c r="D29" s="400">
        <v>0</v>
      </c>
      <c r="E29" s="376">
        <v>0</v>
      </c>
      <c r="F29" s="547">
        <f t="shared" si="10"/>
        <v>0</v>
      </c>
      <c r="G29" s="376">
        <v>0</v>
      </c>
      <c r="H29" s="376">
        <f t="shared" si="11"/>
        <v>0</v>
      </c>
      <c r="I29" s="547">
        <f t="shared" si="12"/>
        <v>0</v>
      </c>
      <c r="J29" s="376">
        <v>0</v>
      </c>
      <c r="K29" s="376"/>
      <c r="L29" s="557">
        <f t="shared" si="13"/>
        <v>0</v>
      </c>
      <c r="M29" s="376">
        <v>0</v>
      </c>
      <c r="N29" s="376"/>
      <c r="O29" s="547">
        <f t="shared" si="14"/>
        <v>0</v>
      </c>
      <c r="P29" s="376">
        <v>0</v>
      </c>
      <c r="Q29" s="376"/>
      <c r="R29" s="547">
        <f t="shared" si="15"/>
        <v>0</v>
      </c>
      <c r="S29" s="376">
        <v>0</v>
      </c>
      <c r="T29" s="376"/>
      <c r="U29" s="557">
        <f t="shared" si="16"/>
        <v>0</v>
      </c>
      <c r="V29" s="400">
        <f t="shared" si="17"/>
        <v>0</v>
      </c>
      <c r="W29" s="376">
        <f t="shared" si="18"/>
        <v>0</v>
      </c>
      <c r="X29" s="547">
        <f t="shared" si="19"/>
        <v>0</v>
      </c>
      <c r="Y29" s="376">
        <v>0</v>
      </c>
      <c r="Z29" s="376"/>
      <c r="AA29" s="552">
        <f t="shared" si="0"/>
        <v>0</v>
      </c>
      <c r="AB29" s="376">
        <v>0</v>
      </c>
      <c r="AC29" s="376"/>
      <c r="AD29" s="547">
        <f t="shared" si="1"/>
        <v>0</v>
      </c>
      <c r="AE29" s="376">
        <v>0</v>
      </c>
      <c r="AF29" s="376"/>
      <c r="AG29" s="547">
        <f t="shared" si="2"/>
        <v>0</v>
      </c>
      <c r="AH29" s="376">
        <v>0</v>
      </c>
      <c r="AI29" s="376"/>
      <c r="AJ29" s="552">
        <f t="shared" si="3"/>
        <v>0</v>
      </c>
      <c r="AK29" s="376">
        <v>0</v>
      </c>
      <c r="AL29" s="376"/>
      <c r="AM29" s="547">
        <f t="shared" si="4"/>
        <v>0</v>
      </c>
      <c r="AN29" s="376">
        <v>0</v>
      </c>
      <c r="AO29" s="376"/>
      <c r="AP29" s="557">
        <f t="shared" si="5"/>
        <v>0</v>
      </c>
      <c r="AQ29" s="373">
        <f t="shared" si="6"/>
        <v>0</v>
      </c>
      <c r="AR29" s="407">
        <f t="shared" si="6"/>
        <v>0</v>
      </c>
      <c r="AS29" s="386">
        <f t="shared" si="7"/>
        <v>0</v>
      </c>
      <c r="AT29" s="387">
        <f t="shared" si="8"/>
        <v>0</v>
      </c>
      <c r="AU29" s="400">
        <f t="shared" si="8"/>
        <v>0</v>
      </c>
      <c r="AV29" s="386">
        <f t="shared" si="9"/>
        <v>0</v>
      </c>
      <c r="AW29" s="541"/>
      <c r="AX29" s="380"/>
      <c r="AY29" s="374">
        <f>ROUND(VLOOKUP($B29,Test!$A$6:$K$58,4),0)/1000</f>
        <v>0</v>
      </c>
      <c r="AZ29" s="380"/>
      <c r="BA29" s="380"/>
      <c r="BB29" s="380"/>
      <c r="BC29" s="380"/>
      <c r="BD29" s="380"/>
      <c r="BE29" s="380"/>
      <c r="BF29" s="380"/>
      <c r="BG29" s="380"/>
      <c r="BH29" s="380"/>
      <c r="BI29" s="380"/>
      <c r="BJ29" s="380"/>
      <c r="BK29" s="380"/>
      <c r="BL29" s="380"/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  <c r="CG29" s="380"/>
      <c r="CH29" s="380"/>
      <c r="CI29" s="380"/>
      <c r="CJ29" s="380"/>
      <c r="CK29" s="380"/>
      <c r="CL29" s="380"/>
      <c r="CM29" s="380"/>
      <c r="CN29" s="380"/>
      <c r="CO29" s="380"/>
      <c r="CP29" s="380"/>
      <c r="CQ29" s="380"/>
      <c r="CR29" s="380"/>
      <c r="CS29" s="380"/>
      <c r="CT29" s="380"/>
      <c r="CU29" s="380"/>
      <c r="CV29" s="380"/>
      <c r="CW29" s="380"/>
      <c r="CX29" s="380"/>
      <c r="CY29" s="380"/>
      <c r="CZ29" s="380"/>
      <c r="DA29" s="380"/>
      <c r="DB29" s="391"/>
      <c r="DC29" s="391"/>
      <c r="DD29" s="380"/>
      <c r="DE29" s="380"/>
      <c r="DF29" s="380"/>
      <c r="DG29" s="380"/>
    </row>
    <row r="30" spans="1:111" s="383" customFormat="1" ht="33" customHeight="1">
      <c r="A30" s="388">
        <f t="shared" si="20"/>
        <v>24</v>
      </c>
      <c r="B30" s="399">
        <v>51407</v>
      </c>
      <c r="C30" s="536" t="s">
        <v>20</v>
      </c>
      <c r="D30" s="400">
        <v>0</v>
      </c>
      <c r="E30" s="376">
        <v>0</v>
      </c>
      <c r="F30" s="547">
        <f t="shared" si="10"/>
        <v>0</v>
      </c>
      <c r="G30" s="376">
        <v>0</v>
      </c>
      <c r="H30" s="376">
        <f t="shared" si="11"/>
        <v>0</v>
      </c>
      <c r="I30" s="547">
        <f t="shared" si="12"/>
        <v>0</v>
      </c>
      <c r="J30" s="376">
        <v>0</v>
      </c>
      <c r="K30" s="376"/>
      <c r="L30" s="557">
        <f t="shared" si="13"/>
        <v>0</v>
      </c>
      <c r="M30" s="376">
        <v>0</v>
      </c>
      <c r="N30" s="376"/>
      <c r="O30" s="547">
        <f t="shared" si="14"/>
        <v>0</v>
      </c>
      <c r="P30" s="376">
        <v>0</v>
      </c>
      <c r="Q30" s="376"/>
      <c r="R30" s="547">
        <f t="shared" si="15"/>
        <v>0</v>
      </c>
      <c r="S30" s="376">
        <v>0</v>
      </c>
      <c r="T30" s="376"/>
      <c r="U30" s="557">
        <f t="shared" si="16"/>
        <v>0</v>
      </c>
      <c r="V30" s="400">
        <f t="shared" si="17"/>
        <v>0</v>
      </c>
      <c r="W30" s="376">
        <f t="shared" si="18"/>
        <v>0</v>
      </c>
      <c r="X30" s="547">
        <f t="shared" si="19"/>
        <v>0</v>
      </c>
      <c r="Y30" s="376">
        <v>0</v>
      </c>
      <c r="Z30" s="376"/>
      <c r="AA30" s="552">
        <f t="shared" si="0"/>
        <v>0</v>
      </c>
      <c r="AB30" s="376">
        <v>0</v>
      </c>
      <c r="AC30" s="376"/>
      <c r="AD30" s="547">
        <f t="shared" si="1"/>
        <v>0</v>
      </c>
      <c r="AE30" s="376">
        <v>0</v>
      </c>
      <c r="AF30" s="376"/>
      <c r="AG30" s="547">
        <f t="shared" si="2"/>
        <v>0</v>
      </c>
      <c r="AH30" s="376">
        <v>0</v>
      </c>
      <c r="AI30" s="376"/>
      <c r="AJ30" s="552">
        <f t="shared" si="3"/>
        <v>0</v>
      </c>
      <c r="AK30" s="376">
        <v>0</v>
      </c>
      <c r="AL30" s="376"/>
      <c r="AM30" s="547">
        <f t="shared" si="4"/>
        <v>0</v>
      </c>
      <c r="AN30" s="376">
        <v>0</v>
      </c>
      <c r="AO30" s="376"/>
      <c r="AP30" s="557">
        <f t="shared" si="5"/>
        <v>0</v>
      </c>
      <c r="AQ30" s="373">
        <f t="shared" si="6"/>
        <v>0</v>
      </c>
      <c r="AR30" s="407">
        <f t="shared" si="6"/>
        <v>0</v>
      </c>
      <c r="AS30" s="386">
        <f t="shared" si="7"/>
        <v>0</v>
      </c>
      <c r="AT30" s="387">
        <f t="shared" si="8"/>
        <v>0</v>
      </c>
      <c r="AU30" s="400">
        <f t="shared" si="8"/>
        <v>0</v>
      </c>
      <c r="AV30" s="386">
        <f t="shared" si="9"/>
        <v>0</v>
      </c>
      <c r="AW30" s="541"/>
      <c r="AX30" s="380"/>
      <c r="AY30" s="374">
        <f>ROUND(VLOOKUP($B30,Test!$A$6:$K$58,4),0)/1000</f>
        <v>0</v>
      </c>
      <c r="AZ30" s="380"/>
      <c r="BA30" s="380"/>
      <c r="BB30" s="380"/>
      <c r="BC30" s="380"/>
      <c r="BD30" s="380"/>
      <c r="BE30" s="380"/>
      <c r="BF30" s="380"/>
      <c r="BG30" s="380"/>
      <c r="BH30" s="380"/>
      <c r="BI30" s="380"/>
      <c r="BJ30" s="380"/>
      <c r="BK30" s="380"/>
      <c r="BL30" s="380"/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  <c r="CG30" s="380"/>
      <c r="CH30" s="380"/>
      <c r="CI30" s="380"/>
      <c r="CJ30" s="380"/>
      <c r="CK30" s="380"/>
      <c r="CL30" s="380"/>
      <c r="CM30" s="380"/>
      <c r="CN30" s="380"/>
      <c r="CO30" s="380"/>
      <c r="CP30" s="380"/>
      <c r="CQ30" s="380"/>
      <c r="CR30" s="380"/>
      <c r="CS30" s="380"/>
      <c r="CT30" s="380"/>
      <c r="CU30" s="380"/>
      <c r="CV30" s="380"/>
      <c r="CW30" s="380"/>
      <c r="CX30" s="380"/>
      <c r="CY30" s="380"/>
      <c r="CZ30" s="380"/>
      <c r="DA30" s="380"/>
      <c r="DB30" s="391"/>
      <c r="DC30" s="391"/>
      <c r="DD30" s="380"/>
      <c r="DE30" s="380"/>
      <c r="DF30" s="380"/>
      <c r="DG30" s="380"/>
    </row>
    <row r="31" spans="1:111" s="383" customFormat="1" ht="33" customHeight="1">
      <c r="A31" s="388">
        <f t="shared" si="20"/>
        <v>25</v>
      </c>
      <c r="B31" s="399">
        <v>51408</v>
      </c>
      <c r="C31" s="536" t="s">
        <v>21</v>
      </c>
      <c r="D31" s="400">
        <v>0</v>
      </c>
      <c r="E31" s="376">
        <v>2241.4340000000002</v>
      </c>
      <c r="F31" s="547">
        <f t="shared" si="10"/>
        <v>-2241.4340000000002</v>
      </c>
      <c r="G31" s="376">
        <v>0</v>
      </c>
      <c r="H31" s="376">
        <f t="shared" si="11"/>
        <v>1559.28</v>
      </c>
      <c r="I31" s="547">
        <f t="shared" si="12"/>
        <v>-1559.28</v>
      </c>
      <c r="J31" s="376">
        <v>0</v>
      </c>
      <c r="K31" s="376"/>
      <c r="L31" s="557">
        <f t="shared" si="13"/>
        <v>0</v>
      </c>
      <c r="M31" s="376">
        <v>0</v>
      </c>
      <c r="N31" s="376"/>
      <c r="O31" s="547">
        <f t="shared" si="14"/>
        <v>0</v>
      </c>
      <c r="P31" s="376">
        <v>0</v>
      </c>
      <c r="Q31" s="376"/>
      <c r="R31" s="547">
        <f t="shared" si="15"/>
        <v>0</v>
      </c>
      <c r="S31" s="376">
        <v>0</v>
      </c>
      <c r="T31" s="376"/>
      <c r="U31" s="557">
        <f t="shared" si="16"/>
        <v>0</v>
      </c>
      <c r="V31" s="400">
        <f t="shared" si="17"/>
        <v>0</v>
      </c>
      <c r="W31" s="376">
        <f t="shared" si="18"/>
        <v>3800.7139999999999</v>
      </c>
      <c r="X31" s="547">
        <f t="shared" si="19"/>
        <v>-3800.7139999999999</v>
      </c>
      <c r="Y31" s="376">
        <v>0</v>
      </c>
      <c r="Z31" s="376"/>
      <c r="AA31" s="552">
        <f t="shared" si="0"/>
        <v>0</v>
      </c>
      <c r="AB31" s="376">
        <v>0</v>
      </c>
      <c r="AC31" s="376"/>
      <c r="AD31" s="547">
        <f t="shared" si="1"/>
        <v>0</v>
      </c>
      <c r="AE31" s="376">
        <v>0</v>
      </c>
      <c r="AF31" s="376"/>
      <c r="AG31" s="547">
        <f t="shared" si="2"/>
        <v>0</v>
      </c>
      <c r="AH31" s="376">
        <v>0</v>
      </c>
      <c r="AI31" s="376"/>
      <c r="AJ31" s="552">
        <f t="shared" si="3"/>
        <v>0</v>
      </c>
      <c r="AK31" s="376">
        <v>0</v>
      </c>
      <c r="AL31" s="376"/>
      <c r="AM31" s="547">
        <f t="shared" si="4"/>
        <v>0</v>
      </c>
      <c r="AN31" s="376">
        <v>0</v>
      </c>
      <c r="AO31" s="376"/>
      <c r="AP31" s="557">
        <f t="shared" si="5"/>
        <v>0</v>
      </c>
      <c r="AQ31" s="373">
        <f t="shared" si="6"/>
        <v>0</v>
      </c>
      <c r="AR31" s="407">
        <f t="shared" si="6"/>
        <v>0</v>
      </c>
      <c r="AS31" s="386">
        <f t="shared" si="7"/>
        <v>0</v>
      </c>
      <c r="AT31" s="387">
        <f t="shared" si="8"/>
        <v>0</v>
      </c>
      <c r="AU31" s="400">
        <f t="shared" si="8"/>
        <v>3800.7139999999999</v>
      </c>
      <c r="AV31" s="386">
        <f t="shared" si="9"/>
        <v>-3800.7139999999999</v>
      </c>
      <c r="AW31" s="541"/>
      <c r="AX31" s="380"/>
      <c r="AY31" s="374">
        <f>ROUND(VLOOKUP($B31,Test!$A$6:$K$58,4),0)/1000</f>
        <v>1559.28</v>
      </c>
      <c r="AZ31" s="380"/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  <c r="BK31" s="380"/>
      <c r="BL31" s="380"/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  <c r="CG31" s="380"/>
      <c r="CH31" s="380"/>
      <c r="CI31" s="380"/>
      <c r="CJ31" s="380"/>
      <c r="CK31" s="380"/>
      <c r="CL31" s="380"/>
      <c r="CM31" s="380"/>
      <c r="CN31" s="380"/>
      <c r="CO31" s="380"/>
      <c r="CP31" s="380"/>
      <c r="CQ31" s="380"/>
      <c r="CR31" s="380"/>
      <c r="CS31" s="380"/>
      <c r="CT31" s="380"/>
      <c r="CU31" s="380"/>
      <c r="CV31" s="380"/>
      <c r="CW31" s="380"/>
      <c r="CX31" s="380"/>
      <c r="CY31" s="380"/>
      <c r="CZ31" s="380"/>
      <c r="DA31" s="380"/>
      <c r="DB31" s="391"/>
      <c r="DC31" s="391"/>
      <c r="DD31" s="380"/>
      <c r="DE31" s="380"/>
      <c r="DF31" s="380"/>
      <c r="DG31" s="380"/>
    </row>
    <row r="32" spans="1:111" s="383" customFormat="1" ht="33" customHeight="1">
      <c r="A32" s="388">
        <f t="shared" si="20"/>
        <v>26</v>
      </c>
      <c r="B32" s="399">
        <v>51409</v>
      </c>
      <c r="C32" s="536" t="s">
        <v>22</v>
      </c>
      <c r="D32" s="400">
        <v>795.21500000000003</v>
      </c>
      <c r="E32" s="376">
        <v>782.69200000000001</v>
      </c>
      <c r="F32" s="547">
        <f t="shared" si="10"/>
        <v>12.523000000000025</v>
      </c>
      <c r="G32" s="376">
        <v>763.40640000000008</v>
      </c>
      <c r="H32" s="376">
        <f t="shared" si="11"/>
        <v>534.52499999999998</v>
      </c>
      <c r="I32" s="547">
        <f t="shared" si="12"/>
        <v>228.8814000000001</v>
      </c>
      <c r="J32" s="376">
        <v>858.83220000000006</v>
      </c>
      <c r="K32" s="376"/>
      <c r="L32" s="557">
        <f t="shared" si="13"/>
        <v>858.83220000000006</v>
      </c>
      <c r="M32" s="376">
        <v>740.12400000000002</v>
      </c>
      <c r="N32" s="376"/>
      <c r="O32" s="547">
        <f t="shared" si="14"/>
        <v>740.12400000000002</v>
      </c>
      <c r="P32" s="376">
        <v>807.40800000000002</v>
      </c>
      <c r="Q32" s="376"/>
      <c r="R32" s="547">
        <f t="shared" si="15"/>
        <v>807.40800000000002</v>
      </c>
      <c r="S32" s="376">
        <v>841.05</v>
      </c>
      <c r="T32" s="376"/>
      <c r="U32" s="557">
        <f t="shared" si="16"/>
        <v>841.05</v>
      </c>
      <c r="V32" s="400">
        <f t="shared" si="17"/>
        <v>4806.0355999999992</v>
      </c>
      <c r="W32" s="376">
        <f t="shared" si="18"/>
        <v>1317.2170000000001</v>
      </c>
      <c r="X32" s="547">
        <f t="shared" si="19"/>
        <v>3488.8185999999992</v>
      </c>
      <c r="Y32" s="376">
        <v>881.49516000000006</v>
      </c>
      <c r="Z32" s="376"/>
      <c r="AA32" s="552">
        <f t="shared" si="0"/>
        <v>881.49516000000006</v>
      </c>
      <c r="AB32" s="376">
        <v>847.5915</v>
      </c>
      <c r="AC32" s="376"/>
      <c r="AD32" s="547">
        <f t="shared" si="1"/>
        <v>847.5915</v>
      </c>
      <c r="AE32" s="376">
        <v>847.5915</v>
      </c>
      <c r="AF32" s="376"/>
      <c r="AG32" s="547">
        <f t="shared" si="2"/>
        <v>847.5915</v>
      </c>
      <c r="AH32" s="376">
        <v>887.32644000000005</v>
      </c>
      <c r="AI32" s="376"/>
      <c r="AJ32" s="552">
        <f t="shared" si="3"/>
        <v>887.32644000000005</v>
      </c>
      <c r="AK32" s="376">
        <v>853.19849999999997</v>
      </c>
      <c r="AL32" s="376"/>
      <c r="AM32" s="547">
        <f t="shared" si="4"/>
        <v>853.19849999999997</v>
      </c>
      <c r="AN32" s="376">
        <v>750.81468000000007</v>
      </c>
      <c r="AO32" s="376"/>
      <c r="AP32" s="557">
        <f t="shared" si="5"/>
        <v>750.81468000000007</v>
      </c>
      <c r="AQ32" s="373">
        <f t="shared" si="6"/>
        <v>5068.017780000001</v>
      </c>
      <c r="AR32" s="407">
        <f t="shared" si="6"/>
        <v>0</v>
      </c>
      <c r="AS32" s="386">
        <f t="shared" si="7"/>
        <v>5068.017780000001</v>
      </c>
      <c r="AT32" s="387">
        <f t="shared" si="8"/>
        <v>9874.0533800000012</v>
      </c>
      <c r="AU32" s="400">
        <f t="shared" si="8"/>
        <v>1317.2170000000001</v>
      </c>
      <c r="AV32" s="386">
        <f t="shared" si="9"/>
        <v>8556.8363800000006</v>
      </c>
      <c r="AW32" s="541"/>
      <c r="AX32" s="380"/>
      <c r="AY32" s="374">
        <f>ROUND(VLOOKUP($B32,Test!$A$6:$K$58,4),0)/1000</f>
        <v>534.52499999999998</v>
      </c>
      <c r="AZ32" s="380"/>
      <c r="BA32" s="380"/>
      <c r="BB32" s="380"/>
      <c r="BC32" s="380"/>
      <c r="BD32" s="380"/>
      <c r="BE32" s="380"/>
      <c r="BF32" s="380"/>
      <c r="BG32" s="380"/>
      <c r="BH32" s="380"/>
      <c r="BI32" s="380"/>
      <c r="BJ32" s="380"/>
      <c r="BK32" s="380"/>
      <c r="BL32" s="380"/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  <c r="CG32" s="380"/>
      <c r="CH32" s="380"/>
      <c r="CI32" s="380"/>
      <c r="CJ32" s="380"/>
      <c r="CK32" s="380"/>
      <c r="CL32" s="380"/>
      <c r="CM32" s="380"/>
      <c r="CN32" s="380"/>
      <c r="CO32" s="380"/>
      <c r="CP32" s="380"/>
      <c r="CQ32" s="380"/>
      <c r="CR32" s="380"/>
      <c r="CS32" s="380"/>
      <c r="CT32" s="380"/>
      <c r="CU32" s="380"/>
      <c r="CV32" s="380"/>
      <c r="CW32" s="380"/>
      <c r="CX32" s="380"/>
      <c r="CY32" s="380"/>
      <c r="CZ32" s="380"/>
      <c r="DA32" s="380"/>
      <c r="DB32" s="391"/>
      <c r="DC32" s="391"/>
      <c r="DD32" s="380"/>
      <c r="DE32" s="380"/>
      <c r="DF32" s="380"/>
      <c r="DG32" s="380"/>
    </row>
    <row r="33" spans="1:111" s="383" customFormat="1" ht="33" customHeight="1">
      <c r="A33" s="388">
        <f t="shared" si="20"/>
        <v>27</v>
      </c>
      <c r="B33" s="399">
        <v>51499</v>
      </c>
      <c r="C33" s="536" t="s">
        <v>23</v>
      </c>
      <c r="D33" s="400">
        <v>0</v>
      </c>
      <c r="E33" s="376">
        <v>0</v>
      </c>
      <c r="F33" s="547">
        <f t="shared" si="10"/>
        <v>0</v>
      </c>
      <c r="G33" s="376">
        <v>0</v>
      </c>
      <c r="H33" s="376">
        <f t="shared" si="11"/>
        <v>0</v>
      </c>
      <c r="I33" s="547">
        <f t="shared" si="12"/>
        <v>0</v>
      </c>
      <c r="J33" s="376">
        <v>0</v>
      </c>
      <c r="K33" s="376"/>
      <c r="L33" s="557">
        <f t="shared" si="13"/>
        <v>0</v>
      </c>
      <c r="M33" s="376">
        <v>0</v>
      </c>
      <c r="N33" s="376"/>
      <c r="O33" s="547">
        <f t="shared" si="14"/>
        <v>0</v>
      </c>
      <c r="P33" s="376">
        <v>0</v>
      </c>
      <c r="Q33" s="376"/>
      <c r="R33" s="547">
        <f t="shared" si="15"/>
        <v>0</v>
      </c>
      <c r="S33" s="376">
        <v>0</v>
      </c>
      <c r="T33" s="376"/>
      <c r="U33" s="557">
        <f t="shared" si="16"/>
        <v>0</v>
      </c>
      <c r="V33" s="400">
        <f t="shared" si="17"/>
        <v>0</v>
      </c>
      <c r="W33" s="376">
        <f t="shared" si="18"/>
        <v>0</v>
      </c>
      <c r="X33" s="547">
        <f t="shared" si="19"/>
        <v>0</v>
      </c>
      <c r="Y33" s="376">
        <v>0</v>
      </c>
      <c r="Z33" s="376"/>
      <c r="AA33" s="552">
        <f t="shared" si="0"/>
        <v>0</v>
      </c>
      <c r="AB33" s="376">
        <v>0</v>
      </c>
      <c r="AC33" s="376"/>
      <c r="AD33" s="547">
        <f t="shared" si="1"/>
        <v>0</v>
      </c>
      <c r="AE33" s="376">
        <v>0</v>
      </c>
      <c r="AF33" s="376"/>
      <c r="AG33" s="547">
        <f t="shared" si="2"/>
        <v>0</v>
      </c>
      <c r="AH33" s="376">
        <v>0</v>
      </c>
      <c r="AI33" s="376"/>
      <c r="AJ33" s="552">
        <f t="shared" si="3"/>
        <v>0</v>
      </c>
      <c r="AK33" s="376">
        <v>0</v>
      </c>
      <c r="AL33" s="376"/>
      <c r="AM33" s="547">
        <f t="shared" si="4"/>
        <v>0</v>
      </c>
      <c r="AN33" s="376">
        <v>0</v>
      </c>
      <c r="AO33" s="376"/>
      <c r="AP33" s="557">
        <f t="shared" si="5"/>
        <v>0</v>
      </c>
      <c r="AQ33" s="373">
        <f t="shared" si="6"/>
        <v>0</v>
      </c>
      <c r="AR33" s="407">
        <f t="shared" si="6"/>
        <v>0</v>
      </c>
      <c r="AS33" s="386">
        <f t="shared" si="7"/>
        <v>0</v>
      </c>
      <c r="AT33" s="387">
        <f t="shared" si="8"/>
        <v>0</v>
      </c>
      <c r="AU33" s="400">
        <f t="shared" si="8"/>
        <v>0</v>
      </c>
      <c r="AV33" s="386">
        <f t="shared" si="9"/>
        <v>0</v>
      </c>
      <c r="AW33" s="541"/>
      <c r="AX33" s="380"/>
      <c r="AY33" s="374">
        <f>ROUND(VLOOKUP($B33,Test!$A$6:$K$58,4),0)/1000</f>
        <v>0</v>
      </c>
      <c r="AZ33" s="380"/>
      <c r="BA33" s="380"/>
      <c r="BB33" s="380"/>
      <c r="BC33" s="380"/>
      <c r="BD33" s="380"/>
      <c r="BE33" s="380"/>
      <c r="BF33" s="380"/>
      <c r="BG33" s="380"/>
      <c r="BH33" s="380"/>
      <c r="BI33" s="380"/>
      <c r="BJ33" s="380"/>
      <c r="BK33" s="380"/>
      <c r="BL33" s="380"/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  <c r="CO33" s="380"/>
      <c r="CP33" s="380"/>
      <c r="CQ33" s="380"/>
      <c r="CR33" s="380"/>
      <c r="CS33" s="380"/>
      <c r="CT33" s="380"/>
      <c r="CU33" s="380"/>
      <c r="CV33" s="380"/>
      <c r="CW33" s="380"/>
      <c r="CX33" s="380"/>
      <c r="CY33" s="380"/>
      <c r="CZ33" s="380"/>
      <c r="DA33" s="380"/>
      <c r="DB33" s="391"/>
      <c r="DC33" s="391"/>
      <c r="DD33" s="380"/>
      <c r="DE33" s="380"/>
      <c r="DF33" s="380"/>
      <c r="DG33" s="380"/>
    </row>
    <row r="34" spans="1:111" s="383" customFormat="1" ht="33" customHeight="1">
      <c r="A34" s="388">
        <f t="shared" si="20"/>
        <v>28</v>
      </c>
      <c r="B34" s="399">
        <v>51601</v>
      </c>
      <c r="C34" s="536" t="s">
        <v>24</v>
      </c>
      <c r="D34" s="400">
        <v>0</v>
      </c>
      <c r="E34" s="376">
        <v>0</v>
      </c>
      <c r="F34" s="547">
        <f t="shared" si="10"/>
        <v>0</v>
      </c>
      <c r="G34" s="376">
        <v>0</v>
      </c>
      <c r="H34" s="376">
        <f t="shared" si="11"/>
        <v>0</v>
      </c>
      <c r="I34" s="547">
        <f t="shared" si="12"/>
        <v>0</v>
      </c>
      <c r="J34" s="376">
        <v>0</v>
      </c>
      <c r="K34" s="376"/>
      <c r="L34" s="557">
        <f t="shared" si="13"/>
        <v>0</v>
      </c>
      <c r="M34" s="376">
        <v>0</v>
      </c>
      <c r="N34" s="376"/>
      <c r="O34" s="547">
        <f t="shared" si="14"/>
        <v>0</v>
      </c>
      <c r="P34" s="376">
        <v>0</v>
      </c>
      <c r="Q34" s="376"/>
      <c r="R34" s="547">
        <f t="shared" si="15"/>
        <v>0</v>
      </c>
      <c r="S34" s="376">
        <v>0</v>
      </c>
      <c r="T34" s="376"/>
      <c r="U34" s="557">
        <f t="shared" si="16"/>
        <v>0</v>
      </c>
      <c r="V34" s="400">
        <f t="shared" si="17"/>
        <v>0</v>
      </c>
      <c r="W34" s="376">
        <f t="shared" si="18"/>
        <v>0</v>
      </c>
      <c r="X34" s="547">
        <f t="shared" si="19"/>
        <v>0</v>
      </c>
      <c r="Y34" s="376">
        <v>0</v>
      </c>
      <c r="Z34" s="376"/>
      <c r="AA34" s="552">
        <f t="shared" si="0"/>
        <v>0</v>
      </c>
      <c r="AB34" s="376">
        <v>0</v>
      </c>
      <c r="AC34" s="376"/>
      <c r="AD34" s="547">
        <f t="shared" si="1"/>
        <v>0</v>
      </c>
      <c r="AE34" s="376">
        <v>0</v>
      </c>
      <c r="AF34" s="376"/>
      <c r="AG34" s="547">
        <f t="shared" si="2"/>
        <v>0</v>
      </c>
      <c r="AH34" s="376">
        <v>0</v>
      </c>
      <c r="AI34" s="376"/>
      <c r="AJ34" s="552">
        <f t="shared" si="3"/>
        <v>0</v>
      </c>
      <c r="AK34" s="376">
        <v>0</v>
      </c>
      <c r="AL34" s="376"/>
      <c r="AM34" s="547">
        <f t="shared" si="4"/>
        <v>0</v>
      </c>
      <c r="AN34" s="376">
        <v>0</v>
      </c>
      <c r="AO34" s="376"/>
      <c r="AP34" s="557">
        <f t="shared" si="5"/>
        <v>0</v>
      </c>
      <c r="AQ34" s="373">
        <f t="shared" si="6"/>
        <v>0</v>
      </c>
      <c r="AR34" s="407">
        <f t="shared" si="6"/>
        <v>0</v>
      </c>
      <c r="AS34" s="386">
        <f t="shared" si="7"/>
        <v>0</v>
      </c>
      <c r="AT34" s="387">
        <f t="shared" si="8"/>
        <v>0</v>
      </c>
      <c r="AU34" s="400">
        <f t="shared" si="8"/>
        <v>0</v>
      </c>
      <c r="AV34" s="386">
        <f t="shared" si="9"/>
        <v>0</v>
      </c>
      <c r="AW34" s="541"/>
      <c r="AX34" s="380"/>
      <c r="AY34" s="374">
        <f>ROUND(VLOOKUP($B34,Test!$A$6:$K$58,4),0)/1000</f>
        <v>0</v>
      </c>
      <c r="AZ34" s="380"/>
      <c r="BA34" s="380"/>
      <c r="BB34" s="380"/>
      <c r="BC34" s="380"/>
      <c r="BD34" s="380"/>
      <c r="BE34" s="380"/>
      <c r="BF34" s="380"/>
      <c r="BG34" s="380"/>
      <c r="BH34" s="380"/>
      <c r="BI34" s="380"/>
      <c r="BJ34" s="380"/>
      <c r="BK34" s="380"/>
      <c r="BL34" s="380"/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  <c r="CO34" s="380"/>
      <c r="CP34" s="380"/>
      <c r="CQ34" s="380"/>
      <c r="CR34" s="380"/>
      <c r="CS34" s="380"/>
      <c r="CT34" s="380"/>
      <c r="CU34" s="380"/>
      <c r="CV34" s="380"/>
      <c r="CW34" s="380"/>
      <c r="CX34" s="380"/>
      <c r="CY34" s="380"/>
      <c r="CZ34" s="380"/>
      <c r="DA34" s="380"/>
      <c r="DB34" s="391"/>
      <c r="DC34" s="391"/>
      <c r="DD34" s="380"/>
      <c r="DE34" s="380"/>
      <c r="DF34" s="380"/>
      <c r="DG34" s="380"/>
    </row>
    <row r="35" spans="1:111" s="383" customFormat="1" ht="33" customHeight="1">
      <c r="A35" s="388">
        <f t="shared" si="20"/>
        <v>29</v>
      </c>
      <c r="B35" s="399">
        <v>51602</v>
      </c>
      <c r="C35" s="536" t="s">
        <v>25</v>
      </c>
      <c r="D35" s="400">
        <v>0</v>
      </c>
      <c r="E35" s="376">
        <v>0</v>
      </c>
      <c r="F35" s="547">
        <f t="shared" si="10"/>
        <v>0</v>
      </c>
      <c r="G35" s="376">
        <v>0</v>
      </c>
      <c r="H35" s="376">
        <f t="shared" si="11"/>
        <v>0</v>
      </c>
      <c r="I35" s="547">
        <f t="shared" si="12"/>
        <v>0</v>
      </c>
      <c r="J35" s="376">
        <v>0</v>
      </c>
      <c r="K35" s="376"/>
      <c r="L35" s="557">
        <f t="shared" si="13"/>
        <v>0</v>
      </c>
      <c r="M35" s="376">
        <v>0</v>
      </c>
      <c r="N35" s="376"/>
      <c r="O35" s="547">
        <f t="shared" si="14"/>
        <v>0</v>
      </c>
      <c r="P35" s="376">
        <v>0</v>
      </c>
      <c r="Q35" s="376"/>
      <c r="R35" s="547">
        <f t="shared" si="15"/>
        <v>0</v>
      </c>
      <c r="S35" s="376">
        <v>0</v>
      </c>
      <c r="T35" s="376"/>
      <c r="U35" s="557">
        <f t="shared" si="16"/>
        <v>0</v>
      </c>
      <c r="V35" s="400">
        <f t="shared" si="17"/>
        <v>0</v>
      </c>
      <c r="W35" s="376">
        <f t="shared" si="18"/>
        <v>0</v>
      </c>
      <c r="X35" s="547">
        <f t="shared" si="19"/>
        <v>0</v>
      </c>
      <c r="Y35" s="376">
        <v>0</v>
      </c>
      <c r="Z35" s="376"/>
      <c r="AA35" s="552">
        <f t="shared" si="0"/>
        <v>0</v>
      </c>
      <c r="AB35" s="376">
        <v>0</v>
      </c>
      <c r="AC35" s="376"/>
      <c r="AD35" s="547">
        <f t="shared" si="1"/>
        <v>0</v>
      </c>
      <c r="AE35" s="376">
        <v>0</v>
      </c>
      <c r="AF35" s="376"/>
      <c r="AG35" s="547">
        <f t="shared" si="2"/>
        <v>0</v>
      </c>
      <c r="AH35" s="376">
        <v>0</v>
      </c>
      <c r="AI35" s="376"/>
      <c r="AJ35" s="552">
        <f t="shared" si="3"/>
        <v>0</v>
      </c>
      <c r="AK35" s="376">
        <v>0</v>
      </c>
      <c r="AL35" s="376"/>
      <c r="AM35" s="547">
        <f t="shared" si="4"/>
        <v>0</v>
      </c>
      <c r="AN35" s="376">
        <v>0</v>
      </c>
      <c r="AO35" s="376"/>
      <c r="AP35" s="557">
        <f t="shared" si="5"/>
        <v>0</v>
      </c>
      <c r="AQ35" s="373">
        <f t="shared" si="6"/>
        <v>0</v>
      </c>
      <c r="AR35" s="407">
        <f t="shared" si="6"/>
        <v>0</v>
      </c>
      <c r="AS35" s="386">
        <f t="shared" si="7"/>
        <v>0</v>
      </c>
      <c r="AT35" s="387">
        <f t="shared" si="8"/>
        <v>0</v>
      </c>
      <c r="AU35" s="400">
        <f t="shared" si="8"/>
        <v>0</v>
      </c>
      <c r="AV35" s="386">
        <f t="shared" si="9"/>
        <v>0</v>
      </c>
      <c r="AW35" s="541"/>
      <c r="AX35" s="380"/>
      <c r="AY35" s="374">
        <f>ROUND(VLOOKUP($B35,Test!$A$6:$K$58,4),0)/1000</f>
        <v>0</v>
      </c>
      <c r="AZ35" s="380"/>
      <c r="BA35" s="380"/>
      <c r="BB35" s="380"/>
      <c r="BC35" s="380"/>
      <c r="BD35" s="380"/>
      <c r="BE35" s="380"/>
      <c r="BF35" s="380"/>
      <c r="BG35" s="380"/>
      <c r="BH35" s="380"/>
      <c r="BI35" s="380"/>
      <c r="BJ35" s="380"/>
      <c r="BK35" s="380"/>
      <c r="BL35" s="380"/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  <c r="CG35" s="380"/>
      <c r="CH35" s="380"/>
      <c r="CI35" s="380"/>
      <c r="CJ35" s="380"/>
      <c r="CK35" s="380"/>
      <c r="CL35" s="380"/>
      <c r="CM35" s="380"/>
      <c r="CN35" s="380"/>
      <c r="CO35" s="380"/>
      <c r="CP35" s="380"/>
      <c r="CQ35" s="380"/>
      <c r="CR35" s="380"/>
      <c r="CS35" s="380"/>
      <c r="CT35" s="380"/>
      <c r="CU35" s="380"/>
      <c r="CV35" s="380"/>
      <c r="CW35" s="380"/>
      <c r="CX35" s="380"/>
      <c r="CY35" s="380"/>
      <c r="CZ35" s="380"/>
      <c r="DA35" s="380"/>
      <c r="DB35" s="391"/>
      <c r="DC35" s="391"/>
      <c r="DD35" s="380"/>
      <c r="DE35" s="380"/>
      <c r="DF35" s="380"/>
      <c r="DG35" s="380"/>
    </row>
    <row r="36" spans="1:111" s="383" customFormat="1" ht="33" customHeight="1">
      <c r="A36" s="388">
        <f t="shared" si="20"/>
        <v>30</v>
      </c>
      <c r="B36" s="399">
        <v>51603</v>
      </c>
      <c r="C36" s="536" t="s">
        <v>26</v>
      </c>
      <c r="D36" s="400">
        <v>0</v>
      </c>
      <c r="E36" s="376">
        <v>0</v>
      </c>
      <c r="F36" s="547">
        <f t="shared" si="10"/>
        <v>0</v>
      </c>
      <c r="G36" s="376">
        <v>0</v>
      </c>
      <c r="H36" s="376">
        <f t="shared" si="11"/>
        <v>0</v>
      </c>
      <c r="I36" s="547">
        <f t="shared" si="12"/>
        <v>0</v>
      </c>
      <c r="J36" s="376">
        <v>0</v>
      </c>
      <c r="K36" s="376"/>
      <c r="L36" s="557">
        <f t="shared" si="13"/>
        <v>0</v>
      </c>
      <c r="M36" s="376">
        <v>0</v>
      </c>
      <c r="N36" s="376"/>
      <c r="O36" s="547">
        <f t="shared" si="14"/>
        <v>0</v>
      </c>
      <c r="P36" s="376">
        <v>0</v>
      </c>
      <c r="Q36" s="376"/>
      <c r="R36" s="547">
        <f t="shared" si="15"/>
        <v>0</v>
      </c>
      <c r="S36" s="376">
        <v>0</v>
      </c>
      <c r="T36" s="376"/>
      <c r="U36" s="557">
        <f t="shared" si="16"/>
        <v>0</v>
      </c>
      <c r="V36" s="400">
        <f t="shared" si="17"/>
        <v>0</v>
      </c>
      <c r="W36" s="376">
        <f t="shared" si="18"/>
        <v>0</v>
      </c>
      <c r="X36" s="547">
        <f t="shared" si="19"/>
        <v>0</v>
      </c>
      <c r="Y36" s="376">
        <v>0</v>
      </c>
      <c r="Z36" s="376"/>
      <c r="AA36" s="552">
        <f t="shared" si="0"/>
        <v>0</v>
      </c>
      <c r="AB36" s="376">
        <v>0</v>
      </c>
      <c r="AC36" s="376"/>
      <c r="AD36" s="547">
        <f t="shared" si="1"/>
        <v>0</v>
      </c>
      <c r="AE36" s="376">
        <v>0</v>
      </c>
      <c r="AF36" s="376"/>
      <c r="AG36" s="547">
        <f t="shared" si="2"/>
        <v>0</v>
      </c>
      <c r="AH36" s="376">
        <v>0</v>
      </c>
      <c r="AI36" s="376"/>
      <c r="AJ36" s="552">
        <f t="shared" si="3"/>
        <v>0</v>
      </c>
      <c r="AK36" s="376">
        <v>0</v>
      </c>
      <c r="AL36" s="376"/>
      <c r="AM36" s="547">
        <f t="shared" si="4"/>
        <v>0</v>
      </c>
      <c r="AN36" s="376">
        <v>0</v>
      </c>
      <c r="AO36" s="376"/>
      <c r="AP36" s="557">
        <f t="shared" si="5"/>
        <v>0</v>
      </c>
      <c r="AQ36" s="373">
        <f t="shared" si="6"/>
        <v>0</v>
      </c>
      <c r="AR36" s="407">
        <f t="shared" si="6"/>
        <v>0</v>
      </c>
      <c r="AS36" s="386">
        <f t="shared" si="7"/>
        <v>0</v>
      </c>
      <c r="AT36" s="387">
        <f t="shared" si="8"/>
        <v>0</v>
      </c>
      <c r="AU36" s="400">
        <f t="shared" si="8"/>
        <v>0</v>
      </c>
      <c r="AV36" s="386">
        <f t="shared" si="9"/>
        <v>0</v>
      </c>
      <c r="AW36" s="541"/>
      <c r="AX36" s="380"/>
      <c r="AY36" s="374">
        <f>ROUND(VLOOKUP($B36,Test!$A$6:$K$58,4),0)/1000</f>
        <v>0</v>
      </c>
      <c r="AZ36" s="380"/>
      <c r="BA36" s="380"/>
      <c r="BB36" s="380"/>
      <c r="BC36" s="380"/>
      <c r="BD36" s="380"/>
      <c r="BE36" s="380"/>
      <c r="BF36" s="380"/>
      <c r="BG36" s="380"/>
      <c r="BH36" s="380"/>
      <c r="BI36" s="380"/>
      <c r="BJ36" s="380"/>
      <c r="BK36" s="380"/>
      <c r="BL36" s="380"/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  <c r="CO36" s="380"/>
      <c r="CP36" s="380"/>
      <c r="CQ36" s="380"/>
      <c r="CR36" s="380"/>
      <c r="CS36" s="380"/>
      <c r="CT36" s="380"/>
      <c r="CU36" s="380"/>
      <c r="CV36" s="380"/>
      <c r="CW36" s="380"/>
      <c r="CX36" s="380"/>
      <c r="CY36" s="380"/>
      <c r="CZ36" s="380"/>
      <c r="DA36" s="380"/>
      <c r="DB36" s="391"/>
      <c r="DC36" s="391"/>
      <c r="DD36" s="380"/>
      <c r="DE36" s="380"/>
      <c r="DF36" s="380"/>
      <c r="DG36" s="380"/>
    </row>
    <row r="37" spans="1:111" s="383" customFormat="1" ht="33" customHeight="1">
      <c r="A37" s="388">
        <f t="shared" si="20"/>
        <v>31</v>
      </c>
      <c r="B37" s="399">
        <v>51604</v>
      </c>
      <c r="C37" s="536" t="s">
        <v>27</v>
      </c>
      <c r="D37" s="400">
        <v>0</v>
      </c>
      <c r="E37" s="376">
        <v>0</v>
      </c>
      <c r="F37" s="547">
        <f t="shared" si="10"/>
        <v>0</v>
      </c>
      <c r="G37" s="376">
        <v>0</v>
      </c>
      <c r="H37" s="376">
        <f t="shared" si="11"/>
        <v>0</v>
      </c>
      <c r="I37" s="547">
        <f t="shared" si="12"/>
        <v>0</v>
      </c>
      <c r="J37" s="376">
        <v>0</v>
      </c>
      <c r="K37" s="376"/>
      <c r="L37" s="557">
        <f t="shared" si="13"/>
        <v>0</v>
      </c>
      <c r="M37" s="376">
        <v>0</v>
      </c>
      <c r="N37" s="376"/>
      <c r="O37" s="547">
        <f t="shared" si="14"/>
        <v>0</v>
      </c>
      <c r="P37" s="376">
        <v>0</v>
      </c>
      <c r="Q37" s="376"/>
      <c r="R37" s="547">
        <f t="shared" si="15"/>
        <v>0</v>
      </c>
      <c r="S37" s="376">
        <v>0</v>
      </c>
      <c r="T37" s="376"/>
      <c r="U37" s="557">
        <f t="shared" si="16"/>
        <v>0</v>
      </c>
      <c r="V37" s="400">
        <f t="shared" si="17"/>
        <v>0</v>
      </c>
      <c r="W37" s="376">
        <f t="shared" si="18"/>
        <v>0</v>
      </c>
      <c r="X37" s="547">
        <f t="shared" si="19"/>
        <v>0</v>
      </c>
      <c r="Y37" s="376">
        <v>0</v>
      </c>
      <c r="Z37" s="376"/>
      <c r="AA37" s="552">
        <f t="shared" si="0"/>
        <v>0</v>
      </c>
      <c r="AB37" s="376">
        <v>0</v>
      </c>
      <c r="AC37" s="376"/>
      <c r="AD37" s="547">
        <f t="shared" si="1"/>
        <v>0</v>
      </c>
      <c r="AE37" s="376">
        <v>0</v>
      </c>
      <c r="AF37" s="376"/>
      <c r="AG37" s="547">
        <f t="shared" si="2"/>
        <v>0</v>
      </c>
      <c r="AH37" s="376">
        <v>0</v>
      </c>
      <c r="AI37" s="376"/>
      <c r="AJ37" s="552">
        <f t="shared" si="3"/>
        <v>0</v>
      </c>
      <c r="AK37" s="376">
        <v>0</v>
      </c>
      <c r="AL37" s="376"/>
      <c r="AM37" s="547">
        <f t="shared" si="4"/>
        <v>0</v>
      </c>
      <c r="AN37" s="376">
        <v>0</v>
      </c>
      <c r="AO37" s="376"/>
      <c r="AP37" s="557">
        <f t="shared" si="5"/>
        <v>0</v>
      </c>
      <c r="AQ37" s="373">
        <f t="shared" si="6"/>
        <v>0</v>
      </c>
      <c r="AR37" s="407">
        <f t="shared" si="6"/>
        <v>0</v>
      </c>
      <c r="AS37" s="386">
        <f t="shared" si="7"/>
        <v>0</v>
      </c>
      <c r="AT37" s="387">
        <f t="shared" si="8"/>
        <v>0</v>
      </c>
      <c r="AU37" s="400">
        <f t="shared" si="8"/>
        <v>0</v>
      </c>
      <c r="AV37" s="386">
        <f t="shared" si="9"/>
        <v>0</v>
      </c>
      <c r="AW37" s="541"/>
      <c r="AX37" s="380"/>
      <c r="AY37" s="374">
        <f>ROUND(VLOOKUP($B37,Test!$A$6:$K$58,4),0)/1000</f>
        <v>0</v>
      </c>
      <c r="AZ37" s="380"/>
      <c r="BA37" s="380"/>
      <c r="BB37" s="380"/>
      <c r="BC37" s="380"/>
      <c r="BD37" s="380"/>
      <c r="BE37" s="380"/>
      <c r="BF37" s="380"/>
      <c r="BG37" s="380"/>
      <c r="BH37" s="380"/>
      <c r="BI37" s="380"/>
      <c r="BJ37" s="380"/>
      <c r="BK37" s="380"/>
      <c r="BL37" s="380"/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  <c r="CO37" s="380"/>
      <c r="CP37" s="380"/>
      <c r="CQ37" s="380"/>
      <c r="CR37" s="380"/>
      <c r="CS37" s="380"/>
      <c r="CT37" s="380"/>
      <c r="CU37" s="380"/>
      <c r="CV37" s="380"/>
      <c r="CW37" s="380"/>
      <c r="CX37" s="380"/>
      <c r="CY37" s="380"/>
      <c r="CZ37" s="380"/>
      <c r="DA37" s="380"/>
      <c r="DB37" s="391"/>
      <c r="DC37" s="391"/>
      <c r="DD37" s="380"/>
      <c r="DE37" s="380"/>
      <c r="DF37" s="380"/>
      <c r="DG37" s="380"/>
    </row>
    <row r="38" spans="1:111" s="383" customFormat="1" ht="33" customHeight="1">
      <c r="A38" s="388">
        <f t="shared" si="20"/>
        <v>32</v>
      </c>
      <c r="B38" s="399">
        <v>51605</v>
      </c>
      <c r="C38" s="536" t="s">
        <v>28</v>
      </c>
      <c r="D38" s="400">
        <v>0</v>
      </c>
      <c r="E38" s="376">
        <v>0</v>
      </c>
      <c r="F38" s="547">
        <f t="shared" si="10"/>
        <v>0</v>
      </c>
      <c r="G38" s="376">
        <v>0</v>
      </c>
      <c r="H38" s="376">
        <f t="shared" si="11"/>
        <v>0</v>
      </c>
      <c r="I38" s="547">
        <f t="shared" si="12"/>
        <v>0</v>
      </c>
      <c r="J38" s="376">
        <v>0</v>
      </c>
      <c r="K38" s="376"/>
      <c r="L38" s="557">
        <f t="shared" si="13"/>
        <v>0</v>
      </c>
      <c r="M38" s="376">
        <v>0</v>
      </c>
      <c r="N38" s="376"/>
      <c r="O38" s="547">
        <f t="shared" si="14"/>
        <v>0</v>
      </c>
      <c r="P38" s="376">
        <v>0</v>
      </c>
      <c r="Q38" s="376"/>
      <c r="R38" s="547">
        <f t="shared" si="15"/>
        <v>0</v>
      </c>
      <c r="S38" s="376">
        <v>0</v>
      </c>
      <c r="T38" s="376"/>
      <c r="U38" s="557">
        <f t="shared" si="16"/>
        <v>0</v>
      </c>
      <c r="V38" s="400">
        <f t="shared" si="17"/>
        <v>0</v>
      </c>
      <c r="W38" s="376">
        <f t="shared" si="18"/>
        <v>0</v>
      </c>
      <c r="X38" s="547">
        <f t="shared" si="19"/>
        <v>0</v>
      </c>
      <c r="Y38" s="376">
        <v>0</v>
      </c>
      <c r="Z38" s="376"/>
      <c r="AA38" s="552">
        <f t="shared" si="0"/>
        <v>0</v>
      </c>
      <c r="AB38" s="376">
        <v>0</v>
      </c>
      <c r="AC38" s="376"/>
      <c r="AD38" s="547">
        <f t="shared" si="1"/>
        <v>0</v>
      </c>
      <c r="AE38" s="376">
        <v>0</v>
      </c>
      <c r="AF38" s="376"/>
      <c r="AG38" s="547">
        <f t="shared" si="2"/>
        <v>0</v>
      </c>
      <c r="AH38" s="376">
        <v>0</v>
      </c>
      <c r="AI38" s="376"/>
      <c r="AJ38" s="552">
        <f t="shared" si="3"/>
        <v>0</v>
      </c>
      <c r="AK38" s="376">
        <v>0</v>
      </c>
      <c r="AL38" s="376"/>
      <c r="AM38" s="547">
        <f t="shared" si="4"/>
        <v>0</v>
      </c>
      <c r="AN38" s="376">
        <v>0</v>
      </c>
      <c r="AO38" s="376"/>
      <c r="AP38" s="557">
        <f t="shared" si="5"/>
        <v>0</v>
      </c>
      <c r="AQ38" s="373">
        <f t="shared" si="6"/>
        <v>0</v>
      </c>
      <c r="AR38" s="407">
        <f t="shared" si="6"/>
        <v>0</v>
      </c>
      <c r="AS38" s="386">
        <f t="shared" si="7"/>
        <v>0</v>
      </c>
      <c r="AT38" s="387">
        <f t="shared" si="8"/>
        <v>0</v>
      </c>
      <c r="AU38" s="400">
        <f t="shared" si="8"/>
        <v>0</v>
      </c>
      <c r="AV38" s="386">
        <f t="shared" si="9"/>
        <v>0</v>
      </c>
      <c r="AW38" s="541"/>
      <c r="AX38" s="380"/>
      <c r="AY38" s="374">
        <f>ROUND(VLOOKUP($B38,Test!$A$6:$K$58,4),0)/1000</f>
        <v>0</v>
      </c>
      <c r="AZ38" s="380"/>
      <c r="BA38" s="380"/>
      <c r="BB38" s="380"/>
      <c r="BC38" s="380"/>
      <c r="BD38" s="380"/>
      <c r="BE38" s="380"/>
      <c r="BF38" s="380"/>
      <c r="BG38" s="380"/>
      <c r="BH38" s="380"/>
      <c r="BI38" s="380"/>
      <c r="BJ38" s="380"/>
      <c r="BK38" s="380"/>
      <c r="BL38" s="380"/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  <c r="CO38" s="380"/>
      <c r="CP38" s="380"/>
      <c r="CQ38" s="380"/>
      <c r="CR38" s="380"/>
      <c r="CS38" s="380"/>
      <c r="CT38" s="380"/>
      <c r="CU38" s="380"/>
      <c r="CV38" s="380"/>
      <c r="CW38" s="380"/>
      <c r="CX38" s="380"/>
      <c r="CY38" s="380"/>
      <c r="CZ38" s="380"/>
      <c r="DA38" s="380"/>
      <c r="DB38" s="391"/>
      <c r="DC38" s="391"/>
      <c r="DD38" s="380"/>
      <c r="DE38" s="380"/>
      <c r="DF38" s="380"/>
      <c r="DG38" s="380"/>
    </row>
    <row r="39" spans="1:111" s="383" customFormat="1" ht="33" customHeight="1">
      <c r="A39" s="388">
        <f t="shared" si="20"/>
        <v>33</v>
      </c>
      <c r="B39" s="399">
        <v>51606</v>
      </c>
      <c r="C39" s="536" t="s">
        <v>29</v>
      </c>
      <c r="D39" s="400">
        <v>0</v>
      </c>
      <c r="E39" s="376">
        <v>0</v>
      </c>
      <c r="F39" s="547">
        <f t="shared" si="10"/>
        <v>0</v>
      </c>
      <c r="G39" s="376">
        <v>0</v>
      </c>
      <c r="H39" s="376">
        <f t="shared" si="11"/>
        <v>1.5</v>
      </c>
      <c r="I39" s="547">
        <f t="shared" si="12"/>
        <v>-1.5</v>
      </c>
      <c r="J39" s="376">
        <v>0</v>
      </c>
      <c r="K39" s="376"/>
      <c r="L39" s="557">
        <f t="shared" si="13"/>
        <v>0</v>
      </c>
      <c r="M39" s="376">
        <v>0</v>
      </c>
      <c r="N39" s="376"/>
      <c r="O39" s="547">
        <f t="shared" si="14"/>
        <v>0</v>
      </c>
      <c r="P39" s="376">
        <v>0</v>
      </c>
      <c r="Q39" s="376"/>
      <c r="R39" s="547">
        <f t="shared" si="15"/>
        <v>0</v>
      </c>
      <c r="S39" s="376">
        <v>0</v>
      </c>
      <c r="T39" s="376"/>
      <c r="U39" s="557">
        <f t="shared" si="16"/>
        <v>0</v>
      </c>
      <c r="V39" s="400">
        <f t="shared" si="17"/>
        <v>0</v>
      </c>
      <c r="W39" s="376">
        <f t="shared" si="18"/>
        <v>1.5</v>
      </c>
      <c r="X39" s="547">
        <f t="shared" si="19"/>
        <v>-1.5</v>
      </c>
      <c r="Y39" s="376">
        <v>0</v>
      </c>
      <c r="Z39" s="376"/>
      <c r="AA39" s="552">
        <f t="shared" si="0"/>
        <v>0</v>
      </c>
      <c r="AB39" s="376">
        <v>0</v>
      </c>
      <c r="AC39" s="376"/>
      <c r="AD39" s="547">
        <f t="shared" si="1"/>
        <v>0</v>
      </c>
      <c r="AE39" s="376">
        <v>0</v>
      </c>
      <c r="AF39" s="376"/>
      <c r="AG39" s="547">
        <f t="shared" si="2"/>
        <v>0</v>
      </c>
      <c r="AH39" s="376">
        <v>0</v>
      </c>
      <c r="AI39" s="376"/>
      <c r="AJ39" s="552">
        <f t="shared" si="3"/>
        <v>0</v>
      </c>
      <c r="AK39" s="376">
        <v>0</v>
      </c>
      <c r="AL39" s="376"/>
      <c r="AM39" s="547">
        <f t="shared" si="4"/>
        <v>0</v>
      </c>
      <c r="AN39" s="376">
        <v>0</v>
      </c>
      <c r="AO39" s="376"/>
      <c r="AP39" s="557">
        <f t="shared" si="5"/>
        <v>0</v>
      </c>
      <c r="AQ39" s="373">
        <f t="shared" si="6"/>
        <v>0</v>
      </c>
      <c r="AR39" s="407">
        <f t="shared" si="6"/>
        <v>0</v>
      </c>
      <c r="AS39" s="386">
        <f t="shared" si="7"/>
        <v>0</v>
      </c>
      <c r="AT39" s="387">
        <f t="shared" si="8"/>
        <v>0</v>
      </c>
      <c r="AU39" s="400">
        <f t="shared" si="8"/>
        <v>1.5</v>
      </c>
      <c r="AV39" s="386">
        <f t="shared" si="9"/>
        <v>-1.5</v>
      </c>
      <c r="AW39" s="541"/>
      <c r="AX39" s="380"/>
      <c r="AY39" s="374">
        <f>ROUND(VLOOKUP($B39,Test!$A$6:$K$58,4),0)/1000</f>
        <v>1.5</v>
      </c>
      <c r="AZ39" s="380"/>
      <c r="BA39" s="380"/>
      <c r="BB39" s="380"/>
      <c r="BC39" s="380"/>
      <c r="BD39" s="380"/>
      <c r="BE39" s="380"/>
      <c r="BF39" s="380"/>
      <c r="BG39" s="380"/>
      <c r="BH39" s="380"/>
      <c r="BI39" s="380"/>
      <c r="BJ39" s="380"/>
      <c r="BK39" s="380"/>
      <c r="BL39" s="380"/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  <c r="CO39" s="380"/>
      <c r="CP39" s="380"/>
      <c r="CQ39" s="380"/>
      <c r="CR39" s="380"/>
      <c r="CS39" s="380"/>
      <c r="CT39" s="380"/>
      <c r="CU39" s="380"/>
      <c r="CV39" s="380"/>
      <c r="CW39" s="380"/>
      <c r="CX39" s="380"/>
      <c r="CY39" s="380"/>
      <c r="CZ39" s="380"/>
      <c r="DA39" s="380"/>
      <c r="DB39" s="391"/>
      <c r="DC39" s="391"/>
      <c r="DD39" s="380"/>
      <c r="DE39" s="380"/>
      <c r="DF39" s="380"/>
      <c r="DG39" s="380"/>
    </row>
    <row r="40" spans="1:111" s="383" customFormat="1" ht="33" customHeight="1">
      <c r="A40" s="388">
        <f t="shared" si="20"/>
        <v>34</v>
      </c>
      <c r="B40" s="399">
        <v>51607</v>
      </c>
      <c r="C40" s="536" t="s">
        <v>30</v>
      </c>
      <c r="D40" s="400">
        <v>0</v>
      </c>
      <c r="E40" s="376">
        <v>0</v>
      </c>
      <c r="F40" s="547">
        <f t="shared" si="10"/>
        <v>0</v>
      </c>
      <c r="G40" s="376">
        <v>0</v>
      </c>
      <c r="H40" s="376">
        <f t="shared" si="11"/>
        <v>0</v>
      </c>
      <c r="I40" s="547">
        <f t="shared" si="12"/>
        <v>0</v>
      </c>
      <c r="J40" s="376">
        <v>0</v>
      </c>
      <c r="K40" s="376"/>
      <c r="L40" s="557">
        <f t="shared" si="13"/>
        <v>0</v>
      </c>
      <c r="M40" s="376">
        <v>0</v>
      </c>
      <c r="N40" s="376"/>
      <c r="O40" s="547">
        <f t="shared" si="14"/>
        <v>0</v>
      </c>
      <c r="P40" s="376">
        <v>0</v>
      </c>
      <c r="Q40" s="376"/>
      <c r="R40" s="547">
        <f t="shared" si="15"/>
        <v>0</v>
      </c>
      <c r="S40" s="376">
        <v>0</v>
      </c>
      <c r="T40" s="376"/>
      <c r="U40" s="557">
        <f t="shared" si="16"/>
        <v>0</v>
      </c>
      <c r="V40" s="400">
        <f t="shared" si="17"/>
        <v>0</v>
      </c>
      <c r="W40" s="376">
        <f t="shared" si="18"/>
        <v>0</v>
      </c>
      <c r="X40" s="547">
        <f t="shared" si="19"/>
        <v>0</v>
      </c>
      <c r="Y40" s="376">
        <v>0</v>
      </c>
      <c r="Z40" s="376"/>
      <c r="AA40" s="552">
        <f t="shared" si="0"/>
        <v>0</v>
      </c>
      <c r="AB40" s="376">
        <v>0</v>
      </c>
      <c r="AC40" s="376"/>
      <c r="AD40" s="547">
        <f t="shared" si="1"/>
        <v>0</v>
      </c>
      <c r="AE40" s="376">
        <v>0</v>
      </c>
      <c r="AF40" s="376"/>
      <c r="AG40" s="547">
        <f t="shared" si="2"/>
        <v>0</v>
      </c>
      <c r="AH40" s="376">
        <v>0</v>
      </c>
      <c r="AI40" s="376"/>
      <c r="AJ40" s="552">
        <f t="shared" si="3"/>
        <v>0</v>
      </c>
      <c r="AK40" s="376">
        <v>0</v>
      </c>
      <c r="AL40" s="376"/>
      <c r="AM40" s="547">
        <f t="shared" si="4"/>
        <v>0</v>
      </c>
      <c r="AN40" s="376">
        <v>0</v>
      </c>
      <c r="AO40" s="376"/>
      <c r="AP40" s="557">
        <f t="shared" si="5"/>
        <v>0</v>
      </c>
      <c r="AQ40" s="373">
        <f t="shared" si="6"/>
        <v>0</v>
      </c>
      <c r="AR40" s="407">
        <f t="shared" si="6"/>
        <v>0</v>
      </c>
      <c r="AS40" s="386">
        <f t="shared" si="7"/>
        <v>0</v>
      </c>
      <c r="AT40" s="387">
        <f t="shared" si="8"/>
        <v>0</v>
      </c>
      <c r="AU40" s="400">
        <f t="shared" si="8"/>
        <v>0</v>
      </c>
      <c r="AV40" s="386">
        <f t="shared" si="9"/>
        <v>0</v>
      </c>
      <c r="AW40" s="541"/>
      <c r="AX40" s="380"/>
      <c r="AY40" s="374">
        <f>ROUND(VLOOKUP($B40,Test!$A$6:$K$58,4),0)/1000</f>
        <v>0</v>
      </c>
      <c r="AZ40" s="380"/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  <c r="BL40" s="380"/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  <c r="CO40" s="380"/>
      <c r="CP40" s="380"/>
      <c r="CQ40" s="380"/>
      <c r="CR40" s="380"/>
      <c r="CS40" s="380"/>
      <c r="CT40" s="380"/>
      <c r="CU40" s="380"/>
      <c r="CV40" s="380"/>
      <c r="CW40" s="380"/>
      <c r="CX40" s="380"/>
      <c r="CY40" s="380"/>
      <c r="CZ40" s="380"/>
      <c r="DA40" s="380"/>
      <c r="DB40" s="391"/>
      <c r="DC40" s="391"/>
      <c r="DD40" s="380"/>
      <c r="DE40" s="380"/>
      <c r="DF40" s="380"/>
      <c r="DG40" s="380"/>
    </row>
    <row r="41" spans="1:111" s="383" customFormat="1" ht="33" customHeight="1">
      <c r="A41" s="388">
        <f t="shared" si="20"/>
        <v>35</v>
      </c>
      <c r="B41" s="399">
        <v>51608</v>
      </c>
      <c r="C41" s="536" t="s">
        <v>31</v>
      </c>
      <c r="D41" s="400">
        <v>0</v>
      </c>
      <c r="E41" s="376">
        <v>0</v>
      </c>
      <c r="F41" s="547">
        <f t="shared" si="10"/>
        <v>0</v>
      </c>
      <c r="G41" s="376">
        <v>0</v>
      </c>
      <c r="H41" s="376">
        <f t="shared" si="11"/>
        <v>0</v>
      </c>
      <c r="I41" s="547">
        <f t="shared" si="12"/>
        <v>0</v>
      </c>
      <c r="J41" s="376">
        <v>0</v>
      </c>
      <c r="K41" s="376"/>
      <c r="L41" s="557">
        <f t="shared" si="13"/>
        <v>0</v>
      </c>
      <c r="M41" s="376">
        <v>0</v>
      </c>
      <c r="N41" s="376"/>
      <c r="O41" s="547">
        <f t="shared" si="14"/>
        <v>0</v>
      </c>
      <c r="P41" s="376">
        <v>0</v>
      </c>
      <c r="Q41" s="376"/>
      <c r="R41" s="547">
        <f t="shared" si="15"/>
        <v>0</v>
      </c>
      <c r="S41" s="376">
        <v>0</v>
      </c>
      <c r="T41" s="376"/>
      <c r="U41" s="557">
        <f t="shared" si="16"/>
        <v>0</v>
      </c>
      <c r="V41" s="400">
        <f t="shared" si="17"/>
        <v>0</v>
      </c>
      <c r="W41" s="376">
        <f t="shared" si="18"/>
        <v>0</v>
      </c>
      <c r="X41" s="547">
        <f t="shared" si="19"/>
        <v>0</v>
      </c>
      <c r="Y41" s="376">
        <v>0</v>
      </c>
      <c r="Z41" s="376"/>
      <c r="AA41" s="552">
        <f t="shared" si="0"/>
        <v>0</v>
      </c>
      <c r="AB41" s="376">
        <v>0</v>
      </c>
      <c r="AC41" s="376"/>
      <c r="AD41" s="547">
        <f t="shared" si="1"/>
        <v>0</v>
      </c>
      <c r="AE41" s="376">
        <v>0</v>
      </c>
      <c r="AF41" s="376"/>
      <c r="AG41" s="547">
        <f t="shared" si="2"/>
        <v>0</v>
      </c>
      <c r="AH41" s="376">
        <v>0</v>
      </c>
      <c r="AI41" s="376"/>
      <c r="AJ41" s="552">
        <f t="shared" si="3"/>
        <v>0</v>
      </c>
      <c r="AK41" s="376">
        <v>0</v>
      </c>
      <c r="AL41" s="376"/>
      <c r="AM41" s="547">
        <f t="shared" si="4"/>
        <v>0</v>
      </c>
      <c r="AN41" s="376">
        <v>0</v>
      </c>
      <c r="AO41" s="376"/>
      <c r="AP41" s="557">
        <f t="shared" si="5"/>
        <v>0</v>
      </c>
      <c r="AQ41" s="373">
        <f t="shared" si="6"/>
        <v>0</v>
      </c>
      <c r="AR41" s="407">
        <f t="shared" si="6"/>
        <v>0</v>
      </c>
      <c r="AS41" s="386">
        <f t="shared" si="7"/>
        <v>0</v>
      </c>
      <c r="AT41" s="387">
        <f t="shared" si="8"/>
        <v>0</v>
      </c>
      <c r="AU41" s="400">
        <f t="shared" si="8"/>
        <v>0</v>
      </c>
      <c r="AV41" s="386">
        <f t="shared" si="9"/>
        <v>0</v>
      </c>
      <c r="AW41" s="541"/>
      <c r="AX41" s="380"/>
      <c r="AY41" s="374">
        <f>ROUND(VLOOKUP($B41,Test!$A$6:$K$58,4),0)/1000</f>
        <v>0</v>
      </c>
      <c r="AZ41" s="380"/>
      <c r="BA41" s="380"/>
      <c r="BB41" s="380"/>
      <c r="BC41" s="380"/>
      <c r="BD41" s="380"/>
      <c r="BE41" s="380"/>
      <c r="BF41" s="380"/>
      <c r="BG41" s="380"/>
      <c r="BH41" s="380"/>
      <c r="BI41" s="380"/>
      <c r="BJ41" s="380"/>
      <c r="BK41" s="380"/>
      <c r="BL41" s="380"/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  <c r="CG41" s="380"/>
      <c r="CH41" s="380"/>
      <c r="CI41" s="380"/>
      <c r="CJ41" s="380"/>
      <c r="CK41" s="380"/>
      <c r="CL41" s="380"/>
      <c r="CM41" s="380"/>
      <c r="CN41" s="380"/>
      <c r="CO41" s="380"/>
      <c r="CP41" s="380"/>
      <c r="CQ41" s="380"/>
      <c r="CR41" s="380"/>
      <c r="CS41" s="380"/>
      <c r="CT41" s="380"/>
      <c r="CU41" s="380"/>
      <c r="CV41" s="380"/>
      <c r="CW41" s="380"/>
      <c r="CX41" s="380"/>
      <c r="CY41" s="380"/>
      <c r="CZ41" s="380"/>
      <c r="DA41" s="380"/>
      <c r="DB41" s="391"/>
      <c r="DC41" s="391"/>
      <c r="DD41" s="380"/>
      <c r="DE41" s="380"/>
      <c r="DF41" s="380"/>
      <c r="DG41" s="380"/>
    </row>
    <row r="42" spans="1:111" s="383" customFormat="1" ht="33" customHeight="1">
      <c r="A42" s="388">
        <f t="shared" si="20"/>
        <v>36</v>
      </c>
      <c r="B42" s="399">
        <v>51609</v>
      </c>
      <c r="C42" s="536" t="s">
        <v>89</v>
      </c>
      <c r="D42" s="400">
        <v>0</v>
      </c>
      <c r="E42" s="376">
        <v>0</v>
      </c>
      <c r="F42" s="547">
        <f t="shared" si="10"/>
        <v>0</v>
      </c>
      <c r="G42" s="376">
        <v>0</v>
      </c>
      <c r="H42" s="376">
        <f t="shared" si="11"/>
        <v>0</v>
      </c>
      <c r="I42" s="547">
        <f t="shared" si="12"/>
        <v>0</v>
      </c>
      <c r="J42" s="376">
        <v>0</v>
      </c>
      <c r="K42" s="376"/>
      <c r="L42" s="557">
        <f t="shared" si="13"/>
        <v>0</v>
      </c>
      <c r="M42" s="376">
        <v>0</v>
      </c>
      <c r="N42" s="376"/>
      <c r="O42" s="547">
        <f t="shared" si="14"/>
        <v>0</v>
      </c>
      <c r="P42" s="376">
        <v>0</v>
      </c>
      <c r="Q42" s="376"/>
      <c r="R42" s="547">
        <f t="shared" si="15"/>
        <v>0</v>
      </c>
      <c r="S42" s="376">
        <v>0</v>
      </c>
      <c r="T42" s="376"/>
      <c r="U42" s="557">
        <f t="shared" si="16"/>
        <v>0</v>
      </c>
      <c r="V42" s="400">
        <f t="shared" si="17"/>
        <v>0</v>
      </c>
      <c r="W42" s="376">
        <f t="shared" si="18"/>
        <v>0</v>
      </c>
      <c r="X42" s="547">
        <f t="shared" si="19"/>
        <v>0</v>
      </c>
      <c r="Y42" s="376">
        <v>0</v>
      </c>
      <c r="Z42" s="376"/>
      <c r="AA42" s="552">
        <f t="shared" si="0"/>
        <v>0</v>
      </c>
      <c r="AB42" s="376">
        <v>0</v>
      </c>
      <c r="AC42" s="376"/>
      <c r="AD42" s="547">
        <f t="shared" si="1"/>
        <v>0</v>
      </c>
      <c r="AE42" s="376">
        <v>0</v>
      </c>
      <c r="AF42" s="376"/>
      <c r="AG42" s="547">
        <f t="shared" si="2"/>
        <v>0</v>
      </c>
      <c r="AH42" s="376">
        <v>0</v>
      </c>
      <c r="AI42" s="376"/>
      <c r="AJ42" s="552">
        <f t="shared" si="3"/>
        <v>0</v>
      </c>
      <c r="AK42" s="376">
        <v>0</v>
      </c>
      <c r="AL42" s="376"/>
      <c r="AM42" s="547">
        <f t="shared" si="4"/>
        <v>0</v>
      </c>
      <c r="AN42" s="376">
        <v>0</v>
      </c>
      <c r="AO42" s="376"/>
      <c r="AP42" s="557">
        <f t="shared" si="5"/>
        <v>0</v>
      </c>
      <c r="AQ42" s="373">
        <f t="shared" si="6"/>
        <v>0</v>
      </c>
      <c r="AR42" s="407">
        <f t="shared" si="6"/>
        <v>0</v>
      </c>
      <c r="AS42" s="386">
        <f t="shared" si="7"/>
        <v>0</v>
      </c>
      <c r="AT42" s="387">
        <f t="shared" si="8"/>
        <v>0</v>
      </c>
      <c r="AU42" s="400">
        <f t="shared" si="8"/>
        <v>0</v>
      </c>
      <c r="AV42" s="386">
        <f t="shared" si="9"/>
        <v>0</v>
      </c>
      <c r="AW42" s="541"/>
      <c r="AX42" s="380"/>
      <c r="AY42" s="374">
        <f>ROUND(VLOOKUP($B42,Test!$A$6:$K$58,4),0)/1000</f>
        <v>0</v>
      </c>
      <c r="AZ42" s="380"/>
      <c r="BA42" s="380"/>
      <c r="BB42" s="380"/>
      <c r="BC42" s="380"/>
      <c r="BD42" s="380"/>
      <c r="BE42" s="380"/>
      <c r="BF42" s="380"/>
      <c r="BG42" s="380"/>
      <c r="BH42" s="380"/>
      <c r="BI42" s="380"/>
      <c r="BJ42" s="380"/>
      <c r="BK42" s="380"/>
      <c r="BL42" s="380"/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  <c r="CG42" s="380"/>
      <c r="CH42" s="380"/>
      <c r="CI42" s="380"/>
      <c r="CJ42" s="380"/>
      <c r="CK42" s="380"/>
      <c r="CL42" s="380"/>
      <c r="CM42" s="380"/>
      <c r="CN42" s="380"/>
      <c r="CO42" s="380"/>
      <c r="CP42" s="380"/>
      <c r="CQ42" s="380"/>
      <c r="CR42" s="380"/>
      <c r="CS42" s="380"/>
      <c r="CT42" s="380"/>
      <c r="CU42" s="380"/>
      <c r="CV42" s="380"/>
      <c r="CW42" s="380"/>
      <c r="CX42" s="380"/>
      <c r="CY42" s="380"/>
      <c r="CZ42" s="380"/>
      <c r="DA42" s="380"/>
      <c r="DB42" s="391"/>
      <c r="DC42" s="391"/>
      <c r="DD42" s="380"/>
      <c r="DE42" s="380"/>
      <c r="DF42" s="380"/>
      <c r="DG42" s="380"/>
    </row>
    <row r="43" spans="1:111" s="383" customFormat="1" ht="33" customHeight="1">
      <c r="A43" s="388">
        <f t="shared" si="20"/>
        <v>37</v>
      </c>
      <c r="B43" s="399">
        <v>51610</v>
      </c>
      <c r="C43" s="536" t="s">
        <v>32</v>
      </c>
      <c r="D43" s="400">
        <v>0</v>
      </c>
      <c r="E43" s="376">
        <v>1.706</v>
      </c>
      <c r="F43" s="547">
        <f t="shared" si="10"/>
        <v>-1.706</v>
      </c>
      <c r="G43" s="376">
        <v>0</v>
      </c>
      <c r="H43" s="376">
        <f t="shared" si="11"/>
        <v>0</v>
      </c>
      <c r="I43" s="547">
        <f t="shared" si="12"/>
        <v>0</v>
      </c>
      <c r="J43" s="376">
        <v>0</v>
      </c>
      <c r="K43" s="376"/>
      <c r="L43" s="557">
        <f t="shared" si="13"/>
        <v>0</v>
      </c>
      <c r="M43" s="376">
        <v>0</v>
      </c>
      <c r="N43" s="376"/>
      <c r="O43" s="547">
        <f t="shared" si="14"/>
        <v>0</v>
      </c>
      <c r="P43" s="376">
        <v>0</v>
      </c>
      <c r="Q43" s="376"/>
      <c r="R43" s="547">
        <f t="shared" si="15"/>
        <v>0</v>
      </c>
      <c r="S43" s="376">
        <v>0</v>
      </c>
      <c r="T43" s="376"/>
      <c r="U43" s="557">
        <f t="shared" si="16"/>
        <v>0</v>
      </c>
      <c r="V43" s="400">
        <f t="shared" si="17"/>
        <v>0</v>
      </c>
      <c r="W43" s="376">
        <f t="shared" si="18"/>
        <v>1.706</v>
      </c>
      <c r="X43" s="547">
        <f t="shared" si="19"/>
        <v>-1.706</v>
      </c>
      <c r="Y43" s="376">
        <v>0</v>
      </c>
      <c r="Z43" s="376"/>
      <c r="AA43" s="552">
        <f t="shared" si="0"/>
        <v>0</v>
      </c>
      <c r="AB43" s="376">
        <v>0</v>
      </c>
      <c r="AC43" s="376"/>
      <c r="AD43" s="547">
        <f t="shared" si="1"/>
        <v>0</v>
      </c>
      <c r="AE43" s="376">
        <v>0</v>
      </c>
      <c r="AF43" s="376"/>
      <c r="AG43" s="547">
        <f t="shared" si="2"/>
        <v>0</v>
      </c>
      <c r="AH43" s="376">
        <v>0</v>
      </c>
      <c r="AI43" s="376"/>
      <c r="AJ43" s="552">
        <f t="shared" si="3"/>
        <v>0</v>
      </c>
      <c r="AK43" s="376">
        <v>0</v>
      </c>
      <c r="AL43" s="376"/>
      <c r="AM43" s="547">
        <f t="shared" si="4"/>
        <v>0</v>
      </c>
      <c r="AN43" s="376">
        <v>0</v>
      </c>
      <c r="AO43" s="376"/>
      <c r="AP43" s="557">
        <f t="shared" si="5"/>
        <v>0</v>
      </c>
      <c r="AQ43" s="373">
        <f t="shared" si="6"/>
        <v>0</v>
      </c>
      <c r="AR43" s="407">
        <f t="shared" si="6"/>
        <v>0</v>
      </c>
      <c r="AS43" s="386">
        <f t="shared" si="7"/>
        <v>0</v>
      </c>
      <c r="AT43" s="387">
        <f t="shared" si="8"/>
        <v>0</v>
      </c>
      <c r="AU43" s="400">
        <f t="shared" si="8"/>
        <v>1.706</v>
      </c>
      <c r="AV43" s="386">
        <f t="shared" si="9"/>
        <v>-1.706</v>
      </c>
      <c r="AW43" s="541"/>
      <c r="AX43" s="380"/>
      <c r="AY43" s="374">
        <f>ROUND(VLOOKUP($B43,Test!$A$6:$K$58,4),0)/1000</f>
        <v>0</v>
      </c>
      <c r="AZ43" s="380"/>
      <c r="BA43" s="380"/>
      <c r="BB43" s="380"/>
      <c r="BC43" s="380"/>
      <c r="BD43" s="380"/>
      <c r="BE43" s="380"/>
      <c r="BF43" s="380"/>
      <c r="BG43" s="380"/>
      <c r="BH43" s="380"/>
      <c r="BI43" s="380"/>
      <c r="BJ43" s="380"/>
      <c r="BK43" s="380"/>
      <c r="BL43" s="380"/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  <c r="CG43" s="380"/>
      <c r="CH43" s="380"/>
      <c r="CI43" s="380"/>
      <c r="CJ43" s="380"/>
      <c r="CK43" s="380"/>
      <c r="CL43" s="380"/>
      <c r="CM43" s="380"/>
      <c r="CN43" s="380"/>
      <c r="CO43" s="380"/>
      <c r="CP43" s="380"/>
      <c r="CQ43" s="380"/>
      <c r="CR43" s="380"/>
      <c r="CS43" s="380"/>
      <c r="CT43" s="380"/>
      <c r="CU43" s="380"/>
      <c r="CV43" s="380"/>
      <c r="CW43" s="380"/>
      <c r="CX43" s="380"/>
      <c r="CY43" s="380"/>
      <c r="CZ43" s="380"/>
      <c r="DA43" s="380"/>
      <c r="DB43" s="391"/>
      <c r="DC43" s="391"/>
      <c r="DD43" s="380"/>
      <c r="DE43" s="380"/>
      <c r="DF43" s="380"/>
      <c r="DG43" s="380"/>
    </row>
    <row r="44" spans="1:111" s="383" customFormat="1" ht="33" customHeight="1">
      <c r="A44" s="388">
        <f t="shared" si="20"/>
        <v>38</v>
      </c>
      <c r="B44" s="399">
        <v>51611</v>
      </c>
      <c r="C44" s="536" t="s">
        <v>33</v>
      </c>
      <c r="D44" s="400">
        <v>261.35899000000001</v>
      </c>
      <c r="E44" s="376">
        <v>207.43600000000001</v>
      </c>
      <c r="F44" s="547">
        <f t="shared" si="10"/>
        <v>53.922989999999999</v>
      </c>
      <c r="G44" s="376">
        <v>192.24819999999997</v>
      </c>
      <c r="H44" s="376">
        <f t="shared" si="11"/>
        <v>146.00299999999999</v>
      </c>
      <c r="I44" s="547">
        <f t="shared" si="12"/>
        <v>46.245199999999983</v>
      </c>
      <c r="J44" s="376">
        <v>213.24724000000003</v>
      </c>
      <c r="K44" s="376"/>
      <c r="L44" s="557">
        <f t="shared" si="13"/>
        <v>213.24724000000003</v>
      </c>
      <c r="M44" s="376">
        <v>186.32367000000005</v>
      </c>
      <c r="N44" s="376"/>
      <c r="O44" s="547">
        <f t="shared" si="14"/>
        <v>186.32367000000005</v>
      </c>
      <c r="P44" s="376">
        <v>211.33774000000003</v>
      </c>
      <c r="Q44" s="376"/>
      <c r="R44" s="547">
        <f t="shared" si="15"/>
        <v>211.33774000000003</v>
      </c>
      <c r="S44" s="376">
        <v>184.39371000000003</v>
      </c>
      <c r="T44" s="376"/>
      <c r="U44" s="557">
        <f t="shared" si="16"/>
        <v>184.39371000000003</v>
      </c>
      <c r="V44" s="400">
        <f t="shared" si="17"/>
        <v>1248.9095500000001</v>
      </c>
      <c r="W44" s="376">
        <f t="shared" si="18"/>
        <v>353.43899999999996</v>
      </c>
      <c r="X44" s="547">
        <f t="shared" si="19"/>
        <v>895.47055000000012</v>
      </c>
      <c r="Y44" s="376">
        <v>215.94409000000002</v>
      </c>
      <c r="Z44" s="376"/>
      <c r="AA44" s="552">
        <f t="shared" si="0"/>
        <v>215.94409000000002</v>
      </c>
      <c r="AB44" s="376">
        <v>189.21205999999998</v>
      </c>
      <c r="AC44" s="376"/>
      <c r="AD44" s="547">
        <f t="shared" si="1"/>
        <v>189.21205999999998</v>
      </c>
      <c r="AE44" s="376">
        <v>206.52432999999999</v>
      </c>
      <c r="AF44" s="376"/>
      <c r="AG44" s="547">
        <f t="shared" si="2"/>
        <v>206.52432999999999</v>
      </c>
      <c r="AH44" s="376">
        <v>199.98030999999997</v>
      </c>
      <c r="AI44" s="376"/>
      <c r="AJ44" s="552">
        <f t="shared" si="3"/>
        <v>199.98030999999997</v>
      </c>
      <c r="AK44" s="376">
        <v>193.04245</v>
      </c>
      <c r="AL44" s="376"/>
      <c r="AM44" s="547">
        <f t="shared" si="4"/>
        <v>193.04245</v>
      </c>
      <c r="AN44" s="376">
        <v>174.55530000000002</v>
      </c>
      <c r="AO44" s="376"/>
      <c r="AP44" s="557">
        <f t="shared" si="5"/>
        <v>174.55530000000002</v>
      </c>
      <c r="AQ44" s="373">
        <f t="shared" si="6"/>
        <v>1179.25854</v>
      </c>
      <c r="AR44" s="407">
        <f t="shared" si="6"/>
        <v>0</v>
      </c>
      <c r="AS44" s="386">
        <f t="shared" si="7"/>
        <v>1179.25854</v>
      </c>
      <c r="AT44" s="387">
        <f t="shared" si="8"/>
        <v>2428.1680900000001</v>
      </c>
      <c r="AU44" s="400">
        <f t="shared" si="8"/>
        <v>353.43899999999996</v>
      </c>
      <c r="AV44" s="386">
        <f t="shared" si="9"/>
        <v>2074.7290900000003</v>
      </c>
      <c r="AW44" s="541"/>
      <c r="AX44" s="380"/>
      <c r="AY44" s="374">
        <f>ROUND(VLOOKUP($B44,Test!$A$6:$K$58,4),0)/1000</f>
        <v>146.00299999999999</v>
      </c>
      <c r="AZ44" s="380"/>
      <c r="BA44" s="380"/>
      <c r="BB44" s="380"/>
      <c r="BC44" s="380"/>
      <c r="BD44" s="380"/>
      <c r="BE44" s="380"/>
      <c r="BF44" s="380"/>
      <c r="BG44" s="380"/>
      <c r="BH44" s="380"/>
      <c r="BI44" s="380"/>
      <c r="BJ44" s="380"/>
      <c r="BK44" s="380"/>
      <c r="BL44" s="380"/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  <c r="CG44" s="380"/>
      <c r="CH44" s="380"/>
      <c r="CI44" s="380"/>
      <c r="CJ44" s="380"/>
      <c r="CK44" s="380"/>
      <c r="CL44" s="380"/>
      <c r="CM44" s="380"/>
      <c r="CN44" s="380"/>
      <c r="CO44" s="380"/>
      <c r="CP44" s="380"/>
      <c r="CQ44" s="380"/>
      <c r="CR44" s="380"/>
      <c r="CS44" s="380"/>
      <c r="CT44" s="380"/>
      <c r="CU44" s="380"/>
      <c r="CV44" s="380"/>
      <c r="CW44" s="380"/>
      <c r="CX44" s="380"/>
      <c r="CY44" s="380"/>
      <c r="CZ44" s="380"/>
      <c r="DA44" s="380"/>
      <c r="DB44" s="391"/>
      <c r="DC44" s="391"/>
      <c r="DD44" s="380"/>
      <c r="DE44" s="380"/>
      <c r="DF44" s="380"/>
      <c r="DG44" s="380"/>
    </row>
    <row r="45" spans="1:111" s="383" customFormat="1" ht="33" customHeight="1">
      <c r="A45" s="388">
        <f t="shared" si="20"/>
        <v>39</v>
      </c>
      <c r="B45" s="399">
        <v>51612</v>
      </c>
      <c r="C45" s="536" t="s">
        <v>34</v>
      </c>
      <c r="D45" s="400">
        <v>0</v>
      </c>
      <c r="E45" s="376">
        <v>0</v>
      </c>
      <c r="F45" s="547">
        <f t="shared" si="10"/>
        <v>0</v>
      </c>
      <c r="G45" s="376">
        <v>0</v>
      </c>
      <c r="H45" s="376">
        <f t="shared" si="11"/>
        <v>0</v>
      </c>
      <c r="I45" s="547">
        <f t="shared" si="12"/>
        <v>0</v>
      </c>
      <c r="J45" s="376">
        <v>0</v>
      </c>
      <c r="K45" s="376"/>
      <c r="L45" s="557">
        <f t="shared" si="13"/>
        <v>0</v>
      </c>
      <c r="M45" s="376">
        <v>0</v>
      </c>
      <c r="N45" s="376"/>
      <c r="O45" s="547">
        <f t="shared" si="14"/>
        <v>0</v>
      </c>
      <c r="P45" s="376">
        <v>0</v>
      </c>
      <c r="Q45" s="376"/>
      <c r="R45" s="547">
        <f t="shared" si="15"/>
        <v>0</v>
      </c>
      <c r="S45" s="376">
        <v>0</v>
      </c>
      <c r="T45" s="376"/>
      <c r="U45" s="557">
        <f t="shared" si="16"/>
        <v>0</v>
      </c>
      <c r="V45" s="400">
        <f t="shared" si="17"/>
        <v>0</v>
      </c>
      <c r="W45" s="376">
        <f t="shared" si="18"/>
        <v>0</v>
      </c>
      <c r="X45" s="547">
        <f t="shared" si="19"/>
        <v>0</v>
      </c>
      <c r="Y45" s="376">
        <v>0</v>
      </c>
      <c r="Z45" s="376"/>
      <c r="AA45" s="552">
        <f t="shared" si="0"/>
        <v>0</v>
      </c>
      <c r="AB45" s="376">
        <v>0</v>
      </c>
      <c r="AC45" s="376"/>
      <c r="AD45" s="547">
        <f t="shared" si="1"/>
        <v>0</v>
      </c>
      <c r="AE45" s="376">
        <v>0</v>
      </c>
      <c r="AF45" s="376"/>
      <c r="AG45" s="547">
        <f t="shared" si="2"/>
        <v>0</v>
      </c>
      <c r="AH45" s="376">
        <v>0</v>
      </c>
      <c r="AI45" s="376"/>
      <c r="AJ45" s="552">
        <f t="shared" si="3"/>
        <v>0</v>
      </c>
      <c r="AK45" s="376">
        <v>0</v>
      </c>
      <c r="AL45" s="376"/>
      <c r="AM45" s="547">
        <f t="shared" si="4"/>
        <v>0</v>
      </c>
      <c r="AN45" s="376">
        <v>0</v>
      </c>
      <c r="AO45" s="376"/>
      <c r="AP45" s="557">
        <f t="shared" si="5"/>
        <v>0</v>
      </c>
      <c r="AQ45" s="373">
        <f t="shared" si="6"/>
        <v>0</v>
      </c>
      <c r="AR45" s="407">
        <f t="shared" si="6"/>
        <v>0</v>
      </c>
      <c r="AS45" s="386">
        <f t="shared" si="7"/>
        <v>0</v>
      </c>
      <c r="AT45" s="387">
        <f t="shared" si="8"/>
        <v>0</v>
      </c>
      <c r="AU45" s="400">
        <f t="shared" si="8"/>
        <v>0</v>
      </c>
      <c r="AV45" s="386">
        <f t="shared" si="9"/>
        <v>0</v>
      </c>
      <c r="AW45" s="541"/>
      <c r="AX45" s="380"/>
      <c r="AY45" s="374">
        <f>ROUND(VLOOKUP($B45,Test!$A$6:$K$58,4),0)/1000</f>
        <v>0</v>
      </c>
      <c r="AZ45" s="380"/>
      <c r="BA45" s="380"/>
      <c r="BB45" s="380"/>
      <c r="BC45" s="380"/>
      <c r="BD45" s="380"/>
      <c r="BE45" s="380"/>
      <c r="BF45" s="380"/>
      <c r="BG45" s="380"/>
      <c r="BH45" s="380"/>
      <c r="BI45" s="380"/>
      <c r="BJ45" s="380"/>
      <c r="BK45" s="380"/>
      <c r="BL45" s="380"/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  <c r="CG45" s="380"/>
      <c r="CH45" s="380"/>
      <c r="CI45" s="380"/>
      <c r="CJ45" s="380"/>
      <c r="CK45" s="380"/>
      <c r="CL45" s="380"/>
      <c r="CM45" s="380"/>
      <c r="CN45" s="380"/>
      <c r="CO45" s="380"/>
      <c r="CP45" s="380"/>
      <c r="CQ45" s="380"/>
      <c r="CR45" s="380"/>
      <c r="CS45" s="380"/>
      <c r="CT45" s="380"/>
      <c r="CU45" s="380"/>
      <c r="CV45" s="380"/>
      <c r="CW45" s="380"/>
      <c r="CX45" s="380"/>
      <c r="CY45" s="380"/>
      <c r="CZ45" s="380"/>
      <c r="DA45" s="380"/>
      <c r="DB45" s="391"/>
      <c r="DC45" s="391"/>
      <c r="DD45" s="380"/>
      <c r="DE45" s="380"/>
      <c r="DF45" s="380"/>
      <c r="DG45" s="380"/>
    </row>
    <row r="46" spans="1:111" s="383" customFormat="1" ht="33" customHeight="1">
      <c r="A46" s="388">
        <f t="shared" si="20"/>
        <v>40</v>
      </c>
      <c r="B46" s="399">
        <v>51613</v>
      </c>
      <c r="C46" s="536" t="s">
        <v>61</v>
      </c>
      <c r="D46" s="400">
        <v>0</v>
      </c>
      <c r="E46" s="376">
        <v>0</v>
      </c>
      <c r="F46" s="547">
        <f t="shared" si="10"/>
        <v>0</v>
      </c>
      <c r="G46" s="376">
        <v>0</v>
      </c>
      <c r="H46" s="376">
        <f t="shared" si="11"/>
        <v>0</v>
      </c>
      <c r="I46" s="547">
        <f t="shared" si="12"/>
        <v>0</v>
      </c>
      <c r="J46" s="376">
        <v>0</v>
      </c>
      <c r="K46" s="376"/>
      <c r="L46" s="557">
        <f t="shared" si="13"/>
        <v>0</v>
      </c>
      <c r="M46" s="376">
        <v>0</v>
      </c>
      <c r="N46" s="376"/>
      <c r="O46" s="547">
        <f t="shared" si="14"/>
        <v>0</v>
      </c>
      <c r="P46" s="376">
        <v>0</v>
      </c>
      <c r="Q46" s="376"/>
      <c r="R46" s="547">
        <f t="shared" si="15"/>
        <v>0</v>
      </c>
      <c r="S46" s="376">
        <v>0</v>
      </c>
      <c r="T46" s="376"/>
      <c r="U46" s="557">
        <f t="shared" si="16"/>
        <v>0</v>
      </c>
      <c r="V46" s="400">
        <f t="shared" si="17"/>
        <v>0</v>
      </c>
      <c r="W46" s="376">
        <f t="shared" si="18"/>
        <v>0</v>
      </c>
      <c r="X46" s="547">
        <f t="shared" si="19"/>
        <v>0</v>
      </c>
      <c r="Y46" s="376">
        <v>0</v>
      </c>
      <c r="Z46" s="376"/>
      <c r="AA46" s="552">
        <f t="shared" si="0"/>
        <v>0</v>
      </c>
      <c r="AB46" s="376">
        <v>0</v>
      </c>
      <c r="AC46" s="376"/>
      <c r="AD46" s="547">
        <f t="shared" si="1"/>
        <v>0</v>
      </c>
      <c r="AE46" s="376">
        <v>0</v>
      </c>
      <c r="AF46" s="376"/>
      <c r="AG46" s="547">
        <f t="shared" si="2"/>
        <v>0</v>
      </c>
      <c r="AH46" s="376">
        <v>0</v>
      </c>
      <c r="AI46" s="376"/>
      <c r="AJ46" s="552">
        <f t="shared" si="3"/>
        <v>0</v>
      </c>
      <c r="AK46" s="376">
        <v>0</v>
      </c>
      <c r="AL46" s="376"/>
      <c r="AM46" s="547">
        <f t="shared" si="4"/>
        <v>0</v>
      </c>
      <c r="AN46" s="376">
        <v>0</v>
      </c>
      <c r="AO46" s="376"/>
      <c r="AP46" s="557">
        <f t="shared" si="5"/>
        <v>0</v>
      </c>
      <c r="AQ46" s="373">
        <f t="shared" si="6"/>
        <v>0</v>
      </c>
      <c r="AR46" s="407">
        <f t="shared" si="6"/>
        <v>0</v>
      </c>
      <c r="AS46" s="386">
        <f t="shared" si="7"/>
        <v>0</v>
      </c>
      <c r="AT46" s="387">
        <f t="shared" si="8"/>
        <v>0</v>
      </c>
      <c r="AU46" s="400">
        <f t="shared" si="8"/>
        <v>0</v>
      </c>
      <c r="AV46" s="386">
        <f t="shared" si="9"/>
        <v>0</v>
      </c>
      <c r="AW46" s="541"/>
      <c r="AX46" s="380"/>
      <c r="AY46" s="374">
        <f>ROUND(VLOOKUP($B46,Test!$A$6:$K$58,4),0)/1000</f>
        <v>0</v>
      </c>
      <c r="AZ46" s="380"/>
      <c r="BA46" s="380"/>
      <c r="BB46" s="380"/>
      <c r="BC46" s="380"/>
      <c r="BD46" s="380"/>
      <c r="BE46" s="380"/>
      <c r="BF46" s="380"/>
      <c r="BG46" s="380"/>
      <c r="BH46" s="380"/>
      <c r="BI46" s="380"/>
      <c r="BJ46" s="380"/>
      <c r="BK46" s="380"/>
      <c r="BL46" s="380"/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  <c r="CG46" s="380"/>
      <c r="CH46" s="380"/>
      <c r="CI46" s="380"/>
      <c r="CJ46" s="380"/>
      <c r="CK46" s="380"/>
      <c r="CL46" s="380"/>
      <c r="CM46" s="380"/>
      <c r="CN46" s="380"/>
      <c r="CO46" s="380"/>
      <c r="CP46" s="380"/>
      <c r="CQ46" s="380"/>
      <c r="CR46" s="380"/>
      <c r="CS46" s="380"/>
      <c r="CT46" s="380"/>
      <c r="CU46" s="380"/>
      <c r="CV46" s="380"/>
      <c r="CW46" s="380"/>
      <c r="CX46" s="380"/>
      <c r="CY46" s="380"/>
      <c r="CZ46" s="380"/>
      <c r="DA46" s="380"/>
      <c r="DB46" s="391"/>
      <c r="DC46" s="391"/>
      <c r="DD46" s="380"/>
      <c r="DE46" s="380"/>
      <c r="DF46" s="380"/>
      <c r="DG46" s="380"/>
    </row>
    <row r="47" spans="1:111" s="383" customFormat="1" ht="33" customHeight="1">
      <c r="A47" s="388">
        <f t="shared" si="20"/>
        <v>41</v>
      </c>
      <c r="B47" s="399">
        <v>51614</v>
      </c>
      <c r="C47" s="536" t="s">
        <v>42</v>
      </c>
      <c r="D47" s="400">
        <v>0</v>
      </c>
      <c r="E47" s="376">
        <v>0</v>
      </c>
      <c r="F47" s="547">
        <f t="shared" si="10"/>
        <v>0</v>
      </c>
      <c r="G47" s="376">
        <v>0</v>
      </c>
      <c r="H47" s="376">
        <f t="shared" si="11"/>
        <v>0</v>
      </c>
      <c r="I47" s="547">
        <f t="shared" si="12"/>
        <v>0</v>
      </c>
      <c r="J47" s="376">
        <v>0</v>
      </c>
      <c r="K47" s="376"/>
      <c r="L47" s="557">
        <f t="shared" si="13"/>
        <v>0</v>
      </c>
      <c r="M47" s="376">
        <v>0</v>
      </c>
      <c r="N47" s="376"/>
      <c r="O47" s="547">
        <f t="shared" si="14"/>
        <v>0</v>
      </c>
      <c r="P47" s="376">
        <v>0</v>
      </c>
      <c r="Q47" s="376"/>
      <c r="R47" s="547">
        <f t="shared" si="15"/>
        <v>0</v>
      </c>
      <c r="S47" s="376">
        <v>0</v>
      </c>
      <c r="T47" s="376"/>
      <c r="U47" s="557">
        <f t="shared" si="16"/>
        <v>0</v>
      </c>
      <c r="V47" s="400">
        <f t="shared" si="17"/>
        <v>0</v>
      </c>
      <c r="W47" s="376">
        <f t="shared" si="18"/>
        <v>0</v>
      </c>
      <c r="X47" s="547">
        <f t="shared" si="19"/>
        <v>0</v>
      </c>
      <c r="Y47" s="376">
        <v>0</v>
      </c>
      <c r="Z47" s="376"/>
      <c r="AA47" s="552">
        <f t="shared" si="0"/>
        <v>0</v>
      </c>
      <c r="AB47" s="376">
        <v>0</v>
      </c>
      <c r="AC47" s="376"/>
      <c r="AD47" s="547">
        <f t="shared" si="1"/>
        <v>0</v>
      </c>
      <c r="AE47" s="376">
        <v>0</v>
      </c>
      <c r="AF47" s="376"/>
      <c r="AG47" s="547">
        <f t="shared" si="2"/>
        <v>0</v>
      </c>
      <c r="AH47" s="376">
        <v>0</v>
      </c>
      <c r="AI47" s="376"/>
      <c r="AJ47" s="552">
        <f t="shared" si="3"/>
        <v>0</v>
      </c>
      <c r="AK47" s="376">
        <v>0</v>
      </c>
      <c r="AL47" s="376"/>
      <c r="AM47" s="547">
        <f t="shared" si="4"/>
        <v>0</v>
      </c>
      <c r="AN47" s="376">
        <v>0</v>
      </c>
      <c r="AO47" s="376"/>
      <c r="AP47" s="557">
        <f t="shared" si="5"/>
        <v>0</v>
      </c>
      <c r="AQ47" s="373">
        <f t="shared" si="6"/>
        <v>0</v>
      </c>
      <c r="AR47" s="407">
        <f t="shared" si="6"/>
        <v>0</v>
      </c>
      <c r="AS47" s="386">
        <f t="shared" si="7"/>
        <v>0</v>
      </c>
      <c r="AT47" s="387">
        <f t="shared" si="8"/>
        <v>0</v>
      </c>
      <c r="AU47" s="400">
        <f t="shared" si="8"/>
        <v>0</v>
      </c>
      <c r="AV47" s="386">
        <f t="shared" si="9"/>
        <v>0</v>
      </c>
      <c r="AW47" s="541"/>
      <c r="AX47" s="380"/>
      <c r="AY47" s="374">
        <f>ROUND(VLOOKUP($B47,Test!$A$6:$K$58,4),0)/1000</f>
        <v>0</v>
      </c>
      <c r="AZ47" s="380"/>
      <c r="BA47" s="380"/>
      <c r="BB47" s="380"/>
      <c r="BC47" s="380"/>
      <c r="BD47" s="380"/>
      <c r="BE47" s="380"/>
      <c r="BF47" s="380"/>
      <c r="BG47" s="380"/>
      <c r="BH47" s="380"/>
      <c r="BI47" s="380"/>
      <c r="BJ47" s="380"/>
      <c r="BK47" s="380"/>
      <c r="BL47" s="380"/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  <c r="CG47" s="380"/>
      <c r="CH47" s="380"/>
      <c r="CI47" s="380"/>
      <c r="CJ47" s="380"/>
      <c r="CK47" s="380"/>
      <c r="CL47" s="380"/>
      <c r="CM47" s="380"/>
      <c r="CN47" s="380"/>
      <c r="CO47" s="380"/>
      <c r="CP47" s="380"/>
      <c r="CQ47" s="380"/>
      <c r="CR47" s="380"/>
      <c r="CS47" s="380"/>
      <c r="CT47" s="380"/>
      <c r="CU47" s="380"/>
      <c r="CV47" s="380"/>
      <c r="CW47" s="380"/>
      <c r="CX47" s="380"/>
      <c r="CY47" s="380"/>
      <c r="CZ47" s="380"/>
      <c r="DA47" s="380"/>
      <c r="DB47" s="391"/>
      <c r="DC47" s="391"/>
      <c r="DD47" s="380"/>
      <c r="DE47" s="380"/>
      <c r="DF47" s="380"/>
      <c r="DG47" s="380"/>
    </row>
    <row r="48" spans="1:111" s="383" customFormat="1" ht="33" customHeight="1">
      <c r="A48" s="388">
        <f t="shared" si="20"/>
        <v>42</v>
      </c>
      <c r="B48" s="399">
        <v>51615</v>
      </c>
      <c r="C48" s="536" t="s">
        <v>83</v>
      </c>
      <c r="D48" s="400">
        <v>9.7560000000000002</v>
      </c>
      <c r="E48" s="376">
        <v>52.100999999999999</v>
      </c>
      <c r="F48" s="547">
        <f t="shared" si="10"/>
        <v>-42.344999999999999</v>
      </c>
      <c r="G48" s="376">
        <v>9.798</v>
      </c>
      <c r="H48" s="376">
        <f t="shared" si="11"/>
        <v>10.536</v>
      </c>
      <c r="I48" s="547">
        <f t="shared" si="12"/>
        <v>-0.73799999999999955</v>
      </c>
      <c r="J48" s="376">
        <v>17.28</v>
      </c>
      <c r="K48" s="376"/>
      <c r="L48" s="557">
        <f t="shared" si="13"/>
        <v>17.28</v>
      </c>
      <c r="M48" s="376">
        <v>5.13</v>
      </c>
      <c r="N48" s="376"/>
      <c r="O48" s="547">
        <f t="shared" si="14"/>
        <v>5.13</v>
      </c>
      <c r="P48" s="376">
        <v>58.073999999999998</v>
      </c>
      <c r="Q48" s="376"/>
      <c r="R48" s="547">
        <f t="shared" si="15"/>
        <v>58.073999999999998</v>
      </c>
      <c r="S48" s="376">
        <v>18.666</v>
      </c>
      <c r="T48" s="376"/>
      <c r="U48" s="557">
        <f t="shared" si="16"/>
        <v>18.666</v>
      </c>
      <c r="V48" s="400">
        <f t="shared" si="17"/>
        <v>118.70400000000001</v>
      </c>
      <c r="W48" s="376">
        <f t="shared" si="18"/>
        <v>62.637</v>
      </c>
      <c r="X48" s="547">
        <f t="shared" si="19"/>
        <v>56.067000000000007</v>
      </c>
      <c r="Y48" s="376">
        <v>22.388999999999999</v>
      </c>
      <c r="Z48" s="376"/>
      <c r="AA48" s="552">
        <f t="shared" si="0"/>
        <v>22.388999999999999</v>
      </c>
      <c r="AB48" s="376">
        <v>217.09800000000001</v>
      </c>
      <c r="AC48" s="376"/>
      <c r="AD48" s="547">
        <f t="shared" si="1"/>
        <v>217.09800000000001</v>
      </c>
      <c r="AE48" s="376">
        <v>303.738</v>
      </c>
      <c r="AF48" s="376"/>
      <c r="AG48" s="547">
        <f t="shared" si="2"/>
        <v>303.738</v>
      </c>
      <c r="AH48" s="376">
        <v>34.064999999999998</v>
      </c>
      <c r="AI48" s="376"/>
      <c r="AJ48" s="552">
        <f t="shared" si="3"/>
        <v>34.064999999999998</v>
      </c>
      <c r="AK48" s="376">
        <v>78.77</v>
      </c>
      <c r="AL48" s="376"/>
      <c r="AM48" s="547">
        <f t="shared" si="4"/>
        <v>78.77</v>
      </c>
      <c r="AN48" s="376">
        <v>5.2439999999999998</v>
      </c>
      <c r="AO48" s="376"/>
      <c r="AP48" s="557">
        <f t="shared" si="5"/>
        <v>5.2439999999999998</v>
      </c>
      <c r="AQ48" s="373">
        <f t="shared" si="6"/>
        <v>661.30399999999997</v>
      </c>
      <c r="AR48" s="407">
        <f t="shared" si="6"/>
        <v>0</v>
      </c>
      <c r="AS48" s="386">
        <f t="shared" si="7"/>
        <v>661.30399999999997</v>
      </c>
      <c r="AT48" s="387">
        <f t="shared" si="8"/>
        <v>780.00800000000004</v>
      </c>
      <c r="AU48" s="400">
        <f t="shared" si="8"/>
        <v>62.637</v>
      </c>
      <c r="AV48" s="386">
        <f t="shared" si="9"/>
        <v>717.37100000000009</v>
      </c>
      <c r="AW48" s="541"/>
      <c r="AX48" s="380"/>
      <c r="AY48" s="374">
        <f>ROUND(VLOOKUP($B48,Test!$A$6:$K$58,4),0)/1000</f>
        <v>10.536</v>
      </c>
      <c r="AZ48" s="380"/>
      <c r="BA48" s="380"/>
      <c r="BB48" s="380"/>
      <c r="BC48" s="380"/>
      <c r="BD48" s="380"/>
      <c r="BE48" s="380"/>
      <c r="BF48" s="380"/>
      <c r="BG48" s="380"/>
      <c r="BH48" s="380"/>
      <c r="BI48" s="380"/>
      <c r="BJ48" s="380"/>
      <c r="BK48" s="380"/>
      <c r="BL48" s="380"/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  <c r="CG48" s="380"/>
      <c r="CH48" s="380"/>
      <c r="CI48" s="380"/>
      <c r="CJ48" s="380"/>
      <c r="CK48" s="380"/>
      <c r="CL48" s="380"/>
      <c r="CM48" s="380"/>
      <c r="CN48" s="380"/>
      <c r="CO48" s="380"/>
      <c r="CP48" s="380"/>
      <c r="CQ48" s="380"/>
      <c r="CR48" s="380"/>
      <c r="CS48" s="380"/>
      <c r="CT48" s="380"/>
      <c r="CU48" s="380"/>
      <c r="CV48" s="380"/>
      <c r="CW48" s="380"/>
      <c r="CX48" s="380"/>
      <c r="CY48" s="380"/>
      <c r="CZ48" s="380"/>
      <c r="DA48" s="380"/>
      <c r="DB48" s="391"/>
      <c r="DC48" s="391"/>
      <c r="DD48" s="380"/>
      <c r="DE48" s="380"/>
      <c r="DF48" s="380"/>
      <c r="DG48" s="380"/>
    </row>
    <row r="49" spans="1:111" s="383" customFormat="1" ht="33" customHeight="1">
      <c r="A49" s="388">
        <f t="shared" si="20"/>
        <v>43</v>
      </c>
      <c r="B49" s="399">
        <v>51616</v>
      </c>
      <c r="C49" s="536" t="s">
        <v>35</v>
      </c>
      <c r="D49" s="400">
        <v>0</v>
      </c>
      <c r="E49" s="376">
        <v>0</v>
      </c>
      <c r="F49" s="547">
        <f t="shared" si="10"/>
        <v>0</v>
      </c>
      <c r="G49" s="376">
        <v>0</v>
      </c>
      <c r="H49" s="376">
        <f t="shared" si="11"/>
        <v>0</v>
      </c>
      <c r="I49" s="547">
        <f t="shared" si="12"/>
        <v>0</v>
      </c>
      <c r="J49" s="376">
        <v>0</v>
      </c>
      <c r="K49" s="376"/>
      <c r="L49" s="557">
        <f t="shared" si="13"/>
        <v>0</v>
      </c>
      <c r="M49" s="376">
        <v>0</v>
      </c>
      <c r="N49" s="376"/>
      <c r="O49" s="547">
        <f t="shared" si="14"/>
        <v>0</v>
      </c>
      <c r="P49" s="376">
        <v>0</v>
      </c>
      <c r="Q49" s="376"/>
      <c r="R49" s="547">
        <f t="shared" si="15"/>
        <v>0</v>
      </c>
      <c r="S49" s="376">
        <v>0</v>
      </c>
      <c r="T49" s="376"/>
      <c r="U49" s="557">
        <f t="shared" si="16"/>
        <v>0</v>
      </c>
      <c r="V49" s="400">
        <f t="shared" si="17"/>
        <v>0</v>
      </c>
      <c r="W49" s="376">
        <f t="shared" si="18"/>
        <v>0</v>
      </c>
      <c r="X49" s="547">
        <f t="shared" si="19"/>
        <v>0</v>
      </c>
      <c r="Y49" s="376">
        <v>0</v>
      </c>
      <c r="Z49" s="376"/>
      <c r="AA49" s="552">
        <f t="shared" si="0"/>
        <v>0</v>
      </c>
      <c r="AB49" s="376">
        <v>0</v>
      </c>
      <c r="AC49" s="376"/>
      <c r="AD49" s="547">
        <f t="shared" si="1"/>
        <v>0</v>
      </c>
      <c r="AE49" s="376">
        <v>0</v>
      </c>
      <c r="AF49" s="376"/>
      <c r="AG49" s="547">
        <f t="shared" si="2"/>
        <v>0</v>
      </c>
      <c r="AH49" s="376">
        <v>0</v>
      </c>
      <c r="AI49" s="376"/>
      <c r="AJ49" s="552">
        <f t="shared" si="3"/>
        <v>0</v>
      </c>
      <c r="AK49" s="376">
        <v>0</v>
      </c>
      <c r="AL49" s="376"/>
      <c r="AM49" s="547">
        <f t="shared" si="4"/>
        <v>0</v>
      </c>
      <c r="AN49" s="376">
        <v>0</v>
      </c>
      <c r="AO49" s="376"/>
      <c r="AP49" s="557">
        <f t="shared" si="5"/>
        <v>0</v>
      </c>
      <c r="AQ49" s="373">
        <f t="shared" si="6"/>
        <v>0</v>
      </c>
      <c r="AR49" s="407">
        <f t="shared" si="6"/>
        <v>0</v>
      </c>
      <c r="AS49" s="386">
        <f t="shared" si="7"/>
        <v>0</v>
      </c>
      <c r="AT49" s="387">
        <f t="shared" si="8"/>
        <v>0</v>
      </c>
      <c r="AU49" s="400">
        <f t="shared" si="8"/>
        <v>0</v>
      </c>
      <c r="AV49" s="386">
        <f t="shared" si="9"/>
        <v>0</v>
      </c>
      <c r="AW49" s="541"/>
      <c r="AX49" s="380"/>
      <c r="AY49" s="374">
        <f>ROUND(VLOOKUP($B49,Test!$A$6:$K$58,4),0)/1000</f>
        <v>0</v>
      </c>
      <c r="AZ49" s="380"/>
      <c r="BA49" s="380"/>
      <c r="BB49" s="380"/>
      <c r="BC49" s="380"/>
      <c r="BD49" s="380"/>
      <c r="BE49" s="380"/>
      <c r="BF49" s="380"/>
      <c r="BG49" s="380"/>
      <c r="BH49" s="380"/>
      <c r="BI49" s="380"/>
      <c r="BJ49" s="380"/>
      <c r="BK49" s="380"/>
      <c r="BL49" s="380"/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  <c r="CG49" s="380"/>
      <c r="CH49" s="380"/>
      <c r="CI49" s="380"/>
      <c r="CJ49" s="380"/>
      <c r="CK49" s="380"/>
      <c r="CL49" s="380"/>
      <c r="CM49" s="380"/>
      <c r="CN49" s="380"/>
      <c r="CO49" s="380"/>
      <c r="CP49" s="380"/>
      <c r="CQ49" s="380"/>
      <c r="CR49" s="380"/>
      <c r="CS49" s="380"/>
      <c r="CT49" s="380"/>
      <c r="CU49" s="380"/>
      <c r="CV49" s="380"/>
      <c r="CW49" s="380"/>
      <c r="CX49" s="380"/>
      <c r="CY49" s="380"/>
      <c r="CZ49" s="380"/>
      <c r="DA49" s="380"/>
      <c r="DB49" s="391"/>
      <c r="DC49" s="391"/>
      <c r="DD49" s="380"/>
      <c r="DE49" s="380"/>
      <c r="DF49" s="380"/>
      <c r="DG49" s="380"/>
    </row>
    <row r="50" spans="1:111" s="383" customFormat="1" ht="33" customHeight="1" thickBot="1">
      <c r="A50" s="388">
        <f t="shared" si="20"/>
        <v>44</v>
      </c>
      <c r="B50" s="403">
        <v>51617</v>
      </c>
      <c r="C50" s="538" t="s">
        <v>36</v>
      </c>
      <c r="D50" s="451">
        <v>0</v>
      </c>
      <c r="E50" s="418">
        <v>0</v>
      </c>
      <c r="F50" s="547">
        <f t="shared" si="10"/>
        <v>0</v>
      </c>
      <c r="G50" s="418">
        <v>0</v>
      </c>
      <c r="H50" s="418">
        <f t="shared" si="11"/>
        <v>57.302</v>
      </c>
      <c r="I50" s="548">
        <f t="shared" si="12"/>
        <v>-57.302</v>
      </c>
      <c r="J50" s="418">
        <v>0</v>
      </c>
      <c r="K50" s="418"/>
      <c r="L50" s="558">
        <f t="shared" si="13"/>
        <v>0</v>
      </c>
      <c r="M50" s="418">
        <v>0</v>
      </c>
      <c r="N50" s="418"/>
      <c r="O50" s="548">
        <f t="shared" si="14"/>
        <v>0</v>
      </c>
      <c r="P50" s="418">
        <v>0</v>
      </c>
      <c r="Q50" s="418"/>
      <c r="R50" s="548">
        <f t="shared" si="15"/>
        <v>0</v>
      </c>
      <c r="S50" s="418">
        <v>0</v>
      </c>
      <c r="T50" s="418"/>
      <c r="U50" s="558">
        <f t="shared" si="16"/>
        <v>0</v>
      </c>
      <c r="V50" s="451">
        <f t="shared" si="17"/>
        <v>0</v>
      </c>
      <c r="W50" s="418">
        <f t="shared" si="18"/>
        <v>57.302</v>
      </c>
      <c r="X50" s="548">
        <f t="shared" si="19"/>
        <v>-57.302</v>
      </c>
      <c r="Y50" s="418">
        <v>0</v>
      </c>
      <c r="Z50" s="418"/>
      <c r="AA50" s="553">
        <f t="shared" si="0"/>
        <v>0</v>
      </c>
      <c r="AB50" s="418">
        <v>0</v>
      </c>
      <c r="AC50" s="418"/>
      <c r="AD50" s="548">
        <f t="shared" si="1"/>
        <v>0</v>
      </c>
      <c r="AE50" s="418">
        <v>0</v>
      </c>
      <c r="AF50" s="418"/>
      <c r="AG50" s="548">
        <f t="shared" si="2"/>
        <v>0</v>
      </c>
      <c r="AH50" s="418">
        <v>0</v>
      </c>
      <c r="AI50" s="418"/>
      <c r="AJ50" s="553">
        <f t="shared" si="3"/>
        <v>0</v>
      </c>
      <c r="AK50" s="418">
        <v>0</v>
      </c>
      <c r="AL50" s="418"/>
      <c r="AM50" s="548">
        <f t="shared" si="4"/>
        <v>0</v>
      </c>
      <c r="AN50" s="418">
        <v>0</v>
      </c>
      <c r="AO50" s="418"/>
      <c r="AP50" s="558">
        <f t="shared" si="5"/>
        <v>0</v>
      </c>
      <c r="AQ50" s="395">
        <f t="shared" si="6"/>
        <v>0</v>
      </c>
      <c r="AR50" s="526">
        <f t="shared" si="6"/>
        <v>0</v>
      </c>
      <c r="AS50" s="504">
        <f t="shared" si="7"/>
        <v>0</v>
      </c>
      <c r="AT50" s="581">
        <f t="shared" si="8"/>
        <v>0</v>
      </c>
      <c r="AU50" s="410">
        <f t="shared" si="8"/>
        <v>57.302</v>
      </c>
      <c r="AV50" s="504">
        <f t="shared" si="9"/>
        <v>-57.302</v>
      </c>
      <c r="AW50" s="541"/>
      <c r="AX50" s="380"/>
      <c r="AY50" s="396">
        <f>ROUND(VLOOKUP($B50,Test!$A$6:$K$58,4),0)/1000</f>
        <v>57.302</v>
      </c>
      <c r="AZ50" s="380"/>
      <c r="BA50" s="380"/>
      <c r="BB50" s="380"/>
      <c r="BC50" s="380"/>
      <c r="BD50" s="380"/>
      <c r="BE50" s="380"/>
      <c r="BF50" s="380"/>
      <c r="BG50" s="380"/>
      <c r="BH50" s="380"/>
      <c r="BI50" s="380"/>
      <c r="BJ50" s="380"/>
      <c r="BK50" s="380"/>
      <c r="BL50" s="380"/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  <c r="CG50" s="380"/>
      <c r="CH50" s="380"/>
      <c r="CI50" s="380"/>
      <c r="CJ50" s="380"/>
      <c r="CK50" s="380"/>
      <c r="CL50" s="380"/>
      <c r="CM50" s="380"/>
      <c r="CN50" s="380"/>
      <c r="CO50" s="380"/>
      <c r="CP50" s="380"/>
      <c r="CQ50" s="380"/>
      <c r="CR50" s="380"/>
      <c r="CS50" s="380"/>
      <c r="CT50" s="380"/>
      <c r="CU50" s="380"/>
      <c r="CV50" s="380"/>
      <c r="CW50" s="380"/>
      <c r="CX50" s="380"/>
      <c r="CY50" s="380"/>
      <c r="CZ50" s="380"/>
      <c r="DA50" s="380"/>
      <c r="DB50" s="391"/>
      <c r="DC50" s="391"/>
      <c r="DD50" s="380"/>
      <c r="DE50" s="380"/>
      <c r="DF50" s="380"/>
      <c r="DG50" s="380"/>
    </row>
    <row r="51" spans="1:111" s="365" customFormat="1" ht="45" customHeight="1" thickBot="1">
      <c r="A51" s="836" t="s">
        <v>51</v>
      </c>
      <c r="B51" s="837"/>
      <c r="C51" s="838"/>
      <c r="D51" s="480">
        <f t="shared" ref="D51:AV51" si="21">SUM(D7:D50)</f>
        <v>10651.348973126549</v>
      </c>
      <c r="E51" s="480">
        <f t="shared" si="21"/>
        <v>10519.534000000001</v>
      </c>
      <c r="F51" s="549">
        <f t="shared" si="21"/>
        <v>131.81497312654963</v>
      </c>
      <c r="G51" s="478">
        <f t="shared" si="21"/>
        <v>6488.0898891723309</v>
      </c>
      <c r="H51" s="480">
        <f t="shared" si="21"/>
        <v>13517.626000000002</v>
      </c>
      <c r="I51" s="549">
        <f t="shared" si="21"/>
        <v>-7029.5361108276684</v>
      </c>
      <c r="J51" s="478">
        <f t="shared" si="21"/>
        <v>13920.496330591202</v>
      </c>
      <c r="K51" s="480">
        <f t="shared" si="21"/>
        <v>0</v>
      </c>
      <c r="L51" s="554">
        <f t="shared" si="21"/>
        <v>13920.496330591202</v>
      </c>
      <c r="M51" s="480">
        <f t="shared" si="21"/>
        <v>13687.437102114507</v>
      </c>
      <c r="N51" s="480">
        <f t="shared" si="21"/>
        <v>0</v>
      </c>
      <c r="O51" s="549">
        <f t="shared" si="21"/>
        <v>13687.437102114507</v>
      </c>
      <c r="P51" s="478">
        <f t="shared" si="21"/>
        <v>13095.564274507889</v>
      </c>
      <c r="Q51" s="480">
        <f t="shared" si="21"/>
        <v>0</v>
      </c>
      <c r="R51" s="549">
        <f t="shared" si="21"/>
        <v>13095.564274507889</v>
      </c>
      <c r="S51" s="478">
        <f t="shared" si="21"/>
        <v>13312.314522288834</v>
      </c>
      <c r="T51" s="480">
        <f t="shared" si="21"/>
        <v>0</v>
      </c>
      <c r="U51" s="554">
        <f t="shared" si="21"/>
        <v>13312.314522288834</v>
      </c>
      <c r="V51" s="480">
        <f t="shared" si="21"/>
        <v>71155.251091801299</v>
      </c>
      <c r="W51" s="478">
        <f t="shared" si="21"/>
        <v>24037.159999999996</v>
      </c>
      <c r="X51" s="549">
        <f t="shared" si="21"/>
        <v>47118.091091801311</v>
      </c>
      <c r="Y51" s="478">
        <f t="shared" si="21"/>
        <v>13720.301336428229</v>
      </c>
      <c r="Z51" s="480">
        <f t="shared" si="21"/>
        <v>0</v>
      </c>
      <c r="AA51" s="559">
        <f t="shared" si="21"/>
        <v>13720.301336428229</v>
      </c>
      <c r="AB51" s="478">
        <f t="shared" si="21"/>
        <v>12773.820813671471</v>
      </c>
      <c r="AC51" s="480">
        <f t="shared" si="21"/>
        <v>0</v>
      </c>
      <c r="AD51" s="549">
        <f t="shared" si="21"/>
        <v>12773.820813671471</v>
      </c>
      <c r="AE51" s="478">
        <f t="shared" si="21"/>
        <v>14578.812335640498</v>
      </c>
      <c r="AF51" s="480">
        <f t="shared" si="21"/>
        <v>0</v>
      </c>
      <c r="AG51" s="549">
        <f t="shared" si="21"/>
        <v>14578.812335640498</v>
      </c>
      <c r="AH51" s="478">
        <f t="shared" si="21"/>
        <v>13010.382345654269</v>
      </c>
      <c r="AI51" s="480">
        <f t="shared" si="21"/>
        <v>0</v>
      </c>
      <c r="AJ51" s="559">
        <f t="shared" si="21"/>
        <v>13010.382345654269</v>
      </c>
      <c r="AK51" s="478">
        <f t="shared" si="21"/>
        <v>13251.687201307079</v>
      </c>
      <c r="AL51" s="480">
        <f t="shared" si="21"/>
        <v>0</v>
      </c>
      <c r="AM51" s="549">
        <f t="shared" si="21"/>
        <v>13251.687201307079</v>
      </c>
      <c r="AN51" s="478">
        <f t="shared" si="21"/>
        <v>12536.753243532665</v>
      </c>
      <c r="AO51" s="480">
        <f t="shared" si="21"/>
        <v>0</v>
      </c>
      <c r="AP51" s="554">
        <f t="shared" si="21"/>
        <v>12536.753243532665</v>
      </c>
      <c r="AQ51" s="477">
        <f t="shared" si="21"/>
        <v>79871.757276234202</v>
      </c>
      <c r="AR51" s="478">
        <f t="shared" si="21"/>
        <v>0</v>
      </c>
      <c r="AS51" s="483">
        <f t="shared" si="21"/>
        <v>79871.757276234202</v>
      </c>
      <c r="AT51" s="482">
        <f t="shared" si="21"/>
        <v>151027.00836803552</v>
      </c>
      <c r="AU51" s="478">
        <f t="shared" si="21"/>
        <v>24037.159999999996</v>
      </c>
      <c r="AV51" s="483">
        <f t="shared" si="21"/>
        <v>126989.84836803548</v>
      </c>
      <c r="AW51" s="542"/>
      <c r="AX51" s="362"/>
      <c r="AY51" s="517">
        <f>SUM(AY7:AY50)</f>
        <v>13517.626000000002</v>
      </c>
      <c r="AZ51" s="362"/>
      <c r="BA51" s="362"/>
      <c r="BB51" s="362"/>
      <c r="BC51" s="362"/>
      <c r="BD51" s="362"/>
      <c r="BE51" s="362"/>
      <c r="BF51" s="362"/>
      <c r="BG51" s="362"/>
      <c r="BH51" s="362"/>
      <c r="BI51" s="362"/>
      <c r="BJ51" s="362"/>
      <c r="BK51" s="362"/>
      <c r="BL51" s="362"/>
      <c r="BM51" s="362"/>
      <c r="BN51" s="362"/>
      <c r="BO51" s="366"/>
      <c r="BP51" s="366"/>
      <c r="BQ51" s="366"/>
      <c r="BR51" s="366"/>
      <c r="BS51" s="366"/>
      <c r="BT51" s="366"/>
      <c r="BU51" s="366"/>
      <c r="BV51" s="366"/>
      <c r="BW51" s="366"/>
      <c r="BX51" s="366"/>
      <c r="BY51" s="366"/>
      <c r="BZ51" s="366"/>
      <c r="CA51" s="366"/>
      <c r="CB51" s="366"/>
      <c r="CC51" s="366"/>
      <c r="CD51" s="366"/>
      <c r="CE51" s="366"/>
      <c r="CF51" s="366"/>
      <c r="CG51" s="366"/>
      <c r="CH51" s="366"/>
      <c r="CI51" s="366"/>
      <c r="CJ51" s="366"/>
      <c r="CK51" s="366"/>
      <c r="CL51" s="366"/>
      <c r="CM51" s="366"/>
      <c r="CN51" s="366"/>
      <c r="CO51" s="366"/>
      <c r="CP51" s="366"/>
      <c r="CQ51" s="366"/>
      <c r="CR51" s="366"/>
      <c r="CS51" s="366"/>
      <c r="CT51" s="366"/>
      <c r="CU51" s="366"/>
      <c r="CV51" s="366"/>
      <c r="CW51" s="366"/>
      <c r="CX51" s="366"/>
      <c r="CY51" s="366"/>
      <c r="CZ51" s="366"/>
      <c r="DA51" s="366"/>
      <c r="DB51" s="366"/>
      <c r="DC51" s="366"/>
      <c r="DD51" s="366"/>
      <c r="DE51" s="366"/>
      <c r="DF51" s="366"/>
      <c r="DG51" s="366"/>
    </row>
    <row r="52" spans="1:111" s="349" customFormat="1" ht="18">
      <c r="B52" s="350"/>
      <c r="C52" s="351"/>
    </row>
    <row r="53" spans="1:111" s="349" customFormat="1" ht="18">
      <c r="B53" s="350"/>
      <c r="C53" s="351"/>
      <c r="E53" s="606">
        <f>ROUND(E51-Test!$D$63,2)</f>
        <v>-2998.09</v>
      </c>
    </row>
    <row r="54" spans="1:111" s="349" customFormat="1" ht="18">
      <c r="B54" s="350"/>
      <c r="C54" s="351"/>
    </row>
    <row r="55" spans="1:111" s="349" customFormat="1" ht="18">
      <c r="B55" s="350"/>
      <c r="C55" s="351"/>
    </row>
    <row r="56" spans="1:111" s="349" customFormat="1" ht="18">
      <c r="B56" s="350"/>
      <c r="C56" s="351"/>
    </row>
    <row r="57" spans="1:111" s="349" customFormat="1" ht="18">
      <c r="B57" s="350"/>
      <c r="C57" s="351"/>
    </row>
    <row r="58" spans="1:111" s="349" customFormat="1" ht="18">
      <c r="B58" s="350"/>
      <c r="C58" s="351"/>
    </row>
    <row r="59" spans="1:111" s="349" customFormat="1" ht="18">
      <c r="B59" s="350"/>
      <c r="C59" s="351"/>
    </row>
    <row r="60" spans="1:111" s="349" customFormat="1" ht="18">
      <c r="B60" s="350"/>
      <c r="C60" s="351"/>
    </row>
    <row r="61" spans="1:111" s="349" customFormat="1" ht="18">
      <c r="B61" s="350"/>
      <c r="C61" s="351"/>
    </row>
    <row r="62" spans="1:111" s="349" customFormat="1" ht="18">
      <c r="B62" s="350"/>
      <c r="C62" s="351"/>
    </row>
    <row r="63" spans="1:111" s="349" customFormat="1" ht="18">
      <c r="B63" s="350"/>
      <c r="C63" s="351"/>
    </row>
    <row r="64" spans="1:111" s="349" customFormat="1" ht="18">
      <c r="B64" s="350"/>
      <c r="C64" s="351"/>
    </row>
    <row r="65" spans="2:3" s="349" customFormat="1" ht="18">
      <c r="B65" s="350"/>
      <c r="C65" s="351"/>
    </row>
    <row r="66" spans="2:3" s="349" customFormat="1" ht="18">
      <c r="B66" s="350"/>
      <c r="C66" s="351"/>
    </row>
    <row r="67" spans="2:3" s="349" customFormat="1" ht="18">
      <c r="B67" s="350"/>
      <c r="C67" s="351"/>
    </row>
    <row r="68" spans="2:3" s="349" customFormat="1" ht="18">
      <c r="B68" s="350"/>
      <c r="C68" s="351"/>
    </row>
    <row r="69" spans="2:3" s="349" customFormat="1" ht="18">
      <c r="B69" s="350"/>
      <c r="C69" s="351"/>
    </row>
    <row r="70" spans="2:3" s="349" customFormat="1" ht="18">
      <c r="B70" s="350"/>
      <c r="C70" s="351"/>
    </row>
    <row r="71" spans="2:3" s="349" customFormat="1" ht="18">
      <c r="B71" s="350"/>
      <c r="C71" s="351"/>
    </row>
    <row r="72" spans="2:3" s="349" customFormat="1" ht="18">
      <c r="B72" s="350"/>
      <c r="C72" s="351"/>
    </row>
    <row r="73" spans="2:3" s="349" customFormat="1" ht="18">
      <c r="B73" s="350"/>
      <c r="C73" s="351"/>
    </row>
    <row r="74" spans="2:3" s="349" customFormat="1" ht="18">
      <c r="B74" s="350"/>
      <c r="C74" s="351"/>
    </row>
    <row r="75" spans="2:3" s="349" customFormat="1" ht="18">
      <c r="B75" s="350"/>
      <c r="C75" s="351"/>
    </row>
    <row r="76" spans="2:3" s="349" customFormat="1" ht="18">
      <c r="B76" s="350"/>
      <c r="C76" s="351"/>
    </row>
    <row r="77" spans="2:3" s="349" customFormat="1" ht="18">
      <c r="B77" s="350"/>
      <c r="C77" s="351"/>
    </row>
    <row r="78" spans="2:3" s="349" customFormat="1" ht="18">
      <c r="B78" s="350"/>
      <c r="C78" s="351"/>
    </row>
    <row r="79" spans="2:3" s="349" customFormat="1" ht="18">
      <c r="B79" s="350"/>
      <c r="C79" s="351"/>
    </row>
    <row r="80" spans="2:3" s="349" customFormat="1" ht="18">
      <c r="B80" s="350"/>
      <c r="C80" s="351"/>
    </row>
    <row r="81" spans="2:3" s="349" customFormat="1" ht="18">
      <c r="B81" s="350"/>
      <c r="C81" s="351"/>
    </row>
    <row r="82" spans="2:3" s="349" customFormat="1" ht="18">
      <c r="B82" s="350"/>
      <c r="C82" s="351"/>
    </row>
    <row r="83" spans="2:3" s="349" customFormat="1" ht="18">
      <c r="B83" s="350"/>
      <c r="C83" s="351"/>
    </row>
    <row r="84" spans="2:3" s="349" customFormat="1" ht="18">
      <c r="B84" s="350"/>
      <c r="C84" s="351"/>
    </row>
    <row r="85" spans="2:3" s="349" customFormat="1" ht="18">
      <c r="B85" s="350"/>
      <c r="C85" s="351"/>
    </row>
    <row r="86" spans="2:3" s="349" customFormat="1" ht="18">
      <c r="B86" s="350"/>
      <c r="C86" s="351"/>
    </row>
    <row r="87" spans="2:3" s="349" customFormat="1" ht="18">
      <c r="B87" s="350"/>
      <c r="C87" s="351"/>
    </row>
    <row r="88" spans="2:3" s="349" customFormat="1" ht="18">
      <c r="B88" s="350"/>
      <c r="C88" s="351"/>
    </row>
    <row r="89" spans="2:3" s="349" customFormat="1" ht="18">
      <c r="B89" s="350"/>
      <c r="C89" s="351"/>
    </row>
    <row r="90" spans="2:3" s="349" customFormat="1" ht="18">
      <c r="B90" s="350"/>
      <c r="C90" s="351"/>
    </row>
    <row r="91" spans="2:3" s="349" customFormat="1" ht="18">
      <c r="B91" s="350"/>
      <c r="C91" s="351"/>
    </row>
    <row r="92" spans="2:3" s="349" customFormat="1" ht="18">
      <c r="B92" s="350"/>
      <c r="C92" s="351"/>
    </row>
    <row r="93" spans="2:3" s="349" customFormat="1" ht="18">
      <c r="B93" s="350"/>
      <c r="C93" s="351"/>
    </row>
    <row r="94" spans="2:3" s="349" customFormat="1" ht="18">
      <c r="B94" s="350"/>
      <c r="C94" s="351"/>
    </row>
    <row r="95" spans="2:3" s="349" customFormat="1" ht="18">
      <c r="B95" s="350"/>
      <c r="C95" s="351"/>
    </row>
    <row r="96" spans="2:3" s="349" customFormat="1" ht="18">
      <c r="B96" s="350"/>
      <c r="C96" s="351"/>
    </row>
    <row r="97" spans="2:3" s="349" customFormat="1" ht="18">
      <c r="B97" s="350"/>
      <c r="C97" s="351"/>
    </row>
    <row r="98" spans="2:3" s="349" customFormat="1" ht="18">
      <c r="B98" s="350"/>
      <c r="C98" s="351"/>
    </row>
    <row r="99" spans="2:3" s="349" customFormat="1" ht="18">
      <c r="B99" s="350"/>
      <c r="C99" s="351"/>
    </row>
    <row r="100" spans="2:3" s="349" customFormat="1" ht="18">
      <c r="B100" s="350"/>
      <c r="C100" s="351"/>
    </row>
    <row r="101" spans="2:3" s="349" customFormat="1" ht="18">
      <c r="B101" s="350"/>
      <c r="C101" s="351"/>
    </row>
    <row r="102" spans="2:3" s="349" customFormat="1" ht="18">
      <c r="B102" s="350"/>
      <c r="C102" s="351"/>
    </row>
    <row r="103" spans="2:3" s="349" customFormat="1" ht="18">
      <c r="B103" s="350"/>
      <c r="C103" s="351"/>
    </row>
    <row r="104" spans="2:3" s="349" customFormat="1" ht="18">
      <c r="B104" s="350"/>
      <c r="C104" s="351"/>
    </row>
    <row r="105" spans="2:3" s="349" customFormat="1" ht="18">
      <c r="B105" s="350"/>
      <c r="C105" s="351"/>
    </row>
    <row r="106" spans="2:3" s="349" customFormat="1" ht="18">
      <c r="B106" s="350"/>
      <c r="C106" s="351"/>
    </row>
    <row r="107" spans="2:3" s="349" customFormat="1" ht="18">
      <c r="B107" s="350"/>
      <c r="C107" s="351"/>
    </row>
    <row r="108" spans="2:3" s="349" customFormat="1" ht="18">
      <c r="B108" s="350"/>
      <c r="C108" s="351"/>
    </row>
    <row r="109" spans="2:3" s="349" customFormat="1" ht="18">
      <c r="B109" s="350"/>
      <c r="C109" s="351"/>
    </row>
    <row r="110" spans="2:3" s="349" customFormat="1" ht="18">
      <c r="B110" s="350"/>
      <c r="C110" s="351"/>
    </row>
    <row r="111" spans="2:3" s="349" customFormat="1" ht="18">
      <c r="B111" s="350"/>
      <c r="C111" s="351"/>
    </row>
    <row r="112" spans="2:3" s="349" customFormat="1" ht="18">
      <c r="B112" s="350"/>
      <c r="C112" s="351"/>
    </row>
    <row r="113" spans="2:3" s="349" customFormat="1" ht="18">
      <c r="B113" s="350"/>
      <c r="C113" s="351"/>
    </row>
    <row r="114" spans="2:3" s="349" customFormat="1" ht="18">
      <c r="B114" s="350"/>
      <c r="C114" s="351"/>
    </row>
    <row r="115" spans="2:3" s="349" customFormat="1" ht="18">
      <c r="B115" s="350"/>
      <c r="C115" s="351"/>
    </row>
    <row r="116" spans="2:3" s="349" customFormat="1" ht="18">
      <c r="B116" s="350"/>
      <c r="C116" s="351"/>
    </row>
    <row r="117" spans="2:3" s="349" customFormat="1" ht="18">
      <c r="B117" s="350"/>
      <c r="C117" s="351"/>
    </row>
    <row r="118" spans="2:3" s="349" customFormat="1" ht="18">
      <c r="B118" s="350"/>
      <c r="C118" s="351"/>
    </row>
    <row r="119" spans="2:3" s="349" customFormat="1" ht="18">
      <c r="B119" s="350"/>
      <c r="C119" s="351"/>
    </row>
    <row r="120" spans="2:3" s="349" customFormat="1" ht="18">
      <c r="B120" s="350"/>
      <c r="C120" s="351"/>
    </row>
    <row r="121" spans="2:3" s="349" customFormat="1" ht="18">
      <c r="B121" s="350"/>
      <c r="C121" s="351"/>
    </row>
    <row r="122" spans="2:3" s="349" customFormat="1" ht="18">
      <c r="B122" s="350"/>
      <c r="C122" s="351"/>
    </row>
    <row r="123" spans="2:3" s="349" customFormat="1" ht="18">
      <c r="B123" s="350"/>
      <c r="C123" s="351"/>
    </row>
    <row r="124" spans="2:3" s="349" customFormat="1" ht="18">
      <c r="B124" s="350"/>
      <c r="C124" s="351"/>
    </row>
    <row r="125" spans="2:3" s="349" customFormat="1" ht="18">
      <c r="B125" s="350"/>
      <c r="C125" s="351"/>
    </row>
    <row r="126" spans="2:3" s="349" customFormat="1" ht="18">
      <c r="B126" s="350"/>
      <c r="C126" s="351"/>
    </row>
    <row r="127" spans="2:3" s="349" customFormat="1" ht="18">
      <c r="B127" s="350"/>
      <c r="C127" s="351"/>
    </row>
  </sheetData>
  <mergeCells count="19">
    <mergeCell ref="A51:C51"/>
    <mergeCell ref="Y5:AA5"/>
    <mergeCell ref="AB5:AD5"/>
    <mergeCell ref="AE5:AG5"/>
    <mergeCell ref="AH5:AJ5"/>
    <mergeCell ref="A4:A6"/>
    <mergeCell ref="P5:R5"/>
    <mergeCell ref="S5:U5"/>
    <mergeCell ref="V5:X5"/>
    <mergeCell ref="AQ4:AS4"/>
    <mergeCell ref="AT4:AV4"/>
    <mergeCell ref="D5:F5"/>
    <mergeCell ref="G5:I5"/>
    <mergeCell ref="J5:L5"/>
    <mergeCell ref="M5:O5"/>
    <mergeCell ref="AQ5:AS5"/>
    <mergeCell ref="AT5:AV5"/>
    <mergeCell ref="AK5:AM5"/>
    <mergeCell ref="AN5:AP5"/>
  </mergeCells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DT127"/>
  <sheetViews>
    <sheetView showGridLines="0" zoomScale="70" zoomScaleNormal="70" workbookViewId="0">
      <pane xSplit="3" ySplit="6" topLeftCell="M24" activePane="bottomRight" state="frozen"/>
      <selection activeCell="F51" sqref="F51"/>
      <selection pane="topRight" activeCell="F51" sqref="F51"/>
      <selection pane="bottomLeft" activeCell="F51" sqref="F51"/>
      <selection pane="bottomRight" activeCell="R32" sqref="R32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4" width="15.7109375" style="205" customWidth="1"/>
    <col min="45" max="45" width="16.42578125" style="205" customWidth="1"/>
    <col min="46" max="46" width="14.7109375" style="205" bestFit="1" customWidth="1"/>
    <col min="47" max="52" width="15.7109375" style="205" customWidth="1"/>
    <col min="53" max="55" width="15.7109375" style="205" hidden="1" customWidth="1"/>
    <col min="56" max="56" width="16.85546875" style="205" bestFit="1" customWidth="1"/>
    <col min="57" max="57" width="15.7109375" style="205" customWidth="1"/>
    <col min="58" max="58" width="16.85546875" style="205" bestFit="1" customWidth="1"/>
    <col min="59" max="59" width="18.85546875" style="205" customWidth="1"/>
    <col min="60" max="61" width="15.7109375" style="205" hidden="1" customWidth="1"/>
    <col min="62" max="63" width="12.7109375" style="205" customWidth="1"/>
    <col min="64" max="64" width="18.85546875" style="205" hidden="1" customWidth="1"/>
    <col min="65" max="80" width="12.7109375" style="205" customWidth="1"/>
    <col min="81" max="82" width="9.85546875" style="205" customWidth="1"/>
    <col min="83" max="83" width="12.7109375" style="205" customWidth="1"/>
    <col min="84" max="85" width="10" style="205" customWidth="1"/>
    <col min="86" max="86" width="12.7109375" style="205" customWidth="1"/>
    <col min="87" max="88" width="11.5703125" style="205" customWidth="1"/>
    <col min="89" max="118" width="12.7109375" style="205" customWidth="1"/>
    <col min="119" max="120" width="11.7109375" style="205" customWidth="1"/>
    <col min="121" max="124" width="12.5703125" style="205" customWidth="1"/>
    <col min="125" max="16384" width="9.140625" style="205"/>
  </cols>
  <sheetData>
    <row r="1" spans="1:124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24"/>
      <c r="AJ1" s="324"/>
      <c r="AK1" s="324"/>
      <c r="AL1" s="319"/>
      <c r="AM1" s="319"/>
      <c r="AN1" s="319"/>
      <c r="AO1" s="319"/>
      <c r="AP1" s="319"/>
      <c r="AQ1" s="319"/>
      <c r="AR1" s="324"/>
      <c r="AS1" s="324"/>
      <c r="AT1" s="324"/>
      <c r="AX1" s="324"/>
      <c r="AY1" s="324"/>
      <c r="AZ1" s="324"/>
      <c r="BA1" s="324"/>
      <c r="BB1" s="324"/>
      <c r="BC1" s="324"/>
      <c r="BD1" s="323"/>
      <c r="BE1" s="323"/>
      <c r="BF1" s="323"/>
    </row>
    <row r="2" spans="1:124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T2" s="312"/>
      <c r="U2" s="312"/>
      <c r="V2" s="312"/>
      <c r="W2" s="306"/>
      <c r="X2" s="306"/>
      <c r="Y2" s="326"/>
      <c r="Z2" s="326"/>
      <c r="AA2" s="326"/>
      <c r="AB2" s="326"/>
      <c r="AC2" s="317"/>
      <c r="AD2" s="317"/>
      <c r="AE2" s="326"/>
      <c r="AF2" s="324"/>
      <c r="AG2" s="324"/>
      <c r="AH2" s="324"/>
      <c r="AI2" s="326"/>
      <c r="AJ2" s="324"/>
      <c r="AK2" s="324"/>
      <c r="AL2" s="326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124" s="322" customFormat="1" ht="45" customHeight="1" thickBot="1">
      <c r="A3" s="309" t="s">
        <v>297</v>
      </c>
      <c r="B3" s="320"/>
      <c r="L3" s="319"/>
      <c r="T3" s="312"/>
      <c r="U3" s="312"/>
      <c r="V3" s="312"/>
      <c r="X3" s="319"/>
      <c r="AF3" s="324"/>
      <c r="AG3" s="324"/>
      <c r="AH3" s="324"/>
      <c r="AI3" s="324"/>
      <c r="AJ3" s="324"/>
      <c r="AK3" s="324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124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124" s="202" customFormat="1" ht="39.950000000000003" customHeight="1">
      <c r="A5" s="819"/>
      <c r="B5" s="216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  <c r="CB5" s="201"/>
      <c r="CC5" s="201"/>
      <c r="CD5" s="201"/>
      <c r="CE5" s="201"/>
      <c r="CF5" s="201"/>
      <c r="CG5" s="201"/>
      <c r="CH5" s="201"/>
      <c r="CI5" s="201"/>
      <c r="CJ5" s="201"/>
      <c r="CK5" s="201"/>
      <c r="CL5" s="201"/>
      <c r="CM5" s="201"/>
      <c r="CN5" s="201"/>
      <c r="CO5" s="201"/>
      <c r="CP5" s="201"/>
      <c r="CQ5" s="201"/>
      <c r="CR5" s="201"/>
      <c r="CS5" s="201"/>
      <c r="CW5" s="201"/>
      <c r="CX5" s="201"/>
      <c r="CY5" s="201"/>
      <c r="CZ5" s="201"/>
      <c r="DA5" s="201"/>
      <c r="DB5" s="201"/>
      <c r="DC5" s="201"/>
      <c r="DD5" s="201"/>
      <c r="DE5" s="201"/>
      <c r="DF5" s="201"/>
      <c r="DG5" s="201"/>
      <c r="DH5" s="201"/>
      <c r="DI5" s="201"/>
      <c r="DJ5" s="201"/>
      <c r="DK5" s="201"/>
      <c r="DL5" s="201"/>
      <c r="DM5" s="201"/>
      <c r="DN5" s="201"/>
      <c r="DO5" s="201"/>
      <c r="DP5" s="201"/>
      <c r="DQ5" s="201"/>
      <c r="DR5" s="201"/>
      <c r="DS5" s="201"/>
      <c r="DT5" s="201"/>
    </row>
    <row r="6" spans="1:124" s="201" customFormat="1" ht="39.950000000000003" customHeight="1">
      <c r="A6" s="820"/>
      <c r="B6" s="232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3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17"/>
      <c r="BY6" s="217"/>
      <c r="BZ6" s="217"/>
      <c r="CA6" s="217"/>
      <c r="CB6" s="218"/>
      <c r="CC6" s="219"/>
      <c r="CD6" s="219"/>
      <c r="CE6" s="603"/>
      <c r="CF6" s="221"/>
      <c r="CG6" s="221"/>
      <c r="CH6" s="603"/>
      <c r="CI6" s="221"/>
      <c r="CJ6" s="221"/>
      <c r="CK6" s="603"/>
      <c r="CL6" s="221"/>
      <c r="CM6" s="221"/>
      <c r="CN6" s="603"/>
      <c r="CO6" s="221"/>
      <c r="CP6" s="221"/>
      <c r="CQ6" s="603"/>
      <c r="CR6" s="221"/>
      <c r="CS6" s="221"/>
      <c r="CT6" s="221"/>
      <c r="CU6" s="221"/>
      <c r="CV6" s="221"/>
      <c r="CW6" s="603"/>
      <c r="CX6" s="221"/>
      <c r="CY6" s="221"/>
      <c r="CZ6" s="603"/>
      <c r="DA6" s="221"/>
      <c r="DB6" s="221"/>
      <c r="DC6" s="603"/>
      <c r="DD6" s="221"/>
      <c r="DE6" s="221"/>
      <c r="DF6" s="603"/>
      <c r="DG6" s="221"/>
      <c r="DH6" s="221"/>
      <c r="DI6" s="603"/>
      <c r="DJ6" s="221"/>
      <c r="DK6" s="221"/>
      <c r="DL6" s="603"/>
      <c r="DM6" s="221"/>
      <c r="DN6" s="221"/>
      <c r="DO6" s="222"/>
      <c r="DP6" s="222"/>
      <c r="DQ6" s="223"/>
      <c r="DR6" s="223"/>
      <c r="DS6" s="223"/>
      <c r="DT6" s="223"/>
    </row>
    <row r="7" spans="1:124" s="383" customFormat="1" ht="33" customHeight="1">
      <c r="A7" s="388">
        <v>1</v>
      </c>
      <c r="B7" s="399">
        <v>51201</v>
      </c>
      <c r="C7" s="536" t="s">
        <v>0</v>
      </c>
      <c r="D7" s="696"/>
      <c r="E7" s="783">
        <f>'[2]Synchornize Proj.'!D7</f>
        <v>0</v>
      </c>
      <c r="F7" s="673"/>
      <c r="G7" s="675">
        <f>E7-F7</f>
        <v>0</v>
      </c>
      <c r="H7" s="774">
        <f>'[2]Synchornize Proj.'!G7</f>
        <v>0</v>
      </c>
      <c r="I7" s="673"/>
      <c r="J7" s="675">
        <f>H7-I7</f>
        <v>0</v>
      </c>
      <c r="K7" s="774">
        <f>'[2]Synchornize Proj.'!J7</f>
        <v>0</v>
      </c>
      <c r="L7" s="673"/>
      <c r="M7" s="773">
        <f>K7-L7</f>
        <v>0</v>
      </c>
      <c r="N7" s="685"/>
      <c r="O7" s="686"/>
      <c r="P7" s="687"/>
      <c r="Q7" s="774">
        <f>'[2]Synchornize Proj.'!M7</f>
        <v>0</v>
      </c>
      <c r="R7" s="673"/>
      <c r="S7" s="675">
        <f>Q7-R7</f>
        <v>0</v>
      </c>
      <c r="T7" s="774">
        <f>'[2]Synchornize Proj.'!P7</f>
        <v>0</v>
      </c>
      <c r="U7" s="673"/>
      <c r="V7" s="675">
        <f>T7-U7</f>
        <v>0</v>
      </c>
      <c r="W7" s="774">
        <f>'[2]Synchornize Proj.'!S7</f>
        <v>0</v>
      </c>
      <c r="X7" s="673"/>
      <c r="Y7" s="773">
        <f>W7-X7</f>
        <v>0</v>
      </c>
      <c r="Z7" s="685"/>
      <c r="AA7" s="700"/>
      <c r="AB7" s="687"/>
      <c r="AC7" s="779">
        <f>E7+H7+K7+Q7+T7+W7</f>
        <v>0</v>
      </c>
      <c r="AD7" s="776">
        <f>F7+I7+L7+R7+U7+X7</f>
        <v>0</v>
      </c>
      <c r="AE7" s="777">
        <f>AC7-AD7</f>
        <v>0</v>
      </c>
      <c r="AF7" s="772">
        <f>'[2]Synchornize Proj.'!Y7</f>
        <v>0</v>
      </c>
      <c r="AG7" s="673"/>
      <c r="AH7" s="674">
        <f>AF7-AG7</f>
        <v>0</v>
      </c>
      <c r="AI7" s="774">
        <f>'[2]Synchornize Proj.'!AB7</f>
        <v>0</v>
      </c>
      <c r="AJ7" s="673"/>
      <c r="AK7" s="675">
        <f>AI7-AJ7</f>
        <v>0</v>
      </c>
      <c r="AL7" s="774">
        <f>'[2]Synchornize Proj.'!AE7</f>
        <v>0</v>
      </c>
      <c r="AM7" s="673"/>
      <c r="AN7" s="675">
        <f>AL7-AM7</f>
        <v>0</v>
      </c>
      <c r="AO7" s="685"/>
      <c r="AP7" s="703"/>
      <c r="AQ7" s="704"/>
      <c r="AR7" s="774">
        <f>'[2]Synchornize Proj.'!AH7</f>
        <v>0</v>
      </c>
      <c r="AS7" s="673"/>
      <c r="AT7" s="674">
        <f>AR7-AS7</f>
        <v>0</v>
      </c>
      <c r="AU7" s="774">
        <f>'[2]Synchornize Proj.'!AK7</f>
        <v>0</v>
      </c>
      <c r="AV7" s="673"/>
      <c r="AW7" s="675">
        <f>AU7-AV7</f>
        <v>0</v>
      </c>
      <c r="AX7" s="784">
        <f>'[2]Synchornize Proj.'!AN7</f>
        <v>0</v>
      </c>
      <c r="AY7" s="673"/>
      <c r="AZ7" s="773">
        <f>AX7-AY7</f>
        <v>0</v>
      </c>
      <c r="BA7" s="725"/>
      <c r="BB7" s="728"/>
      <c r="BC7" s="728"/>
      <c r="BD7" s="711">
        <f t="shared" ref="BD7:BE49" si="0">AF7+AI7+AL7+AR7+AU7+AX7</f>
        <v>0</v>
      </c>
      <c r="BE7" s="715">
        <f t="shared" si="0"/>
        <v>0</v>
      </c>
      <c r="BF7" s="716">
        <f>BD7-BE7</f>
        <v>0</v>
      </c>
      <c r="BG7" s="717">
        <f>AC7+BD7</f>
        <v>0</v>
      </c>
      <c r="BH7" s="672">
        <f>AD7+BE7</f>
        <v>0</v>
      </c>
      <c r="BI7" s="677">
        <f>BG7-BH7</f>
        <v>0</v>
      </c>
      <c r="BJ7" s="541"/>
      <c r="BK7" s="380"/>
      <c r="BL7" s="374">
        <f>ROUND(VLOOKUP($B7,Test!$A$6:$K$58,4),0)/1000</f>
        <v>31.4</v>
      </c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  <c r="CG7" s="380"/>
      <c r="CH7" s="380"/>
      <c r="CI7" s="380"/>
      <c r="CJ7" s="380"/>
      <c r="CK7" s="380"/>
      <c r="CL7" s="380"/>
      <c r="CM7" s="380"/>
      <c r="CN7" s="380"/>
      <c r="CO7" s="380"/>
      <c r="CP7" s="380"/>
      <c r="CQ7" s="380"/>
      <c r="CR7" s="380"/>
      <c r="CS7" s="380"/>
      <c r="CT7" s="380"/>
      <c r="CU7" s="380"/>
      <c r="CV7" s="380"/>
      <c r="CW7" s="380"/>
      <c r="CX7" s="380"/>
      <c r="CY7" s="380"/>
      <c r="CZ7" s="380"/>
      <c r="DA7" s="380"/>
      <c r="DB7" s="380"/>
      <c r="DC7" s="380"/>
      <c r="DD7" s="380"/>
      <c r="DE7" s="380"/>
      <c r="DF7" s="380"/>
      <c r="DG7" s="380"/>
      <c r="DH7" s="380"/>
      <c r="DI7" s="380"/>
      <c r="DJ7" s="380"/>
      <c r="DK7" s="380"/>
      <c r="DL7" s="380"/>
      <c r="DM7" s="380"/>
      <c r="DN7" s="380"/>
      <c r="DO7" s="391"/>
      <c r="DP7" s="391"/>
      <c r="DQ7" s="380"/>
      <c r="DR7" s="380"/>
      <c r="DS7" s="380"/>
      <c r="DT7" s="380"/>
    </row>
    <row r="8" spans="1:124" s="383" customFormat="1" ht="33" customHeight="1">
      <c r="A8" s="388">
        <f>A7+1</f>
        <v>2</v>
      </c>
      <c r="B8" s="399">
        <v>51202</v>
      </c>
      <c r="C8" s="536" t="s">
        <v>1</v>
      </c>
      <c r="D8" s="697" t="s">
        <v>252</v>
      </c>
      <c r="E8" s="672">
        <f>'[2]Synchornize Proj.'!D8</f>
        <v>0</v>
      </c>
      <c r="F8" s="673"/>
      <c r="G8" s="675">
        <f t="shared" ref="G8:G50" si="1">E8-F8</f>
        <v>0</v>
      </c>
      <c r="H8" s="673">
        <f>'[2]Synchornize Proj.'!G8</f>
        <v>0</v>
      </c>
      <c r="I8" s="673"/>
      <c r="J8" s="675">
        <f t="shared" ref="J8:J50" si="2">H8-I8</f>
        <v>0</v>
      </c>
      <c r="K8" s="673">
        <f>'[2]Synchornize Proj.'!J8</f>
        <v>0</v>
      </c>
      <c r="L8" s="673"/>
      <c r="M8" s="773">
        <f t="shared" ref="M8:M50" si="3">K8-L8</f>
        <v>0</v>
      </c>
      <c r="N8" s="688"/>
      <c r="O8" s="689"/>
      <c r="P8" s="690"/>
      <c r="Q8" s="673">
        <f>'[2]Synchornize Proj.'!M8</f>
        <v>0</v>
      </c>
      <c r="R8" s="673"/>
      <c r="S8" s="675">
        <f t="shared" ref="S8:S50" si="4">Q8-R8</f>
        <v>0</v>
      </c>
      <c r="T8" s="673">
        <f>'[2]Synchornize Proj.'!P8</f>
        <v>0</v>
      </c>
      <c r="U8" s="673"/>
      <c r="V8" s="675">
        <f t="shared" ref="V8:V50" si="5">T8-U8</f>
        <v>0</v>
      </c>
      <c r="W8" s="673">
        <f>'[2]Synchornize Proj.'!S8</f>
        <v>0</v>
      </c>
      <c r="X8" s="673"/>
      <c r="Y8" s="773">
        <f t="shared" ref="Y8:Y50" si="6">W8-X8</f>
        <v>0</v>
      </c>
      <c r="Z8" s="688"/>
      <c r="AA8" s="701"/>
      <c r="AB8" s="690"/>
      <c r="AC8" s="779">
        <f t="shared" ref="AC8:AD30" si="7">E8+H8+K8+Q8+T8+W8</f>
        <v>0</v>
      </c>
      <c r="AD8" s="776">
        <f t="shared" si="7"/>
        <v>0</v>
      </c>
      <c r="AE8" s="777">
        <f t="shared" ref="AE8:AE50" si="8">AC8-AD8</f>
        <v>0</v>
      </c>
      <c r="AF8" s="672">
        <f>'[2]Synchornize Proj.'!Y8</f>
        <v>0</v>
      </c>
      <c r="AG8" s="673"/>
      <c r="AH8" s="674">
        <f t="shared" ref="AH8:AH50" si="9">AF8-AG8</f>
        <v>0</v>
      </c>
      <c r="AI8" s="673">
        <f>'[2]Synchornize Proj.'!AB8</f>
        <v>0</v>
      </c>
      <c r="AJ8" s="673"/>
      <c r="AK8" s="675">
        <f t="shared" ref="AK8:AK50" si="10">AI8-AJ8</f>
        <v>0</v>
      </c>
      <c r="AL8" s="673">
        <f>'[2]Synchornize Proj.'!AE8</f>
        <v>0</v>
      </c>
      <c r="AM8" s="673"/>
      <c r="AN8" s="675">
        <f t="shared" ref="AN8:AN50" si="11">AL8-AM8</f>
        <v>0</v>
      </c>
      <c r="AO8" s="688"/>
      <c r="AP8" s="689"/>
      <c r="AQ8" s="690"/>
      <c r="AR8" s="673">
        <f>'[2]Synchornize Proj.'!AH8</f>
        <v>0</v>
      </c>
      <c r="AS8" s="673"/>
      <c r="AT8" s="674">
        <f t="shared" ref="AT8:AT50" si="12">AR8-AS8</f>
        <v>0</v>
      </c>
      <c r="AU8" s="673">
        <f>'[2]Synchornize Proj.'!AK8</f>
        <v>0</v>
      </c>
      <c r="AV8" s="673"/>
      <c r="AW8" s="675">
        <f t="shared" ref="AW8:AW50" si="13">AU8-AV8</f>
        <v>0</v>
      </c>
      <c r="AX8" s="673">
        <f>'[2]Synchornize Proj.'!AN8</f>
        <v>0</v>
      </c>
      <c r="AY8" s="673"/>
      <c r="AZ8" s="773">
        <f t="shared" ref="AZ8:AZ50" si="14">AX8-AY8</f>
        <v>0</v>
      </c>
      <c r="BA8" s="688">
        <f t="shared" ref="BA8:BB50" si="15">+AR8+AU8+AX8</f>
        <v>0</v>
      </c>
      <c r="BB8" s="701">
        <f t="shared" si="15"/>
        <v>0</v>
      </c>
      <c r="BC8" s="706">
        <f t="shared" ref="BC8:BC50" si="16">BA8-BB8</f>
        <v>0</v>
      </c>
      <c r="BD8" s="711">
        <f t="shared" si="0"/>
        <v>0</v>
      </c>
      <c r="BE8" s="715">
        <f t="shared" si="0"/>
        <v>0</v>
      </c>
      <c r="BF8" s="716">
        <f t="shared" ref="BF8:BF50" si="17">BD8-BE8</f>
        <v>0</v>
      </c>
      <c r="BG8" s="717">
        <f t="shared" ref="BG8:BH50" si="18">AC8+BD8</f>
        <v>0</v>
      </c>
      <c r="BH8" s="672">
        <f t="shared" si="18"/>
        <v>0</v>
      </c>
      <c r="BI8" s="677">
        <f t="shared" ref="BI8:BI50" si="19">BG8-BH8</f>
        <v>0</v>
      </c>
      <c r="BJ8" s="541"/>
      <c r="BK8" s="380"/>
      <c r="BL8" s="374">
        <f>ROUND(VLOOKUP($B8,Test!$A$6:$K$58,4),0)/1000</f>
        <v>815.17100000000005</v>
      </c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  <c r="CG8" s="380"/>
      <c r="CH8" s="380"/>
      <c r="CI8" s="380"/>
      <c r="CJ8" s="380"/>
      <c r="CK8" s="380"/>
      <c r="CL8" s="380"/>
      <c r="CM8" s="380"/>
      <c r="CN8" s="380"/>
      <c r="CO8" s="380"/>
      <c r="CP8" s="380"/>
      <c r="CQ8" s="380"/>
      <c r="CR8" s="380"/>
      <c r="CS8" s="380"/>
      <c r="CT8" s="380"/>
      <c r="CU8" s="380"/>
      <c r="CV8" s="380"/>
      <c r="CW8" s="380"/>
      <c r="CX8" s="380"/>
      <c r="CY8" s="380"/>
      <c r="CZ8" s="380"/>
      <c r="DA8" s="380"/>
      <c r="DB8" s="380"/>
      <c r="DC8" s="380"/>
      <c r="DD8" s="380"/>
      <c r="DE8" s="380"/>
      <c r="DF8" s="380"/>
      <c r="DG8" s="380"/>
      <c r="DH8" s="380"/>
      <c r="DI8" s="380"/>
      <c r="DJ8" s="380"/>
      <c r="DK8" s="380"/>
      <c r="DL8" s="380"/>
      <c r="DM8" s="380"/>
      <c r="DN8" s="380"/>
      <c r="DO8" s="391"/>
      <c r="DP8" s="391"/>
      <c r="DQ8" s="380"/>
      <c r="DR8" s="380"/>
      <c r="DS8" s="380"/>
      <c r="DT8" s="380"/>
    </row>
    <row r="9" spans="1:124" s="383" customFormat="1" ht="33" customHeight="1">
      <c r="A9" s="388">
        <f t="shared" ref="A9:A50" si="20">A8+1</f>
        <v>3</v>
      </c>
      <c r="B9" s="399">
        <v>51203</v>
      </c>
      <c r="C9" s="536" t="s">
        <v>2</v>
      </c>
      <c r="D9" s="697" t="s">
        <v>253</v>
      </c>
      <c r="E9" s="680">
        <f>'[2]Synchornize Proj.'!D9</f>
        <v>0</v>
      </c>
      <c r="F9" s="673"/>
      <c r="G9" s="675">
        <f t="shared" si="1"/>
        <v>0</v>
      </c>
      <c r="H9" s="681">
        <f>'[2]Synchornize Proj.'!G9</f>
        <v>0</v>
      </c>
      <c r="I9" s="673"/>
      <c r="J9" s="675">
        <f t="shared" si="2"/>
        <v>0</v>
      </c>
      <c r="K9" s="681">
        <f>'[2]Synchornize Proj.'!J9</f>
        <v>0</v>
      </c>
      <c r="L9" s="673"/>
      <c r="M9" s="773">
        <f t="shared" si="3"/>
        <v>0</v>
      </c>
      <c r="N9" s="688"/>
      <c r="O9" s="689"/>
      <c r="P9" s="690"/>
      <c r="Q9" s="681">
        <f>'[2]Synchornize Proj.'!M9</f>
        <v>0</v>
      </c>
      <c r="R9" s="673"/>
      <c r="S9" s="675">
        <f t="shared" si="4"/>
        <v>0</v>
      </c>
      <c r="T9" s="681">
        <f>'[2]Synchornize Proj.'!P9</f>
        <v>0</v>
      </c>
      <c r="U9" s="673"/>
      <c r="V9" s="675">
        <f t="shared" si="5"/>
        <v>0</v>
      </c>
      <c r="W9" s="681">
        <f>'[2]Synchornize Proj.'!S9</f>
        <v>0</v>
      </c>
      <c r="X9" s="673"/>
      <c r="Y9" s="773">
        <f t="shared" si="6"/>
        <v>0</v>
      </c>
      <c r="Z9" s="688"/>
      <c r="AA9" s="701"/>
      <c r="AB9" s="690"/>
      <c r="AC9" s="779">
        <f t="shared" si="7"/>
        <v>0</v>
      </c>
      <c r="AD9" s="776">
        <f t="shared" si="7"/>
        <v>0</v>
      </c>
      <c r="AE9" s="777">
        <f t="shared" si="8"/>
        <v>0</v>
      </c>
      <c r="AF9" s="680">
        <f>'[2]Synchornize Proj.'!Y9</f>
        <v>0</v>
      </c>
      <c r="AG9" s="673"/>
      <c r="AH9" s="674">
        <f t="shared" si="9"/>
        <v>0</v>
      </c>
      <c r="AI9" s="681">
        <f>'[2]Synchornize Proj.'!AB9</f>
        <v>0</v>
      </c>
      <c r="AJ9" s="673"/>
      <c r="AK9" s="675">
        <f t="shared" si="10"/>
        <v>0</v>
      </c>
      <c r="AL9" s="681">
        <f>'[2]Synchornize Proj.'!AE9</f>
        <v>0</v>
      </c>
      <c r="AM9" s="673"/>
      <c r="AN9" s="675">
        <f t="shared" si="11"/>
        <v>0</v>
      </c>
      <c r="AO9" s="688"/>
      <c r="AP9" s="689"/>
      <c r="AQ9" s="690"/>
      <c r="AR9" s="681">
        <f>'[2]Synchornize Proj.'!AH9</f>
        <v>0</v>
      </c>
      <c r="AS9" s="673"/>
      <c r="AT9" s="674">
        <f t="shared" si="12"/>
        <v>0</v>
      </c>
      <c r="AU9" s="681">
        <f>'[2]Synchornize Proj.'!AK9</f>
        <v>0</v>
      </c>
      <c r="AV9" s="673"/>
      <c r="AW9" s="675">
        <f t="shared" si="13"/>
        <v>0</v>
      </c>
      <c r="AX9" s="681">
        <f>'[2]Synchornize Proj.'!AN9</f>
        <v>0</v>
      </c>
      <c r="AY9" s="673"/>
      <c r="AZ9" s="773">
        <f t="shared" si="14"/>
        <v>0</v>
      </c>
      <c r="BA9" s="688">
        <f t="shared" si="15"/>
        <v>0</v>
      </c>
      <c r="BB9" s="701">
        <f t="shared" si="15"/>
        <v>0</v>
      </c>
      <c r="BC9" s="706">
        <f t="shared" si="16"/>
        <v>0</v>
      </c>
      <c r="BD9" s="711">
        <f t="shared" si="0"/>
        <v>0</v>
      </c>
      <c r="BE9" s="715">
        <f t="shared" si="0"/>
        <v>0</v>
      </c>
      <c r="BF9" s="716">
        <f t="shared" si="17"/>
        <v>0</v>
      </c>
      <c r="BG9" s="717">
        <f t="shared" si="18"/>
        <v>0</v>
      </c>
      <c r="BH9" s="680">
        <f t="shared" si="18"/>
        <v>0</v>
      </c>
      <c r="BI9" s="677">
        <f t="shared" si="19"/>
        <v>0</v>
      </c>
      <c r="BJ9" s="541"/>
      <c r="BK9" s="380"/>
      <c r="BL9" s="374">
        <f>ROUND(VLOOKUP($B9,Test!$A$6:$K$58,4),0)/1000</f>
        <v>55.905999999999999</v>
      </c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  <c r="CG9" s="380"/>
      <c r="CH9" s="380"/>
      <c r="CI9" s="380"/>
      <c r="CJ9" s="380"/>
      <c r="CK9" s="380"/>
      <c r="CL9" s="380"/>
      <c r="CM9" s="380"/>
      <c r="CN9" s="380"/>
      <c r="CO9" s="380"/>
      <c r="CP9" s="380"/>
      <c r="CQ9" s="380"/>
      <c r="CR9" s="380"/>
      <c r="CS9" s="380"/>
      <c r="CT9" s="380"/>
      <c r="CU9" s="380"/>
      <c r="CV9" s="380"/>
      <c r="CW9" s="380"/>
      <c r="CX9" s="380"/>
      <c r="CY9" s="380"/>
      <c r="CZ9" s="380"/>
      <c r="DA9" s="380"/>
      <c r="DB9" s="380"/>
      <c r="DC9" s="380"/>
      <c r="DD9" s="380"/>
      <c r="DE9" s="380"/>
      <c r="DF9" s="380"/>
      <c r="DG9" s="380"/>
      <c r="DH9" s="380"/>
      <c r="DI9" s="380"/>
      <c r="DJ9" s="380"/>
      <c r="DK9" s="380"/>
      <c r="DL9" s="380"/>
      <c r="DM9" s="380"/>
      <c r="DN9" s="380"/>
      <c r="DO9" s="391"/>
      <c r="DP9" s="391"/>
      <c r="DQ9" s="380"/>
      <c r="DR9" s="380"/>
      <c r="DS9" s="380"/>
      <c r="DT9" s="380"/>
    </row>
    <row r="10" spans="1:124" s="383" customFormat="1" ht="33" customHeight="1">
      <c r="A10" s="388">
        <f t="shared" si="20"/>
        <v>4</v>
      </c>
      <c r="B10" s="399">
        <v>51299</v>
      </c>
      <c r="C10" s="536" t="s">
        <v>3</v>
      </c>
      <c r="D10" s="697" t="s">
        <v>254</v>
      </c>
      <c r="E10" s="672">
        <f>'[2]Synchornize Proj.'!D10</f>
        <v>0</v>
      </c>
      <c r="F10" s="673"/>
      <c r="G10" s="675">
        <f t="shared" si="1"/>
        <v>0</v>
      </c>
      <c r="H10" s="673">
        <f>'[2]Synchornize Proj.'!G10</f>
        <v>0</v>
      </c>
      <c r="I10" s="673"/>
      <c r="J10" s="675">
        <f t="shared" si="2"/>
        <v>0</v>
      </c>
      <c r="K10" s="673">
        <f>'[2]Synchornize Proj.'!J10</f>
        <v>0</v>
      </c>
      <c r="L10" s="673"/>
      <c r="M10" s="773">
        <f t="shared" si="3"/>
        <v>0</v>
      </c>
      <c r="N10" s="688"/>
      <c r="O10" s="689"/>
      <c r="P10" s="690"/>
      <c r="Q10" s="673">
        <f>'[2]Synchornize Proj.'!M10</f>
        <v>0</v>
      </c>
      <c r="R10" s="673"/>
      <c r="S10" s="675">
        <f t="shared" si="4"/>
        <v>0</v>
      </c>
      <c r="T10" s="673">
        <f>'[2]Synchornize Proj.'!P10</f>
        <v>0</v>
      </c>
      <c r="U10" s="673"/>
      <c r="V10" s="675">
        <f t="shared" si="5"/>
        <v>0</v>
      </c>
      <c r="W10" s="673">
        <f>'[2]Synchornize Proj.'!S10</f>
        <v>0</v>
      </c>
      <c r="X10" s="673"/>
      <c r="Y10" s="773">
        <f t="shared" si="6"/>
        <v>0</v>
      </c>
      <c r="Z10" s="688"/>
      <c r="AA10" s="701"/>
      <c r="AB10" s="690"/>
      <c r="AC10" s="779">
        <f t="shared" si="7"/>
        <v>0</v>
      </c>
      <c r="AD10" s="776">
        <f t="shared" si="7"/>
        <v>0</v>
      </c>
      <c r="AE10" s="777">
        <f t="shared" si="8"/>
        <v>0</v>
      </c>
      <c r="AF10" s="672">
        <f>'[2]Synchornize Proj.'!Y10</f>
        <v>0</v>
      </c>
      <c r="AG10" s="673"/>
      <c r="AH10" s="674">
        <f t="shared" si="9"/>
        <v>0</v>
      </c>
      <c r="AI10" s="673">
        <f>'[2]Synchornize Proj.'!AB10</f>
        <v>0</v>
      </c>
      <c r="AJ10" s="673"/>
      <c r="AK10" s="675">
        <f t="shared" si="10"/>
        <v>0</v>
      </c>
      <c r="AL10" s="673">
        <f>'[2]Synchornize Proj.'!AE10</f>
        <v>0</v>
      </c>
      <c r="AM10" s="673"/>
      <c r="AN10" s="675">
        <f t="shared" si="11"/>
        <v>0</v>
      </c>
      <c r="AO10" s="688"/>
      <c r="AP10" s="689"/>
      <c r="AQ10" s="690"/>
      <c r="AR10" s="673">
        <f>'[2]Synchornize Proj.'!AH10</f>
        <v>0</v>
      </c>
      <c r="AS10" s="673"/>
      <c r="AT10" s="674">
        <f t="shared" si="12"/>
        <v>0</v>
      </c>
      <c r="AU10" s="673">
        <f>'[2]Synchornize Proj.'!AK10</f>
        <v>0</v>
      </c>
      <c r="AV10" s="673"/>
      <c r="AW10" s="675">
        <f t="shared" si="13"/>
        <v>0</v>
      </c>
      <c r="AX10" s="673">
        <f>'[2]Synchornize Proj.'!AN10</f>
        <v>0</v>
      </c>
      <c r="AY10" s="673"/>
      <c r="AZ10" s="773">
        <f t="shared" si="14"/>
        <v>0</v>
      </c>
      <c r="BA10" s="688">
        <f t="shared" si="15"/>
        <v>0</v>
      </c>
      <c r="BB10" s="701">
        <f t="shared" si="15"/>
        <v>0</v>
      </c>
      <c r="BC10" s="706">
        <f t="shared" si="16"/>
        <v>0</v>
      </c>
      <c r="BD10" s="711">
        <f t="shared" si="0"/>
        <v>0</v>
      </c>
      <c r="BE10" s="715">
        <f t="shared" si="0"/>
        <v>0</v>
      </c>
      <c r="BF10" s="716">
        <f t="shared" si="17"/>
        <v>0</v>
      </c>
      <c r="BG10" s="717">
        <f t="shared" si="18"/>
        <v>0</v>
      </c>
      <c r="BH10" s="672">
        <f t="shared" si="18"/>
        <v>0</v>
      </c>
      <c r="BI10" s="677">
        <f t="shared" si="19"/>
        <v>0</v>
      </c>
      <c r="BJ10" s="541"/>
      <c r="BK10" s="380"/>
      <c r="BL10" s="374">
        <f>ROUND(VLOOKUP($B10,Test!$A$6:$K$58,4),0)/1000</f>
        <v>63.598999999999997</v>
      </c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  <c r="CG10" s="380"/>
      <c r="CH10" s="380"/>
      <c r="CI10" s="380"/>
      <c r="CJ10" s="380"/>
      <c r="CK10" s="380"/>
      <c r="CL10" s="380"/>
      <c r="CM10" s="380"/>
      <c r="CN10" s="380"/>
      <c r="CO10" s="380"/>
      <c r="CP10" s="380"/>
      <c r="CQ10" s="380"/>
      <c r="CR10" s="380"/>
      <c r="CS10" s="380"/>
      <c r="CT10" s="380"/>
      <c r="CU10" s="380"/>
      <c r="CV10" s="380"/>
      <c r="CW10" s="380"/>
      <c r="CX10" s="380"/>
      <c r="CY10" s="380"/>
      <c r="CZ10" s="380"/>
      <c r="DA10" s="380"/>
      <c r="DB10" s="380"/>
      <c r="DC10" s="380"/>
      <c r="DD10" s="380"/>
      <c r="DE10" s="380"/>
      <c r="DF10" s="380"/>
      <c r="DG10" s="380"/>
      <c r="DH10" s="380"/>
      <c r="DI10" s="380"/>
      <c r="DJ10" s="380"/>
      <c r="DK10" s="380"/>
      <c r="DL10" s="380"/>
      <c r="DM10" s="380"/>
      <c r="DN10" s="380"/>
      <c r="DO10" s="391"/>
      <c r="DP10" s="391"/>
      <c r="DQ10" s="380"/>
      <c r="DR10" s="380"/>
      <c r="DS10" s="380"/>
      <c r="DT10" s="380"/>
    </row>
    <row r="11" spans="1:124" s="383" customFormat="1" ht="33" customHeight="1">
      <c r="A11" s="388">
        <f t="shared" si="20"/>
        <v>5</v>
      </c>
      <c r="B11" s="399">
        <v>51301</v>
      </c>
      <c r="C11" s="536" t="s">
        <v>4</v>
      </c>
      <c r="D11" s="697" t="s">
        <v>255</v>
      </c>
      <c r="E11" s="672">
        <f>'[2]Synchornize Proj.'!D11</f>
        <v>0</v>
      </c>
      <c r="F11" s="673"/>
      <c r="G11" s="675">
        <f t="shared" si="1"/>
        <v>0</v>
      </c>
      <c r="H11" s="673">
        <f>'[2]Synchornize Proj.'!G11</f>
        <v>0</v>
      </c>
      <c r="I11" s="673"/>
      <c r="J11" s="675">
        <f t="shared" si="2"/>
        <v>0</v>
      </c>
      <c r="K11" s="673">
        <f>'[2]Synchornize Proj.'!J11</f>
        <v>0</v>
      </c>
      <c r="L11" s="673"/>
      <c r="M11" s="773">
        <f t="shared" si="3"/>
        <v>0</v>
      </c>
      <c r="N11" s="688"/>
      <c r="O11" s="689"/>
      <c r="P11" s="690"/>
      <c r="Q11" s="673">
        <f>'[2]Synchornize Proj.'!M11</f>
        <v>0</v>
      </c>
      <c r="R11" s="673"/>
      <c r="S11" s="675">
        <f t="shared" si="4"/>
        <v>0</v>
      </c>
      <c r="T11" s="673">
        <f>'[2]Synchornize Proj.'!P11</f>
        <v>0</v>
      </c>
      <c r="U11" s="673"/>
      <c r="V11" s="675">
        <f t="shared" si="5"/>
        <v>0</v>
      </c>
      <c r="W11" s="673">
        <f>'[2]Synchornize Proj.'!S11</f>
        <v>0</v>
      </c>
      <c r="X11" s="673"/>
      <c r="Y11" s="773">
        <f t="shared" si="6"/>
        <v>0</v>
      </c>
      <c r="Z11" s="688"/>
      <c r="AA11" s="701"/>
      <c r="AB11" s="690"/>
      <c r="AC11" s="779">
        <f t="shared" si="7"/>
        <v>0</v>
      </c>
      <c r="AD11" s="776">
        <f t="shared" si="7"/>
        <v>0</v>
      </c>
      <c r="AE11" s="777">
        <f t="shared" si="8"/>
        <v>0</v>
      </c>
      <c r="AF11" s="672">
        <f>'[2]Synchornize Proj.'!Y11</f>
        <v>0</v>
      </c>
      <c r="AG11" s="673"/>
      <c r="AH11" s="674">
        <f t="shared" si="9"/>
        <v>0</v>
      </c>
      <c r="AI11" s="673">
        <f>'[2]Synchornize Proj.'!AB11</f>
        <v>0</v>
      </c>
      <c r="AJ11" s="673"/>
      <c r="AK11" s="675">
        <f t="shared" si="10"/>
        <v>0</v>
      </c>
      <c r="AL11" s="673">
        <f>'[2]Synchornize Proj.'!AE11</f>
        <v>0</v>
      </c>
      <c r="AM11" s="673"/>
      <c r="AN11" s="675">
        <f t="shared" si="11"/>
        <v>0</v>
      </c>
      <c r="AO11" s="688"/>
      <c r="AP11" s="689"/>
      <c r="AQ11" s="690"/>
      <c r="AR11" s="673">
        <f>'[2]Synchornize Proj.'!AH11</f>
        <v>0</v>
      </c>
      <c r="AS11" s="673"/>
      <c r="AT11" s="674">
        <f t="shared" si="12"/>
        <v>0</v>
      </c>
      <c r="AU11" s="673">
        <f>'[2]Synchornize Proj.'!AK11</f>
        <v>0</v>
      </c>
      <c r="AV11" s="673"/>
      <c r="AW11" s="675">
        <f t="shared" si="13"/>
        <v>0</v>
      </c>
      <c r="AX11" s="673">
        <f>'[2]Synchornize Proj.'!AN11</f>
        <v>0</v>
      </c>
      <c r="AY11" s="673"/>
      <c r="AZ11" s="773">
        <f t="shared" si="14"/>
        <v>0</v>
      </c>
      <c r="BA11" s="688">
        <f t="shared" si="15"/>
        <v>0</v>
      </c>
      <c r="BB11" s="701">
        <f t="shared" si="15"/>
        <v>0</v>
      </c>
      <c r="BC11" s="706">
        <f t="shared" si="16"/>
        <v>0</v>
      </c>
      <c r="BD11" s="711">
        <f t="shared" si="0"/>
        <v>0</v>
      </c>
      <c r="BE11" s="715">
        <f t="shared" si="0"/>
        <v>0</v>
      </c>
      <c r="BF11" s="716">
        <f t="shared" si="17"/>
        <v>0</v>
      </c>
      <c r="BG11" s="717">
        <f t="shared" si="18"/>
        <v>0</v>
      </c>
      <c r="BH11" s="672">
        <f t="shared" si="18"/>
        <v>0</v>
      </c>
      <c r="BI11" s="677">
        <f t="shared" si="19"/>
        <v>0</v>
      </c>
      <c r="BJ11" s="541"/>
      <c r="BK11" s="380"/>
      <c r="BL11" s="374">
        <f>ROUND(VLOOKUP($B11,Test!$A$6:$K$58,4),0)/1000</f>
        <v>4493.2969999999996</v>
      </c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  <c r="CG11" s="380"/>
      <c r="CH11" s="380"/>
      <c r="CI11" s="380"/>
      <c r="CJ11" s="380"/>
      <c r="CK11" s="380"/>
      <c r="CL11" s="380"/>
      <c r="CM11" s="380"/>
      <c r="CN11" s="380"/>
      <c r="CO11" s="380"/>
      <c r="CP11" s="380"/>
      <c r="CQ11" s="380"/>
      <c r="CR11" s="380"/>
      <c r="CS11" s="380"/>
      <c r="CT11" s="380"/>
      <c r="CU11" s="380"/>
      <c r="CV11" s="380"/>
      <c r="CW11" s="380"/>
      <c r="CX11" s="380"/>
      <c r="CY11" s="380"/>
      <c r="CZ11" s="380"/>
      <c r="DA11" s="380"/>
      <c r="DB11" s="380"/>
      <c r="DC11" s="380"/>
      <c r="DD11" s="380"/>
      <c r="DE11" s="380"/>
      <c r="DF11" s="380"/>
      <c r="DG11" s="380"/>
      <c r="DH11" s="380"/>
      <c r="DI11" s="380"/>
      <c r="DJ11" s="380"/>
      <c r="DK11" s="380"/>
      <c r="DL11" s="380"/>
      <c r="DM11" s="380"/>
      <c r="DN11" s="380"/>
      <c r="DO11" s="391"/>
      <c r="DP11" s="391"/>
      <c r="DQ11" s="380"/>
      <c r="DR11" s="380"/>
      <c r="DS11" s="380"/>
      <c r="DT11" s="380"/>
    </row>
    <row r="12" spans="1:124" s="383" customFormat="1" ht="33" customHeight="1">
      <c r="A12" s="388">
        <f t="shared" si="20"/>
        <v>6</v>
      </c>
      <c r="B12" s="399">
        <v>51302</v>
      </c>
      <c r="C12" s="536" t="s">
        <v>5</v>
      </c>
      <c r="D12" s="697" t="s">
        <v>256</v>
      </c>
      <c r="E12" s="672">
        <f>'[2]Synchornize Proj.'!D12</f>
        <v>0</v>
      </c>
      <c r="F12" s="673"/>
      <c r="G12" s="675">
        <f t="shared" si="1"/>
        <v>0</v>
      </c>
      <c r="H12" s="673">
        <f>'[2]Synchornize Proj.'!G12</f>
        <v>0</v>
      </c>
      <c r="I12" s="673"/>
      <c r="J12" s="675">
        <f t="shared" si="2"/>
        <v>0</v>
      </c>
      <c r="K12" s="673">
        <f>'[2]Synchornize Proj.'!J12</f>
        <v>0</v>
      </c>
      <c r="L12" s="673"/>
      <c r="M12" s="773">
        <f t="shared" si="3"/>
        <v>0</v>
      </c>
      <c r="N12" s="688"/>
      <c r="O12" s="689"/>
      <c r="P12" s="690"/>
      <c r="Q12" s="673">
        <f>'[2]Synchornize Proj.'!M12</f>
        <v>0</v>
      </c>
      <c r="R12" s="673"/>
      <c r="S12" s="675">
        <f t="shared" si="4"/>
        <v>0</v>
      </c>
      <c r="T12" s="673">
        <f>'[2]Synchornize Proj.'!P12</f>
        <v>0</v>
      </c>
      <c r="U12" s="673"/>
      <c r="V12" s="675">
        <f t="shared" si="5"/>
        <v>0</v>
      </c>
      <c r="W12" s="673">
        <f>'[2]Synchornize Proj.'!S12</f>
        <v>0</v>
      </c>
      <c r="X12" s="673"/>
      <c r="Y12" s="773">
        <f t="shared" si="6"/>
        <v>0</v>
      </c>
      <c r="Z12" s="688"/>
      <c r="AA12" s="701"/>
      <c r="AB12" s="690"/>
      <c r="AC12" s="779">
        <f t="shared" si="7"/>
        <v>0</v>
      </c>
      <c r="AD12" s="776">
        <f t="shared" si="7"/>
        <v>0</v>
      </c>
      <c r="AE12" s="777">
        <f t="shared" si="8"/>
        <v>0</v>
      </c>
      <c r="AF12" s="672">
        <f>'[2]Synchornize Proj.'!Y12</f>
        <v>0</v>
      </c>
      <c r="AG12" s="673"/>
      <c r="AH12" s="674">
        <f t="shared" si="9"/>
        <v>0</v>
      </c>
      <c r="AI12" s="673">
        <f>'[2]Synchornize Proj.'!AB12</f>
        <v>0</v>
      </c>
      <c r="AJ12" s="673"/>
      <c r="AK12" s="675">
        <f t="shared" si="10"/>
        <v>0</v>
      </c>
      <c r="AL12" s="673">
        <f>'[2]Synchornize Proj.'!AE12</f>
        <v>0</v>
      </c>
      <c r="AM12" s="673"/>
      <c r="AN12" s="675">
        <f t="shared" si="11"/>
        <v>0</v>
      </c>
      <c r="AO12" s="688"/>
      <c r="AP12" s="689"/>
      <c r="AQ12" s="690"/>
      <c r="AR12" s="673">
        <f>'[2]Synchornize Proj.'!AH12</f>
        <v>0</v>
      </c>
      <c r="AS12" s="673"/>
      <c r="AT12" s="674">
        <f t="shared" si="12"/>
        <v>0</v>
      </c>
      <c r="AU12" s="673">
        <f>'[2]Synchornize Proj.'!AK12</f>
        <v>0</v>
      </c>
      <c r="AV12" s="673"/>
      <c r="AW12" s="675">
        <f t="shared" si="13"/>
        <v>0</v>
      </c>
      <c r="AX12" s="673">
        <f>'[2]Synchornize Proj.'!AN12</f>
        <v>0</v>
      </c>
      <c r="AY12" s="673"/>
      <c r="AZ12" s="773">
        <f t="shared" si="14"/>
        <v>0</v>
      </c>
      <c r="BA12" s="688">
        <f t="shared" si="15"/>
        <v>0</v>
      </c>
      <c r="BB12" s="701">
        <f t="shared" si="15"/>
        <v>0</v>
      </c>
      <c r="BC12" s="706">
        <f t="shared" si="16"/>
        <v>0</v>
      </c>
      <c r="BD12" s="711">
        <f t="shared" si="0"/>
        <v>0</v>
      </c>
      <c r="BE12" s="715">
        <f t="shared" si="0"/>
        <v>0</v>
      </c>
      <c r="BF12" s="716">
        <f t="shared" si="17"/>
        <v>0</v>
      </c>
      <c r="BG12" s="717">
        <f t="shared" si="18"/>
        <v>0</v>
      </c>
      <c r="BH12" s="672">
        <f t="shared" si="18"/>
        <v>0</v>
      </c>
      <c r="BI12" s="677">
        <f t="shared" si="19"/>
        <v>0</v>
      </c>
      <c r="BJ12" s="541"/>
      <c r="BK12" s="380"/>
      <c r="BL12" s="374">
        <f>ROUND(VLOOKUP($B12,Test!$A$6:$K$58,4),0)/1000</f>
        <v>68.456999999999994</v>
      </c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  <c r="CG12" s="380"/>
      <c r="CH12" s="380"/>
      <c r="CI12" s="380"/>
      <c r="CJ12" s="380"/>
      <c r="CK12" s="380"/>
      <c r="CL12" s="380"/>
      <c r="CM12" s="380"/>
      <c r="CN12" s="380"/>
      <c r="CO12" s="380"/>
      <c r="CP12" s="380"/>
      <c r="CQ12" s="380"/>
      <c r="CR12" s="380"/>
      <c r="CS12" s="380"/>
      <c r="CT12" s="380"/>
      <c r="CU12" s="380"/>
      <c r="CV12" s="380"/>
      <c r="CW12" s="380"/>
      <c r="CX12" s="380"/>
      <c r="CY12" s="380"/>
      <c r="CZ12" s="380"/>
      <c r="DA12" s="380"/>
      <c r="DB12" s="380"/>
      <c r="DC12" s="380"/>
      <c r="DD12" s="380"/>
      <c r="DE12" s="380"/>
      <c r="DF12" s="380"/>
      <c r="DG12" s="380"/>
      <c r="DH12" s="380"/>
      <c r="DI12" s="380"/>
      <c r="DJ12" s="380"/>
      <c r="DK12" s="380"/>
      <c r="DL12" s="380"/>
      <c r="DM12" s="380"/>
      <c r="DN12" s="380"/>
      <c r="DO12" s="391"/>
      <c r="DP12" s="391"/>
      <c r="DQ12" s="380"/>
      <c r="DR12" s="380"/>
      <c r="DS12" s="380"/>
      <c r="DT12" s="380"/>
    </row>
    <row r="13" spans="1:124" s="383" customFormat="1" ht="33" customHeight="1">
      <c r="A13" s="388">
        <f t="shared" si="20"/>
        <v>7</v>
      </c>
      <c r="B13" s="399">
        <v>51306</v>
      </c>
      <c r="C13" s="536" t="s">
        <v>6</v>
      </c>
      <c r="D13" s="697" t="s">
        <v>257</v>
      </c>
      <c r="E13" s="672">
        <f>'[2]Synchornize Proj.'!D13</f>
        <v>0</v>
      </c>
      <c r="F13" s="673"/>
      <c r="G13" s="675">
        <f t="shared" si="1"/>
        <v>0</v>
      </c>
      <c r="H13" s="673">
        <f>'[2]Synchornize Proj.'!G13</f>
        <v>0</v>
      </c>
      <c r="I13" s="673"/>
      <c r="J13" s="675">
        <f t="shared" si="2"/>
        <v>0</v>
      </c>
      <c r="K13" s="673">
        <f>'[2]Synchornize Proj.'!J13</f>
        <v>0</v>
      </c>
      <c r="L13" s="673"/>
      <c r="M13" s="773">
        <f t="shared" si="3"/>
        <v>0</v>
      </c>
      <c r="N13" s="688"/>
      <c r="O13" s="689"/>
      <c r="P13" s="690"/>
      <c r="Q13" s="673">
        <f>'[2]Synchornize Proj.'!M13</f>
        <v>0</v>
      </c>
      <c r="R13" s="673"/>
      <c r="S13" s="675">
        <f t="shared" si="4"/>
        <v>0</v>
      </c>
      <c r="T13" s="673">
        <f>'[2]Synchornize Proj.'!P13</f>
        <v>0</v>
      </c>
      <c r="U13" s="673"/>
      <c r="V13" s="675">
        <f t="shared" si="5"/>
        <v>0</v>
      </c>
      <c r="W13" s="673">
        <f>'[2]Synchornize Proj.'!S13</f>
        <v>0</v>
      </c>
      <c r="X13" s="673"/>
      <c r="Y13" s="773">
        <f t="shared" si="6"/>
        <v>0</v>
      </c>
      <c r="Z13" s="688"/>
      <c r="AA13" s="701"/>
      <c r="AB13" s="690"/>
      <c r="AC13" s="779">
        <f t="shared" si="7"/>
        <v>0</v>
      </c>
      <c r="AD13" s="776">
        <f t="shared" si="7"/>
        <v>0</v>
      </c>
      <c r="AE13" s="777">
        <f t="shared" si="8"/>
        <v>0</v>
      </c>
      <c r="AF13" s="672">
        <f>'[2]Synchornize Proj.'!Y13</f>
        <v>0</v>
      </c>
      <c r="AG13" s="673"/>
      <c r="AH13" s="674">
        <f t="shared" si="9"/>
        <v>0</v>
      </c>
      <c r="AI13" s="673">
        <f>'[2]Synchornize Proj.'!AB13</f>
        <v>0</v>
      </c>
      <c r="AJ13" s="673"/>
      <c r="AK13" s="675">
        <f t="shared" si="10"/>
        <v>0</v>
      </c>
      <c r="AL13" s="673">
        <f>'[2]Synchornize Proj.'!AE13</f>
        <v>0</v>
      </c>
      <c r="AM13" s="673"/>
      <c r="AN13" s="675">
        <f t="shared" si="11"/>
        <v>0</v>
      </c>
      <c r="AO13" s="688"/>
      <c r="AP13" s="689"/>
      <c r="AQ13" s="690"/>
      <c r="AR13" s="673">
        <f>'[2]Synchornize Proj.'!AH13</f>
        <v>0</v>
      </c>
      <c r="AS13" s="673"/>
      <c r="AT13" s="674">
        <f t="shared" si="12"/>
        <v>0</v>
      </c>
      <c r="AU13" s="673">
        <f>'[2]Synchornize Proj.'!AK13</f>
        <v>0</v>
      </c>
      <c r="AV13" s="673"/>
      <c r="AW13" s="675">
        <f t="shared" si="13"/>
        <v>0</v>
      </c>
      <c r="AX13" s="673">
        <f>'[2]Synchornize Proj.'!AN13</f>
        <v>0</v>
      </c>
      <c r="AY13" s="673"/>
      <c r="AZ13" s="773">
        <f t="shared" si="14"/>
        <v>0</v>
      </c>
      <c r="BA13" s="688">
        <f t="shared" si="15"/>
        <v>0</v>
      </c>
      <c r="BB13" s="701">
        <f t="shared" si="15"/>
        <v>0</v>
      </c>
      <c r="BC13" s="706">
        <f t="shared" si="16"/>
        <v>0</v>
      </c>
      <c r="BD13" s="711">
        <f t="shared" si="0"/>
        <v>0</v>
      </c>
      <c r="BE13" s="715">
        <f t="shared" si="0"/>
        <v>0</v>
      </c>
      <c r="BF13" s="716">
        <f t="shared" si="17"/>
        <v>0</v>
      </c>
      <c r="BG13" s="717">
        <f t="shared" si="18"/>
        <v>0</v>
      </c>
      <c r="BH13" s="672">
        <f t="shared" si="18"/>
        <v>0</v>
      </c>
      <c r="BI13" s="677">
        <f t="shared" si="19"/>
        <v>0</v>
      </c>
      <c r="BJ13" s="541"/>
      <c r="BK13" s="380"/>
      <c r="BL13" s="374">
        <f>ROUND(VLOOKUP($B13,Test!$A$6:$K$58,4),0)/1000</f>
        <v>0</v>
      </c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  <c r="CG13" s="380"/>
      <c r="CH13" s="380"/>
      <c r="CI13" s="380"/>
      <c r="CJ13" s="380"/>
      <c r="CK13" s="380"/>
      <c r="CL13" s="380"/>
      <c r="CM13" s="380"/>
      <c r="CN13" s="380"/>
      <c r="CO13" s="380"/>
      <c r="CP13" s="380"/>
      <c r="CQ13" s="380"/>
      <c r="CR13" s="380"/>
      <c r="CS13" s="380"/>
      <c r="CT13" s="380"/>
      <c r="CU13" s="380"/>
      <c r="CV13" s="380"/>
      <c r="CW13" s="380"/>
      <c r="CX13" s="380"/>
      <c r="CY13" s="380"/>
      <c r="CZ13" s="380"/>
      <c r="DA13" s="380"/>
      <c r="DB13" s="380"/>
      <c r="DC13" s="380"/>
      <c r="DD13" s="380"/>
      <c r="DE13" s="380"/>
      <c r="DF13" s="380"/>
      <c r="DG13" s="380"/>
      <c r="DH13" s="380"/>
      <c r="DI13" s="380"/>
      <c r="DJ13" s="380"/>
      <c r="DK13" s="380"/>
      <c r="DL13" s="380"/>
      <c r="DM13" s="380"/>
      <c r="DN13" s="380"/>
      <c r="DO13" s="391"/>
      <c r="DP13" s="391"/>
      <c r="DQ13" s="380"/>
      <c r="DR13" s="380"/>
      <c r="DS13" s="380"/>
      <c r="DT13" s="380"/>
    </row>
    <row r="14" spans="1:124" s="383" customFormat="1" ht="33" customHeight="1">
      <c r="A14" s="388">
        <f t="shared" si="20"/>
        <v>8</v>
      </c>
      <c r="B14" s="399">
        <v>51307</v>
      </c>
      <c r="C14" s="536" t="s">
        <v>7</v>
      </c>
      <c r="D14" s="697" t="s">
        <v>258</v>
      </c>
      <c r="E14" s="672">
        <f>'[2]Synchornize Proj.'!D14</f>
        <v>0</v>
      </c>
      <c r="F14" s="673">
        <v>3219.3</v>
      </c>
      <c r="G14" s="675">
        <f t="shared" si="1"/>
        <v>-3219.3</v>
      </c>
      <c r="H14" s="673">
        <f>'[2]Synchornize Proj.'!G14</f>
        <v>0</v>
      </c>
      <c r="I14" s="673"/>
      <c r="J14" s="675">
        <f t="shared" si="2"/>
        <v>0</v>
      </c>
      <c r="K14" s="673">
        <f>'[2]Synchornize Proj.'!J14</f>
        <v>0</v>
      </c>
      <c r="L14" s="673"/>
      <c r="M14" s="773">
        <f t="shared" si="3"/>
        <v>0</v>
      </c>
      <c r="N14" s="688"/>
      <c r="O14" s="689"/>
      <c r="P14" s="690"/>
      <c r="Q14" s="673">
        <f>'[2]Synchornize Proj.'!M14</f>
        <v>0</v>
      </c>
      <c r="R14" s="673"/>
      <c r="S14" s="675">
        <f t="shared" si="4"/>
        <v>0</v>
      </c>
      <c r="T14" s="673">
        <f>'[2]Synchornize Proj.'!P14</f>
        <v>0</v>
      </c>
      <c r="U14" s="673"/>
      <c r="V14" s="675">
        <f t="shared" si="5"/>
        <v>0</v>
      </c>
      <c r="W14" s="673">
        <f>'[2]Synchornize Proj.'!S14</f>
        <v>0</v>
      </c>
      <c r="X14" s="673"/>
      <c r="Y14" s="773">
        <f t="shared" si="6"/>
        <v>0</v>
      </c>
      <c r="Z14" s="688"/>
      <c r="AA14" s="701"/>
      <c r="AB14" s="690"/>
      <c r="AC14" s="779">
        <f t="shared" si="7"/>
        <v>0</v>
      </c>
      <c r="AD14" s="776">
        <f t="shared" si="7"/>
        <v>3219.3</v>
      </c>
      <c r="AE14" s="777">
        <f t="shared" si="8"/>
        <v>-3219.3</v>
      </c>
      <c r="AF14" s="672">
        <f>'[2]Synchornize Proj.'!Y14</f>
        <v>0</v>
      </c>
      <c r="AG14" s="673"/>
      <c r="AH14" s="674">
        <f t="shared" si="9"/>
        <v>0</v>
      </c>
      <c r="AI14" s="673">
        <f>'[2]Synchornize Proj.'!AB14</f>
        <v>0</v>
      </c>
      <c r="AJ14" s="673"/>
      <c r="AK14" s="675">
        <f t="shared" si="10"/>
        <v>0</v>
      </c>
      <c r="AL14" s="673">
        <f>'[2]Synchornize Proj.'!AE14</f>
        <v>0</v>
      </c>
      <c r="AM14" s="673"/>
      <c r="AN14" s="675">
        <f t="shared" si="11"/>
        <v>0</v>
      </c>
      <c r="AO14" s="688"/>
      <c r="AP14" s="689"/>
      <c r="AQ14" s="690"/>
      <c r="AR14" s="673">
        <f>'[2]Synchornize Proj.'!AH14</f>
        <v>0</v>
      </c>
      <c r="AS14" s="673"/>
      <c r="AT14" s="674">
        <f t="shared" si="12"/>
        <v>0</v>
      </c>
      <c r="AU14" s="673">
        <f>'[2]Synchornize Proj.'!AK14</f>
        <v>0</v>
      </c>
      <c r="AV14" s="673"/>
      <c r="AW14" s="675">
        <f t="shared" si="13"/>
        <v>0</v>
      </c>
      <c r="AX14" s="673">
        <f>'[2]Synchornize Proj.'!AN14</f>
        <v>0</v>
      </c>
      <c r="AY14" s="673"/>
      <c r="AZ14" s="773">
        <f t="shared" si="14"/>
        <v>0</v>
      </c>
      <c r="BA14" s="688">
        <f t="shared" si="15"/>
        <v>0</v>
      </c>
      <c r="BB14" s="701">
        <f t="shared" si="15"/>
        <v>0</v>
      </c>
      <c r="BC14" s="706">
        <f t="shared" si="16"/>
        <v>0</v>
      </c>
      <c r="BD14" s="711">
        <f t="shared" si="0"/>
        <v>0</v>
      </c>
      <c r="BE14" s="715">
        <f t="shared" si="0"/>
        <v>0</v>
      </c>
      <c r="BF14" s="716">
        <f t="shared" si="17"/>
        <v>0</v>
      </c>
      <c r="BG14" s="717">
        <f t="shared" si="18"/>
        <v>0</v>
      </c>
      <c r="BH14" s="672">
        <f t="shared" si="18"/>
        <v>3219.3</v>
      </c>
      <c r="BI14" s="677">
        <f t="shared" si="19"/>
        <v>-3219.3</v>
      </c>
      <c r="BJ14" s="541"/>
      <c r="BK14" s="380"/>
      <c r="BL14" s="374">
        <f>ROUND(VLOOKUP($B14,Test!$A$6:$K$58,4),0)/1000</f>
        <v>1828.0630000000001</v>
      </c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417"/>
      <c r="CC14" s="380"/>
      <c r="CD14" s="380"/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  <c r="CO14" s="380"/>
      <c r="CP14" s="380"/>
      <c r="CQ14" s="380"/>
      <c r="CR14" s="380"/>
      <c r="CS14" s="380"/>
      <c r="CT14" s="380"/>
      <c r="CU14" s="380"/>
      <c r="CV14" s="380"/>
      <c r="CW14" s="380"/>
      <c r="CX14" s="380"/>
      <c r="CY14" s="380"/>
      <c r="CZ14" s="380"/>
      <c r="DA14" s="380"/>
      <c r="DB14" s="380"/>
      <c r="DC14" s="380"/>
      <c r="DD14" s="380"/>
      <c r="DE14" s="380"/>
      <c r="DF14" s="380"/>
      <c r="DG14" s="380"/>
      <c r="DH14" s="380"/>
      <c r="DI14" s="380"/>
      <c r="DJ14" s="380"/>
      <c r="DK14" s="380"/>
      <c r="DL14" s="380"/>
      <c r="DM14" s="380"/>
      <c r="DN14" s="380"/>
      <c r="DO14" s="391"/>
      <c r="DP14" s="391"/>
      <c r="DQ14" s="380"/>
      <c r="DR14" s="380"/>
      <c r="DS14" s="380"/>
      <c r="DT14" s="380"/>
    </row>
    <row r="15" spans="1:124" s="383" customFormat="1" ht="33" customHeight="1">
      <c r="A15" s="388">
        <f t="shared" si="20"/>
        <v>9</v>
      </c>
      <c r="B15" s="399">
        <v>51308</v>
      </c>
      <c r="C15" s="536" t="s">
        <v>8</v>
      </c>
      <c r="D15" s="697" t="s">
        <v>259</v>
      </c>
      <c r="E15" s="672">
        <f>'[2]Synchornize Proj.'!D15</f>
        <v>0</v>
      </c>
      <c r="F15" s="673"/>
      <c r="G15" s="675">
        <f t="shared" si="1"/>
        <v>0</v>
      </c>
      <c r="H15" s="673">
        <f>'[2]Synchornize Proj.'!G15</f>
        <v>0</v>
      </c>
      <c r="I15" s="673"/>
      <c r="J15" s="675">
        <f t="shared" si="2"/>
        <v>0</v>
      </c>
      <c r="K15" s="673">
        <f>'[2]Synchornize Proj.'!J15</f>
        <v>0</v>
      </c>
      <c r="L15" s="673"/>
      <c r="M15" s="773">
        <f t="shared" si="3"/>
        <v>0</v>
      </c>
      <c r="N15" s="688"/>
      <c r="O15" s="689"/>
      <c r="P15" s="690"/>
      <c r="Q15" s="673">
        <f>'[2]Synchornize Proj.'!M15</f>
        <v>0</v>
      </c>
      <c r="R15" s="673"/>
      <c r="S15" s="675">
        <f t="shared" si="4"/>
        <v>0</v>
      </c>
      <c r="T15" s="673">
        <f>'[2]Synchornize Proj.'!P15</f>
        <v>0</v>
      </c>
      <c r="U15" s="673"/>
      <c r="V15" s="675">
        <f t="shared" si="5"/>
        <v>0</v>
      </c>
      <c r="W15" s="673">
        <f>'[2]Synchornize Proj.'!S15</f>
        <v>0</v>
      </c>
      <c r="X15" s="673"/>
      <c r="Y15" s="773">
        <f t="shared" si="6"/>
        <v>0</v>
      </c>
      <c r="Z15" s="688"/>
      <c r="AA15" s="701"/>
      <c r="AB15" s="690"/>
      <c r="AC15" s="779">
        <f t="shared" si="7"/>
        <v>0</v>
      </c>
      <c r="AD15" s="776">
        <f t="shared" si="7"/>
        <v>0</v>
      </c>
      <c r="AE15" s="777">
        <f t="shared" si="8"/>
        <v>0</v>
      </c>
      <c r="AF15" s="672">
        <f>'[2]Synchornize Proj.'!Y15</f>
        <v>0</v>
      </c>
      <c r="AG15" s="673"/>
      <c r="AH15" s="674">
        <f t="shared" si="9"/>
        <v>0</v>
      </c>
      <c r="AI15" s="673">
        <f>'[2]Synchornize Proj.'!AB15</f>
        <v>0</v>
      </c>
      <c r="AJ15" s="673"/>
      <c r="AK15" s="675">
        <f t="shared" si="10"/>
        <v>0</v>
      </c>
      <c r="AL15" s="673">
        <f>'[2]Synchornize Proj.'!AE15</f>
        <v>0</v>
      </c>
      <c r="AM15" s="673"/>
      <c r="AN15" s="675">
        <f t="shared" si="11"/>
        <v>0</v>
      </c>
      <c r="AO15" s="688"/>
      <c r="AP15" s="689"/>
      <c r="AQ15" s="690"/>
      <c r="AR15" s="673">
        <f>'[2]Synchornize Proj.'!AH15</f>
        <v>0</v>
      </c>
      <c r="AS15" s="673"/>
      <c r="AT15" s="674">
        <f t="shared" si="12"/>
        <v>0</v>
      </c>
      <c r="AU15" s="673">
        <f>'[2]Synchornize Proj.'!AK15</f>
        <v>0</v>
      </c>
      <c r="AV15" s="673"/>
      <c r="AW15" s="675">
        <f t="shared" si="13"/>
        <v>0</v>
      </c>
      <c r="AX15" s="673">
        <f>'[2]Synchornize Proj.'!AN15</f>
        <v>0</v>
      </c>
      <c r="AY15" s="673"/>
      <c r="AZ15" s="773">
        <f t="shared" si="14"/>
        <v>0</v>
      </c>
      <c r="BA15" s="688">
        <f t="shared" si="15"/>
        <v>0</v>
      </c>
      <c r="BB15" s="701">
        <f t="shared" si="15"/>
        <v>0</v>
      </c>
      <c r="BC15" s="706">
        <f t="shared" si="16"/>
        <v>0</v>
      </c>
      <c r="BD15" s="711">
        <f t="shared" si="0"/>
        <v>0</v>
      </c>
      <c r="BE15" s="715">
        <f t="shared" si="0"/>
        <v>0</v>
      </c>
      <c r="BF15" s="716">
        <f t="shared" si="17"/>
        <v>0</v>
      </c>
      <c r="BG15" s="717">
        <f t="shared" si="18"/>
        <v>0</v>
      </c>
      <c r="BH15" s="672">
        <f t="shared" si="18"/>
        <v>0</v>
      </c>
      <c r="BI15" s="677">
        <f t="shared" si="19"/>
        <v>0</v>
      </c>
      <c r="BJ15" s="541"/>
      <c r="BK15" s="380"/>
      <c r="BL15" s="374">
        <f>ROUND(VLOOKUP($B15,Test!$A$6:$K$58,4),0)/1000</f>
        <v>1011.492</v>
      </c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  <c r="CO15" s="380"/>
      <c r="CP15" s="380"/>
      <c r="CQ15" s="380"/>
      <c r="CR15" s="380"/>
      <c r="CS15" s="380"/>
      <c r="CT15" s="380"/>
      <c r="CU15" s="380"/>
      <c r="CV15" s="380"/>
      <c r="CW15" s="380"/>
      <c r="CX15" s="380"/>
      <c r="CY15" s="380"/>
      <c r="CZ15" s="380"/>
      <c r="DA15" s="380"/>
      <c r="DB15" s="380"/>
      <c r="DC15" s="380"/>
      <c r="DD15" s="380"/>
      <c r="DE15" s="380"/>
      <c r="DF15" s="380"/>
      <c r="DG15" s="380"/>
      <c r="DH15" s="380"/>
      <c r="DI15" s="380"/>
      <c r="DJ15" s="380"/>
      <c r="DK15" s="380"/>
      <c r="DL15" s="380"/>
      <c r="DM15" s="380"/>
      <c r="DN15" s="380"/>
      <c r="DO15" s="391"/>
      <c r="DP15" s="391"/>
      <c r="DQ15" s="380"/>
      <c r="DR15" s="380"/>
      <c r="DS15" s="380"/>
      <c r="DT15" s="380"/>
    </row>
    <row r="16" spans="1:124" s="383" customFormat="1" ht="33" customHeight="1">
      <c r="A16" s="388">
        <f t="shared" si="20"/>
        <v>10</v>
      </c>
      <c r="B16" s="399">
        <v>51309</v>
      </c>
      <c r="C16" s="536" t="s">
        <v>9</v>
      </c>
      <c r="D16" s="697" t="s">
        <v>260</v>
      </c>
      <c r="E16" s="672">
        <f>'[2]Synchornize Proj.'!D16</f>
        <v>0</v>
      </c>
      <c r="F16" s="673"/>
      <c r="G16" s="675">
        <f t="shared" si="1"/>
        <v>0</v>
      </c>
      <c r="H16" s="673">
        <f>'[2]Synchornize Proj.'!G16</f>
        <v>0</v>
      </c>
      <c r="I16" s="673"/>
      <c r="J16" s="675">
        <f t="shared" si="2"/>
        <v>0</v>
      </c>
      <c r="K16" s="673">
        <f>'[2]Synchornize Proj.'!J16</f>
        <v>0</v>
      </c>
      <c r="L16" s="673"/>
      <c r="M16" s="773">
        <f t="shared" si="3"/>
        <v>0</v>
      </c>
      <c r="N16" s="688"/>
      <c r="O16" s="689"/>
      <c r="P16" s="690"/>
      <c r="Q16" s="673">
        <f>'[2]Synchornize Proj.'!M16</f>
        <v>0</v>
      </c>
      <c r="R16" s="673"/>
      <c r="S16" s="675">
        <f t="shared" si="4"/>
        <v>0</v>
      </c>
      <c r="T16" s="673">
        <f>'[2]Synchornize Proj.'!P16</f>
        <v>0</v>
      </c>
      <c r="U16" s="673"/>
      <c r="V16" s="675">
        <f t="shared" si="5"/>
        <v>0</v>
      </c>
      <c r="W16" s="673">
        <f>'[2]Synchornize Proj.'!S16</f>
        <v>0</v>
      </c>
      <c r="X16" s="673"/>
      <c r="Y16" s="773">
        <f t="shared" si="6"/>
        <v>0</v>
      </c>
      <c r="Z16" s="688"/>
      <c r="AA16" s="701"/>
      <c r="AB16" s="690"/>
      <c r="AC16" s="779">
        <f t="shared" si="7"/>
        <v>0</v>
      </c>
      <c r="AD16" s="776">
        <f t="shared" si="7"/>
        <v>0</v>
      </c>
      <c r="AE16" s="777">
        <f t="shared" si="8"/>
        <v>0</v>
      </c>
      <c r="AF16" s="672">
        <f>'[2]Synchornize Proj.'!Y16</f>
        <v>0</v>
      </c>
      <c r="AG16" s="673"/>
      <c r="AH16" s="674">
        <f t="shared" si="9"/>
        <v>0</v>
      </c>
      <c r="AI16" s="673">
        <f>'[2]Synchornize Proj.'!AB16</f>
        <v>0</v>
      </c>
      <c r="AJ16" s="673"/>
      <c r="AK16" s="675">
        <f t="shared" si="10"/>
        <v>0</v>
      </c>
      <c r="AL16" s="673">
        <f>'[2]Synchornize Proj.'!AE16</f>
        <v>0</v>
      </c>
      <c r="AM16" s="673"/>
      <c r="AN16" s="675">
        <f t="shared" si="11"/>
        <v>0</v>
      </c>
      <c r="AO16" s="688"/>
      <c r="AP16" s="689"/>
      <c r="AQ16" s="690"/>
      <c r="AR16" s="673">
        <f>'[2]Synchornize Proj.'!AH16</f>
        <v>0</v>
      </c>
      <c r="AS16" s="673"/>
      <c r="AT16" s="674">
        <f t="shared" si="12"/>
        <v>0</v>
      </c>
      <c r="AU16" s="673">
        <f>'[2]Synchornize Proj.'!AK16</f>
        <v>0</v>
      </c>
      <c r="AV16" s="673"/>
      <c r="AW16" s="675">
        <f t="shared" si="13"/>
        <v>0</v>
      </c>
      <c r="AX16" s="673">
        <f>'[2]Synchornize Proj.'!AN16</f>
        <v>0</v>
      </c>
      <c r="AY16" s="673"/>
      <c r="AZ16" s="773">
        <f t="shared" si="14"/>
        <v>0</v>
      </c>
      <c r="BA16" s="688">
        <f t="shared" si="15"/>
        <v>0</v>
      </c>
      <c r="BB16" s="701">
        <f t="shared" si="15"/>
        <v>0</v>
      </c>
      <c r="BC16" s="706">
        <f t="shared" si="16"/>
        <v>0</v>
      </c>
      <c r="BD16" s="711">
        <f t="shared" si="0"/>
        <v>0</v>
      </c>
      <c r="BE16" s="715">
        <f t="shared" si="0"/>
        <v>0</v>
      </c>
      <c r="BF16" s="716">
        <f t="shared" si="17"/>
        <v>0</v>
      </c>
      <c r="BG16" s="717">
        <f t="shared" si="18"/>
        <v>0</v>
      </c>
      <c r="BH16" s="672">
        <f t="shared" si="18"/>
        <v>0</v>
      </c>
      <c r="BI16" s="677">
        <f t="shared" si="19"/>
        <v>0</v>
      </c>
      <c r="BJ16" s="541"/>
      <c r="BK16" s="380"/>
      <c r="BL16" s="374">
        <f>ROUND(VLOOKUP($B16,Test!$A$6:$K$58,4),0)/1000</f>
        <v>0</v>
      </c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  <c r="CG16" s="380"/>
      <c r="CH16" s="380"/>
      <c r="CI16" s="380"/>
      <c r="CJ16" s="380"/>
      <c r="CK16" s="380"/>
      <c r="CL16" s="380"/>
      <c r="CM16" s="380"/>
      <c r="CN16" s="380"/>
      <c r="CO16" s="380"/>
      <c r="CP16" s="380"/>
      <c r="CQ16" s="380"/>
      <c r="CR16" s="380"/>
      <c r="CS16" s="380"/>
      <c r="CT16" s="380"/>
      <c r="CU16" s="380"/>
      <c r="CV16" s="380"/>
      <c r="CW16" s="380"/>
      <c r="CX16" s="380"/>
      <c r="CY16" s="380"/>
      <c r="CZ16" s="380"/>
      <c r="DA16" s="380"/>
      <c r="DB16" s="380"/>
      <c r="DC16" s="380"/>
      <c r="DD16" s="380"/>
      <c r="DE16" s="380"/>
      <c r="DF16" s="380"/>
      <c r="DG16" s="380"/>
      <c r="DH16" s="380"/>
      <c r="DI16" s="380"/>
      <c r="DJ16" s="380"/>
      <c r="DK16" s="380"/>
      <c r="DL16" s="380"/>
      <c r="DM16" s="380"/>
      <c r="DN16" s="380"/>
      <c r="DO16" s="391"/>
      <c r="DP16" s="391"/>
      <c r="DQ16" s="380"/>
      <c r="DR16" s="380"/>
      <c r="DS16" s="380"/>
      <c r="DT16" s="380"/>
    </row>
    <row r="17" spans="1:124" s="383" customFormat="1" ht="33" customHeight="1">
      <c r="A17" s="388">
        <f t="shared" si="20"/>
        <v>11</v>
      </c>
      <c r="B17" s="399">
        <v>51310</v>
      </c>
      <c r="C17" s="536" t="s">
        <v>10</v>
      </c>
      <c r="D17" s="697" t="s">
        <v>261</v>
      </c>
      <c r="E17" s="672">
        <f>'[2]Synchornize Proj.'!D17</f>
        <v>0</v>
      </c>
      <c r="F17" s="673"/>
      <c r="G17" s="675">
        <f t="shared" si="1"/>
        <v>0</v>
      </c>
      <c r="H17" s="673">
        <f>'[2]Synchornize Proj.'!G17</f>
        <v>0</v>
      </c>
      <c r="I17" s="673"/>
      <c r="J17" s="675">
        <f t="shared" si="2"/>
        <v>0</v>
      </c>
      <c r="K17" s="673">
        <f>'[2]Synchornize Proj.'!J17</f>
        <v>0</v>
      </c>
      <c r="L17" s="673"/>
      <c r="M17" s="773">
        <f t="shared" si="3"/>
        <v>0</v>
      </c>
      <c r="N17" s="688"/>
      <c r="O17" s="689"/>
      <c r="P17" s="690"/>
      <c r="Q17" s="673">
        <f>'[2]Synchornize Proj.'!M17</f>
        <v>0</v>
      </c>
      <c r="R17" s="673"/>
      <c r="S17" s="675">
        <f t="shared" si="4"/>
        <v>0</v>
      </c>
      <c r="T17" s="673">
        <f>'[2]Synchornize Proj.'!P17</f>
        <v>0</v>
      </c>
      <c r="U17" s="673"/>
      <c r="V17" s="675">
        <f t="shared" si="5"/>
        <v>0</v>
      </c>
      <c r="W17" s="673">
        <f>'[2]Synchornize Proj.'!S17</f>
        <v>0</v>
      </c>
      <c r="X17" s="673"/>
      <c r="Y17" s="773">
        <f t="shared" si="6"/>
        <v>0</v>
      </c>
      <c r="Z17" s="688"/>
      <c r="AA17" s="701"/>
      <c r="AB17" s="690"/>
      <c r="AC17" s="779">
        <f t="shared" si="7"/>
        <v>0</v>
      </c>
      <c r="AD17" s="776">
        <f t="shared" si="7"/>
        <v>0</v>
      </c>
      <c r="AE17" s="777">
        <f t="shared" si="8"/>
        <v>0</v>
      </c>
      <c r="AF17" s="672">
        <f>'[2]Synchornize Proj.'!Y17</f>
        <v>0</v>
      </c>
      <c r="AG17" s="673"/>
      <c r="AH17" s="674">
        <f t="shared" si="9"/>
        <v>0</v>
      </c>
      <c r="AI17" s="673">
        <f>'[2]Synchornize Proj.'!AB17</f>
        <v>0</v>
      </c>
      <c r="AJ17" s="673"/>
      <c r="AK17" s="675">
        <f t="shared" si="10"/>
        <v>0</v>
      </c>
      <c r="AL17" s="673">
        <f>'[2]Synchornize Proj.'!AE17</f>
        <v>0</v>
      </c>
      <c r="AM17" s="673"/>
      <c r="AN17" s="675">
        <f t="shared" si="11"/>
        <v>0</v>
      </c>
      <c r="AO17" s="688"/>
      <c r="AP17" s="689"/>
      <c r="AQ17" s="690"/>
      <c r="AR17" s="673">
        <f>'[2]Synchornize Proj.'!AH17</f>
        <v>0</v>
      </c>
      <c r="AS17" s="673"/>
      <c r="AT17" s="674">
        <f t="shared" si="12"/>
        <v>0</v>
      </c>
      <c r="AU17" s="673">
        <f>'[2]Synchornize Proj.'!AK17</f>
        <v>0</v>
      </c>
      <c r="AV17" s="673"/>
      <c r="AW17" s="675">
        <f t="shared" si="13"/>
        <v>0</v>
      </c>
      <c r="AX17" s="673">
        <f>'[2]Synchornize Proj.'!AN17</f>
        <v>0</v>
      </c>
      <c r="AY17" s="673"/>
      <c r="AZ17" s="773">
        <f t="shared" si="14"/>
        <v>0</v>
      </c>
      <c r="BA17" s="688">
        <f t="shared" si="15"/>
        <v>0</v>
      </c>
      <c r="BB17" s="701">
        <f t="shared" si="15"/>
        <v>0</v>
      </c>
      <c r="BC17" s="706">
        <f t="shared" si="16"/>
        <v>0</v>
      </c>
      <c r="BD17" s="711">
        <f t="shared" si="0"/>
        <v>0</v>
      </c>
      <c r="BE17" s="715">
        <f t="shared" si="0"/>
        <v>0</v>
      </c>
      <c r="BF17" s="716">
        <f t="shared" si="17"/>
        <v>0</v>
      </c>
      <c r="BG17" s="717">
        <f t="shared" si="18"/>
        <v>0</v>
      </c>
      <c r="BH17" s="672">
        <f t="shared" si="18"/>
        <v>0</v>
      </c>
      <c r="BI17" s="677">
        <f t="shared" si="19"/>
        <v>0</v>
      </c>
      <c r="BJ17" s="541"/>
      <c r="BK17" s="380"/>
      <c r="BL17" s="374">
        <f>ROUND(VLOOKUP($B17,Test!$A$6:$K$58,4),0)/1000</f>
        <v>0</v>
      </c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  <c r="CG17" s="380"/>
      <c r="CH17" s="380"/>
      <c r="CI17" s="380"/>
      <c r="CJ17" s="380"/>
      <c r="CK17" s="380"/>
      <c r="CL17" s="380"/>
      <c r="CM17" s="380"/>
      <c r="CN17" s="380"/>
      <c r="CO17" s="380"/>
      <c r="CP17" s="380"/>
      <c r="CQ17" s="380"/>
      <c r="CR17" s="380"/>
      <c r="CS17" s="380"/>
      <c r="CT17" s="380"/>
      <c r="CU17" s="380"/>
      <c r="CV17" s="380"/>
      <c r="CW17" s="380"/>
      <c r="CX17" s="380"/>
      <c r="CY17" s="380"/>
      <c r="CZ17" s="380"/>
      <c r="DA17" s="380"/>
      <c r="DB17" s="380"/>
      <c r="DC17" s="380"/>
      <c r="DD17" s="380"/>
      <c r="DE17" s="380"/>
      <c r="DF17" s="380"/>
      <c r="DG17" s="380"/>
      <c r="DH17" s="380"/>
      <c r="DI17" s="380"/>
      <c r="DJ17" s="380"/>
      <c r="DK17" s="380"/>
      <c r="DL17" s="380"/>
      <c r="DM17" s="380"/>
      <c r="DN17" s="380"/>
      <c r="DO17" s="391"/>
      <c r="DP17" s="391"/>
      <c r="DQ17" s="380"/>
      <c r="DR17" s="380"/>
      <c r="DS17" s="380"/>
      <c r="DT17" s="380"/>
    </row>
    <row r="18" spans="1:124" s="383" customFormat="1" ht="33" customHeight="1">
      <c r="A18" s="388">
        <f t="shared" si="20"/>
        <v>12</v>
      </c>
      <c r="B18" s="399">
        <v>51311</v>
      </c>
      <c r="C18" s="536" t="s">
        <v>41</v>
      </c>
      <c r="D18" s="697" t="s">
        <v>262</v>
      </c>
      <c r="E18" s="672">
        <f>'[2]Synchornize Proj.'!D18</f>
        <v>0</v>
      </c>
      <c r="F18" s="673"/>
      <c r="G18" s="675">
        <f t="shared" si="1"/>
        <v>0</v>
      </c>
      <c r="H18" s="673">
        <f>'[2]Synchornize Proj.'!G18</f>
        <v>0</v>
      </c>
      <c r="I18" s="673"/>
      <c r="J18" s="675">
        <f t="shared" si="2"/>
        <v>0</v>
      </c>
      <c r="K18" s="673">
        <f>'[2]Synchornize Proj.'!J18</f>
        <v>0</v>
      </c>
      <c r="L18" s="673"/>
      <c r="M18" s="773">
        <f t="shared" si="3"/>
        <v>0</v>
      </c>
      <c r="N18" s="688"/>
      <c r="O18" s="689"/>
      <c r="P18" s="690"/>
      <c r="Q18" s="673">
        <f>'[2]Synchornize Proj.'!M18</f>
        <v>0</v>
      </c>
      <c r="R18" s="673"/>
      <c r="S18" s="675">
        <f t="shared" si="4"/>
        <v>0</v>
      </c>
      <c r="T18" s="673">
        <f>'[2]Synchornize Proj.'!P18</f>
        <v>0</v>
      </c>
      <c r="U18" s="673"/>
      <c r="V18" s="675">
        <f t="shared" si="5"/>
        <v>0</v>
      </c>
      <c r="W18" s="673">
        <f>'[2]Synchornize Proj.'!S18</f>
        <v>0</v>
      </c>
      <c r="X18" s="673"/>
      <c r="Y18" s="773">
        <f t="shared" si="6"/>
        <v>0</v>
      </c>
      <c r="Z18" s="688"/>
      <c r="AA18" s="701"/>
      <c r="AB18" s="690"/>
      <c r="AC18" s="779">
        <f t="shared" si="7"/>
        <v>0</v>
      </c>
      <c r="AD18" s="776">
        <f t="shared" si="7"/>
        <v>0</v>
      </c>
      <c r="AE18" s="777">
        <f t="shared" si="8"/>
        <v>0</v>
      </c>
      <c r="AF18" s="672">
        <f>'[2]Synchornize Proj.'!Y18</f>
        <v>0</v>
      </c>
      <c r="AG18" s="673"/>
      <c r="AH18" s="674">
        <f t="shared" si="9"/>
        <v>0</v>
      </c>
      <c r="AI18" s="673">
        <f>'[2]Synchornize Proj.'!AB18</f>
        <v>0</v>
      </c>
      <c r="AJ18" s="673"/>
      <c r="AK18" s="675">
        <f t="shared" si="10"/>
        <v>0</v>
      </c>
      <c r="AL18" s="673">
        <f>'[2]Synchornize Proj.'!AE18</f>
        <v>0</v>
      </c>
      <c r="AM18" s="673"/>
      <c r="AN18" s="675">
        <f t="shared" si="11"/>
        <v>0</v>
      </c>
      <c r="AO18" s="688"/>
      <c r="AP18" s="689"/>
      <c r="AQ18" s="690"/>
      <c r="AR18" s="673">
        <f>'[2]Synchornize Proj.'!AH18</f>
        <v>0</v>
      </c>
      <c r="AS18" s="673"/>
      <c r="AT18" s="674">
        <f t="shared" si="12"/>
        <v>0</v>
      </c>
      <c r="AU18" s="673">
        <f>'[2]Synchornize Proj.'!AK18</f>
        <v>0</v>
      </c>
      <c r="AV18" s="673"/>
      <c r="AW18" s="675">
        <f t="shared" si="13"/>
        <v>0</v>
      </c>
      <c r="AX18" s="673">
        <f>'[2]Synchornize Proj.'!AN18</f>
        <v>0</v>
      </c>
      <c r="AY18" s="673"/>
      <c r="AZ18" s="773">
        <f t="shared" si="14"/>
        <v>0</v>
      </c>
      <c r="BA18" s="688">
        <f t="shared" si="15"/>
        <v>0</v>
      </c>
      <c r="BB18" s="701">
        <f t="shared" si="15"/>
        <v>0</v>
      </c>
      <c r="BC18" s="706">
        <f t="shared" si="16"/>
        <v>0</v>
      </c>
      <c r="BD18" s="711">
        <f t="shared" si="0"/>
        <v>0</v>
      </c>
      <c r="BE18" s="715">
        <f t="shared" si="0"/>
        <v>0</v>
      </c>
      <c r="BF18" s="716">
        <f t="shared" si="17"/>
        <v>0</v>
      </c>
      <c r="BG18" s="717">
        <f t="shared" si="18"/>
        <v>0</v>
      </c>
      <c r="BH18" s="672">
        <f t="shared" si="18"/>
        <v>0</v>
      </c>
      <c r="BI18" s="677">
        <f t="shared" si="19"/>
        <v>0</v>
      </c>
      <c r="BJ18" s="541"/>
      <c r="BK18" s="380"/>
      <c r="BL18" s="374">
        <f>ROUND(VLOOKUP($B18,Test!$A$6:$K$58,4),0)/1000</f>
        <v>187.2</v>
      </c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  <c r="CG18" s="380"/>
      <c r="CH18" s="380"/>
      <c r="CI18" s="380"/>
      <c r="CJ18" s="380"/>
      <c r="CK18" s="380"/>
      <c r="CL18" s="380"/>
      <c r="CM18" s="380"/>
      <c r="CN18" s="380"/>
      <c r="CO18" s="380"/>
      <c r="CP18" s="380"/>
      <c r="CQ18" s="380"/>
      <c r="CR18" s="380"/>
      <c r="CS18" s="380"/>
      <c r="CT18" s="380"/>
      <c r="CU18" s="380"/>
      <c r="CV18" s="380"/>
      <c r="CW18" s="380"/>
      <c r="CX18" s="380"/>
      <c r="CY18" s="380"/>
      <c r="CZ18" s="380"/>
      <c r="DA18" s="380"/>
      <c r="DB18" s="380"/>
      <c r="DC18" s="380"/>
      <c r="DD18" s="380"/>
      <c r="DE18" s="380"/>
      <c r="DF18" s="380"/>
      <c r="DG18" s="380"/>
      <c r="DH18" s="380"/>
      <c r="DI18" s="380"/>
      <c r="DJ18" s="380"/>
      <c r="DK18" s="380"/>
      <c r="DL18" s="380"/>
      <c r="DM18" s="380"/>
      <c r="DN18" s="380"/>
      <c r="DO18" s="391"/>
      <c r="DP18" s="391"/>
      <c r="DQ18" s="380"/>
      <c r="DR18" s="380"/>
      <c r="DS18" s="380"/>
      <c r="DT18" s="380"/>
    </row>
    <row r="19" spans="1:124" s="383" customFormat="1" ht="33" customHeight="1">
      <c r="A19" s="388">
        <f t="shared" si="20"/>
        <v>13</v>
      </c>
      <c r="B19" s="399">
        <v>51312</v>
      </c>
      <c r="C19" s="536" t="s">
        <v>62</v>
      </c>
      <c r="D19" s="698" t="s">
        <v>263</v>
      </c>
      <c r="E19" s="672">
        <f>'[2]Synchornize Proj.'!D19</f>
        <v>0</v>
      </c>
      <c r="F19" s="673"/>
      <c r="G19" s="675">
        <f t="shared" si="1"/>
        <v>0</v>
      </c>
      <c r="H19" s="673">
        <f>'[2]Synchornize Proj.'!G19</f>
        <v>0</v>
      </c>
      <c r="I19" s="673"/>
      <c r="J19" s="675">
        <f t="shared" si="2"/>
        <v>0</v>
      </c>
      <c r="K19" s="673">
        <f>'[2]Synchornize Proj.'!J19</f>
        <v>0</v>
      </c>
      <c r="L19" s="673"/>
      <c r="M19" s="773">
        <f t="shared" si="3"/>
        <v>0</v>
      </c>
      <c r="N19" s="688"/>
      <c r="O19" s="689"/>
      <c r="P19" s="690"/>
      <c r="Q19" s="673">
        <f>'[2]Synchornize Proj.'!M19</f>
        <v>0</v>
      </c>
      <c r="R19" s="673"/>
      <c r="S19" s="675">
        <f t="shared" si="4"/>
        <v>0</v>
      </c>
      <c r="T19" s="673">
        <f>'[2]Synchornize Proj.'!P19</f>
        <v>0</v>
      </c>
      <c r="U19" s="673"/>
      <c r="V19" s="675">
        <f t="shared" si="5"/>
        <v>0</v>
      </c>
      <c r="W19" s="673">
        <f>'[2]Synchornize Proj.'!S19</f>
        <v>0</v>
      </c>
      <c r="X19" s="673"/>
      <c r="Y19" s="773">
        <f t="shared" si="6"/>
        <v>0</v>
      </c>
      <c r="Z19" s="688"/>
      <c r="AA19" s="701"/>
      <c r="AB19" s="690"/>
      <c r="AC19" s="779">
        <f t="shared" si="7"/>
        <v>0</v>
      </c>
      <c r="AD19" s="776">
        <f t="shared" si="7"/>
        <v>0</v>
      </c>
      <c r="AE19" s="777">
        <f t="shared" si="8"/>
        <v>0</v>
      </c>
      <c r="AF19" s="672">
        <f>'[2]Synchornize Proj.'!Y19</f>
        <v>0</v>
      </c>
      <c r="AG19" s="673"/>
      <c r="AH19" s="674">
        <f t="shared" si="9"/>
        <v>0</v>
      </c>
      <c r="AI19" s="673">
        <f>'[2]Synchornize Proj.'!AB19</f>
        <v>0</v>
      </c>
      <c r="AJ19" s="673"/>
      <c r="AK19" s="675">
        <f t="shared" si="10"/>
        <v>0</v>
      </c>
      <c r="AL19" s="673">
        <f>'[2]Synchornize Proj.'!AE19</f>
        <v>0</v>
      </c>
      <c r="AM19" s="673"/>
      <c r="AN19" s="675">
        <f t="shared" si="11"/>
        <v>0</v>
      </c>
      <c r="AO19" s="688"/>
      <c r="AP19" s="689"/>
      <c r="AQ19" s="690"/>
      <c r="AR19" s="673">
        <f>'[2]Synchornize Proj.'!AH19</f>
        <v>0</v>
      </c>
      <c r="AS19" s="673"/>
      <c r="AT19" s="674">
        <f t="shared" si="12"/>
        <v>0</v>
      </c>
      <c r="AU19" s="673">
        <f>'[2]Synchornize Proj.'!AK19</f>
        <v>0</v>
      </c>
      <c r="AV19" s="673"/>
      <c r="AW19" s="675">
        <f t="shared" si="13"/>
        <v>0</v>
      </c>
      <c r="AX19" s="673">
        <f>'[2]Synchornize Proj.'!AN19</f>
        <v>0</v>
      </c>
      <c r="AY19" s="673"/>
      <c r="AZ19" s="773">
        <f t="shared" si="14"/>
        <v>0</v>
      </c>
      <c r="BA19" s="688">
        <f t="shared" si="15"/>
        <v>0</v>
      </c>
      <c r="BB19" s="701">
        <f t="shared" si="15"/>
        <v>0</v>
      </c>
      <c r="BC19" s="706">
        <f t="shared" si="16"/>
        <v>0</v>
      </c>
      <c r="BD19" s="711">
        <f t="shared" si="0"/>
        <v>0</v>
      </c>
      <c r="BE19" s="715">
        <f t="shared" si="0"/>
        <v>0</v>
      </c>
      <c r="BF19" s="716">
        <f t="shared" si="17"/>
        <v>0</v>
      </c>
      <c r="BG19" s="717">
        <f t="shared" si="18"/>
        <v>0</v>
      </c>
      <c r="BH19" s="672">
        <f t="shared" si="18"/>
        <v>0</v>
      </c>
      <c r="BI19" s="677">
        <f t="shared" si="19"/>
        <v>0</v>
      </c>
      <c r="BJ19" s="541"/>
      <c r="BK19" s="380"/>
      <c r="BL19" s="374">
        <f>ROUND(VLOOKUP($B19,Test!$A$6:$K$58,4),0)/1000</f>
        <v>806.04600000000005</v>
      </c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  <c r="CG19" s="380"/>
      <c r="CH19" s="380"/>
      <c r="CI19" s="380"/>
      <c r="CJ19" s="380"/>
      <c r="CK19" s="380"/>
      <c r="CL19" s="380"/>
      <c r="CM19" s="380"/>
      <c r="CN19" s="380"/>
      <c r="CO19" s="380"/>
      <c r="CP19" s="380"/>
      <c r="CQ19" s="380"/>
      <c r="CR19" s="380"/>
      <c r="CS19" s="380"/>
      <c r="CT19" s="380"/>
      <c r="CU19" s="380"/>
      <c r="CV19" s="380"/>
      <c r="CW19" s="380"/>
      <c r="CX19" s="380"/>
      <c r="CY19" s="380"/>
      <c r="CZ19" s="380"/>
      <c r="DA19" s="380"/>
      <c r="DB19" s="380"/>
      <c r="DC19" s="380"/>
      <c r="DD19" s="380"/>
      <c r="DE19" s="380"/>
      <c r="DF19" s="380"/>
      <c r="DG19" s="380"/>
      <c r="DH19" s="380"/>
      <c r="DI19" s="380"/>
      <c r="DJ19" s="380"/>
      <c r="DK19" s="380"/>
      <c r="DL19" s="380"/>
      <c r="DM19" s="380"/>
      <c r="DN19" s="380"/>
      <c r="DO19" s="391"/>
      <c r="DP19" s="391"/>
      <c r="DQ19" s="380"/>
      <c r="DR19" s="380"/>
      <c r="DS19" s="380"/>
      <c r="DT19" s="380"/>
    </row>
    <row r="20" spans="1:124" s="383" customFormat="1" ht="33" customHeight="1">
      <c r="A20" s="388">
        <f t="shared" si="20"/>
        <v>14</v>
      </c>
      <c r="B20" s="399">
        <v>51313</v>
      </c>
      <c r="C20" s="536" t="s">
        <v>11</v>
      </c>
      <c r="D20" s="698" t="s">
        <v>264</v>
      </c>
      <c r="E20" s="672">
        <f>'[2]Synchornize Proj.'!D20</f>
        <v>0</v>
      </c>
      <c r="F20" s="673"/>
      <c r="G20" s="675">
        <f t="shared" si="1"/>
        <v>0</v>
      </c>
      <c r="H20" s="673">
        <f>'[2]Synchornize Proj.'!G20</f>
        <v>0</v>
      </c>
      <c r="I20" s="673"/>
      <c r="J20" s="675">
        <f t="shared" si="2"/>
        <v>0</v>
      </c>
      <c r="K20" s="673">
        <f>'[2]Synchornize Proj.'!J20</f>
        <v>0</v>
      </c>
      <c r="L20" s="673"/>
      <c r="M20" s="773">
        <f t="shared" si="3"/>
        <v>0</v>
      </c>
      <c r="N20" s="688"/>
      <c r="O20" s="689"/>
      <c r="P20" s="690"/>
      <c r="Q20" s="673">
        <f>'[2]Synchornize Proj.'!M20</f>
        <v>0</v>
      </c>
      <c r="R20" s="673"/>
      <c r="S20" s="675">
        <f t="shared" si="4"/>
        <v>0</v>
      </c>
      <c r="T20" s="673">
        <f>'[2]Synchornize Proj.'!P20</f>
        <v>0</v>
      </c>
      <c r="U20" s="673"/>
      <c r="V20" s="675">
        <f t="shared" si="5"/>
        <v>0</v>
      </c>
      <c r="W20" s="673">
        <f>'[2]Synchornize Proj.'!S20</f>
        <v>0</v>
      </c>
      <c r="X20" s="673"/>
      <c r="Y20" s="773">
        <f t="shared" si="6"/>
        <v>0</v>
      </c>
      <c r="Z20" s="688"/>
      <c r="AA20" s="701"/>
      <c r="AB20" s="690"/>
      <c r="AC20" s="779">
        <f t="shared" si="7"/>
        <v>0</v>
      </c>
      <c r="AD20" s="776">
        <f t="shared" si="7"/>
        <v>0</v>
      </c>
      <c r="AE20" s="777">
        <f t="shared" si="8"/>
        <v>0</v>
      </c>
      <c r="AF20" s="672">
        <f>'[2]Synchornize Proj.'!Y20</f>
        <v>0</v>
      </c>
      <c r="AG20" s="673"/>
      <c r="AH20" s="674">
        <f t="shared" si="9"/>
        <v>0</v>
      </c>
      <c r="AI20" s="673">
        <f>'[2]Synchornize Proj.'!AB20</f>
        <v>0</v>
      </c>
      <c r="AJ20" s="673"/>
      <c r="AK20" s="675">
        <f t="shared" si="10"/>
        <v>0</v>
      </c>
      <c r="AL20" s="673">
        <f>'[2]Synchornize Proj.'!AE20</f>
        <v>0</v>
      </c>
      <c r="AM20" s="673"/>
      <c r="AN20" s="675">
        <f t="shared" si="11"/>
        <v>0</v>
      </c>
      <c r="AO20" s="688"/>
      <c r="AP20" s="689"/>
      <c r="AQ20" s="690"/>
      <c r="AR20" s="673">
        <f>'[2]Synchornize Proj.'!AH20</f>
        <v>0</v>
      </c>
      <c r="AS20" s="673"/>
      <c r="AT20" s="674">
        <f t="shared" si="12"/>
        <v>0</v>
      </c>
      <c r="AU20" s="673">
        <f>'[2]Synchornize Proj.'!AK20</f>
        <v>0</v>
      </c>
      <c r="AV20" s="673"/>
      <c r="AW20" s="675">
        <f t="shared" si="13"/>
        <v>0</v>
      </c>
      <c r="AX20" s="673">
        <f>'[2]Synchornize Proj.'!AN20</f>
        <v>0</v>
      </c>
      <c r="AY20" s="673"/>
      <c r="AZ20" s="773">
        <f t="shared" si="14"/>
        <v>0</v>
      </c>
      <c r="BA20" s="688">
        <f t="shared" si="15"/>
        <v>0</v>
      </c>
      <c r="BB20" s="701">
        <f t="shared" si="15"/>
        <v>0</v>
      </c>
      <c r="BC20" s="706">
        <f t="shared" si="16"/>
        <v>0</v>
      </c>
      <c r="BD20" s="711">
        <f t="shared" si="0"/>
        <v>0</v>
      </c>
      <c r="BE20" s="715">
        <f t="shared" si="0"/>
        <v>0</v>
      </c>
      <c r="BF20" s="716">
        <f t="shared" si="17"/>
        <v>0</v>
      </c>
      <c r="BG20" s="717">
        <f t="shared" si="18"/>
        <v>0</v>
      </c>
      <c r="BH20" s="672">
        <f t="shared" si="18"/>
        <v>0</v>
      </c>
      <c r="BI20" s="677">
        <f t="shared" si="19"/>
        <v>0</v>
      </c>
      <c r="BJ20" s="541"/>
      <c r="BK20" s="380"/>
      <c r="BL20" s="374">
        <f>ROUND(VLOOKUP($B20,Test!$A$6:$K$58,4),0)/1000</f>
        <v>0</v>
      </c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  <c r="CG20" s="380"/>
      <c r="CH20" s="380"/>
      <c r="CI20" s="380"/>
      <c r="CJ20" s="380"/>
      <c r="CK20" s="380"/>
      <c r="CL20" s="380"/>
      <c r="CM20" s="380"/>
      <c r="CN20" s="380"/>
      <c r="CO20" s="380"/>
      <c r="CP20" s="380"/>
      <c r="CQ20" s="380"/>
      <c r="CR20" s="380"/>
      <c r="CS20" s="380"/>
      <c r="CT20" s="380"/>
      <c r="CU20" s="380"/>
      <c r="CV20" s="380"/>
      <c r="CW20" s="380"/>
      <c r="CX20" s="380"/>
      <c r="CY20" s="380"/>
      <c r="CZ20" s="380"/>
      <c r="DA20" s="380"/>
      <c r="DB20" s="380"/>
      <c r="DC20" s="380"/>
      <c r="DD20" s="380"/>
      <c r="DE20" s="380"/>
      <c r="DF20" s="380"/>
      <c r="DG20" s="380"/>
      <c r="DH20" s="380"/>
      <c r="DI20" s="380"/>
      <c r="DJ20" s="380"/>
      <c r="DK20" s="380"/>
      <c r="DL20" s="380"/>
      <c r="DM20" s="380"/>
      <c r="DN20" s="380"/>
      <c r="DO20" s="391"/>
      <c r="DP20" s="391"/>
      <c r="DQ20" s="380"/>
      <c r="DR20" s="380"/>
      <c r="DS20" s="380"/>
      <c r="DT20" s="380"/>
    </row>
    <row r="21" spans="1:124" s="383" customFormat="1" ht="33" customHeight="1">
      <c r="A21" s="388">
        <f t="shared" si="20"/>
        <v>15</v>
      </c>
      <c r="B21" s="399">
        <v>51314</v>
      </c>
      <c r="C21" s="536" t="s">
        <v>12</v>
      </c>
      <c r="D21" s="698" t="s">
        <v>265</v>
      </c>
      <c r="E21" s="672">
        <f>'[2]Synchornize Proj.'!D21</f>
        <v>0</v>
      </c>
      <c r="F21" s="673"/>
      <c r="G21" s="675">
        <f t="shared" si="1"/>
        <v>0</v>
      </c>
      <c r="H21" s="673">
        <f>'[2]Synchornize Proj.'!G21</f>
        <v>0</v>
      </c>
      <c r="I21" s="673"/>
      <c r="J21" s="675">
        <f t="shared" si="2"/>
        <v>0</v>
      </c>
      <c r="K21" s="673">
        <f>'[2]Synchornize Proj.'!J21</f>
        <v>0</v>
      </c>
      <c r="L21" s="673"/>
      <c r="M21" s="773">
        <f t="shared" si="3"/>
        <v>0</v>
      </c>
      <c r="N21" s="688"/>
      <c r="O21" s="689"/>
      <c r="P21" s="690"/>
      <c r="Q21" s="673">
        <f>'[2]Synchornize Proj.'!M21</f>
        <v>0</v>
      </c>
      <c r="R21" s="673"/>
      <c r="S21" s="675">
        <f t="shared" si="4"/>
        <v>0</v>
      </c>
      <c r="T21" s="673">
        <f>'[2]Synchornize Proj.'!P21</f>
        <v>0</v>
      </c>
      <c r="U21" s="673"/>
      <c r="V21" s="675">
        <f t="shared" si="5"/>
        <v>0</v>
      </c>
      <c r="W21" s="673">
        <f>'[2]Synchornize Proj.'!S21</f>
        <v>0</v>
      </c>
      <c r="X21" s="673"/>
      <c r="Y21" s="773">
        <f t="shared" si="6"/>
        <v>0</v>
      </c>
      <c r="Z21" s="688"/>
      <c r="AA21" s="701"/>
      <c r="AB21" s="690"/>
      <c r="AC21" s="779">
        <f t="shared" si="7"/>
        <v>0</v>
      </c>
      <c r="AD21" s="776">
        <f t="shared" si="7"/>
        <v>0</v>
      </c>
      <c r="AE21" s="777">
        <f t="shared" si="8"/>
        <v>0</v>
      </c>
      <c r="AF21" s="672">
        <f>'[2]Synchornize Proj.'!Y21</f>
        <v>0</v>
      </c>
      <c r="AG21" s="673"/>
      <c r="AH21" s="674">
        <f t="shared" si="9"/>
        <v>0</v>
      </c>
      <c r="AI21" s="673">
        <f>'[2]Synchornize Proj.'!AB21</f>
        <v>0</v>
      </c>
      <c r="AJ21" s="673"/>
      <c r="AK21" s="675">
        <f t="shared" si="10"/>
        <v>0</v>
      </c>
      <c r="AL21" s="673">
        <f>'[2]Synchornize Proj.'!AE21</f>
        <v>0</v>
      </c>
      <c r="AM21" s="673"/>
      <c r="AN21" s="675">
        <f t="shared" si="11"/>
        <v>0</v>
      </c>
      <c r="AO21" s="688"/>
      <c r="AP21" s="689"/>
      <c r="AQ21" s="690"/>
      <c r="AR21" s="673">
        <f>'[2]Synchornize Proj.'!AH21</f>
        <v>0</v>
      </c>
      <c r="AS21" s="673"/>
      <c r="AT21" s="674">
        <f t="shared" si="12"/>
        <v>0</v>
      </c>
      <c r="AU21" s="673">
        <f>'[2]Synchornize Proj.'!AK21</f>
        <v>0</v>
      </c>
      <c r="AV21" s="673"/>
      <c r="AW21" s="675">
        <f t="shared" si="13"/>
        <v>0</v>
      </c>
      <c r="AX21" s="673">
        <f>'[2]Synchornize Proj.'!AN21</f>
        <v>0</v>
      </c>
      <c r="AY21" s="673"/>
      <c r="AZ21" s="773">
        <f t="shared" si="14"/>
        <v>0</v>
      </c>
      <c r="BA21" s="688">
        <f t="shared" si="15"/>
        <v>0</v>
      </c>
      <c r="BB21" s="701">
        <f t="shared" si="15"/>
        <v>0</v>
      </c>
      <c r="BC21" s="706">
        <f t="shared" si="16"/>
        <v>0</v>
      </c>
      <c r="BD21" s="711">
        <f t="shared" si="0"/>
        <v>0</v>
      </c>
      <c r="BE21" s="715">
        <f t="shared" si="0"/>
        <v>0</v>
      </c>
      <c r="BF21" s="716">
        <f t="shared" si="17"/>
        <v>0</v>
      </c>
      <c r="BG21" s="717">
        <f t="shared" si="18"/>
        <v>0</v>
      </c>
      <c r="BH21" s="672">
        <f t="shared" si="18"/>
        <v>0</v>
      </c>
      <c r="BI21" s="677">
        <f t="shared" si="19"/>
        <v>0</v>
      </c>
      <c r="BJ21" s="541"/>
      <c r="BK21" s="380"/>
      <c r="BL21" s="374">
        <f>ROUND(VLOOKUP($B21,Test!$A$6:$K$58,4),0)/1000</f>
        <v>0</v>
      </c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  <c r="CG21" s="380"/>
      <c r="CH21" s="380"/>
      <c r="CI21" s="380"/>
      <c r="CJ21" s="380"/>
      <c r="CK21" s="380"/>
      <c r="CL21" s="380"/>
      <c r="CM21" s="380"/>
      <c r="CN21" s="380"/>
      <c r="CO21" s="380"/>
      <c r="CP21" s="380"/>
      <c r="CQ21" s="380"/>
      <c r="CR21" s="380"/>
      <c r="CS21" s="380"/>
      <c r="CT21" s="380"/>
      <c r="CU21" s="380"/>
      <c r="CV21" s="380"/>
      <c r="CW21" s="380"/>
      <c r="CX21" s="380"/>
      <c r="CY21" s="380"/>
      <c r="CZ21" s="380"/>
      <c r="DA21" s="380"/>
      <c r="DB21" s="380"/>
      <c r="DC21" s="380"/>
      <c r="DD21" s="380"/>
      <c r="DE21" s="380"/>
      <c r="DF21" s="380"/>
      <c r="DG21" s="380"/>
      <c r="DH21" s="380"/>
      <c r="DI21" s="380"/>
      <c r="DJ21" s="380"/>
      <c r="DK21" s="380"/>
      <c r="DL21" s="380"/>
      <c r="DM21" s="380"/>
      <c r="DN21" s="380"/>
      <c r="DO21" s="391"/>
      <c r="DP21" s="391"/>
      <c r="DQ21" s="380"/>
      <c r="DR21" s="380"/>
      <c r="DS21" s="380"/>
      <c r="DT21" s="380"/>
    </row>
    <row r="22" spans="1:124" s="383" customFormat="1" ht="33" customHeight="1">
      <c r="A22" s="388">
        <f t="shared" si="20"/>
        <v>16</v>
      </c>
      <c r="B22" s="399">
        <v>51315</v>
      </c>
      <c r="C22" s="536" t="s">
        <v>59</v>
      </c>
      <c r="D22" s="698" t="s">
        <v>266</v>
      </c>
      <c r="E22" s="672">
        <f>'[2]Synchornize Proj.'!D22</f>
        <v>0</v>
      </c>
      <c r="F22" s="673"/>
      <c r="G22" s="675">
        <f t="shared" si="1"/>
        <v>0</v>
      </c>
      <c r="H22" s="673">
        <f>'[2]Synchornize Proj.'!G22</f>
        <v>0</v>
      </c>
      <c r="I22" s="673"/>
      <c r="J22" s="675">
        <f t="shared" si="2"/>
        <v>0</v>
      </c>
      <c r="K22" s="673">
        <f>'[2]Synchornize Proj.'!J22</f>
        <v>0</v>
      </c>
      <c r="L22" s="673"/>
      <c r="M22" s="773">
        <f t="shared" si="3"/>
        <v>0</v>
      </c>
      <c r="N22" s="688"/>
      <c r="O22" s="689"/>
      <c r="P22" s="690"/>
      <c r="Q22" s="673">
        <f>'[2]Synchornize Proj.'!M22</f>
        <v>0</v>
      </c>
      <c r="R22" s="673"/>
      <c r="S22" s="675">
        <f t="shared" si="4"/>
        <v>0</v>
      </c>
      <c r="T22" s="673">
        <f>'[2]Synchornize Proj.'!P22</f>
        <v>0</v>
      </c>
      <c r="U22" s="673"/>
      <c r="V22" s="675">
        <f t="shared" si="5"/>
        <v>0</v>
      </c>
      <c r="W22" s="673">
        <f>'[2]Synchornize Proj.'!S22</f>
        <v>0</v>
      </c>
      <c r="X22" s="673"/>
      <c r="Y22" s="773">
        <f t="shared" si="6"/>
        <v>0</v>
      </c>
      <c r="Z22" s="688"/>
      <c r="AA22" s="701"/>
      <c r="AB22" s="690"/>
      <c r="AC22" s="779">
        <f t="shared" si="7"/>
        <v>0</v>
      </c>
      <c r="AD22" s="776">
        <f t="shared" si="7"/>
        <v>0</v>
      </c>
      <c r="AE22" s="777">
        <f t="shared" si="8"/>
        <v>0</v>
      </c>
      <c r="AF22" s="672">
        <f>'[2]Synchornize Proj.'!Y22</f>
        <v>0</v>
      </c>
      <c r="AG22" s="673"/>
      <c r="AH22" s="674">
        <f t="shared" si="9"/>
        <v>0</v>
      </c>
      <c r="AI22" s="673">
        <f>'[2]Synchornize Proj.'!AB22</f>
        <v>0</v>
      </c>
      <c r="AJ22" s="673"/>
      <c r="AK22" s="675">
        <f t="shared" si="10"/>
        <v>0</v>
      </c>
      <c r="AL22" s="673">
        <f>'[2]Synchornize Proj.'!AE22</f>
        <v>0</v>
      </c>
      <c r="AM22" s="673"/>
      <c r="AN22" s="675">
        <f t="shared" si="11"/>
        <v>0</v>
      </c>
      <c r="AO22" s="688"/>
      <c r="AP22" s="689"/>
      <c r="AQ22" s="690"/>
      <c r="AR22" s="673">
        <f>'[2]Synchornize Proj.'!AH22</f>
        <v>0</v>
      </c>
      <c r="AS22" s="673"/>
      <c r="AT22" s="674">
        <f t="shared" si="12"/>
        <v>0</v>
      </c>
      <c r="AU22" s="673">
        <f>'[2]Synchornize Proj.'!AK22</f>
        <v>0</v>
      </c>
      <c r="AV22" s="673"/>
      <c r="AW22" s="675">
        <f t="shared" si="13"/>
        <v>0</v>
      </c>
      <c r="AX22" s="673">
        <f>'[2]Synchornize Proj.'!AN22</f>
        <v>0</v>
      </c>
      <c r="AY22" s="673"/>
      <c r="AZ22" s="773">
        <f t="shared" si="14"/>
        <v>0</v>
      </c>
      <c r="BA22" s="688">
        <f t="shared" si="15"/>
        <v>0</v>
      </c>
      <c r="BB22" s="701">
        <f t="shared" si="15"/>
        <v>0</v>
      </c>
      <c r="BC22" s="706">
        <f t="shared" si="16"/>
        <v>0</v>
      </c>
      <c r="BD22" s="711">
        <f t="shared" si="0"/>
        <v>0</v>
      </c>
      <c r="BE22" s="715">
        <f t="shared" si="0"/>
        <v>0</v>
      </c>
      <c r="BF22" s="716">
        <f t="shared" si="17"/>
        <v>0</v>
      </c>
      <c r="BG22" s="717">
        <f t="shared" si="18"/>
        <v>0</v>
      </c>
      <c r="BH22" s="672">
        <f t="shared" si="18"/>
        <v>0</v>
      </c>
      <c r="BI22" s="677">
        <f t="shared" si="19"/>
        <v>0</v>
      </c>
      <c r="BJ22" s="541"/>
      <c r="BK22" s="380"/>
      <c r="BL22" s="374">
        <f>ROUND(VLOOKUP($B22,Test!$A$6:$K$58,4),0)/1000</f>
        <v>0</v>
      </c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  <c r="CG22" s="380"/>
      <c r="CH22" s="380"/>
      <c r="CI22" s="380"/>
      <c r="CJ22" s="380"/>
      <c r="CK22" s="380"/>
      <c r="CL22" s="380"/>
      <c r="CM22" s="380"/>
      <c r="CN22" s="380"/>
      <c r="CO22" s="380"/>
      <c r="CP22" s="380"/>
      <c r="CQ22" s="380"/>
      <c r="CR22" s="380"/>
      <c r="CS22" s="380"/>
      <c r="CT22" s="380"/>
      <c r="CU22" s="380"/>
      <c r="CV22" s="380"/>
      <c r="CW22" s="380"/>
      <c r="CX22" s="380"/>
      <c r="CY22" s="380"/>
      <c r="CZ22" s="380"/>
      <c r="DA22" s="380"/>
      <c r="DB22" s="380"/>
      <c r="DC22" s="380"/>
      <c r="DD22" s="380"/>
      <c r="DE22" s="380"/>
      <c r="DF22" s="380"/>
      <c r="DG22" s="380"/>
      <c r="DH22" s="380"/>
      <c r="DI22" s="380"/>
      <c r="DJ22" s="380"/>
      <c r="DK22" s="380"/>
      <c r="DL22" s="380"/>
      <c r="DM22" s="380"/>
      <c r="DN22" s="380"/>
      <c r="DO22" s="391"/>
      <c r="DP22" s="391"/>
      <c r="DQ22" s="380"/>
      <c r="DR22" s="380"/>
      <c r="DS22" s="380"/>
      <c r="DT22" s="380"/>
    </row>
    <row r="23" spans="1:124" s="383" customFormat="1" ht="33" customHeight="1">
      <c r="A23" s="388">
        <f t="shared" si="20"/>
        <v>17</v>
      </c>
      <c r="B23" s="399">
        <v>51399</v>
      </c>
      <c r="C23" s="536" t="s">
        <v>13</v>
      </c>
      <c r="D23" s="698" t="s">
        <v>267</v>
      </c>
      <c r="E23" s="672">
        <f>'[2]Synchornize Proj.'!D23</f>
        <v>0</v>
      </c>
      <c r="F23" s="673">
        <v>90.52</v>
      </c>
      <c r="G23" s="675">
        <f t="shared" si="1"/>
        <v>-90.52</v>
      </c>
      <c r="H23" s="673">
        <f>'[2]Synchornize Proj.'!G23</f>
        <v>0</v>
      </c>
      <c r="I23" s="673"/>
      <c r="J23" s="675">
        <f t="shared" si="2"/>
        <v>0</v>
      </c>
      <c r="K23" s="673">
        <f>'[2]Synchornize Proj.'!J23</f>
        <v>0</v>
      </c>
      <c r="L23" s="673"/>
      <c r="M23" s="773">
        <f t="shared" si="3"/>
        <v>0</v>
      </c>
      <c r="N23" s="688"/>
      <c r="O23" s="689"/>
      <c r="P23" s="690"/>
      <c r="Q23" s="673">
        <f>'[2]Synchornize Proj.'!M23</f>
        <v>0</v>
      </c>
      <c r="R23" s="673"/>
      <c r="S23" s="675">
        <f t="shared" si="4"/>
        <v>0</v>
      </c>
      <c r="T23" s="673">
        <f>'[2]Synchornize Proj.'!P23</f>
        <v>0</v>
      </c>
      <c r="U23" s="673"/>
      <c r="V23" s="675">
        <f t="shared" si="5"/>
        <v>0</v>
      </c>
      <c r="W23" s="673">
        <f>'[2]Synchornize Proj.'!S23</f>
        <v>0</v>
      </c>
      <c r="X23" s="673"/>
      <c r="Y23" s="773">
        <f t="shared" si="6"/>
        <v>0</v>
      </c>
      <c r="Z23" s="688"/>
      <c r="AA23" s="701"/>
      <c r="AB23" s="690"/>
      <c r="AC23" s="779">
        <f t="shared" si="7"/>
        <v>0</v>
      </c>
      <c r="AD23" s="776">
        <f t="shared" si="7"/>
        <v>90.52</v>
      </c>
      <c r="AE23" s="777">
        <f t="shared" si="8"/>
        <v>-90.52</v>
      </c>
      <c r="AF23" s="672">
        <f>'[2]Synchornize Proj.'!Y23</f>
        <v>0</v>
      </c>
      <c r="AG23" s="673"/>
      <c r="AH23" s="674">
        <f t="shared" si="9"/>
        <v>0</v>
      </c>
      <c r="AI23" s="673">
        <f>'[2]Synchornize Proj.'!AB23</f>
        <v>0</v>
      </c>
      <c r="AJ23" s="673"/>
      <c r="AK23" s="675">
        <f t="shared" si="10"/>
        <v>0</v>
      </c>
      <c r="AL23" s="673">
        <f>'[2]Synchornize Proj.'!AE23</f>
        <v>0</v>
      </c>
      <c r="AM23" s="673"/>
      <c r="AN23" s="675">
        <f t="shared" si="11"/>
        <v>0</v>
      </c>
      <c r="AO23" s="688"/>
      <c r="AP23" s="689"/>
      <c r="AQ23" s="690"/>
      <c r="AR23" s="673">
        <f>'[2]Synchornize Proj.'!AH23</f>
        <v>0</v>
      </c>
      <c r="AS23" s="673"/>
      <c r="AT23" s="674">
        <f t="shared" si="12"/>
        <v>0</v>
      </c>
      <c r="AU23" s="673">
        <f>'[2]Synchornize Proj.'!AK23</f>
        <v>0</v>
      </c>
      <c r="AV23" s="673"/>
      <c r="AW23" s="675">
        <f t="shared" si="13"/>
        <v>0</v>
      </c>
      <c r="AX23" s="673">
        <f>'[2]Synchornize Proj.'!AN23</f>
        <v>0</v>
      </c>
      <c r="AY23" s="673"/>
      <c r="AZ23" s="773">
        <f t="shared" si="14"/>
        <v>0</v>
      </c>
      <c r="BA23" s="688">
        <f t="shared" si="15"/>
        <v>0</v>
      </c>
      <c r="BB23" s="701">
        <f t="shared" si="15"/>
        <v>0</v>
      </c>
      <c r="BC23" s="706">
        <f t="shared" si="16"/>
        <v>0</v>
      </c>
      <c r="BD23" s="711">
        <f t="shared" si="0"/>
        <v>0</v>
      </c>
      <c r="BE23" s="715">
        <f t="shared" si="0"/>
        <v>0</v>
      </c>
      <c r="BF23" s="716">
        <f t="shared" si="17"/>
        <v>0</v>
      </c>
      <c r="BG23" s="717">
        <f t="shared" si="18"/>
        <v>0</v>
      </c>
      <c r="BH23" s="672">
        <f t="shared" si="18"/>
        <v>90.52</v>
      </c>
      <c r="BI23" s="677">
        <f t="shared" si="19"/>
        <v>-90.52</v>
      </c>
      <c r="BJ23" s="541"/>
      <c r="BK23" s="380"/>
      <c r="BL23" s="374">
        <f>ROUND(VLOOKUP($B23,Test!$A$6:$K$58,4),0)/1000</f>
        <v>1708.3150000000001</v>
      </c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  <c r="CG23" s="380"/>
      <c r="CH23" s="380"/>
      <c r="CI23" s="380"/>
      <c r="CJ23" s="380"/>
      <c r="CK23" s="380"/>
      <c r="CL23" s="380"/>
      <c r="CM23" s="380"/>
      <c r="CN23" s="380"/>
      <c r="CO23" s="380"/>
      <c r="CP23" s="380"/>
      <c r="CQ23" s="380"/>
      <c r="CR23" s="380"/>
      <c r="CS23" s="380"/>
      <c r="CT23" s="380"/>
      <c r="CU23" s="380"/>
      <c r="CV23" s="380"/>
      <c r="CW23" s="380"/>
      <c r="CX23" s="380"/>
      <c r="CY23" s="380"/>
      <c r="CZ23" s="380"/>
      <c r="DA23" s="380"/>
      <c r="DB23" s="380"/>
      <c r="DC23" s="380"/>
      <c r="DD23" s="380"/>
      <c r="DE23" s="380"/>
      <c r="DF23" s="380"/>
      <c r="DG23" s="380"/>
      <c r="DH23" s="380"/>
      <c r="DI23" s="380"/>
      <c r="DJ23" s="380"/>
      <c r="DK23" s="380"/>
      <c r="DL23" s="380"/>
      <c r="DM23" s="380"/>
      <c r="DN23" s="380"/>
      <c r="DO23" s="391"/>
      <c r="DP23" s="391"/>
      <c r="DQ23" s="380"/>
      <c r="DR23" s="380"/>
      <c r="DS23" s="380"/>
      <c r="DT23" s="380"/>
    </row>
    <row r="24" spans="1:124" s="383" customFormat="1" ht="33" customHeight="1">
      <c r="A24" s="388">
        <f t="shared" si="20"/>
        <v>18</v>
      </c>
      <c r="B24" s="399">
        <v>51401</v>
      </c>
      <c r="C24" s="536" t="s">
        <v>14</v>
      </c>
      <c r="D24" s="698" t="s">
        <v>268</v>
      </c>
      <c r="E24" s="672">
        <f>'[2]Synchornize Proj.'!D24</f>
        <v>0</v>
      </c>
      <c r="F24" s="673"/>
      <c r="G24" s="675">
        <f t="shared" si="1"/>
        <v>0</v>
      </c>
      <c r="H24" s="673">
        <f>'[2]Synchornize Proj.'!G24</f>
        <v>0</v>
      </c>
      <c r="I24" s="673"/>
      <c r="J24" s="675">
        <f t="shared" si="2"/>
        <v>0</v>
      </c>
      <c r="K24" s="673">
        <f>'[2]Synchornize Proj.'!J24</f>
        <v>0</v>
      </c>
      <c r="L24" s="673"/>
      <c r="M24" s="773">
        <f t="shared" si="3"/>
        <v>0</v>
      </c>
      <c r="N24" s="688"/>
      <c r="O24" s="689"/>
      <c r="P24" s="690"/>
      <c r="Q24" s="673">
        <f>'[2]Synchornize Proj.'!M24</f>
        <v>0</v>
      </c>
      <c r="R24" s="673"/>
      <c r="S24" s="675">
        <f t="shared" si="4"/>
        <v>0</v>
      </c>
      <c r="T24" s="673">
        <f>'[2]Synchornize Proj.'!P24</f>
        <v>0</v>
      </c>
      <c r="U24" s="673"/>
      <c r="V24" s="675">
        <f t="shared" si="5"/>
        <v>0</v>
      </c>
      <c r="W24" s="673">
        <f>'[2]Synchornize Proj.'!S24</f>
        <v>0</v>
      </c>
      <c r="X24" s="673"/>
      <c r="Y24" s="773">
        <f t="shared" si="6"/>
        <v>0</v>
      </c>
      <c r="Z24" s="688"/>
      <c r="AA24" s="701"/>
      <c r="AB24" s="690"/>
      <c r="AC24" s="779">
        <f t="shared" si="7"/>
        <v>0</v>
      </c>
      <c r="AD24" s="776">
        <f t="shared" si="7"/>
        <v>0</v>
      </c>
      <c r="AE24" s="777">
        <f t="shared" si="8"/>
        <v>0</v>
      </c>
      <c r="AF24" s="672">
        <f>'[2]Synchornize Proj.'!Y24</f>
        <v>0</v>
      </c>
      <c r="AG24" s="673"/>
      <c r="AH24" s="674">
        <f t="shared" si="9"/>
        <v>0</v>
      </c>
      <c r="AI24" s="673">
        <f>'[2]Synchornize Proj.'!AB24</f>
        <v>0</v>
      </c>
      <c r="AJ24" s="673"/>
      <c r="AK24" s="675">
        <f t="shared" si="10"/>
        <v>0</v>
      </c>
      <c r="AL24" s="673">
        <f>'[2]Synchornize Proj.'!AE24</f>
        <v>0</v>
      </c>
      <c r="AM24" s="673"/>
      <c r="AN24" s="675">
        <f t="shared" si="11"/>
        <v>0</v>
      </c>
      <c r="AO24" s="688"/>
      <c r="AP24" s="689"/>
      <c r="AQ24" s="690"/>
      <c r="AR24" s="673">
        <f>'[2]Synchornize Proj.'!AH24</f>
        <v>0</v>
      </c>
      <c r="AS24" s="673"/>
      <c r="AT24" s="674">
        <f t="shared" si="12"/>
        <v>0</v>
      </c>
      <c r="AU24" s="673">
        <f>'[2]Synchornize Proj.'!AK24</f>
        <v>0</v>
      </c>
      <c r="AV24" s="673"/>
      <c r="AW24" s="675">
        <f t="shared" si="13"/>
        <v>0</v>
      </c>
      <c r="AX24" s="673">
        <f>'[2]Synchornize Proj.'!AN24</f>
        <v>0</v>
      </c>
      <c r="AY24" s="673"/>
      <c r="AZ24" s="773">
        <f t="shared" si="14"/>
        <v>0</v>
      </c>
      <c r="BA24" s="688">
        <f t="shared" si="15"/>
        <v>0</v>
      </c>
      <c r="BB24" s="701">
        <f t="shared" si="15"/>
        <v>0</v>
      </c>
      <c r="BC24" s="706">
        <f t="shared" si="16"/>
        <v>0</v>
      </c>
      <c r="BD24" s="711">
        <f t="shared" si="0"/>
        <v>0</v>
      </c>
      <c r="BE24" s="715">
        <f t="shared" si="0"/>
        <v>0</v>
      </c>
      <c r="BF24" s="716">
        <f t="shared" si="17"/>
        <v>0</v>
      </c>
      <c r="BG24" s="717">
        <f t="shared" si="18"/>
        <v>0</v>
      </c>
      <c r="BH24" s="672">
        <f t="shared" si="18"/>
        <v>0</v>
      </c>
      <c r="BI24" s="677">
        <f t="shared" si="19"/>
        <v>0</v>
      </c>
      <c r="BJ24" s="541"/>
      <c r="BK24" s="380"/>
      <c r="BL24" s="374">
        <f>ROUND(VLOOKUP($B24,Test!$A$6:$K$58,4),0)/1000</f>
        <v>0</v>
      </c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  <c r="CG24" s="380"/>
      <c r="CH24" s="380"/>
      <c r="CI24" s="380"/>
      <c r="CJ24" s="380"/>
      <c r="CK24" s="380"/>
      <c r="CL24" s="380"/>
      <c r="CM24" s="380"/>
      <c r="CN24" s="380"/>
      <c r="CO24" s="380"/>
      <c r="CP24" s="380"/>
      <c r="CQ24" s="380"/>
      <c r="CR24" s="380"/>
      <c r="CS24" s="380"/>
      <c r="CT24" s="380"/>
      <c r="CU24" s="380"/>
      <c r="CV24" s="380"/>
      <c r="CW24" s="380"/>
      <c r="CX24" s="380"/>
      <c r="CY24" s="380"/>
      <c r="CZ24" s="380"/>
      <c r="DA24" s="380"/>
      <c r="DB24" s="380"/>
      <c r="DC24" s="380"/>
      <c r="DD24" s="380"/>
      <c r="DE24" s="380"/>
      <c r="DF24" s="380"/>
      <c r="DG24" s="380"/>
      <c r="DH24" s="380"/>
      <c r="DI24" s="380"/>
      <c r="DJ24" s="380"/>
      <c r="DK24" s="380"/>
      <c r="DL24" s="380"/>
      <c r="DM24" s="380"/>
      <c r="DN24" s="380"/>
      <c r="DO24" s="391"/>
      <c r="DP24" s="391"/>
      <c r="DQ24" s="380"/>
      <c r="DR24" s="380"/>
      <c r="DS24" s="380"/>
      <c r="DT24" s="380"/>
    </row>
    <row r="25" spans="1:124" s="383" customFormat="1" ht="33" customHeight="1">
      <c r="A25" s="388">
        <f t="shared" si="20"/>
        <v>19</v>
      </c>
      <c r="B25" s="399">
        <v>51402</v>
      </c>
      <c r="C25" s="536" t="s">
        <v>15</v>
      </c>
      <c r="D25" s="698" t="s">
        <v>269</v>
      </c>
      <c r="E25" s="672">
        <f>'[2]Synchornize Proj.'!D25</f>
        <v>0</v>
      </c>
      <c r="F25" s="673"/>
      <c r="G25" s="675">
        <f t="shared" si="1"/>
        <v>0</v>
      </c>
      <c r="H25" s="673">
        <f>'[2]Synchornize Proj.'!G25</f>
        <v>0</v>
      </c>
      <c r="I25" s="673"/>
      <c r="J25" s="675">
        <f t="shared" si="2"/>
        <v>0</v>
      </c>
      <c r="K25" s="673">
        <f>'[2]Synchornize Proj.'!J25</f>
        <v>0</v>
      </c>
      <c r="L25" s="673"/>
      <c r="M25" s="773">
        <f t="shared" si="3"/>
        <v>0</v>
      </c>
      <c r="N25" s="688"/>
      <c r="O25" s="689"/>
      <c r="P25" s="690"/>
      <c r="Q25" s="673">
        <f>'[2]Synchornize Proj.'!M25</f>
        <v>0</v>
      </c>
      <c r="R25" s="673"/>
      <c r="S25" s="675">
        <f t="shared" si="4"/>
        <v>0</v>
      </c>
      <c r="T25" s="673">
        <f>'[2]Synchornize Proj.'!P25</f>
        <v>0</v>
      </c>
      <c r="U25" s="673"/>
      <c r="V25" s="675">
        <f t="shared" si="5"/>
        <v>0</v>
      </c>
      <c r="W25" s="673">
        <f>'[2]Synchornize Proj.'!S25</f>
        <v>0</v>
      </c>
      <c r="X25" s="673"/>
      <c r="Y25" s="773">
        <f t="shared" si="6"/>
        <v>0</v>
      </c>
      <c r="Z25" s="688"/>
      <c r="AA25" s="701"/>
      <c r="AB25" s="690"/>
      <c r="AC25" s="779">
        <f t="shared" si="7"/>
        <v>0</v>
      </c>
      <c r="AD25" s="776">
        <f t="shared" si="7"/>
        <v>0</v>
      </c>
      <c r="AE25" s="777">
        <f t="shared" si="8"/>
        <v>0</v>
      </c>
      <c r="AF25" s="672">
        <f>'[2]Synchornize Proj.'!Y25</f>
        <v>0</v>
      </c>
      <c r="AG25" s="673"/>
      <c r="AH25" s="674">
        <f t="shared" si="9"/>
        <v>0</v>
      </c>
      <c r="AI25" s="673">
        <f>'[2]Synchornize Proj.'!AB25</f>
        <v>0</v>
      </c>
      <c r="AJ25" s="673"/>
      <c r="AK25" s="675">
        <f t="shared" si="10"/>
        <v>0</v>
      </c>
      <c r="AL25" s="673">
        <f>'[2]Synchornize Proj.'!AE25</f>
        <v>0</v>
      </c>
      <c r="AM25" s="673"/>
      <c r="AN25" s="675">
        <f t="shared" si="11"/>
        <v>0</v>
      </c>
      <c r="AO25" s="688"/>
      <c r="AP25" s="689"/>
      <c r="AQ25" s="690"/>
      <c r="AR25" s="673">
        <f>'[2]Synchornize Proj.'!AH25</f>
        <v>0</v>
      </c>
      <c r="AS25" s="673"/>
      <c r="AT25" s="674">
        <f t="shared" si="12"/>
        <v>0</v>
      </c>
      <c r="AU25" s="673">
        <f>'[2]Synchornize Proj.'!AK25</f>
        <v>0</v>
      </c>
      <c r="AV25" s="673"/>
      <c r="AW25" s="675">
        <f t="shared" si="13"/>
        <v>0</v>
      </c>
      <c r="AX25" s="673">
        <f>'[2]Synchornize Proj.'!AN25</f>
        <v>0</v>
      </c>
      <c r="AY25" s="673"/>
      <c r="AZ25" s="773">
        <f t="shared" si="14"/>
        <v>0</v>
      </c>
      <c r="BA25" s="688">
        <f t="shared" si="15"/>
        <v>0</v>
      </c>
      <c r="BB25" s="701">
        <f t="shared" si="15"/>
        <v>0</v>
      </c>
      <c r="BC25" s="706">
        <f t="shared" si="16"/>
        <v>0</v>
      </c>
      <c r="BD25" s="711">
        <f t="shared" si="0"/>
        <v>0</v>
      </c>
      <c r="BE25" s="715">
        <f t="shared" si="0"/>
        <v>0</v>
      </c>
      <c r="BF25" s="716">
        <f t="shared" si="17"/>
        <v>0</v>
      </c>
      <c r="BG25" s="717">
        <f t="shared" si="18"/>
        <v>0</v>
      </c>
      <c r="BH25" s="672">
        <f t="shared" si="18"/>
        <v>0</v>
      </c>
      <c r="BI25" s="677">
        <f t="shared" si="19"/>
        <v>0</v>
      </c>
      <c r="BJ25" s="541"/>
      <c r="BK25" s="380"/>
      <c r="BL25" s="374">
        <f>ROUND(VLOOKUP($B25,Test!$A$6:$K$58,4),0)/1000</f>
        <v>0</v>
      </c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  <c r="CG25" s="380"/>
      <c r="CH25" s="380"/>
      <c r="CI25" s="380"/>
      <c r="CJ25" s="380"/>
      <c r="CK25" s="380"/>
      <c r="CL25" s="380"/>
      <c r="CM25" s="380"/>
      <c r="CN25" s="380"/>
      <c r="CO25" s="380"/>
      <c r="CP25" s="380"/>
      <c r="CQ25" s="380"/>
      <c r="CR25" s="380"/>
      <c r="CS25" s="380"/>
      <c r="CT25" s="380"/>
      <c r="CU25" s="380"/>
      <c r="CV25" s="380"/>
      <c r="CW25" s="380"/>
      <c r="CX25" s="380"/>
      <c r="CY25" s="380"/>
      <c r="CZ25" s="380"/>
      <c r="DA25" s="380"/>
      <c r="DB25" s="380"/>
      <c r="DC25" s="380"/>
      <c r="DD25" s="380"/>
      <c r="DE25" s="380"/>
      <c r="DF25" s="380"/>
      <c r="DG25" s="380"/>
      <c r="DH25" s="380"/>
      <c r="DI25" s="380"/>
      <c r="DJ25" s="380"/>
      <c r="DK25" s="380"/>
      <c r="DL25" s="380"/>
      <c r="DM25" s="380"/>
      <c r="DN25" s="380"/>
      <c r="DO25" s="391"/>
      <c r="DP25" s="391"/>
      <c r="DQ25" s="380"/>
      <c r="DR25" s="380"/>
      <c r="DS25" s="380"/>
      <c r="DT25" s="380"/>
    </row>
    <row r="26" spans="1:124" s="383" customFormat="1" ht="33" customHeight="1">
      <c r="A26" s="388">
        <f t="shared" si="20"/>
        <v>20</v>
      </c>
      <c r="B26" s="399">
        <v>51403</v>
      </c>
      <c r="C26" s="536" t="s">
        <v>16</v>
      </c>
      <c r="D26" s="698" t="s">
        <v>270</v>
      </c>
      <c r="E26" s="672">
        <f>'[2]Synchornize Proj.'!D26</f>
        <v>0</v>
      </c>
      <c r="F26" s="673"/>
      <c r="G26" s="675">
        <f t="shared" si="1"/>
        <v>0</v>
      </c>
      <c r="H26" s="673">
        <f>'[2]Synchornize Proj.'!G26</f>
        <v>0</v>
      </c>
      <c r="I26" s="673"/>
      <c r="J26" s="675">
        <f t="shared" si="2"/>
        <v>0</v>
      </c>
      <c r="K26" s="673">
        <f>'[2]Synchornize Proj.'!J26</f>
        <v>0</v>
      </c>
      <c r="L26" s="673"/>
      <c r="M26" s="773">
        <f t="shared" si="3"/>
        <v>0</v>
      </c>
      <c r="N26" s="688"/>
      <c r="O26" s="689"/>
      <c r="P26" s="690"/>
      <c r="Q26" s="673">
        <f>'[2]Synchornize Proj.'!M26</f>
        <v>0</v>
      </c>
      <c r="R26" s="673"/>
      <c r="S26" s="675">
        <f t="shared" si="4"/>
        <v>0</v>
      </c>
      <c r="T26" s="673">
        <f>'[2]Synchornize Proj.'!P26</f>
        <v>0</v>
      </c>
      <c r="U26" s="673"/>
      <c r="V26" s="675">
        <f t="shared" si="5"/>
        <v>0</v>
      </c>
      <c r="W26" s="673">
        <f>'[2]Synchornize Proj.'!S26</f>
        <v>0</v>
      </c>
      <c r="X26" s="673"/>
      <c r="Y26" s="773">
        <f t="shared" si="6"/>
        <v>0</v>
      </c>
      <c r="Z26" s="688"/>
      <c r="AA26" s="701"/>
      <c r="AB26" s="690"/>
      <c r="AC26" s="779">
        <f t="shared" si="7"/>
        <v>0</v>
      </c>
      <c r="AD26" s="776">
        <f t="shared" si="7"/>
        <v>0</v>
      </c>
      <c r="AE26" s="777">
        <f t="shared" si="8"/>
        <v>0</v>
      </c>
      <c r="AF26" s="672">
        <f>'[2]Synchornize Proj.'!Y26</f>
        <v>0</v>
      </c>
      <c r="AG26" s="673"/>
      <c r="AH26" s="674">
        <f t="shared" si="9"/>
        <v>0</v>
      </c>
      <c r="AI26" s="673">
        <f>'[2]Synchornize Proj.'!AB26</f>
        <v>0</v>
      </c>
      <c r="AJ26" s="673"/>
      <c r="AK26" s="675">
        <f t="shared" si="10"/>
        <v>0</v>
      </c>
      <c r="AL26" s="673">
        <f>'[2]Synchornize Proj.'!AE26</f>
        <v>0</v>
      </c>
      <c r="AM26" s="673"/>
      <c r="AN26" s="675">
        <f t="shared" si="11"/>
        <v>0</v>
      </c>
      <c r="AO26" s="688"/>
      <c r="AP26" s="689"/>
      <c r="AQ26" s="690"/>
      <c r="AR26" s="673">
        <f>'[2]Synchornize Proj.'!AH26</f>
        <v>0</v>
      </c>
      <c r="AS26" s="673"/>
      <c r="AT26" s="674">
        <f t="shared" si="12"/>
        <v>0</v>
      </c>
      <c r="AU26" s="673">
        <f>'[2]Synchornize Proj.'!AK26</f>
        <v>0</v>
      </c>
      <c r="AV26" s="673"/>
      <c r="AW26" s="675">
        <f t="shared" si="13"/>
        <v>0</v>
      </c>
      <c r="AX26" s="673">
        <f>'[2]Synchornize Proj.'!AN26</f>
        <v>0</v>
      </c>
      <c r="AY26" s="673"/>
      <c r="AZ26" s="773">
        <f t="shared" si="14"/>
        <v>0</v>
      </c>
      <c r="BA26" s="688">
        <f t="shared" si="15"/>
        <v>0</v>
      </c>
      <c r="BB26" s="701">
        <f t="shared" si="15"/>
        <v>0</v>
      </c>
      <c r="BC26" s="706">
        <f t="shared" si="16"/>
        <v>0</v>
      </c>
      <c r="BD26" s="711">
        <f t="shared" si="0"/>
        <v>0</v>
      </c>
      <c r="BE26" s="715">
        <f t="shared" si="0"/>
        <v>0</v>
      </c>
      <c r="BF26" s="716">
        <f t="shared" si="17"/>
        <v>0</v>
      </c>
      <c r="BG26" s="717">
        <f t="shared" si="18"/>
        <v>0</v>
      </c>
      <c r="BH26" s="672">
        <f t="shared" si="18"/>
        <v>0</v>
      </c>
      <c r="BI26" s="677">
        <f t="shared" si="19"/>
        <v>0</v>
      </c>
      <c r="BJ26" s="541"/>
      <c r="BK26" s="380"/>
      <c r="BL26" s="374">
        <f>ROUND(VLOOKUP($B26,Test!$A$6:$K$58,4),0)/1000</f>
        <v>0</v>
      </c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  <c r="CG26" s="380"/>
      <c r="CH26" s="380"/>
      <c r="CI26" s="380"/>
      <c r="CJ26" s="380"/>
      <c r="CK26" s="380"/>
      <c r="CL26" s="380"/>
      <c r="CM26" s="380"/>
      <c r="CN26" s="380"/>
      <c r="CO26" s="380"/>
      <c r="CP26" s="380"/>
      <c r="CQ26" s="380"/>
      <c r="CR26" s="380"/>
      <c r="CS26" s="380"/>
      <c r="CT26" s="380"/>
      <c r="CU26" s="380"/>
      <c r="CV26" s="380"/>
      <c r="CW26" s="380"/>
      <c r="CX26" s="380"/>
      <c r="CY26" s="380"/>
      <c r="CZ26" s="380"/>
      <c r="DA26" s="380"/>
      <c r="DB26" s="380"/>
      <c r="DC26" s="380"/>
      <c r="DD26" s="380"/>
      <c r="DE26" s="380"/>
      <c r="DF26" s="380"/>
      <c r="DG26" s="380"/>
      <c r="DH26" s="380"/>
      <c r="DI26" s="380"/>
      <c r="DJ26" s="380"/>
      <c r="DK26" s="380"/>
      <c r="DL26" s="380"/>
      <c r="DM26" s="380"/>
      <c r="DN26" s="380"/>
      <c r="DO26" s="391"/>
      <c r="DP26" s="391"/>
      <c r="DQ26" s="380"/>
      <c r="DR26" s="380"/>
      <c r="DS26" s="380"/>
      <c r="DT26" s="380"/>
    </row>
    <row r="27" spans="1:124" s="383" customFormat="1" ht="33" customHeight="1">
      <c r="A27" s="388">
        <f t="shared" si="20"/>
        <v>21</v>
      </c>
      <c r="B27" s="399">
        <v>51404</v>
      </c>
      <c r="C27" s="536" t="s">
        <v>17</v>
      </c>
      <c r="D27" s="698" t="s">
        <v>271</v>
      </c>
      <c r="E27" s="672">
        <f>'[2]Synchornize Proj.'!D27</f>
        <v>0</v>
      </c>
      <c r="F27" s="673"/>
      <c r="G27" s="675">
        <f t="shared" si="1"/>
        <v>0</v>
      </c>
      <c r="H27" s="673">
        <f>'[2]Synchornize Proj.'!G27</f>
        <v>0</v>
      </c>
      <c r="I27" s="673"/>
      <c r="J27" s="675">
        <f t="shared" si="2"/>
        <v>0</v>
      </c>
      <c r="K27" s="673">
        <f>'[2]Synchornize Proj.'!J27</f>
        <v>0</v>
      </c>
      <c r="L27" s="673"/>
      <c r="M27" s="773">
        <f t="shared" si="3"/>
        <v>0</v>
      </c>
      <c r="N27" s="688"/>
      <c r="O27" s="689"/>
      <c r="P27" s="690"/>
      <c r="Q27" s="673">
        <f>'[2]Synchornize Proj.'!M27</f>
        <v>0</v>
      </c>
      <c r="R27" s="673"/>
      <c r="S27" s="675">
        <f t="shared" si="4"/>
        <v>0</v>
      </c>
      <c r="T27" s="673">
        <f>'[2]Synchornize Proj.'!P27</f>
        <v>0</v>
      </c>
      <c r="U27" s="673"/>
      <c r="V27" s="675">
        <f t="shared" si="5"/>
        <v>0</v>
      </c>
      <c r="W27" s="673">
        <f>'[2]Synchornize Proj.'!S27</f>
        <v>0</v>
      </c>
      <c r="X27" s="673"/>
      <c r="Y27" s="773">
        <f t="shared" si="6"/>
        <v>0</v>
      </c>
      <c r="Z27" s="688"/>
      <c r="AA27" s="701"/>
      <c r="AB27" s="690"/>
      <c r="AC27" s="779">
        <f t="shared" si="7"/>
        <v>0</v>
      </c>
      <c r="AD27" s="776">
        <f t="shared" si="7"/>
        <v>0</v>
      </c>
      <c r="AE27" s="777">
        <f t="shared" si="8"/>
        <v>0</v>
      </c>
      <c r="AF27" s="672">
        <f>'[2]Synchornize Proj.'!Y27</f>
        <v>0</v>
      </c>
      <c r="AG27" s="673"/>
      <c r="AH27" s="674">
        <f t="shared" si="9"/>
        <v>0</v>
      </c>
      <c r="AI27" s="673">
        <f>'[2]Synchornize Proj.'!AB27</f>
        <v>0</v>
      </c>
      <c r="AJ27" s="673"/>
      <c r="AK27" s="675">
        <f t="shared" si="10"/>
        <v>0</v>
      </c>
      <c r="AL27" s="673">
        <f>'[2]Synchornize Proj.'!AE27</f>
        <v>0</v>
      </c>
      <c r="AM27" s="673"/>
      <c r="AN27" s="675">
        <f t="shared" si="11"/>
        <v>0</v>
      </c>
      <c r="AO27" s="688"/>
      <c r="AP27" s="689"/>
      <c r="AQ27" s="690"/>
      <c r="AR27" s="673">
        <f>'[2]Synchornize Proj.'!AH27</f>
        <v>0</v>
      </c>
      <c r="AS27" s="673"/>
      <c r="AT27" s="674">
        <f t="shared" si="12"/>
        <v>0</v>
      </c>
      <c r="AU27" s="673">
        <f>'[2]Synchornize Proj.'!AK27</f>
        <v>0</v>
      </c>
      <c r="AV27" s="673"/>
      <c r="AW27" s="675">
        <f t="shared" si="13"/>
        <v>0</v>
      </c>
      <c r="AX27" s="673">
        <f>'[2]Synchornize Proj.'!AN27</f>
        <v>0</v>
      </c>
      <c r="AY27" s="673"/>
      <c r="AZ27" s="773">
        <f t="shared" si="14"/>
        <v>0</v>
      </c>
      <c r="BA27" s="688">
        <f t="shared" si="15"/>
        <v>0</v>
      </c>
      <c r="BB27" s="701">
        <f t="shared" si="15"/>
        <v>0</v>
      </c>
      <c r="BC27" s="706">
        <f t="shared" si="16"/>
        <v>0</v>
      </c>
      <c r="BD27" s="711">
        <f t="shared" si="0"/>
        <v>0</v>
      </c>
      <c r="BE27" s="715">
        <f t="shared" si="0"/>
        <v>0</v>
      </c>
      <c r="BF27" s="716">
        <f t="shared" si="17"/>
        <v>0</v>
      </c>
      <c r="BG27" s="717">
        <f t="shared" si="18"/>
        <v>0</v>
      </c>
      <c r="BH27" s="672">
        <f t="shared" si="18"/>
        <v>0</v>
      </c>
      <c r="BI27" s="677">
        <f t="shared" si="19"/>
        <v>0</v>
      </c>
      <c r="BJ27" s="541"/>
      <c r="BK27" s="380"/>
      <c r="BL27" s="374">
        <f>ROUND(VLOOKUP($B27,Test!$A$6:$K$58,4),0)/1000</f>
        <v>0</v>
      </c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  <c r="CG27" s="380"/>
      <c r="CH27" s="380"/>
      <c r="CI27" s="380"/>
      <c r="CJ27" s="380"/>
      <c r="CK27" s="380"/>
      <c r="CL27" s="380"/>
      <c r="CM27" s="380"/>
      <c r="CN27" s="380"/>
      <c r="CO27" s="380"/>
      <c r="CP27" s="380"/>
      <c r="CQ27" s="380"/>
      <c r="CR27" s="380"/>
      <c r="CS27" s="380"/>
      <c r="CT27" s="380"/>
      <c r="CU27" s="380"/>
      <c r="CV27" s="380"/>
      <c r="CW27" s="380"/>
      <c r="CX27" s="380"/>
      <c r="CY27" s="380"/>
      <c r="CZ27" s="380"/>
      <c r="DA27" s="380"/>
      <c r="DB27" s="380"/>
      <c r="DC27" s="380"/>
      <c r="DD27" s="380"/>
      <c r="DE27" s="380"/>
      <c r="DF27" s="380"/>
      <c r="DG27" s="380"/>
      <c r="DH27" s="380"/>
      <c r="DI27" s="380"/>
      <c r="DJ27" s="380"/>
      <c r="DK27" s="380"/>
      <c r="DL27" s="380"/>
      <c r="DM27" s="380"/>
      <c r="DN27" s="380"/>
      <c r="DO27" s="391"/>
      <c r="DP27" s="391"/>
      <c r="DQ27" s="380"/>
      <c r="DR27" s="380"/>
      <c r="DS27" s="380"/>
      <c r="DT27" s="380"/>
    </row>
    <row r="28" spans="1:124" s="383" customFormat="1" ht="33" customHeight="1">
      <c r="A28" s="388">
        <f t="shared" si="20"/>
        <v>22</v>
      </c>
      <c r="B28" s="399">
        <v>51405</v>
      </c>
      <c r="C28" s="536" t="s">
        <v>18</v>
      </c>
      <c r="D28" s="698" t="s">
        <v>272</v>
      </c>
      <c r="E28" s="672">
        <f>'[2]Synchornize Proj.'!D28</f>
        <v>37350</v>
      </c>
      <c r="F28" s="673">
        <v>3505</v>
      </c>
      <c r="G28" s="675">
        <f t="shared" si="1"/>
        <v>33845</v>
      </c>
      <c r="H28" s="673">
        <f>'[2]Synchornize Proj.'!G28</f>
        <v>35100</v>
      </c>
      <c r="I28" s="673">
        <v>3975</v>
      </c>
      <c r="J28" s="675">
        <f t="shared" si="2"/>
        <v>31125</v>
      </c>
      <c r="K28" s="673">
        <f>'[2]Synchornize Proj.'!J28</f>
        <v>35100</v>
      </c>
      <c r="L28" s="673">
        <v>4718.5</v>
      </c>
      <c r="M28" s="773">
        <f t="shared" si="3"/>
        <v>30381.5</v>
      </c>
      <c r="N28" s="688"/>
      <c r="O28" s="689"/>
      <c r="P28" s="690"/>
      <c r="Q28" s="673">
        <f>'[2]Synchornize Proj.'!M28</f>
        <v>35100</v>
      </c>
      <c r="R28" s="673">
        <v>2842.5</v>
      </c>
      <c r="S28" s="675">
        <f t="shared" si="4"/>
        <v>32257.5</v>
      </c>
      <c r="T28" s="673">
        <f>'[2]Synchornize Proj.'!P28</f>
        <v>35100</v>
      </c>
      <c r="U28" s="673"/>
      <c r="V28" s="675">
        <f t="shared" si="5"/>
        <v>35100</v>
      </c>
      <c r="W28" s="673">
        <f>'[2]Synchornize Proj.'!S28</f>
        <v>35100</v>
      </c>
      <c r="X28" s="673"/>
      <c r="Y28" s="773">
        <f t="shared" si="6"/>
        <v>35100</v>
      </c>
      <c r="Z28" s="688"/>
      <c r="AA28" s="701"/>
      <c r="AB28" s="690"/>
      <c r="AC28" s="779">
        <f t="shared" si="7"/>
        <v>212850</v>
      </c>
      <c r="AD28" s="776">
        <f t="shared" si="7"/>
        <v>15041</v>
      </c>
      <c r="AE28" s="777">
        <f t="shared" si="8"/>
        <v>197809</v>
      </c>
      <c r="AF28" s="672">
        <f>'[2]Synchornize Proj.'!Y28</f>
        <v>35550</v>
      </c>
      <c r="AG28" s="673"/>
      <c r="AH28" s="674">
        <f t="shared" si="9"/>
        <v>35550</v>
      </c>
      <c r="AI28" s="673">
        <f>'[2]Synchornize Proj.'!AB28</f>
        <v>35550</v>
      </c>
      <c r="AJ28" s="673"/>
      <c r="AK28" s="675">
        <f t="shared" si="10"/>
        <v>35550</v>
      </c>
      <c r="AL28" s="673">
        <f>'[2]Synchornize Proj.'!AE28</f>
        <v>35550</v>
      </c>
      <c r="AM28" s="673"/>
      <c r="AN28" s="675">
        <f t="shared" si="11"/>
        <v>35550</v>
      </c>
      <c r="AO28" s="688"/>
      <c r="AP28" s="689"/>
      <c r="AQ28" s="690"/>
      <c r="AR28" s="673">
        <f>'[2]Synchornize Proj.'!AH28</f>
        <v>37350</v>
      </c>
      <c r="AS28" s="673"/>
      <c r="AT28" s="674">
        <f t="shared" si="12"/>
        <v>37350</v>
      </c>
      <c r="AU28" s="673">
        <f>'[2]Synchornize Proj.'!AK28</f>
        <v>37350</v>
      </c>
      <c r="AV28" s="673"/>
      <c r="AW28" s="675">
        <f t="shared" si="13"/>
        <v>37350</v>
      </c>
      <c r="AX28" s="673">
        <f>'[2]Synchornize Proj.'!AN28</f>
        <v>37350</v>
      </c>
      <c r="AY28" s="673"/>
      <c r="AZ28" s="773">
        <f t="shared" si="14"/>
        <v>37350</v>
      </c>
      <c r="BA28" s="688">
        <f t="shared" si="15"/>
        <v>112050</v>
      </c>
      <c r="BB28" s="701">
        <f t="shared" si="15"/>
        <v>0</v>
      </c>
      <c r="BC28" s="706">
        <f t="shared" si="16"/>
        <v>112050</v>
      </c>
      <c r="BD28" s="711">
        <f t="shared" si="0"/>
        <v>218700</v>
      </c>
      <c r="BE28" s="715">
        <f t="shared" si="0"/>
        <v>0</v>
      </c>
      <c r="BF28" s="716">
        <f t="shared" si="17"/>
        <v>218700</v>
      </c>
      <c r="BG28" s="717">
        <f t="shared" si="18"/>
        <v>431550</v>
      </c>
      <c r="BH28" s="672">
        <f t="shared" si="18"/>
        <v>15041</v>
      </c>
      <c r="BI28" s="677">
        <f t="shared" si="19"/>
        <v>416509</v>
      </c>
      <c r="BJ28" s="541"/>
      <c r="BK28" s="380"/>
      <c r="BL28" s="374">
        <f>ROUND(VLOOKUP($B28,Test!$A$6:$K$58,4),0)/1000</f>
        <v>139.53399999999999</v>
      </c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0"/>
      <c r="CJ28" s="380"/>
      <c r="CK28" s="380"/>
      <c r="CL28" s="380"/>
      <c r="CM28" s="380"/>
      <c r="CN28" s="380"/>
      <c r="CO28" s="380"/>
      <c r="CP28" s="380"/>
      <c r="CQ28" s="380"/>
      <c r="CR28" s="380"/>
      <c r="CS28" s="380"/>
      <c r="CT28" s="380"/>
      <c r="CU28" s="380"/>
      <c r="CV28" s="380"/>
      <c r="CW28" s="380"/>
      <c r="CX28" s="380"/>
      <c r="CY28" s="380"/>
      <c r="CZ28" s="380"/>
      <c r="DA28" s="380"/>
      <c r="DB28" s="380"/>
      <c r="DC28" s="380"/>
      <c r="DD28" s="380"/>
      <c r="DE28" s="380"/>
      <c r="DF28" s="380"/>
      <c r="DG28" s="380"/>
      <c r="DH28" s="380"/>
      <c r="DI28" s="380"/>
      <c r="DJ28" s="380"/>
      <c r="DK28" s="380"/>
      <c r="DL28" s="380"/>
      <c r="DM28" s="380"/>
      <c r="DN28" s="380"/>
      <c r="DO28" s="391"/>
      <c r="DP28" s="391"/>
      <c r="DQ28" s="380"/>
      <c r="DR28" s="380"/>
      <c r="DS28" s="380"/>
      <c r="DT28" s="380"/>
    </row>
    <row r="29" spans="1:124" s="383" customFormat="1" ht="33" customHeight="1">
      <c r="A29" s="388">
        <f t="shared" si="20"/>
        <v>23</v>
      </c>
      <c r="B29" s="399">
        <v>51406</v>
      </c>
      <c r="C29" s="536" t="s">
        <v>19</v>
      </c>
      <c r="D29" s="698" t="s">
        <v>273</v>
      </c>
      <c r="E29" s="672">
        <f>'[2]Synchornize Proj.'!D29</f>
        <v>0</v>
      </c>
      <c r="F29" s="673"/>
      <c r="G29" s="675">
        <f t="shared" si="1"/>
        <v>0</v>
      </c>
      <c r="H29" s="673">
        <f>'[2]Synchornize Proj.'!G29</f>
        <v>0</v>
      </c>
      <c r="I29" s="673"/>
      <c r="J29" s="675">
        <f t="shared" si="2"/>
        <v>0</v>
      </c>
      <c r="K29" s="673">
        <f>'[2]Synchornize Proj.'!J29</f>
        <v>0</v>
      </c>
      <c r="L29" s="673"/>
      <c r="M29" s="773">
        <f t="shared" si="3"/>
        <v>0</v>
      </c>
      <c r="N29" s="688"/>
      <c r="O29" s="689"/>
      <c r="P29" s="690"/>
      <c r="Q29" s="673">
        <f>'[2]Synchornize Proj.'!M29</f>
        <v>0</v>
      </c>
      <c r="R29" s="673"/>
      <c r="S29" s="675">
        <f t="shared" si="4"/>
        <v>0</v>
      </c>
      <c r="T29" s="673">
        <f>'[2]Synchornize Proj.'!P29</f>
        <v>0</v>
      </c>
      <c r="U29" s="673"/>
      <c r="V29" s="675">
        <f t="shared" si="5"/>
        <v>0</v>
      </c>
      <c r="W29" s="673">
        <f>'[2]Synchornize Proj.'!S29</f>
        <v>0</v>
      </c>
      <c r="X29" s="673"/>
      <c r="Y29" s="773">
        <f t="shared" si="6"/>
        <v>0</v>
      </c>
      <c r="Z29" s="688"/>
      <c r="AA29" s="701"/>
      <c r="AB29" s="690"/>
      <c r="AC29" s="779">
        <f t="shared" si="7"/>
        <v>0</v>
      </c>
      <c r="AD29" s="776">
        <f t="shared" si="7"/>
        <v>0</v>
      </c>
      <c r="AE29" s="777">
        <f t="shared" si="8"/>
        <v>0</v>
      </c>
      <c r="AF29" s="672">
        <f>'[2]Synchornize Proj.'!Y29</f>
        <v>0</v>
      </c>
      <c r="AG29" s="673"/>
      <c r="AH29" s="674">
        <f t="shared" si="9"/>
        <v>0</v>
      </c>
      <c r="AI29" s="673">
        <f>'[2]Synchornize Proj.'!AB29</f>
        <v>0</v>
      </c>
      <c r="AJ29" s="673"/>
      <c r="AK29" s="675">
        <f t="shared" si="10"/>
        <v>0</v>
      </c>
      <c r="AL29" s="673">
        <f>'[2]Synchornize Proj.'!AE29</f>
        <v>0</v>
      </c>
      <c r="AM29" s="673"/>
      <c r="AN29" s="675">
        <f t="shared" si="11"/>
        <v>0</v>
      </c>
      <c r="AO29" s="688"/>
      <c r="AP29" s="689"/>
      <c r="AQ29" s="690"/>
      <c r="AR29" s="673">
        <f>'[2]Synchornize Proj.'!AH29</f>
        <v>0</v>
      </c>
      <c r="AS29" s="673"/>
      <c r="AT29" s="674">
        <f t="shared" si="12"/>
        <v>0</v>
      </c>
      <c r="AU29" s="673">
        <f>'[2]Synchornize Proj.'!AK29</f>
        <v>0</v>
      </c>
      <c r="AV29" s="673"/>
      <c r="AW29" s="675">
        <f t="shared" si="13"/>
        <v>0</v>
      </c>
      <c r="AX29" s="673">
        <f>'[2]Synchornize Proj.'!AN29</f>
        <v>0</v>
      </c>
      <c r="AY29" s="673"/>
      <c r="AZ29" s="773">
        <f t="shared" si="14"/>
        <v>0</v>
      </c>
      <c r="BA29" s="688">
        <f t="shared" si="15"/>
        <v>0</v>
      </c>
      <c r="BB29" s="701">
        <f t="shared" si="15"/>
        <v>0</v>
      </c>
      <c r="BC29" s="706">
        <f t="shared" si="16"/>
        <v>0</v>
      </c>
      <c r="BD29" s="711">
        <f t="shared" si="0"/>
        <v>0</v>
      </c>
      <c r="BE29" s="715">
        <f t="shared" si="0"/>
        <v>0</v>
      </c>
      <c r="BF29" s="716">
        <f t="shared" si="17"/>
        <v>0</v>
      </c>
      <c r="BG29" s="717">
        <f t="shared" si="18"/>
        <v>0</v>
      </c>
      <c r="BH29" s="672">
        <f t="shared" si="18"/>
        <v>0</v>
      </c>
      <c r="BI29" s="677">
        <f t="shared" si="19"/>
        <v>0</v>
      </c>
      <c r="BJ29" s="541"/>
      <c r="BK29" s="380"/>
      <c r="BL29" s="374">
        <f>ROUND(VLOOKUP($B29,Test!$A$6:$K$58,4),0)/1000</f>
        <v>0</v>
      </c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  <c r="CG29" s="380"/>
      <c r="CH29" s="380"/>
      <c r="CI29" s="380"/>
      <c r="CJ29" s="380"/>
      <c r="CK29" s="380"/>
      <c r="CL29" s="380"/>
      <c r="CM29" s="380"/>
      <c r="CN29" s="380"/>
      <c r="CO29" s="380"/>
      <c r="CP29" s="380"/>
      <c r="CQ29" s="380"/>
      <c r="CR29" s="380"/>
      <c r="CS29" s="380"/>
      <c r="CT29" s="380"/>
      <c r="CU29" s="380"/>
      <c r="CV29" s="380"/>
      <c r="CW29" s="380"/>
      <c r="CX29" s="380"/>
      <c r="CY29" s="380"/>
      <c r="CZ29" s="380"/>
      <c r="DA29" s="380"/>
      <c r="DB29" s="380"/>
      <c r="DC29" s="380"/>
      <c r="DD29" s="380"/>
      <c r="DE29" s="380"/>
      <c r="DF29" s="380"/>
      <c r="DG29" s="380"/>
      <c r="DH29" s="380"/>
      <c r="DI29" s="380"/>
      <c r="DJ29" s="380"/>
      <c r="DK29" s="380"/>
      <c r="DL29" s="380"/>
      <c r="DM29" s="380"/>
      <c r="DN29" s="380"/>
      <c r="DO29" s="391"/>
      <c r="DP29" s="391"/>
      <c r="DQ29" s="380"/>
      <c r="DR29" s="380"/>
      <c r="DS29" s="380"/>
      <c r="DT29" s="380"/>
    </row>
    <row r="30" spans="1:124" s="383" customFormat="1" ht="33" customHeight="1">
      <c r="A30" s="388">
        <f t="shared" si="20"/>
        <v>24</v>
      </c>
      <c r="B30" s="399">
        <v>51407</v>
      </c>
      <c r="C30" s="536" t="s">
        <v>20</v>
      </c>
      <c r="D30" s="698" t="s">
        <v>274</v>
      </c>
      <c r="E30" s="672">
        <f>'[2]Synchornize Proj.'!D30</f>
        <v>0</v>
      </c>
      <c r="F30" s="673"/>
      <c r="G30" s="675">
        <f t="shared" si="1"/>
        <v>0</v>
      </c>
      <c r="H30" s="673">
        <f>'[2]Synchornize Proj.'!G30</f>
        <v>0</v>
      </c>
      <c r="I30" s="673"/>
      <c r="J30" s="675">
        <f t="shared" si="2"/>
        <v>0</v>
      </c>
      <c r="K30" s="673">
        <f>'[2]Synchornize Proj.'!J30</f>
        <v>0</v>
      </c>
      <c r="L30" s="673"/>
      <c r="M30" s="773">
        <f t="shared" si="3"/>
        <v>0</v>
      </c>
      <c r="N30" s="688"/>
      <c r="O30" s="689"/>
      <c r="P30" s="690"/>
      <c r="Q30" s="673">
        <f>'[2]Synchornize Proj.'!M30</f>
        <v>0</v>
      </c>
      <c r="R30" s="673"/>
      <c r="S30" s="675">
        <f t="shared" si="4"/>
        <v>0</v>
      </c>
      <c r="T30" s="673">
        <f>'[2]Synchornize Proj.'!P30</f>
        <v>0</v>
      </c>
      <c r="U30" s="673"/>
      <c r="V30" s="675">
        <f t="shared" si="5"/>
        <v>0</v>
      </c>
      <c r="W30" s="673">
        <f>'[2]Synchornize Proj.'!S30</f>
        <v>0</v>
      </c>
      <c r="X30" s="673"/>
      <c r="Y30" s="773">
        <f t="shared" si="6"/>
        <v>0</v>
      </c>
      <c r="Z30" s="688"/>
      <c r="AA30" s="701"/>
      <c r="AB30" s="690"/>
      <c r="AC30" s="779">
        <f t="shared" si="7"/>
        <v>0</v>
      </c>
      <c r="AD30" s="776">
        <f t="shared" si="7"/>
        <v>0</v>
      </c>
      <c r="AE30" s="777">
        <f t="shared" si="8"/>
        <v>0</v>
      </c>
      <c r="AF30" s="672">
        <f>'[2]Synchornize Proj.'!Y30</f>
        <v>0</v>
      </c>
      <c r="AG30" s="673"/>
      <c r="AH30" s="674">
        <f t="shared" si="9"/>
        <v>0</v>
      </c>
      <c r="AI30" s="673">
        <f>'[2]Synchornize Proj.'!AB30</f>
        <v>0</v>
      </c>
      <c r="AJ30" s="673"/>
      <c r="AK30" s="675">
        <f t="shared" si="10"/>
        <v>0</v>
      </c>
      <c r="AL30" s="673">
        <f>'[2]Synchornize Proj.'!AE30</f>
        <v>0</v>
      </c>
      <c r="AM30" s="673"/>
      <c r="AN30" s="675">
        <f t="shared" si="11"/>
        <v>0</v>
      </c>
      <c r="AO30" s="688"/>
      <c r="AP30" s="689"/>
      <c r="AQ30" s="690"/>
      <c r="AR30" s="673">
        <f>'[2]Synchornize Proj.'!AH30</f>
        <v>0</v>
      </c>
      <c r="AS30" s="673"/>
      <c r="AT30" s="674">
        <f t="shared" si="12"/>
        <v>0</v>
      </c>
      <c r="AU30" s="673">
        <f>'[2]Synchornize Proj.'!AK30</f>
        <v>0</v>
      </c>
      <c r="AV30" s="673"/>
      <c r="AW30" s="675">
        <f t="shared" si="13"/>
        <v>0</v>
      </c>
      <c r="AX30" s="673">
        <f>'[2]Synchornize Proj.'!AN30</f>
        <v>0</v>
      </c>
      <c r="AY30" s="673"/>
      <c r="AZ30" s="773">
        <f t="shared" si="14"/>
        <v>0</v>
      </c>
      <c r="BA30" s="688">
        <f t="shared" si="15"/>
        <v>0</v>
      </c>
      <c r="BB30" s="701">
        <f t="shared" si="15"/>
        <v>0</v>
      </c>
      <c r="BC30" s="706">
        <f t="shared" si="16"/>
        <v>0</v>
      </c>
      <c r="BD30" s="711">
        <f t="shared" si="0"/>
        <v>0</v>
      </c>
      <c r="BE30" s="715">
        <f t="shared" si="0"/>
        <v>0</v>
      </c>
      <c r="BF30" s="716">
        <f t="shared" si="17"/>
        <v>0</v>
      </c>
      <c r="BG30" s="717">
        <f t="shared" si="18"/>
        <v>0</v>
      </c>
      <c r="BH30" s="672">
        <f t="shared" si="18"/>
        <v>0</v>
      </c>
      <c r="BI30" s="677">
        <f t="shared" si="19"/>
        <v>0</v>
      </c>
      <c r="BJ30" s="541"/>
      <c r="BK30" s="380"/>
      <c r="BL30" s="374">
        <f>ROUND(VLOOKUP($B30,Test!$A$6:$K$58,4),0)/1000</f>
        <v>0</v>
      </c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  <c r="CG30" s="380"/>
      <c r="CH30" s="380"/>
      <c r="CI30" s="380"/>
      <c r="CJ30" s="380"/>
      <c r="CK30" s="380"/>
      <c r="CL30" s="380"/>
      <c r="CM30" s="380"/>
      <c r="CN30" s="380"/>
      <c r="CO30" s="380"/>
      <c r="CP30" s="380"/>
      <c r="CQ30" s="380"/>
      <c r="CR30" s="380"/>
      <c r="CS30" s="380"/>
      <c r="CT30" s="380"/>
      <c r="CU30" s="380"/>
      <c r="CV30" s="380"/>
      <c r="CW30" s="380"/>
      <c r="CX30" s="380"/>
      <c r="CY30" s="380"/>
      <c r="CZ30" s="380"/>
      <c r="DA30" s="380"/>
      <c r="DB30" s="380"/>
      <c r="DC30" s="380"/>
      <c r="DD30" s="380"/>
      <c r="DE30" s="380"/>
      <c r="DF30" s="380"/>
      <c r="DG30" s="380"/>
      <c r="DH30" s="380"/>
      <c r="DI30" s="380"/>
      <c r="DJ30" s="380"/>
      <c r="DK30" s="380"/>
      <c r="DL30" s="380"/>
      <c r="DM30" s="380"/>
      <c r="DN30" s="380"/>
      <c r="DO30" s="391"/>
      <c r="DP30" s="391"/>
      <c r="DQ30" s="380"/>
      <c r="DR30" s="380"/>
      <c r="DS30" s="380"/>
      <c r="DT30" s="380"/>
    </row>
    <row r="31" spans="1:124" s="383" customFormat="1" ht="33" customHeight="1">
      <c r="A31" s="388">
        <f t="shared" si="20"/>
        <v>25</v>
      </c>
      <c r="B31" s="399">
        <v>51408</v>
      </c>
      <c r="C31" s="536" t="s">
        <v>21</v>
      </c>
      <c r="D31" s="698" t="s">
        <v>275</v>
      </c>
      <c r="E31" s="672">
        <f>'[2]Synchornize Proj.'!D54</f>
        <v>0</v>
      </c>
      <c r="F31" s="673"/>
      <c r="G31" s="675">
        <f t="shared" si="1"/>
        <v>0</v>
      </c>
      <c r="H31" s="673">
        <f>'[2]Synchornize Proj.'!G54</f>
        <v>0</v>
      </c>
      <c r="I31" s="673"/>
      <c r="J31" s="675">
        <f t="shared" si="2"/>
        <v>0</v>
      </c>
      <c r="K31" s="673">
        <f>'[2]Synchornize Proj.'!J54</f>
        <v>0</v>
      </c>
      <c r="L31" s="673"/>
      <c r="M31" s="773">
        <f t="shared" si="3"/>
        <v>0</v>
      </c>
      <c r="N31" s="688">
        <f t="shared" ref="N31:O31" si="21">+E31+H31+K31</f>
        <v>0</v>
      </c>
      <c r="O31" s="689">
        <f t="shared" si="21"/>
        <v>0</v>
      </c>
      <c r="P31" s="690">
        <f t="shared" ref="P31" si="22">+N31-O31</f>
        <v>0</v>
      </c>
      <c r="Q31" s="673">
        <f>'[2]Synchornize Proj.'!M54</f>
        <v>0</v>
      </c>
      <c r="R31" s="673"/>
      <c r="S31" s="675">
        <f t="shared" si="4"/>
        <v>0</v>
      </c>
      <c r="T31" s="673">
        <f>'[2]Synchornize Proj.'!P54</f>
        <v>0</v>
      </c>
      <c r="U31" s="673"/>
      <c r="V31" s="675">
        <f t="shared" si="5"/>
        <v>0</v>
      </c>
      <c r="W31" s="673">
        <f>'[2]Synchornize Proj.'!S54</f>
        <v>0</v>
      </c>
      <c r="X31" s="673"/>
      <c r="Y31" s="773">
        <f t="shared" si="6"/>
        <v>0</v>
      </c>
      <c r="Z31" s="688">
        <f t="shared" ref="Z31:AA31" si="23">+Q31+T31+W31</f>
        <v>0</v>
      </c>
      <c r="AA31" s="701">
        <f t="shared" si="23"/>
        <v>0</v>
      </c>
      <c r="AB31" s="690">
        <f t="shared" ref="AB31" si="24">+Z31-AA31</f>
        <v>0</v>
      </c>
      <c r="AC31" s="779">
        <f t="shared" ref="AC31:AD50" si="25">E31+H31+K31+Q31+T31+W31</f>
        <v>0</v>
      </c>
      <c r="AD31" s="776">
        <f t="shared" si="25"/>
        <v>0</v>
      </c>
      <c r="AE31" s="777">
        <f t="shared" si="8"/>
        <v>0</v>
      </c>
      <c r="AF31" s="672">
        <f>'[2]Synchornize Proj.'!Y54</f>
        <v>0</v>
      </c>
      <c r="AG31" s="673"/>
      <c r="AH31" s="674">
        <f t="shared" si="9"/>
        <v>0</v>
      </c>
      <c r="AI31" s="673">
        <f>'[2]Synchornize Proj.'!AB54</f>
        <v>0</v>
      </c>
      <c r="AJ31" s="673"/>
      <c r="AK31" s="675">
        <f t="shared" si="10"/>
        <v>0</v>
      </c>
      <c r="AL31" s="673">
        <f>'[2]Synchornize Proj.'!AE54</f>
        <v>0</v>
      </c>
      <c r="AM31" s="673"/>
      <c r="AN31" s="675">
        <f t="shared" si="11"/>
        <v>0</v>
      </c>
      <c r="AO31" s="688">
        <f t="shared" ref="AO31:AP31" si="26">+AF31+AI31+AL31</f>
        <v>0</v>
      </c>
      <c r="AP31" s="689">
        <f t="shared" si="26"/>
        <v>0</v>
      </c>
      <c r="AQ31" s="690">
        <f t="shared" ref="AQ31" si="27">AO31-AP31</f>
        <v>0</v>
      </c>
      <c r="AR31" s="673">
        <f>'[2]Synchornize Proj.'!AH54</f>
        <v>0</v>
      </c>
      <c r="AS31" s="673"/>
      <c r="AT31" s="674">
        <f t="shared" si="12"/>
        <v>0</v>
      </c>
      <c r="AU31" s="673">
        <f>'[2]Synchornize Proj.'!AK54</f>
        <v>0</v>
      </c>
      <c r="AV31" s="673"/>
      <c r="AW31" s="675">
        <f t="shared" si="13"/>
        <v>0</v>
      </c>
      <c r="AX31" s="673">
        <f>'[2]Synchornize Proj.'!AN54</f>
        <v>0</v>
      </c>
      <c r="AY31" s="673"/>
      <c r="AZ31" s="773">
        <f t="shared" si="14"/>
        <v>0</v>
      </c>
      <c r="BA31" s="688">
        <f t="shared" si="15"/>
        <v>0</v>
      </c>
      <c r="BB31" s="701">
        <f t="shared" si="15"/>
        <v>0</v>
      </c>
      <c r="BC31" s="706">
        <f t="shared" si="16"/>
        <v>0</v>
      </c>
      <c r="BD31" s="711">
        <f t="shared" si="0"/>
        <v>0</v>
      </c>
      <c r="BE31" s="715">
        <f t="shared" si="0"/>
        <v>0</v>
      </c>
      <c r="BF31" s="716">
        <f t="shared" si="17"/>
        <v>0</v>
      </c>
      <c r="BG31" s="717">
        <f t="shared" si="18"/>
        <v>0</v>
      </c>
      <c r="BH31" s="672">
        <f t="shared" si="18"/>
        <v>0</v>
      </c>
      <c r="BI31" s="677">
        <f t="shared" si="19"/>
        <v>0</v>
      </c>
      <c r="BJ31" s="541"/>
      <c r="BK31" s="380"/>
      <c r="BL31" s="374">
        <f>ROUND(VLOOKUP($B31,Test!$A$6:$K$58,4),0)/1000</f>
        <v>1559.28</v>
      </c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  <c r="CG31" s="380"/>
      <c r="CH31" s="380"/>
      <c r="CI31" s="380"/>
      <c r="CJ31" s="380"/>
      <c r="CK31" s="380"/>
      <c r="CL31" s="380"/>
      <c r="CM31" s="380"/>
      <c r="CN31" s="380"/>
      <c r="CO31" s="380"/>
      <c r="CP31" s="380"/>
      <c r="CQ31" s="380"/>
      <c r="CR31" s="380"/>
      <c r="CS31" s="380"/>
      <c r="CT31" s="380"/>
      <c r="CU31" s="380"/>
      <c r="CV31" s="380"/>
      <c r="CW31" s="380"/>
      <c r="CX31" s="380"/>
      <c r="CY31" s="380"/>
      <c r="CZ31" s="380"/>
      <c r="DA31" s="380"/>
      <c r="DB31" s="380"/>
      <c r="DC31" s="380"/>
      <c r="DD31" s="380"/>
      <c r="DE31" s="380"/>
      <c r="DF31" s="380"/>
      <c r="DG31" s="380"/>
      <c r="DH31" s="380"/>
      <c r="DI31" s="380"/>
      <c r="DJ31" s="380"/>
      <c r="DK31" s="380"/>
      <c r="DL31" s="380"/>
      <c r="DM31" s="380"/>
      <c r="DN31" s="380"/>
      <c r="DO31" s="391"/>
      <c r="DP31" s="391"/>
      <c r="DQ31" s="380"/>
      <c r="DR31" s="380"/>
      <c r="DS31" s="380"/>
      <c r="DT31" s="380"/>
    </row>
    <row r="32" spans="1:124" s="383" customFormat="1" ht="33" customHeight="1">
      <c r="A32" s="388">
        <f t="shared" si="20"/>
        <v>26</v>
      </c>
      <c r="B32" s="399">
        <v>51409</v>
      </c>
      <c r="C32" s="536" t="s">
        <v>22</v>
      </c>
      <c r="D32" s="698" t="s">
        <v>276</v>
      </c>
      <c r="E32" s="672">
        <f>'[2]Synchornize Proj.'!D32</f>
        <v>89976</v>
      </c>
      <c r="F32" s="673">
        <v>38070</v>
      </c>
      <c r="G32" s="675">
        <f t="shared" si="1"/>
        <v>51906</v>
      </c>
      <c r="H32" s="673">
        <f>'[2]Synchornize Proj.'!G32</f>
        <v>93888</v>
      </c>
      <c r="I32" s="673">
        <v>6843</v>
      </c>
      <c r="J32" s="675">
        <f t="shared" si="2"/>
        <v>87045</v>
      </c>
      <c r="K32" s="673">
        <f>'[2]Synchornize Proj.'!J32</f>
        <v>93888</v>
      </c>
      <c r="L32" s="673">
        <v>7822</v>
      </c>
      <c r="M32" s="773">
        <f t="shared" si="3"/>
        <v>86066</v>
      </c>
      <c r="N32" s="688"/>
      <c r="O32" s="689"/>
      <c r="P32" s="690"/>
      <c r="Q32" s="673">
        <f>'[2]Synchornize Proj.'!M32</f>
        <v>82152</v>
      </c>
      <c r="R32" s="673">
        <v>3221</v>
      </c>
      <c r="S32" s="675">
        <f t="shared" si="4"/>
        <v>78931</v>
      </c>
      <c r="T32" s="673">
        <f>'[2]Synchornize Proj.'!P32</f>
        <v>89976</v>
      </c>
      <c r="U32" s="673"/>
      <c r="V32" s="675">
        <f t="shared" si="5"/>
        <v>89976</v>
      </c>
      <c r="W32" s="673">
        <f>'[2]Synchornize Proj.'!S32</f>
        <v>105624</v>
      </c>
      <c r="X32" s="673"/>
      <c r="Y32" s="773">
        <f t="shared" si="6"/>
        <v>105624</v>
      </c>
      <c r="Z32" s="688"/>
      <c r="AA32" s="701"/>
      <c r="AB32" s="690"/>
      <c r="AC32" s="779">
        <f t="shared" si="25"/>
        <v>555504</v>
      </c>
      <c r="AD32" s="776">
        <f t="shared" si="25"/>
        <v>55956</v>
      </c>
      <c r="AE32" s="777">
        <f t="shared" si="8"/>
        <v>499548</v>
      </c>
      <c r="AF32" s="672">
        <f>'[2]Synchornize Proj.'!Y32</f>
        <v>93888</v>
      </c>
      <c r="AG32" s="673"/>
      <c r="AH32" s="674">
        <f t="shared" si="9"/>
        <v>93888</v>
      </c>
      <c r="AI32" s="673">
        <f>'[2]Synchornize Proj.'!AB32</f>
        <v>86064</v>
      </c>
      <c r="AJ32" s="673"/>
      <c r="AK32" s="675">
        <f t="shared" si="10"/>
        <v>86064</v>
      </c>
      <c r="AL32" s="673">
        <f>'[2]Synchornize Proj.'!AE32</f>
        <v>105624</v>
      </c>
      <c r="AM32" s="673"/>
      <c r="AN32" s="675">
        <f t="shared" si="11"/>
        <v>105624</v>
      </c>
      <c r="AO32" s="688"/>
      <c r="AP32" s="689"/>
      <c r="AQ32" s="690"/>
      <c r="AR32" s="673">
        <f>'[2]Synchornize Proj.'!AH32</f>
        <v>93888</v>
      </c>
      <c r="AS32" s="673"/>
      <c r="AT32" s="674">
        <f t="shared" si="12"/>
        <v>93888</v>
      </c>
      <c r="AU32" s="673">
        <f>'[2]Synchornize Proj.'!AK32</f>
        <v>101712</v>
      </c>
      <c r="AV32" s="673"/>
      <c r="AW32" s="675">
        <f t="shared" si="13"/>
        <v>101712</v>
      </c>
      <c r="AX32" s="673">
        <f>'[2]Synchornize Proj.'!AN32</f>
        <v>93888</v>
      </c>
      <c r="AY32" s="673"/>
      <c r="AZ32" s="773">
        <f t="shared" si="14"/>
        <v>93888</v>
      </c>
      <c r="BA32" s="688">
        <f t="shared" si="15"/>
        <v>289488</v>
      </c>
      <c r="BB32" s="701">
        <f t="shared" si="15"/>
        <v>0</v>
      </c>
      <c r="BC32" s="706">
        <f t="shared" si="16"/>
        <v>289488</v>
      </c>
      <c r="BD32" s="711">
        <f t="shared" si="0"/>
        <v>575064</v>
      </c>
      <c r="BE32" s="715">
        <f t="shared" si="0"/>
        <v>0</v>
      </c>
      <c r="BF32" s="716">
        <f t="shared" si="17"/>
        <v>575064</v>
      </c>
      <c r="BG32" s="717">
        <f t="shared" si="18"/>
        <v>1130568</v>
      </c>
      <c r="BH32" s="672">
        <f t="shared" si="18"/>
        <v>55956</v>
      </c>
      <c r="BI32" s="677">
        <f t="shared" si="19"/>
        <v>1074612</v>
      </c>
      <c r="BJ32" s="541"/>
      <c r="BK32" s="380"/>
      <c r="BL32" s="374">
        <f>ROUND(VLOOKUP($B32,Test!$A$6:$K$58,4),0)/1000</f>
        <v>534.52499999999998</v>
      </c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  <c r="CG32" s="380"/>
      <c r="CH32" s="380"/>
      <c r="CI32" s="380"/>
      <c r="CJ32" s="380"/>
      <c r="CK32" s="380"/>
      <c r="CL32" s="380"/>
      <c r="CM32" s="380"/>
      <c r="CN32" s="380"/>
      <c r="CO32" s="380"/>
      <c r="CP32" s="380"/>
      <c r="CQ32" s="380"/>
      <c r="CR32" s="380"/>
      <c r="CS32" s="380"/>
      <c r="CT32" s="380"/>
      <c r="CU32" s="380"/>
      <c r="CV32" s="380"/>
      <c r="CW32" s="380"/>
      <c r="CX32" s="380"/>
      <c r="CY32" s="380"/>
      <c r="CZ32" s="380"/>
      <c r="DA32" s="380"/>
      <c r="DB32" s="380"/>
      <c r="DC32" s="380"/>
      <c r="DD32" s="380"/>
      <c r="DE32" s="380"/>
      <c r="DF32" s="380"/>
      <c r="DG32" s="380"/>
      <c r="DH32" s="380"/>
      <c r="DI32" s="380"/>
      <c r="DJ32" s="380"/>
      <c r="DK32" s="380"/>
      <c r="DL32" s="380"/>
      <c r="DM32" s="380"/>
      <c r="DN32" s="380"/>
      <c r="DO32" s="391"/>
      <c r="DP32" s="391"/>
      <c r="DQ32" s="380"/>
      <c r="DR32" s="380"/>
      <c r="DS32" s="380"/>
      <c r="DT32" s="380"/>
    </row>
    <row r="33" spans="1:124" s="383" customFormat="1" ht="33" customHeight="1">
      <c r="A33" s="388">
        <f t="shared" si="20"/>
        <v>27</v>
      </c>
      <c r="B33" s="399">
        <v>51499</v>
      </c>
      <c r="C33" s="536" t="s">
        <v>23</v>
      </c>
      <c r="D33" s="698" t="s">
        <v>277</v>
      </c>
      <c r="E33" s="672">
        <f>'[2]Synchornize Proj.'!D33</f>
        <v>0</v>
      </c>
      <c r="F33" s="673"/>
      <c r="G33" s="675">
        <f t="shared" si="1"/>
        <v>0</v>
      </c>
      <c r="H33" s="673">
        <f>'[2]Synchornize Proj.'!G33</f>
        <v>0</v>
      </c>
      <c r="I33" s="673"/>
      <c r="J33" s="675">
        <f t="shared" si="2"/>
        <v>0</v>
      </c>
      <c r="K33" s="673">
        <f>'[2]Synchornize Proj.'!J33</f>
        <v>0</v>
      </c>
      <c r="L33" s="673"/>
      <c r="M33" s="773">
        <f t="shared" si="3"/>
        <v>0</v>
      </c>
      <c r="N33" s="688"/>
      <c r="O33" s="689"/>
      <c r="P33" s="690"/>
      <c r="Q33" s="673">
        <f>'[2]Synchornize Proj.'!M33</f>
        <v>0</v>
      </c>
      <c r="R33" s="673"/>
      <c r="S33" s="675">
        <f t="shared" si="4"/>
        <v>0</v>
      </c>
      <c r="T33" s="673">
        <f>'[2]Synchornize Proj.'!P33</f>
        <v>0</v>
      </c>
      <c r="U33" s="673"/>
      <c r="V33" s="675">
        <f t="shared" si="5"/>
        <v>0</v>
      </c>
      <c r="W33" s="673">
        <f>'[2]Synchornize Proj.'!S33</f>
        <v>0</v>
      </c>
      <c r="X33" s="673"/>
      <c r="Y33" s="773">
        <f t="shared" si="6"/>
        <v>0</v>
      </c>
      <c r="Z33" s="688"/>
      <c r="AA33" s="701"/>
      <c r="AB33" s="690"/>
      <c r="AC33" s="779">
        <f t="shared" si="25"/>
        <v>0</v>
      </c>
      <c r="AD33" s="776">
        <f t="shared" si="25"/>
        <v>0</v>
      </c>
      <c r="AE33" s="777">
        <f t="shared" si="8"/>
        <v>0</v>
      </c>
      <c r="AF33" s="672">
        <f>'[2]Synchornize Proj.'!Y33</f>
        <v>0</v>
      </c>
      <c r="AG33" s="673"/>
      <c r="AH33" s="674">
        <f t="shared" si="9"/>
        <v>0</v>
      </c>
      <c r="AI33" s="673">
        <f>'[2]Synchornize Proj.'!AB33</f>
        <v>0</v>
      </c>
      <c r="AJ33" s="673"/>
      <c r="AK33" s="675">
        <f t="shared" si="10"/>
        <v>0</v>
      </c>
      <c r="AL33" s="673">
        <f>'[2]Synchornize Proj.'!AE33</f>
        <v>0</v>
      </c>
      <c r="AM33" s="673"/>
      <c r="AN33" s="675">
        <f t="shared" si="11"/>
        <v>0</v>
      </c>
      <c r="AO33" s="688"/>
      <c r="AP33" s="689"/>
      <c r="AQ33" s="690"/>
      <c r="AR33" s="673">
        <f>'[2]Synchornize Proj.'!AH33</f>
        <v>0</v>
      </c>
      <c r="AS33" s="673"/>
      <c r="AT33" s="674">
        <f t="shared" si="12"/>
        <v>0</v>
      </c>
      <c r="AU33" s="673">
        <f>'[2]Synchornize Proj.'!AK33</f>
        <v>0</v>
      </c>
      <c r="AV33" s="673"/>
      <c r="AW33" s="675">
        <f t="shared" si="13"/>
        <v>0</v>
      </c>
      <c r="AX33" s="673">
        <f>'[2]Synchornize Proj.'!AN33</f>
        <v>0</v>
      </c>
      <c r="AY33" s="673"/>
      <c r="AZ33" s="773">
        <f t="shared" si="14"/>
        <v>0</v>
      </c>
      <c r="BA33" s="688">
        <f t="shared" si="15"/>
        <v>0</v>
      </c>
      <c r="BB33" s="701">
        <f t="shared" si="15"/>
        <v>0</v>
      </c>
      <c r="BC33" s="706">
        <f t="shared" si="16"/>
        <v>0</v>
      </c>
      <c r="BD33" s="711">
        <f t="shared" si="0"/>
        <v>0</v>
      </c>
      <c r="BE33" s="715">
        <f t="shared" si="0"/>
        <v>0</v>
      </c>
      <c r="BF33" s="716">
        <f t="shared" si="17"/>
        <v>0</v>
      </c>
      <c r="BG33" s="717">
        <f t="shared" si="18"/>
        <v>0</v>
      </c>
      <c r="BH33" s="672">
        <f t="shared" si="18"/>
        <v>0</v>
      </c>
      <c r="BI33" s="677">
        <f t="shared" si="19"/>
        <v>0</v>
      </c>
      <c r="BJ33" s="541"/>
      <c r="BK33" s="380"/>
      <c r="BL33" s="374">
        <f>ROUND(VLOOKUP($B33,Test!$A$6:$K$58,4),0)/1000</f>
        <v>0</v>
      </c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  <c r="CO33" s="380"/>
      <c r="CP33" s="380"/>
      <c r="CQ33" s="380"/>
      <c r="CR33" s="380"/>
      <c r="CS33" s="380"/>
      <c r="CT33" s="380"/>
      <c r="CU33" s="380"/>
      <c r="CV33" s="380"/>
      <c r="CW33" s="380"/>
      <c r="CX33" s="380"/>
      <c r="CY33" s="380"/>
      <c r="CZ33" s="380"/>
      <c r="DA33" s="380"/>
      <c r="DB33" s="380"/>
      <c r="DC33" s="380"/>
      <c r="DD33" s="380"/>
      <c r="DE33" s="380"/>
      <c r="DF33" s="380"/>
      <c r="DG33" s="380"/>
      <c r="DH33" s="380"/>
      <c r="DI33" s="380"/>
      <c r="DJ33" s="380"/>
      <c r="DK33" s="380"/>
      <c r="DL33" s="380"/>
      <c r="DM33" s="380"/>
      <c r="DN33" s="380"/>
      <c r="DO33" s="391"/>
      <c r="DP33" s="391"/>
      <c r="DQ33" s="380"/>
      <c r="DR33" s="380"/>
      <c r="DS33" s="380"/>
      <c r="DT33" s="380"/>
    </row>
    <row r="34" spans="1:124" s="383" customFormat="1" ht="33" customHeight="1">
      <c r="A34" s="388">
        <f t="shared" si="20"/>
        <v>28</v>
      </c>
      <c r="B34" s="399">
        <v>51601</v>
      </c>
      <c r="C34" s="536" t="s">
        <v>24</v>
      </c>
      <c r="D34" s="698" t="s">
        <v>278</v>
      </c>
      <c r="E34" s="672">
        <f>'[2]Synchornize Proj.'!D34</f>
        <v>0</v>
      </c>
      <c r="F34" s="673"/>
      <c r="G34" s="675">
        <f t="shared" si="1"/>
        <v>0</v>
      </c>
      <c r="H34" s="673">
        <f>'[2]Synchornize Proj.'!G34</f>
        <v>0</v>
      </c>
      <c r="I34" s="673"/>
      <c r="J34" s="675">
        <f t="shared" si="2"/>
        <v>0</v>
      </c>
      <c r="K34" s="673">
        <f>'[2]Synchornize Proj.'!J34</f>
        <v>0</v>
      </c>
      <c r="L34" s="673"/>
      <c r="M34" s="773">
        <f t="shared" si="3"/>
        <v>0</v>
      </c>
      <c r="N34" s="688"/>
      <c r="O34" s="689"/>
      <c r="P34" s="690"/>
      <c r="Q34" s="673">
        <f>'[2]Synchornize Proj.'!M34</f>
        <v>0</v>
      </c>
      <c r="R34" s="673"/>
      <c r="S34" s="675">
        <f t="shared" si="4"/>
        <v>0</v>
      </c>
      <c r="T34" s="673">
        <f>'[2]Synchornize Proj.'!P34</f>
        <v>0</v>
      </c>
      <c r="U34" s="673"/>
      <c r="V34" s="675">
        <f t="shared" si="5"/>
        <v>0</v>
      </c>
      <c r="W34" s="673">
        <f>'[2]Synchornize Proj.'!S34</f>
        <v>0</v>
      </c>
      <c r="X34" s="673"/>
      <c r="Y34" s="773">
        <f t="shared" si="6"/>
        <v>0</v>
      </c>
      <c r="Z34" s="688"/>
      <c r="AA34" s="701"/>
      <c r="AB34" s="690"/>
      <c r="AC34" s="779">
        <f t="shared" si="25"/>
        <v>0</v>
      </c>
      <c r="AD34" s="776">
        <f t="shared" si="25"/>
        <v>0</v>
      </c>
      <c r="AE34" s="777">
        <f t="shared" si="8"/>
        <v>0</v>
      </c>
      <c r="AF34" s="672">
        <f>'[2]Synchornize Proj.'!Y34</f>
        <v>0</v>
      </c>
      <c r="AG34" s="673"/>
      <c r="AH34" s="674">
        <f t="shared" si="9"/>
        <v>0</v>
      </c>
      <c r="AI34" s="673">
        <f>'[2]Synchornize Proj.'!AB34</f>
        <v>0</v>
      </c>
      <c r="AJ34" s="673"/>
      <c r="AK34" s="675">
        <f t="shared" si="10"/>
        <v>0</v>
      </c>
      <c r="AL34" s="673">
        <f>'[2]Synchornize Proj.'!AE34</f>
        <v>0</v>
      </c>
      <c r="AM34" s="673"/>
      <c r="AN34" s="675">
        <f t="shared" si="11"/>
        <v>0</v>
      </c>
      <c r="AO34" s="688"/>
      <c r="AP34" s="689"/>
      <c r="AQ34" s="690"/>
      <c r="AR34" s="673">
        <f>'[2]Synchornize Proj.'!AH34</f>
        <v>0</v>
      </c>
      <c r="AS34" s="673"/>
      <c r="AT34" s="674">
        <f t="shared" si="12"/>
        <v>0</v>
      </c>
      <c r="AU34" s="673">
        <f>'[2]Synchornize Proj.'!AK34</f>
        <v>0</v>
      </c>
      <c r="AV34" s="673"/>
      <c r="AW34" s="675">
        <f t="shared" si="13"/>
        <v>0</v>
      </c>
      <c r="AX34" s="673">
        <f>'[2]Synchornize Proj.'!AN34</f>
        <v>0</v>
      </c>
      <c r="AY34" s="673"/>
      <c r="AZ34" s="773">
        <f t="shared" si="14"/>
        <v>0</v>
      </c>
      <c r="BA34" s="688">
        <f t="shared" si="15"/>
        <v>0</v>
      </c>
      <c r="BB34" s="701">
        <f t="shared" si="15"/>
        <v>0</v>
      </c>
      <c r="BC34" s="706">
        <f t="shared" si="16"/>
        <v>0</v>
      </c>
      <c r="BD34" s="711">
        <f t="shared" si="0"/>
        <v>0</v>
      </c>
      <c r="BE34" s="715">
        <f t="shared" si="0"/>
        <v>0</v>
      </c>
      <c r="BF34" s="716">
        <f t="shared" si="17"/>
        <v>0</v>
      </c>
      <c r="BG34" s="717">
        <f t="shared" si="18"/>
        <v>0</v>
      </c>
      <c r="BH34" s="672">
        <f t="shared" si="18"/>
        <v>0</v>
      </c>
      <c r="BI34" s="677">
        <f t="shared" si="19"/>
        <v>0</v>
      </c>
      <c r="BJ34" s="541"/>
      <c r="BK34" s="380"/>
      <c r="BL34" s="374">
        <f>ROUND(VLOOKUP($B34,Test!$A$6:$K$58,4),0)/1000</f>
        <v>0</v>
      </c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  <c r="CO34" s="380"/>
      <c r="CP34" s="380"/>
      <c r="CQ34" s="380"/>
      <c r="CR34" s="380"/>
      <c r="CS34" s="380"/>
      <c r="CT34" s="380"/>
      <c r="CU34" s="380"/>
      <c r="CV34" s="380"/>
      <c r="CW34" s="380"/>
      <c r="CX34" s="380"/>
      <c r="CY34" s="380"/>
      <c r="CZ34" s="380"/>
      <c r="DA34" s="380"/>
      <c r="DB34" s="380"/>
      <c r="DC34" s="380"/>
      <c r="DD34" s="380"/>
      <c r="DE34" s="380"/>
      <c r="DF34" s="380"/>
      <c r="DG34" s="380"/>
      <c r="DH34" s="380"/>
      <c r="DI34" s="380"/>
      <c r="DJ34" s="380"/>
      <c r="DK34" s="380"/>
      <c r="DL34" s="380"/>
      <c r="DM34" s="380"/>
      <c r="DN34" s="380"/>
      <c r="DO34" s="391"/>
      <c r="DP34" s="391"/>
      <c r="DQ34" s="380"/>
      <c r="DR34" s="380"/>
      <c r="DS34" s="380"/>
      <c r="DT34" s="380"/>
    </row>
    <row r="35" spans="1:124" s="383" customFormat="1" ht="33" customHeight="1">
      <c r="A35" s="388">
        <f t="shared" si="20"/>
        <v>29</v>
      </c>
      <c r="B35" s="399">
        <v>51602</v>
      </c>
      <c r="C35" s="536" t="s">
        <v>25</v>
      </c>
      <c r="D35" s="698" t="s">
        <v>279</v>
      </c>
      <c r="E35" s="672">
        <f>'[2]Synchornize Proj.'!D35</f>
        <v>0</v>
      </c>
      <c r="F35" s="673"/>
      <c r="G35" s="675">
        <f t="shared" si="1"/>
        <v>0</v>
      </c>
      <c r="H35" s="673">
        <f>'[2]Synchornize Proj.'!G35</f>
        <v>0</v>
      </c>
      <c r="I35" s="673"/>
      <c r="J35" s="675">
        <f t="shared" si="2"/>
        <v>0</v>
      </c>
      <c r="K35" s="673">
        <f>'[2]Synchornize Proj.'!J35</f>
        <v>0</v>
      </c>
      <c r="L35" s="673"/>
      <c r="M35" s="773">
        <f t="shared" si="3"/>
        <v>0</v>
      </c>
      <c r="N35" s="688"/>
      <c r="O35" s="689"/>
      <c r="P35" s="690"/>
      <c r="Q35" s="673">
        <f>'[2]Synchornize Proj.'!M35</f>
        <v>0</v>
      </c>
      <c r="R35" s="673"/>
      <c r="S35" s="675">
        <f t="shared" si="4"/>
        <v>0</v>
      </c>
      <c r="T35" s="673">
        <f>'[2]Synchornize Proj.'!P35</f>
        <v>0</v>
      </c>
      <c r="U35" s="673"/>
      <c r="V35" s="675">
        <f t="shared" si="5"/>
        <v>0</v>
      </c>
      <c r="W35" s="673">
        <f>'[2]Synchornize Proj.'!S35</f>
        <v>0</v>
      </c>
      <c r="X35" s="673"/>
      <c r="Y35" s="773">
        <f t="shared" si="6"/>
        <v>0</v>
      </c>
      <c r="Z35" s="688"/>
      <c r="AA35" s="701"/>
      <c r="AB35" s="690"/>
      <c r="AC35" s="779">
        <f t="shared" si="25"/>
        <v>0</v>
      </c>
      <c r="AD35" s="776">
        <f t="shared" si="25"/>
        <v>0</v>
      </c>
      <c r="AE35" s="777">
        <f t="shared" si="8"/>
        <v>0</v>
      </c>
      <c r="AF35" s="672">
        <f>'[2]Synchornize Proj.'!Y35</f>
        <v>0</v>
      </c>
      <c r="AG35" s="673"/>
      <c r="AH35" s="674">
        <f t="shared" si="9"/>
        <v>0</v>
      </c>
      <c r="AI35" s="673">
        <f>'[2]Synchornize Proj.'!AB35</f>
        <v>0</v>
      </c>
      <c r="AJ35" s="673"/>
      <c r="AK35" s="675">
        <f t="shared" si="10"/>
        <v>0</v>
      </c>
      <c r="AL35" s="673">
        <f>'[2]Synchornize Proj.'!AE35</f>
        <v>0</v>
      </c>
      <c r="AM35" s="673"/>
      <c r="AN35" s="675">
        <f t="shared" si="11"/>
        <v>0</v>
      </c>
      <c r="AO35" s="688"/>
      <c r="AP35" s="689"/>
      <c r="AQ35" s="690"/>
      <c r="AR35" s="673">
        <f>'[2]Synchornize Proj.'!AH35</f>
        <v>0</v>
      </c>
      <c r="AS35" s="673"/>
      <c r="AT35" s="674">
        <f t="shared" si="12"/>
        <v>0</v>
      </c>
      <c r="AU35" s="673">
        <f>'[2]Synchornize Proj.'!AK35</f>
        <v>0</v>
      </c>
      <c r="AV35" s="673"/>
      <c r="AW35" s="675">
        <f t="shared" si="13"/>
        <v>0</v>
      </c>
      <c r="AX35" s="673">
        <f>'[2]Synchornize Proj.'!AN35</f>
        <v>0</v>
      </c>
      <c r="AY35" s="673"/>
      <c r="AZ35" s="773">
        <f t="shared" si="14"/>
        <v>0</v>
      </c>
      <c r="BA35" s="688">
        <f t="shared" si="15"/>
        <v>0</v>
      </c>
      <c r="BB35" s="701">
        <f t="shared" si="15"/>
        <v>0</v>
      </c>
      <c r="BC35" s="706">
        <f t="shared" si="16"/>
        <v>0</v>
      </c>
      <c r="BD35" s="711">
        <f t="shared" si="0"/>
        <v>0</v>
      </c>
      <c r="BE35" s="715">
        <f t="shared" si="0"/>
        <v>0</v>
      </c>
      <c r="BF35" s="716">
        <f t="shared" si="17"/>
        <v>0</v>
      </c>
      <c r="BG35" s="717">
        <f t="shared" si="18"/>
        <v>0</v>
      </c>
      <c r="BH35" s="672">
        <f t="shared" si="18"/>
        <v>0</v>
      </c>
      <c r="BI35" s="677">
        <f t="shared" si="19"/>
        <v>0</v>
      </c>
      <c r="BJ35" s="541"/>
      <c r="BK35" s="380"/>
      <c r="BL35" s="374">
        <f>ROUND(VLOOKUP($B35,Test!$A$6:$K$58,4),0)/1000</f>
        <v>0</v>
      </c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  <c r="CG35" s="380"/>
      <c r="CH35" s="380"/>
      <c r="CI35" s="380"/>
      <c r="CJ35" s="380"/>
      <c r="CK35" s="380"/>
      <c r="CL35" s="380"/>
      <c r="CM35" s="380"/>
      <c r="CN35" s="380"/>
      <c r="CO35" s="380"/>
      <c r="CP35" s="380"/>
      <c r="CQ35" s="380"/>
      <c r="CR35" s="380"/>
      <c r="CS35" s="380"/>
      <c r="CT35" s="380"/>
      <c r="CU35" s="380"/>
      <c r="CV35" s="380"/>
      <c r="CW35" s="380"/>
      <c r="CX35" s="380"/>
      <c r="CY35" s="380"/>
      <c r="CZ35" s="380"/>
      <c r="DA35" s="380"/>
      <c r="DB35" s="380"/>
      <c r="DC35" s="380"/>
      <c r="DD35" s="380"/>
      <c r="DE35" s="380"/>
      <c r="DF35" s="380"/>
      <c r="DG35" s="380"/>
      <c r="DH35" s="380"/>
      <c r="DI35" s="380"/>
      <c r="DJ35" s="380"/>
      <c r="DK35" s="380"/>
      <c r="DL35" s="380"/>
      <c r="DM35" s="380"/>
      <c r="DN35" s="380"/>
      <c r="DO35" s="391"/>
      <c r="DP35" s="391"/>
      <c r="DQ35" s="380"/>
      <c r="DR35" s="380"/>
      <c r="DS35" s="380"/>
      <c r="DT35" s="380"/>
    </row>
    <row r="36" spans="1:124" s="383" customFormat="1" ht="33" customHeight="1">
      <c r="A36" s="388">
        <f t="shared" si="20"/>
        <v>30</v>
      </c>
      <c r="B36" s="399">
        <v>51603</v>
      </c>
      <c r="C36" s="536" t="s">
        <v>26</v>
      </c>
      <c r="D36" s="698" t="s">
        <v>280</v>
      </c>
      <c r="E36" s="672">
        <f>'[2]Synchornize Proj.'!D36</f>
        <v>0</v>
      </c>
      <c r="F36" s="673"/>
      <c r="G36" s="675">
        <f t="shared" si="1"/>
        <v>0</v>
      </c>
      <c r="H36" s="673">
        <f>'[2]Synchornize Proj.'!G36</f>
        <v>0</v>
      </c>
      <c r="I36" s="673"/>
      <c r="J36" s="675">
        <f t="shared" si="2"/>
        <v>0</v>
      </c>
      <c r="K36" s="673">
        <f>'[2]Synchornize Proj.'!J36</f>
        <v>0</v>
      </c>
      <c r="L36" s="673"/>
      <c r="M36" s="773">
        <f t="shared" si="3"/>
        <v>0</v>
      </c>
      <c r="N36" s="688"/>
      <c r="O36" s="689"/>
      <c r="P36" s="690"/>
      <c r="Q36" s="673">
        <f>'[2]Synchornize Proj.'!M36</f>
        <v>0</v>
      </c>
      <c r="R36" s="673"/>
      <c r="S36" s="675">
        <f t="shared" si="4"/>
        <v>0</v>
      </c>
      <c r="T36" s="673">
        <f>'[2]Synchornize Proj.'!P36</f>
        <v>0</v>
      </c>
      <c r="U36" s="673"/>
      <c r="V36" s="675">
        <f t="shared" si="5"/>
        <v>0</v>
      </c>
      <c r="W36" s="673">
        <f>'[2]Synchornize Proj.'!S36</f>
        <v>0</v>
      </c>
      <c r="X36" s="673"/>
      <c r="Y36" s="773">
        <f t="shared" si="6"/>
        <v>0</v>
      </c>
      <c r="Z36" s="688"/>
      <c r="AA36" s="701"/>
      <c r="AB36" s="690"/>
      <c r="AC36" s="779">
        <f t="shared" si="25"/>
        <v>0</v>
      </c>
      <c r="AD36" s="776">
        <f t="shared" si="25"/>
        <v>0</v>
      </c>
      <c r="AE36" s="777">
        <f t="shared" si="8"/>
        <v>0</v>
      </c>
      <c r="AF36" s="672">
        <f>'[2]Synchornize Proj.'!Y36</f>
        <v>0</v>
      </c>
      <c r="AG36" s="673"/>
      <c r="AH36" s="674">
        <f t="shared" si="9"/>
        <v>0</v>
      </c>
      <c r="AI36" s="673">
        <f>'[2]Synchornize Proj.'!AB36</f>
        <v>0</v>
      </c>
      <c r="AJ36" s="673"/>
      <c r="AK36" s="675">
        <f t="shared" si="10"/>
        <v>0</v>
      </c>
      <c r="AL36" s="673">
        <f>'[2]Synchornize Proj.'!AE36</f>
        <v>0</v>
      </c>
      <c r="AM36" s="673"/>
      <c r="AN36" s="675">
        <f t="shared" si="11"/>
        <v>0</v>
      </c>
      <c r="AO36" s="688"/>
      <c r="AP36" s="689"/>
      <c r="AQ36" s="690"/>
      <c r="AR36" s="673">
        <f>'[2]Synchornize Proj.'!AH36</f>
        <v>0</v>
      </c>
      <c r="AS36" s="673"/>
      <c r="AT36" s="674">
        <f t="shared" si="12"/>
        <v>0</v>
      </c>
      <c r="AU36" s="673">
        <f>'[2]Synchornize Proj.'!AK36</f>
        <v>0</v>
      </c>
      <c r="AV36" s="673"/>
      <c r="AW36" s="675">
        <f t="shared" si="13"/>
        <v>0</v>
      </c>
      <c r="AX36" s="673">
        <f>'[2]Synchornize Proj.'!AN36</f>
        <v>0</v>
      </c>
      <c r="AY36" s="673"/>
      <c r="AZ36" s="773">
        <f t="shared" si="14"/>
        <v>0</v>
      </c>
      <c r="BA36" s="688">
        <f t="shared" si="15"/>
        <v>0</v>
      </c>
      <c r="BB36" s="701">
        <f t="shared" si="15"/>
        <v>0</v>
      </c>
      <c r="BC36" s="706">
        <f t="shared" si="16"/>
        <v>0</v>
      </c>
      <c r="BD36" s="711">
        <f t="shared" si="0"/>
        <v>0</v>
      </c>
      <c r="BE36" s="715">
        <f t="shared" si="0"/>
        <v>0</v>
      </c>
      <c r="BF36" s="716">
        <f t="shared" si="17"/>
        <v>0</v>
      </c>
      <c r="BG36" s="717">
        <f t="shared" si="18"/>
        <v>0</v>
      </c>
      <c r="BH36" s="672">
        <f t="shared" si="18"/>
        <v>0</v>
      </c>
      <c r="BI36" s="677">
        <f t="shared" si="19"/>
        <v>0</v>
      </c>
      <c r="BJ36" s="541"/>
      <c r="BK36" s="380"/>
      <c r="BL36" s="374">
        <f>ROUND(VLOOKUP($B36,Test!$A$6:$K$58,4),0)/1000</f>
        <v>0</v>
      </c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  <c r="CO36" s="380"/>
      <c r="CP36" s="380"/>
      <c r="CQ36" s="380"/>
      <c r="CR36" s="380"/>
      <c r="CS36" s="380"/>
      <c r="CT36" s="380"/>
      <c r="CU36" s="380"/>
      <c r="CV36" s="380"/>
      <c r="CW36" s="380"/>
      <c r="CX36" s="380"/>
      <c r="CY36" s="380"/>
      <c r="CZ36" s="380"/>
      <c r="DA36" s="380"/>
      <c r="DB36" s="380"/>
      <c r="DC36" s="380"/>
      <c r="DD36" s="380"/>
      <c r="DE36" s="380"/>
      <c r="DF36" s="380"/>
      <c r="DG36" s="380"/>
      <c r="DH36" s="380"/>
      <c r="DI36" s="380"/>
      <c r="DJ36" s="380"/>
      <c r="DK36" s="380"/>
      <c r="DL36" s="380"/>
      <c r="DM36" s="380"/>
      <c r="DN36" s="380"/>
      <c r="DO36" s="391"/>
      <c r="DP36" s="391"/>
      <c r="DQ36" s="380"/>
      <c r="DR36" s="380"/>
      <c r="DS36" s="380"/>
      <c r="DT36" s="380"/>
    </row>
    <row r="37" spans="1:124" s="383" customFormat="1" ht="33" customHeight="1">
      <c r="A37" s="388">
        <f t="shared" si="20"/>
        <v>31</v>
      </c>
      <c r="B37" s="399">
        <v>51604</v>
      </c>
      <c r="C37" s="536" t="s">
        <v>27</v>
      </c>
      <c r="D37" s="698" t="s">
        <v>281</v>
      </c>
      <c r="E37" s="672">
        <f>'[2]Synchornize Proj.'!D37</f>
        <v>0</v>
      </c>
      <c r="F37" s="673"/>
      <c r="G37" s="675">
        <f t="shared" si="1"/>
        <v>0</v>
      </c>
      <c r="H37" s="673">
        <f>'[2]Synchornize Proj.'!G37</f>
        <v>0</v>
      </c>
      <c r="I37" s="673"/>
      <c r="J37" s="675">
        <f t="shared" si="2"/>
        <v>0</v>
      </c>
      <c r="K37" s="673">
        <f>'[2]Synchornize Proj.'!J37</f>
        <v>0</v>
      </c>
      <c r="L37" s="673"/>
      <c r="M37" s="773">
        <f t="shared" si="3"/>
        <v>0</v>
      </c>
      <c r="N37" s="688"/>
      <c r="O37" s="689"/>
      <c r="P37" s="690"/>
      <c r="Q37" s="673">
        <f>'[2]Synchornize Proj.'!M37</f>
        <v>0</v>
      </c>
      <c r="R37" s="673"/>
      <c r="S37" s="675">
        <f t="shared" si="4"/>
        <v>0</v>
      </c>
      <c r="T37" s="673">
        <f>'[2]Synchornize Proj.'!P37</f>
        <v>0</v>
      </c>
      <c r="U37" s="673"/>
      <c r="V37" s="675">
        <f t="shared" si="5"/>
        <v>0</v>
      </c>
      <c r="W37" s="673">
        <f>'[2]Synchornize Proj.'!S37</f>
        <v>0</v>
      </c>
      <c r="X37" s="673"/>
      <c r="Y37" s="773">
        <f t="shared" si="6"/>
        <v>0</v>
      </c>
      <c r="Z37" s="688"/>
      <c r="AA37" s="701"/>
      <c r="AB37" s="690"/>
      <c r="AC37" s="779">
        <f t="shared" si="25"/>
        <v>0</v>
      </c>
      <c r="AD37" s="776">
        <f t="shared" si="25"/>
        <v>0</v>
      </c>
      <c r="AE37" s="777">
        <f t="shared" si="8"/>
        <v>0</v>
      </c>
      <c r="AF37" s="672">
        <f>'[2]Synchornize Proj.'!Y37</f>
        <v>0</v>
      </c>
      <c r="AG37" s="673"/>
      <c r="AH37" s="674">
        <f t="shared" si="9"/>
        <v>0</v>
      </c>
      <c r="AI37" s="673">
        <f>'[2]Synchornize Proj.'!AB37</f>
        <v>0</v>
      </c>
      <c r="AJ37" s="673"/>
      <c r="AK37" s="675">
        <f t="shared" si="10"/>
        <v>0</v>
      </c>
      <c r="AL37" s="673">
        <f>'[2]Synchornize Proj.'!AE37</f>
        <v>0</v>
      </c>
      <c r="AM37" s="673"/>
      <c r="AN37" s="675">
        <f t="shared" si="11"/>
        <v>0</v>
      </c>
      <c r="AO37" s="688"/>
      <c r="AP37" s="689"/>
      <c r="AQ37" s="690"/>
      <c r="AR37" s="673">
        <f>'[2]Synchornize Proj.'!AH37</f>
        <v>0</v>
      </c>
      <c r="AS37" s="673"/>
      <c r="AT37" s="674">
        <f t="shared" si="12"/>
        <v>0</v>
      </c>
      <c r="AU37" s="673">
        <f>'[2]Synchornize Proj.'!AK37</f>
        <v>0</v>
      </c>
      <c r="AV37" s="673"/>
      <c r="AW37" s="675">
        <f t="shared" si="13"/>
        <v>0</v>
      </c>
      <c r="AX37" s="673">
        <f>'[2]Synchornize Proj.'!AN37</f>
        <v>0</v>
      </c>
      <c r="AY37" s="673"/>
      <c r="AZ37" s="773">
        <f t="shared" si="14"/>
        <v>0</v>
      </c>
      <c r="BA37" s="688">
        <f t="shared" si="15"/>
        <v>0</v>
      </c>
      <c r="BB37" s="701">
        <f t="shared" si="15"/>
        <v>0</v>
      </c>
      <c r="BC37" s="706">
        <f t="shared" si="16"/>
        <v>0</v>
      </c>
      <c r="BD37" s="711">
        <f t="shared" si="0"/>
        <v>0</v>
      </c>
      <c r="BE37" s="715">
        <f t="shared" si="0"/>
        <v>0</v>
      </c>
      <c r="BF37" s="716">
        <f t="shared" si="17"/>
        <v>0</v>
      </c>
      <c r="BG37" s="717">
        <f t="shared" si="18"/>
        <v>0</v>
      </c>
      <c r="BH37" s="672">
        <f t="shared" si="18"/>
        <v>0</v>
      </c>
      <c r="BI37" s="677">
        <f t="shared" si="19"/>
        <v>0</v>
      </c>
      <c r="BJ37" s="541"/>
      <c r="BK37" s="380"/>
      <c r="BL37" s="374">
        <f>ROUND(VLOOKUP($B37,Test!$A$6:$K$58,4),0)/1000</f>
        <v>0</v>
      </c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  <c r="CO37" s="380"/>
      <c r="CP37" s="380"/>
      <c r="CQ37" s="380"/>
      <c r="CR37" s="380"/>
      <c r="CS37" s="380"/>
      <c r="CT37" s="380"/>
      <c r="CU37" s="380"/>
      <c r="CV37" s="380"/>
      <c r="CW37" s="380"/>
      <c r="CX37" s="380"/>
      <c r="CY37" s="380"/>
      <c r="CZ37" s="380"/>
      <c r="DA37" s="380"/>
      <c r="DB37" s="380"/>
      <c r="DC37" s="380"/>
      <c r="DD37" s="380"/>
      <c r="DE37" s="380"/>
      <c r="DF37" s="380"/>
      <c r="DG37" s="380"/>
      <c r="DH37" s="380"/>
      <c r="DI37" s="380"/>
      <c r="DJ37" s="380"/>
      <c r="DK37" s="380"/>
      <c r="DL37" s="380"/>
      <c r="DM37" s="380"/>
      <c r="DN37" s="380"/>
      <c r="DO37" s="391"/>
      <c r="DP37" s="391"/>
      <c r="DQ37" s="380"/>
      <c r="DR37" s="380"/>
      <c r="DS37" s="380"/>
      <c r="DT37" s="380"/>
    </row>
    <row r="38" spans="1:124" s="383" customFormat="1" ht="33" customHeight="1">
      <c r="A38" s="388">
        <f t="shared" si="20"/>
        <v>32</v>
      </c>
      <c r="B38" s="399">
        <v>51605</v>
      </c>
      <c r="C38" s="536" t="s">
        <v>28</v>
      </c>
      <c r="D38" s="698" t="s">
        <v>282</v>
      </c>
      <c r="E38" s="672">
        <f>'[2]Synchornize Proj.'!D38</f>
        <v>0</v>
      </c>
      <c r="F38" s="673"/>
      <c r="G38" s="675">
        <f t="shared" si="1"/>
        <v>0</v>
      </c>
      <c r="H38" s="673">
        <f>'[2]Synchornize Proj.'!G38</f>
        <v>0</v>
      </c>
      <c r="I38" s="673"/>
      <c r="J38" s="675">
        <f t="shared" si="2"/>
        <v>0</v>
      </c>
      <c r="K38" s="673">
        <f>'[2]Synchornize Proj.'!J38</f>
        <v>0</v>
      </c>
      <c r="L38" s="673"/>
      <c r="M38" s="773">
        <f t="shared" si="3"/>
        <v>0</v>
      </c>
      <c r="N38" s="688"/>
      <c r="O38" s="689"/>
      <c r="P38" s="690"/>
      <c r="Q38" s="673">
        <f>'[2]Synchornize Proj.'!M38</f>
        <v>0</v>
      </c>
      <c r="R38" s="673"/>
      <c r="S38" s="675">
        <f t="shared" si="4"/>
        <v>0</v>
      </c>
      <c r="T38" s="673">
        <f>'[2]Synchornize Proj.'!P38</f>
        <v>0</v>
      </c>
      <c r="U38" s="673"/>
      <c r="V38" s="675">
        <f t="shared" si="5"/>
        <v>0</v>
      </c>
      <c r="W38" s="673">
        <f>'[2]Synchornize Proj.'!S38</f>
        <v>0</v>
      </c>
      <c r="X38" s="673"/>
      <c r="Y38" s="773">
        <f t="shared" si="6"/>
        <v>0</v>
      </c>
      <c r="Z38" s="688"/>
      <c r="AA38" s="701"/>
      <c r="AB38" s="690"/>
      <c r="AC38" s="779">
        <f t="shared" si="25"/>
        <v>0</v>
      </c>
      <c r="AD38" s="776">
        <f t="shared" si="25"/>
        <v>0</v>
      </c>
      <c r="AE38" s="777">
        <f t="shared" si="8"/>
        <v>0</v>
      </c>
      <c r="AF38" s="672">
        <f>'[2]Synchornize Proj.'!Y38</f>
        <v>0</v>
      </c>
      <c r="AG38" s="673"/>
      <c r="AH38" s="674">
        <f t="shared" si="9"/>
        <v>0</v>
      </c>
      <c r="AI38" s="673">
        <f>'[2]Synchornize Proj.'!AB38</f>
        <v>0</v>
      </c>
      <c r="AJ38" s="673"/>
      <c r="AK38" s="675">
        <f t="shared" si="10"/>
        <v>0</v>
      </c>
      <c r="AL38" s="673">
        <f>'[2]Synchornize Proj.'!AE38</f>
        <v>0</v>
      </c>
      <c r="AM38" s="673"/>
      <c r="AN38" s="675">
        <f t="shared" si="11"/>
        <v>0</v>
      </c>
      <c r="AO38" s="688"/>
      <c r="AP38" s="689"/>
      <c r="AQ38" s="690"/>
      <c r="AR38" s="673">
        <f>'[2]Synchornize Proj.'!AH38</f>
        <v>0</v>
      </c>
      <c r="AS38" s="673"/>
      <c r="AT38" s="674">
        <f t="shared" si="12"/>
        <v>0</v>
      </c>
      <c r="AU38" s="673">
        <f>'[2]Synchornize Proj.'!AK38</f>
        <v>0</v>
      </c>
      <c r="AV38" s="673"/>
      <c r="AW38" s="675">
        <f t="shared" si="13"/>
        <v>0</v>
      </c>
      <c r="AX38" s="673">
        <f>'[2]Synchornize Proj.'!AN38</f>
        <v>0</v>
      </c>
      <c r="AY38" s="673"/>
      <c r="AZ38" s="773">
        <f t="shared" si="14"/>
        <v>0</v>
      </c>
      <c r="BA38" s="688">
        <f t="shared" si="15"/>
        <v>0</v>
      </c>
      <c r="BB38" s="701">
        <f t="shared" si="15"/>
        <v>0</v>
      </c>
      <c r="BC38" s="706">
        <f t="shared" si="16"/>
        <v>0</v>
      </c>
      <c r="BD38" s="711">
        <f t="shared" si="0"/>
        <v>0</v>
      </c>
      <c r="BE38" s="715">
        <f t="shared" si="0"/>
        <v>0</v>
      </c>
      <c r="BF38" s="716">
        <f t="shared" si="17"/>
        <v>0</v>
      </c>
      <c r="BG38" s="717">
        <f t="shared" si="18"/>
        <v>0</v>
      </c>
      <c r="BH38" s="672">
        <f t="shared" si="18"/>
        <v>0</v>
      </c>
      <c r="BI38" s="677">
        <f t="shared" si="19"/>
        <v>0</v>
      </c>
      <c r="BJ38" s="541"/>
      <c r="BK38" s="380"/>
      <c r="BL38" s="374">
        <f>ROUND(VLOOKUP($B38,Test!$A$6:$K$58,4),0)/1000</f>
        <v>0</v>
      </c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  <c r="CO38" s="380"/>
      <c r="CP38" s="380"/>
      <c r="CQ38" s="380"/>
      <c r="CR38" s="380"/>
      <c r="CS38" s="380"/>
      <c r="CT38" s="380"/>
      <c r="CU38" s="380"/>
      <c r="CV38" s="380"/>
      <c r="CW38" s="380"/>
      <c r="CX38" s="380"/>
      <c r="CY38" s="380"/>
      <c r="CZ38" s="380"/>
      <c r="DA38" s="380"/>
      <c r="DB38" s="380"/>
      <c r="DC38" s="380"/>
      <c r="DD38" s="380"/>
      <c r="DE38" s="380"/>
      <c r="DF38" s="380"/>
      <c r="DG38" s="380"/>
      <c r="DH38" s="380"/>
      <c r="DI38" s="380"/>
      <c r="DJ38" s="380"/>
      <c r="DK38" s="380"/>
      <c r="DL38" s="380"/>
      <c r="DM38" s="380"/>
      <c r="DN38" s="380"/>
      <c r="DO38" s="391"/>
      <c r="DP38" s="391"/>
      <c r="DQ38" s="380"/>
      <c r="DR38" s="380"/>
      <c r="DS38" s="380"/>
      <c r="DT38" s="380"/>
    </row>
    <row r="39" spans="1:124" s="383" customFormat="1" ht="33" customHeight="1">
      <c r="A39" s="388">
        <f t="shared" si="20"/>
        <v>33</v>
      </c>
      <c r="B39" s="399">
        <v>51606</v>
      </c>
      <c r="C39" s="536" t="s">
        <v>29</v>
      </c>
      <c r="D39" s="698" t="s">
        <v>283</v>
      </c>
      <c r="E39" s="672">
        <f>'[2]Synchornize Proj.'!D39</f>
        <v>0</v>
      </c>
      <c r="F39" s="673"/>
      <c r="G39" s="675">
        <f t="shared" si="1"/>
        <v>0</v>
      </c>
      <c r="H39" s="673">
        <f>'[2]Synchornize Proj.'!G39</f>
        <v>0</v>
      </c>
      <c r="I39" s="673"/>
      <c r="J39" s="675">
        <f t="shared" si="2"/>
        <v>0</v>
      </c>
      <c r="K39" s="673">
        <f>'[2]Synchornize Proj.'!J39</f>
        <v>0</v>
      </c>
      <c r="L39" s="673"/>
      <c r="M39" s="773">
        <f t="shared" si="3"/>
        <v>0</v>
      </c>
      <c r="N39" s="688"/>
      <c r="O39" s="689"/>
      <c r="P39" s="690"/>
      <c r="Q39" s="673">
        <f>'[2]Synchornize Proj.'!M39</f>
        <v>0</v>
      </c>
      <c r="R39" s="673"/>
      <c r="S39" s="675">
        <f t="shared" si="4"/>
        <v>0</v>
      </c>
      <c r="T39" s="673">
        <f>'[2]Synchornize Proj.'!P39</f>
        <v>0</v>
      </c>
      <c r="U39" s="673"/>
      <c r="V39" s="675">
        <f t="shared" si="5"/>
        <v>0</v>
      </c>
      <c r="W39" s="673">
        <f>'[2]Synchornize Proj.'!S39</f>
        <v>0</v>
      </c>
      <c r="X39" s="673"/>
      <c r="Y39" s="773">
        <f t="shared" si="6"/>
        <v>0</v>
      </c>
      <c r="Z39" s="688"/>
      <c r="AA39" s="701"/>
      <c r="AB39" s="690"/>
      <c r="AC39" s="779">
        <f t="shared" si="25"/>
        <v>0</v>
      </c>
      <c r="AD39" s="776">
        <f t="shared" si="25"/>
        <v>0</v>
      </c>
      <c r="AE39" s="777">
        <f t="shared" si="8"/>
        <v>0</v>
      </c>
      <c r="AF39" s="672">
        <f>'[2]Synchornize Proj.'!Y39</f>
        <v>0</v>
      </c>
      <c r="AG39" s="673"/>
      <c r="AH39" s="674">
        <f t="shared" si="9"/>
        <v>0</v>
      </c>
      <c r="AI39" s="673">
        <f>'[2]Synchornize Proj.'!AB39</f>
        <v>0</v>
      </c>
      <c r="AJ39" s="673"/>
      <c r="AK39" s="675">
        <f t="shared" si="10"/>
        <v>0</v>
      </c>
      <c r="AL39" s="673">
        <f>'[2]Synchornize Proj.'!AE39</f>
        <v>0</v>
      </c>
      <c r="AM39" s="673"/>
      <c r="AN39" s="675">
        <f t="shared" si="11"/>
        <v>0</v>
      </c>
      <c r="AO39" s="688"/>
      <c r="AP39" s="689"/>
      <c r="AQ39" s="690"/>
      <c r="AR39" s="673">
        <f>'[2]Synchornize Proj.'!AH39</f>
        <v>0</v>
      </c>
      <c r="AS39" s="673"/>
      <c r="AT39" s="674">
        <f t="shared" si="12"/>
        <v>0</v>
      </c>
      <c r="AU39" s="673">
        <f>'[2]Synchornize Proj.'!AK39</f>
        <v>0</v>
      </c>
      <c r="AV39" s="673"/>
      <c r="AW39" s="675">
        <f t="shared" si="13"/>
        <v>0</v>
      </c>
      <c r="AX39" s="673">
        <f>'[2]Synchornize Proj.'!AN39</f>
        <v>0</v>
      </c>
      <c r="AY39" s="673"/>
      <c r="AZ39" s="773">
        <f t="shared" si="14"/>
        <v>0</v>
      </c>
      <c r="BA39" s="688">
        <f t="shared" si="15"/>
        <v>0</v>
      </c>
      <c r="BB39" s="701">
        <f t="shared" si="15"/>
        <v>0</v>
      </c>
      <c r="BC39" s="706">
        <f t="shared" si="16"/>
        <v>0</v>
      </c>
      <c r="BD39" s="711">
        <f t="shared" si="0"/>
        <v>0</v>
      </c>
      <c r="BE39" s="715">
        <f t="shared" si="0"/>
        <v>0</v>
      </c>
      <c r="BF39" s="716">
        <f t="shared" si="17"/>
        <v>0</v>
      </c>
      <c r="BG39" s="717">
        <f t="shared" si="18"/>
        <v>0</v>
      </c>
      <c r="BH39" s="672">
        <f t="shared" si="18"/>
        <v>0</v>
      </c>
      <c r="BI39" s="677">
        <f t="shared" si="19"/>
        <v>0</v>
      </c>
      <c r="BJ39" s="541"/>
      <c r="BK39" s="380"/>
      <c r="BL39" s="374">
        <f>ROUND(VLOOKUP($B39,Test!$A$6:$K$58,4),0)/1000</f>
        <v>1.5</v>
      </c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  <c r="CO39" s="380"/>
      <c r="CP39" s="380"/>
      <c r="CQ39" s="380"/>
      <c r="CR39" s="380"/>
      <c r="CS39" s="380"/>
      <c r="CT39" s="380"/>
      <c r="CU39" s="380"/>
      <c r="CV39" s="380"/>
      <c r="CW39" s="380"/>
      <c r="CX39" s="380"/>
      <c r="CY39" s="380"/>
      <c r="CZ39" s="380"/>
      <c r="DA39" s="380"/>
      <c r="DB39" s="380"/>
      <c r="DC39" s="380"/>
      <c r="DD39" s="380"/>
      <c r="DE39" s="380"/>
      <c r="DF39" s="380"/>
      <c r="DG39" s="380"/>
      <c r="DH39" s="380"/>
      <c r="DI39" s="380"/>
      <c r="DJ39" s="380"/>
      <c r="DK39" s="380"/>
      <c r="DL39" s="380"/>
      <c r="DM39" s="380"/>
      <c r="DN39" s="380"/>
      <c r="DO39" s="391"/>
      <c r="DP39" s="391"/>
      <c r="DQ39" s="380"/>
      <c r="DR39" s="380"/>
      <c r="DS39" s="380"/>
      <c r="DT39" s="380"/>
    </row>
    <row r="40" spans="1:124" s="383" customFormat="1" ht="33" customHeight="1">
      <c r="A40" s="388">
        <f t="shared" si="20"/>
        <v>34</v>
      </c>
      <c r="B40" s="399">
        <v>51607</v>
      </c>
      <c r="C40" s="536" t="s">
        <v>242</v>
      </c>
      <c r="D40" s="698" t="s">
        <v>284</v>
      </c>
      <c r="E40" s="672">
        <f>'[2]Synchornize Proj.'!D40</f>
        <v>0</v>
      </c>
      <c r="F40" s="673"/>
      <c r="G40" s="675">
        <f t="shared" si="1"/>
        <v>0</v>
      </c>
      <c r="H40" s="673">
        <f>'[2]Synchornize Proj.'!G40</f>
        <v>0</v>
      </c>
      <c r="I40" s="673"/>
      <c r="J40" s="675">
        <f t="shared" si="2"/>
        <v>0</v>
      </c>
      <c r="K40" s="673">
        <f>'[2]Synchornize Proj.'!J40</f>
        <v>0</v>
      </c>
      <c r="L40" s="673"/>
      <c r="M40" s="773">
        <f t="shared" si="3"/>
        <v>0</v>
      </c>
      <c r="N40" s="688"/>
      <c r="O40" s="689"/>
      <c r="P40" s="690"/>
      <c r="Q40" s="673">
        <f>'[2]Synchornize Proj.'!M40</f>
        <v>0</v>
      </c>
      <c r="R40" s="673"/>
      <c r="S40" s="675">
        <f t="shared" si="4"/>
        <v>0</v>
      </c>
      <c r="T40" s="673">
        <f>'[2]Synchornize Proj.'!P40</f>
        <v>0</v>
      </c>
      <c r="U40" s="673"/>
      <c r="V40" s="675">
        <f t="shared" si="5"/>
        <v>0</v>
      </c>
      <c r="W40" s="673">
        <f>'[2]Synchornize Proj.'!S40</f>
        <v>0</v>
      </c>
      <c r="X40" s="673"/>
      <c r="Y40" s="773">
        <f t="shared" si="6"/>
        <v>0</v>
      </c>
      <c r="Z40" s="688"/>
      <c r="AA40" s="701"/>
      <c r="AB40" s="690"/>
      <c r="AC40" s="779">
        <f t="shared" si="25"/>
        <v>0</v>
      </c>
      <c r="AD40" s="776">
        <f t="shared" si="25"/>
        <v>0</v>
      </c>
      <c r="AE40" s="777">
        <f t="shared" si="8"/>
        <v>0</v>
      </c>
      <c r="AF40" s="672">
        <f>'[2]Synchornize Proj.'!Y40</f>
        <v>0</v>
      </c>
      <c r="AG40" s="673"/>
      <c r="AH40" s="674">
        <f t="shared" si="9"/>
        <v>0</v>
      </c>
      <c r="AI40" s="673">
        <f>'[2]Synchornize Proj.'!AB40</f>
        <v>0</v>
      </c>
      <c r="AJ40" s="673"/>
      <c r="AK40" s="675">
        <f t="shared" si="10"/>
        <v>0</v>
      </c>
      <c r="AL40" s="673">
        <f>'[2]Synchornize Proj.'!AE40</f>
        <v>0</v>
      </c>
      <c r="AM40" s="673"/>
      <c r="AN40" s="675">
        <f t="shared" si="11"/>
        <v>0</v>
      </c>
      <c r="AO40" s="688"/>
      <c r="AP40" s="689"/>
      <c r="AQ40" s="690"/>
      <c r="AR40" s="673">
        <f>'[2]Synchornize Proj.'!AH40</f>
        <v>0</v>
      </c>
      <c r="AS40" s="673"/>
      <c r="AT40" s="674">
        <f t="shared" si="12"/>
        <v>0</v>
      </c>
      <c r="AU40" s="673">
        <f>'[2]Synchornize Proj.'!AK40</f>
        <v>0</v>
      </c>
      <c r="AV40" s="673"/>
      <c r="AW40" s="675">
        <f t="shared" si="13"/>
        <v>0</v>
      </c>
      <c r="AX40" s="673">
        <f>'[2]Synchornize Proj.'!AN40</f>
        <v>0</v>
      </c>
      <c r="AY40" s="673"/>
      <c r="AZ40" s="773">
        <f t="shared" si="14"/>
        <v>0</v>
      </c>
      <c r="BA40" s="688">
        <f t="shared" si="15"/>
        <v>0</v>
      </c>
      <c r="BB40" s="701">
        <f t="shared" si="15"/>
        <v>0</v>
      </c>
      <c r="BC40" s="706">
        <f t="shared" si="16"/>
        <v>0</v>
      </c>
      <c r="BD40" s="711">
        <f t="shared" si="0"/>
        <v>0</v>
      </c>
      <c r="BE40" s="715">
        <f t="shared" si="0"/>
        <v>0</v>
      </c>
      <c r="BF40" s="716">
        <f t="shared" si="17"/>
        <v>0</v>
      </c>
      <c r="BG40" s="717">
        <f t="shared" si="18"/>
        <v>0</v>
      </c>
      <c r="BH40" s="672">
        <f t="shared" si="18"/>
        <v>0</v>
      </c>
      <c r="BI40" s="677">
        <f t="shared" si="19"/>
        <v>0</v>
      </c>
      <c r="BJ40" s="541"/>
      <c r="BK40" s="380"/>
      <c r="BL40" s="374">
        <f>ROUND(VLOOKUP($B40,Test!$A$6:$K$58,4),0)/1000</f>
        <v>0</v>
      </c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  <c r="CO40" s="380"/>
      <c r="CP40" s="380"/>
      <c r="CQ40" s="380"/>
      <c r="CR40" s="380"/>
      <c r="CS40" s="380"/>
      <c r="CT40" s="380"/>
      <c r="CU40" s="380"/>
      <c r="CV40" s="380"/>
      <c r="CW40" s="380"/>
      <c r="CX40" s="380"/>
      <c r="CY40" s="380"/>
      <c r="CZ40" s="380"/>
      <c r="DA40" s="380"/>
      <c r="DB40" s="380"/>
      <c r="DC40" s="380"/>
      <c r="DD40" s="380"/>
      <c r="DE40" s="380"/>
      <c r="DF40" s="380"/>
      <c r="DG40" s="380"/>
      <c r="DH40" s="380"/>
      <c r="DI40" s="380"/>
      <c r="DJ40" s="380"/>
      <c r="DK40" s="380"/>
      <c r="DL40" s="380"/>
      <c r="DM40" s="380"/>
      <c r="DN40" s="380"/>
      <c r="DO40" s="391"/>
      <c r="DP40" s="391"/>
      <c r="DQ40" s="380"/>
      <c r="DR40" s="380"/>
      <c r="DS40" s="380"/>
      <c r="DT40" s="380"/>
    </row>
    <row r="41" spans="1:124" s="383" customFormat="1" ht="33" customHeight="1">
      <c r="A41" s="388">
        <f t="shared" si="20"/>
        <v>35</v>
      </c>
      <c r="B41" s="399">
        <v>51608</v>
      </c>
      <c r="C41" s="536" t="s">
        <v>31</v>
      </c>
      <c r="D41" s="698" t="s">
        <v>285</v>
      </c>
      <c r="E41" s="672">
        <f>'[2]Synchornize Proj.'!D41</f>
        <v>0</v>
      </c>
      <c r="F41" s="673"/>
      <c r="G41" s="675">
        <f t="shared" si="1"/>
        <v>0</v>
      </c>
      <c r="H41" s="673">
        <f>'[2]Synchornize Proj.'!G41</f>
        <v>0</v>
      </c>
      <c r="I41" s="673"/>
      <c r="J41" s="675">
        <f t="shared" si="2"/>
        <v>0</v>
      </c>
      <c r="K41" s="673">
        <f>'[2]Synchornize Proj.'!J41</f>
        <v>0</v>
      </c>
      <c r="L41" s="673"/>
      <c r="M41" s="773">
        <f t="shared" si="3"/>
        <v>0</v>
      </c>
      <c r="N41" s="688"/>
      <c r="O41" s="689"/>
      <c r="P41" s="690"/>
      <c r="Q41" s="673">
        <f>'[2]Synchornize Proj.'!M41</f>
        <v>0</v>
      </c>
      <c r="R41" s="673"/>
      <c r="S41" s="675">
        <f t="shared" si="4"/>
        <v>0</v>
      </c>
      <c r="T41" s="673">
        <f>'[2]Synchornize Proj.'!P41</f>
        <v>0</v>
      </c>
      <c r="U41" s="673"/>
      <c r="V41" s="675">
        <f t="shared" si="5"/>
        <v>0</v>
      </c>
      <c r="W41" s="673">
        <f>'[2]Synchornize Proj.'!S41</f>
        <v>0</v>
      </c>
      <c r="X41" s="673"/>
      <c r="Y41" s="773">
        <f t="shared" si="6"/>
        <v>0</v>
      </c>
      <c r="Z41" s="688"/>
      <c r="AA41" s="701"/>
      <c r="AB41" s="690"/>
      <c r="AC41" s="779">
        <f t="shared" si="25"/>
        <v>0</v>
      </c>
      <c r="AD41" s="776">
        <f t="shared" si="25"/>
        <v>0</v>
      </c>
      <c r="AE41" s="777">
        <f t="shared" si="8"/>
        <v>0</v>
      </c>
      <c r="AF41" s="672">
        <f>'[2]Synchornize Proj.'!Y41</f>
        <v>0</v>
      </c>
      <c r="AG41" s="673"/>
      <c r="AH41" s="674">
        <f t="shared" si="9"/>
        <v>0</v>
      </c>
      <c r="AI41" s="673">
        <f>'[2]Synchornize Proj.'!AB41</f>
        <v>0</v>
      </c>
      <c r="AJ41" s="673"/>
      <c r="AK41" s="675">
        <f t="shared" si="10"/>
        <v>0</v>
      </c>
      <c r="AL41" s="673">
        <f>'[2]Synchornize Proj.'!AE41</f>
        <v>0</v>
      </c>
      <c r="AM41" s="673"/>
      <c r="AN41" s="675">
        <f t="shared" si="11"/>
        <v>0</v>
      </c>
      <c r="AO41" s="688"/>
      <c r="AP41" s="689"/>
      <c r="AQ41" s="690"/>
      <c r="AR41" s="673">
        <f>'[2]Synchornize Proj.'!AH41</f>
        <v>0</v>
      </c>
      <c r="AS41" s="673"/>
      <c r="AT41" s="674">
        <f t="shared" si="12"/>
        <v>0</v>
      </c>
      <c r="AU41" s="673">
        <f>'[2]Synchornize Proj.'!AK41</f>
        <v>0</v>
      </c>
      <c r="AV41" s="673"/>
      <c r="AW41" s="675">
        <f t="shared" si="13"/>
        <v>0</v>
      </c>
      <c r="AX41" s="673">
        <f>'[2]Synchornize Proj.'!AN41</f>
        <v>0</v>
      </c>
      <c r="AY41" s="673"/>
      <c r="AZ41" s="773">
        <f t="shared" si="14"/>
        <v>0</v>
      </c>
      <c r="BA41" s="688">
        <f t="shared" si="15"/>
        <v>0</v>
      </c>
      <c r="BB41" s="701">
        <f t="shared" si="15"/>
        <v>0</v>
      </c>
      <c r="BC41" s="706">
        <f t="shared" si="16"/>
        <v>0</v>
      </c>
      <c r="BD41" s="711">
        <f t="shared" si="0"/>
        <v>0</v>
      </c>
      <c r="BE41" s="715">
        <f t="shared" si="0"/>
        <v>0</v>
      </c>
      <c r="BF41" s="716">
        <f t="shared" si="17"/>
        <v>0</v>
      </c>
      <c r="BG41" s="717">
        <f t="shared" si="18"/>
        <v>0</v>
      </c>
      <c r="BH41" s="672">
        <f t="shared" si="18"/>
        <v>0</v>
      </c>
      <c r="BI41" s="677">
        <f t="shared" si="19"/>
        <v>0</v>
      </c>
      <c r="BJ41" s="541"/>
      <c r="BK41" s="380"/>
      <c r="BL41" s="374">
        <f>ROUND(VLOOKUP($B41,Test!$A$6:$K$58,4),0)/1000</f>
        <v>0</v>
      </c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  <c r="CG41" s="380"/>
      <c r="CH41" s="380"/>
      <c r="CI41" s="380"/>
      <c r="CJ41" s="380"/>
      <c r="CK41" s="380"/>
      <c r="CL41" s="380"/>
      <c r="CM41" s="380"/>
      <c r="CN41" s="380"/>
      <c r="CO41" s="380"/>
      <c r="CP41" s="380"/>
      <c r="CQ41" s="380"/>
      <c r="CR41" s="380"/>
      <c r="CS41" s="380"/>
      <c r="CT41" s="380"/>
      <c r="CU41" s="380"/>
      <c r="CV41" s="380"/>
      <c r="CW41" s="380"/>
      <c r="CX41" s="380"/>
      <c r="CY41" s="380"/>
      <c r="CZ41" s="380"/>
      <c r="DA41" s="380"/>
      <c r="DB41" s="380"/>
      <c r="DC41" s="380"/>
      <c r="DD41" s="380"/>
      <c r="DE41" s="380"/>
      <c r="DF41" s="380"/>
      <c r="DG41" s="380"/>
      <c r="DH41" s="380"/>
      <c r="DI41" s="380"/>
      <c r="DJ41" s="380"/>
      <c r="DK41" s="380"/>
      <c r="DL41" s="380"/>
      <c r="DM41" s="380"/>
      <c r="DN41" s="380"/>
      <c r="DO41" s="391"/>
      <c r="DP41" s="391"/>
      <c r="DQ41" s="380"/>
      <c r="DR41" s="380"/>
      <c r="DS41" s="380"/>
      <c r="DT41" s="380"/>
    </row>
    <row r="42" spans="1:124" s="383" customFormat="1" ht="33" customHeight="1">
      <c r="A42" s="388">
        <f t="shared" si="20"/>
        <v>36</v>
      </c>
      <c r="B42" s="399">
        <v>51609</v>
      </c>
      <c r="C42" s="536" t="s">
        <v>89</v>
      </c>
      <c r="D42" s="698" t="s">
        <v>286</v>
      </c>
      <c r="E42" s="672">
        <f>'[2]Synchornize Proj.'!D42</f>
        <v>0</v>
      </c>
      <c r="F42" s="673"/>
      <c r="G42" s="675">
        <f t="shared" si="1"/>
        <v>0</v>
      </c>
      <c r="H42" s="673">
        <f>'[2]Synchornize Proj.'!G42</f>
        <v>0</v>
      </c>
      <c r="I42" s="673"/>
      <c r="J42" s="675">
        <f t="shared" si="2"/>
        <v>0</v>
      </c>
      <c r="K42" s="673">
        <f>'[2]Synchornize Proj.'!J42</f>
        <v>0</v>
      </c>
      <c r="L42" s="673"/>
      <c r="M42" s="773">
        <f t="shared" si="3"/>
        <v>0</v>
      </c>
      <c r="N42" s="688"/>
      <c r="O42" s="689"/>
      <c r="P42" s="690"/>
      <c r="Q42" s="673">
        <f>'[2]Synchornize Proj.'!M42</f>
        <v>0</v>
      </c>
      <c r="R42" s="673"/>
      <c r="S42" s="675">
        <f t="shared" si="4"/>
        <v>0</v>
      </c>
      <c r="T42" s="673">
        <f>'[2]Synchornize Proj.'!P42</f>
        <v>0</v>
      </c>
      <c r="U42" s="673"/>
      <c r="V42" s="675">
        <f t="shared" si="5"/>
        <v>0</v>
      </c>
      <c r="W42" s="673">
        <f>'[2]Synchornize Proj.'!S42</f>
        <v>0</v>
      </c>
      <c r="X42" s="673"/>
      <c r="Y42" s="773">
        <f t="shared" si="6"/>
        <v>0</v>
      </c>
      <c r="Z42" s="688"/>
      <c r="AA42" s="701"/>
      <c r="AB42" s="690"/>
      <c r="AC42" s="779">
        <f t="shared" si="25"/>
        <v>0</v>
      </c>
      <c r="AD42" s="776">
        <f t="shared" si="25"/>
        <v>0</v>
      </c>
      <c r="AE42" s="777">
        <f t="shared" si="8"/>
        <v>0</v>
      </c>
      <c r="AF42" s="672">
        <f>'[2]Synchornize Proj.'!Y42</f>
        <v>0</v>
      </c>
      <c r="AG42" s="673"/>
      <c r="AH42" s="674">
        <f t="shared" si="9"/>
        <v>0</v>
      </c>
      <c r="AI42" s="673">
        <f>'[2]Synchornize Proj.'!AB42</f>
        <v>0</v>
      </c>
      <c r="AJ42" s="673"/>
      <c r="AK42" s="675">
        <f t="shared" si="10"/>
        <v>0</v>
      </c>
      <c r="AL42" s="673">
        <f>'[2]Synchornize Proj.'!AE42</f>
        <v>0</v>
      </c>
      <c r="AM42" s="673"/>
      <c r="AN42" s="675">
        <f t="shared" si="11"/>
        <v>0</v>
      </c>
      <c r="AO42" s="688"/>
      <c r="AP42" s="689"/>
      <c r="AQ42" s="690"/>
      <c r="AR42" s="673">
        <f>'[2]Synchornize Proj.'!AH42</f>
        <v>0</v>
      </c>
      <c r="AS42" s="673"/>
      <c r="AT42" s="674">
        <f t="shared" si="12"/>
        <v>0</v>
      </c>
      <c r="AU42" s="673">
        <f>'[2]Synchornize Proj.'!AK42</f>
        <v>0</v>
      </c>
      <c r="AV42" s="673"/>
      <c r="AW42" s="675">
        <f t="shared" si="13"/>
        <v>0</v>
      </c>
      <c r="AX42" s="673">
        <f>'[2]Synchornize Proj.'!AN42</f>
        <v>0</v>
      </c>
      <c r="AY42" s="673"/>
      <c r="AZ42" s="773">
        <f t="shared" si="14"/>
        <v>0</v>
      </c>
      <c r="BA42" s="688">
        <f t="shared" si="15"/>
        <v>0</v>
      </c>
      <c r="BB42" s="701">
        <f t="shared" si="15"/>
        <v>0</v>
      </c>
      <c r="BC42" s="706">
        <f t="shared" si="16"/>
        <v>0</v>
      </c>
      <c r="BD42" s="711">
        <f t="shared" si="0"/>
        <v>0</v>
      </c>
      <c r="BE42" s="715">
        <f t="shared" si="0"/>
        <v>0</v>
      </c>
      <c r="BF42" s="716">
        <f t="shared" si="17"/>
        <v>0</v>
      </c>
      <c r="BG42" s="717">
        <f t="shared" si="18"/>
        <v>0</v>
      </c>
      <c r="BH42" s="672">
        <f t="shared" si="18"/>
        <v>0</v>
      </c>
      <c r="BI42" s="677">
        <f t="shared" si="19"/>
        <v>0</v>
      </c>
      <c r="BJ42" s="541"/>
      <c r="BK42" s="380"/>
      <c r="BL42" s="374">
        <f>ROUND(VLOOKUP($B42,Test!$A$6:$K$58,4),0)/1000</f>
        <v>0</v>
      </c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  <c r="CG42" s="380"/>
      <c r="CH42" s="380"/>
      <c r="CI42" s="380"/>
      <c r="CJ42" s="380"/>
      <c r="CK42" s="380"/>
      <c r="CL42" s="380"/>
      <c r="CM42" s="380"/>
      <c r="CN42" s="380"/>
      <c r="CO42" s="380"/>
      <c r="CP42" s="380"/>
      <c r="CQ42" s="380"/>
      <c r="CR42" s="380"/>
      <c r="CS42" s="380"/>
      <c r="CT42" s="380"/>
      <c r="CU42" s="380"/>
      <c r="CV42" s="380"/>
      <c r="CW42" s="380"/>
      <c r="CX42" s="380"/>
      <c r="CY42" s="380"/>
      <c r="CZ42" s="380"/>
      <c r="DA42" s="380"/>
      <c r="DB42" s="380"/>
      <c r="DC42" s="380"/>
      <c r="DD42" s="380"/>
      <c r="DE42" s="380"/>
      <c r="DF42" s="380"/>
      <c r="DG42" s="380"/>
      <c r="DH42" s="380"/>
      <c r="DI42" s="380"/>
      <c r="DJ42" s="380"/>
      <c r="DK42" s="380"/>
      <c r="DL42" s="380"/>
      <c r="DM42" s="380"/>
      <c r="DN42" s="380"/>
      <c r="DO42" s="391"/>
      <c r="DP42" s="391"/>
      <c r="DQ42" s="380"/>
      <c r="DR42" s="380"/>
      <c r="DS42" s="380"/>
      <c r="DT42" s="380"/>
    </row>
    <row r="43" spans="1:124" s="383" customFormat="1" ht="33" customHeight="1">
      <c r="A43" s="388">
        <f t="shared" si="20"/>
        <v>37</v>
      </c>
      <c r="B43" s="399">
        <v>51610</v>
      </c>
      <c r="C43" s="536" t="s">
        <v>32</v>
      </c>
      <c r="D43" s="698" t="s">
        <v>287</v>
      </c>
      <c r="E43" s="672">
        <f>'[2]Synchornize Proj.'!D43</f>
        <v>0</v>
      </c>
      <c r="F43" s="673"/>
      <c r="G43" s="675">
        <f t="shared" si="1"/>
        <v>0</v>
      </c>
      <c r="H43" s="673">
        <f>'[2]Synchornize Proj.'!G43</f>
        <v>0</v>
      </c>
      <c r="I43" s="673"/>
      <c r="J43" s="675">
        <f t="shared" si="2"/>
        <v>0</v>
      </c>
      <c r="K43" s="673">
        <f>'[2]Synchornize Proj.'!J43</f>
        <v>0</v>
      </c>
      <c r="L43" s="673"/>
      <c r="M43" s="773">
        <f t="shared" si="3"/>
        <v>0</v>
      </c>
      <c r="N43" s="688"/>
      <c r="O43" s="689"/>
      <c r="P43" s="690"/>
      <c r="Q43" s="673">
        <f>'[2]Synchornize Proj.'!M43</f>
        <v>0</v>
      </c>
      <c r="R43" s="673"/>
      <c r="S43" s="675">
        <f t="shared" si="4"/>
        <v>0</v>
      </c>
      <c r="T43" s="673">
        <f>'[2]Synchornize Proj.'!P43</f>
        <v>0</v>
      </c>
      <c r="U43" s="673"/>
      <c r="V43" s="675">
        <f t="shared" si="5"/>
        <v>0</v>
      </c>
      <c r="W43" s="673">
        <f>'[2]Synchornize Proj.'!S43</f>
        <v>0</v>
      </c>
      <c r="X43" s="673"/>
      <c r="Y43" s="773">
        <f t="shared" si="6"/>
        <v>0</v>
      </c>
      <c r="Z43" s="688"/>
      <c r="AA43" s="701"/>
      <c r="AB43" s="690"/>
      <c r="AC43" s="779">
        <f t="shared" si="25"/>
        <v>0</v>
      </c>
      <c r="AD43" s="776">
        <f t="shared" si="25"/>
        <v>0</v>
      </c>
      <c r="AE43" s="777">
        <f t="shared" si="8"/>
        <v>0</v>
      </c>
      <c r="AF43" s="672">
        <f>'[2]Synchornize Proj.'!Y43</f>
        <v>0</v>
      </c>
      <c r="AG43" s="673"/>
      <c r="AH43" s="674">
        <f t="shared" si="9"/>
        <v>0</v>
      </c>
      <c r="AI43" s="673">
        <f>'[2]Synchornize Proj.'!AB43</f>
        <v>0</v>
      </c>
      <c r="AJ43" s="673"/>
      <c r="AK43" s="675">
        <f t="shared" si="10"/>
        <v>0</v>
      </c>
      <c r="AL43" s="673">
        <f>'[2]Synchornize Proj.'!AE43</f>
        <v>0</v>
      </c>
      <c r="AM43" s="673"/>
      <c r="AN43" s="675">
        <f t="shared" si="11"/>
        <v>0</v>
      </c>
      <c r="AO43" s="688"/>
      <c r="AP43" s="689"/>
      <c r="AQ43" s="690"/>
      <c r="AR43" s="673">
        <f>'[2]Synchornize Proj.'!AH43</f>
        <v>0</v>
      </c>
      <c r="AS43" s="673"/>
      <c r="AT43" s="674">
        <f t="shared" si="12"/>
        <v>0</v>
      </c>
      <c r="AU43" s="673">
        <f>'[2]Synchornize Proj.'!AK43</f>
        <v>0</v>
      </c>
      <c r="AV43" s="673"/>
      <c r="AW43" s="675">
        <f t="shared" si="13"/>
        <v>0</v>
      </c>
      <c r="AX43" s="673">
        <f>'[2]Synchornize Proj.'!AN43</f>
        <v>0</v>
      </c>
      <c r="AY43" s="673"/>
      <c r="AZ43" s="773">
        <f t="shared" si="14"/>
        <v>0</v>
      </c>
      <c r="BA43" s="688">
        <f t="shared" si="15"/>
        <v>0</v>
      </c>
      <c r="BB43" s="701">
        <f t="shared" si="15"/>
        <v>0</v>
      </c>
      <c r="BC43" s="706">
        <f t="shared" si="16"/>
        <v>0</v>
      </c>
      <c r="BD43" s="711">
        <f t="shared" si="0"/>
        <v>0</v>
      </c>
      <c r="BE43" s="715">
        <f t="shared" si="0"/>
        <v>0</v>
      </c>
      <c r="BF43" s="716">
        <f t="shared" si="17"/>
        <v>0</v>
      </c>
      <c r="BG43" s="717">
        <f t="shared" si="18"/>
        <v>0</v>
      </c>
      <c r="BH43" s="672">
        <f t="shared" si="18"/>
        <v>0</v>
      </c>
      <c r="BI43" s="677">
        <f t="shared" si="19"/>
        <v>0</v>
      </c>
      <c r="BJ43" s="541"/>
      <c r="BK43" s="380"/>
      <c r="BL43" s="374">
        <f>ROUND(VLOOKUP($B43,Test!$A$6:$K$58,4),0)/1000</f>
        <v>0</v>
      </c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  <c r="CG43" s="380"/>
      <c r="CH43" s="380"/>
      <c r="CI43" s="380"/>
      <c r="CJ43" s="380"/>
      <c r="CK43" s="380"/>
      <c r="CL43" s="380"/>
      <c r="CM43" s="380"/>
      <c r="CN43" s="380"/>
      <c r="CO43" s="380"/>
      <c r="CP43" s="380"/>
      <c r="CQ43" s="380"/>
      <c r="CR43" s="380"/>
      <c r="CS43" s="380"/>
      <c r="CT43" s="380"/>
      <c r="CU43" s="380"/>
      <c r="CV43" s="380"/>
      <c r="CW43" s="380"/>
      <c r="CX43" s="380"/>
      <c r="CY43" s="380"/>
      <c r="CZ43" s="380"/>
      <c r="DA43" s="380"/>
      <c r="DB43" s="380"/>
      <c r="DC43" s="380"/>
      <c r="DD43" s="380"/>
      <c r="DE43" s="380"/>
      <c r="DF43" s="380"/>
      <c r="DG43" s="380"/>
      <c r="DH43" s="380"/>
      <c r="DI43" s="380"/>
      <c r="DJ43" s="380"/>
      <c r="DK43" s="380"/>
      <c r="DL43" s="380"/>
      <c r="DM43" s="380"/>
      <c r="DN43" s="380"/>
      <c r="DO43" s="391"/>
      <c r="DP43" s="391"/>
      <c r="DQ43" s="380"/>
      <c r="DR43" s="380"/>
      <c r="DS43" s="380"/>
      <c r="DT43" s="380"/>
    </row>
    <row r="44" spans="1:124" s="383" customFormat="1" ht="33" customHeight="1">
      <c r="A44" s="388">
        <f t="shared" si="20"/>
        <v>38</v>
      </c>
      <c r="B44" s="399">
        <v>51611</v>
      </c>
      <c r="C44" s="536" t="s">
        <v>33</v>
      </c>
      <c r="D44" s="698" t="s">
        <v>288</v>
      </c>
      <c r="E44" s="672">
        <f>'[2]Synchornize Proj.'!D44</f>
        <v>1289.4875</v>
      </c>
      <c r="F44" s="673"/>
      <c r="G44" s="675">
        <f t="shared" si="1"/>
        <v>1289.4875</v>
      </c>
      <c r="H44" s="673">
        <f>'[2]Synchornize Proj.'!G44</f>
        <v>2392.5300000000002</v>
      </c>
      <c r="I44" s="673">
        <v>249.69</v>
      </c>
      <c r="J44" s="675">
        <f t="shared" si="2"/>
        <v>2142.84</v>
      </c>
      <c r="K44" s="673">
        <f>'[2]Synchornize Proj.'!J44</f>
        <v>989.11749999999995</v>
      </c>
      <c r="L44" s="673"/>
      <c r="M44" s="773">
        <f t="shared" si="3"/>
        <v>989.11749999999995</v>
      </c>
      <c r="N44" s="688"/>
      <c r="O44" s="689"/>
      <c r="P44" s="690"/>
      <c r="Q44" s="673">
        <f>'[2]Synchornize Proj.'!M44</f>
        <v>725.74249999999995</v>
      </c>
      <c r="R44" s="673"/>
      <c r="S44" s="675">
        <f t="shared" si="4"/>
        <v>725.74249999999995</v>
      </c>
      <c r="T44" s="673">
        <f>'[2]Synchornize Proj.'!P44</f>
        <v>2603.9299999999998</v>
      </c>
      <c r="U44" s="673"/>
      <c r="V44" s="675">
        <f t="shared" si="5"/>
        <v>2603.9299999999998</v>
      </c>
      <c r="W44" s="673">
        <f>'[2]Synchornize Proj.'!S44</f>
        <v>723.99249999999995</v>
      </c>
      <c r="X44" s="673"/>
      <c r="Y44" s="773">
        <f t="shared" si="6"/>
        <v>723.99249999999995</v>
      </c>
      <c r="Z44" s="688"/>
      <c r="AA44" s="701"/>
      <c r="AB44" s="690"/>
      <c r="AC44" s="779">
        <f t="shared" si="25"/>
        <v>8724.8000000000011</v>
      </c>
      <c r="AD44" s="776">
        <f t="shared" si="25"/>
        <v>249.69</v>
      </c>
      <c r="AE44" s="777">
        <f t="shared" si="8"/>
        <v>8475.11</v>
      </c>
      <c r="AF44" s="672">
        <f>'[2]Synchornize Proj.'!Y44</f>
        <v>1545.4425000000001</v>
      </c>
      <c r="AG44" s="673"/>
      <c r="AH44" s="674">
        <f t="shared" si="9"/>
        <v>1545.4425000000001</v>
      </c>
      <c r="AI44" s="673">
        <f>'[2]Synchornize Proj.'!AB44</f>
        <v>2106.4924999999998</v>
      </c>
      <c r="AJ44" s="673"/>
      <c r="AK44" s="675">
        <f t="shared" si="10"/>
        <v>2106.4924999999998</v>
      </c>
      <c r="AL44" s="673">
        <f>'[2]Synchornize Proj.'!AE44</f>
        <v>843.86749999999995</v>
      </c>
      <c r="AM44" s="673"/>
      <c r="AN44" s="675">
        <f t="shared" si="11"/>
        <v>843.86749999999995</v>
      </c>
      <c r="AO44" s="688"/>
      <c r="AP44" s="689"/>
      <c r="AQ44" s="690"/>
      <c r="AR44" s="673">
        <f>'[2]Synchornize Proj.'!AH44</f>
        <v>1088.43</v>
      </c>
      <c r="AS44" s="673"/>
      <c r="AT44" s="674">
        <f t="shared" si="12"/>
        <v>1088.43</v>
      </c>
      <c r="AU44" s="673">
        <f>'[2]Synchornize Proj.'!AK44</f>
        <v>2669.9924999999998</v>
      </c>
      <c r="AV44" s="673"/>
      <c r="AW44" s="675">
        <f t="shared" si="13"/>
        <v>2669.9924999999998</v>
      </c>
      <c r="AX44" s="673">
        <f>'[2]Synchornize Proj.'!AN44</f>
        <v>280.36750000000001</v>
      </c>
      <c r="AY44" s="673"/>
      <c r="AZ44" s="773">
        <f t="shared" si="14"/>
        <v>280.36750000000001</v>
      </c>
      <c r="BA44" s="688">
        <f t="shared" si="15"/>
        <v>4038.7899999999995</v>
      </c>
      <c r="BB44" s="701">
        <f t="shared" si="15"/>
        <v>0</v>
      </c>
      <c r="BC44" s="706">
        <f t="shared" si="16"/>
        <v>4038.7899999999995</v>
      </c>
      <c r="BD44" s="711">
        <f t="shared" si="0"/>
        <v>8534.5925000000007</v>
      </c>
      <c r="BE44" s="715">
        <f t="shared" si="0"/>
        <v>0</v>
      </c>
      <c r="BF44" s="716">
        <f t="shared" si="17"/>
        <v>8534.5925000000007</v>
      </c>
      <c r="BG44" s="717">
        <f t="shared" si="18"/>
        <v>17259.392500000002</v>
      </c>
      <c r="BH44" s="672">
        <f t="shared" si="18"/>
        <v>249.69</v>
      </c>
      <c r="BI44" s="677">
        <f t="shared" si="19"/>
        <v>17009.702500000003</v>
      </c>
      <c r="BJ44" s="541"/>
      <c r="BK44" s="380"/>
      <c r="BL44" s="374">
        <f>ROUND(VLOOKUP($B44,Test!$A$6:$K$58,4),0)/1000</f>
        <v>146.00299999999999</v>
      </c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  <c r="CG44" s="380"/>
      <c r="CH44" s="380"/>
      <c r="CI44" s="380"/>
      <c r="CJ44" s="380"/>
      <c r="CK44" s="380"/>
      <c r="CL44" s="380"/>
      <c r="CM44" s="380"/>
      <c r="CN44" s="380"/>
      <c r="CO44" s="380"/>
      <c r="CP44" s="380"/>
      <c r="CQ44" s="380"/>
      <c r="CR44" s="380"/>
      <c r="CS44" s="380"/>
      <c r="CT44" s="380"/>
      <c r="CU44" s="380"/>
      <c r="CV44" s="380"/>
      <c r="CW44" s="380"/>
      <c r="CX44" s="380"/>
      <c r="CY44" s="380"/>
      <c r="CZ44" s="380"/>
      <c r="DA44" s="380"/>
      <c r="DB44" s="380"/>
      <c r="DC44" s="380"/>
      <c r="DD44" s="380"/>
      <c r="DE44" s="380"/>
      <c r="DF44" s="380"/>
      <c r="DG44" s="380"/>
      <c r="DH44" s="380"/>
      <c r="DI44" s="380"/>
      <c r="DJ44" s="380"/>
      <c r="DK44" s="380"/>
      <c r="DL44" s="380"/>
      <c r="DM44" s="380"/>
      <c r="DN44" s="380"/>
      <c r="DO44" s="391"/>
      <c r="DP44" s="391"/>
      <c r="DQ44" s="380"/>
      <c r="DR44" s="380"/>
      <c r="DS44" s="380"/>
      <c r="DT44" s="380"/>
    </row>
    <row r="45" spans="1:124" s="383" customFormat="1" ht="33" customHeight="1">
      <c r="A45" s="388">
        <f t="shared" si="20"/>
        <v>39</v>
      </c>
      <c r="B45" s="399">
        <v>51612</v>
      </c>
      <c r="C45" s="536" t="s">
        <v>34</v>
      </c>
      <c r="D45" s="698" t="s">
        <v>289</v>
      </c>
      <c r="E45" s="672">
        <f>'[2]Synchornize Proj.'!D45</f>
        <v>0</v>
      </c>
      <c r="F45" s="673"/>
      <c r="G45" s="675">
        <f t="shared" si="1"/>
        <v>0</v>
      </c>
      <c r="H45" s="673">
        <f>'[2]Synchornize Proj.'!G45</f>
        <v>0</v>
      </c>
      <c r="I45" s="673"/>
      <c r="J45" s="675">
        <f t="shared" si="2"/>
        <v>0</v>
      </c>
      <c r="K45" s="673">
        <f>'[2]Synchornize Proj.'!J45</f>
        <v>0</v>
      </c>
      <c r="L45" s="673"/>
      <c r="M45" s="773">
        <f t="shared" si="3"/>
        <v>0</v>
      </c>
      <c r="N45" s="688"/>
      <c r="O45" s="689"/>
      <c r="P45" s="690"/>
      <c r="Q45" s="673">
        <f>'[2]Synchornize Proj.'!M45</f>
        <v>0</v>
      </c>
      <c r="R45" s="673"/>
      <c r="S45" s="675">
        <f t="shared" si="4"/>
        <v>0</v>
      </c>
      <c r="T45" s="673">
        <f>'[2]Synchornize Proj.'!P45</f>
        <v>0</v>
      </c>
      <c r="U45" s="673"/>
      <c r="V45" s="675">
        <f t="shared" si="5"/>
        <v>0</v>
      </c>
      <c r="W45" s="673">
        <f>'[2]Synchornize Proj.'!S45</f>
        <v>0</v>
      </c>
      <c r="X45" s="673"/>
      <c r="Y45" s="773">
        <f t="shared" si="6"/>
        <v>0</v>
      </c>
      <c r="Z45" s="688"/>
      <c r="AA45" s="701"/>
      <c r="AB45" s="690"/>
      <c r="AC45" s="779">
        <f t="shared" si="25"/>
        <v>0</v>
      </c>
      <c r="AD45" s="776">
        <f t="shared" si="25"/>
        <v>0</v>
      </c>
      <c r="AE45" s="777">
        <f t="shared" si="8"/>
        <v>0</v>
      </c>
      <c r="AF45" s="672">
        <f>'[2]Synchornize Proj.'!Y45</f>
        <v>0</v>
      </c>
      <c r="AG45" s="673"/>
      <c r="AH45" s="674">
        <f t="shared" si="9"/>
        <v>0</v>
      </c>
      <c r="AI45" s="673">
        <f>'[2]Synchornize Proj.'!AB45</f>
        <v>0</v>
      </c>
      <c r="AJ45" s="673"/>
      <c r="AK45" s="675">
        <f t="shared" si="10"/>
        <v>0</v>
      </c>
      <c r="AL45" s="673">
        <f>'[2]Synchornize Proj.'!AE45</f>
        <v>0</v>
      </c>
      <c r="AM45" s="673"/>
      <c r="AN45" s="675">
        <f t="shared" si="11"/>
        <v>0</v>
      </c>
      <c r="AO45" s="688"/>
      <c r="AP45" s="689"/>
      <c r="AQ45" s="690"/>
      <c r="AR45" s="673">
        <f>'[2]Synchornize Proj.'!AH45</f>
        <v>0</v>
      </c>
      <c r="AS45" s="673"/>
      <c r="AT45" s="674">
        <f t="shared" si="12"/>
        <v>0</v>
      </c>
      <c r="AU45" s="673">
        <f>'[2]Synchornize Proj.'!AK45</f>
        <v>0</v>
      </c>
      <c r="AV45" s="673"/>
      <c r="AW45" s="675">
        <f t="shared" si="13"/>
        <v>0</v>
      </c>
      <c r="AX45" s="673">
        <f>'[2]Synchornize Proj.'!AN45</f>
        <v>0</v>
      </c>
      <c r="AY45" s="673"/>
      <c r="AZ45" s="773">
        <f t="shared" si="14"/>
        <v>0</v>
      </c>
      <c r="BA45" s="688">
        <f t="shared" si="15"/>
        <v>0</v>
      </c>
      <c r="BB45" s="701">
        <f t="shared" si="15"/>
        <v>0</v>
      </c>
      <c r="BC45" s="706">
        <f t="shared" si="16"/>
        <v>0</v>
      </c>
      <c r="BD45" s="711">
        <f t="shared" si="0"/>
        <v>0</v>
      </c>
      <c r="BE45" s="715">
        <f t="shared" si="0"/>
        <v>0</v>
      </c>
      <c r="BF45" s="716">
        <f t="shared" si="17"/>
        <v>0</v>
      </c>
      <c r="BG45" s="717">
        <f t="shared" si="18"/>
        <v>0</v>
      </c>
      <c r="BH45" s="672">
        <f t="shared" si="18"/>
        <v>0</v>
      </c>
      <c r="BI45" s="677">
        <f t="shared" si="19"/>
        <v>0</v>
      </c>
      <c r="BJ45" s="541"/>
      <c r="BK45" s="380"/>
      <c r="BL45" s="374">
        <f>ROUND(VLOOKUP($B45,Test!$A$6:$K$58,4),0)/1000</f>
        <v>0</v>
      </c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  <c r="CG45" s="380"/>
      <c r="CH45" s="380"/>
      <c r="CI45" s="380"/>
      <c r="CJ45" s="380"/>
      <c r="CK45" s="380"/>
      <c r="CL45" s="380"/>
      <c r="CM45" s="380"/>
      <c r="CN45" s="380"/>
      <c r="CO45" s="380"/>
      <c r="CP45" s="380"/>
      <c r="CQ45" s="380"/>
      <c r="CR45" s="380"/>
      <c r="CS45" s="380"/>
      <c r="CT45" s="380"/>
      <c r="CU45" s="380"/>
      <c r="CV45" s="380"/>
      <c r="CW45" s="380"/>
      <c r="CX45" s="380"/>
      <c r="CY45" s="380"/>
      <c r="CZ45" s="380"/>
      <c r="DA45" s="380"/>
      <c r="DB45" s="380"/>
      <c r="DC45" s="380"/>
      <c r="DD45" s="380"/>
      <c r="DE45" s="380"/>
      <c r="DF45" s="380"/>
      <c r="DG45" s="380"/>
      <c r="DH45" s="380"/>
      <c r="DI45" s="380"/>
      <c r="DJ45" s="380"/>
      <c r="DK45" s="380"/>
      <c r="DL45" s="380"/>
      <c r="DM45" s="380"/>
      <c r="DN45" s="380"/>
      <c r="DO45" s="391"/>
      <c r="DP45" s="391"/>
      <c r="DQ45" s="380"/>
      <c r="DR45" s="380"/>
      <c r="DS45" s="380"/>
      <c r="DT45" s="380"/>
    </row>
    <row r="46" spans="1:124" s="383" customFormat="1" ht="33" customHeight="1">
      <c r="A46" s="388">
        <f t="shared" si="20"/>
        <v>40</v>
      </c>
      <c r="B46" s="399">
        <v>51613</v>
      </c>
      <c r="C46" s="536" t="s">
        <v>61</v>
      </c>
      <c r="D46" s="698" t="s">
        <v>290</v>
      </c>
      <c r="E46" s="672">
        <f>'[2]Synchornize Proj.'!D46</f>
        <v>0</v>
      </c>
      <c r="F46" s="673"/>
      <c r="G46" s="675">
        <f t="shared" si="1"/>
        <v>0</v>
      </c>
      <c r="H46" s="673">
        <f>'[2]Synchornize Proj.'!G46</f>
        <v>0</v>
      </c>
      <c r="I46" s="673"/>
      <c r="J46" s="675">
        <f t="shared" si="2"/>
        <v>0</v>
      </c>
      <c r="K46" s="673">
        <f>'[2]Synchornize Proj.'!J46</f>
        <v>0</v>
      </c>
      <c r="L46" s="673"/>
      <c r="M46" s="773">
        <f t="shared" si="3"/>
        <v>0</v>
      </c>
      <c r="N46" s="688"/>
      <c r="O46" s="689"/>
      <c r="P46" s="690"/>
      <c r="Q46" s="673">
        <f>'[2]Synchornize Proj.'!M46</f>
        <v>0</v>
      </c>
      <c r="R46" s="673"/>
      <c r="S46" s="675">
        <f t="shared" si="4"/>
        <v>0</v>
      </c>
      <c r="T46" s="673">
        <f>'[2]Synchornize Proj.'!P46</f>
        <v>0</v>
      </c>
      <c r="U46" s="673"/>
      <c r="V46" s="675">
        <f t="shared" si="5"/>
        <v>0</v>
      </c>
      <c r="W46" s="673">
        <f>'[2]Synchornize Proj.'!S46</f>
        <v>0</v>
      </c>
      <c r="X46" s="673"/>
      <c r="Y46" s="773">
        <f t="shared" si="6"/>
        <v>0</v>
      </c>
      <c r="Z46" s="688"/>
      <c r="AA46" s="701"/>
      <c r="AB46" s="690"/>
      <c r="AC46" s="779">
        <f t="shared" si="25"/>
        <v>0</v>
      </c>
      <c r="AD46" s="776">
        <f t="shared" si="25"/>
        <v>0</v>
      </c>
      <c r="AE46" s="777">
        <f t="shared" si="8"/>
        <v>0</v>
      </c>
      <c r="AF46" s="672">
        <f>'[2]Synchornize Proj.'!Y46</f>
        <v>0</v>
      </c>
      <c r="AG46" s="673"/>
      <c r="AH46" s="674">
        <f t="shared" si="9"/>
        <v>0</v>
      </c>
      <c r="AI46" s="673">
        <f>'[2]Synchornize Proj.'!AB46</f>
        <v>0</v>
      </c>
      <c r="AJ46" s="673"/>
      <c r="AK46" s="675">
        <f t="shared" si="10"/>
        <v>0</v>
      </c>
      <c r="AL46" s="673">
        <f>'[2]Synchornize Proj.'!AE46</f>
        <v>0</v>
      </c>
      <c r="AM46" s="673"/>
      <c r="AN46" s="675">
        <f t="shared" si="11"/>
        <v>0</v>
      </c>
      <c r="AO46" s="688"/>
      <c r="AP46" s="689"/>
      <c r="AQ46" s="690"/>
      <c r="AR46" s="673">
        <f>'[2]Synchornize Proj.'!AH46</f>
        <v>0</v>
      </c>
      <c r="AS46" s="673"/>
      <c r="AT46" s="674">
        <f t="shared" si="12"/>
        <v>0</v>
      </c>
      <c r="AU46" s="673">
        <f>'[2]Synchornize Proj.'!AK46</f>
        <v>0</v>
      </c>
      <c r="AV46" s="673"/>
      <c r="AW46" s="675">
        <f t="shared" si="13"/>
        <v>0</v>
      </c>
      <c r="AX46" s="673">
        <f>'[2]Synchornize Proj.'!AN46</f>
        <v>0</v>
      </c>
      <c r="AY46" s="673"/>
      <c r="AZ46" s="773">
        <f t="shared" si="14"/>
        <v>0</v>
      </c>
      <c r="BA46" s="688">
        <f t="shared" si="15"/>
        <v>0</v>
      </c>
      <c r="BB46" s="701">
        <f t="shared" si="15"/>
        <v>0</v>
      </c>
      <c r="BC46" s="706">
        <f t="shared" si="16"/>
        <v>0</v>
      </c>
      <c r="BD46" s="711">
        <f t="shared" si="0"/>
        <v>0</v>
      </c>
      <c r="BE46" s="715">
        <f t="shared" si="0"/>
        <v>0</v>
      </c>
      <c r="BF46" s="716">
        <f t="shared" si="17"/>
        <v>0</v>
      </c>
      <c r="BG46" s="717">
        <f t="shared" si="18"/>
        <v>0</v>
      </c>
      <c r="BH46" s="672">
        <f t="shared" si="18"/>
        <v>0</v>
      </c>
      <c r="BI46" s="677">
        <f t="shared" si="19"/>
        <v>0</v>
      </c>
      <c r="BJ46" s="541"/>
      <c r="BK46" s="380"/>
      <c r="BL46" s="374">
        <f>ROUND(VLOOKUP($B46,Test!$A$6:$K$58,4),0)/1000</f>
        <v>0</v>
      </c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  <c r="CG46" s="380"/>
      <c r="CH46" s="380"/>
      <c r="CI46" s="380"/>
      <c r="CJ46" s="380"/>
      <c r="CK46" s="380"/>
      <c r="CL46" s="380"/>
      <c r="CM46" s="380"/>
      <c r="CN46" s="380"/>
      <c r="CO46" s="380"/>
      <c r="CP46" s="380"/>
      <c r="CQ46" s="380"/>
      <c r="CR46" s="380"/>
      <c r="CS46" s="380"/>
      <c r="CT46" s="380"/>
      <c r="CU46" s="380"/>
      <c r="CV46" s="380"/>
      <c r="CW46" s="380"/>
      <c r="CX46" s="380"/>
      <c r="CY46" s="380"/>
      <c r="CZ46" s="380"/>
      <c r="DA46" s="380"/>
      <c r="DB46" s="380"/>
      <c r="DC46" s="380"/>
      <c r="DD46" s="380"/>
      <c r="DE46" s="380"/>
      <c r="DF46" s="380"/>
      <c r="DG46" s="380"/>
      <c r="DH46" s="380"/>
      <c r="DI46" s="380"/>
      <c r="DJ46" s="380"/>
      <c r="DK46" s="380"/>
      <c r="DL46" s="380"/>
      <c r="DM46" s="380"/>
      <c r="DN46" s="380"/>
      <c r="DO46" s="391"/>
      <c r="DP46" s="391"/>
      <c r="DQ46" s="380"/>
      <c r="DR46" s="380"/>
      <c r="DS46" s="380"/>
      <c r="DT46" s="380"/>
    </row>
    <row r="47" spans="1:124" s="383" customFormat="1" ht="33" customHeight="1">
      <c r="A47" s="388">
        <f t="shared" si="20"/>
        <v>41</v>
      </c>
      <c r="B47" s="399">
        <v>51614</v>
      </c>
      <c r="C47" s="536" t="s">
        <v>42</v>
      </c>
      <c r="D47" s="698" t="s">
        <v>291</v>
      </c>
      <c r="E47" s="672">
        <f>'[2]Synchornize Proj.'!D47</f>
        <v>0</v>
      </c>
      <c r="F47" s="673"/>
      <c r="G47" s="675">
        <f t="shared" si="1"/>
        <v>0</v>
      </c>
      <c r="H47" s="673">
        <f>'[2]Synchornize Proj.'!G47</f>
        <v>0</v>
      </c>
      <c r="I47" s="673"/>
      <c r="J47" s="675">
        <f t="shared" si="2"/>
        <v>0</v>
      </c>
      <c r="K47" s="673">
        <f>'[2]Synchornize Proj.'!J47</f>
        <v>0</v>
      </c>
      <c r="L47" s="673"/>
      <c r="M47" s="773">
        <f t="shared" si="3"/>
        <v>0</v>
      </c>
      <c r="N47" s="688"/>
      <c r="O47" s="689"/>
      <c r="P47" s="690"/>
      <c r="Q47" s="673">
        <f>'[2]Synchornize Proj.'!M47</f>
        <v>0</v>
      </c>
      <c r="R47" s="673"/>
      <c r="S47" s="675">
        <f t="shared" si="4"/>
        <v>0</v>
      </c>
      <c r="T47" s="673">
        <f>'[2]Synchornize Proj.'!P47</f>
        <v>0</v>
      </c>
      <c r="U47" s="673"/>
      <c r="V47" s="675">
        <f t="shared" si="5"/>
        <v>0</v>
      </c>
      <c r="W47" s="673">
        <f>'[2]Synchornize Proj.'!S47</f>
        <v>0</v>
      </c>
      <c r="X47" s="673"/>
      <c r="Y47" s="773">
        <f t="shared" si="6"/>
        <v>0</v>
      </c>
      <c r="Z47" s="688"/>
      <c r="AA47" s="701"/>
      <c r="AB47" s="690"/>
      <c r="AC47" s="779">
        <f t="shared" si="25"/>
        <v>0</v>
      </c>
      <c r="AD47" s="776">
        <f t="shared" si="25"/>
        <v>0</v>
      </c>
      <c r="AE47" s="777">
        <f t="shared" si="8"/>
        <v>0</v>
      </c>
      <c r="AF47" s="672">
        <f>'[2]Synchornize Proj.'!Y47</f>
        <v>0</v>
      </c>
      <c r="AG47" s="673"/>
      <c r="AH47" s="674">
        <f t="shared" si="9"/>
        <v>0</v>
      </c>
      <c r="AI47" s="673">
        <f>'[2]Synchornize Proj.'!AB47</f>
        <v>0</v>
      </c>
      <c r="AJ47" s="673"/>
      <c r="AK47" s="675">
        <f t="shared" si="10"/>
        <v>0</v>
      </c>
      <c r="AL47" s="673">
        <f>'[2]Synchornize Proj.'!AE47</f>
        <v>0</v>
      </c>
      <c r="AM47" s="673"/>
      <c r="AN47" s="675">
        <f t="shared" si="11"/>
        <v>0</v>
      </c>
      <c r="AO47" s="688"/>
      <c r="AP47" s="689"/>
      <c r="AQ47" s="690"/>
      <c r="AR47" s="673">
        <f>'[2]Synchornize Proj.'!AH47</f>
        <v>0</v>
      </c>
      <c r="AS47" s="673"/>
      <c r="AT47" s="674">
        <f t="shared" si="12"/>
        <v>0</v>
      </c>
      <c r="AU47" s="673">
        <f>'[2]Synchornize Proj.'!AK47</f>
        <v>0</v>
      </c>
      <c r="AV47" s="673"/>
      <c r="AW47" s="675">
        <f t="shared" si="13"/>
        <v>0</v>
      </c>
      <c r="AX47" s="673">
        <f>'[2]Synchornize Proj.'!AN47</f>
        <v>0</v>
      </c>
      <c r="AY47" s="673"/>
      <c r="AZ47" s="773">
        <f t="shared" si="14"/>
        <v>0</v>
      </c>
      <c r="BA47" s="688">
        <f t="shared" si="15"/>
        <v>0</v>
      </c>
      <c r="BB47" s="701">
        <f t="shared" si="15"/>
        <v>0</v>
      </c>
      <c r="BC47" s="706">
        <f t="shared" si="16"/>
        <v>0</v>
      </c>
      <c r="BD47" s="711">
        <f t="shared" si="0"/>
        <v>0</v>
      </c>
      <c r="BE47" s="715">
        <f t="shared" si="0"/>
        <v>0</v>
      </c>
      <c r="BF47" s="716">
        <f t="shared" si="17"/>
        <v>0</v>
      </c>
      <c r="BG47" s="717">
        <f t="shared" si="18"/>
        <v>0</v>
      </c>
      <c r="BH47" s="672">
        <f t="shared" si="18"/>
        <v>0</v>
      </c>
      <c r="BI47" s="677">
        <f t="shared" si="19"/>
        <v>0</v>
      </c>
      <c r="BJ47" s="541"/>
      <c r="BK47" s="380"/>
      <c r="BL47" s="374">
        <f>ROUND(VLOOKUP($B47,Test!$A$6:$K$58,4),0)/1000</f>
        <v>0</v>
      </c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  <c r="CG47" s="380"/>
      <c r="CH47" s="380"/>
      <c r="CI47" s="380"/>
      <c r="CJ47" s="380"/>
      <c r="CK47" s="380"/>
      <c r="CL47" s="380"/>
      <c r="CM47" s="380"/>
      <c r="CN47" s="380"/>
      <c r="CO47" s="380"/>
      <c r="CP47" s="380"/>
      <c r="CQ47" s="380"/>
      <c r="CR47" s="380"/>
      <c r="CS47" s="380"/>
      <c r="CT47" s="380"/>
      <c r="CU47" s="380"/>
      <c r="CV47" s="380"/>
      <c r="CW47" s="380"/>
      <c r="CX47" s="380"/>
      <c r="CY47" s="380"/>
      <c r="CZ47" s="380"/>
      <c r="DA47" s="380"/>
      <c r="DB47" s="380"/>
      <c r="DC47" s="380"/>
      <c r="DD47" s="380"/>
      <c r="DE47" s="380"/>
      <c r="DF47" s="380"/>
      <c r="DG47" s="380"/>
      <c r="DH47" s="380"/>
      <c r="DI47" s="380"/>
      <c r="DJ47" s="380"/>
      <c r="DK47" s="380"/>
      <c r="DL47" s="380"/>
      <c r="DM47" s="380"/>
      <c r="DN47" s="380"/>
      <c r="DO47" s="391"/>
      <c r="DP47" s="391"/>
      <c r="DQ47" s="380"/>
      <c r="DR47" s="380"/>
      <c r="DS47" s="380"/>
      <c r="DT47" s="380"/>
    </row>
    <row r="48" spans="1:124" s="383" customFormat="1" ht="33" customHeight="1">
      <c r="A48" s="388">
        <f t="shared" si="20"/>
        <v>42</v>
      </c>
      <c r="B48" s="399">
        <v>51615</v>
      </c>
      <c r="C48" s="536" t="s">
        <v>83</v>
      </c>
      <c r="D48" s="698" t="s">
        <v>292</v>
      </c>
      <c r="E48" s="672">
        <f>'[2]Synchornize Proj.'!D48</f>
        <v>0</v>
      </c>
      <c r="F48" s="673"/>
      <c r="G48" s="675">
        <f t="shared" si="1"/>
        <v>0</v>
      </c>
      <c r="H48" s="673">
        <f>'[2]Synchornize Proj.'!G48</f>
        <v>0</v>
      </c>
      <c r="I48" s="673"/>
      <c r="J48" s="675">
        <f t="shared" si="2"/>
        <v>0</v>
      </c>
      <c r="K48" s="673">
        <f>'[2]Synchornize Proj.'!J48</f>
        <v>0</v>
      </c>
      <c r="L48" s="673"/>
      <c r="M48" s="773">
        <f t="shared" si="3"/>
        <v>0</v>
      </c>
      <c r="N48" s="688"/>
      <c r="O48" s="689"/>
      <c r="P48" s="690"/>
      <c r="Q48" s="673">
        <f>'[2]Synchornize Proj.'!M48</f>
        <v>0</v>
      </c>
      <c r="R48" s="673"/>
      <c r="S48" s="675">
        <f t="shared" si="4"/>
        <v>0</v>
      </c>
      <c r="T48" s="673">
        <f>'[2]Synchornize Proj.'!P48</f>
        <v>0</v>
      </c>
      <c r="U48" s="673"/>
      <c r="V48" s="675">
        <f t="shared" si="5"/>
        <v>0</v>
      </c>
      <c r="W48" s="673">
        <f>'[2]Synchornize Proj.'!S48</f>
        <v>0</v>
      </c>
      <c r="X48" s="673"/>
      <c r="Y48" s="773">
        <f t="shared" si="6"/>
        <v>0</v>
      </c>
      <c r="Z48" s="688"/>
      <c r="AA48" s="701"/>
      <c r="AB48" s="690"/>
      <c r="AC48" s="779">
        <f t="shared" si="25"/>
        <v>0</v>
      </c>
      <c r="AD48" s="776">
        <f t="shared" si="25"/>
        <v>0</v>
      </c>
      <c r="AE48" s="777">
        <f t="shared" si="8"/>
        <v>0</v>
      </c>
      <c r="AF48" s="672">
        <f>'[2]Synchornize Proj.'!Y48</f>
        <v>0</v>
      </c>
      <c r="AG48" s="673"/>
      <c r="AH48" s="674">
        <f t="shared" si="9"/>
        <v>0</v>
      </c>
      <c r="AI48" s="673">
        <f>'[2]Synchornize Proj.'!AB48</f>
        <v>0</v>
      </c>
      <c r="AJ48" s="673"/>
      <c r="AK48" s="675">
        <f t="shared" si="10"/>
        <v>0</v>
      </c>
      <c r="AL48" s="673">
        <f>'[2]Synchornize Proj.'!AE48</f>
        <v>0</v>
      </c>
      <c r="AM48" s="673"/>
      <c r="AN48" s="675">
        <f t="shared" si="11"/>
        <v>0</v>
      </c>
      <c r="AO48" s="688"/>
      <c r="AP48" s="689"/>
      <c r="AQ48" s="690"/>
      <c r="AR48" s="673">
        <f>'[2]Synchornize Proj.'!AH48</f>
        <v>0</v>
      </c>
      <c r="AS48" s="673"/>
      <c r="AT48" s="674">
        <f t="shared" si="12"/>
        <v>0</v>
      </c>
      <c r="AU48" s="673">
        <f>'[2]Synchornize Proj.'!AK48</f>
        <v>0</v>
      </c>
      <c r="AV48" s="673"/>
      <c r="AW48" s="675">
        <f t="shared" si="13"/>
        <v>0</v>
      </c>
      <c r="AX48" s="673">
        <f>'[2]Synchornize Proj.'!AN48</f>
        <v>0</v>
      </c>
      <c r="AY48" s="673"/>
      <c r="AZ48" s="773">
        <f t="shared" si="14"/>
        <v>0</v>
      </c>
      <c r="BA48" s="688">
        <f t="shared" si="15"/>
        <v>0</v>
      </c>
      <c r="BB48" s="701">
        <f t="shared" si="15"/>
        <v>0</v>
      </c>
      <c r="BC48" s="706">
        <f t="shared" si="16"/>
        <v>0</v>
      </c>
      <c r="BD48" s="711">
        <f t="shared" si="0"/>
        <v>0</v>
      </c>
      <c r="BE48" s="715">
        <f t="shared" si="0"/>
        <v>0</v>
      </c>
      <c r="BF48" s="716">
        <f t="shared" si="17"/>
        <v>0</v>
      </c>
      <c r="BG48" s="717">
        <f t="shared" si="18"/>
        <v>0</v>
      </c>
      <c r="BH48" s="672">
        <f t="shared" si="18"/>
        <v>0</v>
      </c>
      <c r="BI48" s="677">
        <f t="shared" si="19"/>
        <v>0</v>
      </c>
      <c r="BJ48" s="541"/>
      <c r="BK48" s="380"/>
      <c r="BL48" s="374">
        <f>ROUND(VLOOKUP($B48,Test!$A$6:$K$58,4),0)/1000</f>
        <v>10.536</v>
      </c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  <c r="CG48" s="380"/>
      <c r="CH48" s="380"/>
      <c r="CI48" s="380"/>
      <c r="CJ48" s="380"/>
      <c r="CK48" s="380"/>
      <c r="CL48" s="380"/>
      <c r="CM48" s="380"/>
      <c r="CN48" s="380"/>
      <c r="CO48" s="380"/>
      <c r="CP48" s="380"/>
      <c r="CQ48" s="380"/>
      <c r="CR48" s="380"/>
      <c r="CS48" s="380"/>
      <c r="CT48" s="380"/>
      <c r="CU48" s="380"/>
      <c r="CV48" s="380"/>
      <c r="CW48" s="380"/>
      <c r="CX48" s="380"/>
      <c r="CY48" s="380"/>
      <c r="CZ48" s="380"/>
      <c r="DA48" s="380"/>
      <c r="DB48" s="380"/>
      <c r="DC48" s="380"/>
      <c r="DD48" s="380"/>
      <c r="DE48" s="380"/>
      <c r="DF48" s="380"/>
      <c r="DG48" s="380"/>
      <c r="DH48" s="380"/>
      <c r="DI48" s="380"/>
      <c r="DJ48" s="380"/>
      <c r="DK48" s="380"/>
      <c r="DL48" s="380"/>
      <c r="DM48" s="380"/>
      <c r="DN48" s="380"/>
      <c r="DO48" s="391"/>
      <c r="DP48" s="391"/>
      <c r="DQ48" s="380"/>
      <c r="DR48" s="380"/>
      <c r="DS48" s="380"/>
      <c r="DT48" s="380"/>
    </row>
    <row r="49" spans="1:124" s="383" customFormat="1" ht="33" customHeight="1">
      <c r="A49" s="388">
        <f t="shared" si="20"/>
        <v>43</v>
      </c>
      <c r="B49" s="399">
        <v>51616</v>
      </c>
      <c r="C49" s="536" t="s">
        <v>35</v>
      </c>
      <c r="D49" s="698" t="s">
        <v>293</v>
      </c>
      <c r="E49" s="672">
        <f>'[2]Synchornize Proj.'!D49</f>
        <v>0</v>
      </c>
      <c r="F49" s="673"/>
      <c r="G49" s="675">
        <f t="shared" si="1"/>
        <v>0</v>
      </c>
      <c r="H49" s="673">
        <f>'[2]Synchornize Proj.'!G49</f>
        <v>0</v>
      </c>
      <c r="I49" s="673"/>
      <c r="J49" s="675">
        <f t="shared" si="2"/>
        <v>0</v>
      </c>
      <c r="K49" s="673">
        <f>'[2]Synchornize Proj.'!J49</f>
        <v>0</v>
      </c>
      <c r="L49" s="673"/>
      <c r="M49" s="773">
        <f t="shared" si="3"/>
        <v>0</v>
      </c>
      <c r="N49" s="688"/>
      <c r="O49" s="689"/>
      <c r="P49" s="690"/>
      <c r="Q49" s="673">
        <f>'[2]Synchornize Proj.'!M49</f>
        <v>0</v>
      </c>
      <c r="R49" s="673"/>
      <c r="S49" s="675">
        <f t="shared" si="4"/>
        <v>0</v>
      </c>
      <c r="T49" s="673">
        <f>'[2]Synchornize Proj.'!P49</f>
        <v>0</v>
      </c>
      <c r="U49" s="673"/>
      <c r="V49" s="675">
        <f t="shared" si="5"/>
        <v>0</v>
      </c>
      <c r="W49" s="673">
        <f>'[2]Synchornize Proj.'!S49</f>
        <v>0</v>
      </c>
      <c r="X49" s="673"/>
      <c r="Y49" s="773">
        <f t="shared" si="6"/>
        <v>0</v>
      </c>
      <c r="Z49" s="688"/>
      <c r="AA49" s="701"/>
      <c r="AB49" s="690"/>
      <c r="AC49" s="779">
        <f t="shared" si="25"/>
        <v>0</v>
      </c>
      <c r="AD49" s="776">
        <f t="shared" si="25"/>
        <v>0</v>
      </c>
      <c r="AE49" s="777">
        <f t="shared" si="8"/>
        <v>0</v>
      </c>
      <c r="AF49" s="672">
        <f>'[2]Synchornize Proj.'!Y49</f>
        <v>0</v>
      </c>
      <c r="AG49" s="673"/>
      <c r="AH49" s="674">
        <f t="shared" si="9"/>
        <v>0</v>
      </c>
      <c r="AI49" s="673">
        <f>'[2]Synchornize Proj.'!AB49</f>
        <v>0</v>
      </c>
      <c r="AJ49" s="673"/>
      <c r="AK49" s="675">
        <f t="shared" si="10"/>
        <v>0</v>
      </c>
      <c r="AL49" s="673">
        <f>'[2]Synchornize Proj.'!AE49</f>
        <v>0</v>
      </c>
      <c r="AM49" s="673"/>
      <c r="AN49" s="675">
        <f t="shared" si="11"/>
        <v>0</v>
      </c>
      <c r="AO49" s="688"/>
      <c r="AP49" s="689"/>
      <c r="AQ49" s="690"/>
      <c r="AR49" s="673">
        <f>'[2]Synchornize Proj.'!AH49</f>
        <v>0</v>
      </c>
      <c r="AS49" s="673"/>
      <c r="AT49" s="674">
        <f t="shared" si="12"/>
        <v>0</v>
      </c>
      <c r="AU49" s="673">
        <f>'[2]Synchornize Proj.'!AK49</f>
        <v>0</v>
      </c>
      <c r="AV49" s="673"/>
      <c r="AW49" s="675">
        <f t="shared" si="13"/>
        <v>0</v>
      </c>
      <c r="AX49" s="673">
        <f>'[2]Synchornize Proj.'!AN49</f>
        <v>0</v>
      </c>
      <c r="AY49" s="673"/>
      <c r="AZ49" s="773">
        <f t="shared" si="14"/>
        <v>0</v>
      </c>
      <c r="BA49" s="688">
        <f t="shared" si="15"/>
        <v>0</v>
      </c>
      <c r="BB49" s="701">
        <f t="shared" si="15"/>
        <v>0</v>
      </c>
      <c r="BC49" s="706">
        <f t="shared" si="16"/>
        <v>0</v>
      </c>
      <c r="BD49" s="711">
        <f t="shared" si="0"/>
        <v>0</v>
      </c>
      <c r="BE49" s="715">
        <f t="shared" si="0"/>
        <v>0</v>
      </c>
      <c r="BF49" s="716">
        <f t="shared" si="17"/>
        <v>0</v>
      </c>
      <c r="BG49" s="717">
        <f t="shared" si="18"/>
        <v>0</v>
      </c>
      <c r="BH49" s="672">
        <f t="shared" si="18"/>
        <v>0</v>
      </c>
      <c r="BI49" s="677">
        <f t="shared" si="19"/>
        <v>0</v>
      </c>
      <c r="BJ49" s="541"/>
      <c r="BK49" s="380"/>
      <c r="BL49" s="374">
        <f>ROUND(VLOOKUP($B49,Test!$A$6:$K$58,4),0)/1000</f>
        <v>0</v>
      </c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  <c r="CG49" s="380"/>
      <c r="CH49" s="380"/>
      <c r="CI49" s="380"/>
      <c r="CJ49" s="380"/>
      <c r="CK49" s="380"/>
      <c r="CL49" s="380"/>
      <c r="CM49" s="380"/>
      <c r="CN49" s="380"/>
      <c r="CO49" s="380"/>
      <c r="CP49" s="380"/>
      <c r="CQ49" s="380"/>
      <c r="CR49" s="380"/>
      <c r="CS49" s="380"/>
      <c r="CT49" s="380"/>
      <c r="CU49" s="380"/>
      <c r="CV49" s="380"/>
      <c r="CW49" s="380"/>
      <c r="CX49" s="380"/>
      <c r="CY49" s="380"/>
      <c r="CZ49" s="380"/>
      <c r="DA49" s="380"/>
      <c r="DB49" s="380"/>
      <c r="DC49" s="380"/>
      <c r="DD49" s="380"/>
      <c r="DE49" s="380"/>
      <c r="DF49" s="380"/>
      <c r="DG49" s="380"/>
      <c r="DH49" s="380"/>
      <c r="DI49" s="380"/>
      <c r="DJ49" s="380"/>
      <c r="DK49" s="380"/>
      <c r="DL49" s="380"/>
      <c r="DM49" s="380"/>
      <c r="DN49" s="380"/>
      <c r="DO49" s="391"/>
      <c r="DP49" s="391"/>
      <c r="DQ49" s="380"/>
      <c r="DR49" s="380"/>
      <c r="DS49" s="380"/>
      <c r="DT49" s="380"/>
    </row>
    <row r="50" spans="1:124" s="383" customFormat="1" ht="33" customHeight="1" thickBot="1">
      <c r="A50" s="388">
        <f t="shared" si="20"/>
        <v>44</v>
      </c>
      <c r="B50" s="384">
        <v>51617</v>
      </c>
      <c r="C50" s="536" t="s">
        <v>36</v>
      </c>
      <c r="D50" s="698" t="s">
        <v>294</v>
      </c>
      <c r="E50" s="672">
        <f>'[2]Synchornize Proj.'!D50</f>
        <v>0</v>
      </c>
      <c r="F50" s="673"/>
      <c r="G50" s="675">
        <f t="shared" si="1"/>
        <v>0</v>
      </c>
      <c r="H50" s="673">
        <f>'[2]Synchornize Proj.'!G50</f>
        <v>0</v>
      </c>
      <c r="I50" s="673"/>
      <c r="J50" s="675">
        <f t="shared" si="2"/>
        <v>0</v>
      </c>
      <c r="K50" s="673">
        <f>'[2]Synchornize Proj.'!J50</f>
        <v>0</v>
      </c>
      <c r="L50" s="673"/>
      <c r="M50" s="773">
        <f t="shared" si="3"/>
        <v>0</v>
      </c>
      <c r="N50" s="688"/>
      <c r="O50" s="689"/>
      <c r="P50" s="690"/>
      <c r="Q50" s="673">
        <f>'[2]Synchornize Proj.'!M50</f>
        <v>0</v>
      </c>
      <c r="R50" s="673"/>
      <c r="S50" s="675">
        <f t="shared" si="4"/>
        <v>0</v>
      </c>
      <c r="T50" s="673">
        <f>'[2]Synchornize Proj.'!P50</f>
        <v>0</v>
      </c>
      <c r="U50" s="673"/>
      <c r="V50" s="675">
        <f t="shared" si="5"/>
        <v>0</v>
      </c>
      <c r="W50" s="673">
        <f>'[2]Synchornize Proj.'!S50</f>
        <v>0</v>
      </c>
      <c r="X50" s="673"/>
      <c r="Y50" s="773">
        <f t="shared" si="6"/>
        <v>0</v>
      </c>
      <c r="Z50" s="688"/>
      <c r="AA50" s="701"/>
      <c r="AB50" s="690"/>
      <c r="AC50" s="779">
        <f t="shared" si="25"/>
        <v>0</v>
      </c>
      <c r="AD50" s="776">
        <f t="shared" si="25"/>
        <v>0</v>
      </c>
      <c r="AE50" s="777">
        <f t="shared" si="8"/>
        <v>0</v>
      </c>
      <c r="AF50" s="672">
        <f>'[2]Synchornize Proj.'!Y50</f>
        <v>0</v>
      </c>
      <c r="AG50" s="673"/>
      <c r="AH50" s="674">
        <f t="shared" si="9"/>
        <v>0</v>
      </c>
      <c r="AI50" s="673">
        <f>'[2]Synchornize Proj.'!AB50</f>
        <v>0</v>
      </c>
      <c r="AJ50" s="673"/>
      <c r="AK50" s="675">
        <f t="shared" si="10"/>
        <v>0</v>
      </c>
      <c r="AL50" s="673">
        <f>'[2]Synchornize Proj.'!AE50</f>
        <v>0</v>
      </c>
      <c r="AM50" s="673"/>
      <c r="AN50" s="675">
        <f t="shared" si="11"/>
        <v>0</v>
      </c>
      <c r="AO50" s="688"/>
      <c r="AP50" s="689"/>
      <c r="AQ50" s="690"/>
      <c r="AR50" s="673">
        <f>'[2]Synchornize Proj.'!AH50</f>
        <v>0</v>
      </c>
      <c r="AS50" s="673"/>
      <c r="AT50" s="674">
        <f t="shared" si="12"/>
        <v>0</v>
      </c>
      <c r="AU50" s="673">
        <f>'[2]Synchornize Proj.'!AK50</f>
        <v>0</v>
      </c>
      <c r="AV50" s="673"/>
      <c r="AW50" s="675">
        <f t="shared" si="13"/>
        <v>0</v>
      </c>
      <c r="AX50" s="673">
        <f>'[2]Synchornize Proj.'!AN50</f>
        <v>0</v>
      </c>
      <c r="AY50" s="673"/>
      <c r="AZ50" s="773">
        <f t="shared" si="14"/>
        <v>0</v>
      </c>
      <c r="BA50" s="688">
        <f t="shared" si="15"/>
        <v>0</v>
      </c>
      <c r="BB50" s="701">
        <f t="shared" si="15"/>
        <v>0</v>
      </c>
      <c r="BC50" s="706">
        <f t="shared" si="16"/>
        <v>0</v>
      </c>
      <c r="BD50" s="711">
        <f t="shared" ref="BD50:BE50" si="28">AF50+AI50+AL50+AR50+AU50+AX50</f>
        <v>0</v>
      </c>
      <c r="BE50" s="715">
        <f t="shared" si="28"/>
        <v>0</v>
      </c>
      <c r="BF50" s="716">
        <f t="shared" si="17"/>
        <v>0</v>
      </c>
      <c r="BG50" s="717">
        <f t="shared" si="18"/>
        <v>0</v>
      </c>
      <c r="BH50" s="672">
        <f t="shared" si="18"/>
        <v>0</v>
      </c>
      <c r="BI50" s="678">
        <f t="shared" si="19"/>
        <v>0</v>
      </c>
      <c r="BJ50" s="541"/>
      <c r="BK50" s="380"/>
      <c r="BL50" s="611">
        <f>ROUND(VLOOKUP($B50,Test!$A$6:$K$58,4),0)/1000</f>
        <v>57.302</v>
      </c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  <c r="CG50" s="380"/>
      <c r="CH50" s="380"/>
      <c r="CI50" s="380"/>
      <c r="CJ50" s="380"/>
      <c r="CK50" s="380"/>
      <c r="CL50" s="380"/>
      <c r="CM50" s="380"/>
      <c r="CN50" s="380"/>
      <c r="CO50" s="380"/>
      <c r="CP50" s="380"/>
      <c r="CQ50" s="380"/>
      <c r="CR50" s="380"/>
      <c r="CS50" s="380"/>
      <c r="CT50" s="380"/>
      <c r="CU50" s="380"/>
      <c r="CV50" s="380"/>
      <c r="CW50" s="380"/>
      <c r="CX50" s="380"/>
      <c r="CY50" s="380"/>
      <c r="CZ50" s="380"/>
      <c r="DA50" s="380"/>
      <c r="DB50" s="380"/>
      <c r="DC50" s="380"/>
      <c r="DD50" s="380"/>
      <c r="DE50" s="380"/>
      <c r="DF50" s="380"/>
      <c r="DG50" s="380"/>
      <c r="DH50" s="380"/>
      <c r="DI50" s="380"/>
      <c r="DJ50" s="380"/>
      <c r="DK50" s="380"/>
      <c r="DL50" s="380"/>
      <c r="DM50" s="380"/>
      <c r="DN50" s="380"/>
      <c r="DO50" s="391"/>
      <c r="DP50" s="391"/>
      <c r="DQ50" s="380"/>
      <c r="DR50" s="380"/>
      <c r="DS50" s="380"/>
      <c r="DT50" s="380"/>
    </row>
    <row r="51" spans="1:124" s="365" customFormat="1" ht="45" customHeight="1" thickBot="1">
      <c r="A51" s="836" t="s">
        <v>51</v>
      </c>
      <c r="B51" s="837"/>
      <c r="C51" s="838"/>
      <c r="D51" s="699"/>
      <c r="E51" s="719">
        <f t="shared" ref="E51:AJ51" si="29">SUM(E7:E50)</f>
        <v>128615.4875</v>
      </c>
      <c r="F51" s="719">
        <f t="shared" si="29"/>
        <v>44884.82</v>
      </c>
      <c r="G51" s="720">
        <f t="shared" si="29"/>
        <v>83730.667499999996</v>
      </c>
      <c r="H51" s="718">
        <f t="shared" si="29"/>
        <v>131380.53</v>
      </c>
      <c r="I51" s="719">
        <f t="shared" si="29"/>
        <v>11067.69</v>
      </c>
      <c r="J51" s="720">
        <f t="shared" si="29"/>
        <v>120312.84</v>
      </c>
      <c r="K51" s="718">
        <f t="shared" si="29"/>
        <v>129977.11749999999</v>
      </c>
      <c r="L51" s="719">
        <f t="shared" si="29"/>
        <v>12540.5</v>
      </c>
      <c r="M51" s="721">
        <f t="shared" si="29"/>
        <v>117436.61749999999</v>
      </c>
      <c r="N51" s="691">
        <f t="shared" si="29"/>
        <v>0</v>
      </c>
      <c r="O51" s="692">
        <f t="shared" si="29"/>
        <v>0</v>
      </c>
      <c r="P51" s="693">
        <f t="shared" si="29"/>
        <v>0</v>
      </c>
      <c r="Q51" s="719">
        <f t="shared" si="29"/>
        <v>117977.74249999999</v>
      </c>
      <c r="R51" s="719">
        <f t="shared" si="29"/>
        <v>6063.5</v>
      </c>
      <c r="S51" s="720">
        <f t="shared" si="29"/>
        <v>111914.24249999999</v>
      </c>
      <c r="T51" s="718">
        <f t="shared" si="29"/>
        <v>127679.93</v>
      </c>
      <c r="U51" s="719">
        <f t="shared" si="29"/>
        <v>0</v>
      </c>
      <c r="V51" s="720">
        <f t="shared" si="29"/>
        <v>127679.93</v>
      </c>
      <c r="W51" s="718">
        <f t="shared" si="29"/>
        <v>141447.99249999999</v>
      </c>
      <c r="X51" s="719">
        <f t="shared" si="29"/>
        <v>0</v>
      </c>
      <c r="Y51" s="721">
        <f t="shared" si="29"/>
        <v>141447.99249999999</v>
      </c>
      <c r="Z51" s="691">
        <f t="shared" si="29"/>
        <v>0</v>
      </c>
      <c r="AA51" s="702">
        <f t="shared" si="29"/>
        <v>0</v>
      </c>
      <c r="AB51" s="693">
        <f t="shared" si="29"/>
        <v>0</v>
      </c>
      <c r="AC51" s="719">
        <f t="shared" si="29"/>
        <v>777078.8</v>
      </c>
      <c r="AD51" s="718">
        <f t="shared" si="29"/>
        <v>74556.510000000009</v>
      </c>
      <c r="AE51" s="720">
        <f t="shared" si="29"/>
        <v>702522.28999999992</v>
      </c>
      <c r="AF51" s="718">
        <f t="shared" si="29"/>
        <v>130983.4425</v>
      </c>
      <c r="AG51" s="719">
        <f t="shared" si="29"/>
        <v>0</v>
      </c>
      <c r="AH51" s="708">
        <f t="shared" si="29"/>
        <v>130983.4425</v>
      </c>
      <c r="AI51" s="718">
        <f t="shared" si="29"/>
        <v>123720.49249999999</v>
      </c>
      <c r="AJ51" s="719">
        <f t="shared" si="29"/>
        <v>0</v>
      </c>
      <c r="AK51" s="720">
        <f t="shared" ref="AK51:BI51" si="30">SUM(AK7:AK50)</f>
        <v>123720.49249999999</v>
      </c>
      <c r="AL51" s="718">
        <f t="shared" si="30"/>
        <v>142017.86749999999</v>
      </c>
      <c r="AM51" s="719">
        <f t="shared" si="30"/>
        <v>0</v>
      </c>
      <c r="AN51" s="720">
        <f t="shared" si="30"/>
        <v>142017.86749999999</v>
      </c>
      <c r="AO51" s="691">
        <f t="shared" si="30"/>
        <v>0</v>
      </c>
      <c r="AP51" s="692">
        <f t="shared" si="30"/>
        <v>0</v>
      </c>
      <c r="AQ51" s="705">
        <f t="shared" si="30"/>
        <v>0</v>
      </c>
      <c r="AR51" s="718">
        <f t="shared" si="30"/>
        <v>132326.43</v>
      </c>
      <c r="AS51" s="719">
        <f t="shared" si="30"/>
        <v>0</v>
      </c>
      <c r="AT51" s="708">
        <f t="shared" si="30"/>
        <v>132326.43</v>
      </c>
      <c r="AU51" s="718">
        <f t="shared" si="30"/>
        <v>141731.99249999999</v>
      </c>
      <c r="AV51" s="719">
        <f t="shared" si="30"/>
        <v>0</v>
      </c>
      <c r="AW51" s="720">
        <f t="shared" si="30"/>
        <v>141731.99249999999</v>
      </c>
      <c r="AX51" s="718">
        <f t="shared" si="30"/>
        <v>131518.36749999999</v>
      </c>
      <c r="AY51" s="719">
        <f t="shared" si="30"/>
        <v>0</v>
      </c>
      <c r="AZ51" s="721">
        <f t="shared" si="30"/>
        <v>131518.36749999999</v>
      </c>
      <c r="BA51" s="691">
        <f t="shared" si="30"/>
        <v>405576.79</v>
      </c>
      <c r="BB51" s="702">
        <f t="shared" si="30"/>
        <v>0</v>
      </c>
      <c r="BC51" s="707">
        <f t="shared" si="30"/>
        <v>405576.79</v>
      </c>
      <c r="BD51" s="722">
        <f t="shared" si="30"/>
        <v>802298.59250000003</v>
      </c>
      <c r="BE51" s="718">
        <f t="shared" si="30"/>
        <v>0</v>
      </c>
      <c r="BF51" s="723">
        <f t="shared" si="30"/>
        <v>802298.59250000003</v>
      </c>
      <c r="BG51" s="724">
        <f t="shared" si="30"/>
        <v>1579377.3925000001</v>
      </c>
      <c r="BH51" s="683">
        <f t="shared" si="30"/>
        <v>74556.510000000009</v>
      </c>
      <c r="BI51" s="684">
        <f t="shared" si="30"/>
        <v>1504820.8824999998</v>
      </c>
      <c r="BJ51" s="542"/>
      <c r="BK51" s="362"/>
      <c r="BL51" s="517">
        <f>SUM(BL7:BL50)</f>
        <v>13517.626000000002</v>
      </c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  <c r="CB51" s="366"/>
      <c r="CC51" s="366"/>
      <c r="CD51" s="366"/>
      <c r="CE51" s="366"/>
      <c r="CF51" s="366"/>
      <c r="CG51" s="366"/>
      <c r="CH51" s="366"/>
      <c r="CI51" s="366"/>
      <c r="CJ51" s="366"/>
      <c r="CK51" s="366"/>
      <c r="CL51" s="366"/>
      <c r="CM51" s="366"/>
      <c r="CN51" s="366"/>
      <c r="CO51" s="366"/>
      <c r="CP51" s="366"/>
      <c r="CQ51" s="366"/>
      <c r="CR51" s="366"/>
      <c r="CS51" s="366"/>
      <c r="CT51" s="366"/>
      <c r="CU51" s="366"/>
      <c r="CV51" s="366"/>
      <c r="CW51" s="366"/>
      <c r="CX51" s="366"/>
      <c r="CY51" s="366"/>
      <c r="CZ51" s="366"/>
      <c r="DA51" s="366"/>
      <c r="DB51" s="366"/>
      <c r="DC51" s="366"/>
      <c r="DD51" s="366"/>
      <c r="DE51" s="366"/>
      <c r="DF51" s="366"/>
      <c r="DG51" s="366"/>
      <c r="DH51" s="366"/>
      <c r="DI51" s="366"/>
      <c r="DJ51" s="366"/>
      <c r="DK51" s="366"/>
      <c r="DL51" s="366"/>
      <c r="DM51" s="366"/>
      <c r="DN51" s="366"/>
      <c r="DO51" s="366"/>
      <c r="DP51" s="366"/>
      <c r="DQ51" s="366"/>
      <c r="DR51" s="366"/>
      <c r="DS51" s="366"/>
      <c r="DT51" s="366"/>
    </row>
    <row r="52" spans="1:124" s="349" customFormat="1" ht="18">
      <c r="B52" s="350"/>
      <c r="C52" s="351"/>
      <c r="D52" s="473"/>
    </row>
    <row r="53" spans="1:124" s="349" customFormat="1" ht="18">
      <c r="B53" s="350"/>
      <c r="C53" s="351"/>
      <c r="D53" s="473"/>
      <c r="F53" s="759">
        <f>ROUND(F51-Test!$D$63,2)</f>
        <v>31367.200000000001</v>
      </c>
    </row>
    <row r="54" spans="1:124" s="349" customFormat="1" ht="18">
      <c r="B54" s="350"/>
      <c r="C54" s="351"/>
      <c r="D54" s="473"/>
    </row>
    <row r="55" spans="1:124" s="349" customFormat="1" ht="18">
      <c r="B55" s="350"/>
      <c r="C55" s="351"/>
      <c r="D55" s="473"/>
    </row>
    <row r="56" spans="1:124" s="349" customFormat="1" ht="18">
      <c r="B56" s="350"/>
      <c r="C56" s="351"/>
      <c r="D56" s="473"/>
    </row>
    <row r="57" spans="1:124" s="349" customFormat="1" ht="18">
      <c r="B57" s="350"/>
      <c r="C57" s="351"/>
      <c r="D57" s="473"/>
    </row>
    <row r="58" spans="1:124" s="349" customFormat="1" ht="18">
      <c r="B58" s="350"/>
      <c r="C58" s="351"/>
      <c r="D58" s="473"/>
    </row>
    <row r="59" spans="1:124" s="349" customFormat="1" ht="18">
      <c r="B59" s="350"/>
      <c r="C59" s="351"/>
      <c r="D59" s="473"/>
    </row>
    <row r="60" spans="1:124" s="349" customFormat="1" ht="18">
      <c r="B60" s="350"/>
      <c r="C60" s="351"/>
      <c r="D60" s="473"/>
    </row>
    <row r="61" spans="1:124" s="349" customFormat="1" ht="18">
      <c r="B61" s="350"/>
      <c r="C61" s="351"/>
      <c r="D61" s="473"/>
    </row>
    <row r="62" spans="1:124" s="349" customFormat="1" ht="18">
      <c r="B62" s="350"/>
      <c r="C62" s="351"/>
      <c r="D62" s="473"/>
    </row>
    <row r="63" spans="1:124" s="349" customFormat="1" ht="18">
      <c r="B63" s="350"/>
      <c r="C63" s="351"/>
      <c r="D63" s="351"/>
    </row>
    <row r="64" spans="1:124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51:C51"/>
    <mergeCell ref="AI5:AK5"/>
    <mergeCell ref="AL5:AN5"/>
    <mergeCell ref="AO5:AQ5"/>
    <mergeCell ref="AR5:AT5"/>
    <mergeCell ref="E5:G5"/>
    <mergeCell ref="H5:J5"/>
    <mergeCell ref="K5:M5"/>
    <mergeCell ref="N5:P5"/>
    <mergeCell ref="Z5:AB5"/>
    <mergeCell ref="AC5:AE5"/>
    <mergeCell ref="A4:A6"/>
    <mergeCell ref="E4:M4"/>
    <mergeCell ref="N4:P4"/>
    <mergeCell ref="Q4:Y4"/>
    <mergeCell ref="Z4:AB4"/>
    <mergeCell ref="AC4:AE4"/>
    <mergeCell ref="AU5:AW5"/>
    <mergeCell ref="AX5:AZ5"/>
    <mergeCell ref="AF4:AN4"/>
    <mergeCell ref="AO4:AQ4"/>
    <mergeCell ref="AR4:AZ4"/>
    <mergeCell ref="AF5:AH5"/>
  </mergeCells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DT127"/>
  <sheetViews>
    <sheetView showGridLines="0" zoomScale="70" zoomScaleNormal="70" workbookViewId="0">
      <pane xSplit="3" ySplit="6" topLeftCell="M40" activePane="bottomRight" state="frozen"/>
      <selection activeCell="F51" sqref="F51"/>
      <selection pane="topRight" activeCell="F51" sqref="F51"/>
      <selection pane="bottomLeft" activeCell="F51" sqref="F51"/>
      <selection pane="bottomRight" activeCell="R48" sqref="R48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4" width="15.7109375" style="205" customWidth="1"/>
    <col min="45" max="45" width="13.28515625" style="205" customWidth="1"/>
    <col min="46" max="46" width="13.140625" style="205" bestFit="1" customWidth="1"/>
    <col min="47" max="52" width="15.7109375" style="205" customWidth="1"/>
    <col min="53" max="55" width="15.7109375" style="205" hidden="1" customWidth="1"/>
    <col min="56" max="58" width="15.7109375" style="205" customWidth="1"/>
    <col min="59" max="59" width="18.85546875" style="205" customWidth="1"/>
    <col min="60" max="61" width="15.7109375" style="205" hidden="1" customWidth="1"/>
    <col min="62" max="63" width="12.7109375" style="205" customWidth="1"/>
    <col min="64" max="64" width="18.85546875" style="205" hidden="1" customWidth="1"/>
    <col min="65" max="92" width="12.7109375" style="205" customWidth="1"/>
    <col min="93" max="94" width="9.140625" style="205" customWidth="1"/>
    <col min="95" max="95" width="9.28515625" style="205" bestFit="1" customWidth="1"/>
    <col min="96" max="97" width="9.140625" style="205" customWidth="1"/>
    <col min="98" max="98" width="9.85546875" style="205" bestFit="1" customWidth="1"/>
    <col min="99" max="100" width="9.140625" style="205" customWidth="1"/>
    <col min="101" max="101" width="9.28515625" style="205" bestFit="1" customWidth="1"/>
    <col min="102" max="103" width="9.140625" style="205" customWidth="1"/>
    <col min="104" max="104" width="9.28515625" style="205" bestFit="1" customWidth="1"/>
    <col min="105" max="106" width="9.140625" style="205" customWidth="1"/>
    <col min="107" max="107" width="9.28515625" style="205" bestFit="1" customWidth="1"/>
    <col min="108" max="109" width="9.140625" style="205" customWidth="1"/>
    <col min="110" max="110" width="9.28515625" style="205" bestFit="1" customWidth="1"/>
    <col min="111" max="112" width="9.140625" style="205" customWidth="1"/>
    <col min="113" max="113" width="9.28515625" style="205" bestFit="1" customWidth="1"/>
    <col min="114" max="115" width="9.140625" style="205" customWidth="1"/>
    <col min="116" max="116" width="9.28515625" style="205" bestFit="1" customWidth="1"/>
    <col min="117" max="118" width="9.140625" style="205" customWidth="1"/>
    <col min="119" max="119" width="11.140625" style="205" customWidth="1"/>
    <col min="120" max="120" width="11.42578125" style="205" customWidth="1"/>
    <col min="121" max="124" width="9.85546875" style="205" bestFit="1" customWidth="1"/>
    <col min="125" max="16384" width="9.140625" style="205"/>
  </cols>
  <sheetData>
    <row r="1" spans="1:124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24"/>
      <c r="AJ1" s="324"/>
      <c r="AK1" s="324"/>
      <c r="AL1" s="319"/>
      <c r="AM1" s="319"/>
      <c r="AN1" s="319"/>
      <c r="AO1" s="319"/>
      <c r="AP1" s="319"/>
      <c r="AQ1" s="319"/>
      <c r="AR1" s="324"/>
      <c r="AS1" s="324"/>
      <c r="AT1" s="324"/>
      <c r="AX1" s="324"/>
      <c r="AY1" s="324"/>
      <c r="AZ1" s="324"/>
      <c r="BA1" s="324"/>
      <c r="BB1" s="324"/>
      <c r="BC1" s="324"/>
      <c r="BD1" s="323"/>
      <c r="BE1" s="323"/>
      <c r="BF1" s="323"/>
    </row>
    <row r="2" spans="1:124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T2" s="312"/>
      <c r="U2" s="312"/>
      <c r="V2" s="312"/>
      <c r="W2" s="306"/>
      <c r="X2" s="306"/>
      <c r="Y2" s="306"/>
      <c r="Z2" s="306"/>
      <c r="AA2" s="306"/>
      <c r="AB2" s="306"/>
      <c r="AC2" s="317"/>
      <c r="AD2" s="317"/>
      <c r="AE2" s="317"/>
      <c r="AF2" s="324"/>
      <c r="AG2" s="324"/>
      <c r="AH2" s="324"/>
      <c r="AI2" s="326"/>
      <c r="AJ2" s="327"/>
      <c r="AK2" s="324"/>
      <c r="AL2" s="317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124" s="322" customFormat="1" ht="45" customHeight="1" thickBot="1">
      <c r="A3" s="309" t="s">
        <v>241</v>
      </c>
      <c r="B3" s="320"/>
      <c r="L3" s="319"/>
      <c r="T3" s="312"/>
      <c r="U3" s="312"/>
      <c r="V3" s="312"/>
      <c r="X3" s="319"/>
      <c r="AF3" s="324"/>
      <c r="AG3" s="324"/>
      <c r="AH3" s="324"/>
      <c r="AI3" s="324"/>
      <c r="AJ3" s="324"/>
      <c r="AK3" s="324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124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124" s="202" customFormat="1" ht="39.950000000000003" customHeight="1">
      <c r="A5" s="819"/>
      <c r="B5" s="216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  <c r="CB5" s="201"/>
      <c r="CC5" s="201"/>
      <c r="CD5" s="201"/>
      <c r="CE5" s="201"/>
      <c r="CF5" s="201"/>
      <c r="CG5" s="201"/>
      <c r="CH5" s="201"/>
      <c r="CI5" s="201"/>
      <c r="CJ5" s="201"/>
      <c r="CK5" s="201"/>
      <c r="CL5" s="201"/>
      <c r="CM5" s="201"/>
      <c r="CN5" s="201"/>
      <c r="CO5" s="201"/>
      <c r="CP5" s="201"/>
      <c r="CQ5" s="201"/>
      <c r="CR5" s="201"/>
      <c r="CS5" s="201"/>
      <c r="CW5" s="201"/>
      <c r="CX5" s="201"/>
      <c r="CY5" s="201"/>
      <c r="CZ5" s="201"/>
      <c r="DA5" s="201"/>
      <c r="DB5" s="201"/>
      <c r="DC5" s="201"/>
      <c r="DD5" s="201"/>
      <c r="DE5" s="201"/>
      <c r="DF5" s="201"/>
      <c r="DG5" s="201"/>
      <c r="DH5" s="201"/>
      <c r="DI5" s="201"/>
      <c r="DJ5" s="201"/>
      <c r="DK5" s="201"/>
      <c r="DL5" s="201"/>
      <c r="DM5" s="201"/>
      <c r="DN5" s="201"/>
      <c r="DO5" s="201"/>
      <c r="DP5" s="201"/>
      <c r="DQ5" s="201"/>
      <c r="DR5" s="201"/>
      <c r="DS5" s="201"/>
      <c r="DT5" s="201"/>
    </row>
    <row r="6" spans="1:124" s="201" customFormat="1" ht="39.950000000000003" customHeight="1">
      <c r="A6" s="820"/>
      <c r="B6" s="232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3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17"/>
      <c r="BY6" s="217"/>
      <c r="BZ6" s="217"/>
      <c r="CA6" s="217"/>
      <c r="CB6" s="218"/>
      <c r="CC6" s="219"/>
      <c r="CD6" s="219"/>
      <c r="CE6" s="603"/>
      <c r="CF6" s="221"/>
      <c r="CG6" s="221"/>
      <c r="CH6" s="603"/>
      <c r="CI6" s="221"/>
      <c r="CJ6" s="221"/>
      <c r="CK6" s="603"/>
      <c r="CL6" s="221"/>
      <c r="CM6" s="221"/>
      <c r="CN6" s="603"/>
      <c r="CO6" s="221"/>
      <c r="CP6" s="221"/>
      <c r="CQ6" s="603"/>
      <c r="CR6" s="221"/>
      <c r="CS6" s="221"/>
      <c r="CT6" s="221"/>
      <c r="CU6" s="221"/>
      <c r="CV6" s="221"/>
      <c r="CW6" s="603"/>
      <c r="CX6" s="221"/>
      <c r="CY6" s="221"/>
      <c r="CZ6" s="603"/>
      <c r="DA6" s="221"/>
      <c r="DB6" s="221"/>
      <c r="DC6" s="603"/>
      <c r="DD6" s="221"/>
      <c r="DE6" s="221"/>
      <c r="DF6" s="603"/>
      <c r="DG6" s="221"/>
      <c r="DH6" s="221"/>
      <c r="DI6" s="603"/>
      <c r="DJ6" s="221"/>
      <c r="DK6" s="221"/>
      <c r="DL6" s="603"/>
      <c r="DM6" s="221"/>
      <c r="DN6" s="221"/>
      <c r="DO6" s="222"/>
      <c r="DP6" s="222"/>
      <c r="DQ6" s="223"/>
      <c r="DR6" s="223"/>
      <c r="DS6" s="223"/>
      <c r="DT6" s="223"/>
    </row>
    <row r="7" spans="1:124" s="383" customFormat="1" ht="33" customHeight="1">
      <c r="A7" s="388">
        <v>1</v>
      </c>
      <c r="B7" s="399">
        <v>51201</v>
      </c>
      <c r="C7" s="536" t="s">
        <v>0</v>
      </c>
      <c r="D7" s="696"/>
      <c r="E7" s="783">
        <f>'[2]Seat-Isuzu'!D7</f>
        <v>8100</v>
      </c>
      <c r="F7" s="673">
        <v>8100</v>
      </c>
      <c r="G7" s="674">
        <f>E7-F7</f>
        <v>0</v>
      </c>
      <c r="H7" s="772">
        <f>'[2]Seat-Isuzu'!G7</f>
        <v>8100</v>
      </c>
      <c r="I7" s="673">
        <v>8100</v>
      </c>
      <c r="J7" s="674">
        <f>H7-I7</f>
        <v>0</v>
      </c>
      <c r="K7" s="772">
        <f>'[2]Seat-Isuzu'!J7</f>
        <v>8100</v>
      </c>
      <c r="L7" s="673">
        <v>8100</v>
      </c>
      <c r="M7" s="773">
        <f>K7-L7</f>
        <v>0</v>
      </c>
      <c r="N7" s="685"/>
      <c r="O7" s="686"/>
      <c r="P7" s="687"/>
      <c r="Q7" s="772">
        <f>'[2]Seat-Isuzu'!M7</f>
        <v>8100</v>
      </c>
      <c r="R7" s="673">
        <v>8100</v>
      </c>
      <c r="S7" s="674">
        <f>Q7-R7</f>
        <v>0</v>
      </c>
      <c r="T7" s="772">
        <f>'[2]Seat-Isuzu'!P7</f>
        <v>8100</v>
      </c>
      <c r="U7" s="673"/>
      <c r="V7" s="674">
        <f>T7-U7</f>
        <v>8100</v>
      </c>
      <c r="W7" s="772">
        <f>'[2]Seat-Isuzu'!S7</f>
        <v>8100</v>
      </c>
      <c r="X7" s="673"/>
      <c r="Y7" s="773">
        <f>W7-X7</f>
        <v>8100</v>
      </c>
      <c r="Z7" s="685"/>
      <c r="AA7" s="700"/>
      <c r="AB7" s="687"/>
      <c r="AC7" s="779">
        <f>E7+H7+K7+Q7+T7+W7</f>
        <v>48600</v>
      </c>
      <c r="AD7" s="776">
        <f>F7+I7+L7+R7+U7+X7</f>
        <v>32400</v>
      </c>
      <c r="AE7" s="777">
        <f>AC7-AD7</f>
        <v>16200</v>
      </c>
      <c r="AF7" s="772">
        <f>'[2]Seat-Isuzu'!Y7</f>
        <v>8100</v>
      </c>
      <c r="AG7" s="673"/>
      <c r="AH7" s="674">
        <f>AF7-AG7</f>
        <v>8100</v>
      </c>
      <c r="AI7" s="772">
        <f>'[2]Seat-Isuzu'!AB7</f>
        <v>8100</v>
      </c>
      <c r="AJ7" s="673"/>
      <c r="AK7" s="674">
        <f>AI7-AJ7</f>
        <v>8100</v>
      </c>
      <c r="AL7" s="772">
        <f>'[2]Seat-Isuzu'!AE7</f>
        <v>8100</v>
      </c>
      <c r="AM7" s="673"/>
      <c r="AN7" s="674">
        <f>AL7-AM7</f>
        <v>8100</v>
      </c>
      <c r="AO7" s="685"/>
      <c r="AP7" s="703"/>
      <c r="AQ7" s="704"/>
      <c r="AR7" s="772">
        <f>'[2]Seat-Isuzu'!AH7</f>
        <v>8100</v>
      </c>
      <c r="AS7" s="673"/>
      <c r="AT7" s="674">
        <f>AR7-AS7</f>
        <v>8100</v>
      </c>
      <c r="AU7" s="772">
        <f>'[2]Seat-Isuzu'!AK7</f>
        <v>8900</v>
      </c>
      <c r="AV7" s="673"/>
      <c r="AW7" s="674">
        <f>AU7-AV7</f>
        <v>8900</v>
      </c>
      <c r="AX7" s="783">
        <f>'[2]Seat-Isuzu'!AN7</f>
        <v>9000</v>
      </c>
      <c r="AY7" s="772"/>
      <c r="AZ7" s="773">
        <f>AX7-AY7</f>
        <v>9000</v>
      </c>
      <c r="BA7" s="725"/>
      <c r="BB7" s="728"/>
      <c r="BC7" s="728"/>
      <c r="BD7" s="711">
        <f t="shared" ref="BD7:BD50" si="0">AF7+AI7+AL7+AR7+AU7+AX7</f>
        <v>50300</v>
      </c>
      <c r="BE7" s="715">
        <f t="shared" ref="BE7:BE50" si="1">AG7+AJ7+AM7+AS7+AV7+AY7</f>
        <v>0</v>
      </c>
      <c r="BF7" s="716">
        <f>BD7-BE7</f>
        <v>50300</v>
      </c>
      <c r="BG7" s="717">
        <f>AC7+BD7</f>
        <v>98900</v>
      </c>
      <c r="BH7" s="672">
        <f>AD7+BE7</f>
        <v>32400</v>
      </c>
      <c r="BI7" s="677">
        <f>BG7-BH7</f>
        <v>66500</v>
      </c>
      <c r="BJ7" s="541"/>
      <c r="BK7" s="380"/>
      <c r="BL7" s="374">
        <f>ROUND(VLOOKUP($B7,Test!$A$6:$K$58,5),0)/1000</f>
        <v>0</v>
      </c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  <c r="CG7" s="380"/>
      <c r="CH7" s="380"/>
      <c r="CI7" s="380"/>
      <c r="CJ7" s="380"/>
      <c r="CK7" s="380"/>
      <c r="CL7" s="380"/>
      <c r="CM7" s="380"/>
      <c r="CN7" s="380"/>
      <c r="CO7" s="380"/>
      <c r="CP7" s="380"/>
      <c r="CQ7" s="380"/>
      <c r="CR7" s="380"/>
      <c r="CS7" s="380"/>
      <c r="CT7" s="380"/>
      <c r="CU7" s="380"/>
      <c r="CV7" s="380"/>
      <c r="CW7" s="380"/>
      <c r="CX7" s="380"/>
      <c r="CY7" s="380"/>
      <c r="CZ7" s="380"/>
      <c r="DA7" s="380"/>
      <c r="DB7" s="380"/>
      <c r="DC7" s="380"/>
      <c r="DD7" s="380"/>
      <c r="DE7" s="380"/>
      <c r="DF7" s="380"/>
      <c r="DG7" s="380"/>
      <c r="DH7" s="380"/>
      <c r="DI7" s="380"/>
      <c r="DJ7" s="380"/>
      <c r="DK7" s="380"/>
      <c r="DL7" s="380"/>
      <c r="DM7" s="380"/>
      <c r="DN7" s="380"/>
      <c r="DO7" s="391"/>
      <c r="DP7" s="391"/>
      <c r="DQ7" s="380"/>
      <c r="DR7" s="380"/>
      <c r="DS7" s="380"/>
      <c r="DT7" s="380"/>
    </row>
    <row r="8" spans="1:124" s="383" customFormat="1" ht="33" customHeight="1">
      <c r="A8" s="388">
        <f>A7+1</f>
        <v>2</v>
      </c>
      <c r="B8" s="399">
        <v>51202</v>
      </c>
      <c r="C8" s="536" t="s">
        <v>1</v>
      </c>
      <c r="D8" s="697" t="s">
        <v>252</v>
      </c>
      <c r="E8" s="672">
        <f>'[2]Seat-Isuzu'!D8</f>
        <v>360000</v>
      </c>
      <c r="F8" s="673">
        <v>205517.6</v>
      </c>
      <c r="G8" s="674">
        <f t="shared" ref="G8:G50" si="2">E8-F8</f>
        <v>154482.4</v>
      </c>
      <c r="H8" s="672">
        <f>'[2]Seat-Isuzu'!G8</f>
        <v>432000</v>
      </c>
      <c r="I8" s="673">
        <v>252156.5</v>
      </c>
      <c r="J8" s="674">
        <f t="shared" ref="J8:J50" si="3">H8-I8</f>
        <v>179843.5</v>
      </c>
      <c r="K8" s="672">
        <f>'[2]Seat-Isuzu'!J8</f>
        <v>372600</v>
      </c>
      <c r="L8" s="673">
        <v>208635.14</v>
      </c>
      <c r="M8" s="773">
        <f t="shared" ref="M8:M50" si="4">K8-L8</f>
        <v>163964.85999999999</v>
      </c>
      <c r="N8" s="688">
        <f t="shared" ref="N8:O50" si="5">+E8+H8+K8</f>
        <v>1164600</v>
      </c>
      <c r="O8" s="689">
        <f t="shared" si="5"/>
        <v>666309.24</v>
      </c>
      <c r="P8" s="690">
        <f t="shared" ref="P8:P50" si="6">+N8-O8</f>
        <v>498290.76</v>
      </c>
      <c r="Q8" s="672">
        <f>'[2]Seat-Isuzu'!M8</f>
        <v>522000</v>
      </c>
      <c r="R8" s="673">
        <v>365645.11</v>
      </c>
      <c r="S8" s="674">
        <f t="shared" ref="S8:S50" si="7">Q8-R8</f>
        <v>156354.89000000001</v>
      </c>
      <c r="T8" s="672">
        <f>'[2]Seat-Isuzu'!P8</f>
        <v>450000</v>
      </c>
      <c r="U8" s="673"/>
      <c r="V8" s="674">
        <f t="shared" ref="V8:V50" si="8">T8-U8</f>
        <v>450000</v>
      </c>
      <c r="W8" s="672">
        <f>'[2]Seat-Isuzu'!S8</f>
        <v>522000</v>
      </c>
      <c r="X8" s="673"/>
      <c r="Y8" s="773">
        <f t="shared" ref="Y8:Y50" si="9">W8-X8</f>
        <v>522000</v>
      </c>
      <c r="Z8" s="688">
        <f t="shared" ref="Z8:AA50" si="10">+Q8+T8+W8</f>
        <v>1494000</v>
      </c>
      <c r="AA8" s="701">
        <f t="shared" si="10"/>
        <v>365645.11</v>
      </c>
      <c r="AB8" s="690">
        <f t="shared" ref="AB8:AB50" si="11">+Z8-AA8</f>
        <v>1128354.8900000001</v>
      </c>
      <c r="AC8" s="779">
        <f t="shared" ref="AC8:AD50" si="12">E8+H8+K8+Q8+T8+W8</f>
        <v>2658600</v>
      </c>
      <c r="AD8" s="776">
        <f t="shared" si="12"/>
        <v>1031954.35</v>
      </c>
      <c r="AE8" s="777">
        <f t="shared" ref="AE8:AE50" si="13">AC8-AD8</f>
        <v>1626645.65</v>
      </c>
      <c r="AF8" s="672">
        <f>'[2]Seat-Isuzu'!Y8</f>
        <v>450000</v>
      </c>
      <c r="AG8" s="673"/>
      <c r="AH8" s="674">
        <f t="shared" ref="AH8:AH50" si="14">AF8-AG8</f>
        <v>450000</v>
      </c>
      <c r="AI8" s="672">
        <f>'[2]Seat-Isuzu'!AB8</f>
        <v>522000</v>
      </c>
      <c r="AJ8" s="673"/>
      <c r="AK8" s="674">
        <f t="shared" ref="AK8:AK50" si="15">AI8-AJ8</f>
        <v>522000</v>
      </c>
      <c r="AL8" s="672">
        <f>'[2]Seat-Isuzu'!AE8</f>
        <v>450000</v>
      </c>
      <c r="AM8" s="673"/>
      <c r="AN8" s="674">
        <f t="shared" ref="AN8:AN50" si="16">AL8-AM8</f>
        <v>450000</v>
      </c>
      <c r="AO8" s="688">
        <f t="shared" ref="AO8:AP50" si="17">+AF8+AI8+AL8</f>
        <v>1422000</v>
      </c>
      <c r="AP8" s="689">
        <f t="shared" si="17"/>
        <v>0</v>
      </c>
      <c r="AQ8" s="690">
        <f t="shared" ref="AQ8:AQ50" si="18">AO8-AP8</f>
        <v>1422000</v>
      </c>
      <c r="AR8" s="672">
        <f>'[2]Seat-Isuzu'!AH8</f>
        <v>540000</v>
      </c>
      <c r="AS8" s="673"/>
      <c r="AT8" s="674">
        <f t="shared" ref="AT8:AT50" si="19">AR8-AS8</f>
        <v>540000</v>
      </c>
      <c r="AU8" s="672">
        <f>'[2]Seat-Isuzu'!AK8</f>
        <v>450000</v>
      </c>
      <c r="AV8" s="673"/>
      <c r="AW8" s="674">
        <f t="shared" ref="AW8:AW50" si="20">AU8-AV8</f>
        <v>450000</v>
      </c>
      <c r="AX8" s="672">
        <f>'[2]Seat-Isuzu'!AN8</f>
        <v>540000</v>
      </c>
      <c r="AY8" s="672"/>
      <c r="AZ8" s="773">
        <f t="shared" ref="AZ8:AZ50" si="21">AX8-AY8</f>
        <v>540000</v>
      </c>
      <c r="BA8" s="688">
        <f t="shared" ref="BA8:BB50" si="22">+AR8+AU8+AX8</f>
        <v>1530000</v>
      </c>
      <c r="BB8" s="701">
        <f t="shared" si="22"/>
        <v>0</v>
      </c>
      <c r="BC8" s="706">
        <f t="shared" ref="BC8:BC50" si="23">BA8-BB8</f>
        <v>1530000</v>
      </c>
      <c r="BD8" s="711">
        <f t="shared" si="0"/>
        <v>2952000</v>
      </c>
      <c r="BE8" s="715">
        <f t="shared" si="1"/>
        <v>0</v>
      </c>
      <c r="BF8" s="716">
        <f t="shared" ref="BF8:BF50" si="24">BD8-BE8</f>
        <v>2952000</v>
      </c>
      <c r="BG8" s="717">
        <f t="shared" ref="BG8:BG50" si="25">AC8+BD8</f>
        <v>5610600</v>
      </c>
      <c r="BH8" s="672">
        <f t="shared" ref="BH8:BH50" si="26">AD8+BE8</f>
        <v>1031954.35</v>
      </c>
      <c r="BI8" s="677">
        <f t="shared" ref="BI8:BI50" si="27">BG8-BH8</f>
        <v>4578645.6500000004</v>
      </c>
      <c r="BJ8" s="541"/>
      <c r="BK8" s="380"/>
      <c r="BL8" s="374">
        <f>ROUND(VLOOKUP($B8,Test!$A$6:$K$58,5),0)/1000</f>
        <v>0</v>
      </c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  <c r="CG8" s="380"/>
      <c r="CH8" s="380"/>
      <c r="CI8" s="380"/>
      <c r="CJ8" s="380"/>
      <c r="CK8" s="380"/>
      <c r="CL8" s="380"/>
      <c r="CM8" s="380"/>
      <c r="CN8" s="380"/>
      <c r="CO8" s="380"/>
      <c r="CP8" s="380"/>
      <c r="CQ8" s="380"/>
      <c r="CR8" s="380"/>
      <c r="CS8" s="380"/>
      <c r="CT8" s="380"/>
      <c r="CU8" s="380"/>
      <c r="CV8" s="380"/>
      <c r="CW8" s="380"/>
      <c r="CX8" s="380"/>
      <c r="CY8" s="380"/>
      <c r="CZ8" s="380"/>
      <c r="DA8" s="380"/>
      <c r="DB8" s="380"/>
      <c r="DC8" s="380"/>
      <c r="DD8" s="380"/>
      <c r="DE8" s="380"/>
      <c r="DF8" s="380"/>
      <c r="DG8" s="380"/>
      <c r="DH8" s="380"/>
      <c r="DI8" s="380"/>
      <c r="DJ8" s="380"/>
      <c r="DK8" s="380"/>
      <c r="DL8" s="380"/>
      <c r="DM8" s="380"/>
      <c r="DN8" s="380"/>
      <c r="DO8" s="391"/>
      <c r="DP8" s="391"/>
      <c r="DQ8" s="380"/>
      <c r="DR8" s="380"/>
      <c r="DS8" s="380"/>
      <c r="DT8" s="380"/>
    </row>
    <row r="9" spans="1:124" s="383" customFormat="1" ht="33" customHeight="1">
      <c r="A9" s="388">
        <f t="shared" ref="A9:A50" si="28">A8+1</f>
        <v>3</v>
      </c>
      <c r="B9" s="399">
        <v>51203</v>
      </c>
      <c r="C9" s="536" t="s">
        <v>2</v>
      </c>
      <c r="D9" s="697" t="s">
        <v>253</v>
      </c>
      <c r="E9" s="680">
        <f>'[2]Seat-Isuzu'!D9</f>
        <v>23000</v>
      </c>
      <c r="F9" s="673">
        <v>26756.36</v>
      </c>
      <c r="G9" s="674">
        <f t="shared" si="2"/>
        <v>-3756.3600000000006</v>
      </c>
      <c r="H9" s="680">
        <f>'[2]Seat-Isuzu'!G9</f>
        <v>0</v>
      </c>
      <c r="I9" s="673">
        <v>27350.38</v>
      </c>
      <c r="J9" s="674">
        <f t="shared" si="3"/>
        <v>-27350.38</v>
      </c>
      <c r="K9" s="680">
        <f>'[2]Seat-Isuzu'!J9</f>
        <v>0</v>
      </c>
      <c r="L9" s="673">
        <v>3852.94</v>
      </c>
      <c r="M9" s="773">
        <f t="shared" si="4"/>
        <v>-3852.94</v>
      </c>
      <c r="N9" s="688">
        <f t="shared" si="5"/>
        <v>23000</v>
      </c>
      <c r="O9" s="689">
        <f t="shared" si="5"/>
        <v>57959.680000000008</v>
      </c>
      <c r="P9" s="690">
        <f t="shared" si="6"/>
        <v>-34959.680000000008</v>
      </c>
      <c r="Q9" s="680">
        <f>'[2]Seat-Isuzu'!M9</f>
        <v>0</v>
      </c>
      <c r="R9" s="673">
        <v>9114.49</v>
      </c>
      <c r="S9" s="674">
        <f t="shared" si="7"/>
        <v>-9114.49</v>
      </c>
      <c r="T9" s="680">
        <f>'[2]Seat-Isuzu'!P9</f>
        <v>0</v>
      </c>
      <c r="U9" s="673"/>
      <c r="V9" s="674">
        <f t="shared" si="8"/>
        <v>0</v>
      </c>
      <c r="W9" s="680">
        <f>'[2]Seat-Isuzu'!S9</f>
        <v>0</v>
      </c>
      <c r="X9" s="673"/>
      <c r="Y9" s="773">
        <f t="shared" si="9"/>
        <v>0</v>
      </c>
      <c r="Z9" s="688">
        <f t="shared" si="10"/>
        <v>0</v>
      </c>
      <c r="AA9" s="701">
        <f t="shared" si="10"/>
        <v>9114.49</v>
      </c>
      <c r="AB9" s="690">
        <f t="shared" si="11"/>
        <v>-9114.49</v>
      </c>
      <c r="AC9" s="779">
        <f t="shared" si="12"/>
        <v>23000</v>
      </c>
      <c r="AD9" s="776">
        <f t="shared" si="12"/>
        <v>67074.170000000013</v>
      </c>
      <c r="AE9" s="777">
        <f t="shared" si="13"/>
        <v>-44074.170000000013</v>
      </c>
      <c r="AF9" s="680">
        <f>'[2]Seat-Isuzu'!Y9</f>
        <v>0</v>
      </c>
      <c r="AG9" s="673"/>
      <c r="AH9" s="674">
        <f t="shared" si="14"/>
        <v>0</v>
      </c>
      <c r="AI9" s="680">
        <f>'[2]Seat-Isuzu'!AB9</f>
        <v>0</v>
      </c>
      <c r="AJ9" s="673"/>
      <c r="AK9" s="674">
        <f t="shared" si="15"/>
        <v>0</v>
      </c>
      <c r="AL9" s="680">
        <f>'[2]Seat-Isuzu'!AE9</f>
        <v>0</v>
      </c>
      <c r="AM9" s="673"/>
      <c r="AN9" s="674">
        <f t="shared" si="16"/>
        <v>0</v>
      </c>
      <c r="AO9" s="688">
        <f t="shared" si="17"/>
        <v>0</v>
      </c>
      <c r="AP9" s="689">
        <f t="shared" si="17"/>
        <v>0</v>
      </c>
      <c r="AQ9" s="690">
        <f t="shared" si="18"/>
        <v>0</v>
      </c>
      <c r="AR9" s="680">
        <f>'[2]Seat-Isuzu'!AH9</f>
        <v>0</v>
      </c>
      <c r="AS9" s="673"/>
      <c r="AT9" s="674">
        <f t="shared" si="19"/>
        <v>0</v>
      </c>
      <c r="AU9" s="680">
        <f>'[2]Seat-Isuzu'!AK9</f>
        <v>0</v>
      </c>
      <c r="AV9" s="673"/>
      <c r="AW9" s="674">
        <f t="shared" si="20"/>
        <v>0</v>
      </c>
      <c r="AX9" s="680">
        <f>'[2]Seat-Isuzu'!AN9</f>
        <v>0</v>
      </c>
      <c r="AY9" s="680"/>
      <c r="AZ9" s="773">
        <f t="shared" si="21"/>
        <v>0</v>
      </c>
      <c r="BA9" s="688">
        <f t="shared" si="22"/>
        <v>0</v>
      </c>
      <c r="BB9" s="701">
        <f t="shared" si="22"/>
        <v>0</v>
      </c>
      <c r="BC9" s="706">
        <f t="shared" si="23"/>
        <v>0</v>
      </c>
      <c r="BD9" s="711">
        <f t="shared" si="0"/>
        <v>0</v>
      </c>
      <c r="BE9" s="715">
        <f t="shared" si="1"/>
        <v>0</v>
      </c>
      <c r="BF9" s="716">
        <f t="shared" si="24"/>
        <v>0</v>
      </c>
      <c r="BG9" s="717">
        <f t="shared" si="25"/>
        <v>23000</v>
      </c>
      <c r="BH9" s="680">
        <f t="shared" si="26"/>
        <v>67074.170000000013</v>
      </c>
      <c r="BI9" s="677">
        <f t="shared" si="27"/>
        <v>-44074.170000000013</v>
      </c>
      <c r="BJ9" s="541"/>
      <c r="BK9" s="380"/>
      <c r="BL9" s="374">
        <f>ROUND(VLOOKUP($B9,Test!$A$6:$K$58,5),0)/1000</f>
        <v>0</v>
      </c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  <c r="CG9" s="380"/>
      <c r="CH9" s="380"/>
      <c r="CI9" s="380"/>
      <c r="CJ9" s="380"/>
      <c r="CK9" s="380"/>
      <c r="CL9" s="380"/>
      <c r="CM9" s="380"/>
      <c r="CN9" s="380"/>
      <c r="CO9" s="380"/>
      <c r="CP9" s="380"/>
      <c r="CQ9" s="380"/>
      <c r="CR9" s="380"/>
      <c r="CS9" s="380"/>
      <c r="CT9" s="380"/>
      <c r="CU9" s="380"/>
      <c r="CV9" s="380"/>
      <c r="CW9" s="380"/>
      <c r="CX9" s="380"/>
      <c r="CY9" s="380"/>
      <c r="CZ9" s="380"/>
      <c r="DA9" s="380"/>
      <c r="DB9" s="380"/>
      <c r="DC9" s="380"/>
      <c r="DD9" s="380"/>
      <c r="DE9" s="380"/>
      <c r="DF9" s="380"/>
      <c r="DG9" s="380"/>
      <c r="DH9" s="380"/>
      <c r="DI9" s="380"/>
      <c r="DJ9" s="380"/>
      <c r="DK9" s="380"/>
      <c r="DL9" s="380"/>
      <c r="DM9" s="380"/>
      <c r="DN9" s="380"/>
      <c r="DO9" s="391"/>
      <c r="DP9" s="391"/>
      <c r="DQ9" s="380"/>
      <c r="DR9" s="380"/>
      <c r="DS9" s="380"/>
      <c r="DT9" s="380"/>
    </row>
    <row r="10" spans="1:124" s="383" customFormat="1" ht="33" customHeight="1">
      <c r="A10" s="388">
        <f t="shared" si="28"/>
        <v>4</v>
      </c>
      <c r="B10" s="402">
        <v>51299</v>
      </c>
      <c r="C10" s="537" t="s">
        <v>3</v>
      </c>
      <c r="D10" s="697" t="s">
        <v>254</v>
      </c>
      <c r="E10" s="672">
        <f>'[2]Seat-Isuzu'!D10</f>
        <v>16000</v>
      </c>
      <c r="F10" s="673">
        <v>922</v>
      </c>
      <c r="G10" s="674">
        <f t="shared" si="2"/>
        <v>15078</v>
      </c>
      <c r="H10" s="672">
        <f>'[2]Seat-Isuzu'!G10</f>
        <v>179800</v>
      </c>
      <c r="I10" s="673">
        <v>129987</v>
      </c>
      <c r="J10" s="674">
        <f t="shared" si="3"/>
        <v>49813</v>
      </c>
      <c r="K10" s="672">
        <f>'[2]Seat-Isuzu'!J10</f>
        <v>100240</v>
      </c>
      <c r="L10" s="673">
        <v>182760</v>
      </c>
      <c r="M10" s="773">
        <f t="shared" si="4"/>
        <v>-82520</v>
      </c>
      <c r="N10" s="688">
        <f t="shared" si="5"/>
        <v>296040</v>
      </c>
      <c r="O10" s="689">
        <f t="shared" si="5"/>
        <v>313669</v>
      </c>
      <c r="P10" s="690">
        <f t="shared" si="6"/>
        <v>-17629</v>
      </c>
      <c r="Q10" s="672">
        <f>'[2]Seat-Isuzu'!M10</f>
        <v>81520</v>
      </c>
      <c r="R10" s="673"/>
      <c r="S10" s="674">
        <f t="shared" si="7"/>
        <v>81520</v>
      </c>
      <c r="T10" s="672">
        <f>'[2]Seat-Isuzu'!P10</f>
        <v>16000</v>
      </c>
      <c r="U10" s="673"/>
      <c r="V10" s="674">
        <f t="shared" si="8"/>
        <v>16000</v>
      </c>
      <c r="W10" s="672">
        <f>'[2]Seat-Isuzu'!S10</f>
        <v>16000</v>
      </c>
      <c r="X10" s="673"/>
      <c r="Y10" s="773">
        <f t="shared" si="9"/>
        <v>16000</v>
      </c>
      <c r="Z10" s="688">
        <f t="shared" si="10"/>
        <v>113520</v>
      </c>
      <c r="AA10" s="701">
        <f t="shared" si="10"/>
        <v>0</v>
      </c>
      <c r="AB10" s="690">
        <f t="shared" si="11"/>
        <v>113520</v>
      </c>
      <c r="AC10" s="779">
        <f t="shared" si="12"/>
        <v>409560</v>
      </c>
      <c r="AD10" s="776">
        <f t="shared" si="12"/>
        <v>313669</v>
      </c>
      <c r="AE10" s="777">
        <f t="shared" si="13"/>
        <v>95891</v>
      </c>
      <c r="AF10" s="672">
        <f>'[2]Seat-Isuzu'!Y10</f>
        <v>16000</v>
      </c>
      <c r="AG10" s="673"/>
      <c r="AH10" s="674">
        <f t="shared" si="14"/>
        <v>16000</v>
      </c>
      <c r="AI10" s="672">
        <f>'[2]Seat-Isuzu'!AB10</f>
        <v>16000</v>
      </c>
      <c r="AJ10" s="673"/>
      <c r="AK10" s="674">
        <f t="shared" si="15"/>
        <v>16000</v>
      </c>
      <c r="AL10" s="672">
        <f>'[2]Seat-Isuzu'!AE10</f>
        <v>59000</v>
      </c>
      <c r="AM10" s="673"/>
      <c r="AN10" s="674">
        <f t="shared" si="16"/>
        <v>59000</v>
      </c>
      <c r="AO10" s="688">
        <f t="shared" si="17"/>
        <v>91000</v>
      </c>
      <c r="AP10" s="689">
        <f t="shared" si="17"/>
        <v>0</v>
      </c>
      <c r="AQ10" s="690">
        <f t="shared" si="18"/>
        <v>91000</v>
      </c>
      <c r="AR10" s="672">
        <f>'[2]Seat-Isuzu'!AH10</f>
        <v>164500</v>
      </c>
      <c r="AS10" s="673"/>
      <c r="AT10" s="674">
        <f t="shared" si="19"/>
        <v>164500</v>
      </c>
      <c r="AU10" s="672">
        <f>'[2]Seat-Isuzu'!AK10</f>
        <v>164500</v>
      </c>
      <c r="AV10" s="673"/>
      <c r="AW10" s="674">
        <f t="shared" si="20"/>
        <v>164500</v>
      </c>
      <c r="AX10" s="672">
        <f>'[2]Seat-Isuzu'!AN10</f>
        <v>121660</v>
      </c>
      <c r="AY10" s="672"/>
      <c r="AZ10" s="773">
        <f t="shared" si="21"/>
        <v>121660</v>
      </c>
      <c r="BA10" s="688">
        <f t="shared" si="22"/>
        <v>450660</v>
      </c>
      <c r="BB10" s="701">
        <f t="shared" si="22"/>
        <v>0</v>
      </c>
      <c r="BC10" s="706">
        <f t="shared" si="23"/>
        <v>450660</v>
      </c>
      <c r="BD10" s="711">
        <f t="shared" si="0"/>
        <v>541660</v>
      </c>
      <c r="BE10" s="715">
        <f t="shared" si="1"/>
        <v>0</v>
      </c>
      <c r="BF10" s="716">
        <f t="shared" si="24"/>
        <v>541660</v>
      </c>
      <c r="BG10" s="717">
        <f t="shared" si="25"/>
        <v>951220</v>
      </c>
      <c r="BH10" s="672">
        <f t="shared" si="26"/>
        <v>313669</v>
      </c>
      <c r="BI10" s="677">
        <f t="shared" si="27"/>
        <v>637551</v>
      </c>
      <c r="BJ10" s="541"/>
      <c r="BK10" s="380"/>
      <c r="BL10" s="374">
        <f>ROUND(VLOOKUP($B10,Test!$A$6:$K$58,5),0)/1000</f>
        <v>0</v>
      </c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  <c r="CG10" s="380"/>
      <c r="CH10" s="380"/>
      <c r="CI10" s="380"/>
      <c r="CJ10" s="380"/>
      <c r="CK10" s="380"/>
      <c r="CL10" s="380"/>
      <c r="CM10" s="380"/>
      <c r="CN10" s="380"/>
      <c r="CO10" s="380"/>
      <c r="CP10" s="380"/>
      <c r="CQ10" s="380"/>
      <c r="CR10" s="380"/>
      <c r="CS10" s="380"/>
      <c r="CT10" s="380"/>
      <c r="CU10" s="380"/>
      <c r="CV10" s="380"/>
      <c r="CW10" s="380"/>
      <c r="CX10" s="380"/>
      <c r="CY10" s="380"/>
      <c r="CZ10" s="380"/>
      <c r="DA10" s="380"/>
      <c r="DB10" s="380"/>
      <c r="DC10" s="380"/>
      <c r="DD10" s="380"/>
      <c r="DE10" s="380"/>
      <c r="DF10" s="380"/>
      <c r="DG10" s="380"/>
      <c r="DH10" s="380"/>
      <c r="DI10" s="380"/>
      <c r="DJ10" s="380"/>
      <c r="DK10" s="380"/>
      <c r="DL10" s="380"/>
      <c r="DM10" s="380"/>
      <c r="DN10" s="380"/>
      <c r="DO10" s="391"/>
      <c r="DP10" s="391"/>
      <c r="DQ10" s="380"/>
      <c r="DR10" s="380"/>
      <c r="DS10" s="380"/>
      <c r="DT10" s="380"/>
    </row>
    <row r="11" spans="1:124" s="383" customFormat="1" ht="33" customHeight="1">
      <c r="A11" s="388">
        <f t="shared" si="28"/>
        <v>5</v>
      </c>
      <c r="B11" s="399">
        <v>51301</v>
      </c>
      <c r="C11" s="536" t="s">
        <v>4</v>
      </c>
      <c r="D11" s="697" t="s">
        <v>255</v>
      </c>
      <c r="E11" s="672">
        <f>'[2]Seat-Isuzu'!D11</f>
        <v>749664.17</v>
      </c>
      <c r="F11" s="673">
        <v>691322.72</v>
      </c>
      <c r="G11" s="674">
        <f t="shared" si="2"/>
        <v>58341.45000000007</v>
      </c>
      <c r="H11" s="672">
        <f>'[2]Seat-Isuzu'!G11</f>
        <v>749664.17</v>
      </c>
      <c r="I11" s="673">
        <v>730217.02</v>
      </c>
      <c r="J11" s="674">
        <f t="shared" si="3"/>
        <v>19447.150000000023</v>
      </c>
      <c r="K11" s="672">
        <f>'[2]Seat-Isuzu'!J11</f>
        <v>749664.17</v>
      </c>
      <c r="L11" s="673">
        <v>730217.02</v>
      </c>
      <c r="M11" s="773">
        <f t="shared" si="4"/>
        <v>19447.150000000023</v>
      </c>
      <c r="N11" s="688">
        <f t="shared" si="5"/>
        <v>2248992.5100000002</v>
      </c>
      <c r="O11" s="689">
        <f t="shared" si="5"/>
        <v>2151756.7599999998</v>
      </c>
      <c r="P11" s="690">
        <f t="shared" si="6"/>
        <v>97235.750000000466</v>
      </c>
      <c r="Q11" s="672">
        <f>'[2]Seat-Isuzu'!M11</f>
        <v>749664.17</v>
      </c>
      <c r="R11" s="673">
        <v>730217.02</v>
      </c>
      <c r="S11" s="674">
        <f t="shared" si="7"/>
        <v>19447.150000000023</v>
      </c>
      <c r="T11" s="672">
        <f>'[2]Seat-Isuzu'!P11</f>
        <v>749664.17</v>
      </c>
      <c r="U11" s="673"/>
      <c r="V11" s="674">
        <f t="shared" si="8"/>
        <v>749664.17</v>
      </c>
      <c r="W11" s="672">
        <f>'[2]Seat-Isuzu'!S11</f>
        <v>749664.17</v>
      </c>
      <c r="X11" s="673"/>
      <c r="Y11" s="773">
        <f t="shared" si="9"/>
        <v>749664.17</v>
      </c>
      <c r="Z11" s="688">
        <f t="shared" si="10"/>
        <v>2248992.5100000002</v>
      </c>
      <c r="AA11" s="701">
        <f t="shared" si="10"/>
        <v>730217.02</v>
      </c>
      <c r="AB11" s="690">
        <f t="shared" si="11"/>
        <v>1518775.4900000002</v>
      </c>
      <c r="AC11" s="779">
        <f t="shared" si="12"/>
        <v>4497985.0200000005</v>
      </c>
      <c r="AD11" s="776">
        <f t="shared" si="12"/>
        <v>2881973.78</v>
      </c>
      <c r="AE11" s="777">
        <f t="shared" si="13"/>
        <v>1616011.2400000007</v>
      </c>
      <c r="AF11" s="672">
        <f>'[2]Seat-Isuzu'!Y11</f>
        <v>749664.17</v>
      </c>
      <c r="AG11" s="673"/>
      <c r="AH11" s="674">
        <f t="shared" si="14"/>
        <v>749664.17</v>
      </c>
      <c r="AI11" s="672">
        <f>'[2]Seat-Isuzu'!AB11</f>
        <v>749664.17</v>
      </c>
      <c r="AJ11" s="673"/>
      <c r="AK11" s="674">
        <f t="shared" si="15"/>
        <v>749664.17</v>
      </c>
      <c r="AL11" s="672">
        <f>'[2]Seat-Isuzu'!AE11</f>
        <v>749664.17</v>
      </c>
      <c r="AM11" s="673"/>
      <c r="AN11" s="674">
        <f t="shared" si="16"/>
        <v>749664.17</v>
      </c>
      <c r="AO11" s="688">
        <f t="shared" si="17"/>
        <v>2248992.5100000002</v>
      </c>
      <c r="AP11" s="689">
        <f t="shared" si="17"/>
        <v>0</v>
      </c>
      <c r="AQ11" s="690">
        <f t="shared" si="18"/>
        <v>2248992.5100000002</v>
      </c>
      <c r="AR11" s="672">
        <f>'[2]Seat-Isuzu'!AH11</f>
        <v>749664.17</v>
      </c>
      <c r="AS11" s="673"/>
      <c r="AT11" s="674">
        <f t="shared" si="19"/>
        <v>749664.17</v>
      </c>
      <c r="AU11" s="672">
        <f>'[2]Seat-Isuzu'!AK11</f>
        <v>1728396.29</v>
      </c>
      <c r="AV11" s="673"/>
      <c r="AW11" s="674">
        <f t="shared" si="20"/>
        <v>1728396.29</v>
      </c>
      <c r="AX11" s="672">
        <f>'[2]Seat-Isuzu'!AN11</f>
        <v>1728396.29</v>
      </c>
      <c r="AY11" s="672"/>
      <c r="AZ11" s="773">
        <f t="shared" si="21"/>
        <v>1728396.29</v>
      </c>
      <c r="BA11" s="688">
        <f t="shared" si="22"/>
        <v>4206456.75</v>
      </c>
      <c r="BB11" s="701">
        <f t="shared" si="22"/>
        <v>0</v>
      </c>
      <c r="BC11" s="706">
        <f t="shared" si="23"/>
        <v>4206456.75</v>
      </c>
      <c r="BD11" s="711">
        <f t="shared" si="0"/>
        <v>6455449.2600000007</v>
      </c>
      <c r="BE11" s="715">
        <f t="shared" si="1"/>
        <v>0</v>
      </c>
      <c r="BF11" s="716">
        <f t="shared" si="24"/>
        <v>6455449.2600000007</v>
      </c>
      <c r="BG11" s="717">
        <f t="shared" si="25"/>
        <v>10953434.280000001</v>
      </c>
      <c r="BH11" s="672">
        <f t="shared" si="26"/>
        <v>2881973.78</v>
      </c>
      <c r="BI11" s="677">
        <f t="shared" si="27"/>
        <v>8071460.5000000019</v>
      </c>
      <c r="BJ11" s="541"/>
      <c r="BK11" s="380"/>
      <c r="BL11" s="374">
        <f>ROUND(VLOOKUP($B11,Test!$A$6:$K$58,5),0)/1000</f>
        <v>0</v>
      </c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  <c r="CG11" s="380"/>
      <c r="CH11" s="380"/>
      <c r="CI11" s="380"/>
      <c r="CJ11" s="380"/>
      <c r="CK11" s="380"/>
      <c r="CL11" s="380"/>
      <c r="CM11" s="380"/>
      <c r="CN11" s="380"/>
      <c r="CO11" s="380"/>
      <c r="CP11" s="380"/>
      <c r="CQ11" s="380"/>
      <c r="CR11" s="380"/>
      <c r="CS11" s="380"/>
      <c r="CT11" s="380"/>
      <c r="CU11" s="380"/>
      <c r="CV11" s="380"/>
      <c r="CW11" s="380"/>
      <c r="CX11" s="380"/>
      <c r="CY11" s="380"/>
      <c r="CZ11" s="380"/>
      <c r="DA11" s="380"/>
      <c r="DB11" s="380"/>
      <c r="DC11" s="380"/>
      <c r="DD11" s="380"/>
      <c r="DE11" s="380"/>
      <c r="DF11" s="380"/>
      <c r="DG11" s="380"/>
      <c r="DH11" s="380"/>
      <c r="DI11" s="380"/>
      <c r="DJ11" s="380"/>
      <c r="DK11" s="380"/>
      <c r="DL11" s="380"/>
      <c r="DM11" s="380"/>
      <c r="DN11" s="380"/>
      <c r="DO11" s="391"/>
      <c r="DP11" s="391"/>
      <c r="DQ11" s="380"/>
      <c r="DR11" s="380"/>
      <c r="DS11" s="380"/>
      <c r="DT11" s="380"/>
    </row>
    <row r="12" spans="1:124" s="383" customFormat="1" ht="33" customHeight="1">
      <c r="A12" s="388">
        <f t="shared" si="28"/>
        <v>6</v>
      </c>
      <c r="B12" s="399">
        <v>51302</v>
      </c>
      <c r="C12" s="536" t="s">
        <v>5</v>
      </c>
      <c r="D12" s="697" t="s">
        <v>256</v>
      </c>
      <c r="E12" s="672">
        <f>'[2]Seat-Isuzu'!D12</f>
        <v>2586</v>
      </c>
      <c r="F12" s="673">
        <v>2586</v>
      </c>
      <c r="G12" s="674">
        <f t="shared" si="2"/>
        <v>0</v>
      </c>
      <c r="H12" s="672">
        <f>'[2]Seat-Isuzu'!G12</f>
        <v>2419.7399999999998</v>
      </c>
      <c r="I12" s="673">
        <v>2419.7399999999998</v>
      </c>
      <c r="J12" s="674">
        <f t="shared" si="3"/>
        <v>0</v>
      </c>
      <c r="K12" s="672">
        <f>'[2]Seat-Isuzu'!J12</f>
        <v>2586</v>
      </c>
      <c r="L12" s="673">
        <v>3589.51</v>
      </c>
      <c r="M12" s="773">
        <f t="shared" si="4"/>
        <v>-1003.5100000000002</v>
      </c>
      <c r="N12" s="688">
        <f t="shared" si="5"/>
        <v>7591.74</v>
      </c>
      <c r="O12" s="689">
        <f t="shared" si="5"/>
        <v>8595.25</v>
      </c>
      <c r="P12" s="690">
        <f t="shared" si="6"/>
        <v>-1003.5100000000002</v>
      </c>
      <c r="Q12" s="672">
        <f>'[2]Seat-Isuzu'!M12</f>
        <v>2531</v>
      </c>
      <c r="R12" s="673">
        <v>2531</v>
      </c>
      <c r="S12" s="674">
        <f t="shared" si="7"/>
        <v>0</v>
      </c>
      <c r="T12" s="672">
        <f>'[2]Seat-Isuzu'!P12</f>
        <v>2614.08</v>
      </c>
      <c r="U12" s="673"/>
      <c r="V12" s="674">
        <f t="shared" si="8"/>
        <v>2614.08</v>
      </c>
      <c r="W12" s="672">
        <f>'[2]Seat-Isuzu'!S12</f>
        <v>2531</v>
      </c>
      <c r="X12" s="673"/>
      <c r="Y12" s="773">
        <f t="shared" si="9"/>
        <v>2531</v>
      </c>
      <c r="Z12" s="688">
        <f t="shared" si="10"/>
        <v>7676.08</v>
      </c>
      <c r="AA12" s="701">
        <f t="shared" si="10"/>
        <v>2531</v>
      </c>
      <c r="AB12" s="690">
        <f t="shared" si="11"/>
        <v>5145.08</v>
      </c>
      <c r="AC12" s="779">
        <f t="shared" si="12"/>
        <v>15267.82</v>
      </c>
      <c r="AD12" s="776">
        <f t="shared" si="12"/>
        <v>11126.25</v>
      </c>
      <c r="AE12" s="777">
        <f t="shared" si="13"/>
        <v>4141.57</v>
      </c>
      <c r="AF12" s="672">
        <f>'[2]Seat-Isuzu'!Y12</f>
        <v>2615</v>
      </c>
      <c r="AG12" s="673"/>
      <c r="AH12" s="674">
        <f t="shared" si="14"/>
        <v>2615</v>
      </c>
      <c r="AI12" s="672">
        <f>'[2]Seat-Isuzu'!AB12</f>
        <v>2615</v>
      </c>
      <c r="AJ12" s="673"/>
      <c r="AK12" s="674">
        <f t="shared" si="15"/>
        <v>2615</v>
      </c>
      <c r="AL12" s="672">
        <f>'[2]Seat-Isuzu'!AE12</f>
        <v>2530.4399999999996</v>
      </c>
      <c r="AM12" s="673"/>
      <c r="AN12" s="674">
        <f t="shared" si="16"/>
        <v>2530.4399999999996</v>
      </c>
      <c r="AO12" s="688">
        <f t="shared" si="17"/>
        <v>7760.44</v>
      </c>
      <c r="AP12" s="689">
        <f t="shared" si="17"/>
        <v>0</v>
      </c>
      <c r="AQ12" s="690">
        <f t="shared" si="18"/>
        <v>7760.44</v>
      </c>
      <c r="AR12" s="672">
        <f>'[2]Seat-Isuzu'!AH12</f>
        <v>2615</v>
      </c>
      <c r="AS12" s="673"/>
      <c r="AT12" s="674">
        <f t="shared" si="19"/>
        <v>2615</v>
      </c>
      <c r="AU12" s="672">
        <f>'[2]Seat-Isuzu'!AK12</f>
        <v>2530.3000000000002</v>
      </c>
      <c r="AV12" s="673"/>
      <c r="AW12" s="674">
        <f t="shared" si="20"/>
        <v>2530.3000000000002</v>
      </c>
      <c r="AX12" s="672">
        <f>'[2]Seat-Isuzu'!AN12</f>
        <v>2615</v>
      </c>
      <c r="AY12" s="672"/>
      <c r="AZ12" s="773">
        <f t="shared" si="21"/>
        <v>2615</v>
      </c>
      <c r="BA12" s="688">
        <f t="shared" si="22"/>
        <v>7760.3</v>
      </c>
      <c r="BB12" s="701">
        <f t="shared" si="22"/>
        <v>0</v>
      </c>
      <c r="BC12" s="706">
        <f t="shared" si="23"/>
        <v>7760.3</v>
      </c>
      <c r="BD12" s="711">
        <f t="shared" si="0"/>
        <v>15520.739999999998</v>
      </c>
      <c r="BE12" s="715">
        <f t="shared" si="1"/>
        <v>0</v>
      </c>
      <c r="BF12" s="716">
        <f t="shared" si="24"/>
        <v>15520.739999999998</v>
      </c>
      <c r="BG12" s="717">
        <f t="shared" si="25"/>
        <v>30788.559999999998</v>
      </c>
      <c r="BH12" s="672">
        <f t="shared" si="26"/>
        <v>11126.25</v>
      </c>
      <c r="BI12" s="677">
        <f t="shared" si="27"/>
        <v>19662.309999999998</v>
      </c>
      <c r="BJ12" s="541"/>
      <c r="BK12" s="380"/>
      <c r="BL12" s="374">
        <f>ROUND(VLOOKUP($B12,Test!$A$6:$K$58,5),0)/1000</f>
        <v>0</v>
      </c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  <c r="CG12" s="380"/>
      <c r="CH12" s="380"/>
      <c r="CI12" s="380"/>
      <c r="CJ12" s="380"/>
      <c r="CK12" s="380"/>
      <c r="CL12" s="380"/>
      <c r="CM12" s="380"/>
      <c r="CN12" s="380"/>
      <c r="CO12" s="380"/>
      <c r="CP12" s="380"/>
      <c r="CQ12" s="380"/>
      <c r="CR12" s="380"/>
      <c r="CS12" s="380"/>
      <c r="CT12" s="380"/>
      <c r="CU12" s="380"/>
      <c r="CV12" s="380"/>
      <c r="CW12" s="380"/>
      <c r="CX12" s="380"/>
      <c r="CY12" s="380"/>
      <c r="CZ12" s="380"/>
      <c r="DA12" s="380"/>
      <c r="DB12" s="380"/>
      <c r="DC12" s="380"/>
      <c r="DD12" s="380"/>
      <c r="DE12" s="380"/>
      <c r="DF12" s="380"/>
      <c r="DG12" s="380"/>
      <c r="DH12" s="380"/>
      <c r="DI12" s="380"/>
      <c r="DJ12" s="380"/>
      <c r="DK12" s="380"/>
      <c r="DL12" s="380"/>
      <c r="DM12" s="380"/>
      <c r="DN12" s="380"/>
      <c r="DO12" s="391"/>
      <c r="DP12" s="391"/>
      <c r="DQ12" s="380"/>
      <c r="DR12" s="380"/>
      <c r="DS12" s="380"/>
      <c r="DT12" s="380"/>
    </row>
    <row r="13" spans="1:124" s="383" customFormat="1" ht="33" customHeight="1">
      <c r="A13" s="388">
        <f t="shared" si="28"/>
        <v>7</v>
      </c>
      <c r="B13" s="399">
        <v>51306</v>
      </c>
      <c r="C13" s="536" t="s">
        <v>6</v>
      </c>
      <c r="D13" s="697" t="s">
        <v>257</v>
      </c>
      <c r="E13" s="672">
        <f>'[2]Seat-Isuzu'!D13</f>
        <v>0</v>
      </c>
      <c r="F13" s="673"/>
      <c r="G13" s="674">
        <f t="shared" si="2"/>
        <v>0</v>
      </c>
      <c r="H13" s="672">
        <f>'[2]Seat-Isuzu'!G13</f>
        <v>0</v>
      </c>
      <c r="I13" s="673"/>
      <c r="J13" s="674">
        <f t="shared" si="3"/>
        <v>0</v>
      </c>
      <c r="K13" s="672">
        <f>'[2]Seat-Isuzu'!J13</f>
        <v>0</v>
      </c>
      <c r="L13" s="673"/>
      <c r="M13" s="773">
        <f t="shared" si="4"/>
        <v>0</v>
      </c>
      <c r="N13" s="688">
        <f t="shared" si="5"/>
        <v>0</v>
      </c>
      <c r="O13" s="689">
        <f t="shared" si="5"/>
        <v>0</v>
      </c>
      <c r="P13" s="690">
        <f t="shared" si="6"/>
        <v>0</v>
      </c>
      <c r="Q13" s="672">
        <f>'[2]Seat-Isuzu'!M13</f>
        <v>0</v>
      </c>
      <c r="R13" s="673"/>
      <c r="S13" s="674">
        <f t="shared" si="7"/>
        <v>0</v>
      </c>
      <c r="T13" s="672">
        <f>'[2]Seat-Isuzu'!P13</f>
        <v>0</v>
      </c>
      <c r="U13" s="673"/>
      <c r="V13" s="674">
        <f t="shared" si="8"/>
        <v>0</v>
      </c>
      <c r="W13" s="672">
        <f>'[2]Seat-Isuzu'!S13</f>
        <v>0</v>
      </c>
      <c r="X13" s="673"/>
      <c r="Y13" s="773">
        <f t="shared" si="9"/>
        <v>0</v>
      </c>
      <c r="Z13" s="688">
        <f t="shared" si="10"/>
        <v>0</v>
      </c>
      <c r="AA13" s="701">
        <f t="shared" si="10"/>
        <v>0</v>
      </c>
      <c r="AB13" s="690">
        <f t="shared" si="11"/>
        <v>0</v>
      </c>
      <c r="AC13" s="779">
        <f t="shared" si="12"/>
        <v>0</v>
      </c>
      <c r="AD13" s="776">
        <f t="shared" si="12"/>
        <v>0</v>
      </c>
      <c r="AE13" s="777">
        <f t="shared" si="13"/>
        <v>0</v>
      </c>
      <c r="AF13" s="672">
        <f>'[2]Seat-Isuzu'!Y13</f>
        <v>0</v>
      </c>
      <c r="AG13" s="673"/>
      <c r="AH13" s="674">
        <f t="shared" si="14"/>
        <v>0</v>
      </c>
      <c r="AI13" s="672">
        <f>'[2]Seat-Isuzu'!AB13</f>
        <v>0</v>
      </c>
      <c r="AJ13" s="673"/>
      <c r="AK13" s="674">
        <f t="shared" si="15"/>
        <v>0</v>
      </c>
      <c r="AL13" s="672">
        <f>'[2]Seat-Isuzu'!AE13</f>
        <v>0</v>
      </c>
      <c r="AM13" s="673"/>
      <c r="AN13" s="674">
        <f t="shared" si="16"/>
        <v>0</v>
      </c>
      <c r="AO13" s="688">
        <f t="shared" si="17"/>
        <v>0</v>
      </c>
      <c r="AP13" s="689">
        <f t="shared" si="17"/>
        <v>0</v>
      </c>
      <c r="AQ13" s="690">
        <f t="shared" si="18"/>
        <v>0</v>
      </c>
      <c r="AR13" s="672">
        <f>'[2]Seat-Isuzu'!AH13</f>
        <v>0</v>
      </c>
      <c r="AS13" s="673"/>
      <c r="AT13" s="674">
        <f t="shared" si="19"/>
        <v>0</v>
      </c>
      <c r="AU13" s="672">
        <f>'[2]Seat-Isuzu'!AK13</f>
        <v>0</v>
      </c>
      <c r="AV13" s="673"/>
      <c r="AW13" s="674">
        <f t="shared" si="20"/>
        <v>0</v>
      </c>
      <c r="AX13" s="672">
        <f>'[2]Seat-Isuzu'!AN13</f>
        <v>0</v>
      </c>
      <c r="AY13" s="672"/>
      <c r="AZ13" s="773">
        <f t="shared" si="21"/>
        <v>0</v>
      </c>
      <c r="BA13" s="688">
        <f t="shared" si="22"/>
        <v>0</v>
      </c>
      <c r="BB13" s="701">
        <f t="shared" si="22"/>
        <v>0</v>
      </c>
      <c r="BC13" s="706">
        <f t="shared" si="23"/>
        <v>0</v>
      </c>
      <c r="BD13" s="711">
        <f t="shared" si="0"/>
        <v>0</v>
      </c>
      <c r="BE13" s="715">
        <f t="shared" si="1"/>
        <v>0</v>
      </c>
      <c r="BF13" s="716">
        <f t="shared" si="24"/>
        <v>0</v>
      </c>
      <c r="BG13" s="717">
        <f t="shared" si="25"/>
        <v>0</v>
      </c>
      <c r="BH13" s="672">
        <f t="shared" si="26"/>
        <v>0</v>
      </c>
      <c r="BI13" s="677">
        <f t="shared" si="27"/>
        <v>0</v>
      </c>
      <c r="BJ13" s="541"/>
      <c r="BK13" s="380"/>
      <c r="BL13" s="374">
        <f>ROUND(VLOOKUP($B13,Test!$A$6:$K$58,5),0)/1000</f>
        <v>0</v>
      </c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  <c r="CG13" s="380"/>
      <c r="CH13" s="380"/>
      <c r="CI13" s="380"/>
      <c r="CJ13" s="380"/>
      <c r="CK13" s="380"/>
      <c r="CL13" s="380"/>
      <c r="CM13" s="380"/>
      <c r="CN13" s="380"/>
      <c r="CO13" s="380"/>
      <c r="CP13" s="380"/>
      <c r="CQ13" s="380"/>
      <c r="CR13" s="380"/>
      <c r="CS13" s="380"/>
      <c r="CT13" s="380"/>
      <c r="CU13" s="380"/>
      <c r="CV13" s="380"/>
      <c r="CW13" s="380"/>
      <c r="CX13" s="380"/>
      <c r="CY13" s="380"/>
      <c r="CZ13" s="380"/>
      <c r="DA13" s="380"/>
      <c r="DB13" s="380"/>
      <c r="DC13" s="380"/>
      <c r="DD13" s="380"/>
      <c r="DE13" s="380"/>
      <c r="DF13" s="380"/>
      <c r="DG13" s="380"/>
      <c r="DH13" s="380"/>
      <c r="DI13" s="380"/>
      <c r="DJ13" s="380"/>
      <c r="DK13" s="380"/>
      <c r="DL13" s="380"/>
      <c r="DM13" s="380"/>
      <c r="DN13" s="380"/>
      <c r="DO13" s="391"/>
      <c r="DP13" s="391"/>
      <c r="DQ13" s="380"/>
      <c r="DR13" s="380"/>
      <c r="DS13" s="380"/>
      <c r="DT13" s="380"/>
    </row>
    <row r="14" spans="1:124" s="383" customFormat="1" ht="33" customHeight="1">
      <c r="A14" s="388">
        <f t="shared" si="28"/>
        <v>8</v>
      </c>
      <c r="B14" s="399">
        <v>51307</v>
      </c>
      <c r="C14" s="536" t="s">
        <v>7</v>
      </c>
      <c r="D14" s="697" t="s">
        <v>258</v>
      </c>
      <c r="E14" s="672">
        <f>'[2]Seat-Isuzu'!D14</f>
        <v>310386.59499999997</v>
      </c>
      <c r="F14" s="673">
        <v>406204.33</v>
      </c>
      <c r="G14" s="674">
        <f t="shared" si="2"/>
        <v>-95817.735000000044</v>
      </c>
      <c r="H14" s="672">
        <f>'[2]Seat-Isuzu'!G14</f>
        <v>347260.3</v>
      </c>
      <c r="I14" s="673">
        <v>608512.32999999996</v>
      </c>
      <c r="J14" s="674">
        <f t="shared" si="3"/>
        <v>-261252.02999999997</v>
      </c>
      <c r="K14" s="672">
        <f>'[2]Seat-Isuzu'!J14</f>
        <v>498553.2</v>
      </c>
      <c r="L14" s="673">
        <v>602217.94999999995</v>
      </c>
      <c r="M14" s="773">
        <f t="shared" si="4"/>
        <v>-103664.74999999994</v>
      </c>
      <c r="N14" s="688">
        <f t="shared" si="5"/>
        <v>1156200.095</v>
      </c>
      <c r="O14" s="689">
        <f t="shared" si="5"/>
        <v>1616934.6099999999</v>
      </c>
      <c r="P14" s="690">
        <f t="shared" si="6"/>
        <v>-460734.5149999999</v>
      </c>
      <c r="Q14" s="672">
        <f>'[2]Seat-Isuzu'!M14</f>
        <v>471129.59999999998</v>
      </c>
      <c r="R14" s="673">
        <v>204270.72</v>
      </c>
      <c r="S14" s="674">
        <f t="shared" si="7"/>
        <v>266858.88</v>
      </c>
      <c r="T14" s="672">
        <f>'[2]Seat-Isuzu'!P14</f>
        <v>358690.94</v>
      </c>
      <c r="U14" s="673"/>
      <c r="V14" s="674">
        <f t="shared" si="8"/>
        <v>358690.94</v>
      </c>
      <c r="W14" s="672">
        <f>'[2]Seat-Isuzu'!S14</f>
        <v>293428.80599999998</v>
      </c>
      <c r="X14" s="673"/>
      <c r="Y14" s="773">
        <f t="shared" si="9"/>
        <v>293428.80599999998</v>
      </c>
      <c r="Z14" s="688">
        <f t="shared" si="10"/>
        <v>1123249.3459999999</v>
      </c>
      <c r="AA14" s="701">
        <f t="shared" si="10"/>
        <v>204270.72</v>
      </c>
      <c r="AB14" s="690">
        <f t="shared" si="11"/>
        <v>918978.62599999993</v>
      </c>
      <c r="AC14" s="779">
        <f t="shared" si="12"/>
        <v>2279449.4409999996</v>
      </c>
      <c r="AD14" s="776">
        <f t="shared" si="12"/>
        <v>1821205.3299999998</v>
      </c>
      <c r="AE14" s="777">
        <f t="shared" si="13"/>
        <v>458244.1109999998</v>
      </c>
      <c r="AF14" s="672">
        <f>'[2]Seat-Isuzu'!Y14</f>
        <v>323506.984</v>
      </c>
      <c r="AG14" s="673"/>
      <c r="AH14" s="674">
        <f t="shared" si="14"/>
        <v>323506.984</v>
      </c>
      <c r="AI14" s="672">
        <f>'[2]Seat-Isuzu'!AB14</f>
        <v>487113.908</v>
      </c>
      <c r="AJ14" s="673"/>
      <c r="AK14" s="674">
        <f t="shared" si="15"/>
        <v>487113.908</v>
      </c>
      <c r="AL14" s="672">
        <f>'[2]Seat-Isuzu'!AE14</f>
        <v>500477.96600000001</v>
      </c>
      <c r="AM14" s="673"/>
      <c r="AN14" s="674">
        <f t="shared" si="16"/>
        <v>500477.96600000001</v>
      </c>
      <c r="AO14" s="688">
        <f t="shared" si="17"/>
        <v>1311098.858</v>
      </c>
      <c r="AP14" s="689">
        <f t="shared" si="17"/>
        <v>0</v>
      </c>
      <c r="AQ14" s="690">
        <f t="shared" si="18"/>
        <v>1311098.858</v>
      </c>
      <c r="AR14" s="672">
        <f>'[2]Seat-Isuzu'!AH14</f>
        <v>409337.34399999998</v>
      </c>
      <c r="AS14" s="673"/>
      <c r="AT14" s="674">
        <f t="shared" si="19"/>
        <v>409337.34399999998</v>
      </c>
      <c r="AU14" s="672">
        <f>'[2]Seat-Isuzu'!AK14</f>
        <v>408771</v>
      </c>
      <c r="AV14" s="673"/>
      <c r="AW14" s="674">
        <f t="shared" si="20"/>
        <v>408771</v>
      </c>
      <c r="AX14" s="672">
        <f>'[2]Seat-Isuzu'!AN14</f>
        <v>194009.60000000001</v>
      </c>
      <c r="AY14" s="672"/>
      <c r="AZ14" s="773">
        <f t="shared" si="21"/>
        <v>194009.60000000001</v>
      </c>
      <c r="BA14" s="688">
        <f t="shared" si="22"/>
        <v>1012117.944</v>
      </c>
      <c r="BB14" s="701">
        <f t="shared" si="22"/>
        <v>0</v>
      </c>
      <c r="BC14" s="706">
        <f t="shared" si="23"/>
        <v>1012117.944</v>
      </c>
      <c r="BD14" s="711">
        <f t="shared" si="0"/>
        <v>2323216.8020000001</v>
      </c>
      <c r="BE14" s="715">
        <f t="shared" si="1"/>
        <v>0</v>
      </c>
      <c r="BF14" s="716">
        <f t="shared" si="24"/>
        <v>2323216.8020000001</v>
      </c>
      <c r="BG14" s="717">
        <f t="shared" si="25"/>
        <v>4602666.2429999998</v>
      </c>
      <c r="BH14" s="672">
        <f t="shared" si="26"/>
        <v>1821205.3299999998</v>
      </c>
      <c r="BI14" s="677">
        <f t="shared" si="27"/>
        <v>2781460.9129999997</v>
      </c>
      <c r="BJ14" s="541"/>
      <c r="BK14" s="380"/>
      <c r="BL14" s="374">
        <f>ROUND(VLOOKUP($B14,Test!$A$6:$K$58,5),0)/1000</f>
        <v>0</v>
      </c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  <c r="CO14" s="380"/>
      <c r="CP14" s="380"/>
      <c r="CQ14" s="380"/>
      <c r="CR14" s="380"/>
      <c r="CS14" s="380"/>
      <c r="CT14" s="380"/>
      <c r="CU14" s="380"/>
      <c r="CV14" s="380"/>
      <c r="CW14" s="380"/>
      <c r="CX14" s="380"/>
      <c r="CY14" s="380"/>
      <c r="CZ14" s="380"/>
      <c r="DA14" s="380"/>
      <c r="DB14" s="380"/>
      <c r="DC14" s="380"/>
      <c r="DD14" s="380"/>
      <c r="DE14" s="380"/>
      <c r="DF14" s="380"/>
      <c r="DG14" s="380"/>
      <c r="DH14" s="380"/>
      <c r="DI14" s="380"/>
      <c r="DJ14" s="380"/>
      <c r="DK14" s="380"/>
      <c r="DL14" s="380"/>
      <c r="DM14" s="380"/>
      <c r="DN14" s="380"/>
      <c r="DO14" s="391"/>
      <c r="DP14" s="391"/>
      <c r="DQ14" s="380"/>
      <c r="DR14" s="380"/>
      <c r="DS14" s="380"/>
      <c r="DT14" s="380"/>
    </row>
    <row r="15" spans="1:124" s="383" customFormat="1" ht="33" customHeight="1">
      <c r="A15" s="388">
        <f t="shared" si="28"/>
        <v>9</v>
      </c>
      <c r="B15" s="399">
        <v>51308</v>
      </c>
      <c r="C15" s="536" t="s">
        <v>8</v>
      </c>
      <c r="D15" s="697" t="s">
        <v>259</v>
      </c>
      <c r="E15" s="672">
        <f>'[2]Seat-Isuzu'!D15</f>
        <v>310320.73478971887</v>
      </c>
      <c r="F15" s="673">
        <v>399777</v>
      </c>
      <c r="G15" s="674">
        <f t="shared" si="2"/>
        <v>-89456.265210281126</v>
      </c>
      <c r="H15" s="672">
        <f>'[2]Seat-Isuzu'!G15</f>
        <v>300215.32468385564</v>
      </c>
      <c r="I15" s="673">
        <v>384885</v>
      </c>
      <c r="J15" s="674">
        <f t="shared" si="3"/>
        <v>-84669.675316144363</v>
      </c>
      <c r="K15" s="672">
        <f>'[2]Seat-Isuzu'!J15</f>
        <v>295436.33213819552</v>
      </c>
      <c r="L15" s="673">
        <v>384455</v>
      </c>
      <c r="M15" s="773">
        <f t="shared" si="4"/>
        <v>-89018.667861804483</v>
      </c>
      <c r="N15" s="688">
        <f t="shared" si="5"/>
        <v>905972.39161177003</v>
      </c>
      <c r="O15" s="689">
        <f t="shared" si="5"/>
        <v>1169117</v>
      </c>
      <c r="P15" s="690">
        <f t="shared" si="6"/>
        <v>-263144.60838822997</v>
      </c>
      <c r="Q15" s="672">
        <f>'[2]Seat-Isuzu'!M15</f>
        <v>312555.34569032455</v>
      </c>
      <c r="R15" s="673">
        <v>221987</v>
      </c>
      <c r="S15" s="674">
        <f t="shared" si="7"/>
        <v>90568.345690324553</v>
      </c>
      <c r="T15" s="672">
        <f>'[2]Seat-Isuzu'!P15</f>
        <v>364953.0755041918</v>
      </c>
      <c r="U15" s="673"/>
      <c r="V15" s="674">
        <f t="shared" si="8"/>
        <v>364953.0755041918</v>
      </c>
      <c r="W15" s="672">
        <f>'[2]Seat-Isuzu'!S15</f>
        <v>533777.00761080196</v>
      </c>
      <c r="X15" s="673"/>
      <c r="Y15" s="773">
        <f t="shared" si="9"/>
        <v>533777.00761080196</v>
      </c>
      <c r="Z15" s="688">
        <f t="shared" si="10"/>
        <v>1211285.4288053182</v>
      </c>
      <c r="AA15" s="701">
        <f t="shared" si="10"/>
        <v>221987</v>
      </c>
      <c r="AB15" s="690">
        <f t="shared" si="11"/>
        <v>989298.4288053182</v>
      </c>
      <c r="AC15" s="779">
        <f t="shared" si="12"/>
        <v>2117257.8204170885</v>
      </c>
      <c r="AD15" s="776">
        <f t="shared" si="12"/>
        <v>1391104</v>
      </c>
      <c r="AE15" s="777">
        <f t="shared" si="13"/>
        <v>726153.82041708846</v>
      </c>
      <c r="AF15" s="672">
        <f>'[2]Seat-Isuzu'!Y15</f>
        <v>468990.26870659518</v>
      </c>
      <c r="AG15" s="673"/>
      <c r="AH15" s="674">
        <f t="shared" si="14"/>
        <v>468990.26870659518</v>
      </c>
      <c r="AI15" s="672">
        <f>'[2]Seat-Isuzu'!AB15</f>
        <v>518404.07543323113</v>
      </c>
      <c r="AJ15" s="673"/>
      <c r="AK15" s="674">
        <f t="shared" si="15"/>
        <v>518404.07543323113</v>
      </c>
      <c r="AL15" s="672">
        <f>'[2]Seat-Isuzu'!AE15</f>
        <v>548478.30465544329</v>
      </c>
      <c r="AM15" s="673"/>
      <c r="AN15" s="674">
        <f t="shared" si="16"/>
        <v>548478.30465544329</v>
      </c>
      <c r="AO15" s="688">
        <f t="shared" si="17"/>
        <v>1535872.6487952694</v>
      </c>
      <c r="AP15" s="689">
        <f t="shared" si="17"/>
        <v>0</v>
      </c>
      <c r="AQ15" s="690">
        <f t="shared" si="18"/>
        <v>1535872.6487952694</v>
      </c>
      <c r="AR15" s="672">
        <f>'[2]Seat-Isuzu'!AH15</f>
        <v>621006.25338808785</v>
      </c>
      <c r="AS15" s="673"/>
      <c r="AT15" s="674">
        <f t="shared" si="19"/>
        <v>621006.25338808785</v>
      </c>
      <c r="AU15" s="672">
        <f>'[2]Seat-Isuzu'!AK15</f>
        <v>570505.46396946232</v>
      </c>
      <c r="AV15" s="673"/>
      <c r="AW15" s="674">
        <f t="shared" si="20"/>
        <v>570505.46396946232</v>
      </c>
      <c r="AX15" s="672">
        <f>'[2]Seat-Isuzu'!AN15</f>
        <v>471050.37143824756</v>
      </c>
      <c r="AY15" s="672"/>
      <c r="AZ15" s="773">
        <f t="shared" si="21"/>
        <v>471050.37143824756</v>
      </c>
      <c r="BA15" s="688">
        <f t="shared" si="22"/>
        <v>1662562.0887957979</v>
      </c>
      <c r="BB15" s="701">
        <f t="shared" si="22"/>
        <v>0</v>
      </c>
      <c r="BC15" s="706">
        <f t="shared" si="23"/>
        <v>1662562.0887957979</v>
      </c>
      <c r="BD15" s="711">
        <f t="shared" si="0"/>
        <v>3198434.7375910669</v>
      </c>
      <c r="BE15" s="715">
        <f t="shared" si="1"/>
        <v>0</v>
      </c>
      <c r="BF15" s="716">
        <f t="shared" si="24"/>
        <v>3198434.7375910669</v>
      </c>
      <c r="BG15" s="717">
        <f t="shared" si="25"/>
        <v>5315692.5580081549</v>
      </c>
      <c r="BH15" s="672">
        <f t="shared" si="26"/>
        <v>1391104</v>
      </c>
      <c r="BI15" s="677">
        <f t="shared" si="27"/>
        <v>3924588.5580081549</v>
      </c>
      <c r="BJ15" s="541"/>
      <c r="BK15" s="380"/>
      <c r="BL15" s="374">
        <f>ROUND(VLOOKUP($B15,Test!$A$6:$K$58,5),0)/1000</f>
        <v>0</v>
      </c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  <c r="CO15" s="380"/>
      <c r="CP15" s="380"/>
      <c r="CQ15" s="380"/>
      <c r="CR15" s="380"/>
      <c r="CS15" s="380"/>
      <c r="CT15" s="380"/>
      <c r="CU15" s="380"/>
      <c r="CV15" s="380"/>
      <c r="CW15" s="380"/>
      <c r="CX15" s="380"/>
      <c r="CY15" s="380"/>
      <c r="CZ15" s="380"/>
      <c r="DA15" s="380"/>
      <c r="DB15" s="380"/>
      <c r="DC15" s="380"/>
      <c r="DD15" s="380"/>
      <c r="DE15" s="380"/>
      <c r="DF15" s="380"/>
      <c r="DG15" s="380"/>
      <c r="DH15" s="380"/>
      <c r="DI15" s="380"/>
      <c r="DJ15" s="380"/>
      <c r="DK15" s="380"/>
      <c r="DL15" s="380"/>
      <c r="DM15" s="380"/>
      <c r="DN15" s="380"/>
      <c r="DO15" s="391"/>
      <c r="DP15" s="391"/>
      <c r="DQ15" s="380"/>
      <c r="DR15" s="380"/>
      <c r="DS15" s="380"/>
      <c r="DT15" s="380"/>
    </row>
    <row r="16" spans="1:124" s="383" customFormat="1" ht="33" customHeight="1">
      <c r="A16" s="388">
        <f t="shared" si="28"/>
        <v>10</v>
      </c>
      <c r="B16" s="399">
        <v>51309</v>
      </c>
      <c r="C16" s="536" t="s">
        <v>9</v>
      </c>
      <c r="D16" s="697" t="s">
        <v>260</v>
      </c>
      <c r="E16" s="672">
        <f>'[2]Seat-Isuzu'!D16</f>
        <v>0</v>
      </c>
      <c r="F16" s="673"/>
      <c r="G16" s="674">
        <f t="shared" si="2"/>
        <v>0</v>
      </c>
      <c r="H16" s="672">
        <f>'[2]Seat-Isuzu'!G16</f>
        <v>0</v>
      </c>
      <c r="I16" s="673"/>
      <c r="J16" s="674">
        <f t="shared" si="3"/>
        <v>0</v>
      </c>
      <c r="K16" s="672">
        <f>'[2]Seat-Isuzu'!J16</f>
        <v>0</v>
      </c>
      <c r="L16" s="673"/>
      <c r="M16" s="773">
        <f t="shared" si="4"/>
        <v>0</v>
      </c>
      <c r="N16" s="688">
        <f t="shared" si="5"/>
        <v>0</v>
      </c>
      <c r="O16" s="689">
        <f t="shared" si="5"/>
        <v>0</v>
      </c>
      <c r="P16" s="690">
        <f t="shared" si="6"/>
        <v>0</v>
      </c>
      <c r="Q16" s="672">
        <f>'[2]Seat-Isuzu'!M16</f>
        <v>0</v>
      </c>
      <c r="R16" s="673"/>
      <c r="S16" s="674">
        <f t="shared" si="7"/>
        <v>0</v>
      </c>
      <c r="T16" s="672">
        <f>'[2]Seat-Isuzu'!P16</f>
        <v>0</v>
      </c>
      <c r="U16" s="673"/>
      <c r="V16" s="674">
        <f t="shared" si="8"/>
        <v>0</v>
      </c>
      <c r="W16" s="672">
        <f>'[2]Seat-Isuzu'!S16</f>
        <v>0</v>
      </c>
      <c r="X16" s="673"/>
      <c r="Y16" s="773">
        <f t="shared" si="9"/>
        <v>0</v>
      </c>
      <c r="Z16" s="688">
        <f t="shared" si="10"/>
        <v>0</v>
      </c>
      <c r="AA16" s="701">
        <f t="shared" si="10"/>
        <v>0</v>
      </c>
      <c r="AB16" s="690">
        <f t="shared" si="11"/>
        <v>0</v>
      </c>
      <c r="AC16" s="779">
        <f t="shared" si="12"/>
        <v>0</v>
      </c>
      <c r="AD16" s="776">
        <f t="shared" si="12"/>
        <v>0</v>
      </c>
      <c r="AE16" s="777">
        <f t="shared" si="13"/>
        <v>0</v>
      </c>
      <c r="AF16" s="672">
        <f>'[2]Seat-Isuzu'!Y16</f>
        <v>0</v>
      </c>
      <c r="AG16" s="673"/>
      <c r="AH16" s="674">
        <f t="shared" si="14"/>
        <v>0</v>
      </c>
      <c r="AI16" s="672">
        <f>'[2]Seat-Isuzu'!AB16</f>
        <v>0</v>
      </c>
      <c r="AJ16" s="673"/>
      <c r="AK16" s="674">
        <f t="shared" si="15"/>
        <v>0</v>
      </c>
      <c r="AL16" s="672">
        <f>'[2]Seat-Isuzu'!AE16</f>
        <v>0</v>
      </c>
      <c r="AM16" s="673"/>
      <c r="AN16" s="674">
        <f t="shared" si="16"/>
        <v>0</v>
      </c>
      <c r="AO16" s="688">
        <f t="shared" si="17"/>
        <v>0</v>
      </c>
      <c r="AP16" s="689">
        <f t="shared" si="17"/>
        <v>0</v>
      </c>
      <c r="AQ16" s="690">
        <f t="shared" si="18"/>
        <v>0</v>
      </c>
      <c r="AR16" s="672">
        <f>'[2]Seat-Isuzu'!AH16</f>
        <v>0</v>
      </c>
      <c r="AS16" s="673"/>
      <c r="AT16" s="674">
        <f t="shared" si="19"/>
        <v>0</v>
      </c>
      <c r="AU16" s="672">
        <f>'[2]Seat-Isuzu'!AK16</f>
        <v>0</v>
      </c>
      <c r="AV16" s="673"/>
      <c r="AW16" s="674">
        <f t="shared" si="20"/>
        <v>0</v>
      </c>
      <c r="AX16" s="672">
        <f>'[2]Seat-Isuzu'!AN16</f>
        <v>0</v>
      </c>
      <c r="AY16" s="672"/>
      <c r="AZ16" s="773">
        <f t="shared" si="21"/>
        <v>0</v>
      </c>
      <c r="BA16" s="688">
        <f t="shared" si="22"/>
        <v>0</v>
      </c>
      <c r="BB16" s="701">
        <f t="shared" si="22"/>
        <v>0</v>
      </c>
      <c r="BC16" s="706">
        <f t="shared" si="23"/>
        <v>0</v>
      </c>
      <c r="BD16" s="711">
        <f t="shared" si="0"/>
        <v>0</v>
      </c>
      <c r="BE16" s="715">
        <f t="shared" si="1"/>
        <v>0</v>
      </c>
      <c r="BF16" s="716">
        <f t="shared" si="24"/>
        <v>0</v>
      </c>
      <c r="BG16" s="717">
        <f t="shared" si="25"/>
        <v>0</v>
      </c>
      <c r="BH16" s="672">
        <f t="shared" si="26"/>
        <v>0</v>
      </c>
      <c r="BI16" s="677">
        <f t="shared" si="27"/>
        <v>0</v>
      </c>
      <c r="BJ16" s="541"/>
      <c r="BK16" s="380"/>
      <c r="BL16" s="374">
        <f>ROUND(VLOOKUP($B16,Test!$A$6:$K$58,5),0)/1000</f>
        <v>0</v>
      </c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  <c r="CG16" s="380"/>
      <c r="CH16" s="380"/>
      <c r="CI16" s="380"/>
      <c r="CJ16" s="380"/>
      <c r="CK16" s="380"/>
      <c r="CL16" s="380"/>
      <c r="CM16" s="380"/>
      <c r="CN16" s="380"/>
      <c r="CO16" s="380"/>
      <c r="CP16" s="380"/>
      <c r="CQ16" s="380"/>
      <c r="CR16" s="380"/>
      <c r="CS16" s="380"/>
      <c r="CT16" s="380"/>
      <c r="CU16" s="380"/>
      <c r="CV16" s="380"/>
      <c r="CW16" s="380"/>
      <c r="CX16" s="380"/>
      <c r="CY16" s="380"/>
      <c r="CZ16" s="380"/>
      <c r="DA16" s="380"/>
      <c r="DB16" s="380"/>
      <c r="DC16" s="380"/>
      <c r="DD16" s="380"/>
      <c r="DE16" s="380"/>
      <c r="DF16" s="380"/>
      <c r="DG16" s="380"/>
      <c r="DH16" s="380"/>
      <c r="DI16" s="380"/>
      <c r="DJ16" s="380"/>
      <c r="DK16" s="380"/>
      <c r="DL16" s="380"/>
      <c r="DM16" s="380"/>
      <c r="DN16" s="380"/>
      <c r="DO16" s="391"/>
      <c r="DP16" s="391"/>
      <c r="DQ16" s="380"/>
      <c r="DR16" s="380"/>
      <c r="DS16" s="380"/>
      <c r="DT16" s="380"/>
    </row>
    <row r="17" spans="1:124" s="383" customFormat="1" ht="33" customHeight="1">
      <c r="A17" s="388">
        <f t="shared" si="28"/>
        <v>11</v>
      </c>
      <c r="B17" s="399">
        <v>51310</v>
      </c>
      <c r="C17" s="536" t="s">
        <v>10</v>
      </c>
      <c r="D17" s="697" t="s">
        <v>261</v>
      </c>
      <c r="E17" s="672">
        <f>'[2]Seat-Isuzu'!D17</f>
        <v>0</v>
      </c>
      <c r="F17" s="673"/>
      <c r="G17" s="674">
        <f t="shared" si="2"/>
        <v>0</v>
      </c>
      <c r="H17" s="672">
        <f>'[2]Seat-Isuzu'!G17</f>
        <v>0</v>
      </c>
      <c r="I17" s="673"/>
      <c r="J17" s="674">
        <f t="shared" si="3"/>
        <v>0</v>
      </c>
      <c r="K17" s="672">
        <f>'[2]Seat-Isuzu'!J17</f>
        <v>0</v>
      </c>
      <c r="L17" s="673"/>
      <c r="M17" s="773">
        <f t="shared" si="4"/>
        <v>0</v>
      </c>
      <c r="N17" s="688">
        <f t="shared" si="5"/>
        <v>0</v>
      </c>
      <c r="O17" s="689">
        <f t="shared" si="5"/>
        <v>0</v>
      </c>
      <c r="P17" s="690">
        <f t="shared" si="6"/>
        <v>0</v>
      </c>
      <c r="Q17" s="672">
        <f>'[2]Seat-Isuzu'!M17</f>
        <v>0</v>
      </c>
      <c r="R17" s="673"/>
      <c r="S17" s="674">
        <f t="shared" si="7"/>
        <v>0</v>
      </c>
      <c r="T17" s="672">
        <f>'[2]Seat-Isuzu'!P17</f>
        <v>0</v>
      </c>
      <c r="U17" s="673"/>
      <c r="V17" s="674">
        <f t="shared" si="8"/>
        <v>0</v>
      </c>
      <c r="W17" s="672">
        <f>'[2]Seat-Isuzu'!S17</f>
        <v>0</v>
      </c>
      <c r="X17" s="673"/>
      <c r="Y17" s="773">
        <f t="shared" si="9"/>
        <v>0</v>
      </c>
      <c r="Z17" s="688">
        <f t="shared" si="10"/>
        <v>0</v>
      </c>
      <c r="AA17" s="701">
        <f t="shared" si="10"/>
        <v>0</v>
      </c>
      <c r="AB17" s="690">
        <f t="shared" si="11"/>
        <v>0</v>
      </c>
      <c r="AC17" s="779">
        <f t="shared" si="12"/>
        <v>0</v>
      </c>
      <c r="AD17" s="776">
        <f t="shared" si="12"/>
        <v>0</v>
      </c>
      <c r="AE17" s="777">
        <f t="shared" si="13"/>
        <v>0</v>
      </c>
      <c r="AF17" s="672">
        <f>'[2]Seat-Isuzu'!Y17</f>
        <v>0</v>
      </c>
      <c r="AG17" s="673"/>
      <c r="AH17" s="674">
        <f t="shared" si="14"/>
        <v>0</v>
      </c>
      <c r="AI17" s="672">
        <f>'[2]Seat-Isuzu'!AB17</f>
        <v>0</v>
      </c>
      <c r="AJ17" s="673"/>
      <c r="AK17" s="674">
        <f t="shared" si="15"/>
        <v>0</v>
      </c>
      <c r="AL17" s="672">
        <f>'[2]Seat-Isuzu'!AE17</f>
        <v>0</v>
      </c>
      <c r="AM17" s="673"/>
      <c r="AN17" s="674">
        <f t="shared" si="16"/>
        <v>0</v>
      </c>
      <c r="AO17" s="688">
        <f t="shared" si="17"/>
        <v>0</v>
      </c>
      <c r="AP17" s="689">
        <f t="shared" si="17"/>
        <v>0</v>
      </c>
      <c r="AQ17" s="690">
        <f t="shared" si="18"/>
        <v>0</v>
      </c>
      <c r="AR17" s="672">
        <f>'[2]Seat-Isuzu'!AH17</f>
        <v>0</v>
      </c>
      <c r="AS17" s="673"/>
      <c r="AT17" s="674">
        <f t="shared" si="19"/>
        <v>0</v>
      </c>
      <c r="AU17" s="672">
        <f>'[2]Seat-Isuzu'!AK17</f>
        <v>0</v>
      </c>
      <c r="AV17" s="673"/>
      <c r="AW17" s="674">
        <f t="shared" si="20"/>
        <v>0</v>
      </c>
      <c r="AX17" s="672">
        <f>'[2]Seat-Isuzu'!AN17</f>
        <v>0</v>
      </c>
      <c r="AY17" s="672"/>
      <c r="AZ17" s="773">
        <f t="shared" si="21"/>
        <v>0</v>
      </c>
      <c r="BA17" s="688">
        <f t="shared" si="22"/>
        <v>0</v>
      </c>
      <c r="BB17" s="701">
        <f t="shared" si="22"/>
        <v>0</v>
      </c>
      <c r="BC17" s="706">
        <f t="shared" si="23"/>
        <v>0</v>
      </c>
      <c r="BD17" s="711">
        <f t="shared" si="0"/>
        <v>0</v>
      </c>
      <c r="BE17" s="715">
        <f t="shared" si="1"/>
        <v>0</v>
      </c>
      <c r="BF17" s="716">
        <f t="shared" si="24"/>
        <v>0</v>
      </c>
      <c r="BG17" s="717">
        <f t="shared" si="25"/>
        <v>0</v>
      </c>
      <c r="BH17" s="672">
        <f t="shared" si="26"/>
        <v>0</v>
      </c>
      <c r="BI17" s="677">
        <f t="shared" si="27"/>
        <v>0</v>
      </c>
      <c r="BJ17" s="541"/>
      <c r="BK17" s="380"/>
      <c r="BL17" s="374">
        <f>ROUND(VLOOKUP($B17,Test!$A$6:$K$58,5),0)/1000</f>
        <v>0</v>
      </c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  <c r="CG17" s="380"/>
      <c r="CH17" s="380"/>
      <c r="CI17" s="380"/>
      <c r="CJ17" s="380"/>
      <c r="CK17" s="380"/>
      <c r="CL17" s="380"/>
      <c r="CM17" s="380"/>
      <c r="CN17" s="380"/>
      <c r="CO17" s="380"/>
      <c r="CP17" s="380"/>
      <c r="CQ17" s="380"/>
      <c r="CR17" s="380"/>
      <c r="CS17" s="380"/>
      <c r="CT17" s="380"/>
      <c r="CU17" s="380"/>
      <c r="CV17" s="380"/>
      <c r="CW17" s="380"/>
      <c r="CX17" s="380"/>
      <c r="CY17" s="380"/>
      <c r="CZ17" s="380"/>
      <c r="DA17" s="380"/>
      <c r="DB17" s="380"/>
      <c r="DC17" s="380"/>
      <c r="DD17" s="380"/>
      <c r="DE17" s="380"/>
      <c r="DF17" s="380"/>
      <c r="DG17" s="380"/>
      <c r="DH17" s="380"/>
      <c r="DI17" s="380"/>
      <c r="DJ17" s="380"/>
      <c r="DK17" s="380"/>
      <c r="DL17" s="380"/>
      <c r="DM17" s="380"/>
      <c r="DN17" s="380"/>
      <c r="DO17" s="391"/>
      <c r="DP17" s="391"/>
      <c r="DQ17" s="380"/>
      <c r="DR17" s="380"/>
      <c r="DS17" s="380"/>
      <c r="DT17" s="380"/>
    </row>
    <row r="18" spans="1:124" s="383" customFormat="1" ht="33" customHeight="1">
      <c r="A18" s="388">
        <f t="shared" si="28"/>
        <v>12</v>
      </c>
      <c r="B18" s="399">
        <v>51311</v>
      </c>
      <c r="C18" s="536" t="s">
        <v>41</v>
      </c>
      <c r="D18" s="697" t="s">
        <v>262</v>
      </c>
      <c r="E18" s="672">
        <f>'[2]Seat-Isuzu'!D18</f>
        <v>0</v>
      </c>
      <c r="F18" s="673"/>
      <c r="G18" s="674">
        <f t="shared" si="2"/>
        <v>0</v>
      </c>
      <c r="H18" s="672">
        <f>'[2]Seat-Isuzu'!G18</f>
        <v>0</v>
      </c>
      <c r="I18" s="673"/>
      <c r="J18" s="674">
        <f t="shared" si="3"/>
        <v>0</v>
      </c>
      <c r="K18" s="672">
        <f>'[2]Seat-Isuzu'!J18</f>
        <v>0</v>
      </c>
      <c r="L18" s="673"/>
      <c r="M18" s="773">
        <f t="shared" si="4"/>
        <v>0</v>
      </c>
      <c r="N18" s="688">
        <f t="shared" si="5"/>
        <v>0</v>
      </c>
      <c r="O18" s="689">
        <f t="shared" si="5"/>
        <v>0</v>
      </c>
      <c r="P18" s="690">
        <f t="shared" si="6"/>
        <v>0</v>
      </c>
      <c r="Q18" s="672">
        <f>'[2]Seat-Isuzu'!M18</f>
        <v>0</v>
      </c>
      <c r="R18" s="673"/>
      <c r="S18" s="674">
        <f t="shared" si="7"/>
        <v>0</v>
      </c>
      <c r="T18" s="672">
        <f>'[2]Seat-Isuzu'!P18</f>
        <v>0</v>
      </c>
      <c r="U18" s="673"/>
      <c r="V18" s="674">
        <f t="shared" si="8"/>
        <v>0</v>
      </c>
      <c r="W18" s="672">
        <f>'[2]Seat-Isuzu'!S18</f>
        <v>0</v>
      </c>
      <c r="X18" s="673"/>
      <c r="Y18" s="773">
        <f t="shared" si="9"/>
        <v>0</v>
      </c>
      <c r="Z18" s="688">
        <f t="shared" si="10"/>
        <v>0</v>
      </c>
      <c r="AA18" s="701">
        <f t="shared" si="10"/>
        <v>0</v>
      </c>
      <c r="AB18" s="690">
        <f t="shared" si="11"/>
        <v>0</v>
      </c>
      <c r="AC18" s="779">
        <f t="shared" si="12"/>
        <v>0</v>
      </c>
      <c r="AD18" s="776">
        <f t="shared" si="12"/>
        <v>0</v>
      </c>
      <c r="AE18" s="777">
        <f t="shared" si="13"/>
        <v>0</v>
      </c>
      <c r="AF18" s="672">
        <f>'[2]Seat-Isuzu'!Y18</f>
        <v>0</v>
      </c>
      <c r="AG18" s="673"/>
      <c r="AH18" s="674">
        <f t="shared" si="14"/>
        <v>0</v>
      </c>
      <c r="AI18" s="672">
        <f>'[2]Seat-Isuzu'!AB18</f>
        <v>0</v>
      </c>
      <c r="AJ18" s="673"/>
      <c r="AK18" s="674">
        <f t="shared" si="15"/>
        <v>0</v>
      </c>
      <c r="AL18" s="672">
        <f>'[2]Seat-Isuzu'!AE18</f>
        <v>0</v>
      </c>
      <c r="AM18" s="673"/>
      <c r="AN18" s="674">
        <f t="shared" si="16"/>
        <v>0</v>
      </c>
      <c r="AO18" s="688">
        <f t="shared" si="17"/>
        <v>0</v>
      </c>
      <c r="AP18" s="689">
        <f t="shared" si="17"/>
        <v>0</v>
      </c>
      <c r="AQ18" s="690">
        <f t="shared" si="18"/>
        <v>0</v>
      </c>
      <c r="AR18" s="672">
        <f>'[2]Seat-Isuzu'!AH18</f>
        <v>0</v>
      </c>
      <c r="AS18" s="673"/>
      <c r="AT18" s="674">
        <f t="shared" si="19"/>
        <v>0</v>
      </c>
      <c r="AU18" s="672">
        <f>'[2]Seat-Isuzu'!AK18</f>
        <v>0</v>
      </c>
      <c r="AV18" s="673"/>
      <c r="AW18" s="674">
        <f t="shared" si="20"/>
        <v>0</v>
      </c>
      <c r="AX18" s="672">
        <f>'[2]Seat-Isuzu'!AN18</f>
        <v>0</v>
      </c>
      <c r="AY18" s="672"/>
      <c r="AZ18" s="773">
        <f t="shared" si="21"/>
        <v>0</v>
      </c>
      <c r="BA18" s="688">
        <f t="shared" si="22"/>
        <v>0</v>
      </c>
      <c r="BB18" s="701">
        <f t="shared" si="22"/>
        <v>0</v>
      </c>
      <c r="BC18" s="706">
        <f t="shared" si="23"/>
        <v>0</v>
      </c>
      <c r="BD18" s="711">
        <f t="shared" si="0"/>
        <v>0</v>
      </c>
      <c r="BE18" s="715">
        <f t="shared" si="1"/>
        <v>0</v>
      </c>
      <c r="BF18" s="716">
        <f t="shared" si="24"/>
        <v>0</v>
      </c>
      <c r="BG18" s="717">
        <f t="shared" si="25"/>
        <v>0</v>
      </c>
      <c r="BH18" s="672">
        <f t="shared" si="26"/>
        <v>0</v>
      </c>
      <c r="BI18" s="677">
        <f t="shared" si="27"/>
        <v>0</v>
      </c>
      <c r="BJ18" s="541"/>
      <c r="BK18" s="380"/>
      <c r="BL18" s="374">
        <f>ROUND(VLOOKUP($B18,Test!$A$6:$K$58,5),0)/1000</f>
        <v>0</v>
      </c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  <c r="CG18" s="380"/>
      <c r="CH18" s="380"/>
      <c r="CI18" s="380"/>
      <c r="CJ18" s="380"/>
      <c r="CK18" s="380"/>
      <c r="CL18" s="380"/>
      <c r="CM18" s="380"/>
      <c r="CN18" s="380"/>
      <c r="CO18" s="380"/>
      <c r="CP18" s="380"/>
      <c r="CQ18" s="380"/>
      <c r="CR18" s="380"/>
      <c r="CS18" s="380"/>
      <c r="CT18" s="380"/>
      <c r="CU18" s="380"/>
      <c r="CV18" s="380"/>
      <c r="CW18" s="380"/>
      <c r="CX18" s="380"/>
      <c r="CY18" s="380"/>
      <c r="CZ18" s="380"/>
      <c r="DA18" s="380"/>
      <c r="DB18" s="380"/>
      <c r="DC18" s="380"/>
      <c r="DD18" s="380"/>
      <c r="DE18" s="380"/>
      <c r="DF18" s="380"/>
      <c r="DG18" s="380"/>
      <c r="DH18" s="380"/>
      <c r="DI18" s="380"/>
      <c r="DJ18" s="380"/>
      <c r="DK18" s="380"/>
      <c r="DL18" s="380"/>
      <c r="DM18" s="380"/>
      <c r="DN18" s="380"/>
      <c r="DO18" s="391"/>
      <c r="DP18" s="391"/>
      <c r="DQ18" s="380"/>
      <c r="DR18" s="380"/>
      <c r="DS18" s="380"/>
      <c r="DT18" s="380"/>
    </row>
    <row r="19" spans="1:124" s="383" customFormat="1" ht="33" customHeight="1">
      <c r="A19" s="388">
        <f t="shared" si="28"/>
        <v>13</v>
      </c>
      <c r="B19" s="399">
        <v>51312</v>
      </c>
      <c r="C19" s="536" t="s">
        <v>62</v>
      </c>
      <c r="D19" s="698" t="s">
        <v>263</v>
      </c>
      <c r="E19" s="672">
        <f>'[2]Seat-Isuzu'!D19</f>
        <v>765529</v>
      </c>
      <c r="F19" s="673">
        <v>679280.55</v>
      </c>
      <c r="G19" s="674">
        <f t="shared" si="2"/>
        <v>86248.449999999953</v>
      </c>
      <c r="H19" s="672">
        <f>'[2]Seat-Isuzu'!G19</f>
        <v>422056</v>
      </c>
      <c r="I19" s="673">
        <v>895638.18</v>
      </c>
      <c r="J19" s="674">
        <f t="shared" si="3"/>
        <v>-473582.18000000005</v>
      </c>
      <c r="K19" s="672">
        <f>'[2]Seat-Isuzu'!J19</f>
        <v>671880</v>
      </c>
      <c r="L19" s="673">
        <v>925626.97</v>
      </c>
      <c r="M19" s="773">
        <f t="shared" si="4"/>
        <v>-253746.96999999997</v>
      </c>
      <c r="N19" s="688">
        <f t="shared" si="5"/>
        <v>1859465</v>
      </c>
      <c r="O19" s="689">
        <f t="shared" si="5"/>
        <v>2500545.7000000002</v>
      </c>
      <c r="P19" s="690">
        <f t="shared" si="6"/>
        <v>-641080.70000000019</v>
      </c>
      <c r="Q19" s="672">
        <f>'[2]Seat-Isuzu'!M19</f>
        <v>807380</v>
      </c>
      <c r="R19" s="673">
        <v>480624.76</v>
      </c>
      <c r="S19" s="674">
        <f t="shared" si="7"/>
        <v>326755.24</v>
      </c>
      <c r="T19" s="672">
        <f>'[2]Seat-Isuzu'!P19</f>
        <v>1498380</v>
      </c>
      <c r="U19" s="673"/>
      <c r="V19" s="674">
        <f t="shared" si="8"/>
        <v>1498380</v>
      </c>
      <c r="W19" s="672">
        <f>'[2]Seat-Isuzu'!S19</f>
        <v>209235</v>
      </c>
      <c r="X19" s="673"/>
      <c r="Y19" s="773">
        <f t="shared" si="9"/>
        <v>209235</v>
      </c>
      <c r="Z19" s="688">
        <f t="shared" si="10"/>
        <v>2514995</v>
      </c>
      <c r="AA19" s="701">
        <f t="shared" si="10"/>
        <v>480624.76</v>
      </c>
      <c r="AB19" s="690">
        <f t="shared" si="11"/>
        <v>2034370.24</v>
      </c>
      <c r="AC19" s="779">
        <f t="shared" si="12"/>
        <v>4374460</v>
      </c>
      <c r="AD19" s="776">
        <f t="shared" si="12"/>
        <v>2981170.46</v>
      </c>
      <c r="AE19" s="777">
        <f t="shared" si="13"/>
        <v>1393289.54</v>
      </c>
      <c r="AF19" s="672">
        <f>'[2]Seat-Isuzu'!Y19</f>
        <v>374665</v>
      </c>
      <c r="AG19" s="673"/>
      <c r="AH19" s="674">
        <f t="shared" si="14"/>
        <v>374665</v>
      </c>
      <c r="AI19" s="672">
        <f>'[2]Seat-Isuzu'!AB19</f>
        <v>80800</v>
      </c>
      <c r="AJ19" s="673"/>
      <c r="AK19" s="674">
        <f t="shared" si="15"/>
        <v>80800</v>
      </c>
      <c r="AL19" s="672">
        <f>'[2]Seat-Isuzu'!AE19</f>
        <v>457800</v>
      </c>
      <c r="AM19" s="673"/>
      <c r="AN19" s="674">
        <f t="shared" si="16"/>
        <v>457800</v>
      </c>
      <c r="AO19" s="688">
        <f t="shared" si="17"/>
        <v>913265</v>
      </c>
      <c r="AP19" s="689">
        <f t="shared" si="17"/>
        <v>0</v>
      </c>
      <c r="AQ19" s="690">
        <f t="shared" si="18"/>
        <v>913265</v>
      </c>
      <c r="AR19" s="672">
        <f>'[2]Seat-Isuzu'!AH19</f>
        <v>25800</v>
      </c>
      <c r="AS19" s="673"/>
      <c r="AT19" s="674">
        <f t="shared" si="19"/>
        <v>25800</v>
      </c>
      <c r="AU19" s="672">
        <f>'[2]Seat-Isuzu'!AK19</f>
        <v>15800</v>
      </c>
      <c r="AV19" s="673"/>
      <c r="AW19" s="674">
        <f t="shared" si="20"/>
        <v>15800</v>
      </c>
      <c r="AX19" s="672">
        <f>'[2]Seat-Isuzu'!AN19</f>
        <v>10800</v>
      </c>
      <c r="AY19" s="672"/>
      <c r="AZ19" s="773">
        <f t="shared" si="21"/>
        <v>10800</v>
      </c>
      <c r="BA19" s="688">
        <f t="shared" si="22"/>
        <v>52400</v>
      </c>
      <c r="BB19" s="701">
        <f t="shared" si="22"/>
        <v>0</v>
      </c>
      <c r="BC19" s="706">
        <f t="shared" si="23"/>
        <v>52400</v>
      </c>
      <c r="BD19" s="711">
        <f t="shared" si="0"/>
        <v>965665</v>
      </c>
      <c r="BE19" s="715">
        <f t="shared" si="1"/>
        <v>0</v>
      </c>
      <c r="BF19" s="716">
        <f t="shared" si="24"/>
        <v>965665</v>
      </c>
      <c r="BG19" s="717">
        <f t="shared" si="25"/>
        <v>5340125</v>
      </c>
      <c r="BH19" s="672">
        <f t="shared" si="26"/>
        <v>2981170.46</v>
      </c>
      <c r="BI19" s="677">
        <f t="shared" si="27"/>
        <v>2358954.54</v>
      </c>
      <c r="BJ19" s="541"/>
      <c r="BK19" s="380"/>
      <c r="BL19" s="374">
        <f>ROUND(VLOOKUP($B19,Test!$A$6:$K$58,5),0)/1000</f>
        <v>0</v>
      </c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  <c r="CG19" s="380"/>
      <c r="CH19" s="380"/>
      <c r="CI19" s="380"/>
      <c r="CJ19" s="380"/>
      <c r="CK19" s="380"/>
      <c r="CL19" s="380"/>
      <c r="CM19" s="380"/>
      <c r="CN19" s="380"/>
      <c r="CO19" s="380"/>
      <c r="CP19" s="380"/>
      <c r="CQ19" s="380"/>
      <c r="CR19" s="380"/>
      <c r="CS19" s="380"/>
      <c r="CT19" s="380"/>
      <c r="CU19" s="380"/>
      <c r="CV19" s="380"/>
      <c r="CW19" s="380"/>
      <c r="CX19" s="380"/>
      <c r="CY19" s="380"/>
      <c r="CZ19" s="380"/>
      <c r="DA19" s="380"/>
      <c r="DB19" s="380"/>
      <c r="DC19" s="380"/>
      <c r="DD19" s="380"/>
      <c r="DE19" s="380"/>
      <c r="DF19" s="380"/>
      <c r="DG19" s="380"/>
      <c r="DH19" s="380"/>
      <c r="DI19" s="380"/>
      <c r="DJ19" s="380"/>
      <c r="DK19" s="380"/>
      <c r="DL19" s="380"/>
      <c r="DM19" s="380"/>
      <c r="DN19" s="380"/>
      <c r="DO19" s="391"/>
      <c r="DP19" s="391"/>
      <c r="DQ19" s="380"/>
      <c r="DR19" s="380"/>
      <c r="DS19" s="380"/>
      <c r="DT19" s="380"/>
    </row>
    <row r="20" spans="1:124" s="383" customFormat="1" ht="33" customHeight="1">
      <c r="A20" s="388">
        <f t="shared" si="28"/>
        <v>14</v>
      </c>
      <c r="B20" s="399">
        <v>51313</v>
      </c>
      <c r="C20" s="536" t="s">
        <v>11</v>
      </c>
      <c r="D20" s="698" t="s">
        <v>264</v>
      </c>
      <c r="E20" s="672">
        <f>'[2]Seat-Isuzu'!D20</f>
        <v>0</v>
      </c>
      <c r="F20" s="673">
        <v>0</v>
      </c>
      <c r="G20" s="674">
        <f t="shared" si="2"/>
        <v>0</v>
      </c>
      <c r="H20" s="672">
        <f>'[2]Seat-Isuzu'!G20</f>
        <v>0</v>
      </c>
      <c r="I20" s="673">
        <v>0</v>
      </c>
      <c r="J20" s="674">
        <f t="shared" si="3"/>
        <v>0</v>
      </c>
      <c r="K20" s="672">
        <f>'[2]Seat-Isuzu'!J20</f>
        <v>0</v>
      </c>
      <c r="L20" s="673">
        <v>0</v>
      </c>
      <c r="M20" s="773">
        <f t="shared" si="4"/>
        <v>0</v>
      </c>
      <c r="N20" s="688">
        <f t="shared" si="5"/>
        <v>0</v>
      </c>
      <c r="O20" s="689">
        <f t="shared" si="5"/>
        <v>0</v>
      </c>
      <c r="P20" s="690">
        <f t="shared" si="6"/>
        <v>0</v>
      </c>
      <c r="Q20" s="672">
        <f>'[2]Seat-Isuzu'!M20</f>
        <v>0</v>
      </c>
      <c r="R20" s="673">
        <v>0</v>
      </c>
      <c r="S20" s="674">
        <f t="shared" si="7"/>
        <v>0</v>
      </c>
      <c r="T20" s="672">
        <f>'[2]Seat-Isuzu'!P20</f>
        <v>0</v>
      </c>
      <c r="U20" s="673"/>
      <c r="V20" s="674">
        <f t="shared" si="8"/>
        <v>0</v>
      </c>
      <c r="W20" s="672">
        <f>'[2]Seat-Isuzu'!S20</f>
        <v>0</v>
      </c>
      <c r="X20" s="673"/>
      <c r="Y20" s="773">
        <f t="shared" si="9"/>
        <v>0</v>
      </c>
      <c r="Z20" s="688">
        <f t="shared" si="10"/>
        <v>0</v>
      </c>
      <c r="AA20" s="701">
        <f t="shared" si="10"/>
        <v>0</v>
      </c>
      <c r="AB20" s="690">
        <f t="shared" si="11"/>
        <v>0</v>
      </c>
      <c r="AC20" s="779">
        <f t="shared" si="12"/>
        <v>0</v>
      </c>
      <c r="AD20" s="776">
        <f t="shared" si="12"/>
        <v>0</v>
      </c>
      <c r="AE20" s="777">
        <f t="shared" si="13"/>
        <v>0</v>
      </c>
      <c r="AF20" s="672">
        <f>'[2]Seat-Isuzu'!Y20</f>
        <v>0</v>
      </c>
      <c r="AG20" s="673"/>
      <c r="AH20" s="674">
        <f t="shared" si="14"/>
        <v>0</v>
      </c>
      <c r="AI20" s="672">
        <f>'[2]Seat-Isuzu'!AB20</f>
        <v>0</v>
      </c>
      <c r="AJ20" s="673"/>
      <c r="AK20" s="674">
        <f t="shared" si="15"/>
        <v>0</v>
      </c>
      <c r="AL20" s="672">
        <f>'[2]Seat-Isuzu'!AE20</f>
        <v>0</v>
      </c>
      <c r="AM20" s="673"/>
      <c r="AN20" s="674">
        <f t="shared" si="16"/>
        <v>0</v>
      </c>
      <c r="AO20" s="688">
        <f t="shared" si="17"/>
        <v>0</v>
      </c>
      <c r="AP20" s="689">
        <f t="shared" si="17"/>
        <v>0</v>
      </c>
      <c r="AQ20" s="690">
        <f t="shared" si="18"/>
        <v>0</v>
      </c>
      <c r="AR20" s="672">
        <f>'[2]Seat-Isuzu'!AH20</f>
        <v>0</v>
      </c>
      <c r="AS20" s="673"/>
      <c r="AT20" s="674">
        <f t="shared" si="19"/>
        <v>0</v>
      </c>
      <c r="AU20" s="672">
        <f>'[2]Seat-Isuzu'!AK20</f>
        <v>0</v>
      </c>
      <c r="AV20" s="673"/>
      <c r="AW20" s="674">
        <f t="shared" si="20"/>
        <v>0</v>
      </c>
      <c r="AX20" s="672">
        <f>'[2]Seat-Isuzu'!AN20</f>
        <v>0</v>
      </c>
      <c r="AY20" s="672"/>
      <c r="AZ20" s="773">
        <f t="shared" si="21"/>
        <v>0</v>
      </c>
      <c r="BA20" s="688">
        <f t="shared" si="22"/>
        <v>0</v>
      </c>
      <c r="BB20" s="701">
        <f t="shared" si="22"/>
        <v>0</v>
      </c>
      <c r="BC20" s="706">
        <f t="shared" si="23"/>
        <v>0</v>
      </c>
      <c r="BD20" s="711">
        <f t="shared" si="0"/>
        <v>0</v>
      </c>
      <c r="BE20" s="715">
        <f t="shared" si="1"/>
        <v>0</v>
      </c>
      <c r="BF20" s="716">
        <f t="shared" si="24"/>
        <v>0</v>
      </c>
      <c r="BG20" s="717">
        <f t="shared" si="25"/>
        <v>0</v>
      </c>
      <c r="BH20" s="672">
        <f t="shared" si="26"/>
        <v>0</v>
      </c>
      <c r="BI20" s="677">
        <f t="shared" si="27"/>
        <v>0</v>
      </c>
      <c r="BJ20" s="541"/>
      <c r="BK20" s="380"/>
      <c r="BL20" s="374">
        <f>ROUND(VLOOKUP($B20,Test!$A$6:$K$58,5),0)/1000</f>
        <v>0</v>
      </c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  <c r="CG20" s="380"/>
      <c r="CH20" s="380"/>
      <c r="CI20" s="380"/>
      <c r="CJ20" s="380"/>
      <c r="CK20" s="380"/>
      <c r="CL20" s="380"/>
      <c r="CM20" s="380"/>
      <c r="CN20" s="380"/>
      <c r="CO20" s="380"/>
      <c r="CP20" s="380"/>
      <c r="CQ20" s="380"/>
      <c r="CR20" s="380"/>
      <c r="CS20" s="380"/>
      <c r="CT20" s="380"/>
      <c r="CU20" s="380"/>
      <c r="CV20" s="380"/>
      <c r="CW20" s="380"/>
      <c r="CX20" s="380"/>
      <c r="CY20" s="380"/>
      <c r="CZ20" s="380"/>
      <c r="DA20" s="380"/>
      <c r="DB20" s="380"/>
      <c r="DC20" s="380"/>
      <c r="DD20" s="380"/>
      <c r="DE20" s="380"/>
      <c r="DF20" s="380"/>
      <c r="DG20" s="380"/>
      <c r="DH20" s="380"/>
      <c r="DI20" s="380"/>
      <c r="DJ20" s="380"/>
      <c r="DK20" s="380"/>
      <c r="DL20" s="380"/>
      <c r="DM20" s="380"/>
      <c r="DN20" s="380"/>
      <c r="DO20" s="391"/>
      <c r="DP20" s="391"/>
      <c r="DQ20" s="380"/>
      <c r="DR20" s="380"/>
      <c r="DS20" s="380"/>
      <c r="DT20" s="380"/>
    </row>
    <row r="21" spans="1:124" s="383" customFormat="1" ht="33" customHeight="1">
      <c r="A21" s="388">
        <f t="shared" si="28"/>
        <v>15</v>
      </c>
      <c r="B21" s="399">
        <v>51314</v>
      </c>
      <c r="C21" s="536" t="s">
        <v>12</v>
      </c>
      <c r="D21" s="698" t="s">
        <v>265</v>
      </c>
      <c r="E21" s="672">
        <f>'[2]Seat-Isuzu'!D21</f>
        <v>0</v>
      </c>
      <c r="F21" s="673"/>
      <c r="G21" s="674">
        <f t="shared" si="2"/>
        <v>0</v>
      </c>
      <c r="H21" s="672">
        <f>'[2]Seat-Isuzu'!G21</f>
        <v>0</v>
      </c>
      <c r="I21" s="673"/>
      <c r="J21" s="674">
        <f t="shared" si="3"/>
        <v>0</v>
      </c>
      <c r="K21" s="672">
        <f>'[2]Seat-Isuzu'!J21</f>
        <v>0</v>
      </c>
      <c r="L21" s="673"/>
      <c r="M21" s="773">
        <f t="shared" si="4"/>
        <v>0</v>
      </c>
      <c r="N21" s="688">
        <f t="shared" si="5"/>
        <v>0</v>
      </c>
      <c r="O21" s="689">
        <f t="shared" si="5"/>
        <v>0</v>
      </c>
      <c r="P21" s="690">
        <f t="shared" si="6"/>
        <v>0</v>
      </c>
      <c r="Q21" s="672">
        <f>'[2]Seat-Isuzu'!M21</f>
        <v>0</v>
      </c>
      <c r="R21" s="673"/>
      <c r="S21" s="674">
        <f t="shared" si="7"/>
        <v>0</v>
      </c>
      <c r="T21" s="672">
        <f>'[2]Seat-Isuzu'!P21</f>
        <v>0</v>
      </c>
      <c r="U21" s="673"/>
      <c r="V21" s="674">
        <f t="shared" si="8"/>
        <v>0</v>
      </c>
      <c r="W21" s="672">
        <f>'[2]Seat-Isuzu'!S21</f>
        <v>0</v>
      </c>
      <c r="X21" s="673"/>
      <c r="Y21" s="773">
        <f t="shared" si="9"/>
        <v>0</v>
      </c>
      <c r="Z21" s="688">
        <f t="shared" si="10"/>
        <v>0</v>
      </c>
      <c r="AA21" s="701">
        <f t="shared" si="10"/>
        <v>0</v>
      </c>
      <c r="AB21" s="690">
        <f t="shared" si="11"/>
        <v>0</v>
      </c>
      <c r="AC21" s="779">
        <f t="shared" si="12"/>
        <v>0</v>
      </c>
      <c r="AD21" s="776">
        <f t="shared" si="12"/>
        <v>0</v>
      </c>
      <c r="AE21" s="777">
        <f t="shared" si="13"/>
        <v>0</v>
      </c>
      <c r="AF21" s="672">
        <f>'[2]Seat-Isuzu'!Y21</f>
        <v>0</v>
      </c>
      <c r="AG21" s="673"/>
      <c r="AH21" s="674">
        <f t="shared" si="14"/>
        <v>0</v>
      </c>
      <c r="AI21" s="672">
        <f>'[2]Seat-Isuzu'!AB21</f>
        <v>0</v>
      </c>
      <c r="AJ21" s="673"/>
      <c r="AK21" s="674">
        <f t="shared" si="15"/>
        <v>0</v>
      </c>
      <c r="AL21" s="672">
        <f>'[2]Seat-Isuzu'!AE21</f>
        <v>0</v>
      </c>
      <c r="AM21" s="673"/>
      <c r="AN21" s="674">
        <f t="shared" si="16"/>
        <v>0</v>
      </c>
      <c r="AO21" s="688">
        <f t="shared" si="17"/>
        <v>0</v>
      </c>
      <c r="AP21" s="689">
        <f t="shared" si="17"/>
        <v>0</v>
      </c>
      <c r="AQ21" s="690">
        <f t="shared" si="18"/>
        <v>0</v>
      </c>
      <c r="AR21" s="672">
        <f>'[2]Seat-Isuzu'!AH21</f>
        <v>0</v>
      </c>
      <c r="AS21" s="673"/>
      <c r="AT21" s="674">
        <f t="shared" si="19"/>
        <v>0</v>
      </c>
      <c r="AU21" s="672">
        <f>'[2]Seat-Isuzu'!AK21</f>
        <v>0</v>
      </c>
      <c r="AV21" s="673"/>
      <c r="AW21" s="674">
        <f t="shared" si="20"/>
        <v>0</v>
      </c>
      <c r="AX21" s="672">
        <f>'[2]Seat-Isuzu'!AN21</f>
        <v>0</v>
      </c>
      <c r="AY21" s="672"/>
      <c r="AZ21" s="773">
        <f t="shared" si="21"/>
        <v>0</v>
      </c>
      <c r="BA21" s="688">
        <f t="shared" si="22"/>
        <v>0</v>
      </c>
      <c r="BB21" s="701">
        <f t="shared" si="22"/>
        <v>0</v>
      </c>
      <c r="BC21" s="706">
        <f t="shared" si="23"/>
        <v>0</v>
      </c>
      <c r="BD21" s="711">
        <f t="shared" si="0"/>
        <v>0</v>
      </c>
      <c r="BE21" s="715">
        <f t="shared" si="1"/>
        <v>0</v>
      </c>
      <c r="BF21" s="716">
        <f t="shared" si="24"/>
        <v>0</v>
      </c>
      <c r="BG21" s="717">
        <f t="shared" si="25"/>
        <v>0</v>
      </c>
      <c r="BH21" s="672">
        <f t="shared" si="26"/>
        <v>0</v>
      </c>
      <c r="BI21" s="677">
        <f t="shared" si="27"/>
        <v>0</v>
      </c>
      <c r="BJ21" s="541"/>
      <c r="BK21" s="380"/>
      <c r="BL21" s="374">
        <f>ROUND(VLOOKUP($B21,Test!$A$6:$K$58,5),0)/1000</f>
        <v>0</v>
      </c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  <c r="CG21" s="380"/>
      <c r="CH21" s="380"/>
      <c r="CI21" s="380"/>
      <c r="CJ21" s="380"/>
      <c r="CK21" s="380"/>
      <c r="CL21" s="380"/>
      <c r="CM21" s="380"/>
      <c r="CN21" s="380"/>
      <c r="CO21" s="380"/>
      <c r="CP21" s="380"/>
      <c r="CQ21" s="380"/>
      <c r="CR21" s="380"/>
      <c r="CS21" s="380"/>
      <c r="CT21" s="380"/>
      <c r="CU21" s="380"/>
      <c r="CV21" s="380"/>
      <c r="CW21" s="380"/>
      <c r="CX21" s="380"/>
      <c r="CY21" s="380"/>
      <c r="CZ21" s="380"/>
      <c r="DA21" s="380"/>
      <c r="DB21" s="380"/>
      <c r="DC21" s="380"/>
      <c r="DD21" s="380"/>
      <c r="DE21" s="380"/>
      <c r="DF21" s="380"/>
      <c r="DG21" s="380"/>
      <c r="DH21" s="380"/>
      <c r="DI21" s="380"/>
      <c r="DJ21" s="380"/>
      <c r="DK21" s="380"/>
      <c r="DL21" s="380"/>
      <c r="DM21" s="380"/>
      <c r="DN21" s="380"/>
      <c r="DO21" s="391"/>
      <c r="DP21" s="391"/>
      <c r="DQ21" s="380"/>
      <c r="DR21" s="380"/>
      <c r="DS21" s="380"/>
      <c r="DT21" s="380"/>
    </row>
    <row r="22" spans="1:124" s="383" customFormat="1" ht="33" customHeight="1">
      <c r="A22" s="388">
        <f t="shared" si="28"/>
        <v>16</v>
      </c>
      <c r="B22" s="399">
        <v>51315</v>
      </c>
      <c r="C22" s="536" t="s">
        <v>59</v>
      </c>
      <c r="D22" s="698" t="s">
        <v>266</v>
      </c>
      <c r="E22" s="672">
        <f>'[2]Seat-Isuzu'!D22</f>
        <v>0</v>
      </c>
      <c r="F22" s="673"/>
      <c r="G22" s="674">
        <f t="shared" si="2"/>
        <v>0</v>
      </c>
      <c r="H22" s="672">
        <f>'[2]Seat-Isuzu'!G22</f>
        <v>0</v>
      </c>
      <c r="I22" s="673"/>
      <c r="J22" s="674">
        <f t="shared" si="3"/>
        <v>0</v>
      </c>
      <c r="K22" s="672">
        <f>'[2]Seat-Isuzu'!J22</f>
        <v>0</v>
      </c>
      <c r="L22" s="673"/>
      <c r="M22" s="773">
        <f t="shared" si="4"/>
        <v>0</v>
      </c>
      <c r="N22" s="688">
        <f t="shared" si="5"/>
        <v>0</v>
      </c>
      <c r="O22" s="689">
        <f t="shared" si="5"/>
        <v>0</v>
      </c>
      <c r="P22" s="690">
        <f t="shared" si="6"/>
        <v>0</v>
      </c>
      <c r="Q22" s="672">
        <f>'[2]Seat-Isuzu'!M22</f>
        <v>0</v>
      </c>
      <c r="R22" s="673"/>
      <c r="S22" s="674">
        <f t="shared" si="7"/>
        <v>0</v>
      </c>
      <c r="T22" s="672">
        <f>'[2]Seat-Isuzu'!P22</f>
        <v>0</v>
      </c>
      <c r="U22" s="673"/>
      <c r="V22" s="674">
        <f t="shared" si="8"/>
        <v>0</v>
      </c>
      <c r="W22" s="672">
        <f>'[2]Seat-Isuzu'!S22</f>
        <v>0</v>
      </c>
      <c r="X22" s="673"/>
      <c r="Y22" s="773">
        <f t="shared" si="9"/>
        <v>0</v>
      </c>
      <c r="Z22" s="688">
        <f t="shared" si="10"/>
        <v>0</v>
      </c>
      <c r="AA22" s="701">
        <f t="shared" si="10"/>
        <v>0</v>
      </c>
      <c r="AB22" s="690">
        <f t="shared" si="11"/>
        <v>0</v>
      </c>
      <c r="AC22" s="779">
        <f t="shared" si="12"/>
        <v>0</v>
      </c>
      <c r="AD22" s="776">
        <f t="shared" si="12"/>
        <v>0</v>
      </c>
      <c r="AE22" s="777">
        <f t="shared" si="13"/>
        <v>0</v>
      </c>
      <c r="AF22" s="672">
        <f>'[2]Seat-Isuzu'!Y22</f>
        <v>0</v>
      </c>
      <c r="AG22" s="673"/>
      <c r="AH22" s="674">
        <f t="shared" si="14"/>
        <v>0</v>
      </c>
      <c r="AI22" s="672">
        <f>'[2]Seat-Isuzu'!AB22</f>
        <v>0</v>
      </c>
      <c r="AJ22" s="673"/>
      <c r="AK22" s="674">
        <f t="shared" si="15"/>
        <v>0</v>
      </c>
      <c r="AL22" s="672">
        <f>'[2]Seat-Isuzu'!AE22</f>
        <v>0</v>
      </c>
      <c r="AM22" s="673"/>
      <c r="AN22" s="674">
        <f t="shared" si="16"/>
        <v>0</v>
      </c>
      <c r="AO22" s="688">
        <f t="shared" si="17"/>
        <v>0</v>
      </c>
      <c r="AP22" s="689">
        <f t="shared" si="17"/>
        <v>0</v>
      </c>
      <c r="AQ22" s="690">
        <f t="shared" si="18"/>
        <v>0</v>
      </c>
      <c r="AR22" s="672">
        <f>'[2]Seat-Isuzu'!AH22</f>
        <v>0</v>
      </c>
      <c r="AS22" s="673"/>
      <c r="AT22" s="674">
        <f t="shared" si="19"/>
        <v>0</v>
      </c>
      <c r="AU22" s="672">
        <f>'[2]Seat-Isuzu'!AK22</f>
        <v>0</v>
      </c>
      <c r="AV22" s="673"/>
      <c r="AW22" s="674">
        <f t="shared" si="20"/>
        <v>0</v>
      </c>
      <c r="AX22" s="672">
        <f>'[2]Seat-Isuzu'!AN22</f>
        <v>0</v>
      </c>
      <c r="AY22" s="672"/>
      <c r="AZ22" s="773">
        <f t="shared" si="21"/>
        <v>0</v>
      </c>
      <c r="BA22" s="688">
        <f t="shared" si="22"/>
        <v>0</v>
      </c>
      <c r="BB22" s="701">
        <f t="shared" si="22"/>
        <v>0</v>
      </c>
      <c r="BC22" s="706">
        <f t="shared" si="23"/>
        <v>0</v>
      </c>
      <c r="BD22" s="711">
        <f t="shared" si="0"/>
        <v>0</v>
      </c>
      <c r="BE22" s="715">
        <f t="shared" si="1"/>
        <v>0</v>
      </c>
      <c r="BF22" s="716">
        <f t="shared" si="24"/>
        <v>0</v>
      </c>
      <c r="BG22" s="717">
        <f t="shared" si="25"/>
        <v>0</v>
      </c>
      <c r="BH22" s="672">
        <f t="shared" si="26"/>
        <v>0</v>
      </c>
      <c r="BI22" s="677">
        <f t="shared" si="27"/>
        <v>0</v>
      </c>
      <c r="BJ22" s="541"/>
      <c r="BK22" s="380"/>
      <c r="BL22" s="374">
        <f>ROUND(VLOOKUP($B22,Test!$A$6:$K$58,5),0)/1000</f>
        <v>0</v>
      </c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  <c r="CG22" s="380"/>
      <c r="CH22" s="380"/>
      <c r="CI22" s="380"/>
      <c r="CJ22" s="380"/>
      <c r="CK22" s="380"/>
      <c r="CL22" s="380"/>
      <c r="CM22" s="380"/>
      <c r="CN22" s="380"/>
      <c r="CO22" s="380"/>
      <c r="CP22" s="380"/>
      <c r="CQ22" s="380"/>
      <c r="CR22" s="380"/>
      <c r="CS22" s="380"/>
      <c r="CT22" s="380"/>
      <c r="CU22" s="380"/>
      <c r="CV22" s="380"/>
      <c r="CW22" s="380"/>
      <c r="CX22" s="380"/>
      <c r="CY22" s="380"/>
      <c r="CZ22" s="380"/>
      <c r="DA22" s="380"/>
      <c r="DB22" s="380"/>
      <c r="DC22" s="380"/>
      <c r="DD22" s="380"/>
      <c r="DE22" s="380"/>
      <c r="DF22" s="380"/>
      <c r="DG22" s="380"/>
      <c r="DH22" s="380"/>
      <c r="DI22" s="380"/>
      <c r="DJ22" s="380"/>
      <c r="DK22" s="380"/>
      <c r="DL22" s="380"/>
      <c r="DM22" s="380"/>
      <c r="DN22" s="380"/>
      <c r="DO22" s="391"/>
      <c r="DP22" s="391"/>
      <c r="DQ22" s="380"/>
      <c r="DR22" s="380"/>
      <c r="DS22" s="380"/>
      <c r="DT22" s="380"/>
    </row>
    <row r="23" spans="1:124" s="383" customFormat="1" ht="33" customHeight="1">
      <c r="A23" s="388">
        <f t="shared" si="28"/>
        <v>17</v>
      </c>
      <c r="B23" s="399">
        <v>51399</v>
      </c>
      <c r="C23" s="536" t="s">
        <v>13</v>
      </c>
      <c r="D23" s="698" t="s">
        <v>267</v>
      </c>
      <c r="E23" s="672">
        <f>'[2]Seat-Isuzu'!D23</f>
        <v>431682.8</v>
      </c>
      <c r="F23" s="673">
        <v>158668.06</v>
      </c>
      <c r="G23" s="674">
        <f t="shared" si="2"/>
        <v>273014.74</v>
      </c>
      <c r="H23" s="672">
        <f>'[2]Seat-Isuzu'!G23</f>
        <v>451346.95</v>
      </c>
      <c r="I23" s="673">
        <v>289705.68</v>
      </c>
      <c r="J23" s="674">
        <f t="shared" si="3"/>
        <v>161641.27000000002</v>
      </c>
      <c r="K23" s="672">
        <f>'[2]Seat-Isuzu'!J23</f>
        <v>467785.1</v>
      </c>
      <c r="L23" s="673">
        <v>198711.43</v>
      </c>
      <c r="M23" s="773">
        <f t="shared" si="4"/>
        <v>269073.67</v>
      </c>
      <c r="N23" s="688">
        <f t="shared" si="5"/>
        <v>1350814.85</v>
      </c>
      <c r="O23" s="689">
        <f t="shared" si="5"/>
        <v>647085.16999999993</v>
      </c>
      <c r="P23" s="690">
        <f t="shared" si="6"/>
        <v>703729.68000000017</v>
      </c>
      <c r="Q23" s="672">
        <f>'[2]Seat-Isuzu'!M23</f>
        <v>412207.88</v>
      </c>
      <c r="R23" s="673">
        <v>101298.24000000001</v>
      </c>
      <c r="S23" s="674">
        <f t="shared" si="7"/>
        <v>310909.64</v>
      </c>
      <c r="T23" s="672">
        <f>'[2]Seat-Isuzu'!P23</f>
        <v>467425.15</v>
      </c>
      <c r="U23" s="673"/>
      <c r="V23" s="674">
        <f t="shared" si="8"/>
        <v>467425.15</v>
      </c>
      <c r="W23" s="672">
        <f>'[2]Seat-Isuzu'!S23</f>
        <v>454831.9</v>
      </c>
      <c r="X23" s="673"/>
      <c r="Y23" s="773">
        <f t="shared" si="9"/>
        <v>454831.9</v>
      </c>
      <c r="Z23" s="688">
        <f t="shared" si="10"/>
        <v>1334464.9300000002</v>
      </c>
      <c r="AA23" s="701">
        <f t="shared" si="10"/>
        <v>101298.24000000001</v>
      </c>
      <c r="AB23" s="690">
        <f t="shared" si="11"/>
        <v>1233166.6900000002</v>
      </c>
      <c r="AC23" s="779">
        <f t="shared" si="12"/>
        <v>2685279.78</v>
      </c>
      <c r="AD23" s="776">
        <f t="shared" si="12"/>
        <v>748383.40999999992</v>
      </c>
      <c r="AE23" s="777">
        <f t="shared" si="13"/>
        <v>1936896.3699999999</v>
      </c>
      <c r="AF23" s="672">
        <f>'[2]Seat-Isuzu'!Y23</f>
        <v>423399.5</v>
      </c>
      <c r="AG23" s="673"/>
      <c r="AH23" s="674">
        <f t="shared" si="14"/>
        <v>423399.5</v>
      </c>
      <c r="AI23" s="672">
        <f>'[2]Seat-Isuzu'!AB23</f>
        <v>416671.15</v>
      </c>
      <c r="AJ23" s="673"/>
      <c r="AK23" s="674">
        <f t="shared" si="15"/>
        <v>416671.15</v>
      </c>
      <c r="AL23" s="672">
        <f>'[2]Seat-Isuzu'!AE23</f>
        <v>439744.55</v>
      </c>
      <c r="AM23" s="673"/>
      <c r="AN23" s="674">
        <f t="shared" si="16"/>
        <v>439744.55</v>
      </c>
      <c r="AO23" s="688">
        <f t="shared" si="17"/>
        <v>1279815.2</v>
      </c>
      <c r="AP23" s="689">
        <f t="shared" si="17"/>
        <v>0</v>
      </c>
      <c r="AQ23" s="690">
        <f t="shared" si="18"/>
        <v>1279815.2</v>
      </c>
      <c r="AR23" s="672">
        <f>'[2]Seat-Isuzu'!AH23</f>
        <v>423593.4</v>
      </c>
      <c r="AS23" s="673"/>
      <c r="AT23" s="674">
        <f t="shared" si="19"/>
        <v>423593.4</v>
      </c>
      <c r="AU23" s="672">
        <f>'[2]Seat-Isuzu'!AK23</f>
        <v>461640.75</v>
      </c>
      <c r="AV23" s="673"/>
      <c r="AW23" s="674">
        <f t="shared" si="20"/>
        <v>461640.75</v>
      </c>
      <c r="AX23" s="672">
        <f>'[2]Seat-Isuzu'!AN23</f>
        <v>405218.7</v>
      </c>
      <c r="AY23" s="672"/>
      <c r="AZ23" s="773">
        <f t="shared" si="21"/>
        <v>405218.7</v>
      </c>
      <c r="BA23" s="688">
        <f t="shared" si="22"/>
        <v>1290452.8500000001</v>
      </c>
      <c r="BB23" s="701">
        <f t="shared" si="22"/>
        <v>0</v>
      </c>
      <c r="BC23" s="706">
        <f t="shared" si="23"/>
        <v>1290452.8500000001</v>
      </c>
      <c r="BD23" s="711">
        <f t="shared" si="0"/>
        <v>2570268.0500000003</v>
      </c>
      <c r="BE23" s="715">
        <f t="shared" si="1"/>
        <v>0</v>
      </c>
      <c r="BF23" s="716">
        <f t="shared" si="24"/>
        <v>2570268.0500000003</v>
      </c>
      <c r="BG23" s="717">
        <f t="shared" si="25"/>
        <v>5255547.83</v>
      </c>
      <c r="BH23" s="672">
        <f t="shared" si="26"/>
        <v>748383.40999999992</v>
      </c>
      <c r="BI23" s="677">
        <f t="shared" si="27"/>
        <v>4507164.42</v>
      </c>
      <c r="BJ23" s="541"/>
      <c r="BK23" s="380"/>
      <c r="BL23" s="374">
        <f>ROUND(VLOOKUP($B23,Test!$A$6:$K$58,5),0)/1000</f>
        <v>0</v>
      </c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  <c r="CG23" s="380"/>
      <c r="CH23" s="380"/>
      <c r="CI23" s="380"/>
      <c r="CJ23" s="380"/>
      <c r="CK23" s="380"/>
      <c r="CL23" s="380"/>
      <c r="CM23" s="380"/>
      <c r="CN23" s="380"/>
      <c r="CO23" s="380"/>
      <c r="CP23" s="380"/>
      <c r="CQ23" s="380"/>
      <c r="CR23" s="380"/>
      <c r="CS23" s="380"/>
      <c r="CT23" s="380"/>
      <c r="CU23" s="380"/>
      <c r="CV23" s="380"/>
      <c r="CW23" s="380"/>
      <c r="CX23" s="380"/>
      <c r="CY23" s="380"/>
      <c r="CZ23" s="380"/>
      <c r="DA23" s="380"/>
      <c r="DB23" s="380"/>
      <c r="DC23" s="380"/>
      <c r="DD23" s="380"/>
      <c r="DE23" s="380"/>
      <c r="DF23" s="380"/>
      <c r="DG23" s="380"/>
      <c r="DH23" s="380"/>
      <c r="DI23" s="380"/>
      <c r="DJ23" s="380"/>
      <c r="DK23" s="380"/>
      <c r="DL23" s="380"/>
      <c r="DM23" s="380"/>
      <c r="DN23" s="380"/>
      <c r="DO23" s="391"/>
      <c r="DP23" s="391"/>
      <c r="DQ23" s="380"/>
      <c r="DR23" s="380"/>
      <c r="DS23" s="380"/>
      <c r="DT23" s="380"/>
    </row>
    <row r="24" spans="1:124" s="383" customFormat="1" ht="33" customHeight="1">
      <c r="A24" s="388">
        <f t="shared" si="28"/>
        <v>18</v>
      </c>
      <c r="B24" s="399">
        <v>51401</v>
      </c>
      <c r="C24" s="536" t="s">
        <v>14</v>
      </c>
      <c r="D24" s="698" t="s">
        <v>268</v>
      </c>
      <c r="E24" s="672">
        <f>'[2]Seat-Isuzu'!D24</f>
        <v>0</v>
      </c>
      <c r="F24" s="673"/>
      <c r="G24" s="674">
        <f t="shared" si="2"/>
        <v>0</v>
      </c>
      <c r="H24" s="672">
        <f>'[2]Seat-Isuzu'!G24</f>
        <v>0</v>
      </c>
      <c r="I24" s="673"/>
      <c r="J24" s="674">
        <f t="shared" si="3"/>
        <v>0</v>
      </c>
      <c r="K24" s="672">
        <f>'[2]Seat-Isuzu'!J24</f>
        <v>0</v>
      </c>
      <c r="L24" s="673"/>
      <c r="M24" s="773">
        <f t="shared" si="4"/>
        <v>0</v>
      </c>
      <c r="N24" s="688">
        <f t="shared" si="5"/>
        <v>0</v>
      </c>
      <c r="O24" s="689">
        <f t="shared" si="5"/>
        <v>0</v>
      </c>
      <c r="P24" s="690">
        <f t="shared" si="6"/>
        <v>0</v>
      </c>
      <c r="Q24" s="672">
        <f>'[2]Seat-Isuzu'!M24</f>
        <v>0</v>
      </c>
      <c r="R24" s="673"/>
      <c r="S24" s="674">
        <f t="shared" si="7"/>
        <v>0</v>
      </c>
      <c r="T24" s="672">
        <f>'[2]Seat-Isuzu'!P24</f>
        <v>0</v>
      </c>
      <c r="U24" s="673"/>
      <c r="V24" s="674">
        <f t="shared" si="8"/>
        <v>0</v>
      </c>
      <c r="W24" s="672">
        <f>'[2]Seat-Isuzu'!S24</f>
        <v>0</v>
      </c>
      <c r="X24" s="673"/>
      <c r="Y24" s="773">
        <f t="shared" si="9"/>
        <v>0</v>
      </c>
      <c r="Z24" s="688">
        <f t="shared" si="10"/>
        <v>0</v>
      </c>
      <c r="AA24" s="701">
        <f t="shared" si="10"/>
        <v>0</v>
      </c>
      <c r="AB24" s="690">
        <f t="shared" si="11"/>
        <v>0</v>
      </c>
      <c r="AC24" s="779">
        <f t="shared" si="12"/>
        <v>0</v>
      </c>
      <c r="AD24" s="776">
        <f t="shared" si="12"/>
        <v>0</v>
      </c>
      <c r="AE24" s="777">
        <f t="shared" si="13"/>
        <v>0</v>
      </c>
      <c r="AF24" s="672">
        <f>'[2]Seat-Isuzu'!Y24</f>
        <v>0</v>
      </c>
      <c r="AG24" s="673"/>
      <c r="AH24" s="674">
        <f t="shared" si="14"/>
        <v>0</v>
      </c>
      <c r="AI24" s="672">
        <f>'[2]Seat-Isuzu'!AB24</f>
        <v>0</v>
      </c>
      <c r="AJ24" s="673"/>
      <c r="AK24" s="674">
        <f t="shared" si="15"/>
        <v>0</v>
      </c>
      <c r="AL24" s="672">
        <f>'[2]Seat-Isuzu'!AE24</f>
        <v>0</v>
      </c>
      <c r="AM24" s="673"/>
      <c r="AN24" s="674">
        <f t="shared" si="16"/>
        <v>0</v>
      </c>
      <c r="AO24" s="688">
        <f t="shared" si="17"/>
        <v>0</v>
      </c>
      <c r="AP24" s="689">
        <f t="shared" si="17"/>
        <v>0</v>
      </c>
      <c r="AQ24" s="690">
        <f t="shared" si="18"/>
        <v>0</v>
      </c>
      <c r="AR24" s="672">
        <f>'[2]Seat-Isuzu'!AH24</f>
        <v>0</v>
      </c>
      <c r="AS24" s="673"/>
      <c r="AT24" s="674">
        <f t="shared" si="19"/>
        <v>0</v>
      </c>
      <c r="AU24" s="672">
        <f>'[2]Seat-Isuzu'!AK24</f>
        <v>0</v>
      </c>
      <c r="AV24" s="673"/>
      <c r="AW24" s="674">
        <f t="shared" si="20"/>
        <v>0</v>
      </c>
      <c r="AX24" s="672">
        <f>'[2]Seat-Isuzu'!AN24</f>
        <v>0</v>
      </c>
      <c r="AY24" s="672"/>
      <c r="AZ24" s="773">
        <f t="shared" si="21"/>
        <v>0</v>
      </c>
      <c r="BA24" s="688">
        <f t="shared" si="22"/>
        <v>0</v>
      </c>
      <c r="BB24" s="701">
        <f t="shared" si="22"/>
        <v>0</v>
      </c>
      <c r="BC24" s="706">
        <f t="shared" si="23"/>
        <v>0</v>
      </c>
      <c r="BD24" s="711">
        <f t="shared" si="0"/>
        <v>0</v>
      </c>
      <c r="BE24" s="715">
        <f t="shared" si="1"/>
        <v>0</v>
      </c>
      <c r="BF24" s="716">
        <f t="shared" si="24"/>
        <v>0</v>
      </c>
      <c r="BG24" s="717">
        <f t="shared" si="25"/>
        <v>0</v>
      </c>
      <c r="BH24" s="672">
        <f t="shared" si="26"/>
        <v>0</v>
      </c>
      <c r="BI24" s="677">
        <f t="shared" si="27"/>
        <v>0</v>
      </c>
      <c r="BJ24" s="541"/>
      <c r="BK24" s="380"/>
      <c r="BL24" s="374">
        <f>ROUND(VLOOKUP($B24,Test!$A$6:$K$58,5),0)/1000</f>
        <v>0</v>
      </c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  <c r="CG24" s="380"/>
      <c r="CH24" s="380"/>
      <c r="CI24" s="380"/>
      <c r="CJ24" s="380"/>
      <c r="CK24" s="380"/>
      <c r="CL24" s="380"/>
      <c r="CM24" s="380"/>
      <c r="CN24" s="380"/>
      <c r="CO24" s="380"/>
      <c r="CP24" s="380"/>
      <c r="CQ24" s="380"/>
      <c r="CR24" s="380"/>
      <c r="CS24" s="380"/>
      <c r="CT24" s="380"/>
      <c r="CU24" s="380"/>
      <c r="CV24" s="380"/>
      <c r="CW24" s="380"/>
      <c r="CX24" s="380"/>
      <c r="CY24" s="380"/>
      <c r="CZ24" s="380"/>
      <c r="DA24" s="380"/>
      <c r="DB24" s="380"/>
      <c r="DC24" s="380"/>
      <c r="DD24" s="380"/>
      <c r="DE24" s="380"/>
      <c r="DF24" s="380"/>
      <c r="DG24" s="380"/>
      <c r="DH24" s="380"/>
      <c r="DI24" s="380"/>
      <c r="DJ24" s="380"/>
      <c r="DK24" s="380"/>
      <c r="DL24" s="380"/>
      <c r="DM24" s="380"/>
      <c r="DN24" s="380"/>
      <c r="DO24" s="391"/>
      <c r="DP24" s="391"/>
      <c r="DQ24" s="380"/>
      <c r="DR24" s="380"/>
      <c r="DS24" s="380"/>
      <c r="DT24" s="380"/>
    </row>
    <row r="25" spans="1:124" s="383" customFormat="1" ht="33" customHeight="1">
      <c r="A25" s="388">
        <f t="shared" si="28"/>
        <v>19</v>
      </c>
      <c r="B25" s="399">
        <v>51402</v>
      </c>
      <c r="C25" s="536" t="s">
        <v>15</v>
      </c>
      <c r="D25" s="698" t="s">
        <v>269</v>
      </c>
      <c r="E25" s="672">
        <f>'[2]Seat-Isuzu'!D25</f>
        <v>0</v>
      </c>
      <c r="F25" s="673"/>
      <c r="G25" s="674">
        <f t="shared" si="2"/>
        <v>0</v>
      </c>
      <c r="H25" s="672">
        <f>'[2]Seat-Isuzu'!G25</f>
        <v>0</v>
      </c>
      <c r="I25" s="673"/>
      <c r="J25" s="674">
        <f t="shared" si="3"/>
        <v>0</v>
      </c>
      <c r="K25" s="672">
        <f>'[2]Seat-Isuzu'!J25</f>
        <v>0</v>
      </c>
      <c r="L25" s="673"/>
      <c r="M25" s="773">
        <f t="shared" si="4"/>
        <v>0</v>
      </c>
      <c r="N25" s="688">
        <f t="shared" si="5"/>
        <v>0</v>
      </c>
      <c r="O25" s="689">
        <f t="shared" si="5"/>
        <v>0</v>
      </c>
      <c r="P25" s="690">
        <f t="shared" si="6"/>
        <v>0</v>
      </c>
      <c r="Q25" s="672">
        <f>'[2]Seat-Isuzu'!M25</f>
        <v>0</v>
      </c>
      <c r="R25" s="673"/>
      <c r="S25" s="674">
        <f t="shared" si="7"/>
        <v>0</v>
      </c>
      <c r="T25" s="672">
        <f>'[2]Seat-Isuzu'!P25</f>
        <v>0</v>
      </c>
      <c r="U25" s="673"/>
      <c r="V25" s="674">
        <f t="shared" si="8"/>
        <v>0</v>
      </c>
      <c r="W25" s="672">
        <f>'[2]Seat-Isuzu'!S25</f>
        <v>0</v>
      </c>
      <c r="X25" s="673"/>
      <c r="Y25" s="773">
        <f t="shared" si="9"/>
        <v>0</v>
      </c>
      <c r="Z25" s="688">
        <f t="shared" si="10"/>
        <v>0</v>
      </c>
      <c r="AA25" s="701">
        <f t="shared" si="10"/>
        <v>0</v>
      </c>
      <c r="AB25" s="690">
        <f t="shared" si="11"/>
        <v>0</v>
      </c>
      <c r="AC25" s="779">
        <f t="shared" si="12"/>
        <v>0</v>
      </c>
      <c r="AD25" s="776">
        <f t="shared" si="12"/>
        <v>0</v>
      </c>
      <c r="AE25" s="777">
        <f t="shared" si="13"/>
        <v>0</v>
      </c>
      <c r="AF25" s="672">
        <f>'[2]Seat-Isuzu'!Y25</f>
        <v>0</v>
      </c>
      <c r="AG25" s="673"/>
      <c r="AH25" s="674">
        <f t="shared" si="14"/>
        <v>0</v>
      </c>
      <c r="AI25" s="672">
        <f>'[2]Seat-Isuzu'!AB25</f>
        <v>0</v>
      </c>
      <c r="AJ25" s="673"/>
      <c r="AK25" s="674">
        <f t="shared" si="15"/>
        <v>0</v>
      </c>
      <c r="AL25" s="672">
        <f>'[2]Seat-Isuzu'!AE25</f>
        <v>0</v>
      </c>
      <c r="AM25" s="673"/>
      <c r="AN25" s="674">
        <f t="shared" si="16"/>
        <v>0</v>
      </c>
      <c r="AO25" s="688">
        <f t="shared" si="17"/>
        <v>0</v>
      </c>
      <c r="AP25" s="689">
        <f t="shared" si="17"/>
        <v>0</v>
      </c>
      <c r="AQ25" s="690">
        <f t="shared" si="18"/>
        <v>0</v>
      </c>
      <c r="AR25" s="672">
        <f>'[2]Seat-Isuzu'!AH25</f>
        <v>0</v>
      </c>
      <c r="AS25" s="673"/>
      <c r="AT25" s="674">
        <f t="shared" si="19"/>
        <v>0</v>
      </c>
      <c r="AU25" s="672">
        <f>'[2]Seat-Isuzu'!AK25</f>
        <v>0</v>
      </c>
      <c r="AV25" s="673"/>
      <c r="AW25" s="674">
        <f t="shared" si="20"/>
        <v>0</v>
      </c>
      <c r="AX25" s="672">
        <f>'[2]Seat-Isuzu'!AN25</f>
        <v>0</v>
      </c>
      <c r="AY25" s="672"/>
      <c r="AZ25" s="773">
        <f t="shared" si="21"/>
        <v>0</v>
      </c>
      <c r="BA25" s="688">
        <f t="shared" si="22"/>
        <v>0</v>
      </c>
      <c r="BB25" s="701">
        <f t="shared" si="22"/>
        <v>0</v>
      </c>
      <c r="BC25" s="706">
        <f t="shared" si="23"/>
        <v>0</v>
      </c>
      <c r="BD25" s="711">
        <f t="shared" si="0"/>
        <v>0</v>
      </c>
      <c r="BE25" s="715">
        <f t="shared" si="1"/>
        <v>0</v>
      </c>
      <c r="BF25" s="716">
        <f t="shared" si="24"/>
        <v>0</v>
      </c>
      <c r="BG25" s="717">
        <f t="shared" si="25"/>
        <v>0</v>
      </c>
      <c r="BH25" s="672">
        <f t="shared" si="26"/>
        <v>0</v>
      </c>
      <c r="BI25" s="677">
        <f t="shared" si="27"/>
        <v>0</v>
      </c>
      <c r="BJ25" s="541"/>
      <c r="BK25" s="380"/>
      <c r="BL25" s="374">
        <f>ROUND(VLOOKUP($B25,Test!$A$6:$K$58,5),0)/1000</f>
        <v>0</v>
      </c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  <c r="CG25" s="380"/>
      <c r="CH25" s="380"/>
      <c r="CI25" s="380"/>
      <c r="CJ25" s="380"/>
      <c r="CK25" s="380"/>
      <c r="CL25" s="380"/>
      <c r="CM25" s="380"/>
      <c r="CN25" s="380"/>
      <c r="CO25" s="380"/>
      <c r="CP25" s="380"/>
      <c r="CQ25" s="380"/>
      <c r="CR25" s="380"/>
      <c r="CS25" s="380"/>
      <c r="CT25" s="380"/>
      <c r="CU25" s="380"/>
      <c r="CV25" s="380"/>
      <c r="CW25" s="380"/>
      <c r="CX25" s="380"/>
      <c r="CY25" s="380"/>
      <c r="CZ25" s="380"/>
      <c r="DA25" s="380"/>
      <c r="DB25" s="380"/>
      <c r="DC25" s="380"/>
      <c r="DD25" s="380"/>
      <c r="DE25" s="380"/>
      <c r="DF25" s="380"/>
      <c r="DG25" s="380"/>
      <c r="DH25" s="380"/>
      <c r="DI25" s="380"/>
      <c r="DJ25" s="380"/>
      <c r="DK25" s="380"/>
      <c r="DL25" s="380"/>
      <c r="DM25" s="380"/>
      <c r="DN25" s="380"/>
      <c r="DO25" s="391"/>
      <c r="DP25" s="391"/>
      <c r="DQ25" s="380"/>
      <c r="DR25" s="380"/>
      <c r="DS25" s="380"/>
      <c r="DT25" s="380"/>
    </row>
    <row r="26" spans="1:124" s="383" customFormat="1" ht="33" customHeight="1">
      <c r="A26" s="388">
        <f t="shared" si="28"/>
        <v>20</v>
      </c>
      <c r="B26" s="399">
        <v>51403</v>
      </c>
      <c r="C26" s="536" t="s">
        <v>16</v>
      </c>
      <c r="D26" s="698" t="s">
        <v>270</v>
      </c>
      <c r="E26" s="672">
        <f>'[2]Seat-Isuzu'!D26</f>
        <v>0</v>
      </c>
      <c r="F26" s="673"/>
      <c r="G26" s="674">
        <f t="shared" si="2"/>
        <v>0</v>
      </c>
      <c r="H26" s="672">
        <f>'[2]Seat-Isuzu'!G26</f>
        <v>0</v>
      </c>
      <c r="I26" s="673"/>
      <c r="J26" s="674">
        <f t="shared" si="3"/>
        <v>0</v>
      </c>
      <c r="K26" s="672">
        <f>'[2]Seat-Isuzu'!J26</f>
        <v>0</v>
      </c>
      <c r="L26" s="673"/>
      <c r="M26" s="773">
        <f t="shared" si="4"/>
        <v>0</v>
      </c>
      <c r="N26" s="688">
        <f t="shared" si="5"/>
        <v>0</v>
      </c>
      <c r="O26" s="689">
        <f t="shared" si="5"/>
        <v>0</v>
      </c>
      <c r="P26" s="690">
        <f t="shared" si="6"/>
        <v>0</v>
      </c>
      <c r="Q26" s="672">
        <f>'[2]Seat-Isuzu'!M26</f>
        <v>0</v>
      </c>
      <c r="R26" s="673"/>
      <c r="S26" s="674">
        <f t="shared" si="7"/>
        <v>0</v>
      </c>
      <c r="T26" s="672">
        <f>'[2]Seat-Isuzu'!P26</f>
        <v>0</v>
      </c>
      <c r="U26" s="673"/>
      <c r="V26" s="674">
        <f t="shared" si="8"/>
        <v>0</v>
      </c>
      <c r="W26" s="672">
        <f>'[2]Seat-Isuzu'!S26</f>
        <v>0</v>
      </c>
      <c r="X26" s="673"/>
      <c r="Y26" s="773">
        <f t="shared" si="9"/>
        <v>0</v>
      </c>
      <c r="Z26" s="688">
        <f t="shared" si="10"/>
        <v>0</v>
      </c>
      <c r="AA26" s="701">
        <f t="shared" si="10"/>
        <v>0</v>
      </c>
      <c r="AB26" s="690">
        <f t="shared" si="11"/>
        <v>0</v>
      </c>
      <c r="AC26" s="779">
        <f t="shared" si="12"/>
        <v>0</v>
      </c>
      <c r="AD26" s="776">
        <f t="shared" si="12"/>
        <v>0</v>
      </c>
      <c r="AE26" s="777">
        <f t="shared" si="13"/>
        <v>0</v>
      </c>
      <c r="AF26" s="672">
        <f>'[2]Seat-Isuzu'!Y26</f>
        <v>0</v>
      </c>
      <c r="AG26" s="673"/>
      <c r="AH26" s="674">
        <f t="shared" si="14"/>
        <v>0</v>
      </c>
      <c r="AI26" s="672">
        <f>'[2]Seat-Isuzu'!AB26</f>
        <v>0</v>
      </c>
      <c r="AJ26" s="673"/>
      <c r="AK26" s="674">
        <f t="shared" si="15"/>
        <v>0</v>
      </c>
      <c r="AL26" s="672">
        <f>'[2]Seat-Isuzu'!AE26</f>
        <v>0</v>
      </c>
      <c r="AM26" s="673"/>
      <c r="AN26" s="674">
        <f t="shared" si="16"/>
        <v>0</v>
      </c>
      <c r="AO26" s="688">
        <f t="shared" si="17"/>
        <v>0</v>
      </c>
      <c r="AP26" s="689">
        <f t="shared" si="17"/>
        <v>0</v>
      </c>
      <c r="AQ26" s="690">
        <f t="shared" si="18"/>
        <v>0</v>
      </c>
      <c r="AR26" s="672">
        <f>'[2]Seat-Isuzu'!AH26</f>
        <v>0</v>
      </c>
      <c r="AS26" s="673"/>
      <c r="AT26" s="674">
        <f t="shared" si="19"/>
        <v>0</v>
      </c>
      <c r="AU26" s="672">
        <f>'[2]Seat-Isuzu'!AK26</f>
        <v>0</v>
      </c>
      <c r="AV26" s="673"/>
      <c r="AW26" s="674">
        <f t="shared" si="20"/>
        <v>0</v>
      </c>
      <c r="AX26" s="672">
        <f>'[2]Seat-Isuzu'!AN26</f>
        <v>0</v>
      </c>
      <c r="AY26" s="672"/>
      <c r="AZ26" s="773">
        <f t="shared" si="21"/>
        <v>0</v>
      </c>
      <c r="BA26" s="688">
        <f t="shared" si="22"/>
        <v>0</v>
      </c>
      <c r="BB26" s="701">
        <f t="shared" si="22"/>
        <v>0</v>
      </c>
      <c r="BC26" s="706">
        <f t="shared" si="23"/>
        <v>0</v>
      </c>
      <c r="BD26" s="711">
        <f t="shared" si="0"/>
        <v>0</v>
      </c>
      <c r="BE26" s="715">
        <f t="shared" si="1"/>
        <v>0</v>
      </c>
      <c r="BF26" s="716">
        <f t="shared" si="24"/>
        <v>0</v>
      </c>
      <c r="BG26" s="717">
        <f t="shared" si="25"/>
        <v>0</v>
      </c>
      <c r="BH26" s="672">
        <f t="shared" si="26"/>
        <v>0</v>
      </c>
      <c r="BI26" s="677">
        <f t="shared" si="27"/>
        <v>0</v>
      </c>
      <c r="BJ26" s="541"/>
      <c r="BK26" s="380"/>
      <c r="BL26" s="374">
        <f>ROUND(VLOOKUP($B26,Test!$A$6:$K$58,5),0)/1000</f>
        <v>0</v>
      </c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  <c r="CG26" s="380"/>
      <c r="CH26" s="380"/>
      <c r="CI26" s="380"/>
      <c r="CJ26" s="380"/>
      <c r="CK26" s="380"/>
      <c r="CL26" s="380"/>
      <c r="CM26" s="380"/>
      <c r="CN26" s="380"/>
      <c r="CO26" s="380"/>
      <c r="CP26" s="380"/>
      <c r="CQ26" s="380"/>
      <c r="CR26" s="380"/>
      <c r="CS26" s="380"/>
      <c r="CT26" s="380"/>
      <c r="CU26" s="380"/>
      <c r="CV26" s="380"/>
      <c r="CW26" s="380"/>
      <c r="CX26" s="380"/>
      <c r="CY26" s="380"/>
      <c r="CZ26" s="380"/>
      <c r="DA26" s="380"/>
      <c r="DB26" s="380"/>
      <c r="DC26" s="380"/>
      <c r="DD26" s="380"/>
      <c r="DE26" s="380"/>
      <c r="DF26" s="380"/>
      <c r="DG26" s="380"/>
      <c r="DH26" s="380"/>
      <c r="DI26" s="380"/>
      <c r="DJ26" s="380"/>
      <c r="DK26" s="380"/>
      <c r="DL26" s="380"/>
      <c r="DM26" s="380"/>
      <c r="DN26" s="380"/>
      <c r="DO26" s="391"/>
      <c r="DP26" s="391"/>
      <c r="DQ26" s="380"/>
      <c r="DR26" s="380"/>
      <c r="DS26" s="380"/>
      <c r="DT26" s="380"/>
    </row>
    <row r="27" spans="1:124" s="383" customFormat="1" ht="33" customHeight="1">
      <c r="A27" s="388">
        <f t="shared" si="28"/>
        <v>21</v>
      </c>
      <c r="B27" s="399">
        <v>51404</v>
      </c>
      <c r="C27" s="536" t="s">
        <v>17</v>
      </c>
      <c r="D27" s="698" t="s">
        <v>271</v>
      </c>
      <c r="E27" s="672">
        <f>'[2]Seat-Isuzu'!D27</f>
        <v>0</v>
      </c>
      <c r="F27" s="673"/>
      <c r="G27" s="674">
        <f t="shared" si="2"/>
        <v>0</v>
      </c>
      <c r="H27" s="672">
        <f>'[2]Seat-Isuzu'!G27</f>
        <v>0</v>
      </c>
      <c r="I27" s="673"/>
      <c r="J27" s="674">
        <f t="shared" si="3"/>
        <v>0</v>
      </c>
      <c r="K27" s="672">
        <f>'[2]Seat-Isuzu'!J27</f>
        <v>0</v>
      </c>
      <c r="L27" s="673"/>
      <c r="M27" s="773">
        <f t="shared" si="4"/>
        <v>0</v>
      </c>
      <c r="N27" s="688">
        <f t="shared" si="5"/>
        <v>0</v>
      </c>
      <c r="O27" s="689">
        <f t="shared" si="5"/>
        <v>0</v>
      </c>
      <c r="P27" s="690">
        <f t="shared" si="6"/>
        <v>0</v>
      </c>
      <c r="Q27" s="672">
        <f>'[2]Seat-Isuzu'!M27</f>
        <v>0</v>
      </c>
      <c r="R27" s="673"/>
      <c r="S27" s="674">
        <f t="shared" si="7"/>
        <v>0</v>
      </c>
      <c r="T27" s="672">
        <f>'[2]Seat-Isuzu'!P27</f>
        <v>0</v>
      </c>
      <c r="U27" s="673"/>
      <c r="V27" s="674">
        <f t="shared" si="8"/>
        <v>0</v>
      </c>
      <c r="W27" s="672">
        <f>'[2]Seat-Isuzu'!S27</f>
        <v>0</v>
      </c>
      <c r="X27" s="673"/>
      <c r="Y27" s="773">
        <f t="shared" si="9"/>
        <v>0</v>
      </c>
      <c r="Z27" s="688">
        <f t="shared" si="10"/>
        <v>0</v>
      </c>
      <c r="AA27" s="701">
        <f t="shared" si="10"/>
        <v>0</v>
      </c>
      <c r="AB27" s="690">
        <f t="shared" si="11"/>
        <v>0</v>
      </c>
      <c r="AC27" s="779">
        <f t="shared" si="12"/>
        <v>0</v>
      </c>
      <c r="AD27" s="776">
        <f t="shared" si="12"/>
        <v>0</v>
      </c>
      <c r="AE27" s="777">
        <f t="shared" si="13"/>
        <v>0</v>
      </c>
      <c r="AF27" s="672">
        <f>'[2]Seat-Isuzu'!Y27</f>
        <v>0</v>
      </c>
      <c r="AG27" s="673"/>
      <c r="AH27" s="674">
        <f t="shared" si="14"/>
        <v>0</v>
      </c>
      <c r="AI27" s="672">
        <f>'[2]Seat-Isuzu'!AB27</f>
        <v>0</v>
      </c>
      <c r="AJ27" s="673"/>
      <c r="AK27" s="674">
        <f t="shared" si="15"/>
        <v>0</v>
      </c>
      <c r="AL27" s="672">
        <f>'[2]Seat-Isuzu'!AE27</f>
        <v>0</v>
      </c>
      <c r="AM27" s="673"/>
      <c r="AN27" s="674">
        <f t="shared" si="16"/>
        <v>0</v>
      </c>
      <c r="AO27" s="688">
        <f t="shared" si="17"/>
        <v>0</v>
      </c>
      <c r="AP27" s="689">
        <f t="shared" si="17"/>
        <v>0</v>
      </c>
      <c r="AQ27" s="690">
        <f t="shared" si="18"/>
        <v>0</v>
      </c>
      <c r="AR27" s="672">
        <f>'[2]Seat-Isuzu'!AH27</f>
        <v>0</v>
      </c>
      <c r="AS27" s="673"/>
      <c r="AT27" s="674">
        <f t="shared" si="19"/>
        <v>0</v>
      </c>
      <c r="AU27" s="672">
        <f>'[2]Seat-Isuzu'!AK27</f>
        <v>0</v>
      </c>
      <c r="AV27" s="673"/>
      <c r="AW27" s="674">
        <f t="shared" si="20"/>
        <v>0</v>
      </c>
      <c r="AX27" s="672">
        <f>'[2]Seat-Isuzu'!AN27</f>
        <v>0</v>
      </c>
      <c r="AY27" s="672"/>
      <c r="AZ27" s="773">
        <f t="shared" si="21"/>
        <v>0</v>
      </c>
      <c r="BA27" s="688">
        <f t="shared" si="22"/>
        <v>0</v>
      </c>
      <c r="BB27" s="701">
        <f t="shared" si="22"/>
        <v>0</v>
      </c>
      <c r="BC27" s="706">
        <f t="shared" si="23"/>
        <v>0</v>
      </c>
      <c r="BD27" s="711">
        <f t="shared" si="0"/>
        <v>0</v>
      </c>
      <c r="BE27" s="715">
        <f t="shared" si="1"/>
        <v>0</v>
      </c>
      <c r="BF27" s="716">
        <f t="shared" si="24"/>
        <v>0</v>
      </c>
      <c r="BG27" s="717">
        <f t="shared" si="25"/>
        <v>0</v>
      </c>
      <c r="BH27" s="672">
        <f t="shared" si="26"/>
        <v>0</v>
      </c>
      <c r="BI27" s="677">
        <f t="shared" si="27"/>
        <v>0</v>
      </c>
      <c r="BJ27" s="541"/>
      <c r="BK27" s="380"/>
      <c r="BL27" s="374">
        <f>ROUND(VLOOKUP($B27,Test!$A$6:$K$58,5),0)/1000</f>
        <v>0</v>
      </c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  <c r="CG27" s="380"/>
      <c r="CH27" s="380"/>
      <c r="CI27" s="380"/>
      <c r="CJ27" s="380"/>
      <c r="CK27" s="380"/>
      <c r="CL27" s="380"/>
      <c r="CM27" s="380"/>
      <c r="CN27" s="380"/>
      <c r="CO27" s="380"/>
      <c r="CP27" s="380"/>
      <c r="CQ27" s="380"/>
      <c r="CR27" s="380"/>
      <c r="CS27" s="380"/>
      <c r="CT27" s="380"/>
      <c r="CU27" s="380"/>
      <c r="CV27" s="380"/>
      <c r="CW27" s="380"/>
      <c r="CX27" s="380"/>
      <c r="CY27" s="380"/>
      <c r="CZ27" s="380"/>
      <c r="DA27" s="380"/>
      <c r="DB27" s="380"/>
      <c r="DC27" s="380"/>
      <c r="DD27" s="380"/>
      <c r="DE27" s="380"/>
      <c r="DF27" s="380"/>
      <c r="DG27" s="380"/>
      <c r="DH27" s="380"/>
      <c r="DI27" s="380"/>
      <c r="DJ27" s="380"/>
      <c r="DK27" s="380"/>
      <c r="DL27" s="380"/>
      <c r="DM27" s="380"/>
      <c r="DN27" s="380"/>
      <c r="DO27" s="391"/>
      <c r="DP27" s="391"/>
      <c r="DQ27" s="380"/>
      <c r="DR27" s="380"/>
      <c r="DS27" s="380"/>
      <c r="DT27" s="380"/>
    </row>
    <row r="28" spans="1:124" s="383" customFormat="1" ht="33" customHeight="1">
      <c r="A28" s="388">
        <f t="shared" si="28"/>
        <v>22</v>
      </c>
      <c r="B28" s="399">
        <v>51405</v>
      </c>
      <c r="C28" s="536" t="s">
        <v>18</v>
      </c>
      <c r="D28" s="698" t="s">
        <v>272</v>
      </c>
      <c r="E28" s="672">
        <f>'[2]Seat-Isuzu'!D28</f>
        <v>78850</v>
      </c>
      <c r="F28" s="673">
        <v>42674.43</v>
      </c>
      <c r="G28" s="674">
        <f t="shared" si="2"/>
        <v>36175.57</v>
      </c>
      <c r="H28" s="672">
        <f>'[2]Seat-Isuzu'!G28</f>
        <v>74100</v>
      </c>
      <c r="I28" s="673">
        <v>42674.43</v>
      </c>
      <c r="J28" s="674">
        <f t="shared" si="3"/>
        <v>31425.57</v>
      </c>
      <c r="K28" s="672">
        <f>'[2]Seat-Isuzu'!J28</f>
        <v>74100</v>
      </c>
      <c r="L28" s="673">
        <v>43622.22</v>
      </c>
      <c r="M28" s="773">
        <f t="shared" si="4"/>
        <v>30477.78</v>
      </c>
      <c r="N28" s="688">
        <f t="shared" si="5"/>
        <v>227050</v>
      </c>
      <c r="O28" s="689">
        <f t="shared" si="5"/>
        <v>128971.08</v>
      </c>
      <c r="P28" s="690">
        <f t="shared" si="6"/>
        <v>98078.92</v>
      </c>
      <c r="Q28" s="672">
        <f>'[2]Seat-Isuzu'!M28</f>
        <v>74100</v>
      </c>
      <c r="R28" s="673">
        <v>46356.43</v>
      </c>
      <c r="S28" s="674">
        <f t="shared" si="7"/>
        <v>27743.57</v>
      </c>
      <c r="T28" s="672">
        <f>'[2]Seat-Isuzu'!P28</f>
        <v>74100</v>
      </c>
      <c r="U28" s="673"/>
      <c r="V28" s="674">
        <f t="shared" si="8"/>
        <v>74100</v>
      </c>
      <c r="W28" s="672">
        <f>'[2]Seat-Isuzu'!S28</f>
        <v>74100</v>
      </c>
      <c r="X28" s="673"/>
      <c r="Y28" s="773">
        <f t="shared" si="9"/>
        <v>74100</v>
      </c>
      <c r="Z28" s="688">
        <f t="shared" si="10"/>
        <v>222300</v>
      </c>
      <c r="AA28" s="701">
        <f t="shared" si="10"/>
        <v>46356.43</v>
      </c>
      <c r="AB28" s="690">
        <f t="shared" si="11"/>
        <v>175943.57</v>
      </c>
      <c r="AC28" s="779">
        <f t="shared" si="12"/>
        <v>449350</v>
      </c>
      <c r="AD28" s="776">
        <f t="shared" si="12"/>
        <v>175327.51</v>
      </c>
      <c r="AE28" s="777">
        <f t="shared" si="13"/>
        <v>274022.49</v>
      </c>
      <c r="AF28" s="672">
        <f>'[2]Seat-Isuzu'!Y28</f>
        <v>75050</v>
      </c>
      <c r="AG28" s="673"/>
      <c r="AH28" s="674">
        <f t="shared" si="14"/>
        <v>75050</v>
      </c>
      <c r="AI28" s="672">
        <f>'[2]Seat-Isuzu'!AB28</f>
        <v>75050</v>
      </c>
      <c r="AJ28" s="673"/>
      <c r="AK28" s="674">
        <f t="shared" si="15"/>
        <v>75050</v>
      </c>
      <c r="AL28" s="672">
        <f>'[2]Seat-Isuzu'!AE28</f>
        <v>75050</v>
      </c>
      <c r="AM28" s="673"/>
      <c r="AN28" s="674">
        <f t="shared" si="16"/>
        <v>75050</v>
      </c>
      <c r="AO28" s="688">
        <f t="shared" si="17"/>
        <v>225150</v>
      </c>
      <c r="AP28" s="689">
        <f t="shared" si="17"/>
        <v>0</v>
      </c>
      <c r="AQ28" s="690">
        <f t="shared" si="18"/>
        <v>225150</v>
      </c>
      <c r="AR28" s="672">
        <f>'[2]Seat-Isuzu'!AH28</f>
        <v>78850</v>
      </c>
      <c r="AS28" s="673"/>
      <c r="AT28" s="674">
        <f t="shared" si="19"/>
        <v>78850</v>
      </c>
      <c r="AU28" s="672">
        <f>'[2]Seat-Isuzu'!AK28</f>
        <v>78850</v>
      </c>
      <c r="AV28" s="673"/>
      <c r="AW28" s="674">
        <f t="shared" si="20"/>
        <v>78850</v>
      </c>
      <c r="AX28" s="672">
        <f>'[2]Seat-Isuzu'!AN28</f>
        <v>78850</v>
      </c>
      <c r="AY28" s="672"/>
      <c r="AZ28" s="773">
        <f t="shared" si="21"/>
        <v>78850</v>
      </c>
      <c r="BA28" s="688">
        <f t="shared" si="22"/>
        <v>236550</v>
      </c>
      <c r="BB28" s="701">
        <f t="shared" si="22"/>
        <v>0</v>
      </c>
      <c r="BC28" s="706">
        <f t="shared" si="23"/>
        <v>236550</v>
      </c>
      <c r="BD28" s="711">
        <f t="shared" si="0"/>
        <v>461700</v>
      </c>
      <c r="BE28" s="715">
        <f t="shared" si="1"/>
        <v>0</v>
      </c>
      <c r="BF28" s="716">
        <f t="shared" si="24"/>
        <v>461700</v>
      </c>
      <c r="BG28" s="717">
        <f t="shared" si="25"/>
        <v>911050</v>
      </c>
      <c r="BH28" s="672">
        <f t="shared" si="26"/>
        <v>175327.51</v>
      </c>
      <c r="BI28" s="677">
        <f t="shared" si="27"/>
        <v>735722.49</v>
      </c>
      <c r="BJ28" s="541"/>
      <c r="BK28" s="380"/>
      <c r="BL28" s="374">
        <f>ROUND(VLOOKUP($B28,Test!$A$6:$K$58,5),0)/1000</f>
        <v>0</v>
      </c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0"/>
      <c r="CJ28" s="380"/>
      <c r="CK28" s="380"/>
      <c r="CL28" s="380"/>
      <c r="CM28" s="380"/>
      <c r="CN28" s="380"/>
      <c r="CO28" s="380"/>
      <c r="CP28" s="380"/>
      <c r="CQ28" s="380"/>
      <c r="CR28" s="380"/>
      <c r="CS28" s="380"/>
      <c r="CT28" s="380"/>
      <c r="CU28" s="380"/>
      <c r="CV28" s="380"/>
      <c r="CW28" s="380"/>
      <c r="CX28" s="380"/>
      <c r="CY28" s="380"/>
      <c r="CZ28" s="380"/>
      <c r="DA28" s="380"/>
      <c r="DB28" s="380"/>
      <c r="DC28" s="380"/>
      <c r="DD28" s="380"/>
      <c r="DE28" s="380"/>
      <c r="DF28" s="380"/>
      <c r="DG28" s="380"/>
      <c r="DH28" s="380"/>
      <c r="DI28" s="380"/>
      <c r="DJ28" s="380"/>
      <c r="DK28" s="380"/>
      <c r="DL28" s="380"/>
      <c r="DM28" s="380"/>
      <c r="DN28" s="380"/>
      <c r="DO28" s="391"/>
      <c r="DP28" s="391"/>
      <c r="DQ28" s="380"/>
      <c r="DR28" s="380"/>
      <c r="DS28" s="380"/>
      <c r="DT28" s="380"/>
    </row>
    <row r="29" spans="1:124" s="383" customFormat="1" ht="33" customHeight="1">
      <c r="A29" s="388">
        <f t="shared" si="28"/>
        <v>23</v>
      </c>
      <c r="B29" s="399">
        <v>51406</v>
      </c>
      <c r="C29" s="536" t="s">
        <v>19</v>
      </c>
      <c r="D29" s="698" t="s">
        <v>273</v>
      </c>
      <c r="E29" s="672">
        <f>'[2]Seat-Isuzu'!D29</f>
        <v>0</v>
      </c>
      <c r="F29" s="673"/>
      <c r="G29" s="674">
        <f t="shared" si="2"/>
        <v>0</v>
      </c>
      <c r="H29" s="672">
        <f>'[2]Seat-Isuzu'!G29</f>
        <v>0</v>
      </c>
      <c r="I29" s="673"/>
      <c r="J29" s="674">
        <f t="shared" si="3"/>
        <v>0</v>
      </c>
      <c r="K29" s="672">
        <f>'[2]Seat-Isuzu'!J29</f>
        <v>0</v>
      </c>
      <c r="L29" s="673"/>
      <c r="M29" s="773">
        <f t="shared" si="4"/>
        <v>0</v>
      </c>
      <c r="N29" s="688">
        <f t="shared" si="5"/>
        <v>0</v>
      </c>
      <c r="O29" s="689">
        <f t="shared" si="5"/>
        <v>0</v>
      </c>
      <c r="P29" s="690">
        <f t="shared" si="6"/>
        <v>0</v>
      </c>
      <c r="Q29" s="672">
        <f>'[2]Seat-Isuzu'!M29</f>
        <v>0</v>
      </c>
      <c r="R29" s="673"/>
      <c r="S29" s="674">
        <f t="shared" si="7"/>
        <v>0</v>
      </c>
      <c r="T29" s="672">
        <f>'[2]Seat-Isuzu'!P29</f>
        <v>0</v>
      </c>
      <c r="U29" s="673"/>
      <c r="V29" s="674">
        <f t="shared" si="8"/>
        <v>0</v>
      </c>
      <c r="W29" s="672">
        <f>'[2]Seat-Isuzu'!S29</f>
        <v>0</v>
      </c>
      <c r="X29" s="673"/>
      <c r="Y29" s="773">
        <f t="shared" si="9"/>
        <v>0</v>
      </c>
      <c r="Z29" s="688">
        <f t="shared" si="10"/>
        <v>0</v>
      </c>
      <c r="AA29" s="701">
        <f t="shared" si="10"/>
        <v>0</v>
      </c>
      <c r="AB29" s="690">
        <f t="shared" si="11"/>
        <v>0</v>
      </c>
      <c r="AC29" s="779">
        <f t="shared" si="12"/>
        <v>0</v>
      </c>
      <c r="AD29" s="776">
        <f t="shared" si="12"/>
        <v>0</v>
      </c>
      <c r="AE29" s="777">
        <f t="shared" si="13"/>
        <v>0</v>
      </c>
      <c r="AF29" s="672">
        <f>'[2]Seat-Isuzu'!Y29</f>
        <v>0</v>
      </c>
      <c r="AG29" s="673"/>
      <c r="AH29" s="674">
        <f t="shared" si="14"/>
        <v>0</v>
      </c>
      <c r="AI29" s="672">
        <f>'[2]Seat-Isuzu'!AB29</f>
        <v>0</v>
      </c>
      <c r="AJ29" s="673"/>
      <c r="AK29" s="674">
        <f t="shared" si="15"/>
        <v>0</v>
      </c>
      <c r="AL29" s="672">
        <f>'[2]Seat-Isuzu'!AE29</f>
        <v>0</v>
      </c>
      <c r="AM29" s="673"/>
      <c r="AN29" s="674">
        <f t="shared" si="16"/>
        <v>0</v>
      </c>
      <c r="AO29" s="688">
        <f t="shared" si="17"/>
        <v>0</v>
      </c>
      <c r="AP29" s="689">
        <f t="shared" si="17"/>
        <v>0</v>
      </c>
      <c r="AQ29" s="690">
        <f t="shared" si="18"/>
        <v>0</v>
      </c>
      <c r="AR29" s="672">
        <f>'[2]Seat-Isuzu'!AH29</f>
        <v>0</v>
      </c>
      <c r="AS29" s="673"/>
      <c r="AT29" s="674">
        <f t="shared" si="19"/>
        <v>0</v>
      </c>
      <c r="AU29" s="672">
        <f>'[2]Seat-Isuzu'!AK29</f>
        <v>0</v>
      </c>
      <c r="AV29" s="673"/>
      <c r="AW29" s="674">
        <f t="shared" si="20"/>
        <v>0</v>
      </c>
      <c r="AX29" s="672">
        <f>'[2]Seat-Isuzu'!AN29</f>
        <v>0</v>
      </c>
      <c r="AY29" s="672"/>
      <c r="AZ29" s="773">
        <f t="shared" si="21"/>
        <v>0</v>
      </c>
      <c r="BA29" s="688">
        <f t="shared" si="22"/>
        <v>0</v>
      </c>
      <c r="BB29" s="701">
        <f t="shared" si="22"/>
        <v>0</v>
      </c>
      <c r="BC29" s="706">
        <f t="shared" si="23"/>
        <v>0</v>
      </c>
      <c r="BD29" s="711">
        <f t="shared" si="0"/>
        <v>0</v>
      </c>
      <c r="BE29" s="715">
        <f t="shared" si="1"/>
        <v>0</v>
      </c>
      <c r="BF29" s="716">
        <f t="shared" si="24"/>
        <v>0</v>
      </c>
      <c r="BG29" s="717">
        <f t="shared" si="25"/>
        <v>0</v>
      </c>
      <c r="BH29" s="672">
        <f t="shared" si="26"/>
        <v>0</v>
      </c>
      <c r="BI29" s="677">
        <f t="shared" si="27"/>
        <v>0</v>
      </c>
      <c r="BJ29" s="541"/>
      <c r="BK29" s="380"/>
      <c r="BL29" s="374">
        <f>ROUND(VLOOKUP($B29,Test!$A$6:$K$58,5),0)/1000</f>
        <v>0</v>
      </c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  <c r="CG29" s="380"/>
      <c r="CH29" s="380"/>
      <c r="CI29" s="380"/>
      <c r="CJ29" s="380"/>
      <c r="CK29" s="380"/>
      <c r="CL29" s="380"/>
      <c r="CM29" s="380"/>
      <c r="CN29" s="380"/>
      <c r="CO29" s="380"/>
      <c r="CP29" s="380"/>
      <c r="CQ29" s="380"/>
      <c r="CR29" s="380"/>
      <c r="CS29" s="380"/>
      <c r="CT29" s="380"/>
      <c r="CU29" s="380"/>
      <c r="CV29" s="380"/>
      <c r="CW29" s="380"/>
      <c r="CX29" s="380"/>
      <c r="CY29" s="380"/>
      <c r="CZ29" s="380"/>
      <c r="DA29" s="380"/>
      <c r="DB29" s="380"/>
      <c r="DC29" s="380"/>
      <c r="DD29" s="380"/>
      <c r="DE29" s="380"/>
      <c r="DF29" s="380"/>
      <c r="DG29" s="380"/>
      <c r="DH29" s="380"/>
      <c r="DI29" s="380"/>
      <c r="DJ29" s="380"/>
      <c r="DK29" s="380"/>
      <c r="DL29" s="380"/>
      <c r="DM29" s="380"/>
      <c r="DN29" s="380"/>
      <c r="DO29" s="391"/>
      <c r="DP29" s="391"/>
      <c r="DQ29" s="380"/>
      <c r="DR29" s="380"/>
      <c r="DS29" s="380"/>
      <c r="DT29" s="380"/>
    </row>
    <row r="30" spans="1:124" s="383" customFormat="1" ht="33" customHeight="1">
      <c r="A30" s="388">
        <f t="shared" si="28"/>
        <v>24</v>
      </c>
      <c r="B30" s="399">
        <v>51407</v>
      </c>
      <c r="C30" s="536" t="s">
        <v>20</v>
      </c>
      <c r="D30" s="698" t="s">
        <v>274</v>
      </c>
      <c r="E30" s="672">
        <f>'[2]Seat-Isuzu'!D30</f>
        <v>0</v>
      </c>
      <c r="F30" s="673"/>
      <c r="G30" s="674">
        <f t="shared" si="2"/>
        <v>0</v>
      </c>
      <c r="H30" s="672">
        <f>'[2]Seat-Isuzu'!G30</f>
        <v>0</v>
      </c>
      <c r="I30" s="673"/>
      <c r="J30" s="674">
        <f t="shared" si="3"/>
        <v>0</v>
      </c>
      <c r="K30" s="672">
        <f>'[2]Seat-Isuzu'!J30</f>
        <v>0</v>
      </c>
      <c r="L30" s="673"/>
      <c r="M30" s="773">
        <f t="shared" si="4"/>
        <v>0</v>
      </c>
      <c r="N30" s="688">
        <f t="shared" si="5"/>
        <v>0</v>
      </c>
      <c r="O30" s="689">
        <f t="shared" si="5"/>
        <v>0</v>
      </c>
      <c r="P30" s="690">
        <f t="shared" si="6"/>
        <v>0</v>
      </c>
      <c r="Q30" s="672">
        <f>'[2]Seat-Isuzu'!M30</f>
        <v>0</v>
      </c>
      <c r="R30" s="673"/>
      <c r="S30" s="674">
        <f t="shared" si="7"/>
        <v>0</v>
      </c>
      <c r="T30" s="672">
        <f>'[2]Seat-Isuzu'!P30</f>
        <v>0</v>
      </c>
      <c r="U30" s="673"/>
      <c r="V30" s="674">
        <f t="shared" si="8"/>
        <v>0</v>
      </c>
      <c r="W30" s="672">
        <f>'[2]Seat-Isuzu'!S30</f>
        <v>0</v>
      </c>
      <c r="X30" s="673"/>
      <c r="Y30" s="773">
        <f t="shared" si="9"/>
        <v>0</v>
      </c>
      <c r="Z30" s="688">
        <f t="shared" si="10"/>
        <v>0</v>
      </c>
      <c r="AA30" s="701">
        <f t="shared" si="10"/>
        <v>0</v>
      </c>
      <c r="AB30" s="690">
        <f t="shared" si="11"/>
        <v>0</v>
      </c>
      <c r="AC30" s="779">
        <f t="shared" si="12"/>
        <v>0</v>
      </c>
      <c r="AD30" s="776">
        <f t="shared" si="12"/>
        <v>0</v>
      </c>
      <c r="AE30" s="777">
        <f t="shared" si="13"/>
        <v>0</v>
      </c>
      <c r="AF30" s="672">
        <f>'[2]Seat-Isuzu'!Y30</f>
        <v>0</v>
      </c>
      <c r="AG30" s="673"/>
      <c r="AH30" s="674">
        <f t="shared" si="14"/>
        <v>0</v>
      </c>
      <c r="AI30" s="672">
        <f>'[2]Seat-Isuzu'!AB30</f>
        <v>0</v>
      </c>
      <c r="AJ30" s="673"/>
      <c r="AK30" s="674">
        <f t="shared" si="15"/>
        <v>0</v>
      </c>
      <c r="AL30" s="672">
        <f>'[2]Seat-Isuzu'!AE30</f>
        <v>0</v>
      </c>
      <c r="AM30" s="673"/>
      <c r="AN30" s="674">
        <f t="shared" si="16"/>
        <v>0</v>
      </c>
      <c r="AO30" s="688">
        <f t="shared" si="17"/>
        <v>0</v>
      </c>
      <c r="AP30" s="689">
        <f t="shared" si="17"/>
        <v>0</v>
      </c>
      <c r="AQ30" s="690">
        <f t="shared" si="18"/>
        <v>0</v>
      </c>
      <c r="AR30" s="672">
        <f>'[2]Seat-Isuzu'!AH30</f>
        <v>0</v>
      </c>
      <c r="AS30" s="673"/>
      <c r="AT30" s="674">
        <f t="shared" si="19"/>
        <v>0</v>
      </c>
      <c r="AU30" s="672">
        <f>'[2]Seat-Isuzu'!AK30</f>
        <v>0</v>
      </c>
      <c r="AV30" s="673"/>
      <c r="AW30" s="674">
        <f t="shared" si="20"/>
        <v>0</v>
      </c>
      <c r="AX30" s="672">
        <f>'[2]Seat-Isuzu'!AN30</f>
        <v>0</v>
      </c>
      <c r="AY30" s="672"/>
      <c r="AZ30" s="773">
        <f t="shared" si="21"/>
        <v>0</v>
      </c>
      <c r="BA30" s="688">
        <f t="shared" si="22"/>
        <v>0</v>
      </c>
      <c r="BB30" s="701">
        <f t="shared" si="22"/>
        <v>0</v>
      </c>
      <c r="BC30" s="706">
        <f t="shared" si="23"/>
        <v>0</v>
      </c>
      <c r="BD30" s="711">
        <f t="shared" si="0"/>
        <v>0</v>
      </c>
      <c r="BE30" s="715">
        <f t="shared" si="1"/>
        <v>0</v>
      </c>
      <c r="BF30" s="716">
        <f t="shared" si="24"/>
        <v>0</v>
      </c>
      <c r="BG30" s="717">
        <f t="shared" si="25"/>
        <v>0</v>
      </c>
      <c r="BH30" s="672">
        <f t="shared" si="26"/>
        <v>0</v>
      </c>
      <c r="BI30" s="677">
        <f t="shared" si="27"/>
        <v>0</v>
      </c>
      <c r="BJ30" s="541"/>
      <c r="BK30" s="380"/>
      <c r="BL30" s="374">
        <f>ROUND(VLOOKUP($B30,Test!$A$6:$K$58,5),0)/1000</f>
        <v>0</v>
      </c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  <c r="CG30" s="380"/>
      <c r="CH30" s="380"/>
      <c r="CI30" s="380"/>
      <c r="CJ30" s="380"/>
      <c r="CK30" s="380"/>
      <c r="CL30" s="380"/>
      <c r="CM30" s="380"/>
      <c r="CN30" s="380"/>
      <c r="CO30" s="380"/>
      <c r="CP30" s="380"/>
      <c r="CQ30" s="380"/>
      <c r="CR30" s="380"/>
      <c r="CS30" s="380"/>
      <c r="CT30" s="380"/>
      <c r="CU30" s="380"/>
      <c r="CV30" s="380"/>
      <c r="CW30" s="380"/>
      <c r="CX30" s="380"/>
      <c r="CY30" s="380"/>
      <c r="CZ30" s="380"/>
      <c r="DA30" s="380"/>
      <c r="DB30" s="380"/>
      <c r="DC30" s="380"/>
      <c r="DD30" s="380"/>
      <c r="DE30" s="380"/>
      <c r="DF30" s="380"/>
      <c r="DG30" s="380"/>
      <c r="DH30" s="380"/>
      <c r="DI30" s="380"/>
      <c r="DJ30" s="380"/>
      <c r="DK30" s="380"/>
      <c r="DL30" s="380"/>
      <c r="DM30" s="380"/>
      <c r="DN30" s="380"/>
      <c r="DO30" s="391"/>
      <c r="DP30" s="391"/>
      <c r="DQ30" s="380"/>
      <c r="DR30" s="380"/>
      <c r="DS30" s="380"/>
      <c r="DT30" s="380"/>
    </row>
    <row r="31" spans="1:124" s="383" customFormat="1" ht="33" customHeight="1">
      <c r="A31" s="388">
        <f t="shared" si="28"/>
        <v>25</v>
      </c>
      <c r="B31" s="399">
        <v>51408</v>
      </c>
      <c r="C31" s="536" t="s">
        <v>21</v>
      </c>
      <c r="D31" s="698" t="s">
        <v>275</v>
      </c>
      <c r="E31" s="672">
        <f>'[2]Seat-Isuzu'!D54</f>
        <v>43373</v>
      </c>
      <c r="F31" s="673">
        <v>524232</v>
      </c>
      <c r="G31" s="674">
        <f t="shared" si="2"/>
        <v>-480859</v>
      </c>
      <c r="H31" s="672">
        <f>'[2]Seat-Isuzu'!G54</f>
        <v>47178</v>
      </c>
      <c r="I31" s="673">
        <v>622498.14</v>
      </c>
      <c r="J31" s="674">
        <f t="shared" si="3"/>
        <v>-575320.14</v>
      </c>
      <c r="K31" s="672">
        <f>'[2]Seat-Isuzu'!J54</f>
        <v>43754</v>
      </c>
      <c r="L31" s="673">
        <v>468160</v>
      </c>
      <c r="M31" s="773">
        <f t="shared" si="4"/>
        <v>-424406</v>
      </c>
      <c r="N31" s="688">
        <f t="shared" si="5"/>
        <v>134305</v>
      </c>
      <c r="O31" s="689">
        <f t="shared" si="5"/>
        <v>1614890.1400000001</v>
      </c>
      <c r="P31" s="690">
        <f t="shared" si="6"/>
        <v>-1480585.1400000001</v>
      </c>
      <c r="Q31" s="672">
        <f>'[2]Seat-Isuzu'!M54</f>
        <v>34052</v>
      </c>
      <c r="R31" s="673">
        <v>194345.03</v>
      </c>
      <c r="S31" s="674">
        <f t="shared" si="7"/>
        <v>-160293.03</v>
      </c>
      <c r="T31" s="672">
        <f>'[2]Seat-Isuzu'!P54</f>
        <v>38237</v>
      </c>
      <c r="U31" s="673"/>
      <c r="V31" s="674">
        <f t="shared" si="8"/>
        <v>38237</v>
      </c>
      <c r="W31" s="672">
        <f>'[2]Seat-Isuzu'!S54</f>
        <v>44134</v>
      </c>
      <c r="X31" s="673"/>
      <c r="Y31" s="773">
        <f t="shared" si="9"/>
        <v>44134</v>
      </c>
      <c r="Z31" s="688">
        <f t="shared" si="10"/>
        <v>116423</v>
      </c>
      <c r="AA31" s="701">
        <f t="shared" si="10"/>
        <v>194345.03</v>
      </c>
      <c r="AB31" s="690">
        <f t="shared" si="11"/>
        <v>-77922.03</v>
      </c>
      <c r="AC31" s="779">
        <f t="shared" si="12"/>
        <v>250728</v>
      </c>
      <c r="AD31" s="776">
        <f t="shared" si="12"/>
        <v>1809235.1700000002</v>
      </c>
      <c r="AE31" s="777">
        <f t="shared" si="13"/>
        <v>-1558507.1700000002</v>
      </c>
      <c r="AF31" s="672">
        <f>'[2]Seat-Isuzu'!Y54</f>
        <v>40520</v>
      </c>
      <c r="AG31" s="673"/>
      <c r="AH31" s="674">
        <f t="shared" si="14"/>
        <v>40520</v>
      </c>
      <c r="AI31" s="672">
        <f>'[2]Seat-Isuzu'!AB54</f>
        <v>42613</v>
      </c>
      <c r="AJ31" s="673"/>
      <c r="AK31" s="674">
        <f t="shared" si="15"/>
        <v>42613</v>
      </c>
      <c r="AL31" s="672">
        <f>'[2]Seat-Isuzu'!AE54</f>
        <v>46607</v>
      </c>
      <c r="AM31" s="673"/>
      <c r="AN31" s="674">
        <f t="shared" si="16"/>
        <v>46607</v>
      </c>
      <c r="AO31" s="688">
        <f t="shared" si="17"/>
        <v>129740</v>
      </c>
      <c r="AP31" s="689">
        <f t="shared" si="17"/>
        <v>0</v>
      </c>
      <c r="AQ31" s="690">
        <f t="shared" si="18"/>
        <v>129740</v>
      </c>
      <c r="AR31" s="672">
        <f>'[2]Seat-Isuzu'!AH54</f>
        <v>42803</v>
      </c>
      <c r="AS31" s="673"/>
      <c r="AT31" s="674">
        <f t="shared" si="19"/>
        <v>42803</v>
      </c>
      <c r="AU31" s="672">
        <f>'[2]Seat-Isuzu'!AK54</f>
        <v>47368</v>
      </c>
      <c r="AV31" s="673"/>
      <c r="AW31" s="674">
        <f t="shared" si="20"/>
        <v>47368</v>
      </c>
      <c r="AX31" s="672">
        <f>'[2]Seat-Isuzu'!AN54</f>
        <v>40900</v>
      </c>
      <c r="AY31" s="672"/>
      <c r="AZ31" s="773">
        <f t="shared" si="21"/>
        <v>40900</v>
      </c>
      <c r="BA31" s="688">
        <f t="shared" si="22"/>
        <v>131071</v>
      </c>
      <c r="BB31" s="701">
        <f t="shared" si="22"/>
        <v>0</v>
      </c>
      <c r="BC31" s="706">
        <f t="shared" si="23"/>
        <v>131071</v>
      </c>
      <c r="BD31" s="711">
        <f t="shared" si="0"/>
        <v>260811</v>
      </c>
      <c r="BE31" s="715">
        <f t="shared" si="1"/>
        <v>0</v>
      </c>
      <c r="BF31" s="716">
        <f t="shared" si="24"/>
        <v>260811</v>
      </c>
      <c r="BG31" s="717">
        <f t="shared" si="25"/>
        <v>511539</v>
      </c>
      <c r="BH31" s="672">
        <f t="shared" si="26"/>
        <v>1809235.1700000002</v>
      </c>
      <c r="BI31" s="677">
        <f t="shared" si="27"/>
        <v>-1297696.1700000002</v>
      </c>
      <c r="BJ31" s="541"/>
      <c r="BK31" s="380"/>
      <c r="BL31" s="374">
        <f>ROUND(VLOOKUP($B31,Test!$A$6:$K$58,5),0)/1000</f>
        <v>0</v>
      </c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  <c r="CG31" s="380"/>
      <c r="CH31" s="380"/>
      <c r="CI31" s="380"/>
      <c r="CJ31" s="380"/>
      <c r="CK31" s="380"/>
      <c r="CL31" s="380"/>
      <c r="CM31" s="380"/>
      <c r="CN31" s="380"/>
      <c r="CO31" s="380"/>
      <c r="CP31" s="380"/>
      <c r="CQ31" s="380"/>
      <c r="CR31" s="380"/>
      <c r="CS31" s="380"/>
      <c r="CT31" s="380"/>
      <c r="CU31" s="380"/>
      <c r="CV31" s="380"/>
      <c r="CW31" s="380"/>
      <c r="CX31" s="380"/>
      <c r="CY31" s="380"/>
      <c r="CZ31" s="380"/>
      <c r="DA31" s="380"/>
      <c r="DB31" s="380"/>
      <c r="DC31" s="380"/>
      <c r="DD31" s="380"/>
      <c r="DE31" s="380"/>
      <c r="DF31" s="380"/>
      <c r="DG31" s="380"/>
      <c r="DH31" s="380"/>
      <c r="DI31" s="380"/>
      <c r="DJ31" s="380"/>
      <c r="DK31" s="380"/>
      <c r="DL31" s="380"/>
      <c r="DM31" s="380"/>
      <c r="DN31" s="380"/>
      <c r="DO31" s="391"/>
      <c r="DP31" s="391"/>
      <c r="DQ31" s="380"/>
      <c r="DR31" s="380"/>
      <c r="DS31" s="380"/>
      <c r="DT31" s="380"/>
    </row>
    <row r="32" spans="1:124" s="383" customFormat="1" ht="33" customHeight="1">
      <c r="A32" s="388">
        <f t="shared" si="28"/>
        <v>26</v>
      </c>
      <c r="B32" s="399">
        <v>51409</v>
      </c>
      <c r="C32" s="536" t="s">
        <v>22</v>
      </c>
      <c r="D32" s="698" t="s">
        <v>276</v>
      </c>
      <c r="E32" s="672">
        <f>'[2]Seat-Isuzu'!D32</f>
        <v>136398.6</v>
      </c>
      <c r="F32" s="673">
        <v>153305.95000000001</v>
      </c>
      <c r="G32" s="674">
        <f t="shared" si="2"/>
        <v>-16907.350000000006</v>
      </c>
      <c r="H32" s="672">
        <f>'[2]Seat-Isuzu'!G32</f>
        <v>166257</v>
      </c>
      <c r="I32" s="673">
        <v>181352.99</v>
      </c>
      <c r="J32" s="674">
        <f t="shared" si="3"/>
        <v>-15095.989999999991</v>
      </c>
      <c r="K32" s="672">
        <f>'[2]Seat-Isuzu'!J32</f>
        <v>188650.8</v>
      </c>
      <c r="L32" s="673">
        <v>177279.39</v>
      </c>
      <c r="M32" s="773">
        <f t="shared" si="4"/>
        <v>11371.409999999974</v>
      </c>
      <c r="N32" s="688">
        <f t="shared" si="5"/>
        <v>491306.39999999997</v>
      </c>
      <c r="O32" s="689">
        <f t="shared" si="5"/>
        <v>511938.33</v>
      </c>
      <c r="P32" s="690">
        <f t="shared" si="6"/>
        <v>-20631.930000000051</v>
      </c>
      <c r="Q32" s="672">
        <f>'[2]Seat-Isuzu'!M32</f>
        <v>148613.4</v>
      </c>
      <c r="R32" s="673">
        <v>81336.86</v>
      </c>
      <c r="S32" s="674">
        <f t="shared" si="7"/>
        <v>67276.539999999994</v>
      </c>
      <c r="T32" s="672">
        <f>'[2]Seat-Isuzu'!P32</f>
        <v>143863.19999999998</v>
      </c>
      <c r="U32" s="673"/>
      <c r="V32" s="674">
        <f t="shared" si="8"/>
        <v>143863.19999999998</v>
      </c>
      <c r="W32" s="672">
        <f>'[2]Seat-Isuzu'!S32</f>
        <v>188650.8</v>
      </c>
      <c r="X32" s="673"/>
      <c r="Y32" s="773">
        <f t="shared" si="9"/>
        <v>188650.8</v>
      </c>
      <c r="Z32" s="688">
        <f t="shared" si="10"/>
        <v>481127.39999999997</v>
      </c>
      <c r="AA32" s="701">
        <f t="shared" si="10"/>
        <v>81336.86</v>
      </c>
      <c r="AB32" s="690">
        <f t="shared" si="11"/>
        <v>399790.54</v>
      </c>
      <c r="AC32" s="779">
        <f t="shared" si="12"/>
        <v>972433.79999999981</v>
      </c>
      <c r="AD32" s="776">
        <f t="shared" si="12"/>
        <v>593275.19000000006</v>
      </c>
      <c r="AE32" s="777">
        <f t="shared" si="13"/>
        <v>379158.60999999975</v>
      </c>
      <c r="AF32" s="672">
        <f>'[2]Seat-Isuzu'!Y32</f>
        <v>145220.4</v>
      </c>
      <c r="AG32" s="673"/>
      <c r="AH32" s="674">
        <f t="shared" si="14"/>
        <v>145220.4</v>
      </c>
      <c r="AI32" s="672">
        <f>'[2]Seat-Isuzu'!AB32</f>
        <v>145220.4</v>
      </c>
      <c r="AJ32" s="673"/>
      <c r="AK32" s="674">
        <f t="shared" si="15"/>
        <v>145220.4</v>
      </c>
      <c r="AL32" s="672">
        <f>'[2]Seat-Isuzu'!AE32</f>
        <v>165578.4</v>
      </c>
      <c r="AM32" s="673"/>
      <c r="AN32" s="674">
        <f t="shared" si="16"/>
        <v>165578.4</v>
      </c>
      <c r="AO32" s="688">
        <f t="shared" si="17"/>
        <v>456019.19999999995</v>
      </c>
      <c r="AP32" s="689">
        <f t="shared" si="17"/>
        <v>0</v>
      </c>
      <c r="AQ32" s="690">
        <f t="shared" si="18"/>
        <v>456019.19999999995</v>
      </c>
      <c r="AR32" s="672">
        <f>'[2]Seat-Isuzu'!AH32</f>
        <v>138434.4</v>
      </c>
      <c r="AS32" s="673"/>
      <c r="AT32" s="674">
        <f t="shared" si="19"/>
        <v>138434.4</v>
      </c>
      <c r="AU32" s="672">
        <f>'[2]Seat-Isuzu'!AK32</f>
        <v>165578.4</v>
      </c>
      <c r="AV32" s="673"/>
      <c r="AW32" s="674">
        <f t="shared" si="20"/>
        <v>165578.4</v>
      </c>
      <c r="AX32" s="672">
        <f>'[2]Seat-Isuzu'!AN32</f>
        <v>165578.4</v>
      </c>
      <c r="AY32" s="672"/>
      <c r="AZ32" s="773">
        <f t="shared" si="21"/>
        <v>165578.4</v>
      </c>
      <c r="BA32" s="688">
        <f t="shared" si="22"/>
        <v>469591.19999999995</v>
      </c>
      <c r="BB32" s="701">
        <f t="shared" si="22"/>
        <v>0</v>
      </c>
      <c r="BC32" s="706">
        <f t="shared" si="23"/>
        <v>469591.19999999995</v>
      </c>
      <c r="BD32" s="711">
        <f t="shared" si="0"/>
        <v>925610.4</v>
      </c>
      <c r="BE32" s="715">
        <f t="shared" si="1"/>
        <v>0</v>
      </c>
      <c r="BF32" s="716">
        <f t="shared" si="24"/>
        <v>925610.4</v>
      </c>
      <c r="BG32" s="717">
        <f t="shared" si="25"/>
        <v>1898044.1999999997</v>
      </c>
      <c r="BH32" s="672">
        <f t="shared" si="26"/>
        <v>593275.19000000006</v>
      </c>
      <c r="BI32" s="677">
        <f t="shared" si="27"/>
        <v>1304769.0099999998</v>
      </c>
      <c r="BJ32" s="541"/>
      <c r="BK32" s="380"/>
      <c r="BL32" s="374">
        <f>ROUND(VLOOKUP($B32,Test!$A$6:$K$58,5),0)/1000</f>
        <v>0</v>
      </c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  <c r="CG32" s="380"/>
      <c r="CH32" s="380"/>
      <c r="CI32" s="380"/>
      <c r="CJ32" s="380"/>
      <c r="CK32" s="380"/>
      <c r="CL32" s="380"/>
      <c r="CM32" s="380"/>
      <c r="CN32" s="380"/>
      <c r="CO32" s="380"/>
      <c r="CP32" s="380"/>
      <c r="CQ32" s="380"/>
      <c r="CR32" s="380"/>
      <c r="CS32" s="380"/>
      <c r="CT32" s="380"/>
      <c r="CU32" s="380"/>
      <c r="CV32" s="380"/>
      <c r="CW32" s="380"/>
      <c r="CX32" s="380"/>
      <c r="CY32" s="380"/>
      <c r="CZ32" s="380"/>
      <c r="DA32" s="380"/>
      <c r="DB32" s="380"/>
      <c r="DC32" s="380"/>
      <c r="DD32" s="380"/>
      <c r="DE32" s="380"/>
      <c r="DF32" s="380"/>
      <c r="DG32" s="380"/>
      <c r="DH32" s="380"/>
      <c r="DI32" s="380"/>
      <c r="DJ32" s="380"/>
      <c r="DK32" s="380"/>
      <c r="DL32" s="380"/>
      <c r="DM32" s="380"/>
      <c r="DN32" s="380"/>
      <c r="DO32" s="391"/>
      <c r="DP32" s="391"/>
      <c r="DQ32" s="380"/>
      <c r="DR32" s="380"/>
      <c r="DS32" s="380"/>
      <c r="DT32" s="380"/>
    </row>
    <row r="33" spans="1:124" s="383" customFormat="1" ht="33" customHeight="1">
      <c r="A33" s="388">
        <f t="shared" si="28"/>
        <v>27</v>
      </c>
      <c r="B33" s="399">
        <v>51499</v>
      </c>
      <c r="C33" s="536" t="s">
        <v>23</v>
      </c>
      <c r="D33" s="698" t="s">
        <v>277</v>
      </c>
      <c r="E33" s="672">
        <f>'[2]Seat-Isuzu'!D33</f>
        <v>0</v>
      </c>
      <c r="F33" s="673"/>
      <c r="G33" s="674">
        <f t="shared" si="2"/>
        <v>0</v>
      </c>
      <c r="H33" s="672">
        <f>'[2]Seat-Isuzu'!G33</f>
        <v>0</v>
      </c>
      <c r="I33" s="673"/>
      <c r="J33" s="674">
        <f t="shared" si="3"/>
        <v>0</v>
      </c>
      <c r="K33" s="672">
        <f>'[2]Seat-Isuzu'!J33</f>
        <v>0</v>
      </c>
      <c r="L33" s="673"/>
      <c r="M33" s="773">
        <f t="shared" si="4"/>
        <v>0</v>
      </c>
      <c r="N33" s="688">
        <f t="shared" si="5"/>
        <v>0</v>
      </c>
      <c r="O33" s="689">
        <f t="shared" si="5"/>
        <v>0</v>
      </c>
      <c r="P33" s="690">
        <f t="shared" si="6"/>
        <v>0</v>
      </c>
      <c r="Q33" s="672">
        <f>'[2]Seat-Isuzu'!M33</f>
        <v>0</v>
      </c>
      <c r="R33" s="673"/>
      <c r="S33" s="674">
        <f t="shared" si="7"/>
        <v>0</v>
      </c>
      <c r="T33" s="672">
        <f>'[2]Seat-Isuzu'!P33</f>
        <v>0</v>
      </c>
      <c r="U33" s="673"/>
      <c r="V33" s="674">
        <f t="shared" si="8"/>
        <v>0</v>
      </c>
      <c r="W33" s="672">
        <f>'[2]Seat-Isuzu'!S33</f>
        <v>0</v>
      </c>
      <c r="X33" s="673"/>
      <c r="Y33" s="773">
        <f t="shared" si="9"/>
        <v>0</v>
      </c>
      <c r="Z33" s="688">
        <f t="shared" si="10"/>
        <v>0</v>
      </c>
      <c r="AA33" s="701">
        <f t="shared" si="10"/>
        <v>0</v>
      </c>
      <c r="AB33" s="690">
        <f t="shared" si="11"/>
        <v>0</v>
      </c>
      <c r="AC33" s="779">
        <f t="shared" si="12"/>
        <v>0</v>
      </c>
      <c r="AD33" s="776">
        <f t="shared" si="12"/>
        <v>0</v>
      </c>
      <c r="AE33" s="777">
        <f t="shared" si="13"/>
        <v>0</v>
      </c>
      <c r="AF33" s="672">
        <f>'[2]Seat-Isuzu'!Y33</f>
        <v>0</v>
      </c>
      <c r="AG33" s="673"/>
      <c r="AH33" s="674">
        <f t="shared" si="14"/>
        <v>0</v>
      </c>
      <c r="AI33" s="672">
        <f>'[2]Seat-Isuzu'!AB33</f>
        <v>0</v>
      </c>
      <c r="AJ33" s="673"/>
      <c r="AK33" s="674">
        <f t="shared" si="15"/>
        <v>0</v>
      </c>
      <c r="AL33" s="672">
        <f>'[2]Seat-Isuzu'!AE33</f>
        <v>0</v>
      </c>
      <c r="AM33" s="673"/>
      <c r="AN33" s="674">
        <f t="shared" si="16"/>
        <v>0</v>
      </c>
      <c r="AO33" s="688">
        <f t="shared" si="17"/>
        <v>0</v>
      </c>
      <c r="AP33" s="689">
        <f t="shared" si="17"/>
        <v>0</v>
      </c>
      <c r="AQ33" s="690">
        <f t="shared" si="18"/>
        <v>0</v>
      </c>
      <c r="AR33" s="672">
        <f>'[2]Seat-Isuzu'!AH33</f>
        <v>0</v>
      </c>
      <c r="AS33" s="673"/>
      <c r="AT33" s="674">
        <f t="shared" si="19"/>
        <v>0</v>
      </c>
      <c r="AU33" s="672">
        <f>'[2]Seat-Isuzu'!AK33</f>
        <v>0</v>
      </c>
      <c r="AV33" s="673"/>
      <c r="AW33" s="674">
        <f t="shared" si="20"/>
        <v>0</v>
      </c>
      <c r="AX33" s="672">
        <f>'[2]Seat-Isuzu'!AN33</f>
        <v>0</v>
      </c>
      <c r="AY33" s="672"/>
      <c r="AZ33" s="773">
        <f t="shared" si="21"/>
        <v>0</v>
      </c>
      <c r="BA33" s="688">
        <f t="shared" si="22"/>
        <v>0</v>
      </c>
      <c r="BB33" s="701">
        <f t="shared" si="22"/>
        <v>0</v>
      </c>
      <c r="BC33" s="706">
        <f t="shared" si="23"/>
        <v>0</v>
      </c>
      <c r="BD33" s="711">
        <f t="shared" si="0"/>
        <v>0</v>
      </c>
      <c r="BE33" s="715">
        <f t="shared" si="1"/>
        <v>0</v>
      </c>
      <c r="BF33" s="716">
        <f t="shared" si="24"/>
        <v>0</v>
      </c>
      <c r="BG33" s="717">
        <f t="shared" si="25"/>
        <v>0</v>
      </c>
      <c r="BH33" s="672">
        <f t="shared" si="26"/>
        <v>0</v>
      </c>
      <c r="BI33" s="677">
        <f t="shared" si="27"/>
        <v>0</v>
      </c>
      <c r="BJ33" s="541"/>
      <c r="BK33" s="380"/>
      <c r="BL33" s="374">
        <f>ROUND(VLOOKUP($B33,Test!$A$6:$K$58,5),0)/1000</f>
        <v>0</v>
      </c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  <c r="CO33" s="380"/>
      <c r="CP33" s="380"/>
      <c r="CQ33" s="380"/>
      <c r="CR33" s="380"/>
      <c r="CS33" s="380"/>
      <c r="CT33" s="380"/>
      <c r="CU33" s="380"/>
      <c r="CV33" s="380"/>
      <c r="CW33" s="380"/>
      <c r="CX33" s="380"/>
      <c r="CY33" s="380"/>
      <c r="CZ33" s="380"/>
      <c r="DA33" s="380"/>
      <c r="DB33" s="380"/>
      <c r="DC33" s="380"/>
      <c r="DD33" s="380"/>
      <c r="DE33" s="380"/>
      <c r="DF33" s="380"/>
      <c r="DG33" s="380"/>
      <c r="DH33" s="380"/>
      <c r="DI33" s="380"/>
      <c r="DJ33" s="380"/>
      <c r="DK33" s="380"/>
      <c r="DL33" s="380"/>
      <c r="DM33" s="380"/>
      <c r="DN33" s="380"/>
      <c r="DO33" s="391"/>
      <c r="DP33" s="391"/>
      <c r="DQ33" s="380"/>
      <c r="DR33" s="380"/>
      <c r="DS33" s="380"/>
      <c r="DT33" s="380"/>
    </row>
    <row r="34" spans="1:124" s="383" customFormat="1" ht="33" customHeight="1">
      <c r="A34" s="388">
        <f t="shared" si="28"/>
        <v>28</v>
      </c>
      <c r="B34" s="399">
        <v>51601</v>
      </c>
      <c r="C34" s="536" t="s">
        <v>24</v>
      </c>
      <c r="D34" s="698" t="s">
        <v>278</v>
      </c>
      <c r="E34" s="672">
        <f>'[2]Seat-Isuzu'!D34</f>
        <v>0</v>
      </c>
      <c r="F34" s="673"/>
      <c r="G34" s="674">
        <f t="shared" si="2"/>
        <v>0</v>
      </c>
      <c r="H34" s="672">
        <f>'[2]Seat-Isuzu'!G34</f>
        <v>0</v>
      </c>
      <c r="I34" s="673"/>
      <c r="J34" s="674">
        <f t="shared" si="3"/>
        <v>0</v>
      </c>
      <c r="K34" s="672">
        <f>'[2]Seat-Isuzu'!J34</f>
        <v>0</v>
      </c>
      <c r="L34" s="673"/>
      <c r="M34" s="773">
        <f t="shared" si="4"/>
        <v>0</v>
      </c>
      <c r="N34" s="688">
        <f t="shared" si="5"/>
        <v>0</v>
      </c>
      <c r="O34" s="689">
        <f t="shared" si="5"/>
        <v>0</v>
      </c>
      <c r="P34" s="690">
        <f t="shared" si="6"/>
        <v>0</v>
      </c>
      <c r="Q34" s="672">
        <f>'[2]Seat-Isuzu'!M34</f>
        <v>0</v>
      </c>
      <c r="R34" s="673"/>
      <c r="S34" s="674">
        <f t="shared" si="7"/>
        <v>0</v>
      </c>
      <c r="T34" s="672">
        <f>'[2]Seat-Isuzu'!P34</f>
        <v>0</v>
      </c>
      <c r="U34" s="673"/>
      <c r="V34" s="674">
        <f t="shared" si="8"/>
        <v>0</v>
      </c>
      <c r="W34" s="672">
        <f>'[2]Seat-Isuzu'!S34</f>
        <v>0</v>
      </c>
      <c r="X34" s="673"/>
      <c r="Y34" s="773">
        <f t="shared" si="9"/>
        <v>0</v>
      </c>
      <c r="Z34" s="688">
        <f t="shared" si="10"/>
        <v>0</v>
      </c>
      <c r="AA34" s="701">
        <f t="shared" si="10"/>
        <v>0</v>
      </c>
      <c r="AB34" s="690">
        <f t="shared" si="11"/>
        <v>0</v>
      </c>
      <c r="AC34" s="779">
        <f t="shared" si="12"/>
        <v>0</v>
      </c>
      <c r="AD34" s="776">
        <f t="shared" si="12"/>
        <v>0</v>
      </c>
      <c r="AE34" s="777">
        <f t="shared" si="13"/>
        <v>0</v>
      </c>
      <c r="AF34" s="672">
        <f>'[2]Seat-Isuzu'!Y34</f>
        <v>0</v>
      </c>
      <c r="AG34" s="673"/>
      <c r="AH34" s="674">
        <f t="shared" si="14"/>
        <v>0</v>
      </c>
      <c r="AI34" s="672">
        <f>'[2]Seat-Isuzu'!AB34</f>
        <v>0</v>
      </c>
      <c r="AJ34" s="673"/>
      <c r="AK34" s="674">
        <f t="shared" si="15"/>
        <v>0</v>
      </c>
      <c r="AL34" s="672">
        <f>'[2]Seat-Isuzu'!AE34</f>
        <v>0</v>
      </c>
      <c r="AM34" s="673"/>
      <c r="AN34" s="674">
        <f t="shared" si="16"/>
        <v>0</v>
      </c>
      <c r="AO34" s="688">
        <f t="shared" si="17"/>
        <v>0</v>
      </c>
      <c r="AP34" s="689">
        <f t="shared" si="17"/>
        <v>0</v>
      </c>
      <c r="AQ34" s="690">
        <f t="shared" si="18"/>
        <v>0</v>
      </c>
      <c r="AR34" s="672">
        <f>'[2]Seat-Isuzu'!AH34</f>
        <v>0</v>
      </c>
      <c r="AS34" s="673"/>
      <c r="AT34" s="674">
        <f t="shared" si="19"/>
        <v>0</v>
      </c>
      <c r="AU34" s="672">
        <f>'[2]Seat-Isuzu'!AK34</f>
        <v>0</v>
      </c>
      <c r="AV34" s="673"/>
      <c r="AW34" s="674">
        <f t="shared" si="20"/>
        <v>0</v>
      </c>
      <c r="AX34" s="672">
        <f>'[2]Seat-Isuzu'!AN34</f>
        <v>0</v>
      </c>
      <c r="AY34" s="672"/>
      <c r="AZ34" s="773">
        <f t="shared" si="21"/>
        <v>0</v>
      </c>
      <c r="BA34" s="688">
        <f t="shared" si="22"/>
        <v>0</v>
      </c>
      <c r="BB34" s="701">
        <f t="shared" si="22"/>
        <v>0</v>
      </c>
      <c r="BC34" s="706">
        <f t="shared" si="23"/>
        <v>0</v>
      </c>
      <c r="BD34" s="711">
        <f t="shared" si="0"/>
        <v>0</v>
      </c>
      <c r="BE34" s="715">
        <f t="shared" si="1"/>
        <v>0</v>
      </c>
      <c r="BF34" s="716">
        <f t="shared" si="24"/>
        <v>0</v>
      </c>
      <c r="BG34" s="717">
        <f t="shared" si="25"/>
        <v>0</v>
      </c>
      <c r="BH34" s="672">
        <f t="shared" si="26"/>
        <v>0</v>
      </c>
      <c r="BI34" s="677">
        <f t="shared" si="27"/>
        <v>0</v>
      </c>
      <c r="BJ34" s="541"/>
      <c r="BK34" s="380"/>
      <c r="BL34" s="374">
        <f>ROUND(VLOOKUP($B34,Test!$A$6:$K$58,5),0)/1000</f>
        <v>0</v>
      </c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  <c r="CO34" s="380"/>
      <c r="CP34" s="380"/>
      <c r="CQ34" s="380"/>
      <c r="CR34" s="380"/>
      <c r="CS34" s="380"/>
      <c r="CT34" s="380"/>
      <c r="CU34" s="380"/>
      <c r="CV34" s="380"/>
      <c r="CW34" s="380"/>
      <c r="CX34" s="380"/>
      <c r="CY34" s="380"/>
      <c r="CZ34" s="380"/>
      <c r="DA34" s="380"/>
      <c r="DB34" s="380"/>
      <c r="DC34" s="380"/>
      <c r="DD34" s="380"/>
      <c r="DE34" s="380"/>
      <c r="DF34" s="380"/>
      <c r="DG34" s="380"/>
      <c r="DH34" s="380"/>
      <c r="DI34" s="380"/>
      <c r="DJ34" s="380"/>
      <c r="DK34" s="380"/>
      <c r="DL34" s="380"/>
      <c r="DM34" s="380"/>
      <c r="DN34" s="380"/>
      <c r="DO34" s="391"/>
      <c r="DP34" s="391"/>
      <c r="DQ34" s="380"/>
      <c r="DR34" s="380"/>
      <c r="DS34" s="380"/>
      <c r="DT34" s="380"/>
    </row>
    <row r="35" spans="1:124" s="383" customFormat="1" ht="33" customHeight="1">
      <c r="A35" s="388">
        <f t="shared" si="28"/>
        <v>29</v>
      </c>
      <c r="B35" s="399">
        <v>51602</v>
      </c>
      <c r="C35" s="536" t="s">
        <v>25</v>
      </c>
      <c r="D35" s="698" t="s">
        <v>279</v>
      </c>
      <c r="E35" s="672">
        <f>'[2]Seat-Isuzu'!D35</f>
        <v>0</v>
      </c>
      <c r="F35" s="673"/>
      <c r="G35" s="674">
        <f t="shared" si="2"/>
        <v>0</v>
      </c>
      <c r="H35" s="672">
        <f>'[2]Seat-Isuzu'!G35</f>
        <v>0</v>
      </c>
      <c r="I35" s="673"/>
      <c r="J35" s="674">
        <f t="shared" si="3"/>
        <v>0</v>
      </c>
      <c r="K35" s="672">
        <f>'[2]Seat-Isuzu'!J35</f>
        <v>0</v>
      </c>
      <c r="L35" s="673"/>
      <c r="M35" s="773">
        <f t="shared" si="4"/>
        <v>0</v>
      </c>
      <c r="N35" s="688">
        <f t="shared" si="5"/>
        <v>0</v>
      </c>
      <c r="O35" s="689">
        <f t="shared" si="5"/>
        <v>0</v>
      </c>
      <c r="P35" s="690">
        <f t="shared" si="6"/>
        <v>0</v>
      </c>
      <c r="Q35" s="672">
        <f>'[2]Seat-Isuzu'!M35</f>
        <v>0</v>
      </c>
      <c r="R35" s="673"/>
      <c r="S35" s="674">
        <f t="shared" si="7"/>
        <v>0</v>
      </c>
      <c r="T35" s="672">
        <f>'[2]Seat-Isuzu'!P35</f>
        <v>0</v>
      </c>
      <c r="U35" s="673"/>
      <c r="V35" s="674">
        <f t="shared" si="8"/>
        <v>0</v>
      </c>
      <c r="W35" s="672">
        <f>'[2]Seat-Isuzu'!S35</f>
        <v>0</v>
      </c>
      <c r="X35" s="673"/>
      <c r="Y35" s="773">
        <f t="shared" si="9"/>
        <v>0</v>
      </c>
      <c r="Z35" s="688">
        <f t="shared" si="10"/>
        <v>0</v>
      </c>
      <c r="AA35" s="701">
        <f t="shared" si="10"/>
        <v>0</v>
      </c>
      <c r="AB35" s="690">
        <f t="shared" si="11"/>
        <v>0</v>
      </c>
      <c r="AC35" s="779">
        <f t="shared" si="12"/>
        <v>0</v>
      </c>
      <c r="AD35" s="776">
        <f t="shared" si="12"/>
        <v>0</v>
      </c>
      <c r="AE35" s="777">
        <f t="shared" si="13"/>
        <v>0</v>
      </c>
      <c r="AF35" s="672">
        <f>'[2]Seat-Isuzu'!Y35</f>
        <v>0</v>
      </c>
      <c r="AG35" s="673"/>
      <c r="AH35" s="674">
        <f t="shared" si="14"/>
        <v>0</v>
      </c>
      <c r="AI35" s="672">
        <f>'[2]Seat-Isuzu'!AB35</f>
        <v>0</v>
      </c>
      <c r="AJ35" s="673"/>
      <c r="AK35" s="674">
        <f t="shared" si="15"/>
        <v>0</v>
      </c>
      <c r="AL35" s="672">
        <f>'[2]Seat-Isuzu'!AE35</f>
        <v>0</v>
      </c>
      <c r="AM35" s="673"/>
      <c r="AN35" s="674">
        <f t="shared" si="16"/>
        <v>0</v>
      </c>
      <c r="AO35" s="688">
        <f t="shared" si="17"/>
        <v>0</v>
      </c>
      <c r="AP35" s="689">
        <f t="shared" si="17"/>
        <v>0</v>
      </c>
      <c r="AQ35" s="690">
        <f t="shared" si="18"/>
        <v>0</v>
      </c>
      <c r="AR35" s="672">
        <f>'[2]Seat-Isuzu'!AH35</f>
        <v>0</v>
      </c>
      <c r="AS35" s="673"/>
      <c r="AT35" s="674">
        <f t="shared" si="19"/>
        <v>0</v>
      </c>
      <c r="AU35" s="672">
        <f>'[2]Seat-Isuzu'!AK35</f>
        <v>0</v>
      </c>
      <c r="AV35" s="673"/>
      <c r="AW35" s="674">
        <f t="shared" si="20"/>
        <v>0</v>
      </c>
      <c r="AX35" s="672">
        <f>'[2]Seat-Isuzu'!AN35</f>
        <v>0</v>
      </c>
      <c r="AY35" s="672"/>
      <c r="AZ35" s="773">
        <f t="shared" si="21"/>
        <v>0</v>
      </c>
      <c r="BA35" s="688">
        <f t="shared" si="22"/>
        <v>0</v>
      </c>
      <c r="BB35" s="701">
        <f t="shared" si="22"/>
        <v>0</v>
      </c>
      <c r="BC35" s="706">
        <f t="shared" si="23"/>
        <v>0</v>
      </c>
      <c r="BD35" s="711">
        <f t="shared" si="0"/>
        <v>0</v>
      </c>
      <c r="BE35" s="715">
        <f t="shared" si="1"/>
        <v>0</v>
      </c>
      <c r="BF35" s="716">
        <f t="shared" si="24"/>
        <v>0</v>
      </c>
      <c r="BG35" s="717">
        <f t="shared" si="25"/>
        <v>0</v>
      </c>
      <c r="BH35" s="672">
        <f t="shared" si="26"/>
        <v>0</v>
      </c>
      <c r="BI35" s="677">
        <f t="shared" si="27"/>
        <v>0</v>
      </c>
      <c r="BJ35" s="541"/>
      <c r="BK35" s="380"/>
      <c r="BL35" s="374">
        <f>ROUND(VLOOKUP($B35,Test!$A$6:$K$58,5),0)/1000</f>
        <v>0</v>
      </c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  <c r="CG35" s="380"/>
      <c r="CH35" s="380"/>
      <c r="CI35" s="380"/>
      <c r="CJ35" s="380"/>
      <c r="CK35" s="380"/>
      <c r="CL35" s="380"/>
      <c r="CM35" s="380"/>
      <c r="CN35" s="380"/>
      <c r="CO35" s="380"/>
      <c r="CP35" s="380"/>
      <c r="CQ35" s="380"/>
      <c r="CR35" s="380"/>
      <c r="CS35" s="380"/>
      <c r="CT35" s="380"/>
      <c r="CU35" s="380"/>
      <c r="CV35" s="380"/>
      <c r="CW35" s="380"/>
      <c r="CX35" s="380"/>
      <c r="CY35" s="380"/>
      <c r="CZ35" s="380"/>
      <c r="DA35" s="380"/>
      <c r="DB35" s="380"/>
      <c r="DC35" s="380"/>
      <c r="DD35" s="380"/>
      <c r="DE35" s="380"/>
      <c r="DF35" s="380"/>
      <c r="DG35" s="380"/>
      <c r="DH35" s="380"/>
      <c r="DI35" s="380"/>
      <c r="DJ35" s="380"/>
      <c r="DK35" s="380"/>
      <c r="DL35" s="380"/>
      <c r="DM35" s="380"/>
      <c r="DN35" s="380"/>
      <c r="DO35" s="391"/>
      <c r="DP35" s="391"/>
      <c r="DQ35" s="380"/>
      <c r="DR35" s="380"/>
      <c r="DS35" s="380"/>
      <c r="DT35" s="380"/>
    </row>
    <row r="36" spans="1:124" s="383" customFormat="1" ht="33" customHeight="1">
      <c r="A36" s="388">
        <f t="shared" si="28"/>
        <v>30</v>
      </c>
      <c r="B36" s="399">
        <v>51603</v>
      </c>
      <c r="C36" s="536" t="s">
        <v>26</v>
      </c>
      <c r="D36" s="698" t="s">
        <v>280</v>
      </c>
      <c r="E36" s="672">
        <f>'[2]Seat-Isuzu'!D36</f>
        <v>0</v>
      </c>
      <c r="F36" s="673"/>
      <c r="G36" s="674">
        <f t="shared" si="2"/>
        <v>0</v>
      </c>
      <c r="H36" s="672">
        <f>'[2]Seat-Isuzu'!G36</f>
        <v>0</v>
      </c>
      <c r="I36" s="673"/>
      <c r="J36" s="674">
        <f t="shared" si="3"/>
        <v>0</v>
      </c>
      <c r="K36" s="672">
        <f>'[2]Seat-Isuzu'!J36</f>
        <v>0</v>
      </c>
      <c r="L36" s="673"/>
      <c r="M36" s="773">
        <f t="shared" si="4"/>
        <v>0</v>
      </c>
      <c r="N36" s="688">
        <f t="shared" si="5"/>
        <v>0</v>
      </c>
      <c r="O36" s="689">
        <f t="shared" si="5"/>
        <v>0</v>
      </c>
      <c r="P36" s="690">
        <f t="shared" si="6"/>
        <v>0</v>
      </c>
      <c r="Q36" s="672">
        <f>'[2]Seat-Isuzu'!M36</f>
        <v>0</v>
      </c>
      <c r="R36" s="673"/>
      <c r="S36" s="674">
        <f t="shared" si="7"/>
        <v>0</v>
      </c>
      <c r="T36" s="672">
        <f>'[2]Seat-Isuzu'!P36</f>
        <v>0</v>
      </c>
      <c r="U36" s="673"/>
      <c r="V36" s="674">
        <f t="shared" si="8"/>
        <v>0</v>
      </c>
      <c r="W36" s="672">
        <f>'[2]Seat-Isuzu'!S36</f>
        <v>0</v>
      </c>
      <c r="X36" s="673"/>
      <c r="Y36" s="773">
        <f t="shared" si="9"/>
        <v>0</v>
      </c>
      <c r="Z36" s="688">
        <f t="shared" si="10"/>
        <v>0</v>
      </c>
      <c r="AA36" s="701">
        <f t="shared" si="10"/>
        <v>0</v>
      </c>
      <c r="AB36" s="690">
        <f t="shared" si="11"/>
        <v>0</v>
      </c>
      <c r="AC36" s="779">
        <f t="shared" si="12"/>
        <v>0</v>
      </c>
      <c r="AD36" s="776">
        <f t="shared" si="12"/>
        <v>0</v>
      </c>
      <c r="AE36" s="777">
        <f t="shared" si="13"/>
        <v>0</v>
      </c>
      <c r="AF36" s="672">
        <f>'[2]Seat-Isuzu'!Y36</f>
        <v>0</v>
      </c>
      <c r="AG36" s="673"/>
      <c r="AH36" s="674">
        <f t="shared" si="14"/>
        <v>0</v>
      </c>
      <c r="AI36" s="672">
        <f>'[2]Seat-Isuzu'!AB36</f>
        <v>0</v>
      </c>
      <c r="AJ36" s="673"/>
      <c r="AK36" s="674">
        <f t="shared" si="15"/>
        <v>0</v>
      </c>
      <c r="AL36" s="672">
        <f>'[2]Seat-Isuzu'!AE36</f>
        <v>0</v>
      </c>
      <c r="AM36" s="673"/>
      <c r="AN36" s="674">
        <f t="shared" si="16"/>
        <v>0</v>
      </c>
      <c r="AO36" s="688">
        <f t="shared" si="17"/>
        <v>0</v>
      </c>
      <c r="AP36" s="689">
        <f t="shared" si="17"/>
        <v>0</v>
      </c>
      <c r="AQ36" s="690">
        <f t="shared" si="18"/>
        <v>0</v>
      </c>
      <c r="AR36" s="672">
        <f>'[2]Seat-Isuzu'!AH36</f>
        <v>0</v>
      </c>
      <c r="AS36" s="673"/>
      <c r="AT36" s="674">
        <f t="shared" si="19"/>
        <v>0</v>
      </c>
      <c r="AU36" s="672">
        <f>'[2]Seat-Isuzu'!AK36</f>
        <v>0</v>
      </c>
      <c r="AV36" s="673"/>
      <c r="AW36" s="674">
        <f t="shared" si="20"/>
        <v>0</v>
      </c>
      <c r="AX36" s="672">
        <f>'[2]Seat-Isuzu'!AN36</f>
        <v>0</v>
      </c>
      <c r="AY36" s="672"/>
      <c r="AZ36" s="773">
        <f t="shared" si="21"/>
        <v>0</v>
      </c>
      <c r="BA36" s="688">
        <f t="shared" si="22"/>
        <v>0</v>
      </c>
      <c r="BB36" s="701">
        <f t="shared" si="22"/>
        <v>0</v>
      </c>
      <c r="BC36" s="706">
        <f t="shared" si="23"/>
        <v>0</v>
      </c>
      <c r="BD36" s="711">
        <f t="shared" si="0"/>
        <v>0</v>
      </c>
      <c r="BE36" s="715">
        <f t="shared" si="1"/>
        <v>0</v>
      </c>
      <c r="BF36" s="716">
        <f t="shared" si="24"/>
        <v>0</v>
      </c>
      <c r="BG36" s="717">
        <f t="shared" si="25"/>
        <v>0</v>
      </c>
      <c r="BH36" s="672">
        <f t="shared" si="26"/>
        <v>0</v>
      </c>
      <c r="BI36" s="677">
        <f t="shared" si="27"/>
        <v>0</v>
      </c>
      <c r="BJ36" s="541"/>
      <c r="BK36" s="380"/>
      <c r="BL36" s="374">
        <f>ROUND(VLOOKUP($B36,Test!$A$6:$K$58,5),0)/1000</f>
        <v>0</v>
      </c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  <c r="CO36" s="380"/>
      <c r="CP36" s="380"/>
      <c r="CQ36" s="380"/>
      <c r="CR36" s="380"/>
      <c r="CS36" s="380"/>
      <c r="CT36" s="380"/>
      <c r="CU36" s="380"/>
      <c r="CV36" s="380"/>
      <c r="CW36" s="380"/>
      <c r="CX36" s="380"/>
      <c r="CY36" s="380"/>
      <c r="CZ36" s="380"/>
      <c r="DA36" s="380"/>
      <c r="DB36" s="380"/>
      <c r="DC36" s="380"/>
      <c r="DD36" s="380"/>
      <c r="DE36" s="380"/>
      <c r="DF36" s="380"/>
      <c r="DG36" s="380"/>
      <c r="DH36" s="380"/>
      <c r="DI36" s="380"/>
      <c r="DJ36" s="380"/>
      <c r="DK36" s="380"/>
      <c r="DL36" s="380"/>
      <c r="DM36" s="380"/>
      <c r="DN36" s="380"/>
      <c r="DO36" s="391"/>
      <c r="DP36" s="391"/>
      <c r="DQ36" s="380"/>
      <c r="DR36" s="380"/>
      <c r="DS36" s="380"/>
      <c r="DT36" s="380"/>
    </row>
    <row r="37" spans="1:124" s="383" customFormat="1" ht="33" customHeight="1">
      <c r="A37" s="388">
        <f t="shared" si="28"/>
        <v>31</v>
      </c>
      <c r="B37" s="399">
        <v>51604</v>
      </c>
      <c r="C37" s="536" t="s">
        <v>27</v>
      </c>
      <c r="D37" s="698" t="s">
        <v>281</v>
      </c>
      <c r="E37" s="672">
        <f>'[2]Seat-Isuzu'!D37</f>
        <v>0</v>
      </c>
      <c r="F37" s="673"/>
      <c r="G37" s="674">
        <f t="shared" si="2"/>
        <v>0</v>
      </c>
      <c r="H37" s="672">
        <f>'[2]Seat-Isuzu'!G37</f>
        <v>0</v>
      </c>
      <c r="I37" s="673"/>
      <c r="J37" s="674">
        <f t="shared" si="3"/>
        <v>0</v>
      </c>
      <c r="K37" s="672">
        <f>'[2]Seat-Isuzu'!J37</f>
        <v>0</v>
      </c>
      <c r="L37" s="673"/>
      <c r="M37" s="773">
        <f t="shared" si="4"/>
        <v>0</v>
      </c>
      <c r="N37" s="688">
        <f t="shared" si="5"/>
        <v>0</v>
      </c>
      <c r="O37" s="689">
        <f t="shared" si="5"/>
        <v>0</v>
      </c>
      <c r="P37" s="690">
        <f t="shared" si="6"/>
        <v>0</v>
      </c>
      <c r="Q37" s="672">
        <f>'[2]Seat-Isuzu'!M37</f>
        <v>0</v>
      </c>
      <c r="R37" s="673"/>
      <c r="S37" s="674">
        <f t="shared" si="7"/>
        <v>0</v>
      </c>
      <c r="T37" s="672">
        <f>'[2]Seat-Isuzu'!P37</f>
        <v>0</v>
      </c>
      <c r="U37" s="673"/>
      <c r="V37" s="674">
        <f t="shared" si="8"/>
        <v>0</v>
      </c>
      <c r="W37" s="672">
        <f>'[2]Seat-Isuzu'!S37</f>
        <v>0</v>
      </c>
      <c r="X37" s="673"/>
      <c r="Y37" s="773">
        <f t="shared" si="9"/>
        <v>0</v>
      </c>
      <c r="Z37" s="688">
        <f t="shared" si="10"/>
        <v>0</v>
      </c>
      <c r="AA37" s="701">
        <f t="shared" si="10"/>
        <v>0</v>
      </c>
      <c r="AB37" s="690">
        <f t="shared" si="11"/>
        <v>0</v>
      </c>
      <c r="AC37" s="779">
        <f t="shared" si="12"/>
        <v>0</v>
      </c>
      <c r="AD37" s="776">
        <f t="shared" si="12"/>
        <v>0</v>
      </c>
      <c r="AE37" s="777">
        <f t="shared" si="13"/>
        <v>0</v>
      </c>
      <c r="AF37" s="672">
        <f>'[2]Seat-Isuzu'!Y37</f>
        <v>0</v>
      </c>
      <c r="AG37" s="673"/>
      <c r="AH37" s="674">
        <f t="shared" si="14"/>
        <v>0</v>
      </c>
      <c r="AI37" s="672">
        <f>'[2]Seat-Isuzu'!AB37</f>
        <v>0</v>
      </c>
      <c r="AJ37" s="673"/>
      <c r="AK37" s="674">
        <f t="shared" si="15"/>
        <v>0</v>
      </c>
      <c r="AL37" s="672">
        <f>'[2]Seat-Isuzu'!AE37</f>
        <v>0</v>
      </c>
      <c r="AM37" s="673"/>
      <c r="AN37" s="674">
        <f t="shared" si="16"/>
        <v>0</v>
      </c>
      <c r="AO37" s="688">
        <f t="shared" si="17"/>
        <v>0</v>
      </c>
      <c r="AP37" s="689">
        <f t="shared" si="17"/>
        <v>0</v>
      </c>
      <c r="AQ37" s="690">
        <f t="shared" si="18"/>
        <v>0</v>
      </c>
      <c r="AR37" s="672">
        <f>'[2]Seat-Isuzu'!AH37</f>
        <v>0</v>
      </c>
      <c r="AS37" s="673"/>
      <c r="AT37" s="674">
        <f t="shared" si="19"/>
        <v>0</v>
      </c>
      <c r="AU37" s="672">
        <f>'[2]Seat-Isuzu'!AK37</f>
        <v>0</v>
      </c>
      <c r="AV37" s="673"/>
      <c r="AW37" s="674">
        <f t="shared" si="20"/>
        <v>0</v>
      </c>
      <c r="AX37" s="672">
        <f>'[2]Seat-Isuzu'!AN37</f>
        <v>0</v>
      </c>
      <c r="AY37" s="672"/>
      <c r="AZ37" s="773">
        <f t="shared" si="21"/>
        <v>0</v>
      </c>
      <c r="BA37" s="688">
        <f t="shared" si="22"/>
        <v>0</v>
      </c>
      <c r="BB37" s="701">
        <f t="shared" si="22"/>
        <v>0</v>
      </c>
      <c r="BC37" s="706">
        <f t="shared" si="23"/>
        <v>0</v>
      </c>
      <c r="BD37" s="711">
        <f t="shared" si="0"/>
        <v>0</v>
      </c>
      <c r="BE37" s="715">
        <f t="shared" si="1"/>
        <v>0</v>
      </c>
      <c r="BF37" s="716">
        <f t="shared" si="24"/>
        <v>0</v>
      </c>
      <c r="BG37" s="717">
        <f t="shared" si="25"/>
        <v>0</v>
      </c>
      <c r="BH37" s="672">
        <f t="shared" si="26"/>
        <v>0</v>
      </c>
      <c r="BI37" s="677">
        <f t="shared" si="27"/>
        <v>0</v>
      </c>
      <c r="BJ37" s="541"/>
      <c r="BK37" s="380"/>
      <c r="BL37" s="374">
        <f>ROUND(VLOOKUP($B37,Test!$A$6:$K$58,5),0)/1000</f>
        <v>0</v>
      </c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  <c r="CO37" s="380"/>
      <c r="CP37" s="380"/>
      <c r="CQ37" s="380"/>
      <c r="CR37" s="380"/>
      <c r="CS37" s="380"/>
      <c r="CT37" s="380"/>
      <c r="CU37" s="380"/>
      <c r="CV37" s="380"/>
      <c r="CW37" s="380"/>
      <c r="CX37" s="380"/>
      <c r="CY37" s="380"/>
      <c r="CZ37" s="380"/>
      <c r="DA37" s="380"/>
      <c r="DB37" s="380"/>
      <c r="DC37" s="380"/>
      <c r="DD37" s="380"/>
      <c r="DE37" s="380"/>
      <c r="DF37" s="380"/>
      <c r="DG37" s="380"/>
      <c r="DH37" s="380"/>
      <c r="DI37" s="380"/>
      <c r="DJ37" s="380"/>
      <c r="DK37" s="380"/>
      <c r="DL37" s="380"/>
      <c r="DM37" s="380"/>
      <c r="DN37" s="380"/>
      <c r="DO37" s="391"/>
      <c r="DP37" s="391"/>
      <c r="DQ37" s="380"/>
      <c r="DR37" s="380"/>
      <c r="DS37" s="380"/>
      <c r="DT37" s="380"/>
    </row>
    <row r="38" spans="1:124" s="383" customFormat="1" ht="33" customHeight="1">
      <c r="A38" s="388">
        <f t="shared" si="28"/>
        <v>32</v>
      </c>
      <c r="B38" s="399">
        <v>51605</v>
      </c>
      <c r="C38" s="536" t="s">
        <v>28</v>
      </c>
      <c r="D38" s="698" t="s">
        <v>282</v>
      </c>
      <c r="E38" s="672">
        <f>'[2]Seat-Isuzu'!D38</f>
        <v>0</v>
      </c>
      <c r="F38" s="673"/>
      <c r="G38" s="674">
        <f t="shared" si="2"/>
        <v>0</v>
      </c>
      <c r="H38" s="672">
        <f>'[2]Seat-Isuzu'!G38</f>
        <v>0</v>
      </c>
      <c r="I38" s="673"/>
      <c r="J38" s="674">
        <f t="shared" si="3"/>
        <v>0</v>
      </c>
      <c r="K38" s="672">
        <f>'[2]Seat-Isuzu'!J38</f>
        <v>0</v>
      </c>
      <c r="L38" s="673"/>
      <c r="M38" s="773">
        <f t="shared" si="4"/>
        <v>0</v>
      </c>
      <c r="N38" s="688">
        <f t="shared" si="5"/>
        <v>0</v>
      </c>
      <c r="O38" s="689">
        <f t="shared" si="5"/>
        <v>0</v>
      </c>
      <c r="P38" s="690">
        <f t="shared" si="6"/>
        <v>0</v>
      </c>
      <c r="Q38" s="672">
        <f>'[2]Seat-Isuzu'!M38</f>
        <v>0</v>
      </c>
      <c r="R38" s="673"/>
      <c r="S38" s="674">
        <f t="shared" si="7"/>
        <v>0</v>
      </c>
      <c r="T38" s="672">
        <f>'[2]Seat-Isuzu'!P38</f>
        <v>0</v>
      </c>
      <c r="U38" s="673"/>
      <c r="V38" s="674">
        <f t="shared" si="8"/>
        <v>0</v>
      </c>
      <c r="W38" s="672">
        <f>'[2]Seat-Isuzu'!S38</f>
        <v>0</v>
      </c>
      <c r="X38" s="673"/>
      <c r="Y38" s="773">
        <f t="shared" si="9"/>
        <v>0</v>
      </c>
      <c r="Z38" s="688">
        <f t="shared" si="10"/>
        <v>0</v>
      </c>
      <c r="AA38" s="701">
        <f t="shared" si="10"/>
        <v>0</v>
      </c>
      <c r="AB38" s="690">
        <f t="shared" si="11"/>
        <v>0</v>
      </c>
      <c r="AC38" s="779">
        <f t="shared" si="12"/>
        <v>0</v>
      </c>
      <c r="AD38" s="776">
        <f t="shared" si="12"/>
        <v>0</v>
      </c>
      <c r="AE38" s="777">
        <f t="shared" si="13"/>
        <v>0</v>
      </c>
      <c r="AF38" s="672">
        <f>'[2]Seat-Isuzu'!Y38</f>
        <v>0</v>
      </c>
      <c r="AG38" s="673"/>
      <c r="AH38" s="674">
        <f t="shared" si="14"/>
        <v>0</v>
      </c>
      <c r="AI38" s="672">
        <f>'[2]Seat-Isuzu'!AB38</f>
        <v>0</v>
      </c>
      <c r="AJ38" s="673"/>
      <c r="AK38" s="674">
        <f t="shared" si="15"/>
        <v>0</v>
      </c>
      <c r="AL38" s="672">
        <f>'[2]Seat-Isuzu'!AE38</f>
        <v>0</v>
      </c>
      <c r="AM38" s="673"/>
      <c r="AN38" s="674">
        <f t="shared" si="16"/>
        <v>0</v>
      </c>
      <c r="AO38" s="688">
        <f t="shared" si="17"/>
        <v>0</v>
      </c>
      <c r="AP38" s="689">
        <f t="shared" si="17"/>
        <v>0</v>
      </c>
      <c r="AQ38" s="690">
        <f t="shared" si="18"/>
        <v>0</v>
      </c>
      <c r="AR38" s="672">
        <f>'[2]Seat-Isuzu'!AH38</f>
        <v>0</v>
      </c>
      <c r="AS38" s="673"/>
      <c r="AT38" s="674">
        <f t="shared" si="19"/>
        <v>0</v>
      </c>
      <c r="AU38" s="672">
        <f>'[2]Seat-Isuzu'!AK38</f>
        <v>0</v>
      </c>
      <c r="AV38" s="673"/>
      <c r="AW38" s="674">
        <f t="shared" si="20"/>
        <v>0</v>
      </c>
      <c r="AX38" s="672">
        <f>'[2]Seat-Isuzu'!AN38</f>
        <v>0</v>
      </c>
      <c r="AY38" s="672"/>
      <c r="AZ38" s="773">
        <f t="shared" si="21"/>
        <v>0</v>
      </c>
      <c r="BA38" s="688">
        <f t="shared" si="22"/>
        <v>0</v>
      </c>
      <c r="BB38" s="701">
        <f t="shared" si="22"/>
        <v>0</v>
      </c>
      <c r="BC38" s="706">
        <f t="shared" si="23"/>
        <v>0</v>
      </c>
      <c r="BD38" s="711">
        <f t="shared" si="0"/>
        <v>0</v>
      </c>
      <c r="BE38" s="715">
        <f t="shared" si="1"/>
        <v>0</v>
      </c>
      <c r="BF38" s="716">
        <f t="shared" si="24"/>
        <v>0</v>
      </c>
      <c r="BG38" s="717">
        <f t="shared" si="25"/>
        <v>0</v>
      </c>
      <c r="BH38" s="672">
        <f t="shared" si="26"/>
        <v>0</v>
      </c>
      <c r="BI38" s="677">
        <f t="shared" si="27"/>
        <v>0</v>
      </c>
      <c r="BJ38" s="541"/>
      <c r="BK38" s="380"/>
      <c r="BL38" s="374">
        <f>ROUND(VLOOKUP($B38,Test!$A$6:$K$58,5),0)/1000</f>
        <v>0</v>
      </c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  <c r="CO38" s="380"/>
      <c r="CP38" s="380"/>
      <c r="CQ38" s="380"/>
      <c r="CR38" s="380"/>
      <c r="CS38" s="380"/>
      <c r="CT38" s="380"/>
      <c r="CU38" s="380"/>
      <c r="CV38" s="380"/>
      <c r="CW38" s="380"/>
      <c r="CX38" s="380"/>
      <c r="CY38" s="380"/>
      <c r="CZ38" s="380"/>
      <c r="DA38" s="380"/>
      <c r="DB38" s="380"/>
      <c r="DC38" s="380"/>
      <c r="DD38" s="380"/>
      <c r="DE38" s="380"/>
      <c r="DF38" s="380"/>
      <c r="DG38" s="380"/>
      <c r="DH38" s="380"/>
      <c r="DI38" s="380"/>
      <c r="DJ38" s="380"/>
      <c r="DK38" s="380"/>
      <c r="DL38" s="380"/>
      <c r="DM38" s="380"/>
      <c r="DN38" s="380"/>
      <c r="DO38" s="391"/>
      <c r="DP38" s="391"/>
      <c r="DQ38" s="380"/>
      <c r="DR38" s="380"/>
      <c r="DS38" s="380"/>
      <c r="DT38" s="380"/>
    </row>
    <row r="39" spans="1:124" s="383" customFormat="1" ht="33" customHeight="1">
      <c r="A39" s="388">
        <f t="shared" si="28"/>
        <v>33</v>
      </c>
      <c r="B39" s="399">
        <v>51606</v>
      </c>
      <c r="C39" s="536" t="s">
        <v>29</v>
      </c>
      <c r="D39" s="698" t="s">
        <v>283</v>
      </c>
      <c r="E39" s="672">
        <f>'[2]Seat-Isuzu'!D39</f>
        <v>0</v>
      </c>
      <c r="F39" s="673"/>
      <c r="G39" s="674">
        <f t="shared" si="2"/>
        <v>0</v>
      </c>
      <c r="H39" s="672">
        <f>'[2]Seat-Isuzu'!G39</f>
        <v>0</v>
      </c>
      <c r="I39" s="673">
        <v>3000</v>
      </c>
      <c r="J39" s="674">
        <f t="shared" si="3"/>
        <v>-3000</v>
      </c>
      <c r="K39" s="672">
        <f>'[2]Seat-Isuzu'!J39</f>
        <v>0</v>
      </c>
      <c r="L39" s="673"/>
      <c r="M39" s="773">
        <f t="shared" si="4"/>
        <v>0</v>
      </c>
      <c r="N39" s="688">
        <f t="shared" si="5"/>
        <v>0</v>
      </c>
      <c r="O39" s="689">
        <f t="shared" si="5"/>
        <v>3000</v>
      </c>
      <c r="P39" s="690">
        <f t="shared" si="6"/>
        <v>-3000</v>
      </c>
      <c r="Q39" s="672">
        <f>'[2]Seat-Isuzu'!M39</f>
        <v>0</v>
      </c>
      <c r="R39" s="673"/>
      <c r="S39" s="674">
        <f t="shared" si="7"/>
        <v>0</v>
      </c>
      <c r="T39" s="672">
        <f>'[2]Seat-Isuzu'!P39</f>
        <v>0</v>
      </c>
      <c r="U39" s="673"/>
      <c r="V39" s="674">
        <f t="shared" si="8"/>
        <v>0</v>
      </c>
      <c r="W39" s="672">
        <f>'[2]Seat-Isuzu'!S39</f>
        <v>0</v>
      </c>
      <c r="X39" s="673"/>
      <c r="Y39" s="773">
        <f t="shared" si="9"/>
        <v>0</v>
      </c>
      <c r="Z39" s="688">
        <f t="shared" si="10"/>
        <v>0</v>
      </c>
      <c r="AA39" s="701">
        <f t="shared" si="10"/>
        <v>0</v>
      </c>
      <c r="AB39" s="690">
        <f t="shared" si="11"/>
        <v>0</v>
      </c>
      <c r="AC39" s="779">
        <f t="shared" si="12"/>
        <v>0</v>
      </c>
      <c r="AD39" s="776">
        <f t="shared" si="12"/>
        <v>3000</v>
      </c>
      <c r="AE39" s="777">
        <f t="shared" si="13"/>
        <v>-3000</v>
      </c>
      <c r="AF39" s="672">
        <f>'[2]Seat-Isuzu'!Y39</f>
        <v>0</v>
      </c>
      <c r="AG39" s="673"/>
      <c r="AH39" s="674">
        <f t="shared" si="14"/>
        <v>0</v>
      </c>
      <c r="AI39" s="672">
        <f>'[2]Seat-Isuzu'!AB39</f>
        <v>0</v>
      </c>
      <c r="AJ39" s="673"/>
      <c r="AK39" s="674">
        <f t="shared" si="15"/>
        <v>0</v>
      </c>
      <c r="AL39" s="672">
        <f>'[2]Seat-Isuzu'!AE39</f>
        <v>0</v>
      </c>
      <c r="AM39" s="673"/>
      <c r="AN39" s="674">
        <f t="shared" si="16"/>
        <v>0</v>
      </c>
      <c r="AO39" s="688">
        <f t="shared" si="17"/>
        <v>0</v>
      </c>
      <c r="AP39" s="689">
        <f t="shared" si="17"/>
        <v>0</v>
      </c>
      <c r="AQ39" s="690">
        <f t="shared" si="18"/>
        <v>0</v>
      </c>
      <c r="AR39" s="672">
        <f>'[2]Seat-Isuzu'!AH39</f>
        <v>0</v>
      </c>
      <c r="AS39" s="673"/>
      <c r="AT39" s="674">
        <f t="shared" si="19"/>
        <v>0</v>
      </c>
      <c r="AU39" s="672">
        <f>'[2]Seat-Isuzu'!AK39</f>
        <v>0</v>
      </c>
      <c r="AV39" s="673"/>
      <c r="AW39" s="674">
        <f t="shared" si="20"/>
        <v>0</v>
      </c>
      <c r="AX39" s="672">
        <f>'[2]Seat-Isuzu'!AN39</f>
        <v>0</v>
      </c>
      <c r="AY39" s="672"/>
      <c r="AZ39" s="773">
        <f t="shared" si="21"/>
        <v>0</v>
      </c>
      <c r="BA39" s="688">
        <f t="shared" si="22"/>
        <v>0</v>
      </c>
      <c r="BB39" s="701">
        <f t="shared" si="22"/>
        <v>0</v>
      </c>
      <c r="BC39" s="706">
        <f t="shared" si="23"/>
        <v>0</v>
      </c>
      <c r="BD39" s="711">
        <f t="shared" si="0"/>
        <v>0</v>
      </c>
      <c r="BE39" s="715">
        <f t="shared" si="1"/>
        <v>0</v>
      </c>
      <c r="BF39" s="716">
        <f t="shared" si="24"/>
        <v>0</v>
      </c>
      <c r="BG39" s="717">
        <f t="shared" si="25"/>
        <v>0</v>
      </c>
      <c r="BH39" s="672">
        <f t="shared" si="26"/>
        <v>3000</v>
      </c>
      <c r="BI39" s="677">
        <f t="shared" si="27"/>
        <v>-3000</v>
      </c>
      <c r="BJ39" s="541"/>
      <c r="BK39" s="380"/>
      <c r="BL39" s="374">
        <f>ROUND(VLOOKUP($B39,Test!$A$6:$K$58,5),0)/1000</f>
        <v>0</v>
      </c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  <c r="CO39" s="380"/>
      <c r="CP39" s="380"/>
      <c r="CQ39" s="380"/>
      <c r="CR39" s="380"/>
      <c r="CS39" s="380"/>
      <c r="CT39" s="380"/>
      <c r="CU39" s="380"/>
      <c r="CV39" s="380"/>
      <c r="CW39" s="380"/>
      <c r="CX39" s="380"/>
      <c r="CY39" s="380"/>
      <c r="CZ39" s="380"/>
      <c r="DA39" s="380"/>
      <c r="DB39" s="380"/>
      <c r="DC39" s="380"/>
      <c r="DD39" s="380"/>
      <c r="DE39" s="380"/>
      <c r="DF39" s="380"/>
      <c r="DG39" s="380"/>
      <c r="DH39" s="380"/>
      <c r="DI39" s="380"/>
      <c r="DJ39" s="380"/>
      <c r="DK39" s="380"/>
      <c r="DL39" s="380"/>
      <c r="DM39" s="380"/>
      <c r="DN39" s="380"/>
      <c r="DO39" s="391"/>
      <c r="DP39" s="391"/>
      <c r="DQ39" s="380"/>
      <c r="DR39" s="380"/>
      <c r="DS39" s="380"/>
      <c r="DT39" s="380"/>
    </row>
    <row r="40" spans="1:124" s="383" customFormat="1" ht="33" customHeight="1">
      <c r="A40" s="388">
        <f t="shared" si="28"/>
        <v>34</v>
      </c>
      <c r="B40" s="399">
        <v>51607</v>
      </c>
      <c r="C40" s="536" t="s">
        <v>242</v>
      </c>
      <c r="D40" s="698" t="s">
        <v>284</v>
      </c>
      <c r="E40" s="672">
        <f>'[2]Seat-Isuzu'!D40</f>
        <v>0</v>
      </c>
      <c r="F40" s="673"/>
      <c r="G40" s="674">
        <f t="shared" si="2"/>
        <v>0</v>
      </c>
      <c r="H40" s="672">
        <f>'[2]Seat-Isuzu'!G40</f>
        <v>0</v>
      </c>
      <c r="I40" s="673"/>
      <c r="J40" s="674">
        <f t="shared" si="3"/>
        <v>0</v>
      </c>
      <c r="K40" s="672">
        <f>'[2]Seat-Isuzu'!J40</f>
        <v>0</v>
      </c>
      <c r="L40" s="673"/>
      <c r="M40" s="773">
        <f t="shared" si="4"/>
        <v>0</v>
      </c>
      <c r="N40" s="688">
        <f t="shared" si="5"/>
        <v>0</v>
      </c>
      <c r="O40" s="689">
        <f t="shared" si="5"/>
        <v>0</v>
      </c>
      <c r="P40" s="690">
        <f t="shared" si="6"/>
        <v>0</v>
      </c>
      <c r="Q40" s="672">
        <f>'[2]Seat-Isuzu'!M40</f>
        <v>0</v>
      </c>
      <c r="R40" s="673"/>
      <c r="S40" s="674">
        <f t="shared" si="7"/>
        <v>0</v>
      </c>
      <c r="T40" s="672">
        <f>'[2]Seat-Isuzu'!P40</f>
        <v>0</v>
      </c>
      <c r="U40" s="673"/>
      <c r="V40" s="674">
        <f t="shared" si="8"/>
        <v>0</v>
      </c>
      <c r="W40" s="672">
        <f>'[2]Seat-Isuzu'!S40</f>
        <v>0</v>
      </c>
      <c r="X40" s="673"/>
      <c r="Y40" s="773">
        <f t="shared" si="9"/>
        <v>0</v>
      </c>
      <c r="Z40" s="688">
        <f t="shared" si="10"/>
        <v>0</v>
      </c>
      <c r="AA40" s="701">
        <f t="shared" si="10"/>
        <v>0</v>
      </c>
      <c r="AB40" s="690">
        <f t="shared" si="11"/>
        <v>0</v>
      </c>
      <c r="AC40" s="779">
        <f t="shared" si="12"/>
        <v>0</v>
      </c>
      <c r="AD40" s="776">
        <f t="shared" si="12"/>
        <v>0</v>
      </c>
      <c r="AE40" s="777">
        <f t="shared" si="13"/>
        <v>0</v>
      </c>
      <c r="AF40" s="672">
        <f>'[2]Seat-Isuzu'!Y40</f>
        <v>0</v>
      </c>
      <c r="AG40" s="673"/>
      <c r="AH40" s="674">
        <f t="shared" si="14"/>
        <v>0</v>
      </c>
      <c r="AI40" s="672">
        <f>'[2]Seat-Isuzu'!AB40</f>
        <v>0</v>
      </c>
      <c r="AJ40" s="673"/>
      <c r="AK40" s="674">
        <f t="shared" si="15"/>
        <v>0</v>
      </c>
      <c r="AL40" s="672">
        <f>'[2]Seat-Isuzu'!AE40</f>
        <v>0</v>
      </c>
      <c r="AM40" s="673"/>
      <c r="AN40" s="674">
        <f t="shared" si="16"/>
        <v>0</v>
      </c>
      <c r="AO40" s="688">
        <f t="shared" si="17"/>
        <v>0</v>
      </c>
      <c r="AP40" s="689">
        <f t="shared" si="17"/>
        <v>0</v>
      </c>
      <c r="AQ40" s="690">
        <f t="shared" si="18"/>
        <v>0</v>
      </c>
      <c r="AR40" s="672">
        <f>'[2]Seat-Isuzu'!AH40</f>
        <v>0</v>
      </c>
      <c r="AS40" s="673"/>
      <c r="AT40" s="674">
        <f t="shared" si="19"/>
        <v>0</v>
      </c>
      <c r="AU40" s="672">
        <f>'[2]Seat-Isuzu'!AK40</f>
        <v>0</v>
      </c>
      <c r="AV40" s="673"/>
      <c r="AW40" s="674">
        <f t="shared" si="20"/>
        <v>0</v>
      </c>
      <c r="AX40" s="672">
        <f>'[2]Seat-Isuzu'!AN40</f>
        <v>0</v>
      </c>
      <c r="AY40" s="672"/>
      <c r="AZ40" s="773">
        <f t="shared" si="21"/>
        <v>0</v>
      </c>
      <c r="BA40" s="688">
        <f t="shared" si="22"/>
        <v>0</v>
      </c>
      <c r="BB40" s="701">
        <f t="shared" si="22"/>
        <v>0</v>
      </c>
      <c r="BC40" s="706">
        <f t="shared" si="23"/>
        <v>0</v>
      </c>
      <c r="BD40" s="711">
        <f t="shared" si="0"/>
        <v>0</v>
      </c>
      <c r="BE40" s="715">
        <f t="shared" si="1"/>
        <v>0</v>
      </c>
      <c r="BF40" s="716">
        <f t="shared" si="24"/>
        <v>0</v>
      </c>
      <c r="BG40" s="717">
        <f t="shared" si="25"/>
        <v>0</v>
      </c>
      <c r="BH40" s="672">
        <f t="shared" si="26"/>
        <v>0</v>
      </c>
      <c r="BI40" s="677">
        <f t="shared" si="27"/>
        <v>0</v>
      </c>
      <c r="BJ40" s="541"/>
      <c r="BK40" s="380"/>
      <c r="BL40" s="374">
        <f>ROUND(VLOOKUP($B40,Test!$A$6:$K$58,5),0)/1000</f>
        <v>0</v>
      </c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  <c r="CO40" s="380"/>
      <c r="CP40" s="380"/>
      <c r="CQ40" s="380"/>
      <c r="CR40" s="380"/>
      <c r="CS40" s="380"/>
      <c r="CT40" s="380"/>
      <c r="CU40" s="380"/>
      <c r="CV40" s="380"/>
      <c r="CW40" s="380"/>
      <c r="CX40" s="380"/>
      <c r="CY40" s="380"/>
      <c r="CZ40" s="380"/>
      <c r="DA40" s="380"/>
      <c r="DB40" s="380"/>
      <c r="DC40" s="380"/>
      <c r="DD40" s="380"/>
      <c r="DE40" s="380"/>
      <c r="DF40" s="380"/>
      <c r="DG40" s="380"/>
      <c r="DH40" s="380"/>
      <c r="DI40" s="380"/>
      <c r="DJ40" s="380"/>
      <c r="DK40" s="380"/>
      <c r="DL40" s="380"/>
      <c r="DM40" s="380"/>
      <c r="DN40" s="380"/>
      <c r="DO40" s="391"/>
      <c r="DP40" s="391"/>
      <c r="DQ40" s="380"/>
      <c r="DR40" s="380"/>
      <c r="DS40" s="380"/>
      <c r="DT40" s="380"/>
    </row>
    <row r="41" spans="1:124" s="383" customFormat="1" ht="33" customHeight="1">
      <c r="A41" s="388">
        <f t="shared" si="28"/>
        <v>35</v>
      </c>
      <c r="B41" s="399">
        <v>51608</v>
      </c>
      <c r="C41" s="536" t="s">
        <v>31</v>
      </c>
      <c r="D41" s="698" t="s">
        <v>285</v>
      </c>
      <c r="E41" s="672">
        <f>'[2]Seat-Isuzu'!D41</f>
        <v>0</v>
      </c>
      <c r="F41" s="673"/>
      <c r="G41" s="674">
        <f t="shared" si="2"/>
        <v>0</v>
      </c>
      <c r="H41" s="672">
        <f>'[2]Seat-Isuzu'!G41</f>
        <v>0</v>
      </c>
      <c r="I41" s="673"/>
      <c r="J41" s="674">
        <f t="shared" si="3"/>
        <v>0</v>
      </c>
      <c r="K41" s="672">
        <f>'[2]Seat-Isuzu'!J41</f>
        <v>0</v>
      </c>
      <c r="L41" s="673"/>
      <c r="M41" s="773">
        <f t="shared" si="4"/>
        <v>0</v>
      </c>
      <c r="N41" s="688">
        <f t="shared" si="5"/>
        <v>0</v>
      </c>
      <c r="O41" s="689">
        <f t="shared" si="5"/>
        <v>0</v>
      </c>
      <c r="P41" s="690">
        <f t="shared" si="6"/>
        <v>0</v>
      </c>
      <c r="Q41" s="672">
        <f>'[2]Seat-Isuzu'!M41</f>
        <v>0</v>
      </c>
      <c r="R41" s="673"/>
      <c r="S41" s="674">
        <f t="shared" si="7"/>
        <v>0</v>
      </c>
      <c r="T41" s="672">
        <f>'[2]Seat-Isuzu'!P41</f>
        <v>0</v>
      </c>
      <c r="U41" s="673"/>
      <c r="V41" s="674">
        <f t="shared" si="8"/>
        <v>0</v>
      </c>
      <c r="W41" s="672">
        <f>'[2]Seat-Isuzu'!S41</f>
        <v>0</v>
      </c>
      <c r="X41" s="673"/>
      <c r="Y41" s="773">
        <f t="shared" si="9"/>
        <v>0</v>
      </c>
      <c r="Z41" s="688">
        <f t="shared" si="10"/>
        <v>0</v>
      </c>
      <c r="AA41" s="701">
        <f t="shared" si="10"/>
        <v>0</v>
      </c>
      <c r="AB41" s="690">
        <f t="shared" si="11"/>
        <v>0</v>
      </c>
      <c r="AC41" s="779">
        <f t="shared" si="12"/>
        <v>0</v>
      </c>
      <c r="AD41" s="776">
        <f t="shared" si="12"/>
        <v>0</v>
      </c>
      <c r="AE41" s="777">
        <f t="shared" si="13"/>
        <v>0</v>
      </c>
      <c r="AF41" s="672">
        <f>'[2]Seat-Isuzu'!Y41</f>
        <v>0</v>
      </c>
      <c r="AG41" s="673"/>
      <c r="AH41" s="674">
        <f t="shared" si="14"/>
        <v>0</v>
      </c>
      <c r="AI41" s="672">
        <f>'[2]Seat-Isuzu'!AB41</f>
        <v>0</v>
      </c>
      <c r="AJ41" s="673"/>
      <c r="AK41" s="674">
        <f t="shared" si="15"/>
        <v>0</v>
      </c>
      <c r="AL41" s="672">
        <f>'[2]Seat-Isuzu'!AE41</f>
        <v>0</v>
      </c>
      <c r="AM41" s="673"/>
      <c r="AN41" s="674">
        <f t="shared" si="16"/>
        <v>0</v>
      </c>
      <c r="AO41" s="688">
        <f t="shared" si="17"/>
        <v>0</v>
      </c>
      <c r="AP41" s="689">
        <f t="shared" si="17"/>
        <v>0</v>
      </c>
      <c r="AQ41" s="690">
        <f t="shared" si="18"/>
        <v>0</v>
      </c>
      <c r="AR41" s="672">
        <f>'[2]Seat-Isuzu'!AH41</f>
        <v>0</v>
      </c>
      <c r="AS41" s="673"/>
      <c r="AT41" s="674">
        <f t="shared" si="19"/>
        <v>0</v>
      </c>
      <c r="AU41" s="672">
        <f>'[2]Seat-Isuzu'!AK41</f>
        <v>0</v>
      </c>
      <c r="AV41" s="673"/>
      <c r="AW41" s="674">
        <f t="shared" si="20"/>
        <v>0</v>
      </c>
      <c r="AX41" s="672">
        <f>'[2]Seat-Isuzu'!AN41</f>
        <v>0</v>
      </c>
      <c r="AY41" s="672"/>
      <c r="AZ41" s="773">
        <f t="shared" si="21"/>
        <v>0</v>
      </c>
      <c r="BA41" s="688">
        <f t="shared" si="22"/>
        <v>0</v>
      </c>
      <c r="BB41" s="701">
        <f t="shared" si="22"/>
        <v>0</v>
      </c>
      <c r="BC41" s="706">
        <f t="shared" si="23"/>
        <v>0</v>
      </c>
      <c r="BD41" s="711">
        <f t="shared" si="0"/>
        <v>0</v>
      </c>
      <c r="BE41" s="715">
        <f t="shared" si="1"/>
        <v>0</v>
      </c>
      <c r="BF41" s="716">
        <f t="shared" si="24"/>
        <v>0</v>
      </c>
      <c r="BG41" s="717">
        <f t="shared" si="25"/>
        <v>0</v>
      </c>
      <c r="BH41" s="672">
        <f t="shared" si="26"/>
        <v>0</v>
      </c>
      <c r="BI41" s="677">
        <f t="shared" si="27"/>
        <v>0</v>
      </c>
      <c r="BJ41" s="541"/>
      <c r="BK41" s="380"/>
      <c r="BL41" s="374">
        <f>ROUND(VLOOKUP($B41,Test!$A$6:$K$58,5),0)/1000</f>
        <v>0</v>
      </c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  <c r="CG41" s="380"/>
      <c r="CH41" s="380"/>
      <c r="CI41" s="380"/>
      <c r="CJ41" s="380"/>
      <c r="CK41" s="380"/>
      <c r="CL41" s="380"/>
      <c r="CM41" s="380"/>
      <c r="CN41" s="380"/>
      <c r="CO41" s="380"/>
      <c r="CP41" s="380"/>
      <c r="CQ41" s="380"/>
      <c r="CR41" s="380"/>
      <c r="CS41" s="380"/>
      <c r="CT41" s="380"/>
      <c r="CU41" s="380"/>
      <c r="CV41" s="380"/>
      <c r="CW41" s="380"/>
      <c r="CX41" s="380"/>
      <c r="CY41" s="380"/>
      <c r="CZ41" s="380"/>
      <c r="DA41" s="380"/>
      <c r="DB41" s="380"/>
      <c r="DC41" s="380"/>
      <c r="DD41" s="380"/>
      <c r="DE41" s="380"/>
      <c r="DF41" s="380"/>
      <c r="DG41" s="380"/>
      <c r="DH41" s="380"/>
      <c r="DI41" s="380"/>
      <c r="DJ41" s="380"/>
      <c r="DK41" s="380"/>
      <c r="DL41" s="380"/>
      <c r="DM41" s="380"/>
      <c r="DN41" s="380"/>
      <c r="DO41" s="391"/>
      <c r="DP41" s="391"/>
      <c r="DQ41" s="380"/>
      <c r="DR41" s="380"/>
      <c r="DS41" s="380"/>
      <c r="DT41" s="380"/>
    </row>
    <row r="42" spans="1:124" s="383" customFormat="1" ht="33" customHeight="1">
      <c r="A42" s="388">
        <f t="shared" si="28"/>
        <v>36</v>
      </c>
      <c r="B42" s="399">
        <v>51609</v>
      </c>
      <c r="C42" s="536" t="s">
        <v>89</v>
      </c>
      <c r="D42" s="698" t="s">
        <v>286</v>
      </c>
      <c r="E42" s="672">
        <f>'[2]Seat-Isuzu'!D42</f>
        <v>0</v>
      </c>
      <c r="F42" s="673"/>
      <c r="G42" s="674">
        <f t="shared" si="2"/>
        <v>0</v>
      </c>
      <c r="H42" s="672">
        <f>'[2]Seat-Isuzu'!G42</f>
        <v>0</v>
      </c>
      <c r="I42" s="673"/>
      <c r="J42" s="674">
        <f t="shared" si="3"/>
        <v>0</v>
      </c>
      <c r="K42" s="672">
        <f>'[2]Seat-Isuzu'!J42</f>
        <v>0</v>
      </c>
      <c r="L42" s="673"/>
      <c r="M42" s="773">
        <f t="shared" si="4"/>
        <v>0</v>
      </c>
      <c r="N42" s="688">
        <f t="shared" si="5"/>
        <v>0</v>
      </c>
      <c r="O42" s="689">
        <f t="shared" si="5"/>
        <v>0</v>
      </c>
      <c r="P42" s="690">
        <f t="shared" si="6"/>
        <v>0</v>
      </c>
      <c r="Q42" s="672">
        <f>'[2]Seat-Isuzu'!M42</f>
        <v>0</v>
      </c>
      <c r="R42" s="673"/>
      <c r="S42" s="674">
        <f t="shared" si="7"/>
        <v>0</v>
      </c>
      <c r="T42" s="672">
        <f>'[2]Seat-Isuzu'!P42</f>
        <v>0</v>
      </c>
      <c r="U42" s="673"/>
      <c r="V42" s="674">
        <f t="shared" si="8"/>
        <v>0</v>
      </c>
      <c r="W42" s="672">
        <f>'[2]Seat-Isuzu'!S42</f>
        <v>0</v>
      </c>
      <c r="X42" s="673"/>
      <c r="Y42" s="773">
        <f t="shared" si="9"/>
        <v>0</v>
      </c>
      <c r="Z42" s="688">
        <f t="shared" si="10"/>
        <v>0</v>
      </c>
      <c r="AA42" s="701">
        <f t="shared" si="10"/>
        <v>0</v>
      </c>
      <c r="AB42" s="690">
        <f t="shared" si="11"/>
        <v>0</v>
      </c>
      <c r="AC42" s="779">
        <f t="shared" si="12"/>
        <v>0</v>
      </c>
      <c r="AD42" s="776">
        <f t="shared" si="12"/>
        <v>0</v>
      </c>
      <c r="AE42" s="777">
        <f t="shared" si="13"/>
        <v>0</v>
      </c>
      <c r="AF42" s="672">
        <f>'[2]Seat-Isuzu'!Y42</f>
        <v>0</v>
      </c>
      <c r="AG42" s="673"/>
      <c r="AH42" s="674">
        <f t="shared" si="14"/>
        <v>0</v>
      </c>
      <c r="AI42" s="672">
        <f>'[2]Seat-Isuzu'!AB42</f>
        <v>0</v>
      </c>
      <c r="AJ42" s="673"/>
      <c r="AK42" s="674">
        <f t="shared" si="15"/>
        <v>0</v>
      </c>
      <c r="AL42" s="672">
        <f>'[2]Seat-Isuzu'!AE42</f>
        <v>0</v>
      </c>
      <c r="AM42" s="673"/>
      <c r="AN42" s="674">
        <f t="shared" si="16"/>
        <v>0</v>
      </c>
      <c r="AO42" s="688">
        <f t="shared" si="17"/>
        <v>0</v>
      </c>
      <c r="AP42" s="689">
        <f t="shared" si="17"/>
        <v>0</v>
      </c>
      <c r="AQ42" s="690">
        <f t="shared" si="18"/>
        <v>0</v>
      </c>
      <c r="AR42" s="672">
        <f>'[2]Seat-Isuzu'!AH42</f>
        <v>0</v>
      </c>
      <c r="AS42" s="673"/>
      <c r="AT42" s="674">
        <f t="shared" si="19"/>
        <v>0</v>
      </c>
      <c r="AU42" s="672">
        <f>'[2]Seat-Isuzu'!AK42</f>
        <v>0</v>
      </c>
      <c r="AV42" s="673"/>
      <c r="AW42" s="674">
        <f t="shared" si="20"/>
        <v>0</v>
      </c>
      <c r="AX42" s="672">
        <f>'[2]Seat-Isuzu'!AN42</f>
        <v>0</v>
      </c>
      <c r="AY42" s="672"/>
      <c r="AZ42" s="773">
        <f t="shared" si="21"/>
        <v>0</v>
      </c>
      <c r="BA42" s="688">
        <f t="shared" si="22"/>
        <v>0</v>
      </c>
      <c r="BB42" s="701">
        <f t="shared" si="22"/>
        <v>0</v>
      </c>
      <c r="BC42" s="706">
        <f t="shared" si="23"/>
        <v>0</v>
      </c>
      <c r="BD42" s="711">
        <f t="shared" si="0"/>
        <v>0</v>
      </c>
      <c r="BE42" s="715">
        <f t="shared" si="1"/>
        <v>0</v>
      </c>
      <c r="BF42" s="716">
        <f t="shared" si="24"/>
        <v>0</v>
      </c>
      <c r="BG42" s="717">
        <f t="shared" si="25"/>
        <v>0</v>
      </c>
      <c r="BH42" s="672">
        <f t="shared" si="26"/>
        <v>0</v>
      </c>
      <c r="BI42" s="677">
        <f t="shared" si="27"/>
        <v>0</v>
      </c>
      <c r="BJ42" s="541"/>
      <c r="BK42" s="380"/>
      <c r="BL42" s="374">
        <f>ROUND(VLOOKUP($B42,Test!$A$6:$K$58,5),0)/1000</f>
        <v>0</v>
      </c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  <c r="CG42" s="380"/>
      <c r="CH42" s="380"/>
      <c r="CI42" s="380"/>
      <c r="CJ42" s="380"/>
      <c r="CK42" s="380"/>
      <c r="CL42" s="380"/>
      <c r="CM42" s="380"/>
      <c r="CN42" s="380"/>
      <c r="CO42" s="380"/>
      <c r="CP42" s="380"/>
      <c r="CQ42" s="380"/>
      <c r="CR42" s="380"/>
      <c r="CS42" s="380"/>
      <c r="CT42" s="380"/>
      <c r="CU42" s="380"/>
      <c r="CV42" s="380"/>
      <c r="CW42" s="380"/>
      <c r="CX42" s="380"/>
      <c r="CY42" s="380"/>
      <c r="CZ42" s="380"/>
      <c r="DA42" s="380"/>
      <c r="DB42" s="380"/>
      <c r="DC42" s="380"/>
      <c r="DD42" s="380"/>
      <c r="DE42" s="380"/>
      <c r="DF42" s="380"/>
      <c r="DG42" s="380"/>
      <c r="DH42" s="380"/>
      <c r="DI42" s="380"/>
      <c r="DJ42" s="380"/>
      <c r="DK42" s="380"/>
      <c r="DL42" s="380"/>
      <c r="DM42" s="380"/>
      <c r="DN42" s="380"/>
      <c r="DO42" s="391"/>
      <c r="DP42" s="391"/>
      <c r="DQ42" s="380"/>
      <c r="DR42" s="380"/>
      <c r="DS42" s="380"/>
      <c r="DT42" s="380"/>
    </row>
    <row r="43" spans="1:124" s="383" customFormat="1" ht="33" customHeight="1">
      <c r="A43" s="388">
        <f t="shared" si="28"/>
        <v>37</v>
      </c>
      <c r="B43" s="399">
        <v>51610</v>
      </c>
      <c r="C43" s="536" t="s">
        <v>32</v>
      </c>
      <c r="D43" s="698" t="s">
        <v>287</v>
      </c>
      <c r="E43" s="672">
        <f>'[2]Seat-Isuzu'!D43</f>
        <v>0</v>
      </c>
      <c r="F43" s="673"/>
      <c r="G43" s="674">
        <f t="shared" si="2"/>
        <v>0</v>
      </c>
      <c r="H43" s="672">
        <f>'[2]Seat-Isuzu'!G43</f>
        <v>0</v>
      </c>
      <c r="I43" s="673"/>
      <c r="J43" s="674">
        <f t="shared" si="3"/>
        <v>0</v>
      </c>
      <c r="K43" s="672">
        <f>'[2]Seat-Isuzu'!J43</f>
        <v>0</v>
      </c>
      <c r="L43" s="673"/>
      <c r="M43" s="773">
        <f t="shared" si="4"/>
        <v>0</v>
      </c>
      <c r="N43" s="688">
        <f t="shared" si="5"/>
        <v>0</v>
      </c>
      <c r="O43" s="689">
        <f t="shared" si="5"/>
        <v>0</v>
      </c>
      <c r="P43" s="690">
        <f t="shared" si="6"/>
        <v>0</v>
      </c>
      <c r="Q43" s="672">
        <f>'[2]Seat-Isuzu'!M43</f>
        <v>0</v>
      </c>
      <c r="R43" s="673"/>
      <c r="S43" s="674">
        <f t="shared" si="7"/>
        <v>0</v>
      </c>
      <c r="T43" s="672">
        <f>'[2]Seat-Isuzu'!P43</f>
        <v>0</v>
      </c>
      <c r="U43" s="673"/>
      <c r="V43" s="674">
        <f t="shared" si="8"/>
        <v>0</v>
      </c>
      <c r="W43" s="672">
        <f>'[2]Seat-Isuzu'!S43</f>
        <v>0</v>
      </c>
      <c r="X43" s="673"/>
      <c r="Y43" s="773">
        <f t="shared" si="9"/>
        <v>0</v>
      </c>
      <c r="Z43" s="688">
        <f t="shared" si="10"/>
        <v>0</v>
      </c>
      <c r="AA43" s="701">
        <f t="shared" si="10"/>
        <v>0</v>
      </c>
      <c r="AB43" s="690">
        <f t="shared" si="11"/>
        <v>0</v>
      </c>
      <c r="AC43" s="779">
        <f t="shared" si="12"/>
        <v>0</v>
      </c>
      <c r="AD43" s="776">
        <f t="shared" si="12"/>
        <v>0</v>
      </c>
      <c r="AE43" s="777">
        <f t="shared" si="13"/>
        <v>0</v>
      </c>
      <c r="AF43" s="672">
        <f>'[2]Seat-Isuzu'!Y43</f>
        <v>0</v>
      </c>
      <c r="AG43" s="673"/>
      <c r="AH43" s="674">
        <f t="shared" si="14"/>
        <v>0</v>
      </c>
      <c r="AI43" s="672">
        <f>'[2]Seat-Isuzu'!AB43</f>
        <v>0</v>
      </c>
      <c r="AJ43" s="673"/>
      <c r="AK43" s="674">
        <f t="shared" si="15"/>
        <v>0</v>
      </c>
      <c r="AL43" s="672">
        <f>'[2]Seat-Isuzu'!AE43</f>
        <v>0</v>
      </c>
      <c r="AM43" s="673"/>
      <c r="AN43" s="674">
        <f t="shared" si="16"/>
        <v>0</v>
      </c>
      <c r="AO43" s="688">
        <f t="shared" si="17"/>
        <v>0</v>
      </c>
      <c r="AP43" s="689">
        <f t="shared" si="17"/>
        <v>0</v>
      </c>
      <c r="AQ43" s="690">
        <f t="shared" si="18"/>
        <v>0</v>
      </c>
      <c r="AR43" s="672">
        <f>'[2]Seat-Isuzu'!AH43</f>
        <v>0</v>
      </c>
      <c r="AS43" s="673"/>
      <c r="AT43" s="674">
        <f t="shared" si="19"/>
        <v>0</v>
      </c>
      <c r="AU43" s="672">
        <f>'[2]Seat-Isuzu'!AK43</f>
        <v>0</v>
      </c>
      <c r="AV43" s="673"/>
      <c r="AW43" s="674">
        <f t="shared" si="20"/>
        <v>0</v>
      </c>
      <c r="AX43" s="672">
        <f>'[2]Seat-Isuzu'!AN43</f>
        <v>0</v>
      </c>
      <c r="AY43" s="672"/>
      <c r="AZ43" s="773">
        <f t="shared" si="21"/>
        <v>0</v>
      </c>
      <c r="BA43" s="688">
        <f t="shared" si="22"/>
        <v>0</v>
      </c>
      <c r="BB43" s="701">
        <f t="shared" si="22"/>
        <v>0</v>
      </c>
      <c r="BC43" s="706">
        <f t="shared" si="23"/>
        <v>0</v>
      </c>
      <c r="BD43" s="711">
        <f t="shared" si="0"/>
        <v>0</v>
      </c>
      <c r="BE43" s="715">
        <f t="shared" si="1"/>
        <v>0</v>
      </c>
      <c r="BF43" s="716">
        <f t="shared" si="24"/>
        <v>0</v>
      </c>
      <c r="BG43" s="717">
        <f t="shared" si="25"/>
        <v>0</v>
      </c>
      <c r="BH43" s="672">
        <f t="shared" si="26"/>
        <v>0</v>
      </c>
      <c r="BI43" s="677">
        <f t="shared" si="27"/>
        <v>0</v>
      </c>
      <c r="BJ43" s="541"/>
      <c r="BK43" s="380"/>
      <c r="BL43" s="374">
        <f>ROUND(VLOOKUP($B43,Test!$A$6:$K$58,5),0)/1000</f>
        <v>0</v>
      </c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  <c r="CG43" s="380"/>
      <c r="CH43" s="380"/>
      <c r="CI43" s="380"/>
      <c r="CJ43" s="380"/>
      <c r="CK43" s="380"/>
      <c r="CL43" s="380"/>
      <c r="CM43" s="380"/>
      <c r="CN43" s="380"/>
      <c r="CO43" s="380"/>
      <c r="CP43" s="380"/>
      <c r="CQ43" s="380"/>
      <c r="CR43" s="380"/>
      <c r="CS43" s="380"/>
      <c r="CT43" s="380"/>
      <c r="CU43" s="380"/>
      <c r="CV43" s="380"/>
      <c r="CW43" s="380"/>
      <c r="CX43" s="380"/>
      <c r="CY43" s="380"/>
      <c r="CZ43" s="380"/>
      <c r="DA43" s="380"/>
      <c r="DB43" s="380"/>
      <c r="DC43" s="380"/>
      <c r="DD43" s="380"/>
      <c r="DE43" s="380"/>
      <c r="DF43" s="380"/>
      <c r="DG43" s="380"/>
      <c r="DH43" s="380"/>
      <c r="DI43" s="380"/>
      <c r="DJ43" s="380"/>
      <c r="DK43" s="380"/>
      <c r="DL43" s="380"/>
      <c r="DM43" s="380"/>
      <c r="DN43" s="380"/>
      <c r="DO43" s="391"/>
      <c r="DP43" s="391"/>
      <c r="DQ43" s="380"/>
      <c r="DR43" s="380"/>
      <c r="DS43" s="380"/>
      <c r="DT43" s="380"/>
    </row>
    <row r="44" spans="1:124" s="383" customFormat="1" ht="33" customHeight="1">
      <c r="A44" s="388">
        <f t="shared" si="28"/>
        <v>38</v>
      </c>
      <c r="B44" s="399">
        <v>51611</v>
      </c>
      <c r="C44" s="536" t="s">
        <v>33</v>
      </c>
      <c r="D44" s="698" t="s">
        <v>288</v>
      </c>
      <c r="E44" s="672">
        <f>'[2]Seat-Isuzu'!D44</f>
        <v>3788.4270000000001</v>
      </c>
      <c r="F44" s="673">
        <v>33263.339999999997</v>
      </c>
      <c r="G44" s="674">
        <f t="shared" si="2"/>
        <v>-29474.912999999997</v>
      </c>
      <c r="H44" s="672">
        <f>'[2]Seat-Isuzu'!G44</f>
        <v>5081.8290000000006</v>
      </c>
      <c r="I44" s="673">
        <v>21733.87</v>
      </c>
      <c r="J44" s="674">
        <f t="shared" si="3"/>
        <v>-16652.040999999997</v>
      </c>
      <c r="K44" s="672">
        <f>'[2]Seat-Isuzu'!J44</f>
        <v>3639.5045000000005</v>
      </c>
      <c r="L44" s="673">
        <v>35394.58</v>
      </c>
      <c r="M44" s="773">
        <f t="shared" si="4"/>
        <v>-31755.075500000003</v>
      </c>
      <c r="N44" s="688">
        <f t="shared" si="5"/>
        <v>12509.760500000002</v>
      </c>
      <c r="O44" s="689">
        <f t="shared" si="5"/>
        <v>90391.79</v>
      </c>
      <c r="P44" s="690">
        <f t="shared" si="6"/>
        <v>-77882.02949999999</v>
      </c>
      <c r="Q44" s="672">
        <f>'[2]Seat-Isuzu'!M44</f>
        <v>3983.5732500000004</v>
      </c>
      <c r="R44" s="673">
        <v>13180.97</v>
      </c>
      <c r="S44" s="674">
        <f t="shared" si="7"/>
        <v>-9197.3967499999999</v>
      </c>
      <c r="T44" s="672">
        <f>'[2]Seat-Isuzu'!P44</f>
        <v>3693.6270000000009</v>
      </c>
      <c r="U44" s="673"/>
      <c r="V44" s="674">
        <f t="shared" si="8"/>
        <v>3693.6270000000009</v>
      </c>
      <c r="W44" s="672">
        <f>'[2]Seat-Isuzu'!S44</f>
        <v>4177.45</v>
      </c>
      <c r="X44" s="673"/>
      <c r="Y44" s="773">
        <f t="shared" si="9"/>
        <v>4177.45</v>
      </c>
      <c r="Z44" s="688">
        <f t="shared" si="10"/>
        <v>11854.650250000002</v>
      </c>
      <c r="AA44" s="701">
        <f t="shared" si="10"/>
        <v>13180.97</v>
      </c>
      <c r="AB44" s="690">
        <f t="shared" si="11"/>
        <v>-1326.3197499999969</v>
      </c>
      <c r="AC44" s="779">
        <f t="shared" si="12"/>
        <v>24364.410750000003</v>
      </c>
      <c r="AD44" s="776">
        <f t="shared" si="12"/>
        <v>103572.76</v>
      </c>
      <c r="AE44" s="777">
        <f t="shared" si="13"/>
        <v>-79208.349249999999</v>
      </c>
      <c r="AF44" s="672">
        <f>'[2]Seat-Isuzu'!Y44</f>
        <v>3456.0587500000001</v>
      </c>
      <c r="AG44" s="673"/>
      <c r="AH44" s="674">
        <f t="shared" si="14"/>
        <v>3456.0587500000001</v>
      </c>
      <c r="AI44" s="672">
        <f>'[2]Seat-Isuzu'!AB44</f>
        <v>4318.5445</v>
      </c>
      <c r="AJ44" s="673"/>
      <c r="AK44" s="674">
        <f t="shared" si="15"/>
        <v>4318.5445</v>
      </c>
      <c r="AL44" s="672">
        <f>'[2]Seat-Isuzu'!AE44</f>
        <v>3541.4965000000002</v>
      </c>
      <c r="AM44" s="673"/>
      <c r="AN44" s="674">
        <f t="shared" si="16"/>
        <v>3541.4965000000002</v>
      </c>
      <c r="AO44" s="688">
        <f t="shared" si="17"/>
        <v>11316.099750000001</v>
      </c>
      <c r="AP44" s="689">
        <f t="shared" si="17"/>
        <v>0</v>
      </c>
      <c r="AQ44" s="690">
        <f t="shared" si="18"/>
        <v>11316.099750000001</v>
      </c>
      <c r="AR44" s="672">
        <f>'[2]Seat-Isuzu'!AH44</f>
        <v>3641.5970000000002</v>
      </c>
      <c r="AS44" s="673"/>
      <c r="AT44" s="674">
        <f t="shared" si="19"/>
        <v>3641.5970000000002</v>
      </c>
      <c r="AU44" s="672">
        <f>'[2]Seat-Isuzu'!AK44</f>
        <v>4237.8244999999997</v>
      </c>
      <c r="AV44" s="673"/>
      <c r="AW44" s="674">
        <f t="shared" si="20"/>
        <v>4237.8244999999997</v>
      </c>
      <c r="AX44" s="672">
        <f>'[2]Seat-Isuzu'!AN44</f>
        <v>3815.9357500000001</v>
      </c>
      <c r="AY44" s="672"/>
      <c r="AZ44" s="773">
        <f t="shared" si="21"/>
        <v>3815.9357500000001</v>
      </c>
      <c r="BA44" s="688">
        <f t="shared" si="22"/>
        <v>11695.357250000001</v>
      </c>
      <c r="BB44" s="701">
        <f t="shared" si="22"/>
        <v>0</v>
      </c>
      <c r="BC44" s="706">
        <f t="shared" si="23"/>
        <v>11695.357250000001</v>
      </c>
      <c r="BD44" s="711">
        <f t="shared" si="0"/>
        <v>23011.457000000002</v>
      </c>
      <c r="BE44" s="715">
        <f t="shared" si="1"/>
        <v>0</v>
      </c>
      <c r="BF44" s="716">
        <f t="shared" si="24"/>
        <v>23011.457000000002</v>
      </c>
      <c r="BG44" s="717">
        <f t="shared" si="25"/>
        <v>47375.867750000005</v>
      </c>
      <c r="BH44" s="672">
        <f t="shared" si="26"/>
        <v>103572.76</v>
      </c>
      <c r="BI44" s="677">
        <f t="shared" si="27"/>
        <v>-56196.89224999999</v>
      </c>
      <c r="BJ44" s="541"/>
      <c r="BK44" s="380"/>
      <c r="BL44" s="374">
        <f>ROUND(VLOOKUP($B44,Test!$A$6:$K$58,5),0)/1000</f>
        <v>0</v>
      </c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  <c r="CG44" s="380"/>
      <c r="CH44" s="380"/>
      <c r="CI44" s="380"/>
      <c r="CJ44" s="380"/>
      <c r="CK44" s="380"/>
      <c r="CL44" s="380"/>
      <c r="CM44" s="380"/>
      <c r="CN44" s="380"/>
      <c r="CO44" s="380"/>
      <c r="CP44" s="380"/>
      <c r="CQ44" s="380"/>
      <c r="CR44" s="380"/>
      <c r="CS44" s="380"/>
      <c r="CT44" s="380"/>
      <c r="CU44" s="380"/>
      <c r="CV44" s="380"/>
      <c r="CW44" s="380"/>
      <c r="CX44" s="380"/>
      <c r="CY44" s="380"/>
      <c r="CZ44" s="380"/>
      <c r="DA44" s="380"/>
      <c r="DB44" s="380"/>
      <c r="DC44" s="380"/>
      <c r="DD44" s="380"/>
      <c r="DE44" s="380"/>
      <c r="DF44" s="380"/>
      <c r="DG44" s="380"/>
      <c r="DH44" s="380"/>
      <c r="DI44" s="380"/>
      <c r="DJ44" s="380"/>
      <c r="DK44" s="380"/>
      <c r="DL44" s="380"/>
      <c r="DM44" s="380"/>
      <c r="DN44" s="380"/>
      <c r="DO44" s="391"/>
      <c r="DP44" s="391"/>
      <c r="DQ44" s="380"/>
      <c r="DR44" s="380"/>
      <c r="DS44" s="380"/>
      <c r="DT44" s="380"/>
    </row>
    <row r="45" spans="1:124" s="383" customFormat="1" ht="33" customHeight="1">
      <c r="A45" s="388">
        <f t="shared" si="28"/>
        <v>39</v>
      </c>
      <c r="B45" s="399">
        <v>51612</v>
      </c>
      <c r="C45" s="536" t="s">
        <v>34</v>
      </c>
      <c r="D45" s="698" t="s">
        <v>289</v>
      </c>
      <c r="E45" s="672">
        <f>'[2]Seat-Isuzu'!D45</f>
        <v>0</v>
      </c>
      <c r="F45" s="673"/>
      <c r="G45" s="674">
        <f t="shared" si="2"/>
        <v>0</v>
      </c>
      <c r="H45" s="672">
        <f>'[2]Seat-Isuzu'!G45</f>
        <v>0</v>
      </c>
      <c r="I45" s="673"/>
      <c r="J45" s="674">
        <f t="shared" si="3"/>
        <v>0</v>
      </c>
      <c r="K45" s="672">
        <f>'[2]Seat-Isuzu'!J45</f>
        <v>0</v>
      </c>
      <c r="L45" s="673"/>
      <c r="M45" s="773">
        <f t="shared" si="4"/>
        <v>0</v>
      </c>
      <c r="N45" s="688">
        <f t="shared" si="5"/>
        <v>0</v>
      </c>
      <c r="O45" s="689">
        <f t="shared" si="5"/>
        <v>0</v>
      </c>
      <c r="P45" s="690">
        <f t="shared" si="6"/>
        <v>0</v>
      </c>
      <c r="Q45" s="672">
        <f>'[2]Seat-Isuzu'!M45</f>
        <v>0</v>
      </c>
      <c r="R45" s="673"/>
      <c r="S45" s="674">
        <f t="shared" si="7"/>
        <v>0</v>
      </c>
      <c r="T45" s="672">
        <f>'[2]Seat-Isuzu'!P45</f>
        <v>0</v>
      </c>
      <c r="U45" s="673"/>
      <c r="V45" s="674">
        <f t="shared" si="8"/>
        <v>0</v>
      </c>
      <c r="W45" s="672">
        <f>'[2]Seat-Isuzu'!S45</f>
        <v>0</v>
      </c>
      <c r="X45" s="673"/>
      <c r="Y45" s="773">
        <f t="shared" si="9"/>
        <v>0</v>
      </c>
      <c r="Z45" s="688">
        <f t="shared" si="10"/>
        <v>0</v>
      </c>
      <c r="AA45" s="701">
        <f t="shared" si="10"/>
        <v>0</v>
      </c>
      <c r="AB45" s="690">
        <f t="shared" si="11"/>
        <v>0</v>
      </c>
      <c r="AC45" s="779">
        <f t="shared" si="12"/>
        <v>0</v>
      </c>
      <c r="AD45" s="776">
        <f t="shared" si="12"/>
        <v>0</v>
      </c>
      <c r="AE45" s="777">
        <f t="shared" si="13"/>
        <v>0</v>
      </c>
      <c r="AF45" s="672">
        <f>'[2]Seat-Isuzu'!Y45</f>
        <v>0</v>
      </c>
      <c r="AG45" s="673"/>
      <c r="AH45" s="674">
        <f t="shared" si="14"/>
        <v>0</v>
      </c>
      <c r="AI45" s="672">
        <f>'[2]Seat-Isuzu'!AB45</f>
        <v>0</v>
      </c>
      <c r="AJ45" s="673"/>
      <c r="AK45" s="674">
        <f t="shared" si="15"/>
        <v>0</v>
      </c>
      <c r="AL45" s="672">
        <f>'[2]Seat-Isuzu'!AE45</f>
        <v>0</v>
      </c>
      <c r="AM45" s="673"/>
      <c r="AN45" s="674">
        <f t="shared" si="16"/>
        <v>0</v>
      </c>
      <c r="AO45" s="688">
        <f t="shared" si="17"/>
        <v>0</v>
      </c>
      <c r="AP45" s="689">
        <f t="shared" si="17"/>
        <v>0</v>
      </c>
      <c r="AQ45" s="690">
        <f t="shared" si="18"/>
        <v>0</v>
      </c>
      <c r="AR45" s="672">
        <f>'[2]Seat-Isuzu'!AH45</f>
        <v>0</v>
      </c>
      <c r="AS45" s="673"/>
      <c r="AT45" s="674">
        <f t="shared" si="19"/>
        <v>0</v>
      </c>
      <c r="AU45" s="672">
        <f>'[2]Seat-Isuzu'!AK45</f>
        <v>0</v>
      </c>
      <c r="AV45" s="673"/>
      <c r="AW45" s="674">
        <f t="shared" si="20"/>
        <v>0</v>
      </c>
      <c r="AX45" s="672">
        <f>'[2]Seat-Isuzu'!AN45</f>
        <v>0</v>
      </c>
      <c r="AY45" s="672"/>
      <c r="AZ45" s="773">
        <f t="shared" si="21"/>
        <v>0</v>
      </c>
      <c r="BA45" s="688">
        <f t="shared" si="22"/>
        <v>0</v>
      </c>
      <c r="BB45" s="701">
        <f t="shared" si="22"/>
        <v>0</v>
      </c>
      <c r="BC45" s="706">
        <f t="shared" si="23"/>
        <v>0</v>
      </c>
      <c r="BD45" s="711">
        <f t="shared" si="0"/>
        <v>0</v>
      </c>
      <c r="BE45" s="715">
        <f t="shared" si="1"/>
        <v>0</v>
      </c>
      <c r="BF45" s="716">
        <f t="shared" si="24"/>
        <v>0</v>
      </c>
      <c r="BG45" s="717">
        <f t="shared" si="25"/>
        <v>0</v>
      </c>
      <c r="BH45" s="672">
        <f t="shared" si="26"/>
        <v>0</v>
      </c>
      <c r="BI45" s="677">
        <f t="shared" si="27"/>
        <v>0</v>
      </c>
      <c r="BJ45" s="541"/>
      <c r="BK45" s="380"/>
      <c r="BL45" s="374">
        <f>ROUND(VLOOKUP($B45,Test!$A$6:$K$58,5),0)/1000</f>
        <v>0</v>
      </c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  <c r="CG45" s="380"/>
      <c r="CH45" s="380"/>
      <c r="CI45" s="380"/>
      <c r="CJ45" s="380"/>
      <c r="CK45" s="380"/>
      <c r="CL45" s="380"/>
      <c r="CM45" s="380"/>
      <c r="CN45" s="380"/>
      <c r="CO45" s="380"/>
      <c r="CP45" s="380"/>
      <c r="CQ45" s="380"/>
      <c r="CR45" s="380"/>
      <c r="CS45" s="380"/>
      <c r="CT45" s="380"/>
      <c r="CU45" s="380"/>
      <c r="CV45" s="380"/>
      <c r="CW45" s="380"/>
      <c r="CX45" s="380"/>
      <c r="CY45" s="380"/>
      <c r="CZ45" s="380"/>
      <c r="DA45" s="380"/>
      <c r="DB45" s="380"/>
      <c r="DC45" s="380"/>
      <c r="DD45" s="380"/>
      <c r="DE45" s="380"/>
      <c r="DF45" s="380"/>
      <c r="DG45" s="380"/>
      <c r="DH45" s="380"/>
      <c r="DI45" s="380"/>
      <c r="DJ45" s="380"/>
      <c r="DK45" s="380"/>
      <c r="DL45" s="380"/>
      <c r="DM45" s="380"/>
      <c r="DN45" s="380"/>
      <c r="DO45" s="391"/>
      <c r="DP45" s="391"/>
      <c r="DQ45" s="380"/>
      <c r="DR45" s="380"/>
      <c r="DS45" s="380"/>
      <c r="DT45" s="380"/>
    </row>
    <row r="46" spans="1:124" s="383" customFormat="1" ht="33" customHeight="1">
      <c r="A46" s="388">
        <f t="shared" si="28"/>
        <v>40</v>
      </c>
      <c r="B46" s="399">
        <v>51613</v>
      </c>
      <c r="C46" s="536" t="s">
        <v>61</v>
      </c>
      <c r="D46" s="698" t="s">
        <v>290</v>
      </c>
      <c r="E46" s="672">
        <f>'[2]Seat-Isuzu'!D46</f>
        <v>0</v>
      </c>
      <c r="F46" s="673"/>
      <c r="G46" s="674">
        <f t="shared" si="2"/>
        <v>0</v>
      </c>
      <c r="H46" s="672">
        <f>'[2]Seat-Isuzu'!G46</f>
        <v>0</v>
      </c>
      <c r="I46" s="673"/>
      <c r="J46" s="674">
        <f t="shared" si="3"/>
        <v>0</v>
      </c>
      <c r="K46" s="672">
        <f>'[2]Seat-Isuzu'!J46</f>
        <v>0</v>
      </c>
      <c r="L46" s="673"/>
      <c r="M46" s="773">
        <f t="shared" si="4"/>
        <v>0</v>
      </c>
      <c r="N46" s="688">
        <f t="shared" si="5"/>
        <v>0</v>
      </c>
      <c r="O46" s="689">
        <f t="shared" si="5"/>
        <v>0</v>
      </c>
      <c r="P46" s="690">
        <f t="shared" si="6"/>
        <v>0</v>
      </c>
      <c r="Q46" s="672">
        <f>'[2]Seat-Isuzu'!M46</f>
        <v>0</v>
      </c>
      <c r="R46" s="673"/>
      <c r="S46" s="674">
        <f t="shared" si="7"/>
        <v>0</v>
      </c>
      <c r="T46" s="672">
        <f>'[2]Seat-Isuzu'!P46</f>
        <v>0</v>
      </c>
      <c r="U46" s="673"/>
      <c r="V46" s="674">
        <f t="shared" si="8"/>
        <v>0</v>
      </c>
      <c r="W46" s="672">
        <f>'[2]Seat-Isuzu'!S46</f>
        <v>0</v>
      </c>
      <c r="X46" s="673"/>
      <c r="Y46" s="773">
        <f t="shared" si="9"/>
        <v>0</v>
      </c>
      <c r="Z46" s="688">
        <f t="shared" si="10"/>
        <v>0</v>
      </c>
      <c r="AA46" s="701">
        <f t="shared" si="10"/>
        <v>0</v>
      </c>
      <c r="AB46" s="690">
        <f t="shared" si="11"/>
        <v>0</v>
      </c>
      <c r="AC46" s="779">
        <f t="shared" si="12"/>
        <v>0</v>
      </c>
      <c r="AD46" s="776">
        <f t="shared" si="12"/>
        <v>0</v>
      </c>
      <c r="AE46" s="777">
        <f t="shared" si="13"/>
        <v>0</v>
      </c>
      <c r="AF46" s="672">
        <f>'[2]Seat-Isuzu'!Y46</f>
        <v>0</v>
      </c>
      <c r="AG46" s="673"/>
      <c r="AH46" s="674">
        <f t="shared" si="14"/>
        <v>0</v>
      </c>
      <c r="AI46" s="672">
        <f>'[2]Seat-Isuzu'!AB46</f>
        <v>0</v>
      </c>
      <c r="AJ46" s="673"/>
      <c r="AK46" s="674">
        <f t="shared" si="15"/>
        <v>0</v>
      </c>
      <c r="AL46" s="672">
        <f>'[2]Seat-Isuzu'!AE46</f>
        <v>0</v>
      </c>
      <c r="AM46" s="673"/>
      <c r="AN46" s="674">
        <f t="shared" si="16"/>
        <v>0</v>
      </c>
      <c r="AO46" s="688">
        <f t="shared" si="17"/>
        <v>0</v>
      </c>
      <c r="AP46" s="689">
        <f t="shared" si="17"/>
        <v>0</v>
      </c>
      <c r="AQ46" s="690">
        <f t="shared" si="18"/>
        <v>0</v>
      </c>
      <c r="AR46" s="672">
        <f>'[2]Seat-Isuzu'!AH46</f>
        <v>0</v>
      </c>
      <c r="AS46" s="673"/>
      <c r="AT46" s="674">
        <f t="shared" si="19"/>
        <v>0</v>
      </c>
      <c r="AU46" s="672">
        <f>'[2]Seat-Isuzu'!AK46</f>
        <v>0</v>
      </c>
      <c r="AV46" s="673"/>
      <c r="AW46" s="674">
        <f t="shared" si="20"/>
        <v>0</v>
      </c>
      <c r="AX46" s="672">
        <f>'[2]Seat-Isuzu'!AN46</f>
        <v>0</v>
      </c>
      <c r="AY46" s="672"/>
      <c r="AZ46" s="773">
        <f t="shared" si="21"/>
        <v>0</v>
      </c>
      <c r="BA46" s="688">
        <f t="shared" si="22"/>
        <v>0</v>
      </c>
      <c r="BB46" s="701">
        <f t="shared" si="22"/>
        <v>0</v>
      </c>
      <c r="BC46" s="706">
        <f t="shared" si="23"/>
        <v>0</v>
      </c>
      <c r="BD46" s="711">
        <f t="shared" si="0"/>
        <v>0</v>
      </c>
      <c r="BE46" s="715">
        <f t="shared" si="1"/>
        <v>0</v>
      </c>
      <c r="BF46" s="716">
        <f t="shared" si="24"/>
        <v>0</v>
      </c>
      <c r="BG46" s="717">
        <f t="shared" si="25"/>
        <v>0</v>
      </c>
      <c r="BH46" s="672">
        <f t="shared" si="26"/>
        <v>0</v>
      </c>
      <c r="BI46" s="677">
        <f t="shared" si="27"/>
        <v>0</v>
      </c>
      <c r="BJ46" s="541"/>
      <c r="BK46" s="380"/>
      <c r="BL46" s="374">
        <f>ROUND(VLOOKUP($B46,Test!$A$6:$K$58,5),0)/1000</f>
        <v>0</v>
      </c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  <c r="CG46" s="380"/>
      <c r="CH46" s="380"/>
      <c r="CI46" s="380"/>
      <c r="CJ46" s="380"/>
      <c r="CK46" s="380"/>
      <c r="CL46" s="380"/>
      <c r="CM46" s="380"/>
      <c r="CN46" s="380"/>
      <c r="CO46" s="380"/>
      <c r="CP46" s="380"/>
      <c r="CQ46" s="380"/>
      <c r="CR46" s="380"/>
      <c r="CS46" s="380"/>
      <c r="CT46" s="380"/>
      <c r="CU46" s="380"/>
      <c r="CV46" s="380"/>
      <c r="CW46" s="380"/>
      <c r="CX46" s="380"/>
      <c r="CY46" s="380"/>
      <c r="CZ46" s="380"/>
      <c r="DA46" s="380"/>
      <c r="DB46" s="380"/>
      <c r="DC46" s="380"/>
      <c r="DD46" s="380"/>
      <c r="DE46" s="380"/>
      <c r="DF46" s="380"/>
      <c r="DG46" s="380"/>
      <c r="DH46" s="380"/>
      <c r="DI46" s="380"/>
      <c r="DJ46" s="380"/>
      <c r="DK46" s="380"/>
      <c r="DL46" s="380"/>
      <c r="DM46" s="380"/>
      <c r="DN46" s="380"/>
      <c r="DO46" s="391"/>
      <c r="DP46" s="391"/>
      <c r="DQ46" s="380"/>
      <c r="DR46" s="380"/>
      <c r="DS46" s="380"/>
      <c r="DT46" s="380"/>
    </row>
    <row r="47" spans="1:124" s="383" customFormat="1" ht="33" customHeight="1">
      <c r="A47" s="388">
        <f t="shared" si="28"/>
        <v>41</v>
      </c>
      <c r="B47" s="399">
        <v>51614</v>
      </c>
      <c r="C47" s="536" t="s">
        <v>42</v>
      </c>
      <c r="D47" s="698" t="s">
        <v>291</v>
      </c>
      <c r="E47" s="672">
        <f>'[2]Seat-Isuzu'!D47</f>
        <v>0</v>
      </c>
      <c r="F47" s="673"/>
      <c r="G47" s="674">
        <f t="shared" si="2"/>
        <v>0</v>
      </c>
      <c r="H47" s="672">
        <f>'[2]Seat-Isuzu'!G47</f>
        <v>0</v>
      </c>
      <c r="I47" s="673"/>
      <c r="J47" s="674">
        <f t="shared" si="3"/>
        <v>0</v>
      </c>
      <c r="K47" s="672">
        <f>'[2]Seat-Isuzu'!J47</f>
        <v>0</v>
      </c>
      <c r="L47" s="673"/>
      <c r="M47" s="773">
        <f t="shared" si="4"/>
        <v>0</v>
      </c>
      <c r="N47" s="688">
        <f t="shared" si="5"/>
        <v>0</v>
      </c>
      <c r="O47" s="689">
        <f t="shared" si="5"/>
        <v>0</v>
      </c>
      <c r="P47" s="690">
        <f t="shared" si="6"/>
        <v>0</v>
      </c>
      <c r="Q47" s="672">
        <f>'[2]Seat-Isuzu'!M47</f>
        <v>0</v>
      </c>
      <c r="R47" s="673"/>
      <c r="S47" s="674">
        <f t="shared" si="7"/>
        <v>0</v>
      </c>
      <c r="T47" s="672">
        <f>'[2]Seat-Isuzu'!P47</f>
        <v>0</v>
      </c>
      <c r="U47" s="673"/>
      <c r="V47" s="674">
        <f t="shared" si="8"/>
        <v>0</v>
      </c>
      <c r="W47" s="672">
        <f>'[2]Seat-Isuzu'!S47</f>
        <v>0</v>
      </c>
      <c r="X47" s="673"/>
      <c r="Y47" s="773">
        <f t="shared" si="9"/>
        <v>0</v>
      </c>
      <c r="Z47" s="688">
        <f t="shared" si="10"/>
        <v>0</v>
      </c>
      <c r="AA47" s="701">
        <f t="shared" si="10"/>
        <v>0</v>
      </c>
      <c r="AB47" s="690">
        <f t="shared" si="11"/>
        <v>0</v>
      </c>
      <c r="AC47" s="779">
        <f t="shared" si="12"/>
        <v>0</v>
      </c>
      <c r="AD47" s="776">
        <f t="shared" si="12"/>
        <v>0</v>
      </c>
      <c r="AE47" s="777">
        <f t="shared" si="13"/>
        <v>0</v>
      </c>
      <c r="AF47" s="672">
        <f>'[2]Seat-Isuzu'!Y47</f>
        <v>0</v>
      </c>
      <c r="AG47" s="673"/>
      <c r="AH47" s="674">
        <f t="shared" si="14"/>
        <v>0</v>
      </c>
      <c r="AI47" s="672">
        <f>'[2]Seat-Isuzu'!AB47</f>
        <v>0</v>
      </c>
      <c r="AJ47" s="673"/>
      <c r="AK47" s="674">
        <f t="shared" si="15"/>
        <v>0</v>
      </c>
      <c r="AL47" s="672">
        <f>'[2]Seat-Isuzu'!AE47</f>
        <v>0</v>
      </c>
      <c r="AM47" s="673"/>
      <c r="AN47" s="674">
        <f t="shared" si="16"/>
        <v>0</v>
      </c>
      <c r="AO47" s="688">
        <f t="shared" si="17"/>
        <v>0</v>
      </c>
      <c r="AP47" s="689">
        <f t="shared" si="17"/>
        <v>0</v>
      </c>
      <c r="AQ47" s="690">
        <f t="shared" si="18"/>
        <v>0</v>
      </c>
      <c r="AR47" s="672">
        <f>'[2]Seat-Isuzu'!AH47</f>
        <v>0</v>
      </c>
      <c r="AS47" s="673"/>
      <c r="AT47" s="674">
        <f t="shared" si="19"/>
        <v>0</v>
      </c>
      <c r="AU47" s="672">
        <f>'[2]Seat-Isuzu'!AK47</f>
        <v>0</v>
      </c>
      <c r="AV47" s="673"/>
      <c r="AW47" s="674">
        <f t="shared" si="20"/>
        <v>0</v>
      </c>
      <c r="AX47" s="672">
        <f>'[2]Seat-Isuzu'!AN47</f>
        <v>0</v>
      </c>
      <c r="AY47" s="672"/>
      <c r="AZ47" s="773">
        <f t="shared" si="21"/>
        <v>0</v>
      </c>
      <c r="BA47" s="688">
        <f t="shared" si="22"/>
        <v>0</v>
      </c>
      <c r="BB47" s="701">
        <f t="shared" si="22"/>
        <v>0</v>
      </c>
      <c r="BC47" s="706">
        <f t="shared" si="23"/>
        <v>0</v>
      </c>
      <c r="BD47" s="711">
        <f t="shared" si="0"/>
        <v>0</v>
      </c>
      <c r="BE47" s="715">
        <f t="shared" si="1"/>
        <v>0</v>
      </c>
      <c r="BF47" s="716">
        <f t="shared" si="24"/>
        <v>0</v>
      </c>
      <c r="BG47" s="717">
        <f t="shared" si="25"/>
        <v>0</v>
      </c>
      <c r="BH47" s="672">
        <f t="shared" si="26"/>
        <v>0</v>
      </c>
      <c r="BI47" s="677">
        <f t="shared" si="27"/>
        <v>0</v>
      </c>
      <c r="BJ47" s="541"/>
      <c r="BK47" s="380"/>
      <c r="BL47" s="374">
        <f>ROUND(VLOOKUP($B47,Test!$A$6:$K$58,5),0)/1000</f>
        <v>0</v>
      </c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  <c r="CG47" s="380"/>
      <c r="CH47" s="380"/>
      <c r="CI47" s="380"/>
      <c r="CJ47" s="380"/>
      <c r="CK47" s="380"/>
      <c r="CL47" s="380"/>
      <c r="CM47" s="380"/>
      <c r="CN47" s="380"/>
      <c r="CO47" s="380"/>
      <c r="CP47" s="380"/>
      <c r="CQ47" s="380"/>
      <c r="CR47" s="380"/>
      <c r="CS47" s="380"/>
      <c r="CT47" s="380"/>
      <c r="CU47" s="380"/>
      <c r="CV47" s="380"/>
      <c r="CW47" s="380"/>
      <c r="CX47" s="380"/>
      <c r="CY47" s="380"/>
      <c r="CZ47" s="380"/>
      <c r="DA47" s="380"/>
      <c r="DB47" s="380"/>
      <c r="DC47" s="380"/>
      <c r="DD47" s="380"/>
      <c r="DE47" s="380"/>
      <c r="DF47" s="380"/>
      <c r="DG47" s="380"/>
      <c r="DH47" s="380"/>
      <c r="DI47" s="380"/>
      <c r="DJ47" s="380"/>
      <c r="DK47" s="380"/>
      <c r="DL47" s="380"/>
      <c r="DM47" s="380"/>
      <c r="DN47" s="380"/>
      <c r="DO47" s="391"/>
      <c r="DP47" s="391"/>
      <c r="DQ47" s="380"/>
      <c r="DR47" s="380"/>
      <c r="DS47" s="380"/>
      <c r="DT47" s="380"/>
    </row>
    <row r="48" spans="1:124" s="383" customFormat="1" ht="33" customHeight="1">
      <c r="A48" s="388">
        <f t="shared" si="28"/>
        <v>42</v>
      </c>
      <c r="B48" s="399">
        <v>51615</v>
      </c>
      <c r="C48" s="536" t="s">
        <v>83</v>
      </c>
      <c r="D48" s="698" t="s">
        <v>292</v>
      </c>
      <c r="E48" s="672">
        <f>'[2]Seat-Isuzu'!D48</f>
        <v>15000</v>
      </c>
      <c r="F48" s="673">
        <v>6736.57</v>
      </c>
      <c r="G48" s="674">
        <f t="shared" si="2"/>
        <v>8263.43</v>
      </c>
      <c r="H48" s="672">
        <f>'[2]Seat-Isuzu'!G48</f>
        <v>32500</v>
      </c>
      <c r="I48" s="673"/>
      <c r="J48" s="674">
        <f t="shared" si="3"/>
        <v>32500</v>
      </c>
      <c r="K48" s="672">
        <f>'[2]Seat-Isuzu'!J48</f>
        <v>32500</v>
      </c>
      <c r="L48" s="673">
        <v>21673.14</v>
      </c>
      <c r="M48" s="773">
        <f t="shared" si="4"/>
        <v>10826.86</v>
      </c>
      <c r="N48" s="688">
        <f t="shared" si="5"/>
        <v>80000</v>
      </c>
      <c r="O48" s="689">
        <f t="shared" si="5"/>
        <v>28409.71</v>
      </c>
      <c r="P48" s="690">
        <f t="shared" si="6"/>
        <v>51590.29</v>
      </c>
      <c r="Q48" s="672">
        <f>'[2]Seat-Isuzu'!M48</f>
        <v>15000</v>
      </c>
      <c r="R48" s="673">
        <v>5808.87</v>
      </c>
      <c r="S48" s="674">
        <f t="shared" si="7"/>
        <v>9191.130000000001</v>
      </c>
      <c r="T48" s="672">
        <f>'[2]Seat-Isuzu'!P48</f>
        <v>15000</v>
      </c>
      <c r="U48" s="673"/>
      <c r="V48" s="674">
        <f t="shared" si="8"/>
        <v>15000</v>
      </c>
      <c r="W48" s="672">
        <f>'[2]Seat-Isuzu'!S48</f>
        <v>15000</v>
      </c>
      <c r="X48" s="673"/>
      <c r="Y48" s="773">
        <f t="shared" si="9"/>
        <v>15000</v>
      </c>
      <c r="Z48" s="688">
        <f t="shared" si="10"/>
        <v>45000</v>
      </c>
      <c r="AA48" s="701">
        <f t="shared" si="10"/>
        <v>5808.87</v>
      </c>
      <c r="AB48" s="690">
        <f t="shared" si="11"/>
        <v>39191.129999999997</v>
      </c>
      <c r="AC48" s="779">
        <f>E48+H48+K48+Q48+T48+W48</f>
        <v>125000</v>
      </c>
      <c r="AD48" s="776">
        <f t="shared" si="12"/>
        <v>34218.58</v>
      </c>
      <c r="AE48" s="777">
        <f t="shared" si="13"/>
        <v>90781.42</v>
      </c>
      <c r="AF48" s="672">
        <f>'[2]Seat-Isuzu'!Y48</f>
        <v>15000</v>
      </c>
      <c r="AG48" s="673"/>
      <c r="AH48" s="674">
        <f t="shared" si="14"/>
        <v>15000</v>
      </c>
      <c r="AI48" s="672">
        <f>'[2]Seat-Isuzu'!AB48</f>
        <v>15000</v>
      </c>
      <c r="AJ48" s="673"/>
      <c r="AK48" s="674">
        <f t="shared" si="15"/>
        <v>15000</v>
      </c>
      <c r="AL48" s="672">
        <f>'[2]Seat-Isuzu'!AE48</f>
        <v>15000</v>
      </c>
      <c r="AM48" s="673"/>
      <c r="AN48" s="674">
        <f t="shared" si="16"/>
        <v>15000</v>
      </c>
      <c r="AO48" s="688">
        <f t="shared" si="17"/>
        <v>45000</v>
      </c>
      <c r="AP48" s="689">
        <f t="shared" si="17"/>
        <v>0</v>
      </c>
      <c r="AQ48" s="690">
        <f t="shared" si="18"/>
        <v>45000</v>
      </c>
      <c r="AR48" s="672">
        <f>'[2]Seat-Isuzu'!AH48</f>
        <v>16575</v>
      </c>
      <c r="AS48" s="673"/>
      <c r="AT48" s="674">
        <f t="shared" si="19"/>
        <v>16575</v>
      </c>
      <c r="AU48" s="672">
        <f>'[2]Seat-Isuzu'!AK48</f>
        <v>30337.5</v>
      </c>
      <c r="AV48" s="673"/>
      <c r="AW48" s="674">
        <f t="shared" si="20"/>
        <v>30337.5</v>
      </c>
      <c r="AX48" s="672">
        <f>'[2]Seat-Isuzu'!AN48</f>
        <v>15000</v>
      </c>
      <c r="AY48" s="672"/>
      <c r="AZ48" s="773">
        <f t="shared" si="21"/>
        <v>15000</v>
      </c>
      <c r="BA48" s="688">
        <f t="shared" si="22"/>
        <v>61912.5</v>
      </c>
      <c r="BB48" s="701">
        <f t="shared" si="22"/>
        <v>0</v>
      </c>
      <c r="BC48" s="706">
        <f t="shared" si="23"/>
        <v>61912.5</v>
      </c>
      <c r="BD48" s="711">
        <f t="shared" si="0"/>
        <v>106912.5</v>
      </c>
      <c r="BE48" s="715">
        <f t="shared" si="1"/>
        <v>0</v>
      </c>
      <c r="BF48" s="716">
        <f t="shared" si="24"/>
        <v>106912.5</v>
      </c>
      <c r="BG48" s="717">
        <f t="shared" si="25"/>
        <v>231912.5</v>
      </c>
      <c r="BH48" s="672">
        <f t="shared" si="26"/>
        <v>34218.58</v>
      </c>
      <c r="BI48" s="677">
        <f t="shared" si="27"/>
        <v>197693.91999999998</v>
      </c>
      <c r="BJ48" s="541"/>
      <c r="BK48" s="380"/>
      <c r="BL48" s="374">
        <f>ROUND(VLOOKUP($B48,Test!$A$6:$K$58,5),0)/1000</f>
        <v>0</v>
      </c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  <c r="CG48" s="380"/>
      <c r="CH48" s="380"/>
      <c r="CI48" s="380"/>
      <c r="CJ48" s="380"/>
      <c r="CK48" s="380"/>
      <c r="CL48" s="380"/>
      <c r="CM48" s="380"/>
      <c r="CN48" s="380"/>
      <c r="CO48" s="380"/>
      <c r="CP48" s="380"/>
      <c r="CQ48" s="380"/>
      <c r="CR48" s="380"/>
      <c r="CS48" s="380"/>
      <c r="CT48" s="380"/>
      <c r="CU48" s="380"/>
      <c r="CV48" s="380"/>
      <c r="CW48" s="380"/>
      <c r="CX48" s="380"/>
      <c r="CY48" s="380"/>
      <c r="CZ48" s="380"/>
      <c r="DA48" s="380"/>
      <c r="DB48" s="380"/>
      <c r="DC48" s="380"/>
      <c r="DD48" s="380"/>
      <c r="DE48" s="380"/>
      <c r="DF48" s="380"/>
      <c r="DG48" s="380"/>
      <c r="DH48" s="380"/>
      <c r="DI48" s="380"/>
      <c r="DJ48" s="380"/>
      <c r="DK48" s="380"/>
      <c r="DL48" s="380"/>
      <c r="DM48" s="380"/>
      <c r="DN48" s="380"/>
      <c r="DO48" s="391"/>
      <c r="DP48" s="391"/>
      <c r="DQ48" s="380"/>
      <c r="DR48" s="380"/>
      <c r="DS48" s="380"/>
      <c r="DT48" s="380"/>
    </row>
    <row r="49" spans="1:124" s="383" customFormat="1" ht="33" customHeight="1">
      <c r="A49" s="388">
        <f t="shared" si="28"/>
        <v>43</v>
      </c>
      <c r="B49" s="399">
        <v>51616</v>
      </c>
      <c r="C49" s="536" t="s">
        <v>35</v>
      </c>
      <c r="D49" s="698" t="s">
        <v>293</v>
      </c>
      <c r="E49" s="672">
        <f>'[2]Seat-Isuzu'!D49</f>
        <v>0</v>
      </c>
      <c r="F49" s="673"/>
      <c r="G49" s="674">
        <f t="shared" si="2"/>
        <v>0</v>
      </c>
      <c r="H49" s="672">
        <f>'[2]Seat-Isuzu'!G49</f>
        <v>0</v>
      </c>
      <c r="I49" s="673"/>
      <c r="J49" s="674">
        <f t="shared" si="3"/>
        <v>0</v>
      </c>
      <c r="K49" s="672">
        <f>'[2]Seat-Isuzu'!J49</f>
        <v>0</v>
      </c>
      <c r="L49" s="673"/>
      <c r="M49" s="773">
        <f t="shared" si="4"/>
        <v>0</v>
      </c>
      <c r="N49" s="688">
        <f t="shared" si="5"/>
        <v>0</v>
      </c>
      <c r="O49" s="689">
        <f t="shared" si="5"/>
        <v>0</v>
      </c>
      <c r="P49" s="690">
        <f t="shared" si="6"/>
        <v>0</v>
      </c>
      <c r="Q49" s="672">
        <f>'[2]Seat-Isuzu'!M49</f>
        <v>0</v>
      </c>
      <c r="R49" s="673"/>
      <c r="S49" s="674">
        <f t="shared" si="7"/>
        <v>0</v>
      </c>
      <c r="T49" s="672">
        <f>'[2]Seat-Isuzu'!P49</f>
        <v>0</v>
      </c>
      <c r="U49" s="673"/>
      <c r="V49" s="674">
        <f t="shared" si="8"/>
        <v>0</v>
      </c>
      <c r="W49" s="672">
        <f>'[2]Seat-Isuzu'!S49</f>
        <v>0</v>
      </c>
      <c r="X49" s="673"/>
      <c r="Y49" s="773">
        <f t="shared" si="9"/>
        <v>0</v>
      </c>
      <c r="Z49" s="688">
        <f t="shared" si="10"/>
        <v>0</v>
      </c>
      <c r="AA49" s="701">
        <f t="shared" si="10"/>
        <v>0</v>
      </c>
      <c r="AB49" s="690">
        <f t="shared" si="11"/>
        <v>0</v>
      </c>
      <c r="AC49" s="779">
        <f t="shared" si="12"/>
        <v>0</v>
      </c>
      <c r="AD49" s="776">
        <f t="shared" si="12"/>
        <v>0</v>
      </c>
      <c r="AE49" s="777">
        <f t="shared" si="13"/>
        <v>0</v>
      </c>
      <c r="AF49" s="672">
        <f>'[2]Seat-Isuzu'!Y49</f>
        <v>0</v>
      </c>
      <c r="AG49" s="673"/>
      <c r="AH49" s="674">
        <f t="shared" si="14"/>
        <v>0</v>
      </c>
      <c r="AI49" s="672">
        <f>'[2]Seat-Isuzu'!AB49</f>
        <v>0</v>
      </c>
      <c r="AJ49" s="673"/>
      <c r="AK49" s="674">
        <f t="shared" si="15"/>
        <v>0</v>
      </c>
      <c r="AL49" s="672">
        <f>'[2]Seat-Isuzu'!AE49</f>
        <v>0</v>
      </c>
      <c r="AM49" s="673"/>
      <c r="AN49" s="674">
        <f t="shared" si="16"/>
        <v>0</v>
      </c>
      <c r="AO49" s="688">
        <f t="shared" si="17"/>
        <v>0</v>
      </c>
      <c r="AP49" s="689">
        <f t="shared" si="17"/>
        <v>0</v>
      </c>
      <c r="AQ49" s="690">
        <f t="shared" si="18"/>
        <v>0</v>
      </c>
      <c r="AR49" s="672">
        <f>'[2]Seat-Isuzu'!AH49</f>
        <v>0</v>
      </c>
      <c r="AS49" s="673"/>
      <c r="AT49" s="674">
        <f t="shared" si="19"/>
        <v>0</v>
      </c>
      <c r="AU49" s="672">
        <f>'[2]Seat-Isuzu'!AK49</f>
        <v>0</v>
      </c>
      <c r="AV49" s="673"/>
      <c r="AW49" s="674">
        <f t="shared" si="20"/>
        <v>0</v>
      </c>
      <c r="AX49" s="672">
        <f>'[2]Seat-Isuzu'!AN49</f>
        <v>0</v>
      </c>
      <c r="AY49" s="672"/>
      <c r="AZ49" s="773">
        <f t="shared" si="21"/>
        <v>0</v>
      </c>
      <c r="BA49" s="688">
        <f t="shared" si="22"/>
        <v>0</v>
      </c>
      <c r="BB49" s="701">
        <f t="shared" si="22"/>
        <v>0</v>
      </c>
      <c r="BC49" s="706">
        <f t="shared" si="23"/>
        <v>0</v>
      </c>
      <c r="BD49" s="711">
        <f t="shared" si="0"/>
        <v>0</v>
      </c>
      <c r="BE49" s="715">
        <f t="shared" si="1"/>
        <v>0</v>
      </c>
      <c r="BF49" s="716">
        <f t="shared" si="24"/>
        <v>0</v>
      </c>
      <c r="BG49" s="717">
        <f t="shared" si="25"/>
        <v>0</v>
      </c>
      <c r="BH49" s="672">
        <f t="shared" si="26"/>
        <v>0</v>
      </c>
      <c r="BI49" s="677">
        <f t="shared" si="27"/>
        <v>0</v>
      </c>
      <c r="BJ49" s="541"/>
      <c r="BK49" s="380"/>
      <c r="BL49" s="374">
        <f>ROUND(VLOOKUP($B49,Test!$A$6:$K$58,5),0)/1000</f>
        <v>0</v>
      </c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  <c r="CG49" s="380"/>
      <c r="CH49" s="380"/>
      <c r="CI49" s="380"/>
      <c r="CJ49" s="380"/>
      <c r="CK49" s="380"/>
      <c r="CL49" s="380"/>
      <c r="CM49" s="380"/>
      <c r="CN49" s="380"/>
      <c r="CO49" s="380"/>
      <c r="CP49" s="380"/>
      <c r="CQ49" s="380"/>
      <c r="CR49" s="380"/>
      <c r="CS49" s="380"/>
      <c r="CT49" s="380"/>
      <c r="CU49" s="380"/>
      <c r="CV49" s="380"/>
      <c r="CW49" s="380"/>
      <c r="CX49" s="380"/>
      <c r="CY49" s="380"/>
      <c r="CZ49" s="380"/>
      <c r="DA49" s="380"/>
      <c r="DB49" s="380"/>
      <c r="DC49" s="380"/>
      <c r="DD49" s="380"/>
      <c r="DE49" s="380"/>
      <c r="DF49" s="380"/>
      <c r="DG49" s="380"/>
      <c r="DH49" s="380"/>
      <c r="DI49" s="380"/>
      <c r="DJ49" s="380"/>
      <c r="DK49" s="380"/>
      <c r="DL49" s="380"/>
      <c r="DM49" s="380"/>
      <c r="DN49" s="380"/>
      <c r="DO49" s="391"/>
      <c r="DP49" s="391"/>
      <c r="DQ49" s="380"/>
      <c r="DR49" s="380"/>
      <c r="DS49" s="380"/>
      <c r="DT49" s="380"/>
    </row>
    <row r="50" spans="1:124" s="383" customFormat="1" ht="33" customHeight="1" thickBot="1">
      <c r="A50" s="388">
        <f t="shared" si="28"/>
        <v>44</v>
      </c>
      <c r="B50" s="384">
        <v>51617</v>
      </c>
      <c r="C50" s="536" t="s">
        <v>36</v>
      </c>
      <c r="D50" s="698" t="s">
        <v>294</v>
      </c>
      <c r="E50" s="672">
        <f>'[2]Seat-Isuzu'!D50</f>
        <v>0</v>
      </c>
      <c r="F50" s="673"/>
      <c r="G50" s="674">
        <f t="shared" si="2"/>
        <v>0</v>
      </c>
      <c r="H50" s="672">
        <f>'[2]Seat-Isuzu'!G50</f>
        <v>0</v>
      </c>
      <c r="I50" s="673"/>
      <c r="J50" s="674">
        <f t="shared" si="3"/>
        <v>0</v>
      </c>
      <c r="K50" s="672">
        <f>'[2]Seat-Isuzu'!J50</f>
        <v>0</v>
      </c>
      <c r="L50" s="673"/>
      <c r="M50" s="773">
        <f t="shared" si="4"/>
        <v>0</v>
      </c>
      <c r="N50" s="688">
        <f t="shared" si="5"/>
        <v>0</v>
      </c>
      <c r="O50" s="689">
        <f t="shared" si="5"/>
        <v>0</v>
      </c>
      <c r="P50" s="690">
        <f t="shared" si="6"/>
        <v>0</v>
      </c>
      <c r="Q50" s="672">
        <f>'[2]Seat-Isuzu'!M50</f>
        <v>0</v>
      </c>
      <c r="R50" s="673"/>
      <c r="S50" s="674">
        <f t="shared" si="7"/>
        <v>0</v>
      </c>
      <c r="T50" s="672">
        <f>'[2]Seat-Isuzu'!P50</f>
        <v>0</v>
      </c>
      <c r="U50" s="673"/>
      <c r="V50" s="674">
        <f t="shared" si="8"/>
        <v>0</v>
      </c>
      <c r="W50" s="672">
        <f>'[2]Seat-Isuzu'!S50</f>
        <v>0</v>
      </c>
      <c r="X50" s="673"/>
      <c r="Y50" s="773">
        <f t="shared" si="9"/>
        <v>0</v>
      </c>
      <c r="Z50" s="688">
        <f t="shared" si="10"/>
        <v>0</v>
      </c>
      <c r="AA50" s="701">
        <f t="shared" si="10"/>
        <v>0</v>
      </c>
      <c r="AB50" s="690">
        <f t="shared" si="11"/>
        <v>0</v>
      </c>
      <c r="AC50" s="779">
        <f t="shared" si="12"/>
        <v>0</v>
      </c>
      <c r="AD50" s="776">
        <f t="shared" si="12"/>
        <v>0</v>
      </c>
      <c r="AE50" s="777">
        <f t="shared" si="13"/>
        <v>0</v>
      </c>
      <c r="AF50" s="672">
        <f>'[2]Seat-Isuzu'!Y50</f>
        <v>0</v>
      </c>
      <c r="AG50" s="673"/>
      <c r="AH50" s="674">
        <f t="shared" si="14"/>
        <v>0</v>
      </c>
      <c r="AI50" s="672">
        <f>'[2]Seat-Isuzu'!AB50</f>
        <v>0</v>
      </c>
      <c r="AJ50" s="673"/>
      <c r="AK50" s="674">
        <f t="shared" si="15"/>
        <v>0</v>
      </c>
      <c r="AL50" s="672">
        <f>'[2]Seat-Isuzu'!AE50</f>
        <v>0</v>
      </c>
      <c r="AM50" s="673"/>
      <c r="AN50" s="674">
        <f t="shared" si="16"/>
        <v>0</v>
      </c>
      <c r="AO50" s="688">
        <f t="shared" si="17"/>
        <v>0</v>
      </c>
      <c r="AP50" s="689">
        <f t="shared" si="17"/>
        <v>0</v>
      </c>
      <c r="AQ50" s="690">
        <f t="shared" si="18"/>
        <v>0</v>
      </c>
      <c r="AR50" s="672">
        <f>'[2]Seat-Isuzu'!AH50</f>
        <v>0</v>
      </c>
      <c r="AS50" s="673"/>
      <c r="AT50" s="674">
        <f t="shared" si="19"/>
        <v>0</v>
      </c>
      <c r="AU50" s="672">
        <f>'[2]Seat-Isuzu'!AK50</f>
        <v>0</v>
      </c>
      <c r="AV50" s="673"/>
      <c r="AW50" s="674">
        <f t="shared" si="20"/>
        <v>0</v>
      </c>
      <c r="AX50" s="672">
        <f>'[2]Seat-Isuzu'!AN50</f>
        <v>0</v>
      </c>
      <c r="AY50" s="672"/>
      <c r="AZ50" s="773">
        <f t="shared" si="21"/>
        <v>0</v>
      </c>
      <c r="BA50" s="688">
        <f t="shared" si="22"/>
        <v>0</v>
      </c>
      <c r="BB50" s="701">
        <f t="shared" si="22"/>
        <v>0</v>
      </c>
      <c r="BC50" s="706">
        <f t="shared" si="23"/>
        <v>0</v>
      </c>
      <c r="BD50" s="711">
        <f t="shared" si="0"/>
        <v>0</v>
      </c>
      <c r="BE50" s="715">
        <f t="shared" si="1"/>
        <v>0</v>
      </c>
      <c r="BF50" s="716">
        <f t="shared" si="24"/>
        <v>0</v>
      </c>
      <c r="BG50" s="717">
        <f t="shared" si="25"/>
        <v>0</v>
      </c>
      <c r="BH50" s="672">
        <f t="shared" si="26"/>
        <v>0</v>
      </c>
      <c r="BI50" s="678">
        <f t="shared" si="27"/>
        <v>0</v>
      </c>
      <c r="BJ50" s="541"/>
      <c r="BK50" s="380"/>
      <c r="BL50" s="611">
        <f>ROUND(VLOOKUP($B50,Test!$A$6:$K$58,5),0)/1000</f>
        <v>0</v>
      </c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  <c r="CG50" s="380"/>
      <c r="CH50" s="380"/>
      <c r="CI50" s="380"/>
      <c r="CJ50" s="380"/>
      <c r="CK50" s="380"/>
      <c r="CL50" s="380"/>
      <c r="CM50" s="380"/>
      <c r="CN50" s="380"/>
      <c r="CO50" s="380"/>
      <c r="CP50" s="380"/>
      <c r="CQ50" s="380"/>
      <c r="CR50" s="380"/>
      <c r="CS50" s="380"/>
      <c r="CT50" s="380"/>
      <c r="CU50" s="380"/>
      <c r="CV50" s="380"/>
      <c r="CW50" s="380"/>
      <c r="CX50" s="380"/>
      <c r="CY50" s="380"/>
      <c r="CZ50" s="380"/>
      <c r="DA50" s="380"/>
      <c r="DB50" s="380"/>
      <c r="DC50" s="380"/>
      <c r="DD50" s="380"/>
      <c r="DE50" s="380"/>
      <c r="DF50" s="380"/>
      <c r="DG50" s="380"/>
      <c r="DH50" s="380"/>
      <c r="DI50" s="380"/>
      <c r="DJ50" s="380"/>
      <c r="DK50" s="380"/>
      <c r="DL50" s="380"/>
      <c r="DM50" s="380"/>
      <c r="DN50" s="380"/>
      <c r="DO50" s="391"/>
      <c r="DP50" s="391"/>
      <c r="DQ50" s="380"/>
      <c r="DR50" s="380"/>
      <c r="DS50" s="380"/>
      <c r="DT50" s="380"/>
    </row>
    <row r="51" spans="1:124" s="365" customFormat="1" ht="45" customHeight="1" thickBot="1">
      <c r="A51" s="836" t="s">
        <v>51</v>
      </c>
      <c r="B51" s="837"/>
      <c r="C51" s="838"/>
      <c r="D51" s="699"/>
      <c r="E51" s="719">
        <f t="shared" ref="E51:AJ51" si="29">SUM(E7:E50)</f>
        <v>3254679.3267897186</v>
      </c>
      <c r="F51" s="718">
        <f t="shared" si="29"/>
        <v>3339346.91</v>
      </c>
      <c r="G51" s="708">
        <f t="shared" si="29"/>
        <v>-84667.583210281184</v>
      </c>
      <c r="H51" s="719">
        <f t="shared" si="29"/>
        <v>3217979.3136838558</v>
      </c>
      <c r="I51" s="718">
        <f t="shared" si="29"/>
        <v>4200231.2600000007</v>
      </c>
      <c r="J51" s="708">
        <f t="shared" si="29"/>
        <v>-982251.94631614443</v>
      </c>
      <c r="K51" s="719">
        <f t="shared" si="29"/>
        <v>3509489.106638195</v>
      </c>
      <c r="L51" s="718">
        <f t="shared" si="29"/>
        <v>3994295.290000001</v>
      </c>
      <c r="M51" s="721">
        <f t="shared" si="29"/>
        <v>-484806.18336180446</v>
      </c>
      <c r="N51" s="691">
        <f t="shared" si="29"/>
        <v>9957847.7471117713</v>
      </c>
      <c r="O51" s="692">
        <f t="shared" si="29"/>
        <v>11509573.459999999</v>
      </c>
      <c r="P51" s="693">
        <f t="shared" si="29"/>
        <v>-1551725.7128882294</v>
      </c>
      <c r="Q51" s="719">
        <f t="shared" si="29"/>
        <v>3642836.9689403242</v>
      </c>
      <c r="R51" s="718">
        <f t="shared" si="29"/>
        <v>2464816.5000000005</v>
      </c>
      <c r="S51" s="708">
        <f t="shared" si="29"/>
        <v>1178020.4689403244</v>
      </c>
      <c r="T51" s="719">
        <f t="shared" si="29"/>
        <v>4190721.2425041916</v>
      </c>
      <c r="U51" s="718">
        <f t="shared" si="29"/>
        <v>0</v>
      </c>
      <c r="V51" s="708">
        <f t="shared" si="29"/>
        <v>4190721.2425041916</v>
      </c>
      <c r="W51" s="719">
        <f t="shared" si="29"/>
        <v>3115630.1336108018</v>
      </c>
      <c r="X51" s="718">
        <f t="shared" si="29"/>
        <v>0</v>
      </c>
      <c r="Y51" s="721">
        <f t="shared" si="29"/>
        <v>3115630.1336108018</v>
      </c>
      <c r="Z51" s="691">
        <f t="shared" si="29"/>
        <v>10924888.345055319</v>
      </c>
      <c r="AA51" s="702">
        <f t="shared" si="29"/>
        <v>2456716.5000000005</v>
      </c>
      <c r="AB51" s="693">
        <f t="shared" si="29"/>
        <v>8468171.8450553194</v>
      </c>
      <c r="AC51" s="719">
        <f t="shared" si="29"/>
        <v>20931336.092167091</v>
      </c>
      <c r="AD51" s="718">
        <f t="shared" si="29"/>
        <v>13998689.959999999</v>
      </c>
      <c r="AE51" s="720">
        <f t="shared" si="29"/>
        <v>6932646.1321670888</v>
      </c>
      <c r="AF51" s="718">
        <f t="shared" si="29"/>
        <v>3096187.3814565949</v>
      </c>
      <c r="AG51" s="718">
        <f t="shared" si="29"/>
        <v>0</v>
      </c>
      <c r="AH51" s="708">
        <f t="shared" si="29"/>
        <v>3096187.3814565949</v>
      </c>
      <c r="AI51" s="718">
        <f t="shared" si="29"/>
        <v>3083570.2479332308</v>
      </c>
      <c r="AJ51" s="718">
        <f t="shared" si="29"/>
        <v>0</v>
      </c>
      <c r="AK51" s="708">
        <f t="shared" ref="AK51:BI51" si="30">SUM(AK7:AK50)</f>
        <v>3083570.2479332308</v>
      </c>
      <c r="AL51" s="718">
        <f t="shared" si="30"/>
        <v>3521572.3271554429</v>
      </c>
      <c r="AM51" s="718">
        <f t="shared" si="30"/>
        <v>0</v>
      </c>
      <c r="AN51" s="708">
        <f t="shared" si="30"/>
        <v>3521572.3271554429</v>
      </c>
      <c r="AO51" s="691">
        <f t="shared" si="30"/>
        <v>9677029.9565452673</v>
      </c>
      <c r="AP51" s="692">
        <f t="shared" si="30"/>
        <v>0</v>
      </c>
      <c r="AQ51" s="705">
        <f t="shared" si="30"/>
        <v>9677029.9565452673</v>
      </c>
      <c r="AR51" s="718">
        <f t="shared" si="30"/>
        <v>3224920.1643880876</v>
      </c>
      <c r="AS51" s="718">
        <f t="shared" si="30"/>
        <v>0</v>
      </c>
      <c r="AT51" s="708">
        <f t="shared" si="30"/>
        <v>3224920.1643880876</v>
      </c>
      <c r="AU51" s="718">
        <f t="shared" si="30"/>
        <v>4137415.5284694624</v>
      </c>
      <c r="AV51" s="718">
        <f t="shared" si="30"/>
        <v>0</v>
      </c>
      <c r="AW51" s="708">
        <f t="shared" si="30"/>
        <v>4137415.5284694624</v>
      </c>
      <c r="AX51" s="718">
        <f t="shared" si="30"/>
        <v>3786894.297188248</v>
      </c>
      <c r="AY51" s="718">
        <f t="shared" si="30"/>
        <v>0</v>
      </c>
      <c r="AZ51" s="721">
        <f t="shared" si="30"/>
        <v>3786894.297188248</v>
      </c>
      <c r="BA51" s="691">
        <f t="shared" si="30"/>
        <v>11123229.990045797</v>
      </c>
      <c r="BB51" s="702">
        <f t="shared" si="30"/>
        <v>0</v>
      </c>
      <c r="BC51" s="707">
        <f t="shared" si="30"/>
        <v>11123229.990045797</v>
      </c>
      <c r="BD51" s="722">
        <f t="shared" si="30"/>
        <v>20850559.946591064</v>
      </c>
      <c r="BE51" s="718">
        <f t="shared" si="30"/>
        <v>0</v>
      </c>
      <c r="BF51" s="723">
        <f t="shared" si="30"/>
        <v>20850559.946591064</v>
      </c>
      <c r="BG51" s="724">
        <f t="shared" si="30"/>
        <v>41781896.038758151</v>
      </c>
      <c r="BH51" s="683">
        <f t="shared" si="30"/>
        <v>13998689.959999999</v>
      </c>
      <c r="BI51" s="684">
        <f t="shared" si="30"/>
        <v>27783206.078758158</v>
      </c>
      <c r="BJ51" s="542"/>
      <c r="BK51" s="362"/>
      <c r="BL51" s="517">
        <f>SUM(BL7:BL50)</f>
        <v>0</v>
      </c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  <c r="CB51" s="366"/>
      <c r="CC51" s="366"/>
      <c r="CD51" s="366"/>
      <c r="CE51" s="366"/>
      <c r="CF51" s="366"/>
      <c r="CG51" s="366"/>
      <c r="CH51" s="366"/>
      <c r="CI51" s="366"/>
      <c r="CJ51" s="366"/>
      <c r="CK51" s="366"/>
      <c r="CL51" s="366"/>
      <c r="CM51" s="366"/>
      <c r="CN51" s="366"/>
      <c r="CO51" s="366"/>
      <c r="CP51" s="366"/>
      <c r="CQ51" s="366"/>
      <c r="CR51" s="366"/>
      <c r="CS51" s="366"/>
      <c r="CT51" s="366"/>
      <c r="CU51" s="366"/>
      <c r="CV51" s="366"/>
      <c r="CW51" s="366"/>
      <c r="CX51" s="366"/>
      <c r="CY51" s="366"/>
      <c r="CZ51" s="366"/>
      <c r="DA51" s="366"/>
      <c r="DB51" s="366"/>
      <c r="DC51" s="366"/>
      <c r="DD51" s="366"/>
      <c r="DE51" s="366"/>
      <c r="DF51" s="366"/>
      <c r="DG51" s="366"/>
      <c r="DH51" s="366"/>
      <c r="DI51" s="366"/>
      <c r="DJ51" s="366"/>
      <c r="DK51" s="366"/>
      <c r="DL51" s="366"/>
      <c r="DM51" s="366"/>
      <c r="DN51" s="366"/>
      <c r="DO51" s="366"/>
      <c r="DP51" s="366"/>
      <c r="DQ51" s="366"/>
      <c r="DR51" s="366"/>
      <c r="DS51" s="366"/>
      <c r="DT51" s="366"/>
    </row>
    <row r="52" spans="1:124" s="349" customFormat="1" ht="18">
      <c r="B52" s="350"/>
      <c r="C52" s="351"/>
      <c r="D52" s="473"/>
      <c r="E52" s="765"/>
      <c r="F52" s="765"/>
      <c r="G52" s="765"/>
      <c r="H52" s="765"/>
      <c r="I52" s="765"/>
      <c r="J52" s="765"/>
      <c r="K52" s="765"/>
      <c r="L52" s="765"/>
      <c r="M52" s="765"/>
      <c r="N52" s="765"/>
      <c r="O52" s="765"/>
      <c r="P52" s="765"/>
      <c r="Q52" s="765"/>
      <c r="R52" s="765"/>
      <c r="S52" s="765"/>
      <c r="T52" s="765"/>
      <c r="U52" s="765"/>
      <c r="V52" s="765"/>
      <c r="W52" s="765"/>
      <c r="X52" s="765"/>
      <c r="Y52" s="765"/>
      <c r="Z52" s="765"/>
      <c r="AA52" s="765"/>
      <c r="AB52" s="765"/>
      <c r="AC52" s="765"/>
      <c r="AD52" s="765"/>
      <c r="AE52" s="765"/>
      <c r="AF52" s="765"/>
      <c r="AG52" s="765"/>
      <c r="AH52" s="765"/>
      <c r="AI52" s="765"/>
      <c r="AJ52" s="765"/>
      <c r="AK52" s="765"/>
      <c r="AL52" s="765"/>
      <c r="AM52" s="765"/>
      <c r="AN52" s="765"/>
      <c r="AO52" s="765"/>
      <c r="AP52" s="765"/>
      <c r="AQ52" s="765"/>
      <c r="AR52" s="765"/>
      <c r="AS52" s="765"/>
      <c r="AT52" s="765"/>
      <c r="AU52" s="765"/>
      <c r="AV52" s="765"/>
      <c r="AW52" s="765"/>
      <c r="AX52" s="765"/>
      <c r="AY52" s="765"/>
      <c r="AZ52" s="765"/>
      <c r="BA52" s="765"/>
      <c r="BB52" s="765"/>
      <c r="BC52" s="765"/>
      <c r="BD52" s="765"/>
      <c r="BE52" s="765"/>
      <c r="BF52" s="765"/>
      <c r="BG52" s="765"/>
    </row>
    <row r="53" spans="1:124" s="349" customFormat="1" ht="18">
      <c r="B53" s="350"/>
      <c r="C53" s="351"/>
      <c r="D53" s="473"/>
      <c r="E53" s="765"/>
      <c r="F53" s="759">
        <f>ROUND(F51-Test!$F$63,2)</f>
        <v>3338474.54</v>
      </c>
      <c r="G53" s="765"/>
      <c r="H53" s="765"/>
      <c r="I53" s="765"/>
      <c r="J53" s="765"/>
      <c r="K53" s="765"/>
      <c r="L53" s="765"/>
      <c r="M53" s="765"/>
      <c r="N53" s="765"/>
      <c r="O53" s="765"/>
      <c r="P53" s="765"/>
      <c r="Q53" s="765"/>
      <c r="R53" s="765"/>
      <c r="S53" s="765"/>
      <c r="T53" s="765"/>
      <c r="U53" s="765"/>
      <c r="V53" s="765"/>
      <c r="W53" s="765"/>
      <c r="X53" s="765"/>
      <c r="Y53" s="765"/>
      <c r="Z53" s="765"/>
      <c r="AA53" s="765"/>
      <c r="AB53" s="765"/>
      <c r="AC53" s="765"/>
      <c r="AD53" s="765"/>
      <c r="AE53" s="765"/>
      <c r="AF53" s="765"/>
      <c r="AG53" s="765"/>
      <c r="AH53" s="765"/>
      <c r="AI53" s="765"/>
      <c r="AJ53" s="765"/>
      <c r="AK53" s="765"/>
      <c r="AL53" s="765"/>
      <c r="AM53" s="765"/>
      <c r="AN53" s="765"/>
      <c r="AO53" s="765"/>
      <c r="AP53" s="765"/>
      <c r="AQ53" s="765"/>
      <c r="AR53" s="765"/>
      <c r="AS53" s="765"/>
      <c r="AT53" s="765"/>
      <c r="AU53" s="765"/>
      <c r="AV53" s="765"/>
      <c r="AW53" s="765"/>
      <c r="AX53" s="765"/>
      <c r="AY53" s="765"/>
      <c r="AZ53" s="765"/>
      <c r="BA53" s="765"/>
      <c r="BB53" s="765"/>
      <c r="BC53" s="765"/>
      <c r="BD53" s="765"/>
      <c r="BE53" s="765"/>
      <c r="BF53" s="765"/>
      <c r="BG53" s="765"/>
    </row>
    <row r="54" spans="1:124" s="349" customFormat="1" ht="18">
      <c r="B54" s="350"/>
      <c r="C54" s="351"/>
      <c r="D54" s="473"/>
    </row>
    <row r="55" spans="1:124" s="349" customFormat="1" ht="18">
      <c r="B55" s="350"/>
      <c r="C55" s="351"/>
      <c r="D55" s="473"/>
    </row>
    <row r="56" spans="1:124" s="349" customFormat="1" ht="18">
      <c r="B56" s="350"/>
      <c r="C56" s="351"/>
      <c r="D56" s="473"/>
    </row>
    <row r="57" spans="1:124" s="349" customFormat="1" ht="18">
      <c r="B57" s="350"/>
      <c r="C57" s="351"/>
      <c r="D57" s="473"/>
    </row>
    <row r="58" spans="1:124" s="349" customFormat="1" ht="18">
      <c r="B58" s="350"/>
      <c r="C58" s="351"/>
      <c r="D58" s="473"/>
    </row>
    <row r="59" spans="1:124" s="349" customFormat="1" ht="18">
      <c r="B59" s="350"/>
      <c r="C59" s="351"/>
      <c r="D59" s="473"/>
    </row>
    <row r="60" spans="1:124" s="349" customFormat="1" ht="18">
      <c r="B60" s="350"/>
      <c r="C60" s="351"/>
      <c r="D60" s="473"/>
    </row>
    <row r="61" spans="1:124" s="349" customFormat="1" ht="18">
      <c r="B61" s="350"/>
      <c r="C61" s="351"/>
      <c r="D61" s="473"/>
    </row>
    <row r="62" spans="1:124" s="349" customFormat="1" ht="18">
      <c r="B62" s="350"/>
      <c r="C62" s="351"/>
      <c r="D62" s="473"/>
    </row>
    <row r="63" spans="1:124" s="349" customFormat="1" ht="18">
      <c r="B63" s="350"/>
      <c r="C63" s="351"/>
      <c r="D63" s="351"/>
    </row>
    <row r="64" spans="1:124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51:C51"/>
    <mergeCell ref="AF5:AH5"/>
    <mergeCell ref="AI5:AK5"/>
    <mergeCell ref="AL5:AN5"/>
    <mergeCell ref="AR5:AT5"/>
    <mergeCell ref="A4:A6"/>
    <mergeCell ref="AC5:AE5"/>
    <mergeCell ref="E4:M4"/>
    <mergeCell ref="N4:P4"/>
    <mergeCell ref="Q4:Y4"/>
    <mergeCell ref="Z4:AB4"/>
    <mergeCell ref="AC4:AE4"/>
    <mergeCell ref="AF4:AN4"/>
    <mergeCell ref="AO4:AQ4"/>
    <mergeCell ref="E5:G5"/>
    <mergeCell ref="H5:J5"/>
    <mergeCell ref="K5:M5"/>
    <mergeCell ref="AU5:AW5"/>
    <mergeCell ref="AX5:AZ5"/>
    <mergeCell ref="AR4:AZ4"/>
    <mergeCell ref="N5:P5"/>
    <mergeCell ref="Z5:AB5"/>
    <mergeCell ref="AO5:AQ5"/>
  </mergeCells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FFFF66"/>
  </sheetPr>
  <dimension ref="A1:DT127"/>
  <sheetViews>
    <sheetView showGridLines="0" zoomScale="70" zoomScaleNormal="70" workbookViewId="0">
      <pane xSplit="3" ySplit="6" topLeftCell="M40" activePane="bottomRight" state="frozen"/>
      <selection activeCell="F51" sqref="F51"/>
      <selection pane="topRight" activeCell="F51" sqref="F51"/>
      <selection pane="bottomLeft" activeCell="F51" sqref="F51"/>
      <selection pane="bottomRight" activeCell="R44" sqref="R44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4" width="15.7109375" style="205" customWidth="1"/>
    <col min="45" max="45" width="13.28515625" style="205" customWidth="1"/>
    <col min="46" max="46" width="15.5703125" style="205" bestFit="1" customWidth="1"/>
    <col min="47" max="52" width="15.7109375" style="205" customWidth="1"/>
    <col min="53" max="55" width="15.7109375" style="205" hidden="1" customWidth="1"/>
    <col min="56" max="58" width="15.7109375" style="205" customWidth="1"/>
    <col min="59" max="59" width="18.85546875" style="205" customWidth="1"/>
    <col min="60" max="61" width="15.7109375" style="205" hidden="1" customWidth="1"/>
    <col min="62" max="63" width="12.7109375" style="205" customWidth="1"/>
    <col min="64" max="64" width="18.85546875" style="205" hidden="1" customWidth="1"/>
    <col min="65" max="92" width="12.7109375" style="205" customWidth="1"/>
    <col min="93" max="94" width="9.140625" style="205" customWidth="1"/>
    <col min="95" max="95" width="9.28515625" style="205" bestFit="1" customWidth="1"/>
    <col min="96" max="97" width="9.140625" style="205" customWidth="1"/>
    <col min="98" max="98" width="9.85546875" style="205" bestFit="1" customWidth="1"/>
    <col min="99" max="100" width="9.140625" style="205" customWidth="1"/>
    <col min="101" max="101" width="9.28515625" style="205" bestFit="1" customWidth="1"/>
    <col min="102" max="103" width="9.140625" style="205" customWidth="1"/>
    <col min="104" max="104" width="9.28515625" style="205" bestFit="1" customWidth="1"/>
    <col min="105" max="106" width="9.140625" style="205" customWidth="1"/>
    <col min="107" max="107" width="9.28515625" style="205" bestFit="1" customWidth="1"/>
    <col min="108" max="109" width="9.140625" style="205" customWidth="1"/>
    <col min="110" max="110" width="9.28515625" style="205" bestFit="1" customWidth="1"/>
    <col min="111" max="112" width="9.140625" style="205" customWidth="1"/>
    <col min="113" max="113" width="9.28515625" style="205" bestFit="1" customWidth="1"/>
    <col min="114" max="115" width="9.140625" style="205" customWidth="1"/>
    <col min="116" max="116" width="9.28515625" style="205" bestFit="1" customWidth="1"/>
    <col min="117" max="118" width="9.140625" style="205" customWidth="1"/>
    <col min="119" max="119" width="11.140625" style="205" customWidth="1"/>
    <col min="120" max="120" width="11.42578125" style="205" customWidth="1"/>
    <col min="121" max="124" width="9.85546875" style="205" bestFit="1" customWidth="1"/>
    <col min="125" max="16384" width="9.140625" style="205"/>
  </cols>
  <sheetData>
    <row r="1" spans="1:124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24"/>
      <c r="AJ1" s="324"/>
      <c r="AK1" s="324"/>
      <c r="AL1" s="319"/>
      <c r="AM1" s="319"/>
      <c r="AN1" s="319"/>
      <c r="AO1" s="319"/>
      <c r="AP1" s="319"/>
      <c r="AQ1" s="319"/>
      <c r="AR1" s="324"/>
      <c r="AS1" s="324"/>
      <c r="AT1" s="324"/>
      <c r="AX1" s="324"/>
      <c r="AY1" s="324"/>
      <c r="AZ1" s="324"/>
      <c r="BA1" s="324"/>
      <c r="BB1" s="324"/>
      <c r="BC1" s="324"/>
      <c r="BD1" s="323"/>
      <c r="BE1" s="323"/>
      <c r="BF1" s="323"/>
    </row>
    <row r="2" spans="1:124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T2" s="312"/>
      <c r="U2" s="312"/>
      <c r="V2" s="312"/>
      <c r="W2" s="306"/>
      <c r="X2" s="306"/>
      <c r="Y2" s="306"/>
      <c r="Z2" s="306"/>
      <c r="AA2" s="306"/>
      <c r="AB2" s="306"/>
      <c r="AC2" s="317"/>
      <c r="AD2" s="317"/>
      <c r="AE2" s="317"/>
      <c r="AF2" s="324"/>
      <c r="AG2" s="324"/>
      <c r="AH2" s="324"/>
      <c r="AI2" s="326"/>
      <c r="AJ2" s="327"/>
      <c r="AK2" s="324"/>
      <c r="AL2" s="317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124" s="322" customFormat="1" ht="45" customHeight="1" thickBot="1">
      <c r="A3" s="309" t="s">
        <v>298</v>
      </c>
      <c r="B3" s="320"/>
      <c r="L3" s="319"/>
      <c r="T3" s="312"/>
      <c r="U3" s="312"/>
      <c r="V3" s="312"/>
      <c r="X3" s="319"/>
      <c r="AF3" s="324"/>
      <c r="AG3" s="324"/>
      <c r="AH3" s="324"/>
      <c r="AI3" s="324"/>
      <c r="AJ3" s="324"/>
      <c r="AK3" s="324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124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124" s="202" customFormat="1" ht="39.950000000000003" customHeight="1">
      <c r="A5" s="819"/>
      <c r="B5" s="216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  <c r="CB5" s="201"/>
      <c r="CC5" s="201"/>
      <c r="CD5" s="201"/>
      <c r="CE5" s="201"/>
      <c r="CF5" s="201"/>
      <c r="CG5" s="201"/>
      <c r="CH5" s="201"/>
      <c r="CI5" s="201"/>
      <c r="CJ5" s="201"/>
      <c r="CK5" s="201"/>
      <c r="CL5" s="201"/>
      <c r="CM5" s="201"/>
      <c r="CN5" s="201"/>
      <c r="CO5" s="201"/>
      <c r="CP5" s="201"/>
      <c r="CQ5" s="201"/>
      <c r="CR5" s="201"/>
      <c r="CS5" s="201"/>
      <c r="CW5" s="201"/>
      <c r="CX5" s="201"/>
      <c r="CY5" s="201"/>
      <c r="CZ5" s="201"/>
      <c r="DA5" s="201"/>
      <c r="DB5" s="201"/>
      <c r="DC5" s="201"/>
      <c r="DD5" s="201"/>
      <c r="DE5" s="201"/>
      <c r="DF5" s="201"/>
      <c r="DG5" s="201"/>
      <c r="DH5" s="201"/>
      <c r="DI5" s="201"/>
      <c r="DJ5" s="201"/>
      <c r="DK5" s="201"/>
      <c r="DL5" s="201"/>
      <c r="DM5" s="201"/>
      <c r="DN5" s="201"/>
      <c r="DO5" s="201"/>
      <c r="DP5" s="201"/>
      <c r="DQ5" s="201"/>
      <c r="DR5" s="201"/>
      <c r="DS5" s="201"/>
      <c r="DT5" s="201"/>
    </row>
    <row r="6" spans="1:124" s="201" customFormat="1" ht="39.950000000000003" customHeight="1">
      <c r="A6" s="820"/>
      <c r="B6" s="232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3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17"/>
      <c r="BY6" s="217"/>
      <c r="BZ6" s="217"/>
      <c r="CA6" s="217"/>
      <c r="CB6" s="218"/>
      <c r="CC6" s="219"/>
      <c r="CD6" s="219"/>
      <c r="CE6" s="220"/>
      <c r="CF6" s="221"/>
      <c r="CG6" s="221"/>
      <c r="CH6" s="220"/>
      <c r="CI6" s="221"/>
      <c r="CJ6" s="221"/>
      <c r="CK6" s="220"/>
      <c r="CL6" s="221"/>
      <c r="CM6" s="221"/>
      <c r="CN6" s="220"/>
      <c r="CO6" s="221"/>
      <c r="CP6" s="221"/>
      <c r="CQ6" s="220"/>
      <c r="CR6" s="221"/>
      <c r="CS6" s="221"/>
      <c r="CT6" s="221"/>
      <c r="CU6" s="221"/>
      <c r="CV6" s="221"/>
      <c r="CW6" s="220"/>
      <c r="CX6" s="221"/>
      <c r="CY6" s="221"/>
      <c r="CZ6" s="220"/>
      <c r="DA6" s="221"/>
      <c r="DB6" s="221"/>
      <c r="DC6" s="220"/>
      <c r="DD6" s="221"/>
      <c r="DE6" s="221"/>
      <c r="DF6" s="220"/>
      <c r="DG6" s="221"/>
      <c r="DH6" s="221"/>
      <c r="DI6" s="220"/>
      <c r="DJ6" s="221"/>
      <c r="DK6" s="221"/>
      <c r="DL6" s="220"/>
      <c r="DM6" s="221"/>
      <c r="DN6" s="221"/>
      <c r="DO6" s="222"/>
      <c r="DP6" s="222"/>
      <c r="DQ6" s="223"/>
      <c r="DR6" s="223"/>
      <c r="DS6" s="223"/>
      <c r="DT6" s="223"/>
    </row>
    <row r="7" spans="1:124" s="383" customFormat="1" ht="33" customHeight="1">
      <c r="A7" s="388">
        <v>1</v>
      </c>
      <c r="B7" s="399">
        <v>51201</v>
      </c>
      <c r="C7" s="536" t="s">
        <v>0</v>
      </c>
      <c r="D7" s="696"/>
      <c r="E7" s="783">
        <f>'[2]foam fac.'!D7</f>
        <v>1000</v>
      </c>
      <c r="F7" s="673">
        <v>1000</v>
      </c>
      <c r="G7" s="674">
        <f>E7-F7</f>
        <v>0</v>
      </c>
      <c r="H7" s="772">
        <f>'[2]foam fac.'!G7</f>
        <v>1000</v>
      </c>
      <c r="I7" s="673">
        <v>1000</v>
      </c>
      <c r="J7" s="674">
        <f>H7-I7</f>
        <v>0</v>
      </c>
      <c r="K7" s="772">
        <f>'[2]foam fac.'!J7</f>
        <v>1000</v>
      </c>
      <c r="L7" s="673">
        <v>1000</v>
      </c>
      <c r="M7" s="773">
        <f>K7-L7</f>
        <v>0</v>
      </c>
      <c r="N7" s="685"/>
      <c r="O7" s="686"/>
      <c r="P7" s="687"/>
      <c r="Q7" s="772">
        <f>'[2]foam fac.'!M7</f>
        <v>1000</v>
      </c>
      <c r="R7" s="673">
        <v>1000</v>
      </c>
      <c r="S7" s="674">
        <f>Q7-R7</f>
        <v>0</v>
      </c>
      <c r="T7" s="772">
        <f>'[2]foam fac.'!P7</f>
        <v>1000</v>
      </c>
      <c r="U7" s="673"/>
      <c r="V7" s="674">
        <f>T7-U7</f>
        <v>1000</v>
      </c>
      <c r="W7" s="772">
        <f>'[2]foam fac.'!S7</f>
        <v>1000</v>
      </c>
      <c r="X7" s="673"/>
      <c r="Y7" s="773">
        <f>W7-X7</f>
        <v>1000</v>
      </c>
      <c r="Z7" s="685"/>
      <c r="AA7" s="700"/>
      <c r="AB7" s="687"/>
      <c r="AC7" s="779">
        <f>E7+H7+K7+Q7+T7+W7</f>
        <v>6000</v>
      </c>
      <c r="AD7" s="776">
        <f>F7+I7+L7+R7+U7+X7</f>
        <v>4000</v>
      </c>
      <c r="AE7" s="777">
        <f>AC7-AD7</f>
        <v>2000</v>
      </c>
      <c r="AF7" s="772">
        <f>'[2]foam fac.'!Y7</f>
        <v>1000</v>
      </c>
      <c r="AG7" s="673"/>
      <c r="AH7" s="674">
        <f>AF7-AG7</f>
        <v>1000</v>
      </c>
      <c r="AI7" s="772">
        <f>'[2]foam fac.'!AB7</f>
        <v>1000</v>
      </c>
      <c r="AJ7" s="673"/>
      <c r="AK7" s="674">
        <f>AI7-AJ7</f>
        <v>1000</v>
      </c>
      <c r="AL7" s="772">
        <f>'[2]foam fac.'!AE7</f>
        <v>1000</v>
      </c>
      <c r="AM7" s="673"/>
      <c r="AN7" s="674">
        <f>AL7-AM7</f>
        <v>1000</v>
      </c>
      <c r="AO7" s="685"/>
      <c r="AP7" s="703"/>
      <c r="AQ7" s="704"/>
      <c r="AR7" s="772">
        <f>'[2]foam fac.'!AH7</f>
        <v>1000</v>
      </c>
      <c r="AS7" s="673"/>
      <c r="AT7" s="674">
        <f>AR7-AS7</f>
        <v>1000</v>
      </c>
      <c r="AU7" s="772">
        <f>'[2]foam fac.'!AK7</f>
        <v>1000</v>
      </c>
      <c r="AV7" s="673"/>
      <c r="AW7" s="674">
        <f>AU7-AV7</f>
        <v>1000</v>
      </c>
      <c r="AX7" s="783">
        <f>'[2]foam fac.'!AN7</f>
        <v>1000</v>
      </c>
      <c r="AY7" s="772"/>
      <c r="AZ7" s="773">
        <f>AX7-AY7</f>
        <v>1000</v>
      </c>
      <c r="BA7" s="725"/>
      <c r="BB7" s="728"/>
      <c r="BC7" s="728"/>
      <c r="BD7" s="711">
        <f t="shared" ref="BD7:BD49" si="0">AF7+AI7+AL7+AR7+AU7+AX7</f>
        <v>6000</v>
      </c>
      <c r="BE7" s="715">
        <f t="shared" ref="BE7:BE49" si="1">AG7+AJ7+AM7+AS7+AV7+AY7</f>
        <v>0</v>
      </c>
      <c r="BF7" s="716">
        <f>BD7-BE7</f>
        <v>6000</v>
      </c>
      <c r="BG7" s="717">
        <f>AC7+BD7</f>
        <v>12000</v>
      </c>
      <c r="BH7" s="672">
        <f>AD7+BE7</f>
        <v>4000</v>
      </c>
      <c r="BI7" s="677">
        <f>BG7-BH7</f>
        <v>8000</v>
      </c>
      <c r="BJ7" s="541"/>
      <c r="BK7" s="380"/>
      <c r="BL7" s="374">
        <f>ROUND(VLOOKUP($B7,Test!$A$6:$K$58,6),0)/1000</f>
        <v>1.8</v>
      </c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  <c r="CG7" s="380"/>
      <c r="CH7" s="380"/>
      <c r="CI7" s="380"/>
      <c r="CJ7" s="380"/>
      <c r="CK7" s="380"/>
      <c r="CL7" s="380"/>
      <c r="CM7" s="380"/>
      <c r="CN7" s="380"/>
      <c r="CO7" s="380"/>
      <c r="CP7" s="380"/>
      <c r="CQ7" s="380"/>
      <c r="CR7" s="380"/>
      <c r="CS7" s="380"/>
      <c r="CT7" s="380"/>
      <c r="CU7" s="380"/>
      <c r="CV7" s="380"/>
      <c r="CW7" s="380"/>
      <c r="CX7" s="380"/>
      <c r="CY7" s="380"/>
      <c r="CZ7" s="380"/>
      <c r="DA7" s="380"/>
      <c r="DB7" s="380"/>
      <c r="DC7" s="380"/>
      <c r="DD7" s="380"/>
      <c r="DE7" s="380"/>
      <c r="DF7" s="380"/>
      <c r="DG7" s="380"/>
      <c r="DH7" s="380"/>
      <c r="DI7" s="380"/>
      <c r="DJ7" s="380"/>
      <c r="DK7" s="380"/>
      <c r="DL7" s="380"/>
      <c r="DM7" s="380"/>
      <c r="DN7" s="380"/>
      <c r="DO7" s="391"/>
      <c r="DP7" s="391"/>
      <c r="DQ7" s="380"/>
      <c r="DR7" s="380"/>
      <c r="DS7" s="380"/>
      <c r="DT7" s="380"/>
    </row>
    <row r="8" spans="1:124" s="383" customFormat="1" ht="33" customHeight="1">
      <c r="A8" s="388">
        <f>A7+1</f>
        <v>2</v>
      </c>
      <c r="B8" s="399">
        <v>51202</v>
      </c>
      <c r="C8" s="536" t="s">
        <v>1</v>
      </c>
      <c r="D8" s="697" t="s">
        <v>252</v>
      </c>
      <c r="E8" s="672">
        <f>'[2]foam fac.'!D8</f>
        <v>40000</v>
      </c>
      <c r="F8" s="673">
        <v>-4143</v>
      </c>
      <c r="G8" s="674">
        <f t="shared" ref="G8:G50" si="2">E8-F8</f>
        <v>44143</v>
      </c>
      <c r="H8" s="672">
        <f>'[2]foam fac.'!G8</f>
        <v>48000</v>
      </c>
      <c r="I8" s="673">
        <v>17194</v>
      </c>
      <c r="J8" s="674">
        <f t="shared" ref="J8:J50" si="3">H8-I8</f>
        <v>30806</v>
      </c>
      <c r="K8" s="672">
        <f>'[2]foam fac.'!J8</f>
        <v>41400</v>
      </c>
      <c r="L8" s="673">
        <v>20033.7</v>
      </c>
      <c r="M8" s="773">
        <f t="shared" ref="M8:M50" si="4">K8-L8</f>
        <v>21366.3</v>
      </c>
      <c r="N8" s="688">
        <f t="shared" ref="N8:O50" si="5">+E8+H8+K8</f>
        <v>129400</v>
      </c>
      <c r="O8" s="689">
        <f t="shared" si="5"/>
        <v>33084.699999999997</v>
      </c>
      <c r="P8" s="690">
        <f t="shared" ref="P8:P50" si="6">+N8-O8</f>
        <v>96315.3</v>
      </c>
      <c r="Q8" s="672">
        <f>'[2]foam fac.'!M8</f>
        <v>58000</v>
      </c>
      <c r="R8" s="673">
        <v>16869.5</v>
      </c>
      <c r="S8" s="674">
        <f t="shared" ref="S8:S50" si="7">Q8-R8</f>
        <v>41130.5</v>
      </c>
      <c r="T8" s="672">
        <f>'[2]foam fac.'!P8</f>
        <v>50000</v>
      </c>
      <c r="U8" s="673"/>
      <c r="V8" s="674">
        <f t="shared" ref="V8:V50" si="8">T8-U8</f>
        <v>50000</v>
      </c>
      <c r="W8" s="672">
        <f>'[2]foam fac.'!S8</f>
        <v>58000</v>
      </c>
      <c r="X8" s="673"/>
      <c r="Y8" s="773">
        <f t="shared" ref="Y8:Y50" si="9">W8-X8</f>
        <v>58000</v>
      </c>
      <c r="Z8" s="688">
        <f t="shared" ref="Z8:AA50" si="10">+Q8+T8+W8</f>
        <v>166000</v>
      </c>
      <c r="AA8" s="701">
        <f t="shared" si="10"/>
        <v>16869.5</v>
      </c>
      <c r="AB8" s="690">
        <f t="shared" ref="AB8:AB50" si="11">+Z8-AA8</f>
        <v>149130.5</v>
      </c>
      <c r="AC8" s="779">
        <f t="shared" ref="AC8:AD50" si="12">E8+H8+K8+Q8+T8+W8</f>
        <v>295400</v>
      </c>
      <c r="AD8" s="776">
        <f t="shared" si="12"/>
        <v>49954.2</v>
      </c>
      <c r="AE8" s="777">
        <f t="shared" ref="AE8:AE50" si="13">AC8-AD8</f>
        <v>245445.8</v>
      </c>
      <c r="AF8" s="672">
        <f>'[2]foam fac.'!Y8</f>
        <v>50000</v>
      </c>
      <c r="AG8" s="673"/>
      <c r="AH8" s="674">
        <f t="shared" ref="AH8:AH50" si="14">AF8-AG8</f>
        <v>50000</v>
      </c>
      <c r="AI8" s="672">
        <f>'[2]foam fac.'!AB8</f>
        <v>58000</v>
      </c>
      <c r="AJ8" s="673"/>
      <c r="AK8" s="674">
        <f t="shared" ref="AK8:AK50" si="15">AI8-AJ8</f>
        <v>58000</v>
      </c>
      <c r="AL8" s="672">
        <f>'[2]foam fac.'!AE8</f>
        <v>50000</v>
      </c>
      <c r="AM8" s="673"/>
      <c r="AN8" s="674">
        <f t="shared" ref="AN8:AN50" si="16">AL8-AM8</f>
        <v>50000</v>
      </c>
      <c r="AO8" s="688">
        <f t="shared" ref="AO8:AP50" si="17">+AF8+AI8+AL8</f>
        <v>158000</v>
      </c>
      <c r="AP8" s="689">
        <f t="shared" si="17"/>
        <v>0</v>
      </c>
      <c r="AQ8" s="690">
        <f t="shared" ref="AQ8:AQ50" si="18">AO8-AP8</f>
        <v>158000</v>
      </c>
      <c r="AR8" s="672">
        <f>'[2]foam fac.'!AH8</f>
        <v>60000</v>
      </c>
      <c r="AS8" s="673"/>
      <c r="AT8" s="674">
        <f t="shared" ref="AT8:AT50" si="19">AR8-AS8</f>
        <v>60000</v>
      </c>
      <c r="AU8" s="672">
        <f>'[2]foam fac.'!AK8</f>
        <v>50000</v>
      </c>
      <c r="AV8" s="673"/>
      <c r="AW8" s="674">
        <f t="shared" ref="AW8:AW50" si="20">AU8-AV8</f>
        <v>50000</v>
      </c>
      <c r="AX8" s="672">
        <f>'[2]foam fac.'!AN8</f>
        <v>60000</v>
      </c>
      <c r="AY8" s="672"/>
      <c r="AZ8" s="773">
        <f t="shared" ref="AZ8:AZ50" si="21">AX8-AY8</f>
        <v>60000</v>
      </c>
      <c r="BA8" s="688">
        <f t="shared" ref="BA8:BB50" si="22">+AR8+AU8+AX8</f>
        <v>170000</v>
      </c>
      <c r="BB8" s="701">
        <f t="shared" si="22"/>
        <v>0</v>
      </c>
      <c r="BC8" s="706">
        <f t="shared" ref="BC8:BC50" si="23">BA8-BB8</f>
        <v>170000</v>
      </c>
      <c r="BD8" s="711">
        <f t="shared" si="0"/>
        <v>328000</v>
      </c>
      <c r="BE8" s="715">
        <f t="shared" si="1"/>
        <v>0</v>
      </c>
      <c r="BF8" s="716">
        <f t="shared" ref="BF8:BF50" si="24">BD8-BE8</f>
        <v>328000</v>
      </c>
      <c r="BG8" s="717">
        <f t="shared" ref="BG8:BG50" si="25">AC8+BD8</f>
        <v>623400</v>
      </c>
      <c r="BH8" s="672">
        <f t="shared" ref="BH8:BH50" si="26">AD8+BE8</f>
        <v>49954.2</v>
      </c>
      <c r="BI8" s="677">
        <f t="shared" ref="BI8:BI50" si="27">BG8-BH8</f>
        <v>573445.80000000005</v>
      </c>
      <c r="BJ8" s="541"/>
      <c r="BK8" s="380"/>
      <c r="BL8" s="374">
        <f>ROUND(VLOOKUP($B8,Test!$A$6:$K$58,6),0)/1000</f>
        <v>27.635999999999999</v>
      </c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  <c r="CG8" s="380"/>
      <c r="CH8" s="380"/>
      <c r="CI8" s="380"/>
      <c r="CJ8" s="380"/>
      <c r="CK8" s="380"/>
      <c r="CL8" s="380"/>
      <c r="CM8" s="380"/>
      <c r="CN8" s="380"/>
      <c r="CO8" s="380"/>
      <c r="CP8" s="380"/>
      <c r="CQ8" s="380"/>
      <c r="CR8" s="380"/>
      <c r="CS8" s="380"/>
      <c r="CT8" s="380"/>
      <c r="CU8" s="380"/>
      <c r="CV8" s="380"/>
      <c r="CW8" s="380"/>
      <c r="CX8" s="380"/>
      <c r="CY8" s="380"/>
      <c r="CZ8" s="380"/>
      <c r="DA8" s="380"/>
      <c r="DB8" s="380"/>
      <c r="DC8" s="380"/>
      <c r="DD8" s="380"/>
      <c r="DE8" s="380"/>
      <c r="DF8" s="380"/>
      <c r="DG8" s="380"/>
      <c r="DH8" s="380"/>
      <c r="DI8" s="380"/>
      <c r="DJ8" s="380"/>
      <c r="DK8" s="380"/>
      <c r="DL8" s="380"/>
      <c r="DM8" s="380"/>
      <c r="DN8" s="380"/>
      <c r="DO8" s="391"/>
      <c r="DP8" s="391"/>
      <c r="DQ8" s="380"/>
      <c r="DR8" s="380"/>
      <c r="DS8" s="380"/>
      <c r="DT8" s="380"/>
    </row>
    <row r="9" spans="1:124" s="383" customFormat="1" ht="33" customHeight="1">
      <c r="A9" s="388">
        <f t="shared" ref="A9:A50" si="28">A8+1</f>
        <v>3</v>
      </c>
      <c r="B9" s="399">
        <v>51203</v>
      </c>
      <c r="C9" s="536" t="s">
        <v>2</v>
      </c>
      <c r="D9" s="697" t="s">
        <v>253</v>
      </c>
      <c r="E9" s="680">
        <f>'[2]foam fac.'!D9</f>
        <v>25700</v>
      </c>
      <c r="F9" s="673">
        <v>26478</v>
      </c>
      <c r="G9" s="674">
        <f t="shared" si="2"/>
        <v>-778</v>
      </c>
      <c r="H9" s="680">
        <f>'[2]foam fac.'!G9</f>
        <v>0</v>
      </c>
      <c r="I9" s="673"/>
      <c r="J9" s="674">
        <f t="shared" si="3"/>
        <v>0</v>
      </c>
      <c r="K9" s="680">
        <f>'[2]foam fac.'!J9</f>
        <v>0</v>
      </c>
      <c r="L9" s="673"/>
      <c r="M9" s="773">
        <f t="shared" si="4"/>
        <v>0</v>
      </c>
      <c r="N9" s="688">
        <f t="shared" si="5"/>
        <v>25700</v>
      </c>
      <c r="O9" s="689">
        <f t="shared" si="5"/>
        <v>26478</v>
      </c>
      <c r="P9" s="690">
        <f t="shared" si="6"/>
        <v>-778</v>
      </c>
      <c r="Q9" s="680">
        <f>'[2]foam fac.'!M9</f>
        <v>0</v>
      </c>
      <c r="R9" s="673"/>
      <c r="S9" s="674">
        <f t="shared" si="7"/>
        <v>0</v>
      </c>
      <c r="T9" s="680">
        <f>'[2]foam fac.'!P9</f>
        <v>0</v>
      </c>
      <c r="U9" s="673"/>
      <c r="V9" s="674">
        <f t="shared" si="8"/>
        <v>0</v>
      </c>
      <c r="W9" s="680">
        <f>'[2]foam fac.'!S9</f>
        <v>200</v>
      </c>
      <c r="X9" s="673"/>
      <c r="Y9" s="773">
        <f t="shared" si="9"/>
        <v>200</v>
      </c>
      <c r="Z9" s="688">
        <f t="shared" si="10"/>
        <v>200</v>
      </c>
      <c r="AA9" s="701">
        <f t="shared" si="10"/>
        <v>0</v>
      </c>
      <c r="AB9" s="690">
        <f t="shared" si="11"/>
        <v>200</v>
      </c>
      <c r="AC9" s="779">
        <f t="shared" si="12"/>
        <v>25900</v>
      </c>
      <c r="AD9" s="776">
        <f t="shared" si="12"/>
        <v>26478</v>
      </c>
      <c r="AE9" s="777">
        <f t="shared" si="13"/>
        <v>-578</v>
      </c>
      <c r="AF9" s="680">
        <f>'[2]foam fac.'!Y9</f>
        <v>0</v>
      </c>
      <c r="AG9" s="673"/>
      <c r="AH9" s="674">
        <f t="shared" si="14"/>
        <v>0</v>
      </c>
      <c r="AI9" s="680">
        <f>'[2]foam fac.'!AB9</f>
        <v>0</v>
      </c>
      <c r="AJ9" s="673"/>
      <c r="AK9" s="674">
        <f t="shared" si="15"/>
        <v>0</v>
      </c>
      <c r="AL9" s="680">
        <f>'[2]foam fac.'!AE9</f>
        <v>0</v>
      </c>
      <c r="AM9" s="673"/>
      <c r="AN9" s="674">
        <f t="shared" si="16"/>
        <v>0</v>
      </c>
      <c r="AO9" s="688">
        <f t="shared" si="17"/>
        <v>0</v>
      </c>
      <c r="AP9" s="689">
        <f t="shared" si="17"/>
        <v>0</v>
      </c>
      <c r="AQ9" s="690">
        <f t="shared" si="18"/>
        <v>0</v>
      </c>
      <c r="AR9" s="680">
        <f>'[2]foam fac.'!AH9</f>
        <v>0</v>
      </c>
      <c r="AS9" s="673"/>
      <c r="AT9" s="674">
        <f t="shared" si="19"/>
        <v>0</v>
      </c>
      <c r="AU9" s="680">
        <f>'[2]foam fac.'!AK9</f>
        <v>0</v>
      </c>
      <c r="AV9" s="673"/>
      <c r="AW9" s="674">
        <f t="shared" si="20"/>
        <v>0</v>
      </c>
      <c r="AX9" s="680">
        <f>'[2]foam fac.'!AN9</f>
        <v>0</v>
      </c>
      <c r="AY9" s="680"/>
      <c r="AZ9" s="773">
        <f t="shared" si="21"/>
        <v>0</v>
      </c>
      <c r="BA9" s="688">
        <f t="shared" si="22"/>
        <v>0</v>
      </c>
      <c r="BB9" s="701">
        <f t="shared" si="22"/>
        <v>0</v>
      </c>
      <c r="BC9" s="706">
        <f t="shared" si="23"/>
        <v>0</v>
      </c>
      <c r="BD9" s="711">
        <f t="shared" si="0"/>
        <v>0</v>
      </c>
      <c r="BE9" s="715">
        <f t="shared" si="1"/>
        <v>0</v>
      </c>
      <c r="BF9" s="716">
        <f t="shared" si="24"/>
        <v>0</v>
      </c>
      <c r="BG9" s="717">
        <f t="shared" si="25"/>
        <v>25900</v>
      </c>
      <c r="BH9" s="680">
        <f t="shared" si="26"/>
        <v>26478</v>
      </c>
      <c r="BI9" s="677">
        <f t="shared" si="27"/>
        <v>-578</v>
      </c>
      <c r="BJ9" s="541"/>
      <c r="BK9" s="380"/>
      <c r="BL9" s="374">
        <f>ROUND(VLOOKUP($B9,Test!$A$6:$K$58,6),0)/1000</f>
        <v>0</v>
      </c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  <c r="CG9" s="380"/>
      <c r="CH9" s="380"/>
      <c r="CI9" s="380"/>
      <c r="CJ9" s="380"/>
      <c r="CK9" s="380"/>
      <c r="CL9" s="380"/>
      <c r="CM9" s="380"/>
      <c r="CN9" s="380"/>
      <c r="CO9" s="380"/>
      <c r="CP9" s="380"/>
      <c r="CQ9" s="380"/>
      <c r="CR9" s="380"/>
      <c r="CS9" s="380"/>
      <c r="CT9" s="380"/>
      <c r="CU9" s="380"/>
      <c r="CV9" s="380"/>
      <c r="CW9" s="380"/>
      <c r="CX9" s="380"/>
      <c r="CY9" s="380"/>
      <c r="CZ9" s="380"/>
      <c r="DA9" s="380"/>
      <c r="DB9" s="380"/>
      <c r="DC9" s="380"/>
      <c r="DD9" s="380"/>
      <c r="DE9" s="380"/>
      <c r="DF9" s="380"/>
      <c r="DG9" s="380"/>
      <c r="DH9" s="380"/>
      <c r="DI9" s="380"/>
      <c r="DJ9" s="380"/>
      <c r="DK9" s="380"/>
      <c r="DL9" s="380"/>
      <c r="DM9" s="380"/>
      <c r="DN9" s="380"/>
      <c r="DO9" s="391"/>
      <c r="DP9" s="391"/>
      <c r="DQ9" s="380"/>
      <c r="DR9" s="380"/>
      <c r="DS9" s="380"/>
      <c r="DT9" s="380"/>
    </row>
    <row r="10" spans="1:124" s="383" customFormat="1" ht="33" customHeight="1">
      <c r="A10" s="388">
        <f t="shared" si="28"/>
        <v>4</v>
      </c>
      <c r="B10" s="402">
        <v>51299</v>
      </c>
      <c r="C10" s="537" t="s">
        <v>3</v>
      </c>
      <c r="D10" s="697" t="s">
        <v>254</v>
      </c>
      <c r="E10" s="672">
        <f>'[2]foam fac.'!D10</f>
        <v>4000</v>
      </c>
      <c r="F10" s="673">
        <v>7593.62</v>
      </c>
      <c r="G10" s="674">
        <f t="shared" si="2"/>
        <v>-3593.62</v>
      </c>
      <c r="H10" s="672">
        <f>'[2]foam fac.'!G10</f>
        <v>22200</v>
      </c>
      <c r="I10" s="673">
        <v>5429.14</v>
      </c>
      <c r="J10" s="674">
        <f t="shared" si="3"/>
        <v>16770.86</v>
      </c>
      <c r="K10" s="672">
        <f>'[2]foam fac.'!J10</f>
        <v>13360</v>
      </c>
      <c r="L10" s="673">
        <v>47733.47</v>
      </c>
      <c r="M10" s="773">
        <f t="shared" si="4"/>
        <v>-34373.47</v>
      </c>
      <c r="N10" s="688">
        <f t="shared" si="5"/>
        <v>39560</v>
      </c>
      <c r="O10" s="689">
        <f t="shared" si="5"/>
        <v>60756.23</v>
      </c>
      <c r="P10" s="690">
        <f t="shared" si="6"/>
        <v>-21196.230000000003</v>
      </c>
      <c r="Q10" s="672">
        <f>'[2]foam fac.'!M10</f>
        <v>11280</v>
      </c>
      <c r="R10" s="673">
        <v>1606.85</v>
      </c>
      <c r="S10" s="674">
        <f t="shared" si="7"/>
        <v>9673.15</v>
      </c>
      <c r="T10" s="672">
        <f>'[2]foam fac.'!P10</f>
        <v>4000</v>
      </c>
      <c r="U10" s="673"/>
      <c r="V10" s="674">
        <f t="shared" si="8"/>
        <v>4000</v>
      </c>
      <c r="W10" s="672">
        <f>'[2]foam fac.'!S10</f>
        <v>4000</v>
      </c>
      <c r="X10" s="673"/>
      <c r="Y10" s="773">
        <f t="shared" si="9"/>
        <v>4000</v>
      </c>
      <c r="Z10" s="688">
        <f t="shared" si="10"/>
        <v>19280</v>
      </c>
      <c r="AA10" s="701">
        <f t="shared" si="10"/>
        <v>1606.85</v>
      </c>
      <c r="AB10" s="690">
        <f t="shared" si="11"/>
        <v>17673.150000000001</v>
      </c>
      <c r="AC10" s="779">
        <f t="shared" si="12"/>
        <v>58840</v>
      </c>
      <c r="AD10" s="776">
        <f t="shared" si="12"/>
        <v>62363.08</v>
      </c>
      <c r="AE10" s="777">
        <f t="shared" si="13"/>
        <v>-3523.0800000000017</v>
      </c>
      <c r="AF10" s="672">
        <f>'[2]foam fac.'!Y10</f>
        <v>4000</v>
      </c>
      <c r="AG10" s="673"/>
      <c r="AH10" s="674">
        <f t="shared" si="14"/>
        <v>4000</v>
      </c>
      <c r="AI10" s="672">
        <f>'[2]foam fac.'!AB10</f>
        <v>4000</v>
      </c>
      <c r="AJ10" s="673"/>
      <c r="AK10" s="674">
        <f t="shared" si="15"/>
        <v>4000</v>
      </c>
      <c r="AL10" s="672">
        <f>'[2]foam fac.'!AE10</f>
        <v>8300</v>
      </c>
      <c r="AM10" s="673"/>
      <c r="AN10" s="674">
        <f t="shared" si="16"/>
        <v>8300</v>
      </c>
      <c r="AO10" s="688">
        <f t="shared" si="17"/>
        <v>16300</v>
      </c>
      <c r="AP10" s="689">
        <f t="shared" si="17"/>
        <v>0</v>
      </c>
      <c r="AQ10" s="690">
        <f t="shared" si="18"/>
        <v>16300</v>
      </c>
      <c r="AR10" s="672">
        <f>'[2]foam fac.'!AH10</f>
        <v>18850</v>
      </c>
      <c r="AS10" s="673"/>
      <c r="AT10" s="674">
        <f t="shared" si="19"/>
        <v>18850</v>
      </c>
      <c r="AU10" s="672">
        <f>'[2]foam fac.'!AK10</f>
        <v>18850</v>
      </c>
      <c r="AV10" s="673"/>
      <c r="AW10" s="674">
        <f t="shared" si="20"/>
        <v>18850</v>
      </c>
      <c r="AX10" s="672">
        <f>'[2]foam fac.'!AN10</f>
        <v>15740</v>
      </c>
      <c r="AY10" s="672"/>
      <c r="AZ10" s="773">
        <f t="shared" si="21"/>
        <v>15740</v>
      </c>
      <c r="BA10" s="688">
        <f t="shared" si="22"/>
        <v>53440</v>
      </c>
      <c r="BB10" s="701">
        <f t="shared" si="22"/>
        <v>0</v>
      </c>
      <c r="BC10" s="706">
        <f t="shared" si="23"/>
        <v>53440</v>
      </c>
      <c r="BD10" s="711">
        <f t="shared" si="0"/>
        <v>69740</v>
      </c>
      <c r="BE10" s="715">
        <f t="shared" si="1"/>
        <v>0</v>
      </c>
      <c r="BF10" s="716">
        <f t="shared" si="24"/>
        <v>69740</v>
      </c>
      <c r="BG10" s="717">
        <f t="shared" si="25"/>
        <v>128580</v>
      </c>
      <c r="BH10" s="672">
        <f t="shared" si="26"/>
        <v>62363.08</v>
      </c>
      <c r="BI10" s="677">
        <f t="shared" si="27"/>
        <v>66216.92</v>
      </c>
      <c r="BJ10" s="541"/>
      <c r="BK10" s="380"/>
      <c r="BL10" s="374">
        <f>ROUND(VLOOKUP($B10,Test!$A$6:$K$58,6),0)/1000</f>
        <v>4.6840000000000002</v>
      </c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  <c r="CG10" s="380"/>
      <c r="CH10" s="380"/>
      <c r="CI10" s="380"/>
      <c r="CJ10" s="380"/>
      <c r="CK10" s="380"/>
      <c r="CL10" s="380"/>
      <c r="CM10" s="380"/>
      <c r="CN10" s="380"/>
      <c r="CO10" s="380"/>
      <c r="CP10" s="380"/>
      <c r="CQ10" s="380"/>
      <c r="CR10" s="380"/>
      <c r="CS10" s="380"/>
      <c r="CT10" s="380"/>
      <c r="CU10" s="380"/>
      <c r="CV10" s="380"/>
      <c r="CW10" s="380"/>
      <c r="CX10" s="380"/>
      <c r="CY10" s="380"/>
      <c r="CZ10" s="380"/>
      <c r="DA10" s="380"/>
      <c r="DB10" s="380"/>
      <c r="DC10" s="380"/>
      <c r="DD10" s="380"/>
      <c r="DE10" s="380"/>
      <c r="DF10" s="380"/>
      <c r="DG10" s="380"/>
      <c r="DH10" s="380"/>
      <c r="DI10" s="380"/>
      <c r="DJ10" s="380"/>
      <c r="DK10" s="380"/>
      <c r="DL10" s="380"/>
      <c r="DM10" s="380"/>
      <c r="DN10" s="380"/>
      <c r="DO10" s="391"/>
      <c r="DP10" s="391"/>
      <c r="DQ10" s="380"/>
      <c r="DR10" s="380"/>
      <c r="DS10" s="380"/>
      <c r="DT10" s="380"/>
    </row>
    <row r="11" spans="1:124" s="383" customFormat="1" ht="33" customHeight="1">
      <c r="A11" s="388">
        <f t="shared" si="28"/>
        <v>5</v>
      </c>
      <c r="B11" s="399">
        <v>51301</v>
      </c>
      <c r="C11" s="536" t="s">
        <v>4</v>
      </c>
      <c r="D11" s="697" t="s">
        <v>255</v>
      </c>
      <c r="E11" s="672">
        <f>'[2]foam fac.'!D11</f>
        <v>0</v>
      </c>
      <c r="F11" s="673"/>
      <c r="G11" s="674">
        <f t="shared" si="2"/>
        <v>0</v>
      </c>
      <c r="H11" s="672">
        <f>'[2]foam fac.'!G11</f>
        <v>0</v>
      </c>
      <c r="I11" s="673"/>
      <c r="J11" s="674">
        <f t="shared" si="3"/>
        <v>0</v>
      </c>
      <c r="K11" s="672">
        <f>'[2]foam fac.'!J11</f>
        <v>0</v>
      </c>
      <c r="L11" s="673"/>
      <c r="M11" s="773">
        <f t="shared" si="4"/>
        <v>0</v>
      </c>
      <c r="N11" s="688">
        <f t="shared" si="5"/>
        <v>0</v>
      </c>
      <c r="O11" s="689">
        <f t="shared" si="5"/>
        <v>0</v>
      </c>
      <c r="P11" s="690">
        <f t="shared" si="6"/>
        <v>0</v>
      </c>
      <c r="Q11" s="672">
        <f>'[2]foam fac.'!M11</f>
        <v>0</v>
      </c>
      <c r="R11" s="673"/>
      <c r="S11" s="674">
        <f t="shared" si="7"/>
        <v>0</v>
      </c>
      <c r="T11" s="672">
        <f>'[2]foam fac.'!P11</f>
        <v>0</v>
      </c>
      <c r="U11" s="673"/>
      <c r="V11" s="674">
        <f t="shared" si="8"/>
        <v>0</v>
      </c>
      <c r="W11" s="672">
        <f>'[2]foam fac.'!S11</f>
        <v>0</v>
      </c>
      <c r="X11" s="673"/>
      <c r="Y11" s="773">
        <f t="shared" si="9"/>
        <v>0</v>
      </c>
      <c r="Z11" s="688">
        <f t="shared" si="10"/>
        <v>0</v>
      </c>
      <c r="AA11" s="701">
        <f t="shared" si="10"/>
        <v>0</v>
      </c>
      <c r="AB11" s="690">
        <f t="shared" si="11"/>
        <v>0</v>
      </c>
      <c r="AC11" s="779">
        <f t="shared" si="12"/>
        <v>0</v>
      </c>
      <c r="AD11" s="776">
        <f t="shared" si="12"/>
        <v>0</v>
      </c>
      <c r="AE11" s="777">
        <f t="shared" si="13"/>
        <v>0</v>
      </c>
      <c r="AF11" s="672">
        <f>'[2]foam fac.'!Y11</f>
        <v>0</v>
      </c>
      <c r="AG11" s="673"/>
      <c r="AH11" s="674">
        <f t="shared" si="14"/>
        <v>0</v>
      </c>
      <c r="AI11" s="672">
        <f>'[2]foam fac.'!AB11</f>
        <v>0</v>
      </c>
      <c r="AJ11" s="673"/>
      <c r="AK11" s="674">
        <f t="shared" si="15"/>
        <v>0</v>
      </c>
      <c r="AL11" s="672">
        <f>'[2]foam fac.'!AE11</f>
        <v>0</v>
      </c>
      <c r="AM11" s="673"/>
      <c r="AN11" s="674">
        <f t="shared" si="16"/>
        <v>0</v>
      </c>
      <c r="AO11" s="688">
        <f t="shared" si="17"/>
        <v>0</v>
      </c>
      <c r="AP11" s="689">
        <f t="shared" si="17"/>
        <v>0</v>
      </c>
      <c r="AQ11" s="690">
        <f t="shared" si="18"/>
        <v>0</v>
      </c>
      <c r="AR11" s="672">
        <f>'[2]foam fac.'!AH11</f>
        <v>0</v>
      </c>
      <c r="AS11" s="673"/>
      <c r="AT11" s="674">
        <f t="shared" si="19"/>
        <v>0</v>
      </c>
      <c r="AU11" s="672">
        <f>'[2]foam fac.'!AK11</f>
        <v>0</v>
      </c>
      <c r="AV11" s="673"/>
      <c r="AW11" s="674">
        <f t="shared" si="20"/>
        <v>0</v>
      </c>
      <c r="AX11" s="672">
        <f>'[2]foam fac.'!AN11</f>
        <v>0</v>
      </c>
      <c r="AY11" s="672"/>
      <c r="AZ11" s="773">
        <f t="shared" si="21"/>
        <v>0</v>
      </c>
      <c r="BA11" s="688">
        <f t="shared" si="22"/>
        <v>0</v>
      </c>
      <c r="BB11" s="701">
        <f t="shared" si="22"/>
        <v>0</v>
      </c>
      <c r="BC11" s="706">
        <f t="shared" si="23"/>
        <v>0</v>
      </c>
      <c r="BD11" s="711">
        <f t="shared" si="0"/>
        <v>0</v>
      </c>
      <c r="BE11" s="715">
        <f t="shared" si="1"/>
        <v>0</v>
      </c>
      <c r="BF11" s="716">
        <f t="shared" si="24"/>
        <v>0</v>
      </c>
      <c r="BG11" s="717">
        <f t="shared" si="25"/>
        <v>0</v>
      </c>
      <c r="BH11" s="672">
        <f t="shared" si="26"/>
        <v>0</v>
      </c>
      <c r="BI11" s="677">
        <f t="shared" si="27"/>
        <v>0</v>
      </c>
      <c r="BJ11" s="541"/>
      <c r="BK11" s="380"/>
      <c r="BL11" s="374">
        <f>ROUND(VLOOKUP($B11,Test!$A$6:$K$58,6),0)/1000</f>
        <v>0</v>
      </c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  <c r="CG11" s="380"/>
      <c r="CH11" s="380"/>
      <c r="CI11" s="380"/>
      <c r="CJ11" s="380"/>
      <c r="CK11" s="380"/>
      <c r="CL11" s="380"/>
      <c r="CM11" s="380"/>
      <c r="CN11" s="380"/>
      <c r="CO11" s="380"/>
      <c r="CP11" s="380"/>
      <c r="CQ11" s="380"/>
      <c r="CR11" s="380"/>
      <c r="CS11" s="380"/>
      <c r="CT11" s="380"/>
      <c r="CU11" s="380"/>
      <c r="CV11" s="380"/>
      <c r="CW11" s="380"/>
      <c r="CX11" s="380"/>
      <c r="CY11" s="380"/>
      <c r="CZ11" s="380"/>
      <c r="DA11" s="380"/>
      <c r="DB11" s="380"/>
      <c r="DC11" s="380"/>
      <c r="DD11" s="380"/>
      <c r="DE11" s="380"/>
      <c r="DF11" s="380"/>
      <c r="DG11" s="380"/>
      <c r="DH11" s="380"/>
      <c r="DI11" s="380"/>
      <c r="DJ11" s="380"/>
      <c r="DK11" s="380"/>
      <c r="DL11" s="380"/>
      <c r="DM11" s="380"/>
      <c r="DN11" s="380"/>
      <c r="DO11" s="391"/>
      <c r="DP11" s="391"/>
      <c r="DQ11" s="380"/>
      <c r="DR11" s="380"/>
      <c r="DS11" s="380"/>
      <c r="DT11" s="380"/>
    </row>
    <row r="12" spans="1:124" s="383" customFormat="1" ht="33" customHeight="1">
      <c r="A12" s="388">
        <f t="shared" si="28"/>
        <v>6</v>
      </c>
      <c r="B12" s="399">
        <v>51302</v>
      </c>
      <c r="C12" s="536" t="s">
        <v>5</v>
      </c>
      <c r="D12" s="697" t="s">
        <v>256</v>
      </c>
      <c r="E12" s="672">
        <f>'[2]foam fac.'!D12</f>
        <v>8474</v>
      </c>
      <c r="F12" s="673">
        <v>8474</v>
      </c>
      <c r="G12" s="674">
        <f t="shared" si="2"/>
        <v>0</v>
      </c>
      <c r="H12" s="672">
        <f>'[2]foam fac.'!G12</f>
        <v>7928.25</v>
      </c>
      <c r="I12" s="673">
        <v>7928.25</v>
      </c>
      <c r="J12" s="674">
        <f t="shared" si="3"/>
        <v>0</v>
      </c>
      <c r="K12" s="672">
        <f>'[2]foam fac.'!J12</f>
        <v>8474</v>
      </c>
      <c r="L12" s="673">
        <v>8026.37</v>
      </c>
      <c r="M12" s="773">
        <f t="shared" si="4"/>
        <v>447.63000000000011</v>
      </c>
      <c r="N12" s="688">
        <f t="shared" si="5"/>
        <v>24876.25</v>
      </c>
      <c r="O12" s="689">
        <f t="shared" si="5"/>
        <v>24428.62</v>
      </c>
      <c r="P12" s="690">
        <f t="shared" si="6"/>
        <v>447.63000000000102</v>
      </c>
      <c r="Q12" s="672">
        <f>'[2]foam fac.'!M12</f>
        <v>8292</v>
      </c>
      <c r="R12" s="673">
        <v>8292</v>
      </c>
      <c r="S12" s="674">
        <f t="shared" si="7"/>
        <v>0</v>
      </c>
      <c r="T12" s="672">
        <f>'[2]foam fac.'!P12</f>
        <v>8568.5999999999985</v>
      </c>
      <c r="U12" s="673"/>
      <c r="V12" s="674">
        <f t="shared" si="8"/>
        <v>8568.5999999999985</v>
      </c>
      <c r="W12" s="672">
        <f>'[2]foam fac.'!S12</f>
        <v>8292</v>
      </c>
      <c r="X12" s="673"/>
      <c r="Y12" s="773">
        <f t="shared" si="9"/>
        <v>8292</v>
      </c>
      <c r="Z12" s="688">
        <f t="shared" si="10"/>
        <v>25152.6</v>
      </c>
      <c r="AA12" s="701">
        <f t="shared" si="10"/>
        <v>8292</v>
      </c>
      <c r="AB12" s="690">
        <f t="shared" si="11"/>
        <v>16860.599999999999</v>
      </c>
      <c r="AC12" s="779">
        <f t="shared" si="12"/>
        <v>50028.85</v>
      </c>
      <c r="AD12" s="776">
        <f t="shared" si="12"/>
        <v>32720.62</v>
      </c>
      <c r="AE12" s="777">
        <f t="shared" si="13"/>
        <v>17308.23</v>
      </c>
      <c r="AF12" s="672">
        <f>'[2]foam fac.'!Y12</f>
        <v>8568</v>
      </c>
      <c r="AG12" s="673"/>
      <c r="AH12" s="674">
        <f t="shared" si="14"/>
        <v>8568</v>
      </c>
      <c r="AI12" s="672">
        <f>'[2]foam fac.'!AB12</f>
        <v>8568</v>
      </c>
      <c r="AJ12" s="673"/>
      <c r="AK12" s="674">
        <f t="shared" si="15"/>
        <v>8568</v>
      </c>
      <c r="AL12" s="672">
        <f>'[2]foam fac.'!AE12</f>
        <v>8293.0299999999988</v>
      </c>
      <c r="AM12" s="673"/>
      <c r="AN12" s="674">
        <f t="shared" si="16"/>
        <v>8293.0299999999988</v>
      </c>
      <c r="AO12" s="688">
        <f t="shared" si="17"/>
        <v>25429.03</v>
      </c>
      <c r="AP12" s="689">
        <f t="shared" si="17"/>
        <v>0</v>
      </c>
      <c r="AQ12" s="690">
        <f t="shared" si="18"/>
        <v>25429.03</v>
      </c>
      <c r="AR12" s="672">
        <f>'[2]foam fac.'!AH12</f>
        <v>8568</v>
      </c>
      <c r="AS12" s="673"/>
      <c r="AT12" s="674">
        <f t="shared" si="19"/>
        <v>8568</v>
      </c>
      <c r="AU12" s="672">
        <f>'[2]foam fac.'!AK12</f>
        <v>8292.59</v>
      </c>
      <c r="AV12" s="673"/>
      <c r="AW12" s="674">
        <f t="shared" si="20"/>
        <v>8292.59</v>
      </c>
      <c r="AX12" s="672">
        <f>'[2]foam fac.'!AN12</f>
        <v>8568</v>
      </c>
      <c r="AY12" s="672"/>
      <c r="AZ12" s="773">
        <f t="shared" si="21"/>
        <v>8568</v>
      </c>
      <c r="BA12" s="688">
        <f t="shared" si="22"/>
        <v>25428.59</v>
      </c>
      <c r="BB12" s="701">
        <f t="shared" si="22"/>
        <v>0</v>
      </c>
      <c r="BC12" s="706">
        <f t="shared" si="23"/>
        <v>25428.59</v>
      </c>
      <c r="BD12" s="711">
        <f t="shared" si="0"/>
        <v>50857.619999999995</v>
      </c>
      <c r="BE12" s="715">
        <f t="shared" si="1"/>
        <v>0</v>
      </c>
      <c r="BF12" s="716">
        <f t="shared" si="24"/>
        <v>50857.619999999995</v>
      </c>
      <c r="BG12" s="717">
        <f t="shared" si="25"/>
        <v>100886.47</v>
      </c>
      <c r="BH12" s="672">
        <f t="shared" si="26"/>
        <v>32720.62</v>
      </c>
      <c r="BI12" s="677">
        <f t="shared" si="27"/>
        <v>68165.850000000006</v>
      </c>
      <c r="BJ12" s="541"/>
      <c r="BK12" s="380"/>
      <c r="BL12" s="374">
        <f>ROUND(VLOOKUP($B12,Test!$A$6:$K$58,6),0)/1000</f>
        <v>8.8119999999999994</v>
      </c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  <c r="CG12" s="380"/>
      <c r="CH12" s="380"/>
      <c r="CI12" s="380"/>
      <c r="CJ12" s="380"/>
      <c r="CK12" s="380"/>
      <c r="CL12" s="380"/>
      <c r="CM12" s="380"/>
      <c r="CN12" s="380"/>
      <c r="CO12" s="380"/>
      <c r="CP12" s="380"/>
      <c r="CQ12" s="380"/>
      <c r="CR12" s="380"/>
      <c r="CS12" s="380"/>
      <c r="CT12" s="380"/>
      <c r="CU12" s="380"/>
      <c r="CV12" s="380"/>
      <c r="CW12" s="380"/>
      <c r="CX12" s="380"/>
      <c r="CY12" s="380"/>
      <c r="CZ12" s="380"/>
      <c r="DA12" s="380"/>
      <c r="DB12" s="380"/>
      <c r="DC12" s="380"/>
      <c r="DD12" s="380"/>
      <c r="DE12" s="380"/>
      <c r="DF12" s="380"/>
      <c r="DG12" s="380"/>
      <c r="DH12" s="380"/>
      <c r="DI12" s="380"/>
      <c r="DJ12" s="380"/>
      <c r="DK12" s="380"/>
      <c r="DL12" s="380"/>
      <c r="DM12" s="380"/>
      <c r="DN12" s="380"/>
      <c r="DO12" s="391"/>
      <c r="DP12" s="391"/>
      <c r="DQ12" s="380"/>
      <c r="DR12" s="380"/>
      <c r="DS12" s="380"/>
      <c r="DT12" s="380"/>
    </row>
    <row r="13" spans="1:124" s="383" customFormat="1" ht="33" customHeight="1">
      <c r="A13" s="388">
        <f t="shared" si="28"/>
        <v>7</v>
      </c>
      <c r="B13" s="399">
        <v>51306</v>
      </c>
      <c r="C13" s="536" t="s">
        <v>6</v>
      </c>
      <c r="D13" s="697" t="s">
        <v>257</v>
      </c>
      <c r="E13" s="672">
        <f>'[2]foam fac.'!D13</f>
        <v>0</v>
      </c>
      <c r="F13" s="673"/>
      <c r="G13" s="674">
        <f t="shared" si="2"/>
        <v>0</v>
      </c>
      <c r="H13" s="672">
        <f>'[2]foam fac.'!G13</f>
        <v>0</v>
      </c>
      <c r="I13" s="673"/>
      <c r="J13" s="674">
        <f t="shared" si="3"/>
        <v>0</v>
      </c>
      <c r="K13" s="672">
        <f>'[2]foam fac.'!J13</f>
        <v>0</v>
      </c>
      <c r="L13" s="673"/>
      <c r="M13" s="773">
        <f t="shared" si="4"/>
        <v>0</v>
      </c>
      <c r="N13" s="688">
        <f t="shared" si="5"/>
        <v>0</v>
      </c>
      <c r="O13" s="689">
        <f t="shared" si="5"/>
        <v>0</v>
      </c>
      <c r="P13" s="690">
        <f t="shared" si="6"/>
        <v>0</v>
      </c>
      <c r="Q13" s="672">
        <f>'[2]foam fac.'!M13</f>
        <v>0</v>
      </c>
      <c r="R13" s="673"/>
      <c r="S13" s="674">
        <f t="shared" si="7"/>
        <v>0</v>
      </c>
      <c r="T13" s="672">
        <f>'[2]foam fac.'!P13</f>
        <v>0</v>
      </c>
      <c r="U13" s="673"/>
      <c r="V13" s="674">
        <f t="shared" si="8"/>
        <v>0</v>
      </c>
      <c r="W13" s="672">
        <f>'[2]foam fac.'!S13</f>
        <v>0</v>
      </c>
      <c r="X13" s="673"/>
      <c r="Y13" s="773">
        <f t="shared" si="9"/>
        <v>0</v>
      </c>
      <c r="Z13" s="688">
        <f t="shared" si="10"/>
        <v>0</v>
      </c>
      <c r="AA13" s="701">
        <f t="shared" si="10"/>
        <v>0</v>
      </c>
      <c r="AB13" s="690">
        <f t="shared" si="11"/>
        <v>0</v>
      </c>
      <c r="AC13" s="779">
        <f t="shared" si="12"/>
        <v>0</v>
      </c>
      <c r="AD13" s="776">
        <f t="shared" si="12"/>
        <v>0</v>
      </c>
      <c r="AE13" s="777">
        <f t="shared" si="13"/>
        <v>0</v>
      </c>
      <c r="AF13" s="672">
        <f>'[2]foam fac.'!Y13</f>
        <v>0</v>
      </c>
      <c r="AG13" s="673"/>
      <c r="AH13" s="674">
        <f t="shared" si="14"/>
        <v>0</v>
      </c>
      <c r="AI13" s="672">
        <f>'[2]foam fac.'!AB13</f>
        <v>0</v>
      </c>
      <c r="AJ13" s="673"/>
      <c r="AK13" s="674">
        <f t="shared" si="15"/>
        <v>0</v>
      </c>
      <c r="AL13" s="672">
        <f>'[2]foam fac.'!AE13</f>
        <v>0</v>
      </c>
      <c r="AM13" s="673"/>
      <c r="AN13" s="674">
        <f t="shared" si="16"/>
        <v>0</v>
      </c>
      <c r="AO13" s="688">
        <f t="shared" si="17"/>
        <v>0</v>
      </c>
      <c r="AP13" s="689">
        <f t="shared" si="17"/>
        <v>0</v>
      </c>
      <c r="AQ13" s="690">
        <f t="shared" si="18"/>
        <v>0</v>
      </c>
      <c r="AR13" s="672">
        <f>'[2]foam fac.'!AH13</f>
        <v>0</v>
      </c>
      <c r="AS13" s="673"/>
      <c r="AT13" s="674">
        <f t="shared" si="19"/>
        <v>0</v>
      </c>
      <c r="AU13" s="672">
        <f>'[2]foam fac.'!AK13</f>
        <v>0</v>
      </c>
      <c r="AV13" s="673"/>
      <c r="AW13" s="674">
        <f t="shared" si="20"/>
        <v>0</v>
      </c>
      <c r="AX13" s="672">
        <f>'[2]foam fac.'!AN13</f>
        <v>0</v>
      </c>
      <c r="AY13" s="672"/>
      <c r="AZ13" s="773">
        <f t="shared" si="21"/>
        <v>0</v>
      </c>
      <c r="BA13" s="688">
        <f t="shared" si="22"/>
        <v>0</v>
      </c>
      <c r="BB13" s="701">
        <f t="shared" si="22"/>
        <v>0</v>
      </c>
      <c r="BC13" s="706">
        <f t="shared" si="23"/>
        <v>0</v>
      </c>
      <c r="BD13" s="711">
        <f t="shared" si="0"/>
        <v>0</v>
      </c>
      <c r="BE13" s="715">
        <f t="shared" si="1"/>
        <v>0</v>
      </c>
      <c r="BF13" s="716">
        <f t="shared" si="24"/>
        <v>0</v>
      </c>
      <c r="BG13" s="717">
        <f t="shared" si="25"/>
        <v>0</v>
      </c>
      <c r="BH13" s="672">
        <f t="shared" si="26"/>
        <v>0</v>
      </c>
      <c r="BI13" s="677">
        <f t="shared" si="27"/>
        <v>0</v>
      </c>
      <c r="BJ13" s="541"/>
      <c r="BK13" s="380"/>
      <c r="BL13" s="374">
        <f>ROUND(VLOOKUP($B13,Test!$A$6:$K$58,6),0)/1000</f>
        <v>0</v>
      </c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  <c r="CG13" s="380"/>
      <c r="CH13" s="380"/>
      <c r="CI13" s="380"/>
      <c r="CJ13" s="380"/>
      <c r="CK13" s="380"/>
      <c r="CL13" s="380"/>
      <c r="CM13" s="380"/>
      <c r="CN13" s="380"/>
      <c r="CO13" s="380"/>
      <c r="CP13" s="380"/>
      <c r="CQ13" s="380"/>
      <c r="CR13" s="380"/>
      <c r="CS13" s="380"/>
      <c r="CT13" s="380"/>
      <c r="CU13" s="380"/>
      <c r="CV13" s="380"/>
      <c r="CW13" s="380"/>
      <c r="CX13" s="380"/>
      <c r="CY13" s="380"/>
      <c r="CZ13" s="380"/>
      <c r="DA13" s="380"/>
      <c r="DB13" s="380"/>
      <c r="DC13" s="380"/>
      <c r="DD13" s="380"/>
      <c r="DE13" s="380"/>
      <c r="DF13" s="380"/>
      <c r="DG13" s="380"/>
      <c r="DH13" s="380"/>
      <c r="DI13" s="380"/>
      <c r="DJ13" s="380"/>
      <c r="DK13" s="380"/>
      <c r="DL13" s="380"/>
      <c r="DM13" s="380"/>
      <c r="DN13" s="380"/>
      <c r="DO13" s="391"/>
      <c r="DP13" s="391"/>
      <c r="DQ13" s="380"/>
      <c r="DR13" s="380"/>
      <c r="DS13" s="380"/>
      <c r="DT13" s="380"/>
    </row>
    <row r="14" spans="1:124" s="383" customFormat="1" ht="33" customHeight="1">
      <c r="A14" s="388">
        <f t="shared" si="28"/>
        <v>8</v>
      </c>
      <c r="B14" s="399">
        <v>51307</v>
      </c>
      <c r="C14" s="536" t="s">
        <v>7</v>
      </c>
      <c r="D14" s="697" t="s">
        <v>258</v>
      </c>
      <c r="E14" s="672">
        <f>'[2]foam fac.'!D14</f>
        <v>160600.76500000001</v>
      </c>
      <c r="F14" s="673">
        <v>117592</v>
      </c>
      <c r="G14" s="674">
        <f t="shared" si="2"/>
        <v>43008.765000000014</v>
      </c>
      <c r="H14" s="672">
        <f>'[2]foam fac.'!G14</f>
        <v>198003.1</v>
      </c>
      <c r="I14" s="673">
        <v>176487</v>
      </c>
      <c r="J14" s="674">
        <f t="shared" si="3"/>
        <v>21516.100000000006</v>
      </c>
      <c r="K14" s="672">
        <f>'[2]foam fac.'!J14</f>
        <v>209208.7</v>
      </c>
      <c r="L14" s="673">
        <v>161856</v>
      </c>
      <c r="M14" s="773">
        <f t="shared" si="4"/>
        <v>47352.700000000012</v>
      </c>
      <c r="N14" s="688">
        <f t="shared" si="5"/>
        <v>567812.56499999994</v>
      </c>
      <c r="O14" s="689">
        <f t="shared" si="5"/>
        <v>455935</v>
      </c>
      <c r="P14" s="690">
        <f t="shared" si="6"/>
        <v>111877.56499999994</v>
      </c>
      <c r="Q14" s="672">
        <f>'[2]foam fac.'!M14</f>
        <v>348085.7</v>
      </c>
      <c r="R14" s="673">
        <v>182314</v>
      </c>
      <c r="S14" s="674">
        <f t="shared" si="7"/>
        <v>165771.70000000001</v>
      </c>
      <c r="T14" s="672">
        <f>'[2]foam fac.'!P14</f>
        <v>163876.48000000001</v>
      </c>
      <c r="U14" s="673"/>
      <c r="V14" s="674">
        <f t="shared" si="8"/>
        <v>163876.48000000001</v>
      </c>
      <c r="W14" s="672">
        <f>'[2]foam fac.'!S14</f>
        <v>258591.402</v>
      </c>
      <c r="X14" s="673"/>
      <c r="Y14" s="773">
        <f t="shared" si="9"/>
        <v>258591.402</v>
      </c>
      <c r="Z14" s="688">
        <f t="shared" si="10"/>
        <v>770553.58200000005</v>
      </c>
      <c r="AA14" s="701">
        <f t="shared" si="10"/>
        <v>182314</v>
      </c>
      <c r="AB14" s="690">
        <f t="shared" si="11"/>
        <v>588239.58200000005</v>
      </c>
      <c r="AC14" s="779">
        <f t="shared" si="12"/>
        <v>1338366.1469999999</v>
      </c>
      <c r="AD14" s="776">
        <f t="shared" si="12"/>
        <v>638249</v>
      </c>
      <c r="AE14" s="777">
        <f t="shared" si="13"/>
        <v>700117.14699999988</v>
      </c>
      <c r="AF14" s="672">
        <f>'[2]foam fac.'!Y14</f>
        <v>181500.32800000001</v>
      </c>
      <c r="AG14" s="673"/>
      <c r="AH14" s="674">
        <f t="shared" si="14"/>
        <v>181500.32800000001</v>
      </c>
      <c r="AI14" s="672">
        <f>'[2]foam fac.'!AB14</f>
        <v>296691.636</v>
      </c>
      <c r="AJ14" s="673"/>
      <c r="AK14" s="674">
        <f t="shared" si="15"/>
        <v>296691.636</v>
      </c>
      <c r="AL14" s="672">
        <f>'[2]foam fac.'!AE14</f>
        <v>190875.372</v>
      </c>
      <c r="AM14" s="673"/>
      <c r="AN14" s="674">
        <f t="shared" si="16"/>
        <v>190875.372</v>
      </c>
      <c r="AO14" s="688">
        <f t="shared" si="17"/>
        <v>669067.33600000001</v>
      </c>
      <c r="AP14" s="689">
        <f t="shared" si="17"/>
        <v>0</v>
      </c>
      <c r="AQ14" s="690">
        <f t="shared" si="18"/>
        <v>669067.33600000001</v>
      </c>
      <c r="AR14" s="672">
        <f>'[2]foam fac.'!AH14</f>
        <v>145827.04800000001</v>
      </c>
      <c r="AS14" s="673"/>
      <c r="AT14" s="674">
        <f t="shared" si="19"/>
        <v>145827.04800000001</v>
      </c>
      <c r="AU14" s="672">
        <f>'[2]foam fac.'!AK14</f>
        <v>277380</v>
      </c>
      <c r="AV14" s="673"/>
      <c r="AW14" s="674">
        <f t="shared" si="20"/>
        <v>277380</v>
      </c>
      <c r="AX14" s="672">
        <f>'[2]foam fac.'!AN14</f>
        <v>199350</v>
      </c>
      <c r="AY14" s="672"/>
      <c r="AZ14" s="773">
        <f t="shared" si="21"/>
        <v>199350</v>
      </c>
      <c r="BA14" s="688">
        <f t="shared" si="22"/>
        <v>622557.04799999995</v>
      </c>
      <c r="BB14" s="701">
        <f t="shared" si="22"/>
        <v>0</v>
      </c>
      <c r="BC14" s="706">
        <f t="shared" si="23"/>
        <v>622557.04799999995</v>
      </c>
      <c r="BD14" s="711">
        <f t="shared" si="0"/>
        <v>1291624.3840000001</v>
      </c>
      <c r="BE14" s="715">
        <f t="shared" si="1"/>
        <v>0</v>
      </c>
      <c r="BF14" s="716">
        <f t="shared" si="24"/>
        <v>1291624.3840000001</v>
      </c>
      <c r="BG14" s="717">
        <f t="shared" si="25"/>
        <v>2629990.531</v>
      </c>
      <c r="BH14" s="672">
        <f t="shared" si="26"/>
        <v>638249</v>
      </c>
      <c r="BI14" s="677">
        <f t="shared" si="27"/>
        <v>1991741.531</v>
      </c>
      <c r="BJ14" s="541"/>
      <c r="BK14" s="380"/>
      <c r="BL14" s="374">
        <f>ROUND(VLOOKUP($B14,Test!$A$6:$K$58,6),0)/1000</f>
        <v>449.03699999999998</v>
      </c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  <c r="CO14" s="380"/>
      <c r="CP14" s="380"/>
      <c r="CQ14" s="380"/>
      <c r="CR14" s="380"/>
      <c r="CS14" s="380"/>
      <c r="CT14" s="380"/>
      <c r="CU14" s="380"/>
      <c r="CV14" s="380"/>
      <c r="CW14" s="380"/>
      <c r="CX14" s="380"/>
      <c r="CY14" s="380"/>
      <c r="CZ14" s="380"/>
      <c r="DA14" s="380"/>
      <c r="DB14" s="380"/>
      <c r="DC14" s="380"/>
      <c r="DD14" s="380"/>
      <c r="DE14" s="380"/>
      <c r="DF14" s="380"/>
      <c r="DG14" s="380"/>
      <c r="DH14" s="380"/>
      <c r="DI14" s="380"/>
      <c r="DJ14" s="380"/>
      <c r="DK14" s="380"/>
      <c r="DL14" s="380"/>
      <c r="DM14" s="380"/>
      <c r="DN14" s="380"/>
      <c r="DO14" s="391"/>
      <c r="DP14" s="391"/>
      <c r="DQ14" s="380"/>
      <c r="DR14" s="380"/>
      <c r="DS14" s="380"/>
      <c r="DT14" s="380"/>
    </row>
    <row r="15" spans="1:124" s="383" customFormat="1" ht="33" customHeight="1">
      <c r="A15" s="388">
        <f t="shared" si="28"/>
        <v>9</v>
      </c>
      <c r="B15" s="399">
        <v>51308</v>
      </c>
      <c r="C15" s="536" t="s">
        <v>8</v>
      </c>
      <c r="D15" s="697" t="s">
        <v>259</v>
      </c>
      <c r="E15" s="672">
        <f>'[2]foam fac.'!D15</f>
        <v>372528.61183771171</v>
      </c>
      <c r="F15" s="673">
        <v>485443</v>
      </c>
      <c r="G15" s="674">
        <f t="shared" si="2"/>
        <v>-112914.38816228829</v>
      </c>
      <c r="H15" s="672">
        <f>'[2]foam fac.'!G15</f>
        <v>391155.04242959729</v>
      </c>
      <c r="I15" s="673">
        <v>467361</v>
      </c>
      <c r="J15" s="674">
        <f t="shared" si="3"/>
        <v>-76205.957570402708</v>
      </c>
      <c r="K15" s="672">
        <f>'[2]foam fac.'!J15</f>
        <v>428407.90361336846</v>
      </c>
      <c r="L15" s="673">
        <v>466838</v>
      </c>
      <c r="M15" s="773">
        <f t="shared" si="4"/>
        <v>-38430.096386631543</v>
      </c>
      <c r="N15" s="688">
        <f t="shared" si="5"/>
        <v>1192091.5578806775</v>
      </c>
      <c r="O15" s="689">
        <f t="shared" si="5"/>
        <v>1419642</v>
      </c>
      <c r="P15" s="690">
        <f t="shared" si="6"/>
        <v>-227550.44211932248</v>
      </c>
      <c r="Q15" s="672">
        <f>'[2]foam fac.'!M15</f>
        <v>335275.75065394054</v>
      </c>
      <c r="R15" s="673">
        <v>238124</v>
      </c>
      <c r="S15" s="674">
        <f t="shared" si="7"/>
        <v>97151.750653940544</v>
      </c>
      <c r="T15" s="672">
        <f>'[2]foam fac.'!P15</f>
        <v>353902.18124582613</v>
      </c>
      <c r="U15" s="673"/>
      <c r="V15" s="674">
        <f t="shared" si="8"/>
        <v>353902.18124582613</v>
      </c>
      <c r="W15" s="672">
        <f>'[2]foam fac.'!S15</f>
        <v>409781.47302148287</v>
      </c>
      <c r="X15" s="673"/>
      <c r="Y15" s="773">
        <f t="shared" si="9"/>
        <v>409781.47302148287</v>
      </c>
      <c r="Z15" s="688">
        <f t="shared" si="10"/>
        <v>1098959.4049212495</v>
      </c>
      <c r="AA15" s="701">
        <f t="shared" si="10"/>
        <v>238124</v>
      </c>
      <c r="AB15" s="690">
        <f t="shared" si="11"/>
        <v>860835.40492124949</v>
      </c>
      <c r="AC15" s="779">
        <f t="shared" si="12"/>
        <v>2291050.9628019272</v>
      </c>
      <c r="AD15" s="776">
        <f t="shared" si="12"/>
        <v>1657766</v>
      </c>
      <c r="AE15" s="777">
        <f t="shared" si="13"/>
        <v>633284.96280192723</v>
      </c>
      <c r="AF15" s="672">
        <f>'[2]foam fac.'!Y15</f>
        <v>391155.04242959729</v>
      </c>
      <c r="AG15" s="673"/>
      <c r="AH15" s="674">
        <f t="shared" si="14"/>
        <v>391155.04242959729</v>
      </c>
      <c r="AI15" s="672">
        <f>'[2]foam fac.'!AB15</f>
        <v>372528.61183771171</v>
      </c>
      <c r="AJ15" s="673"/>
      <c r="AK15" s="674">
        <f t="shared" si="15"/>
        <v>372528.61183771171</v>
      </c>
      <c r="AL15" s="672">
        <f>'[2]foam fac.'!AE15</f>
        <v>409781.47302148287</v>
      </c>
      <c r="AM15" s="673"/>
      <c r="AN15" s="674">
        <f t="shared" si="16"/>
        <v>409781.47302148287</v>
      </c>
      <c r="AO15" s="688">
        <f t="shared" si="17"/>
        <v>1173465.1272887918</v>
      </c>
      <c r="AP15" s="689">
        <f t="shared" si="17"/>
        <v>0</v>
      </c>
      <c r="AQ15" s="690">
        <f t="shared" si="18"/>
        <v>1173465.1272887918</v>
      </c>
      <c r="AR15" s="672">
        <f>'[2]foam fac.'!AH15</f>
        <v>391155.04242959729</v>
      </c>
      <c r="AS15" s="673"/>
      <c r="AT15" s="674">
        <f t="shared" si="19"/>
        <v>391155.04242959729</v>
      </c>
      <c r="AU15" s="672">
        <f>'[2]foam fac.'!AK15</f>
        <v>391155.04242959729</v>
      </c>
      <c r="AV15" s="673"/>
      <c r="AW15" s="674">
        <f t="shared" si="20"/>
        <v>391155.04242959729</v>
      </c>
      <c r="AX15" s="672">
        <f>'[2]foam fac.'!AN15</f>
        <v>409781.47302148287</v>
      </c>
      <c r="AY15" s="672"/>
      <c r="AZ15" s="773">
        <f t="shared" si="21"/>
        <v>409781.47302148287</v>
      </c>
      <c r="BA15" s="688">
        <f t="shared" si="22"/>
        <v>1192091.5578806775</v>
      </c>
      <c r="BB15" s="701">
        <f t="shared" si="22"/>
        <v>0</v>
      </c>
      <c r="BC15" s="706">
        <f t="shared" si="23"/>
        <v>1192091.5578806775</v>
      </c>
      <c r="BD15" s="711">
        <f t="shared" si="0"/>
        <v>2365556.6851694696</v>
      </c>
      <c r="BE15" s="715">
        <f t="shared" si="1"/>
        <v>0</v>
      </c>
      <c r="BF15" s="716">
        <f t="shared" si="24"/>
        <v>2365556.6851694696</v>
      </c>
      <c r="BG15" s="717">
        <f t="shared" si="25"/>
        <v>4656607.6479713973</v>
      </c>
      <c r="BH15" s="672">
        <f t="shared" si="26"/>
        <v>1657766</v>
      </c>
      <c r="BI15" s="677">
        <f t="shared" si="27"/>
        <v>2998841.6479713973</v>
      </c>
      <c r="BJ15" s="541"/>
      <c r="BK15" s="380"/>
      <c r="BL15" s="374">
        <f>ROUND(VLOOKUP($B15,Test!$A$6:$K$58,6),0)/1000</f>
        <v>349.26299999999998</v>
      </c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  <c r="CO15" s="380"/>
      <c r="CP15" s="380"/>
      <c r="CQ15" s="380"/>
      <c r="CR15" s="380"/>
      <c r="CS15" s="380"/>
      <c r="CT15" s="380"/>
      <c r="CU15" s="380"/>
      <c r="CV15" s="380"/>
      <c r="CW15" s="380"/>
      <c r="CX15" s="380"/>
      <c r="CY15" s="380"/>
      <c r="CZ15" s="380"/>
      <c r="DA15" s="380"/>
      <c r="DB15" s="380"/>
      <c r="DC15" s="380"/>
      <c r="DD15" s="380"/>
      <c r="DE15" s="380"/>
      <c r="DF15" s="380"/>
      <c r="DG15" s="380"/>
      <c r="DH15" s="380"/>
      <c r="DI15" s="380"/>
      <c r="DJ15" s="380"/>
      <c r="DK15" s="380"/>
      <c r="DL15" s="380"/>
      <c r="DM15" s="380"/>
      <c r="DN15" s="380"/>
      <c r="DO15" s="391"/>
      <c r="DP15" s="391"/>
      <c r="DQ15" s="380"/>
      <c r="DR15" s="380"/>
      <c r="DS15" s="380"/>
      <c r="DT15" s="380"/>
    </row>
    <row r="16" spans="1:124" s="383" customFormat="1" ht="33" customHeight="1">
      <c r="A16" s="388">
        <f t="shared" si="28"/>
        <v>10</v>
      </c>
      <c r="B16" s="399">
        <v>51309</v>
      </c>
      <c r="C16" s="536" t="s">
        <v>9</v>
      </c>
      <c r="D16" s="697" t="s">
        <v>260</v>
      </c>
      <c r="E16" s="672">
        <f>'[2]foam fac.'!D16</f>
        <v>0</v>
      </c>
      <c r="F16" s="673"/>
      <c r="G16" s="674">
        <f t="shared" si="2"/>
        <v>0</v>
      </c>
      <c r="H16" s="672">
        <f>'[2]foam fac.'!G16</f>
        <v>0</v>
      </c>
      <c r="I16" s="673"/>
      <c r="J16" s="674">
        <f t="shared" si="3"/>
        <v>0</v>
      </c>
      <c r="K16" s="672">
        <f>'[2]foam fac.'!J16</f>
        <v>0</v>
      </c>
      <c r="L16" s="673"/>
      <c r="M16" s="773">
        <f t="shared" si="4"/>
        <v>0</v>
      </c>
      <c r="N16" s="688">
        <f t="shared" si="5"/>
        <v>0</v>
      </c>
      <c r="O16" s="689">
        <f t="shared" si="5"/>
        <v>0</v>
      </c>
      <c r="P16" s="690">
        <f t="shared" si="6"/>
        <v>0</v>
      </c>
      <c r="Q16" s="672">
        <f>'[2]foam fac.'!M16</f>
        <v>0</v>
      </c>
      <c r="R16" s="673"/>
      <c r="S16" s="674">
        <f t="shared" si="7"/>
        <v>0</v>
      </c>
      <c r="T16" s="672">
        <f>'[2]foam fac.'!P16</f>
        <v>0</v>
      </c>
      <c r="U16" s="673"/>
      <c r="V16" s="674">
        <f t="shared" si="8"/>
        <v>0</v>
      </c>
      <c r="W16" s="672">
        <f>'[2]foam fac.'!S16</f>
        <v>0</v>
      </c>
      <c r="X16" s="673"/>
      <c r="Y16" s="773">
        <f t="shared" si="9"/>
        <v>0</v>
      </c>
      <c r="Z16" s="688">
        <f t="shared" si="10"/>
        <v>0</v>
      </c>
      <c r="AA16" s="701">
        <f t="shared" si="10"/>
        <v>0</v>
      </c>
      <c r="AB16" s="690">
        <f t="shared" si="11"/>
        <v>0</v>
      </c>
      <c r="AC16" s="779">
        <f t="shared" si="12"/>
        <v>0</v>
      </c>
      <c r="AD16" s="776">
        <f t="shared" si="12"/>
        <v>0</v>
      </c>
      <c r="AE16" s="777">
        <f t="shared" si="13"/>
        <v>0</v>
      </c>
      <c r="AF16" s="672">
        <f>'[2]foam fac.'!Y16</f>
        <v>0</v>
      </c>
      <c r="AG16" s="673"/>
      <c r="AH16" s="674">
        <f t="shared" si="14"/>
        <v>0</v>
      </c>
      <c r="AI16" s="672">
        <f>'[2]foam fac.'!AB16</f>
        <v>0</v>
      </c>
      <c r="AJ16" s="673"/>
      <c r="AK16" s="674">
        <f t="shared" si="15"/>
        <v>0</v>
      </c>
      <c r="AL16" s="672">
        <f>'[2]foam fac.'!AE16</f>
        <v>0</v>
      </c>
      <c r="AM16" s="673"/>
      <c r="AN16" s="674">
        <f t="shared" si="16"/>
        <v>0</v>
      </c>
      <c r="AO16" s="688">
        <f t="shared" si="17"/>
        <v>0</v>
      </c>
      <c r="AP16" s="689">
        <f t="shared" si="17"/>
        <v>0</v>
      </c>
      <c r="AQ16" s="690">
        <f t="shared" si="18"/>
        <v>0</v>
      </c>
      <c r="AR16" s="672">
        <f>'[2]foam fac.'!AH16</f>
        <v>0</v>
      </c>
      <c r="AS16" s="673"/>
      <c r="AT16" s="674">
        <f t="shared" si="19"/>
        <v>0</v>
      </c>
      <c r="AU16" s="672">
        <f>'[2]foam fac.'!AK16</f>
        <v>0</v>
      </c>
      <c r="AV16" s="673"/>
      <c r="AW16" s="674">
        <f t="shared" si="20"/>
        <v>0</v>
      </c>
      <c r="AX16" s="672">
        <f>'[2]foam fac.'!AN16</f>
        <v>0</v>
      </c>
      <c r="AY16" s="672"/>
      <c r="AZ16" s="773">
        <f t="shared" si="21"/>
        <v>0</v>
      </c>
      <c r="BA16" s="688">
        <f t="shared" si="22"/>
        <v>0</v>
      </c>
      <c r="BB16" s="701">
        <f t="shared" si="22"/>
        <v>0</v>
      </c>
      <c r="BC16" s="706">
        <f t="shared" si="23"/>
        <v>0</v>
      </c>
      <c r="BD16" s="711">
        <f t="shared" si="0"/>
        <v>0</v>
      </c>
      <c r="BE16" s="715">
        <f t="shared" si="1"/>
        <v>0</v>
      </c>
      <c r="BF16" s="716">
        <f t="shared" si="24"/>
        <v>0</v>
      </c>
      <c r="BG16" s="717">
        <f t="shared" si="25"/>
        <v>0</v>
      </c>
      <c r="BH16" s="672">
        <f t="shared" si="26"/>
        <v>0</v>
      </c>
      <c r="BI16" s="677">
        <f t="shared" si="27"/>
        <v>0</v>
      </c>
      <c r="BJ16" s="541"/>
      <c r="BK16" s="380"/>
      <c r="BL16" s="374">
        <f>ROUND(VLOOKUP($B16,Test!$A$6:$K$58,6),0)/1000</f>
        <v>0</v>
      </c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  <c r="CG16" s="380"/>
      <c r="CH16" s="380"/>
      <c r="CI16" s="380"/>
      <c r="CJ16" s="380"/>
      <c r="CK16" s="380"/>
      <c r="CL16" s="380"/>
      <c r="CM16" s="380"/>
      <c r="CN16" s="380"/>
      <c r="CO16" s="380"/>
      <c r="CP16" s="380"/>
      <c r="CQ16" s="380"/>
      <c r="CR16" s="380"/>
      <c r="CS16" s="380"/>
      <c r="CT16" s="380"/>
      <c r="CU16" s="380"/>
      <c r="CV16" s="380"/>
      <c r="CW16" s="380"/>
      <c r="CX16" s="380"/>
      <c r="CY16" s="380"/>
      <c r="CZ16" s="380"/>
      <c r="DA16" s="380"/>
      <c r="DB16" s="380"/>
      <c r="DC16" s="380"/>
      <c r="DD16" s="380"/>
      <c r="DE16" s="380"/>
      <c r="DF16" s="380"/>
      <c r="DG16" s="380"/>
      <c r="DH16" s="380"/>
      <c r="DI16" s="380"/>
      <c r="DJ16" s="380"/>
      <c r="DK16" s="380"/>
      <c r="DL16" s="380"/>
      <c r="DM16" s="380"/>
      <c r="DN16" s="380"/>
      <c r="DO16" s="391"/>
      <c r="DP16" s="391"/>
      <c r="DQ16" s="380"/>
      <c r="DR16" s="380"/>
      <c r="DS16" s="380"/>
      <c r="DT16" s="380"/>
    </row>
    <row r="17" spans="1:124" s="383" customFormat="1" ht="33" customHeight="1">
      <c r="A17" s="388">
        <f t="shared" si="28"/>
        <v>11</v>
      </c>
      <c r="B17" s="399">
        <v>51310</v>
      </c>
      <c r="C17" s="536" t="s">
        <v>10</v>
      </c>
      <c r="D17" s="697" t="s">
        <v>261</v>
      </c>
      <c r="E17" s="672">
        <f>'[2]foam fac.'!D17</f>
        <v>0</v>
      </c>
      <c r="F17" s="673"/>
      <c r="G17" s="674">
        <f t="shared" si="2"/>
        <v>0</v>
      </c>
      <c r="H17" s="672">
        <f>'[2]foam fac.'!G17</f>
        <v>0</v>
      </c>
      <c r="I17" s="673"/>
      <c r="J17" s="674">
        <f t="shared" si="3"/>
        <v>0</v>
      </c>
      <c r="K17" s="672">
        <f>'[2]foam fac.'!J17</f>
        <v>0</v>
      </c>
      <c r="L17" s="673"/>
      <c r="M17" s="773">
        <f t="shared" si="4"/>
        <v>0</v>
      </c>
      <c r="N17" s="688">
        <f t="shared" si="5"/>
        <v>0</v>
      </c>
      <c r="O17" s="689">
        <f t="shared" si="5"/>
        <v>0</v>
      </c>
      <c r="P17" s="690">
        <f t="shared" si="6"/>
        <v>0</v>
      </c>
      <c r="Q17" s="672">
        <f>'[2]foam fac.'!M17</f>
        <v>0</v>
      </c>
      <c r="R17" s="673"/>
      <c r="S17" s="674">
        <f t="shared" si="7"/>
        <v>0</v>
      </c>
      <c r="T17" s="672">
        <f>'[2]foam fac.'!P17</f>
        <v>0</v>
      </c>
      <c r="U17" s="673"/>
      <c r="V17" s="674">
        <f t="shared" si="8"/>
        <v>0</v>
      </c>
      <c r="W17" s="672">
        <f>'[2]foam fac.'!S17</f>
        <v>0</v>
      </c>
      <c r="X17" s="673"/>
      <c r="Y17" s="773">
        <f t="shared" si="9"/>
        <v>0</v>
      </c>
      <c r="Z17" s="688">
        <f t="shared" si="10"/>
        <v>0</v>
      </c>
      <c r="AA17" s="701">
        <f t="shared" si="10"/>
        <v>0</v>
      </c>
      <c r="AB17" s="690">
        <f t="shared" si="11"/>
        <v>0</v>
      </c>
      <c r="AC17" s="779">
        <f t="shared" si="12"/>
        <v>0</v>
      </c>
      <c r="AD17" s="776">
        <f t="shared" si="12"/>
        <v>0</v>
      </c>
      <c r="AE17" s="777">
        <f t="shared" si="13"/>
        <v>0</v>
      </c>
      <c r="AF17" s="672">
        <f>'[2]foam fac.'!Y17</f>
        <v>0</v>
      </c>
      <c r="AG17" s="673"/>
      <c r="AH17" s="674">
        <f t="shared" si="14"/>
        <v>0</v>
      </c>
      <c r="AI17" s="672">
        <f>'[2]foam fac.'!AB17</f>
        <v>0</v>
      </c>
      <c r="AJ17" s="673"/>
      <c r="AK17" s="674">
        <f t="shared" si="15"/>
        <v>0</v>
      </c>
      <c r="AL17" s="672">
        <f>'[2]foam fac.'!AE17</f>
        <v>0</v>
      </c>
      <c r="AM17" s="673"/>
      <c r="AN17" s="674">
        <f t="shared" si="16"/>
        <v>0</v>
      </c>
      <c r="AO17" s="688">
        <f t="shared" si="17"/>
        <v>0</v>
      </c>
      <c r="AP17" s="689">
        <f t="shared" si="17"/>
        <v>0</v>
      </c>
      <c r="AQ17" s="690">
        <f t="shared" si="18"/>
        <v>0</v>
      </c>
      <c r="AR17" s="672">
        <f>'[2]foam fac.'!AH17</f>
        <v>0</v>
      </c>
      <c r="AS17" s="673"/>
      <c r="AT17" s="674">
        <f t="shared" si="19"/>
        <v>0</v>
      </c>
      <c r="AU17" s="672">
        <f>'[2]foam fac.'!AK17</f>
        <v>0</v>
      </c>
      <c r="AV17" s="673"/>
      <c r="AW17" s="674">
        <f t="shared" si="20"/>
        <v>0</v>
      </c>
      <c r="AX17" s="672">
        <f>'[2]foam fac.'!AN17</f>
        <v>0</v>
      </c>
      <c r="AY17" s="672"/>
      <c r="AZ17" s="773">
        <f t="shared" si="21"/>
        <v>0</v>
      </c>
      <c r="BA17" s="688">
        <f t="shared" si="22"/>
        <v>0</v>
      </c>
      <c r="BB17" s="701">
        <f t="shared" si="22"/>
        <v>0</v>
      </c>
      <c r="BC17" s="706">
        <f t="shared" si="23"/>
        <v>0</v>
      </c>
      <c r="BD17" s="711">
        <f t="shared" si="0"/>
        <v>0</v>
      </c>
      <c r="BE17" s="715">
        <f t="shared" si="1"/>
        <v>0</v>
      </c>
      <c r="BF17" s="716">
        <f t="shared" si="24"/>
        <v>0</v>
      </c>
      <c r="BG17" s="717">
        <f t="shared" si="25"/>
        <v>0</v>
      </c>
      <c r="BH17" s="672">
        <f t="shared" si="26"/>
        <v>0</v>
      </c>
      <c r="BI17" s="677">
        <f t="shared" si="27"/>
        <v>0</v>
      </c>
      <c r="BJ17" s="541"/>
      <c r="BK17" s="380"/>
      <c r="BL17" s="374">
        <f>ROUND(VLOOKUP($B17,Test!$A$6:$K$58,6),0)/1000</f>
        <v>0</v>
      </c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  <c r="CG17" s="380"/>
      <c r="CH17" s="380"/>
      <c r="CI17" s="380"/>
      <c r="CJ17" s="380"/>
      <c r="CK17" s="380"/>
      <c r="CL17" s="380"/>
      <c r="CM17" s="380"/>
      <c r="CN17" s="380"/>
      <c r="CO17" s="380"/>
      <c r="CP17" s="380"/>
      <c r="CQ17" s="380"/>
      <c r="CR17" s="380"/>
      <c r="CS17" s="380"/>
      <c r="CT17" s="380"/>
      <c r="CU17" s="380"/>
      <c r="CV17" s="380"/>
      <c r="CW17" s="380"/>
      <c r="CX17" s="380"/>
      <c r="CY17" s="380"/>
      <c r="CZ17" s="380"/>
      <c r="DA17" s="380"/>
      <c r="DB17" s="380"/>
      <c r="DC17" s="380"/>
      <c r="DD17" s="380"/>
      <c r="DE17" s="380"/>
      <c r="DF17" s="380"/>
      <c r="DG17" s="380"/>
      <c r="DH17" s="380"/>
      <c r="DI17" s="380"/>
      <c r="DJ17" s="380"/>
      <c r="DK17" s="380"/>
      <c r="DL17" s="380"/>
      <c r="DM17" s="380"/>
      <c r="DN17" s="380"/>
      <c r="DO17" s="391"/>
      <c r="DP17" s="391"/>
      <c r="DQ17" s="380"/>
      <c r="DR17" s="380"/>
      <c r="DS17" s="380"/>
      <c r="DT17" s="380"/>
    </row>
    <row r="18" spans="1:124" s="383" customFormat="1" ht="33" customHeight="1">
      <c r="A18" s="388">
        <f t="shared" si="28"/>
        <v>12</v>
      </c>
      <c r="B18" s="399">
        <v>51311</v>
      </c>
      <c r="C18" s="536" t="s">
        <v>41</v>
      </c>
      <c r="D18" s="697" t="s">
        <v>262</v>
      </c>
      <c r="E18" s="672">
        <f>'[2]foam fac.'!D18</f>
        <v>0</v>
      </c>
      <c r="F18" s="673"/>
      <c r="G18" s="674">
        <f t="shared" si="2"/>
        <v>0</v>
      </c>
      <c r="H18" s="672">
        <f>'[2]foam fac.'!G18</f>
        <v>0</v>
      </c>
      <c r="I18" s="673"/>
      <c r="J18" s="674">
        <f t="shared" si="3"/>
        <v>0</v>
      </c>
      <c r="K18" s="672">
        <f>'[2]foam fac.'!J18</f>
        <v>0</v>
      </c>
      <c r="L18" s="673"/>
      <c r="M18" s="773">
        <f t="shared" si="4"/>
        <v>0</v>
      </c>
      <c r="N18" s="688">
        <f t="shared" si="5"/>
        <v>0</v>
      </c>
      <c r="O18" s="689">
        <f t="shared" si="5"/>
        <v>0</v>
      </c>
      <c r="P18" s="690">
        <f t="shared" si="6"/>
        <v>0</v>
      </c>
      <c r="Q18" s="672">
        <f>'[2]foam fac.'!M18</f>
        <v>0</v>
      </c>
      <c r="R18" s="673"/>
      <c r="S18" s="674">
        <f t="shared" si="7"/>
        <v>0</v>
      </c>
      <c r="T18" s="672">
        <f>'[2]foam fac.'!P18</f>
        <v>0</v>
      </c>
      <c r="U18" s="673"/>
      <c r="V18" s="674">
        <f t="shared" si="8"/>
        <v>0</v>
      </c>
      <c r="W18" s="672">
        <f>'[2]foam fac.'!S18</f>
        <v>0</v>
      </c>
      <c r="X18" s="673"/>
      <c r="Y18" s="773">
        <f t="shared" si="9"/>
        <v>0</v>
      </c>
      <c r="Z18" s="688">
        <f t="shared" si="10"/>
        <v>0</v>
      </c>
      <c r="AA18" s="701">
        <f t="shared" si="10"/>
        <v>0</v>
      </c>
      <c r="AB18" s="690">
        <f t="shared" si="11"/>
        <v>0</v>
      </c>
      <c r="AC18" s="779">
        <f t="shared" si="12"/>
        <v>0</v>
      </c>
      <c r="AD18" s="776">
        <f t="shared" si="12"/>
        <v>0</v>
      </c>
      <c r="AE18" s="777">
        <f t="shared" si="13"/>
        <v>0</v>
      </c>
      <c r="AF18" s="672">
        <f>'[2]foam fac.'!Y18</f>
        <v>0</v>
      </c>
      <c r="AG18" s="673"/>
      <c r="AH18" s="674">
        <f t="shared" si="14"/>
        <v>0</v>
      </c>
      <c r="AI18" s="672">
        <f>'[2]foam fac.'!AB18</f>
        <v>0</v>
      </c>
      <c r="AJ18" s="673"/>
      <c r="AK18" s="674">
        <f t="shared" si="15"/>
        <v>0</v>
      </c>
      <c r="AL18" s="672">
        <f>'[2]foam fac.'!AE18</f>
        <v>0</v>
      </c>
      <c r="AM18" s="673"/>
      <c r="AN18" s="674">
        <f t="shared" si="16"/>
        <v>0</v>
      </c>
      <c r="AO18" s="688">
        <f t="shared" si="17"/>
        <v>0</v>
      </c>
      <c r="AP18" s="689">
        <f t="shared" si="17"/>
        <v>0</v>
      </c>
      <c r="AQ18" s="690">
        <f t="shared" si="18"/>
        <v>0</v>
      </c>
      <c r="AR18" s="672">
        <f>'[2]foam fac.'!AH18</f>
        <v>0</v>
      </c>
      <c r="AS18" s="673"/>
      <c r="AT18" s="674">
        <f t="shared" si="19"/>
        <v>0</v>
      </c>
      <c r="AU18" s="672">
        <f>'[2]foam fac.'!AK18</f>
        <v>0</v>
      </c>
      <c r="AV18" s="673"/>
      <c r="AW18" s="674">
        <f t="shared" si="20"/>
        <v>0</v>
      </c>
      <c r="AX18" s="672">
        <f>'[2]foam fac.'!AN18</f>
        <v>0</v>
      </c>
      <c r="AY18" s="672"/>
      <c r="AZ18" s="773">
        <f t="shared" si="21"/>
        <v>0</v>
      </c>
      <c r="BA18" s="688">
        <f t="shared" si="22"/>
        <v>0</v>
      </c>
      <c r="BB18" s="701">
        <f t="shared" si="22"/>
        <v>0</v>
      </c>
      <c r="BC18" s="706">
        <f t="shared" si="23"/>
        <v>0</v>
      </c>
      <c r="BD18" s="711">
        <f t="shared" si="0"/>
        <v>0</v>
      </c>
      <c r="BE18" s="715">
        <f t="shared" si="1"/>
        <v>0</v>
      </c>
      <c r="BF18" s="716">
        <f t="shared" si="24"/>
        <v>0</v>
      </c>
      <c r="BG18" s="717">
        <f t="shared" si="25"/>
        <v>0</v>
      </c>
      <c r="BH18" s="672">
        <f t="shared" si="26"/>
        <v>0</v>
      </c>
      <c r="BI18" s="677">
        <f t="shared" si="27"/>
        <v>0</v>
      </c>
      <c r="BJ18" s="541"/>
      <c r="BK18" s="380"/>
      <c r="BL18" s="374">
        <f>ROUND(VLOOKUP($B18,Test!$A$6:$K$58,6),0)/1000</f>
        <v>0</v>
      </c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  <c r="CG18" s="380"/>
      <c r="CH18" s="380"/>
      <c r="CI18" s="380"/>
      <c r="CJ18" s="380"/>
      <c r="CK18" s="380"/>
      <c r="CL18" s="380"/>
      <c r="CM18" s="380"/>
      <c r="CN18" s="380"/>
      <c r="CO18" s="380"/>
      <c r="CP18" s="380"/>
      <c r="CQ18" s="380"/>
      <c r="CR18" s="380"/>
      <c r="CS18" s="380"/>
      <c r="CT18" s="380"/>
      <c r="CU18" s="380"/>
      <c r="CV18" s="380"/>
      <c r="CW18" s="380"/>
      <c r="CX18" s="380"/>
      <c r="CY18" s="380"/>
      <c r="CZ18" s="380"/>
      <c r="DA18" s="380"/>
      <c r="DB18" s="380"/>
      <c r="DC18" s="380"/>
      <c r="DD18" s="380"/>
      <c r="DE18" s="380"/>
      <c r="DF18" s="380"/>
      <c r="DG18" s="380"/>
      <c r="DH18" s="380"/>
      <c r="DI18" s="380"/>
      <c r="DJ18" s="380"/>
      <c r="DK18" s="380"/>
      <c r="DL18" s="380"/>
      <c r="DM18" s="380"/>
      <c r="DN18" s="380"/>
      <c r="DO18" s="391"/>
      <c r="DP18" s="391"/>
      <c r="DQ18" s="380"/>
      <c r="DR18" s="380"/>
      <c r="DS18" s="380"/>
      <c r="DT18" s="380"/>
    </row>
    <row r="19" spans="1:124" s="383" customFormat="1" ht="33" customHeight="1">
      <c r="A19" s="388">
        <f t="shared" si="28"/>
        <v>13</v>
      </c>
      <c r="B19" s="399">
        <v>51312</v>
      </c>
      <c r="C19" s="536" t="s">
        <v>62</v>
      </c>
      <c r="D19" s="698" t="s">
        <v>263</v>
      </c>
      <c r="E19" s="672">
        <f>'[2]foam fac.'!D19</f>
        <v>50000</v>
      </c>
      <c r="F19" s="673"/>
      <c r="G19" s="674">
        <f t="shared" si="2"/>
        <v>50000</v>
      </c>
      <c r="H19" s="672">
        <f>'[2]foam fac.'!G19</f>
        <v>0</v>
      </c>
      <c r="I19" s="673"/>
      <c r="J19" s="674">
        <f t="shared" si="3"/>
        <v>0</v>
      </c>
      <c r="K19" s="672">
        <f>'[2]foam fac.'!J19</f>
        <v>0</v>
      </c>
      <c r="L19" s="673"/>
      <c r="M19" s="773">
        <f t="shared" si="4"/>
        <v>0</v>
      </c>
      <c r="N19" s="688">
        <f t="shared" si="5"/>
        <v>50000</v>
      </c>
      <c r="O19" s="689">
        <f t="shared" si="5"/>
        <v>0</v>
      </c>
      <c r="P19" s="690">
        <f t="shared" si="6"/>
        <v>50000</v>
      </c>
      <c r="Q19" s="672">
        <f>'[2]foam fac.'!M19</f>
        <v>50000</v>
      </c>
      <c r="R19" s="673"/>
      <c r="S19" s="674">
        <f t="shared" si="7"/>
        <v>50000</v>
      </c>
      <c r="T19" s="672">
        <f>'[2]foam fac.'!P19</f>
        <v>0</v>
      </c>
      <c r="U19" s="673"/>
      <c r="V19" s="674">
        <f t="shared" si="8"/>
        <v>0</v>
      </c>
      <c r="W19" s="672">
        <f>'[2]foam fac.'!S19</f>
        <v>50000</v>
      </c>
      <c r="X19" s="673"/>
      <c r="Y19" s="773">
        <f t="shared" si="9"/>
        <v>50000</v>
      </c>
      <c r="Z19" s="688">
        <f t="shared" si="10"/>
        <v>100000</v>
      </c>
      <c r="AA19" s="701">
        <f t="shared" si="10"/>
        <v>0</v>
      </c>
      <c r="AB19" s="690">
        <f t="shared" si="11"/>
        <v>100000</v>
      </c>
      <c r="AC19" s="779">
        <f t="shared" si="12"/>
        <v>150000</v>
      </c>
      <c r="AD19" s="776">
        <f t="shared" si="12"/>
        <v>0</v>
      </c>
      <c r="AE19" s="777">
        <f t="shared" si="13"/>
        <v>150000</v>
      </c>
      <c r="AF19" s="672">
        <f>'[2]foam fac.'!Y19</f>
        <v>0</v>
      </c>
      <c r="AG19" s="673"/>
      <c r="AH19" s="674">
        <f t="shared" si="14"/>
        <v>0</v>
      </c>
      <c r="AI19" s="672">
        <f>'[2]foam fac.'!AB19</f>
        <v>50000</v>
      </c>
      <c r="AJ19" s="673"/>
      <c r="AK19" s="674">
        <f t="shared" si="15"/>
        <v>50000</v>
      </c>
      <c r="AL19" s="672">
        <f>'[2]foam fac.'!AE19</f>
        <v>0</v>
      </c>
      <c r="AM19" s="673"/>
      <c r="AN19" s="674">
        <f t="shared" si="16"/>
        <v>0</v>
      </c>
      <c r="AO19" s="688">
        <f t="shared" si="17"/>
        <v>50000</v>
      </c>
      <c r="AP19" s="689">
        <f t="shared" si="17"/>
        <v>0</v>
      </c>
      <c r="AQ19" s="690">
        <f t="shared" si="18"/>
        <v>50000</v>
      </c>
      <c r="AR19" s="672">
        <f>'[2]foam fac.'!AH19</f>
        <v>0</v>
      </c>
      <c r="AS19" s="673"/>
      <c r="AT19" s="674">
        <f t="shared" si="19"/>
        <v>0</v>
      </c>
      <c r="AU19" s="672">
        <f>'[2]foam fac.'!AK19</f>
        <v>0</v>
      </c>
      <c r="AV19" s="673"/>
      <c r="AW19" s="674">
        <f t="shared" si="20"/>
        <v>0</v>
      </c>
      <c r="AX19" s="672">
        <f>'[2]foam fac.'!AN19</f>
        <v>0</v>
      </c>
      <c r="AY19" s="672"/>
      <c r="AZ19" s="773">
        <f t="shared" si="21"/>
        <v>0</v>
      </c>
      <c r="BA19" s="688">
        <f t="shared" si="22"/>
        <v>0</v>
      </c>
      <c r="BB19" s="701">
        <f t="shared" si="22"/>
        <v>0</v>
      </c>
      <c r="BC19" s="706">
        <f t="shared" si="23"/>
        <v>0</v>
      </c>
      <c r="BD19" s="711">
        <f t="shared" si="0"/>
        <v>50000</v>
      </c>
      <c r="BE19" s="715">
        <f t="shared" si="1"/>
        <v>0</v>
      </c>
      <c r="BF19" s="716">
        <f t="shared" si="24"/>
        <v>50000</v>
      </c>
      <c r="BG19" s="717">
        <f t="shared" si="25"/>
        <v>200000</v>
      </c>
      <c r="BH19" s="672">
        <f t="shared" si="26"/>
        <v>0</v>
      </c>
      <c r="BI19" s="677">
        <f t="shared" si="27"/>
        <v>200000</v>
      </c>
      <c r="BJ19" s="541"/>
      <c r="BK19" s="380"/>
      <c r="BL19" s="374">
        <f>ROUND(VLOOKUP($B19,Test!$A$6:$K$58,6),0)/1000</f>
        <v>0</v>
      </c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  <c r="CG19" s="380"/>
      <c r="CH19" s="380"/>
      <c r="CI19" s="380"/>
      <c r="CJ19" s="380"/>
      <c r="CK19" s="380"/>
      <c r="CL19" s="380"/>
      <c r="CM19" s="380"/>
      <c r="CN19" s="380"/>
      <c r="CO19" s="380"/>
      <c r="CP19" s="380"/>
      <c r="CQ19" s="380"/>
      <c r="CR19" s="380"/>
      <c r="CS19" s="380"/>
      <c r="CT19" s="380"/>
      <c r="CU19" s="380"/>
      <c r="CV19" s="380"/>
      <c r="CW19" s="380"/>
      <c r="CX19" s="380"/>
      <c r="CY19" s="380"/>
      <c r="CZ19" s="380"/>
      <c r="DA19" s="380"/>
      <c r="DB19" s="380"/>
      <c r="DC19" s="380"/>
      <c r="DD19" s="380"/>
      <c r="DE19" s="380"/>
      <c r="DF19" s="380"/>
      <c r="DG19" s="380"/>
      <c r="DH19" s="380"/>
      <c r="DI19" s="380"/>
      <c r="DJ19" s="380"/>
      <c r="DK19" s="380"/>
      <c r="DL19" s="380"/>
      <c r="DM19" s="380"/>
      <c r="DN19" s="380"/>
      <c r="DO19" s="391"/>
      <c r="DP19" s="391"/>
      <c r="DQ19" s="380"/>
      <c r="DR19" s="380"/>
      <c r="DS19" s="380"/>
      <c r="DT19" s="380"/>
    </row>
    <row r="20" spans="1:124" s="383" customFormat="1" ht="33" customHeight="1">
      <c r="A20" s="388">
        <f t="shared" si="28"/>
        <v>14</v>
      </c>
      <c r="B20" s="399">
        <v>51313</v>
      </c>
      <c r="C20" s="536" t="s">
        <v>11</v>
      </c>
      <c r="D20" s="698" t="s">
        <v>264</v>
      </c>
      <c r="E20" s="672">
        <f>'[2]foam fac.'!D20</f>
        <v>0</v>
      </c>
      <c r="F20" s="673"/>
      <c r="G20" s="674">
        <f t="shared" si="2"/>
        <v>0</v>
      </c>
      <c r="H20" s="672">
        <f>'[2]foam fac.'!G20</f>
        <v>0</v>
      </c>
      <c r="I20" s="673"/>
      <c r="J20" s="674">
        <f t="shared" si="3"/>
        <v>0</v>
      </c>
      <c r="K20" s="672">
        <f>'[2]foam fac.'!J20</f>
        <v>0</v>
      </c>
      <c r="L20" s="673"/>
      <c r="M20" s="773">
        <f t="shared" si="4"/>
        <v>0</v>
      </c>
      <c r="N20" s="688">
        <f t="shared" si="5"/>
        <v>0</v>
      </c>
      <c r="O20" s="689">
        <f t="shared" si="5"/>
        <v>0</v>
      </c>
      <c r="P20" s="690">
        <f t="shared" si="6"/>
        <v>0</v>
      </c>
      <c r="Q20" s="672">
        <f>'[2]foam fac.'!M20</f>
        <v>0</v>
      </c>
      <c r="R20" s="673"/>
      <c r="S20" s="674">
        <f t="shared" si="7"/>
        <v>0</v>
      </c>
      <c r="T20" s="672">
        <f>'[2]foam fac.'!P20</f>
        <v>0</v>
      </c>
      <c r="U20" s="673"/>
      <c r="V20" s="674">
        <f t="shared" si="8"/>
        <v>0</v>
      </c>
      <c r="W20" s="672">
        <f>'[2]foam fac.'!S20</f>
        <v>0</v>
      </c>
      <c r="X20" s="673"/>
      <c r="Y20" s="773">
        <f t="shared" si="9"/>
        <v>0</v>
      </c>
      <c r="Z20" s="688">
        <f t="shared" si="10"/>
        <v>0</v>
      </c>
      <c r="AA20" s="701">
        <f t="shared" si="10"/>
        <v>0</v>
      </c>
      <c r="AB20" s="690">
        <f t="shared" si="11"/>
        <v>0</v>
      </c>
      <c r="AC20" s="779">
        <f t="shared" si="12"/>
        <v>0</v>
      </c>
      <c r="AD20" s="776">
        <f t="shared" si="12"/>
        <v>0</v>
      </c>
      <c r="AE20" s="777">
        <f t="shared" si="13"/>
        <v>0</v>
      </c>
      <c r="AF20" s="672">
        <f>'[2]foam fac.'!Y20</f>
        <v>0</v>
      </c>
      <c r="AG20" s="673"/>
      <c r="AH20" s="674">
        <f t="shared" si="14"/>
        <v>0</v>
      </c>
      <c r="AI20" s="672">
        <f>'[2]foam fac.'!AB20</f>
        <v>0</v>
      </c>
      <c r="AJ20" s="673"/>
      <c r="AK20" s="674">
        <f t="shared" si="15"/>
        <v>0</v>
      </c>
      <c r="AL20" s="672">
        <f>'[2]foam fac.'!AE20</f>
        <v>0</v>
      </c>
      <c r="AM20" s="673"/>
      <c r="AN20" s="674">
        <f t="shared" si="16"/>
        <v>0</v>
      </c>
      <c r="AO20" s="688">
        <f t="shared" si="17"/>
        <v>0</v>
      </c>
      <c r="AP20" s="689">
        <f t="shared" si="17"/>
        <v>0</v>
      </c>
      <c r="AQ20" s="690">
        <f t="shared" si="18"/>
        <v>0</v>
      </c>
      <c r="AR20" s="672">
        <f>'[2]foam fac.'!AH20</f>
        <v>0</v>
      </c>
      <c r="AS20" s="673"/>
      <c r="AT20" s="674">
        <f t="shared" si="19"/>
        <v>0</v>
      </c>
      <c r="AU20" s="672">
        <f>'[2]foam fac.'!AK20</f>
        <v>0</v>
      </c>
      <c r="AV20" s="673"/>
      <c r="AW20" s="674">
        <f t="shared" si="20"/>
        <v>0</v>
      </c>
      <c r="AX20" s="672">
        <f>'[2]foam fac.'!AN20</f>
        <v>0</v>
      </c>
      <c r="AY20" s="672"/>
      <c r="AZ20" s="773">
        <f t="shared" si="21"/>
        <v>0</v>
      </c>
      <c r="BA20" s="688">
        <f t="shared" si="22"/>
        <v>0</v>
      </c>
      <c r="BB20" s="701">
        <f t="shared" si="22"/>
        <v>0</v>
      </c>
      <c r="BC20" s="706">
        <f t="shared" si="23"/>
        <v>0</v>
      </c>
      <c r="BD20" s="711">
        <f t="shared" si="0"/>
        <v>0</v>
      </c>
      <c r="BE20" s="715">
        <f t="shared" si="1"/>
        <v>0</v>
      </c>
      <c r="BF20" s="716">
        <f t="shared" si="24"/>
        <v>0</v>
      </c>
      <c r="BG20" s="717">
        <f t="shared" si="25"/>
        <v>0</v>
      </c>
      <c r="BH20" s="672">
        <f t="shared" si="26"/>
        <v>0</v>
      </c>
      <c r="BI20" s="677">
        <f t="shared" si="27"/>
        <v>0</v>
      </c>
      <c r="BJ20" s="541"/>
      <c r="BK20" s="380"/>
      <c r="BL20" s="374">
        <f>ROUND(VLOOKUP($B20,Test!$A$6:$K$58,6),0)/1000</f>
        <v>0</v>
      </c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  <c r="CG20" s="380"/>
      <c r="CH20" s="380"/>
      <c r="CI20" s="380"/>
      <c r="CJ20" s="380"/>
      <c r="CK20" s="380"/>
      <c r="CL20" s="380"/>
      <c r="CM20" s="380"/>
      <c r="CN20" s="380"/>
      <c r="CO20" s="380"/>
      <c r="CP20" s="380"/>
      <c r="CQ20" s="380"/>
      <c r="CR20" s="380"/>
      <c r="CS20" s="380"/>
      <c r="CT20" s="380"/>
      <c r="CU20" s="380"/>
      <c r="CV20" s="380"/>
      <c r="CW20" s="380"/>
      <c r="CX20" s="380"/>
      <c r="CY20" s="380"/>
      <c r="CZ20" s="380"/>
      <c r="DA20" s="380"/>
      <c r="DB20" s="380"/>
      <c r="DC20" s="380"/>
      <c r="DD20" s="380"/>
      <c r="DE20" s="380"/>
      <c r="DF20" s="380"/>
      <c r="DG20" s="380"/>
      <c r="DH20" s="380"/>
      <c r="DI20" s="380"/>
      <c r="DJ20" s="380"/>
      <c r="DK20" s="380"/>
      <c r="DL20" s="380"/>
      <c r="DM20" s="380"/>
      <c r="DN20" s="380"/>
      <c r="DO20" s="391"/>
      <c r="DP20" s="391"/>
      <c r="DQ20" s="380"/>
      <c r="DR20" s="380"/>
      <c r="DS20" s="380"/>
      <c r="DT20" s="380"/>
    </row>
    <row r="21" spans="1:124" s="383" customFormat="1" ht="33" customHeight="1">
      <c r="A21" s="388">
        <f t="shared" si="28"/>
        <v>15</v>
      </c>
      <c r="B21" s="399">
        <v>51314</v>
      </c>
      <c r="C21" s="536" t="s">
        <v>12</v>
      </c>
      <c r="D21" s="698" t="s">
        <v>265</v>
      </c>
      <c r="E21" s="672">
        <f>'[2]foam fac.'!D21</f>
        <v>0</v>
      </c>
      <c r="F21" s="673"/>
      <c r="G21" s="674">
        <f t="shared" si="2"/>
        <v>0</v>
      </c>
      <c r="H21" s="672">
        <f>'[2]foam fac.'!G21</f>
        <v>0</v>
      </c>
      <c r="I21" s="673"/>
      <c r="J21" s="674">
        <f t="shared" si="3"/>
        <v>0</v>
      </c>
      <c r="K21" s="672">
        <f>'[2]foam fac.'!J21</f>
        <v>0</v>
      </c>
      <c r="L21" s="673"/>
      <c r="M21" s="773">
        <f t="shared" si="4"/>
        <v>0</v>
      </c>
      <c r="N21" s="688">
        <f t="shared" si="5"/>
        <v>0</v>
      </c>
      <c r="O21" s="689">
        <f t="shared" si="5"/>
        <v>0</v>
      </c>
      <c r="P21" s="690">
        <f t="shared" si="6"/>
        <v>0</v>
      </c>
      <c r="Q21" s="672">
        <f>'[2]foam fac.'!M21</f>
        <v>0</v>
      </c>
      <c r="R21" s="673"/>
      <c r="S21" s="674">
        <f t="shared" si="7"/>
        <v>0</v>
      </c>
      <c r="T21" s="672">
        <f>'[2]foam fac.'!P21</f>
        <v>0</v>
      </c>
      <c r="U21" s="673"/>
      <c r="V21" s="674">
        <f t="shared" si="8"/>
        <v>0</v>
      </c>
      <c r="W21" s="672">
        <f>'[2]foam fac.'!S21</f>
        <v>0</v>
      </c>
      <c r="X21" s="673"/>
      <c r="Y21" s="773">
        <f t="shared" si="9"/>
        <v>0</v>
      </c>
      <c r="Z21" s="688">
        <f t="shared" si="10"/>
        <v>0</v>
      </c>
      <c r="AA21" s="701">
        <f t="shared" si="10"/>
        <v>0</v>
      </c>
      <c r="AB21" s="690">
        <f t="shared" si="11"/>
        <v>0</v>
      </c>
      <c r="AC21" s="779">
        <f t="shared" si="12"/>
        <v>0</v>
      </c>
      <c r="AD21" s="776">
        <f t="shared" si="12"/>
        <v>0</v>
      </c>
      <c r="AE21" s="777">
        <f t="shared" si="13"/>
        <v>0</v>
      </c>
      <c r="AF21" s="672">
        <f>'[2]foam fac.'!Y21</f>
        <v>0</v>
      </c>
      <c r="AG21" s="673"/>
      <c r="AH21" s="674">
        <f t="shared" si="14"/>
        <v>0</v>
      </c>
      <c r="AI21" s="672">
        <f>'[2]foam fac.'!AB21</f>
        <v>0</v>
      </c>
      <c r="AJ21" s="673"/>
      <c r="AK21" s="674">
        <f t="shared" si="15"/>
        <v>0</v>
      </c>
      <c r="AL21" s="672">
        <f>'[2]foam fac.'!AE21</f>
        <v>0</v>
      </c>
      <c r="AM21" s="673"/>
      <c r="AN21" s="674">
        <f t="shared" si="16"/>
        <v>0</v>
      </c>
      <c r="AO21" s="688">
        <f t="shared" si="17"/>
        <v>0</v>
      </c>
      <c r="AP21" s="689">
        <f t="shared" si="17"/>
        <v>0</v>
      </c>
      <c r="AQ21" s="690">
        <f t="shared" si="18"/>
        <v>0</v>
      </c>
      <c r="AR21" s="672">
        <f>'[2]foam fac.'!AH21</f>
        <v>0</v>
      </c>
      <c r="AS21" s="673"/>
      <c r="AT21" s="674">
        <f t="shared" si="19"/>
        <v>0</v>
      </c>
      <c r="AU21" s="672">
        <f>'[2]foam fac.'!AK21</f>
        <v>0</v>
      </c>
      <c r="AV21" s="673"/>
      <c r="AW21" s="674">
        <f t="shared" si="20"/>
        <v>0</v>
      </c>
      <c r="AX21" s="672">
        <f>'[2]foam fac.'!AN21</f>
        <v>0</v>
      </c>
      <c r="AY21" s="672"/>
      <c r="AZ21" s="773">
        <f t="shared" si="21"/>
        <v>0</v>
      </c>
      <c r="BA21" s="688">
        <f t="shared" si="22"/>
        <v>0</v>
      </c>
      <c r="BB21" s="701">
        <f t="shared" si="22"/>
        <v>0</v>
      </c>
      <c r="BC21" s="706">
        <f t="shared" si="23"/>
        <v>0</v>
      </c>
      <c r="BD21" s="711">
        <f t="shared" si="0"/>
        <v>0</v>
      </c>
      <c r="BE21" s="715">
        <f t="shared" si="1"/>
        <v>0</v>
      </c>
      <c r="BF21" s="716">
        <f t="shared" si="24"/>
        <v>0</v>
      </c>
      <c r="BG21" s="717">
        <f t="shared" si="25"/>
        <v>0</v>
      </c>
      <c r="BH21" s="672">
        <f t="shared" si="26"/>
        <v>0</v>
      </c>
      <c r="BI21" s="677">
        <f t="shared" si="27"/>
        <v>0</v>
      </c>
      <c r="BJ21" s="541"/>
      <c r="BK21" s="380"/>
      <c r="BL21" s="374">
        <f>ROUND(VLOOKUP($B21,Test!$A$6:$K$58,6),0)/1000</f>
        <v>0</v>
      </c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  <c r="CG21" s="380"/>
      <c r="CH21" s="380"/>
      <c r="CI21" s="380"/>
      <c r="CJ21" s="380"/>
      <c r="CK21" s="380"/>
      <c r="CL21" s="380"/>
      <c r="CM21" s="380"/>
      <c r="CN21" s="380"/>
      <c r="CO21" s="380"/>
      <c r="CP21" s="380"/>
      <c r="CQ21" s="380"/>
      <c r="CR21" s="380"/>
      <c r="CS21" s="380"/>
      <c r="CT21" s="380"/>
      <c r="CU21" s="380"/>
      <c r="CV21" s="380"/>
      <c r="CW21" s="380"/>
      <c r="CX21" s="380"/>
      <c r="CY21" s="380"/>
      <c r="CZ21" s="380"/>
      <c r="DA21" s="380"/>
      <c r="DB21" s="380"/>
      <c r="DC21" s="380"/>
      <c r="DD21" s="380"/>
      <c r="DE21" s="380"/>
      <c r="DF21" s="380"/>
      <c r="DG21" s="380"/>
      <c r="DH21" s="380"/>
      <c r="DI21" s="380"/>
      <c r="DJ21" s="380"/>
      <c r="DK21" s="380"/>
      <c r="DL21" s="380"/>
      <c r="DM21" s="380"/>
      <c r="DN21" s="380"/>
      <c r="DO21" s="391"/>
      <c r="DP21" s="391"/>
      <c r="DQ21" s="380"/>
      <c r="DR21" s="380"/>
      <c r="DS21" s="380"/>
      <c r="DT21" s="380"/>
    </row>
    <row r="22" spans="1:124" s="383" customFormat="1" ht="33" customHeight="1">
      <c r="A22" s="388">
        <f t="shared" si="28"/>
        <v>16</v>
      </c>
      <c r="B22" s="399">
        <v>51315</v>
      </c>
      <c r="C22" s="536" t="s">
        <v>59</v>
      </c>
      <c r="D22" s="698" t="s">
        <v>266</v>
      </c>
      <c r="E22" s="672">
        <f>'[2]foam fac.'!D22</f>
        <v>0</v>
      </c>
      <c r="F22" s="673"/>
      <c r="G22" s="674">
        <f t="shared" si="2"/>
        <v>0</v>
      </c>
      <c r="H22" s="672">
        <f>'[2]foam fac.'!G22</f>
        <v>0</v>
      </c>
      <c r="I22" s="673"/>
      <c r="J22" s="674">
        <f t="shared" si="3"/>
        <v>0</v>
      </c>
      <c r="K22" s="672">
        <f>'[2]foam fac.'!J22</f>
        <v>0</v>
      </c>
      <c r="L22" s="673"/>
      <c r="M22" s="773">
        <f t="shared" si="4"/>
        <v>0</v>
      </c>
      <c r="N22" s="688">
        <f t="shared" si="5"/>
        <v>0</v>
      </c>
      <c r="O22" s="689">
        <f t="shared" si="5"/>
        <v>0</v>
      </c>
      <c r="P22" s="690">
        <f t="shared" si="6"/>
        <v>0</v>
      </c>
      <c r="Q22" s="672">
        <f>'[2]foam fac.'!M22</f>
        <v>0</v>
      </c>
      <c r="R22" s="673"/>
      <c r="S22" s="674">
        <f t="shared" si="7"/>
        <v>0</v>
      </c>
      <c r="T22" s="672">
        <f>'[2]foam fac.'!P22</f>
        <v>0</v>
      </c>
      <c r="U22" s="673"/>
      <c r="V22" s="674">
        <f t="shared" si="8"/>
        <v>0</v>
      </c>
      <c r="W22" s="672">
        <f>'[2]foam fac.'!S22</f>
        <v>0</v>
      </c>
      <c r="X22" s="673"/>
      <c r="Y22" s="773">
        <f t="shared" si="9"/>
        <v>0</v>
      </c>
      <c r="Z22" s="688">
        <f t="shared" si="10"/>
        <v>0</v>
      </c>
      <c r="AA22" s="701">
        <f t="shared" si="10"/>
        <v>0</v>
      </c>
      <c r="AB22" s="690">
        <f t="shared" si="11"/>
        <v>0</v>
      </c>
      <c r="AC22" s="779">
        <f t="shared" si="12"/>
        <v>0</v>
      </c>
      <c r="AD22" s="776">
        <f t="shared" si="12"/>
        <v>0</v>
      </c>
      <c r="AE22" s="777">
        <f t="shared" si="13"/>
        <v>0</v>
      </c>
      <c r="AF22" s="672">
        <f>'[2]foam fac.'!Y22</f>
        <v>0</v>
      </c>
      <c r="AG22" s="673"/>
      <c r="AH22" s="674">
        <f t="shared" si="14"/>
        <v>0</v>
      </c>
      <c r="AI22" s="672">
        <f>'[2]foam fac.'!AB22</f>
        <v>0</v>
      </c>
      <c r="AJ22" s="673"/>
      <c r="AK22" s="674">
        <f t="shared" si="15"/>
        <v>0</v>
      </c>
      <c r="AL22" s="672">
        <f>'[2]foam fac.'!AE22</f>
        <v>0</v>
      </c>
      <c r="AM22" s="673"/>
      <c r="AN22" s="674">
        <f t="shared" si="16"/>
        <v>0</v>
      </c>
      <c r="AO22" s="688">
        <f t="shared" si="17"/>
        <v>0</v>
      </c>
      <c r="AP22" s="689">
        <f t="shared" si="17"/>
        <v>0</v>
      </c>
      <c r="AQ22" s="690">
        <f t="shared" si="18"/>
        <v>0</v>
      </c>
      <c r="AR22" s="672">
        <f>'[2]foam fac.'!AH22</f>
        <v>0</v>
      </c>
      <c r="AS22" s="673"/>
      <c r="AT22" s="674">
        <f t="shared" si="19"/>
        <v>0</v>
      </c>
      <c r="AU22" s="672">
        <f>'[2]foam fac.'!AK22</f>
        <v>0</v>
      </c>
      <c r="AV22" s="673"/>
      <c r="AW22" s="674">
        <f t="shared" si="20"/>
        <v>0</v>
      </c>
      <c r="AX22" s="672">
        <f>'[2]foam fac.'!AN22</f>
        <v>0</v>
      </c>
      <c r="AY22" s="672"/>
      <c r="AZ22" s="773">
        <f t="shared" si="21"/>
        <v>0</v>
      </c>
      <c r="BA22" s="688">
        <f t="shared" si="22"/>
        <v>0</v>
      </c>
      <c r="BB22" s="701">
        <f t="shared" si="22"/>
        <v>0</v>
      </c>
      <c r="BC22" s="706">
        <f t="shared" si="23"/>
        <v>0</v>
      </c>
      <c r="BD22" s="711">
        <f t="shared" si="0"/>
        <v>0</v>
      </c>
      <c r="BE22" s="715">
        <f t="shared" si="1"/>
        <v>0</v>
      </c>
      <c r="BF22" s="716">
        <f t="shared" si="24"/>
        <v>0</v>
      </c>
      <c r="BG22" s="717">
        <f t="shared" si="25"/>
        <v>0</v>
      </c>
      <c r="BH22" s="672">
        <f t="shared" si="26"/>
        <v>0</v>
      </c>
      <c r="BI22" s="677">
        <f t="shared" si="27"/>
        <v>0</v>
      </c>
      <c r="BJ22" s="541"/>
      <c r="BK22" s="380"/>
      <c r="BL22" s="374">
        <f>ROUND(VLOOKUP($B22,Test!$A$6:$K$58,6),0)/1000</f>
        <v>0</v>
      </c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  <c r="CG22" s="380"/>
      <c r="CH22" s="380"/>
      <c r="CI22" s="380"/>
      <c r="CJ22" s="380"/>
      <c r="CK22" s="380"/>
      <c r="CL22" s="380"/>
      <c r="CM22" s="380"/>
      <c r="CN22" s="380"/>
      <c r="CO22" s="380"/>
      <c r="CP22" s="380"/>
      <c r="CQ22" s="380"/>
      <c r="CR22" s="380"/>
      <c r="CS22" s="380"/>
      <c r="CT22" s="380"/>
      <c r="CU22" s="380"/>
      <c r="CV22" s="380"/>
      <c r="CW22" s="380"/>
      <c r="CX22" s="380"/>
      <c r="CY22" s="380"/>
      <c r="CZ22" s="380"/>
      <c r="DA22" s="380"/>
      <c r="DB22" s="380"/>
      <c r="DC22" s="380"/>
      <c r="DD22" s="380"/>
      <c r="DE22" s="380"/>
      <c r="DF22" s="380"/>
      <c r="DG22" s="380"/>
      <c r="DH22" s="380"/>
      <c r="DI22" s="380"/>
      <c r="DJ22" s="380"/>
      <c r="DK22" s="380"/>
      <c r="DL22" s="380"/>
      <c r="DM22" s="380"/>
      <c r="DN22" s="380"/>
      <c r="DO22" s="391"/>
      <c r="DP22" s="391"/>
      <c r="DQ22" s="380"/>
      <c r="DR22" s="380"/>
      <c r="DS22" s="380"/>
      <c r="DT22" s="380"/>
    </row>
    <row r="23" spans="1:124" s="383" customFormat="1" ht="33" customHeight="1">
      <c r="A23" s="388">
        <f t="shared" si="28"/>
        <v>17</v>
      </c>
      <c r="B23" s="399">
        <v>51399</v>
      </c>
      <c r="C23" s="536" t="s">
        <v>13</v>
      </c>
      <c r="D23" s="698" t="s">
        <v>267</v>
      </c>
      <c r="E23" s="672">
        <f>'[2]foam fac.'!D23</f>
        <v>10154</v>
      </c>
      <c r="F23" s="673">
        <v>2880</v>
      </c>
      <c r="G23" s="674">
        <f t="shared" si="2"/>
        <v>7274</v>
      </c>
      <c r="H23" s="672">
        <f>'[2]foam fac.'!G23</f>
        <v>15548</v>
      </c>
      <c r="I23" s="673">
        <v>1760</v>
      </c>
      <c r="J23" s="674">
        <f t="shared" si="3"/>
        <v>13788</v>
      </c>
      <c r="K23" s="672">
        <f>'[2]foam fac.'!J23</f>
        <v>7691</v>
      </c>
      <c r="L23" s="673">
        <v>3220</v>
      </c>
      <c r="M23" s="773">
        <f t="shared" si="4"/>
        <v>4471</v>
      </c>
      <c r="N23" s="688">
        <f t="shared" si="5"/>
        <v>33393</v>
      </c>
      <c r="O23" s="689">
        <f t="shared" si="5"/>
        <v>7860</v>
      </c>
      <c r="P23" s="690">
        <f t="shared" si="6"/>
        <v>25533</v>
      </c>
      <c r="Q23" s="672">
        <f>'[2]foam fac.'!M23</f>
        <v>18893</v>
      </c>
      <c r="R23" s="673">
        <v>-3220</v>
      </c>
      <c r="S23" s="674">
        <f t="shared" si="7"/>
        <v>22113</v>
      </c>
      <c r="T23" s="672">
        <f>'[2]foam fac.'!P23</f>
        <v>7980.8</v>
      </c>
      <c r="U23" s="673"/>
      <c r="V23" s="674">
        <f t="shared" si="8"/>
        <v>7980.8</v>
      </c>
      <c r="W23" s="672">
        <f>'[2]foam fac.'!S23</f>
        <v>8701</v>
      </c>
      <c r="X23" s="673"/>
      <c r="Y23" s="773">
        <f t="shared" si="9"/>
        <v>8701</v>
      </c>
      <c r="Z23" s="688">
        <f t="shared" si="10"/>
        <v>35574.800000000003</v>
      </c>
      <c r="AA23" s="701">
        <f t="shared" si="10"/>
        <v>-3220</v>
      </c>
      <c r="AB23" s="690">
        <f t="shared" si="11"/>
        <v>38794.800000000003</v>
      </c>
      <c r="AC23" s="779">
        <f t="shared" si="12"/>
        <v>68967.8</v>
      </c>
      <c r="AD23" s="776">
        <f t="shared" si="12"/>
        <v>4640</v>
      </c>
      <c r="AE23" s="777">
        <f t="shared" si="13"/>
        <v>64327.8</v>
      </c>
      <c r="AF23" s="672">
        <f>'[2]foam fac.'!Y23</f>
        <v>8954</v>
      </c>
      <c r="AG23" s="673"/>
      <c r="AH23" s="674">
        <f t="shared" si="14"/>
        <v>8954</v>
      </c>
      <c r="AI23" s="672">
        <f>'[2]foam fac.'!AB23</f>
        <v>6599</v>
      </c>
      <c r="AJ23" s="673"/>
      <c r="AK23" s="674">
        <f t="shared" si="15"/>
        <v>6599</v>
      </c>
      <c r="AL23" s="672">
        <f>'[2]foam fac.'!AE23</f>
        <v>13359.85</v>
      </c>
      <c r="AM23" s="673"/>
      <c r="AN23" s="674">
        <f t="shared" si="16"/>
        <v>13359.85</v>
      </c>
      <c r="AO23" s="688">
        <f t="shared" si="17"/>
        <v>28912.85</v>
      </c>
      <c r="AP23" s="689">
        <f t="shared" si="17"/>
        <v>0</v>
      </c>
      <c r="AQ23" s="690">
        <f t="shared" si="18"/>
        <v>28912.85</v>
      </c>
      <c r="AR23" s="672">
        <f>'[2]foam fac.'!AH23</f>
        <v>7175</v>
      </c>
      <c r="AS23" s="673"/>
      <c r="AT23" s="674">
        <f t="shared" si="19"/>
        <v>7175</v>
      </c>
      <c r="AU23" s="672">
        <f>'[2]foam fac.'!AK23</f>
        <v>23736</v>
      </c>
      <c r="AV23" s="673"/>
      <c r="AW23" s="674">
        <f t="shared" si="20"/>
        <v>23736</v>
      </c>
      <c r="AX23" s="672">
        <f>'[2]foam fac.'!AN23</f>
        <v>7904</v>
      </c>
      <c r="AY23" s="672"/>
      <c r="AZ23" s="773">
        <f t="shared" si="21"/>
        <v>7904</v>
      </c>
      <c r="BA23" s="688">
        <f t="shared" si="22"/>
        <v>38815</v>
      </c>
      <c r="BB23" s="701">
        <f t="shared" si="22"/>
        <v>0</v>
      </c>
      <c r="BC23" s="706">
        <f t="shared" si="23"/>
        <v>38815</v>
      </c>
      <c r="BD23" s="711">
        <f t="shared" si="0"/>
        <v>67727.850000000006</v>
      </c>
      <c r="BE23" s="715">
        <f t="shared" si="1"/>
        <v>0</v>
      </c>
      <c r="BF23" s="716">
        <f t="shared" si="24"/>
        <v>67727.850000000006</v>
      </c>
      <c r="BG23" s="717">
        <f t="shared" si="25"/>
        <v>136695.65000000002</v>
      </c>
      <c r="BH23" s="672">
        <f t="shared" si="26"/>
        <v>4640</v>
      </c>
      <c r="BI23" s="677">
        <f t="shared" si="27"/>
        <v>132055.65000000002</v>
      </c>
      <c r="BJ23" s="541"/>
      <c r="BK23" s="380"/>
      <c r="BL23" s="374">
        <f>ROUND(VLOOKUP($B23,Test!$A$6:$K$58,6),0)/1000</f>
        <v>12.88</v>
      </c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  <c r="CG23" s="380"/>
      <c r="CH23" s="380"/>
      <c r="CI23" s="380"/>
      <c r="CJ23" s="380"/>
      <c r="CK23" s="380"/>
      <c r="CL23" s="380"/>
      <c r="CM23" s="380"/>
      <c r="CN23" s="380"/>
      <c r="CO23" s="380"/>
      <c r="CP23" s="380"/>
      <c r="CQ23" s="380"/>
      <c r="CR23" s="380"/>
      <c r="CS23" s="380"/>
      <c r="CT23" s="380"/>
      <c r="CU23" s="380"/>
      <c r="CV23" s="380"/>
      <c r="CW23" s="380"/>
      <c r="CX23" s="380"/>
      <c r="CY23" s="380"/>
      <c r="CZ23" s="380"/>
      <c r="DA23" s="380"/>
      <c r="DB23" s="380"/>
      <c r="DC23" s="380"/>
      <c r="DD23" s="380"/>
      <c r="DE23" s="380"/>
      <c r="DF23" s="380"/>
      <c r="DG23" s="380"/>
      <c r="DH23" s="380"/>
      <c r="DI23" s="380"/>
      <c r="DJ23" s="380"/>
      <c r="DK23" s="380"/>
      <c r="DL23" s="380"/>
      <c r="DM23" s="380"/>
      <c r="DN23" s="380"/>
      <c r="DO23" s="391"/>
      <c r="DP23" s="391"/>
      <c r="DQ23" s="380"/>
      <c r="DR23" s="380"/>
      <c r="DS23" s="380"/>
      <c r="DT23" s="380"/>
    </row>
    <row r="24" spans="1:124" s="383" customFormat="1" ht="33" customHeight="1">
      <c r="A24" s="388">
        <f t="shared" si="28"/>
        <v>18</v>
      </c>
      <c r="B24" s="399">
        <v>51401</v>
      </c>
      <c r="C24" s="536" t="s">
        <v>14</v>
      </c>
      <c r="D24" s="698" t="s">
        <v>268</v>
      </c>
      <c r="E24" s="672">
        <f>'[2]foam fac.'!D24</f>
        <v>0</v>
      </c>
      <c r="F24" s="673"/>
      <c r="G24" s="674">
        <f t="shared" si="2"/>
        <v>0</v>
      </c>
      <c r="H24" s="672">
        <f>'[2]foam fac.'!G24</f>
        <v>0</v>
      </c>
      <c r="I24" s="673"/>
      <c r="J24" s="674">
        <f t="shared" si="3"/>
        <v>0</v>
      </c>
      <c r="K24" s="672">
        <f>'[2]foam fac.'!J24</f>
        <v>0</v>
      </c>
      <c r="L24" s="673"/>
      <c r="M24" s="773">
        <f t="shared" si="4"/>
        <v>0</v>
      </c>
      <c r="N24" s="688">
        <f t="shared" si="5"/>
        <v>0</v>
      </c>
      <c r="O24" s="689">
        <f t="shared" si="5"/>
        <v>0</v>
      </c>
      <c r="P24" s="690">
        <f t="shared" si="6"/>
        <v>0</v>
      </c>
      <c r="Q24" s="672">
        <f>'[2]foam fac.'!M24</f>
        <v>0</v>
      </c>
      <c r="R24" s="673"/>
      <c r="S24" s="674">
        <f t="shared" si="7"/>
        <v>0</v>
      </c>
      <c r="T24" s="672">
        <f>'[2]foam fac.'!P24</f>
        <v>0</v>
      </c>
      <c r="U24" s="673"/>
      <c r="V24" s="674">
        <f t="shared" si="8"/>
        <v>0</v>
      </c>
      <c r="W24" s="672">
        <f>'[2]foam fac.'!S24</f>
        <v>0</v>
      </c>
      <c r="X24" s="673"/>
      <c r="Y24" s="773">
        <f t="shared" si="9"/>
        <v>0</v>
      </c>
      <c r="Z24" s="688">
        <f t="shared" si="10"/>
        <v>0</v>
      </c>
      <c r="AA24" s="701">
        <f t="shared" si="10"/>
        <v>0</v>
      </c>
      <c r="AB24" s="690">
        <f t="shared" si="11"/>
        <v>0</v>
      </c>
      <c r="AC24" s="779">
        <f t="shared" si="12"/>
        <v>0</v>
      </c>
      <c r="AD24" s="776">
        <f t="shared" si="12"/>
        <v>0</v>
      </c>
      <c r="AE24" s="777">
        <f t="shared" si="13"/>
        <v>0</v>
      </c>
      <c r="AF24" s="672">
        <f>'[2]foam fac.'!Y24</f>
        <v>0</v>
      </c>
      <c r="AG24" s="673"/>
      <c r="AH24" s="674">
        <f t="shared" si="14"/>
        <v>0</v>
      </c>
      <c r="AI24" s="672">
        <f>'[2]foam fac.'!AB24</f>
        <v>0</v>
      </c>
      <c r="AJ24" s="673"/>
      <c r="AK24" s="674">
        <f t="shared" si="15"/>
        <v>0</v>
      </c>
      <c r="AL24" s="672">
        <f>'[2]foam fac.'!AE24</f>
        <v>0</v>
      </c>
      <c r="AM24" s="673"/>
      <c r="AN24" s="674">
        <f t="shared" si="16"/>
        <v>0</v>
      </c>
      <c r="AO24" s="688">
        <f t="shared" si="17"/>
        <v>0</v>
      </c>
      <c r="AP24" s="689">
        <f t="shared" si="17"/>
        <v>0</v>
      </c>
      <c r="AQ24" s="690">
        <f t="shared" si="18"/>
        <v>0</v>
      </c>
      <c r="AR24" s="672">
        <f>'[2]foam fac.'!AH24</f>
        <v>0</v>
      </c>
      <c r="AS24" s="673"/>
      <c r="AT24" s="674">
        <f t="shared" si="19"/>
        <v>0</v>
      </c>
      <c r="AU24" s="672">
        <f>'[2]foam fac.'!AK24</f>
        <v>0</v>
      </c>
      <c r="AV24" s="673"/>
      <c r="AW24" s="674">
        <f t="shared" si="20"/>
        <v>0</v>
      </c>
      <c r="AX24" s="672">
        <f>'[2]foam fac.'!AN24</f>
        <v>0</v>
      </c>
      <c r="AY24" s="672"/>
      <c r="AZ24" s="773">
        <f t="shared" si="21"/>
        <v>0</v>
      </c>
      <c r="BA24" s="688">
        <f t="shared" si="22"/>
        <v>0</v>
      </c>
      <c r="BB24" s="701">
        <f t="shared" si="22"/>
        <v>0</v>
      </c>
      <c r="BC24" s="706">
        <f t="shared" si="23"/>
        <v>0</v>
      </c>
      <c r="BD24" s="711">
        <f t="shared" si="0"/>
        <v>0</v>
      </c>
      <c r="BE24" s="715">
        <f t="shared" si="1"/>
        <v>0</v>
      </c>
      <c r="BF24" s="716">
        <f t="shared" si="24"/>
        <v>0</v>
      </c>
      <c r="BG24" s="717">
        <f t="shared" si="25"/>
        <v>0</v>
      </c>
      <c r="BH24" s="672">
        <f t="shared" si="26"/>
        <v>0</v>
      </c>
      <c r="BI24" s="677">
        <f t="shared" si="27"/>
        <v>0</v>
      </c>
      <c r="BJ24" s="541"/>
      <c r="BK24" s="380"/>
      <c r="BL24" s="374">
        <f>ROUND(VLOOKUP($B24,Test!$A$6:$K$58,6),0)/1000</f>
        <v>0</v>
      </c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  <c r="CG24" s="380"/>
      <c r="CH24" s="380"/>
      <c r="CI24" s="380"/>
      <c r="CJ24" s="380"/>
      <c r="CK24" s="380"/>
      <c r="CL24" s="380"/>
      <c r="CM24" s="380"/>
      <c r="CN24" s="380"/>
      <c r="CO24" s="380"/>
      <c r="CP24" s="380"/>
      <c r="CQ24" s="380"/>
      <c r="CR24" s="380"/>
      <c r="CS24" s="380"/>
      <c r="CT24" s="380"/>
      <c r="CU24" s="380"/>
      <c r="CV24" s="380"/>
      <c r="CW24" s="380"/>
      <c r="CX24" s="380"/>
      <c r="CY24" s="380"/>
      <c r="CZ24" s="380"/>
      <c r="DA24" s="380"/>
      <c r="DB24" s="380"/>
      <c r="DC24" s="380"/>
      <c r="DD24" s="380"/>
      <c r="DE24" s="380"/>
      <c r="DF24" s="380"/>
      <c r="DG24" s="380"/>
      <c r="DH24" s="380"/>
      <c r="DI24" s="380"/>
      <c r="DJ24" s="380"/>
      <c r="DK24" s="380"/>
      <c r="DL24" s="380"/>
      <c r="DM24" s="380"/>
      <c r="DN24" s="380"/>
      <c r="DO24" s="391"/>
      <c r="DP24" s="391"/>
      <c r="DQ24" s="380"/>
      <c r="DR24" s="380"/>
      <c r="DS24" s="380"/>
      <c r="DT24" s="380"/>
    </row>
    <row r="25" spans="1:124" s="383" customFormat="1" ht="33" customHeight="1">
      <c r="A25" s="388">
        <f t="shared" si="28"/>
        <v>19</v>
      </c>
      <c r="B25" s="399">
        <v>51402</v>
      </c>
      <c r="C25" s="536" t="s">
        <v>15</v>
      </c>
      <c r="D25" s="698" t="s">
        <v>269</v>
      </c>
      <c r="E25" s="672">
        <f>'[2]foam fac.'!D25</f>
        <v>0</v>
      </c>
      <c r="F25" s="673"/>
      <c r="G25" s="674">
        <f t="shared" si="2"/>
        <v>0</v>
      </c>
      <c r="H25" s="672">
        <f>'[2]foam fac.'!G25</f>
        <v>0</v>
      </c>
      <c r="I25" s="673"/>
      <c r="J25" s="674">
        <f t="shared" si="3"/>
        <v>0</v>
      </c>
      <c r="K25" s="672">
        <f>'[2]foam fac.'!J25</f>
        <v>0</v>
      </c>
      <c r="L25" s="673"/>
      <c r="M25" s="773">
        <f t="shared" si="4"/>
        <v>0</v>
      </c>
      <c r="N25" s="688">
        <f t="shared" si="5"/>
        <v>0</v>
      </c>
      <c r="O25" s="689">
        <f t="shared" si="5"/>
        <v>0</v>
      </c>
      <c r="P25" s="690">
        <f t="shared" si="6"/>
        <v>0</v>
      </c>
      <c r="Q25" s="672">
        <f>'[2]foam fac.'!M25</f>
        <v>0</v>
      </c>
      <c r="R25" s="673"/>
      <c r="S25" s="674">
        <f t="shared" si="7"/>
        <v>0</v>
      </c>
      <c r="T25" s="672">
        <f>'[2]foam fac.'!P25</f>
        <v>0</v>
      </c>
      <c r="U25" s="673"/>
      <c r="V25" s="674">
        <f t="shared" si="8"/>
        <v>0</v>
      </c>
      <c r="W25" s="672">
        <f>'[2]foam fac.'!S25</f>
        <v>0</v>
      </c>
      <c r="X25" s="673"/>
      <c r="Y25" s="773">
        <f t="shared" si="9"/>
        <v>0</v>
      </c>
      <c r="Z25" s="688">
        <f t="shared" si="10"/>
        <v>0</v>
      </c>
      <c r="AA25" s="701">
        <f t="shared" si="10"/>
        <v>0</v>
      </c>
      <c r="AB25" s="690">
        <f t="shared" si="11"/>
        <v>0</v>
      </c>
      <c r="AC25" s="779">
        <f t="shared" si="12"/>
        <v>0</v>
      </c>
      <c r="AD25" s="776">
        <f t="shared" si="12"/>
        <v>0</v>
      </c>
      <c r="AE25" s="777">
        <f t="shared" si="13"/>
        <v>0</v>
      </c>
      <c r="AF25" s="672">
        <f>'[2]foam fac.'!Y25</f>
        <v>0</v>
      </c>
      <c r="AG25" s="673"/>
      <c r="AH25" s="674">
        <f t="shared" si="14"/>
        <v>0</v>
      </c>
      <c r="AI25" s="672">
        <f>'[2]foam fac.'!AB25</f>
        <v>0</v>
      </c>
      <c r="AJ25" s="673"/>
      <c r="AK25" s="674">
        <f t="shared" si="15"/>
        <v>0</v>
      </c>
      <c r="AL25" s="672">
        <f>'[2]foam fac.'!AE25</f>
        <v>0</v>
      </c>
      <c r="AM25" s="673"/>
      <c r="AN25" s="674">
        <f t="shared" si="16"/>
        <v>0</v>
      </c>
      <c r="AO25" s="688">
        <f t="shared" si="17"/>
        <v>0</v>
      </c>
      <c r="AP25" s="689">
        <f t="shared" si="17"/>
        <v>0</v>
      </c>
      <c r="AQ25" s="690">
        <f t="shared" si="18"/>
        <v>0</v>
      </c>
      <c r="AR25" s="672">
        <f>'[2]foam fac.'!AH25</f>
        <v>0</v>
      </c>
      <c r="AS25" s="673"/>
      <c r="AT25" s="674">
        <f t="shared" si="19"/>
        <v>0</v>
      </c>
      <c r="AU25" s="672">
        <f>'[2]foam fac.'!AK25</f>
        <v>0</v>
      </c>
      <c r="AV25" s="673"/>
      <c r="AW25" s="674">
        <f t="shared" si="20"/>
        <v>0</v>
      </c>
      <c r="AX25" s="672">
        <f>'[2]foam fac.'!AN25</f>
        <v>0</v>
      </c>
      <c r="AY25" s="672"/>
      <c r="AZ25" s="773">
        <f t="shared" si="21"/>
        <v>0</v>
      </c>
      <c r="BA25" s="688">
        <f t="shared" si="22"/>
        <v>0</v>
      </c>
      <c r="BB25" s="701">
        <f t="shared" si="22"/>
        <v>0</v>
      </c>
      <c r="BC25" s="706">
        <f t="shared" si="23"/>
        <v>0</v>
      </c>
      <c r="BD25" s="711">
        <f t="shared" si="0"/>
        <v>0</v>
      </c>
      <c r="BE25" s="715">
        <f t="shared" si="1"/>
        <v>0</v>
      </c>
      <c r="BF25" s="716">
        <f t="shared" si="24"/>
        <v>0</v>
      </c>
      <c r="BG25" s="717">
        <f t="shared" si="25"/>
        <v>0</v>
      </c>
      <c r="BH25" s="672">
        <f t="shared" si="26"/>
        <v>0</v>
      </c>
      <c r="BI25" s="677">
        <f t="shared" si="27"/>
        <v>0</v>
      </c>
      <c r="BJ25" s="541"/>
      <c r="BK25" s="380"/>
      <c r="BL25" s="374">
        <f>ROUND(VLOOKUP($B25,Test!$A$6:$K$58,6),0)/1000</f>
        <v>0</v>
      </c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  <c r="CG25" s="380"/>
      <c r="CH25" s="380"/>
      <c r="CI25" s="380"/>
      <c r="CJ25" s="380"/>
      <c r="CK25" s="380"/>
      <c r="CL25" s="380"/>
      <c r="CM25" s="380"/>
      <c r="CN25" s="380"/>
      <c r="CO25" s="380"/>
      <c r="CP25" s="380"/>
      <c r="CQ25" s="380"/>
      <c r="CR25" s="380"/>
      <c r="CS25" s="380"/>
      <c r="CT25" s="380"/>
      <c r="CU25" s="380"/>
      <c r="CV25" s="380"/>
      <c r="CW25" s="380"/>
      <c r="CX25" s="380"/>
      <c r="CY25" s="380"/>
      <c r="CZ25" s="380"/>
      <c r="DA25" s="380"/>
      <c r="DB25" s="380"/>
      <c r="DC25" s="380"/>
      <c r="DD25" s="380"/>
      <c r="DE25" s="380"/>
      <c r="DF25" s="380"/>
      <c r="DG25" s="380"/>
      <c r="DH25" s="380"/>
      <c r="DI25" s="380"/>
      <c r="DJ25" s="380"/>
      <c r="DK25" s="380"/>
      <c r="DL25" s="380"/>
      <c r="DM25" s="380"/>
      <c r="DN25" s="380"/>
      <c r="DO25" s="391"/>
      <c r="DP25" s="391"/>
      <c r="DQ25" s="380"/>
      <c r="DR25" s="380"/>
      <c r="DS25" s="380"/>
      <c r="DT25" s="380"/>
    </row>
    <row r="26" spans="1:124" s="383" customFormat="1" ht="33" customHeight="1">
      <c r="A26" s="388">
        <f t="shared" si="28"/>
        <v>20</v>
      </c>
      <c r="B26" s="399">
        <v>51403</v>
      </c>
      <c r="C26" s="536" t="s">
        <v>16</v>
      </c>
      <c r="D26" s="698" t="s">
        <v>270</v>
      </c>
      <c r="E26" s="672">
        <f>'[2]foam fac.'!D26</f>
        <v>0</v>
      </c>
      <c r="F26" s="673"/>
      <c r="G26" s="674">
        <f t="shared" si="2"/>
        <v>0</v>
      </c>
      <c r="H26" s="672">
        <f>'[2]foam fac.'!G26</f>
        <v>0</v>
      </c>
      <c r="I26" s="673"/>
      <c r="J26" s="674">
        <f t="shared" si="3"/>
        <v>0</v>
      </c>
      <c r="K26" s="672">
        <f>'[2]foam fac.'!J26</f>
        <v>0</v>
      </c>
      <c r="L26" s="673"/>
      <c r="M26" s="773">
        <f t="shared" si="4"/>
        <v>0</v>
      </c>
      <c r="N26" s="688">
        <f t="shared" si="5"/>
        <v>0</v>
      </c>
      <c r="O26" s="689">
        <f t="shared" si="5"/>
        <v>0</v>
      </c>
      <c r="P26" s="690">
        <f t="shared" si="6"/>
        <v>0</v>
      </c>
      <c r="Q26" s="672">
        <f>'[2]foam fac.'!M26</f>
        <v>0</v>
      </c>
      <c r="R26" s="673"/>
      <c r="S26" s="674">
        <f t="shared" si="7"/>
        <v>0</v>
      </c>
      <c r="T26" s="672">
        <f>'[2]foam fac.'!P26</f>
        <v>0</v>
      </c>
      <c r="U26" s="673"/>
      <c r="V26" s="674">
        <f t="shared" si="8"/>
        <v>0</v>
      </c>
      <c r="W26" s="672">
        <f>'[2]foam fac.'!S26</f>
        <v>0</v>
      </c>
      <c r="X26" s="673"/>
      <c r="Y26" s="773">
        <f t="shared" si="9"/>
        <v>0</v>
      </c>
      <c r="Z26" s="688">
        <f t="shared" si="10"/>
        <v>0</v>
      </c>
      <c r="AA26" s="701">
        <f t="shared" si="10"/>
        <v>0</v>
      </c>
      <c r="AB26" s="690">
        <f t="shared" si="11"/>
        <v>0</v>
      </c>
      <c r="AC26" s="779">
        <f t="shared" si="12"/>
        <v>0</v>
      </c>
      <c r="AD26" s="776">
        <f t="shared" si="12"/>
        <v>0</v>
      </c>
      <c r="AE26" s="777">
        <f t="shared" si="13"/>
        <v>0</v>
      </c>
      <c r="AF26" s="672">
        <f>'[2]foam fac.'!Y26</f>
        <v>0</v>
      </c>
      <c r="AG26" s="673"/>
      <c r="AH26" s="674">
        <f t="shared" si="14"/>
        <v>0</v>
      </c>
      <c r="AI26" s="672">
        <f>'[2]foam fac.'!AB26</f>
        <v>0</v>
      </c>
      <c r="AJ26" s="673"/>
      <c r="AK26" s="674">
        <f t="shared" si="15"/>
        <v>0</v>
      </c>
      <c r="AL26" s="672">
        <f>'[2]foam fac.'!AE26</f>
        <v>0</v>
      </c>
      <c r="AM26" s="673"/>
      <c r="AN26" s="674">
        <f t="shared" si="16"/>
        <v>0</v>
      </c>
      <c r="AO26" s="688">
        <f t="shared" si="17"/>
        <v>0</v>
      </c>
      <c r="AP26" s="689">
        <f t="shared" si="17"/>
        <v>0</v>
      </c>
      <c r="AQ26" s="690">
        <f t="shared" si="18"/>
        <v>0</v>
      </c>
      <c r="AR26" s="672">
        <f>'[2]foam fac.'!AH26</f>
        <v>0</v>
      </c>
      <c r="AS26" s="673"/>
      <c r="AT26" s="674">
        <f t="shared" si="19"/>
        <v>0</v>
      </c>
      <c r="AU26" s="672">
        <f>'[2]foam fac.'!AK26</f>
        <v>0</v>
      </c>
      <c r="AV26" s="673"/>
      <c r="AW26" s="674">
        <f t="shared" si="20"/>
        <v>0</v>
      </c>
      <c r="AX26" s="672">
        <f>'[2]foam fac.'!AN26</f>
        <v>0</v>
      </c>
      <c r="AY26" s="672"/>
      <c r="AZ26" s="773">
        <f t="shared" si="21"/>
        <v>0</v>
      </c>
      <c r="BA26" s="688">
        <f t="shared" si="22"/>
        <v>0</v>
      </c>
      <c r="BB26" s="701">
        <f t="shared" si="22"/>
        <v>0</v>
      </c>
      <c r="BC26" s="706">
        <f t="shared" si="23"/>
        <v>0</v>
      </c>
      <c r="BD26" s="711">
        <f t="shared" si="0"/>
        <v>0</v>
      </c>
      <c r="BE26" s="715">
        <f t="shared" si="1"/>
        <v>0</v>
      </c>
      <c r="BF26" s="716">
        <f t="shared" si="24"/>
        <v>0</v>
      </c>
      <c r="BG26" s="717">
        <f t="shared" si="25"/>
        <v>0</v>
      </c>
      <c r="BH26" s="672">
        <f t="shared" si="26"/>
        <v>0</v>
      </c>
      <c r="BI26" s="677">
        <f t="shared" si="27"/>
        <v>0</v>
      </c>
      <c r="BJ26" s="541"/>
      <c r="BK26" s="380"/>
      <c r="BL26" s="374">
        <f>ROUND(VLOOKUP($B26,Test!$A$6:$K$58,6),0)/1000</f>
        <v>0</v>
      </c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  <c r="CG26" s="380"/>
      <c r="CH26" s="380"/>
      <c r="CI26" s="380"/>
      <c r="CJ26" s="380"/>
      <c r="CK26" s="380"/>
      <c r="CL26" s="380"/>
      <c r="CM26" s="380"/>
      <c r="CN26" s="380"/>
      <c r="CO26" s="380"/>
      <c r="CP26" s="380"/>
      <c r="CQ26" s="380"/>
      <c r="CR26" s="380"/>
      <c r="CS26" s="380"/>
      <c r="CT26" s="380"/>
      <c r="CU26" s="380"/>
      <c r="CV26" s="380"/>
      <c r="CW26" s="380"/>
      <c r="CX26" s="380"/>
      <c r="CY26" s="380"/>
      <c r="CZ26" s="380"/>
      <c r="DA26" s="380"/>
      <c r="DB26" s="380"/>
      <c r="DC26" s="380"/>
      <c r="DD26" s="380"/>
      <c r="DE26" s="380"/>
      <c r="DF26" s="380"/>
      <c r="DG26" s="380"/>
      <c r="DH26" s="380"/>
      <c r="DI26" s="380"/>
      <c r="DJ26" s="380"/>
      <c r="DK26" s="380"/>
      <c r="DL26" s="380"/>
      <c r="DM26" s="380"/>
      <c r="DN26" s="380"/>
      <c r="DO26" s="391"/>
      <c r="DP26" s="391"/>
      <c r="DQ26" s="380"/>
      <c r="DR26" s="380"/>
      <c r="DS26" s="380"/>
      <c r="DT26" s="380"/>
    </row>
    <row r="27" spans="1:124" s="383" customFormat="1" ht="33" customHeight="1">
      <c r="A27" s="388">
        <f t="shared" si="28"/>
        <v>21</v>
      </c>
      <c r="B27" s="399">
        <v>51404</v>
      </c>
      <c r="C27" s="536" t="s">
        <v>17</v>
      </c>
      <c r="D27" s="698" t="s">
        <v>271</v>
      </c>
      <c r="E27" s="672">
        <f>'[2]foam fac.'!D27</f>
        <v>0</v>
      </c>
      <c r="F27" s="673"/>
      <c r="G27" s="674">
        <f t="shared" si="2"/>
        <v>0</v>
      </c>
      <c r="H27" s="672">
        <f>'[2]foam fac.'!G27</f>
        <v>0</v>
      </c>
      <c r="I27" s="673"/>
      <c r="J27" s="674">
        <f t="shared" si="3"/>
        <v>0</v>
      </c>
      <c r="K27" s="672">
        <f>'[2]foam fac.'!J27</f>
        <v>0</v>
      </c>
      <c r="L27" s="673"/>
      <c r="M27" s="773">
        <f t="shared" si="4"/>
        <v>0</v>
      </c>
      <c r="N27" s="688">
        <f t="shared" si="5"/>
        <v>0</v>
      </c>
      <c r="O27" s="689">
        <f t="shared" si="5"/>
        <v>0</v>
      </c>
      <c r="P27" s="690">
        <f t="shared" si="6"/>
        <v>0</v>
      </c>
      <c r="Q27" s="672">
        <f>'[2]foam fac.'!M27</f>
        <v>0</v>
      </c>
      <c r="R27" s="673"/>
      <c r="S27" s="674">
        <f t="shared" si="7"/>
        <v>0</v>
      </c>
      <c r="T27" s="672">
        <f>'[2]foam fac.'!P27</f>
        <v>0</v>
      </c>
      <c r="U27" s="673"/>
      <c r="V27" s="674">
        <f t="shared" si="8"/>
        <v>0</v>
      </c>
      <c r="W27" s="672">
        <f>'[2]foam fac.'!S27</f>
        <v>0</v>
      </c>
      <c r="X27" s="673"/>
      <c r="Y27" s="773">
        <f t="shared" si="9"/>
        <v>0</v>
      </c>
      <c r="Z27" s="688">
        <f t="shared" si="10"/>
        <v>0</v>
      </c>
      <c r="AA27" s="701">
        <f t="shared" si="10"/>
        <v>0</v>
      </c>
      <c r="AB27" s="690">
        <f t="shared" si="11"/>
        <v>0</v>
      </c>
      <c r="AC27" s="779">
        <f t="shared" si="12"/>
        <v>0</v>
      </c>
      <c r="AD27" s="776">
        <f t="shared" si="12"/>
        <v>0</v>
      </c>
      <c r="AE27" s="777">
        <f t="shared" si="13"/>
        <v>0</v>
      </c>
      <c r="AF27" s="672">
        <f>'[2]foam fac.'!Y27</f>
        <v>0</v>
      </c>
      <c r="AG27" s="673"/>
      <c r="AH27" s="674">
        <f t="shared" si="14"/>
        <v>0</v>
      </c>
      <c r="AI27" s="672">
        <f>'[2]foam fac.'!AB27</f>
        <v>0</v>
      </c>
      <c r="AJ27" s="673"/>
      <c r="AK27" s="674">
        <f t="shared" si="15"/>
        <v>0</v>
      </c>
      <c r="AL27" s="672">
        <f>'[2]foam fac.'!AE27</f>
        <v>0</v>
      </c>
      <c r="AM27" s="673"/>
      <c r="AN27" s="674">
        <f t="shared" si="16"/>
        <v>0</v>
      </c>
      <c r="AO27" s="688">
        <f t="shared" si="17"/>
        <v>0</v>
      </c>
      <c r="AP27" s="689">
        <f t="shared" si="17"/>
        <v>0</v>
      </c>
      <c r="AQ27" s="690">
        <f t="shared" si="18"/>
        <v>0</v>
      </c>
      <c r="AR27" s="672">
        <f>'[2]foam fac.'!AH27</f>
        <v>0</v>
      </c>
      <c r="AS27" s="673"/>
      <c r="AT27" s="674">
        <f t="shared" si="19"/>
        <v>0</v>
      </c>
      <c r="AU27" s="672">
        <f>'[2]foam fac.'!AK27</f>
        <v>0</v>
      </c>
      <c r="AV27" s="673"/>
      <c r="AW27" s="674">
        <f t="shared" si="20"/>
        <v>0</v>
      </c>
      <c r="AX27" s="672">
        <f>'[2]foam fac.'!AN27</f>
        <v>0</v>
      </c>
      <c r="AY27" s="672"/>
      <c r="AZ27" s="773">
        <f t="shared" si="21"/>
        <v>0</v>
      </c>
      <c r="BA27" s="688">
        <f t="shared" si="22"/>
        <v>0</v>
      </c>
      <c r="BB27" s="701">
        <f t="shared" si="22"/>
        <v>0</v>
      </c>
      <c r="BC27" s="706">
        <f t="shared" si="23"/>
        <v>0</v>
      </c>
      <c r="BD27" s="711">
        <f t="shared" si="0"/>
        <v>0</v>
      </c>
      <c r="BE27" s="715">
        <f t="shared" si="1"/>
        <v>0</v>
      </c>
      <c r="BF27" s="716">
        <f t="shared" si="24"/>
        <v>0</v>
      </c>
      <c r="BG27" s="717">
        <f t="shared" si="25"/>
        <v>0</v>
      </c>
      <c r="BH27" s="672">
        <f t="shared" si="26"/>
        <v>0</v>
      </c>
      <c r="BI27" s="677">
        <f t="shared" si="27"/>
        <v>0</v>
      </c>
      <c r="BJ27" s="541"/>
      <c r="BK27" s="380"/>
      <c r="BL27" s="374">
        <f>ROUND(VLOOKUP($B27,Test!$A$6:$K$58,6),0)/1000</f>
        <v>0</v>
      </c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  <c r="CG27" s="380"/>
      <c r="CH27" s="380"/>
      <c r="CI27" s="380"/>
      <c r="CJ27" s="380"/>
      <c r="CK27" s="380"/>
      <c r="CL27" s="380"/>
      <c r="CM27" s="380"/>
      <c r="CN27" s="380"/>
      <c r="CO27" s="380"/>
      <c r="CP27" s="380"/>
      <c r="CQ27" s="380"/>
      <c r="CR27" s="380"/>
      <c r="CS27" s="380"/>
      <c r="CT27" s="380"/>
      <c r="CU27" s="380"/>
      <c r="CV27" s="380"/>
      <c r="CW27" s="380"/>
      <c r="CX27" s="380"/>
      <c r="CY27" s="380"/>
      <c r="CZ27" s="380"/>
      <c r="DA27" s="380"/>
      <c r="DB27" s="380"/>
      <c r="DC27" s="380"/>
      <c r="DD27" s="380"/>
      <c r="DE27" s="380"/>
      <c r="DF27" s="380"/>
      <c r="DG27" s="380"/>
      <c r="DH27" s="380"/>
      <c r="DI27" s="380"/>
      <c r="DJ27" s="380"/>
      <c r="DK27" s="380"/>
      <c r="DL27" s="380"/>
      <c r="DM27" s="380"/>
      <c r="DN27" s="380"/>
      <c r="DO27" s="391"/>
      <c r="DP27" s="391"/>
      <c r="DQ27" s="380"/>
      <c r="DR27" s="380"/>
      <c r="DS27" s="380"/>
      <c r="DT27" s="380"/>
    </row>
    <row r="28" spans="1:124" s="383" customFormat="1" ht="33" customHeight="1">
      <c r="A28" s="388">
        <f t="shared" si="28"/>
        <v>22</v>
      </c>
      <c r="B28" s="399">
        <v>51405</v>
      </c>
      <c r="C28" s="536" t="s">
        <v>18</v>
      </c>
      <c r="D28" s="698" t="s">
        <v>272</v>
      </c>
      <c r="E28" s="672">
        <f>'[2]foam fac.'!D28</f>
        <v>0</v>
      </c>
      <c r="F28" s="673"/>
      <c r="G28" s="674">
        <f t="shared" si="2"/>
        <v>0</v>
      </c>
      <c r="H28" s="672">
        <f>'[2]foam fac.'!G28</f>
        <v>0</v>
      </c>
      <c r="I28" s="673"/>
      <c r="J28" s="674">
        <f t="shared" si="3"/>
        <v>0</v>
      </c>
      <c r="K28" s="672">
        <f>'[2]foam fac.'!J28</f>
        <v>0</v>
      </c>
      <c r="L28" s="673"/>
      <c r="M28" s="773">
        <f t="shared" si="4"/>
        <v>0</v>
      </c>
      <c r="N28" s="688">
        <f t="shared" si="5"/>
        <v>0</v>
      </c>
      <c r="O28" s="689">
        <f t="shared" si="5"/>
        <v>0</v>
      </c>
      <c r="P28" s="690">
        <f t="shared" si="6"/>
        <v>0</v>
      </c>
      <c r="Q28" s="672">
        <f>'[2]foam fac.'!M28</f>
        <v>0</v>
      </c>
      <c r="R28" s="673"/>
      <c r="S28" s="674">
        <f t="shared" si="7"/>
        <v>0</v>
      </c>
      <c r="T28" s="672">
        <f>'[2]foam fac.'!P28</f>
        <v>0</v>
      </c>
      <c r="U28" s="673"/>
      <c r="V28" s="674">
        <f t="shared" si="8"/>
        <v>0</v>
      </c>
      <c r="W28" s="672">
        <f>'[2]foam fac.'!S28</f>
        <v>0</v>
      </c>
      <c r="X28" s="673"/>
      <c r="Y28" s="773">
        <f t="shared" si="9"/>
        <v>0</v>
      </c>
      <c r="Z28" s="688">
        <f t="shared" si="10"/>
        <v>0</v>
      </c>
      <c r="AA28" s="701">
        <f t="shared" si="10"/>
        <v>0</v>
      </c>
      <c r="AB28" s="690">
        <f t="shared" si="11"/>
        <v>0</v>
      </c>
      <c r="AC28" s="779">
        <f t="shared" si="12"/>
        <v>0</v>
      </c>
      <c r="AD28" s="776">
        <f t="shared" si="12"/>
        <v>0</v>
      </c>
      <c r="AE28" s="777">
        <f t="shared" si="13"/>
        <v>0</v>
      </c>
      <c r="AF28" s="672">
        <f>'[2]foam fac.'!Y28</f>
        <v>0</v>
      </c>
      <c r="AG28" s="673"/>
      <c r="AH28" s="674">
        <f t="shared" si="14"/>
        <v>0</v>
      </c>
      <c r="AI28" s="672">
        <f>'[2]foam fac.'!AB28</f>
        <v>0</v>
      </c>
      <c r="AJ28" s="673"/>
      <c r="AK28" s="674">
        <f t="shared" si="15"/>
        <v>0</v>
      </c>
      <c r="AL28" s="672">
        <f>'[2]foam fac.'!AE28</f>
        <v>0</v>
      </c>
      <c r="AM28" s="673"/>
      <c r="AN28" s="674">
        <f t="shared" si="16"/>
        <v>0</v>
      </c>
      <c r="AO28" s="688">
        <f t="shared" si="17"/>
        <v>0</v>
      </c>
      <c r="AP28" s="689">
        <f t="shared" si="17"/>
        <v>0</v>
      </c>
      <c r="AQ28" s="690">
        <f t="shared" si="18"/>
        <v>0</v>
      </c>
      <c r="AR28" s="672">
        <f>'[2]foam fac.'!AH28</f>
        <v>0</v>
      </c>
      <c r="AS28" s="673"/>
      <c r="AT28" s="674">
        <f t="shared" si="19"/>
        <v>0</v>
      </c>
      <c r="AU28" s="672">
        <f>'[2]foam fac.'!AK28</f>
        <v>0</v>
      </c>
      <c r="AV28" s="673"/>
      <c r="AW28" s="674">
        <f t="shared" si="20"/>
        <v>0</v>
      </c>
      <c r="AX28" s="672">
        <f>'[2]foam fac.'!AN28</f>
        <v>0</v>
      </c>
      <c r="AY28" s="672"/>
      <c r="AZ28" s="773">
        <f t="shared" si="21"/>
        <v>0</v>
      </c>
      <c r="BA28" s="688">
        <f t="shared" si="22"/>
        <v>0</v>
      </c>
      <c r="BB28" s="701">
        <f t="shared" si="22"/>
        <v>0</v>
      </c>
      <c r="BC28" s="706">
        <f t="shared" si="23"/>
        <v>0</v>
      </c>
      <c r="BD28" s="711">
        <f t="shared" si="0"/>
        <v>0</v>
      </c>
      <c r="BE28" s="715">
        <f t="shared" si="1"/>
        <v>0</v>
      </c>
      <c r="BF28" s="716">
        <f t="shared" si="24"/>
        <v>0</v>
      </c>
      <c r="BG28" s="717">
        <f t="shared" si="25"/>
        <v>0</v>
      </c>
      <c r="BH28" s="672">
        <f t="shared" si="26"/>
        <v>0</v>
      </c>
      <c r="BI28" s="677">
        <f t="shared" si="27"/>
        <v>0</v>
      </c>
      <c r="BJ28" s="541"/>
      <c r="BK28" s="380"/>
      <c r="BL28" s="374">
        <f>ROUND(VLOOKUP($B28,Test!$A$6:$K$58,6),0)/1000</f>
        <v>0</v>
      </c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0"/>
      <c r="CJ28" s="380"/>
      <c r="CK28" s="380"/>
      <c r="CL28" s="380"/>
      <c r="CM28" s="380"/>
      <c r="CN28" s="380"/>
      <c r="CO28" s="380"/>
      <c r="CP28" s="380"/>
      <c r="CQ28" s="380"/>
      <c r="CR28" s="380"/>
      <c r="CS28" s="380"/>
      <c r="CT28" s="380"/>
      <c r="CU28" s="380"/>
      <c r="CV28" s="380"/>
      <c r="CW28" s="380"/>
      <c r="CX28" s="380"/>
      <c r="CY28" s="380"/>
      <c r="CZ28" s="380"/>
      <c r="DA28" s="380"/>
      <c r="DB28" s="380"/>
      <c r="DC28" s="380"/>
      <c r="DD28" s="380"/>
      <c r="DE28" s="380"/>
      <c r="DF28" s="380"/>
      <c r="DG28" s="380"/>
      <c r="DH28" s="380"/>
      <c r="DI28" s="380"/>
      <c r="DJ28" s="380"/>
      <c r="DK28" s="380"/>
      <c r="DL28" s="380"/>
      <c r="DM28" s="380"/>
      <c r="DN28" s="380"/>
      <c r="DO28" s="391"/>
      <c r="DP28" s="391"/>
      <c r="DQ28" s="380"/>
      <c r="DR28" s="380"/>
      <c r="DS28" s="380"/>
      <c r="DT28" s="380"/>
    </row>
    <row r="29" spans="1:124" s="383" customFormat="1" ht="33" customHeight="1">
      <c r="A29" s="388">
        <f t="shared" si="28"/>
        <v>23</v>
      </c>
      <c r="B29" s="399">
        <v>51406</v>
      </c>
      <c r="C29" s="536" t="s">
        <v>19</v>
      </c>
      <c r="D29" s="698" t="s">
        <v>273</v>
      </c>
      <c r="E29" s="672">
        <f>'[2]foam fac.'!D29</f>
        <v>0</v>
      </c>
      <c r="F29" s="673"/>
      <c r="G29" s="674">
        <f t="shared" si="2"/>
        <v>0</v>
      </c>
      <c r="H29" s="672">
        <f>'[2]foam fac.'!G29</f>
        <v>0</v>
      </c>
      <c r="I29" s="673"/>
      <c r="J29" s="674">
        <f t="shared" si="3"/>
        <v>0</v>
      </c>
      <c r="K29" s="672">
        <f>'[2]foam fac.'!J29</f>
        <v>0</v>
      </c>
      <c r="L29" s="673"/>
      <c r="M29" s="773">
        <f t="shared" si="4"/>
        <v>0</v>
      </c>
      <c r="N29" s="688">
        <f t="shared" si="5"/>
        <v>0</v>
      </c>
      <c r="O29" s="689">
        <f t="shared" si="5"/>
        <v>0</v>
      </c>
      <c r="P29" s="690">
        <f t="shared" si="6"/>
        <v>0</v>
      </c>
      <c r="Q29" s="672">
        <f>'[2]foam fac.'!M29</f>
        <v>0</v>
      </c>
      <c r="R29" s="673"/>
      <c r="S29" s="674">
        <f t="shared" si="7"/>
        <v>0</v>
      </c>
      <c r="T29" s="672">
        <f>'[2]foam fac.'!P29</f>
        <v>0</v>
      </c>
      <c r="U29" s="673"/>
      <c r="V29" s="674">
        <f t="shared" si="8"/>
        <v>0</v>
      </c>
      <c r="W29" s="672">
        <f>'[2]foam fac.'!S29</f>
        <v>0</v>
      </c>
      <c r="X29" s="673"/>
      <c r="Y29" s="773">
        <f t="shared" si="9"/>
        <v>0</v>
      </c>
      <c r="Z29" s="688">
        <f t="shared" si="10"/>
        <v>0</v>
      </c>
      <c r="AA29" s="701">
        <f t="shared" si="10"/>
        <v>0</v>
      </c>
      <c r="AB29" s="690">
        <f t="shared" si="11"/>
        <v>0</v>
      </c>
      <c r="AC29" s="779">
        <f t="shared" si="12"/>
        <v>0</v>
      </c>
      <c r="AD29" s="776">
        <f t="shared" si="12"/>
        <v>0</v>
      </c>
      <c r="AE29" s="777">
        <f t="shared" si="13"/>
        <v>0</v>
      </c>
      <c r="AF29" s="672">
        <f>'[2]foam fac.'!Y29</f>
        <v>0</v>
      </c>
      <c r="AG29" s="673"/>
      <c r="AH29" s="674">
        <f t="shared" si="14"/>
        <v>0</v>
      </c>
      <c r="AI29" s="672">
        <f>'[2]foam fac.'!AB29</f>
        <v>0</v>
      </c>
      <c r="AJ29" s="673"/>
      <c r="AK29" s="674">
        <f t="shared" si="15"/>
        <v>0</v>
      </c>
      <c r="AL29" s="672">
        <f>'[2]foam fac.'!AE29</f>
        <v>0</v>
      </c>
      <c r="AM29" s="673"/>
      <c r="AN29" s="674">
        <f t="shared" si="16"/>
        <v>0</v>
      </c>
      <c r="AO29" s="688">
        <f t="shared" si="17"/>
        <v>0</v>
      </c>
      <c r="AP29" s="689">
        <f t="shared" si="17"/>
        <v>0</v>
      </c>
      <c r="AQ29" s="690">
        <f t="shared" si="18"/>
        <v>0</v>
      </c>
      <c r="AR29" s="672">
        <f>'[2]foam fac.'!AH29</f>
        <v>0</v>
      </c>
      <c r="AS29" s="673"/>
      <c r="AT29" s="674">
        <f t="shared" si="19"/>
        <v>0</v>
      </c>
      <c r="AU29" s="672">
        <f>'[2]foam fac.'!AK29</f>
        <v>0</v>
      </c>
      <c r="AV29" s="673"/>
      <c r="AW29" s="674">
        <f t="shared" si="20"/>
        <v>0</v>
      </c>
      <c r="AX29" s="672">
        <f>'[2]foam fac.'!AN29</f>
        <v>0</v>
      </c>
      <c r="AY29" s="672"/>
      <c r="AZ29" s="773">
        <f t="shared" si="21"/>
        <v>0</v>
      </c>
      <c r="BA29" s="688">
        <f t="shared" si="22"/>
        <v>0</v>
      </c>
      <c r="BB29" s="701">
        <f t="shared" si="22"/>
        <v>0</v>
      </c>
      <c r="BC29" s="706">
        <f t="shared" si="23"/>
        <v>0</v>
      </c>
      <c r="BD29" s="711">
        <f t="shared" si="0"/>
        <v>0</v>
      </c>
      <c r="BE29" s="715">
        <f t="shared" si="1"/>
        <v>0</v>
      </c>
      <c r="BF29" s="716">
        <f t="shared" si="24"/>
        <v>0</v>
      </c>
      <c r="BG29" s="717">
        <f t="shared" si="25"/>
        <v>0</v>
      </c>
      <c r="BH29" s="672">
        <f t="shared" si="26"/>
        <v>0</v>
      </c>
      <c r="BI29" s="677">
        <f t="shared" si="27"/>
        <v>0</v>
      </c>
      <c r="BJ29" s="541"/>
      <c r="BK29" s="380"/>
      <c r="BL29" s="374">
        <f>ROUND(VLOOKUP($B29,Test!$A$6:$K$58,6),0)/1000</f>
        <v>0</v>
      </c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  <c r="CG29" s="380"/>
      <c r="CH29" s="380"/>
      <c r="CI29" s="380"/>
      <c r="CJ29" s="380"/>
      <c r="CK29" s="380"/>
      <c r="CL29" s="380"/>
      <c r="CM29" s="380"/>
      <c r="CN29" s="380"/>
      <c r="CO29" s="380"/>
      <c r="CP29" s="380"/>
      <c r="CQ29" s="380"/>
      <c r="CR29" s="380"/>
      <c r="CS29" s="380"/>
      <c r="CT29" s="380"/>
      <c r="CU29" s="380"/>
      <c r="CV29" s="380"/>
      <c r="CW29" s="380"/>
      <c r="CX29" s="380"/>
      <c r="CY29" s="380"/>
      <c r="CZ29" s="380"/>
      <c r="DA29" s="380"/>
      <c r="DB29" s="380"/>
      <c r="DC29" s="380"/>
      <c r="DD29" s="380"/>
      <c r="DE29" s="380"/>
      <c r="DF29" s="380"/>
      <c r="DG29" s="380"/>
      <c r="DH29" s="380"/>
      <c r="DI29" s="380"/>
      <c r="DJ29" s="380"/>
      <c r="DK29" s="380"/>
      <c r="DL29" s="380"/>
      <c r="DM29" s="380"/>
      <c r="DN29" s="380"/>
      <c r="DO29" s="391"/>
      <c r="DP29" s="391"/>
      <c r="DQ29" s="380"/>
      <c r="DR29" s="380"/>
      <c r="DS29" s="380"/>
      <c r="DT29" s="380"/>
    </row>
    <row r="30" spans="1:124" s="383" customFormat="1" ht="33" customHeight="1">
      <c r="A30" s="388">
        <f t="shared" si="28"/>
        <v>24</v>
      </c>
      <c r="B30" s="399">
        <v>51407</v>
      </c>
      <c r="C30" s="536" t="s">
        <v>20</v>
      </c>
      <c r="D30" s="698" t="s">
        <v>274</v>
      </c>
      <c r="E30" s="672">
        <f>'[2]foam fac.'!D30</f>
        <v>0</v>
      </c>
      <c r="F30" s="673"/>
      <c r="G30" s="674">
        <f t="shared" si="2"/>
        <v>0</v>
      </c>
      <c r="H30" s="672">
        <f>'[2]foam fac.'!G30</f>
        <v>0</v>
      </c>
      <c r="I30" s="673"/>
      <c r="J30" s="674">
        <f t="shared" si="3"/>
        <v>0</v>
      </c>
      <c r="K30" s="672">
        <f>'[2]foam fac.'!J30</f>
        <v>0</v>
      </c>
      <c r="L30" s="673"/>
      <c r="M30" s="773">
        <f t="shared" si="4"/>
        <v>0</v>
      </c>
      <c r="N30" s="688">
        <f t="shared" si="5"/>
        <v>0</v>
      </c>
      <c r="O30" s="689">
        <f t="shared" si="5"/>
        <v>0</v>
      </c>
      <c r="P30" s="690">
        <f t="shared" si="6"/>
        <v>0</v>
      </c>
      <c r="Q30" s="672">
        <f>'[2]foam fac.'!M30</f>
        <v>0</v>
      </c>
      <c r="R30" s="673"/>
      <c r="S30" s="674">
        <f t="shared" si="7"/>
        <v>0</v>
      </c>
      <c r="T30" s="672">
        <f>'[2]foam fac.'!P30</f>
        <v>0</v>
      </c>
      <c r="U30" s="673"/>
      <c r="V30" s="674">
        <f t="shared" si="8"/>
        <v>0</v>
      </c>
      <c r="W30" s="672">
        <f>'[2]foam fac.'!S30</f>
        <v>0</v>
      </c>
      <c r="X30" s="673"/>
      <c r="Y30" s="773">
        <f t="shared" si="9"/>
        <v>0</v>
      </c>
      <c r="Z30" s="688">
        <f t="shared" si="10"/>
        <v>0</v>
      </c>
      <c r="AA30" s="701">
        <f t="shared" si="10"/>
        <v>0</v>
      </c>
      <c r="AB30" s="690">
        <f t="shared" si="11"/>
        <v>0</v>
      </c>
      <c r="AC30" s="779">
        <f t="shared" si="12"/>
        <v>0</v>
      </c>
      <c r="AD30" s="776">
        <f t="shared" si="12"/>
        <v>0</v>
      </c>
      <c r="AE30" s="777">
        <f t="shared" si="13"/>
        <v>0</v>
      </c>
      <c r="AF30" s="672">
        <f>'[2]foam fac.'!Y30</f>
        <v>0</v>
      </c>
      <c r="AG30" s="673"/>
      <c r="AH30" s="674">
        <f t="shared" si="14"/>
        <v>0</v>
      </c>
      <c r="AI30" s="672">
        <f>'[2]foam fac.'!AB30</f>
        <v>0</v>
      </c>
      <c r="AJ30" s="673"/>
      <c r="AK30" s="674">
        <f t="shared" si="15"/>
        <v>0</v>
      </c>
      <c r="AL30" s="672">
        <f>'[2]foam fac.'!AE30</f>
        <v>0</v>
      </c>
      <c r="AM30" s="673"/>
      <c r="AN30" s="674">
        <f t="shared" si="16"/>
        <v>0</v>
      </c>
      <c r="AO30" s="688">
        <f t="shared" si="17"/>
        <v>0</v>
      </c>
      <c r="AP30" s="689">
        <f t="shared" si="17"/>
        <v>0</v>
      </c>
      <c r="AQ30" s="690">
        <f t="shared" si="18"/>
        <v>0</v>
      </c>
      <c r="AR30" s="672">
        <f>'[2]foam fac.'!AH30</f>
        <v>0</v>
      </c>
      <c r="AS30" s="673"/>
      <c r="AT30" s="674">
        <f t="shared" si="19"/>
        <v>0</v>
      </c>
      <c r="AU30" s="672">
        <f>'[2]foam fac.'!AK30</f>
        <v>0</v>
      </c>
      <c r="AV30" s="673"/>
      <c r="AW30" s="674">
        <f t="shared" si="20"/>
        <v>0</v>
      </c>
      <c r="AX30" s="672">
        <f>'[2]foam fac.'!AN30</f>
        <v>0</v>
      </c>
      <c r="AY30" s="672"/>
      <c r="AZ30" s="773">
        <f t="shared" si="21"/>
        <v>0</v>
      </c>
      <c r="BA30" s="688">
        <f t="shared" si="22"/>
        <v>0</v>
      </c>
      <c r="BB30" s="701">
        <f t="shared" si="22"/>
        <v>0</v>
      </c>
      <c r="BC30" s="706">
        <f t="shared" si="23"/>
        <v>0</v>
      </c>
      <c r="BD30" s="711">
        <f t="shared" si="0"/>
        <v>0</v>
      </c>
      <c r="BE30" s="715">
        <f t="shared" si="1"/>
        <v>0</v>
      </c>
      <c r="BF30" s="716">
        <f t="shared" si="24"/>
        <v>0</v>
      </c>
      <c r="BG30" s="717">
        <f t="shared" si="25"/>
        <v>0</v>
      </c>
      <c r="BH30" s="672">
        <f t="shared" si="26"/>
        <v>0</v>
      </c>
      <c r="BI30" s="677">
        <f t="shared" si="27"/>
        <v>0</v>
      </c>
      <c r="BJ30" s="541"/>
      <c r="BK30" s="380"/>
      <c r="BL30" s="374">
        <f>ROUND(VLOOKUP($B30,Test!$A$6:$K$58,6),0)/1000</f>
        <v>0</v>
      </c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  <c r="CG30" s="380"/>
      <c r="CH30" s="380"/>
      <c r="CI30" s="380"/>
      <c r="CJ30" s="380"/>
      <c r="CK30" s="380"/>
      <c r="CL30" s="380"/>
      <c r="CM30" s="380"/>
      <c r="CN30" s="380"/>
      <c r="CO30" s="380"/>
      <c r="CP30" s="380"/>
      <c r="CQ30" s="380"/>
      <c r="CR30" s="380"/>
      <c r="CS30" s="380"/>
      <c r="CT30" s="380"/>
      <c r="CU30" s="380"/>
      <c r="CV30" s="380"/>
      <c r="CW30" s="380"/>
      <c r="CX30" s="380"/>
      <c r="CY30" s="380"/>
      <c r="CZ30" s="380"/>
      <c r="DA30" s="380"/>
      <c r="DB30" s="380"/>
      <c r="DC30" s="380"/>
      <c r="DD30" s="380"/>
      <c r="DE30" s="380"/>
      <c r="DF30" s="380"/>
      <c r="DG30" s="380"/>
      <c r="DH30" s="380"/>
      <c r="DI30" s="380"/>
      <c r="DJ30" s="380"/>
      <c r="DK30" s="380"/>
      <c r="DL30" s="380"/>
      <c r="DM30" s="380"/>
      <c r="DN30" s="380"/>
      <c r="DO30" s="391"/>
      <c r="DP30" s="391"/>
      <c r="DQ30" s="380"/>
      <c r="DR30" s="380"/>
      <c r="DS30" s="380"/>
      <c r="DT30" s="380"/>
    </row>
    <row r="31" spans="1:124" s="383" customFormat="1" ht="33" customHeight="1">
      <c r="A31" s="388">
        <f t="shared" si="28"/>
        <v>25</v>
      </c>
      <c r="B31" s="633">
        <v>51408</v>
      </c>
      <c r="C31" s="634" t="s">
        <v>21</v>
      </c>
      <c r="D31" s="698" t="s">
        <v>275</v>
      </c>
      <c r="E31" s="672">
        <f>'[2]foam fac.'!D54</f>
        <v>161489.14000000001</v>
      </c>
      <c r="F31" s="673">
        <v>170430</v>
      </c>
      <c r="G31" s="674">
        <f t="shared" si="2"/>
        <v>-8940.859999999986</v>
      </c>
      <c r="H31" s="672">
        <f>'[2]foam fac.'!G54</f>
        <v>175654.86</v>
      </c>
      <c r="I31" s="673">
        <v>214936</v>
      </c>
      <c r="J31" s="674">
        <f t="shared" si="3"/>
        <v>-39281.140000000014</v>
      </c>
      <c r="K31" s="672">
        <f>'[2]foam fac.'!J54</f>
        <v>162905.71</v>
      </c>
      <c r="L31" s="673">
        <v>160448</v>
      </c>
      <c r="M31" s="773">
        <f t="shared" si="4"/>
        <v>2457.7099999999919</v>
      </c>
      <c r="N31" s="688">
        <f t="shared" si="5"/>
        <v>500049.70999999996</v>
      </c>
      <c r="O31" s="689">
        <f t="shared" si="5"/>
        <v>545814</v>
      </c>
      <c r="P31" s="690">
        <f t="shared" si="6"/>
        <v>-45764.290000000037</v>
      </c>
      <c r="Q31" s="672">
        <f>'[2]foam fac.'!M54</f>
        <v>126783.14</v>
      </c>
      <c r="R31" s="673">
        <v>73728</v>
      </c>
      <c r="S31" s="674">
        <f t="shared" si="7"/>
        <v>53055.14</v>
      </c>
      <c r="T31" s="672">
        <f>'[2]foam fac.'!P54</f>
        <v>142365.43</v>
      </c>
      <c r="U31" s="673"/>
      <c r="V31" s="674">
        <f t="shared" si="8"/>
        <v>142365.43</v>
      </c>
      <c r="W31" s="672">
        <f>'[2]foam fac.'!S54</f>
        <v>164322</v>
      </c>
      <c r="X31" s="673"/>
      <c r="Y31" s="773">
        <f t="shared" si="9"/>
        <v>164322</v>
      </c>
      <c r="Z31" s="688">
        <f t="shared" si="10"/>
        <v>433470.57</v>
      </c>
      <c r="AA31" s="701">
        <f t="shared" si="10"/>
        <v>73728</v>
      </c>
      <c r="AB31" s="690">
        <f t="shared" si="11"/>
        <v>359742.57</v>
      </c>
      <c r="AC31" s="779">
        <f t="shared" si="12"/>
        <v>933520.28</v>
      </c>
      <c r="AD31" s="776">
        <f t="shared" si="12"/>
        <v>619542</v>
      </c>
      <c r="AE31" s="777">
        <f t="shared" si="13"/>
        <v>313978.28000000003</v>
      </c>
      <c r="AF31" s="672">
        <f>'[2]foam fac.'!Y54</f>
        <v>150864.85999999999</v>
      </c>
      <c r="AG31" s="673"/>
      <c r="AH31" s="674">
        <f t="shared" si="14"/>
        <v>150864.85999999999</v>
      </c>
      <c r="AI31" s="672">
        <f>'[2]foam fac.'!AB54</f>
        <v>158656</v>
      </c>
      <c r="AJ31" s="673"/>
      <c r="AK31" s="674">
        <f t="shared" si="15"/>
        <v>158656</v>
      </c>
      <c r="AL31" s="672">
        <f>'[2]foam fac.'!AE54</f>
        <v>173530</v>
      </c>
      <c r="AM31" s="673"/>
      <c r="AN31" s="674">
        <f t="shared" si="16"/>
        <v>173530</v>
      </c>
      <c r="AO31" s="688">
        <f t="shared" si="17"/>
        <v>483050.86</v>
      </c>
      <c r="AP31" s="689">
        <f t="shared" si="17"/>
        <v>0</v>
      </c>
      <c r="AQ31" s="690">
        <f t="shared" si="18"/>
        <v>483050.86</v>
      </c>
      <c r="AR31" s="672">
        <f>'[2]foam fac.'!AH54</f>
        <v>159364.29</v>
      </c>
      <c r="AS31" s="673"/>
      <c r="AT31" s="674">
        <f t="shared" si="19"/>
        <v>159364.29</v>
      </c>
      <c r="AU31" s="672">
        <f>'[2]foam fac.'!AK54</f>
        <v>176363.14</v>
      </c>
      <c r="AV31" s="673"/>
      <c r="AW31" s="674">
        <f t="shared" si="20"/>
        <v>176363.14</v>
      </c>
      <c r="AX31" s="672">
        <f>'[2]foam fac.'!AN54</f>
        <v>152281.43</v>
      </c>
      <c r="AY31" s="672"/>
      <c r="AZ31" s="773">
        <f t="shared" si="21"/>
        <v>152281.43</v>
      </c>
      <c r="BA31" s="688">
        <f t="shared" si="22"/>
        <v>488008.86000000004</v>
      </c>
      <c r="BB31" s="701">
        <f t="shared" si="22"/>
        <v>0</v>
      </c>
      <c r="BC31" s="706">
        <f t="shared" si="23"/>
        <v>488008.86000000004</v>
      </c>
      <c r="BD31" s="711">
        <f t="shared" si="0"/>
        <v>971059.72</v>
      </c>
      <c r="BE31" s="715">
        <f t="shared" si="1"/>
        <v>0</v>
      </c>
      <c r="BF31" s="716">
        <f t="shared" si="24"/>
        <v>971059.72</v>
      </c>
      <c r="BG31" s="717">
        <f t="shared" si="25"/>
        <v>1904580</v>
      </c>
      <c r="BH31" s="672">
        <f t="shared" si="26"/>
        <v>619542</v>
      </c>
      <c r="BI31" s="677">
        <f t="shared" si="27"/>
        <v>1285038</v>
      </c>
      <c r="BJ31" s="541"/>
      <c r="BK31" s="380"/>
      <c r="BL31" s="374">
        <f>ROUND(VLOOKUP($B31,Test!$A$6:$K$58,6),0)/1000</f>
        <v>0</v>
      </c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  <c r="CG31" s="380"/>
      <c r="CH31" s="380"/>
      <c r="CI31" s="380"/>
      <c r="CJ31" s="380"/>
      <c r="CK31" s="380"/>
      <c r="CL31" s="380"/>
      <c r="CM31" s="380"/>
      <c r="CN31" s="380"/>
      <c r="CO31" s="380"/>
      <c r="CP31" s="380"/>
      <c r="CQ31" s="380"/>
      <c r="CR31" s="380"/>
      <c r="CS31" s="380"/>
      <c r="CT31" s="380"/>
      <c r="CU31" s="380"/>
      <c r="CV31" s="380"/>
      <c r="CW31" s="380"/>
      <c r="CX31" s="380"/>
      <c r="CY31" s="380"/>
      <c r="CZ31" s="380"/>
      <c r="DA31" s="380"/>
      <c r="DB31" s="380"/>
      <c r="DC31" s="380"/>
      <c r="DD31" s="380"/>
      <c r="DE31" s="380"/>
      <c r="DF31" s="380"/>
      <c r="DG31" s="380"/>
      <c r="DH31" s="380"/>
      <c r="DI31" s="380"/>
      <c r="DJ31" s="380"/>
      <c r="DK31" s="380"/>
      <c r="DL31" s="380"/>
      <c r="DM31" s="380"/>
      <c r="DN31" s="380"/>
      <c r="DO31" s="391"/>
      <c r="DP31" s="391"/>
      <c r="DQ31" s="380"/>
      <c r="DR31" s="380"/>
      <c r="DS31" s="380"/>
      <c r="DT31" s="380"/>
    </row>
    <row r="32" spans="1:124" s="383" customFormat="1" ht="33" customHeight="1">
      <c r="A32" s="388">
        <f t="shared" si="28"/>
        <v>26</v>
      </c>
      <c r="B32" s="399">
        <v>51409</v>
      </c>
      <c r="C32" s="536" t="s">
        <v>22</v>
      </c>
      <c r="D32" s="698" t="s">
        <v>276</v>
      </c>
      <c r="E32" s="672">
        <f>'[2]foam fac.'!D32</f>
        <v>15155.4</v>
      </c>
      <c r="F32" s="673">
        <v>15185.25</v>
      </c>
      <c r="G32" s="674">
        <f t="shared" si="2"/>
        <v>-29.850000000000364</v>
      </c>
      <c r="H32" s="672">
        <f>'[2]foam fac.'!G32</f>
        <v>18473</v>
      </c>
      <c r="I32" s="673">
        <v>17963.36</v>
      </c>
      <c r="J32" s="674">
        <f t="shared" si="3"/>
        <v>509.63999999999942</v>
      </c>
      <c r="K32" s="672">
        <f>'[2]foam fac.'!J32</f>
        <v>20961.2</v>
      </c>
      <c r="L32" s="673">
        <v>17559.87</v>
      </c>
      <c r="M32" s="773">
        <f t="shared" si="4"/>
        <v>3401.3300000000017</v>
      </c>
      <c r="N32" s="688">
        <f t="shared" si="5"/>
        <v>54589.600000000006</v>
      </c>
      <c r="O32" s="689">
        <f t="shared" si="5"/>
        <v>50708.479999999996</v>
      </c>
      <c r="P32" s="690">
        <f t="shared" si="6"/>
        <v>3881.1200000000099</v>
      </c>
      <c r="Q32" s="672">
        <f>'[2]foam fac.'!M32</f>
        <v>16512.599999999999</v>
      </c>
      <c r="R32" s="673">
        <v>8056.57</v>
      </c>
      <c r="S32" s="674">
        <f t="shared" si="7"/>
        <v>8456.0299999999988</v>
      </c>
      <c r="T32" s="672">
        <f>'[2]foam fac.'!P32</f>
        <v>15984.800000000001</v>
      </c>
      <c r="U32" s="673"/>
      <c r="V32" s="674">
        <f t="shared" si="8"/>
        <v>15984.800000000001</v>
      </c>
      <c r="W32" s="672">
        <f>'[2]foam fac.'!S32</f>
        <v>20961.2</v>
      </c>
      <c r="X32" s="673"/>
      <c r="Y32" s="773">
        <f t="shared" si="9"/>
        <v>20961.2</v>
      </c>
      <c r="Z32" s="688">
        <f t="shared" si="10"/>
        <v>53458.600000000006</v>
      </c>
      <c r="AA32" s="701">
        <f t="shared" si="10"/>
        <v>8056.57</v>
      </c>
      <c r="AB32" s="690">
        <f t="shared" si="11"/>
        <v>45402.030000000006</v>
      </c>
      <c r="AC32" s="779">
        <f t="shared" si="12"/>
        <v>108048.20000000001</v>
      </c>
      <c r="AD32" s="776">
        <f t="shared" si="12"/>
        <v>58765.049999999996</v>
      </c>
      <c r="AE32" s="777">
        <f t="shared" si="13"/>
        <v>49283.150000000016</v>
      </c>
      <c r="AF32" s="672">
        <f>'[2]foam fac.'!Y32</f>
        <v>16135.6</v>
      </c>
      <c r="AG32" s="673"/>
      <c r="AH32" s="674">
        <f t="shared" si="14"/>
        <v>16135.6</v>
      </c>
      <c r="AI32" s="672">
        <f>'[2]foam fac.'!AB32</f>
        <v>16135.6</v>
      </c>
      <c r="AJ32" s="673"/>
      <c r="AK32" s="674">
        <f t="shared" si="15"/>
        <v>16135.6</v>
      </c>
      <c r="AL32" s="672">
        <f>'[2]foam fac.'!AE32</f>
        <v>18397.600000000002</v>
      </c>
      <c r="AM32" s="673"/>
      <c r="AN32" s="674">
        <f t="shared" si="16"/>
        <v>18397.600000000002</v>
      </c>
      <c r="AO32" s="688">
        <f t="shared" si="17"/>
        <v>50668.800000000003</v>
      </c>
      <c r="AP32" s="689">
        <f t="shared" si="17"/>
        <v>0</v>
      </c>
      <c r="AQ32" s="690">
        <f t="shared" si="18"/>
        <v>50668.800000000003</v>
      </c>
      <c r="AR32" s="672">
        <f>'[2]foam fac.'!AH32</f>
        <v>15381.6</v>
      </c>
      <c r="AS32" s="673"/>
      <c r="AT32" s="674">
        <f t="shared" si="19"/>
        <v>15381.6</v>
      </c>
      <c r="AU32" s="672">
        <f>'[2]foam fac.'!AK32</f>
        <v>18397.600000000002</v>
      </c>
      <c r="AV32" s="673"/>
      <c r="AW32" s="674">
        <f t="shared" si="20"/>
        <v>18397.600000000002</v>
      </c>
      <c r="AX32" s="672">
        <f>'[2]foam fac.'!AN32</f>
        <v>18397.600000000002</v>
      </c>
      <c r="AY32" s="672"/>
      <c r="AZ32" s="773">
        <f t="shared" si="21"/>
        <v>18397.600000000002</v>
      </c>
      <c r="BA32" s="688">
        <f t="shared" si="22"/>
        <v>52176.800000000003</v>
      </c>
      <c r="BB32" s="701">
        <f t="shared" si="22"/>
        <v>0</v>
      </c>
      <c r="BC32" s="706">
        <f t="shared" si="23"/>
        <v>52176.800000000003</v>
      </c>
      <c r="BD32" s="711">
        <f t="shared" si="0"/>
        <v>102845.60000000002</v>
      </c>
      <c r="BE32" s="715">
        <f t="shared" si="1"/>
        <v>0</v>
      </c>
      <c r="BF32" s="716">
        <f t="shared" si="24"/>
        <v>102845.60000000002</v>
      </c>
      <c r="BG32" s="717">
        <f t="shared" si="25"/>
        <v>210893.80000000005</v>
      </c>
      <c r="BH32" s="672">
        <f t="shared" si="26"/>
        <v>58765.049999999996</v>
      </c>
      <c r="BI32" s="677">
        <f t="shared" si="27"/>
        <v>152128.75000000006</v>
      </c>
      <c r="BJ32" s="541"/>
      <c r="BK32" s="380"/>
      <c r="BL32" s="374">
        <f>ROUND(VLOOKUP($B32,Test!$A$6:$K$58,6),0)/1000</f>
        <v>17.763000000000002</v>
      </c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  <c r="CG32" s="380"/>
      <c r="CH32" s="380"/>
      <c r="CI32" s="380"/>
      <c r="CJ32" s="380"/>
      <c r="CK32" s="380"/>
      <c r="CL32" s="380"/>
      <c r="CM32" s="380"/>
      <c r="CN32" s="380"/>
      <c r="CO32" s="380"/>
      <c r="CP32" s="380"/>
      <c r="CQ32" s="380"/>
      <c r="CR32" s="380"/>
      <c r="CS32" s="380"/>
      <c r="CT32" s="380"/>
      <c r="CU32" s="380"/>
      <c r="CV32" s="380"/>
      <c r="CW32" s="380"/>
      <c r="CX32" s="380"/>
      <c r="CY32" s="380"/>
      <c r="CZ32" s="380"/>
      <c r="DA32" s="380"/>
      <c r="DB32" s="380"/>
      <c r="DC32" s="380"/>
      <c r="DD32" s="380"/>
      <c r="DE32" s="380"/>
      <c r="DF32" s="380"/>
      <c r="DG32" s="380"/>
      <c r="DH32" s="380"/>
      <c r="DI32" s="380"/>
      <c r="DJ32" s="380"/>
      <c r="DK32" s="380"/>
      <c r="DL32" s="380"/>
      <c r="DM32" s="380"/>
      <c r="DN32" s="380"/>
      <c r="DO32" s="391"/>
      <c r="DP32" s="391"/>
      <c r="DQ32" s="380"/>
      <c r="DR32" s="380"/>
      <c r="DS32" s="380"/>
      <c r="DT32" s="380"/>
    </row>
    <row r="33" spans="1:124" s="383" customFormat="1" ht="33" customHeight="1">
      <c r="A33" s="388">
        <f t="shared" si="28"/>
        <v>27</v>
      </c>
      <c r="B33" s="399">
        <v>51499</v>
      </c>
      <c r="C33" s="536" t="s">
        <v>23</v>
      </c>
      <c r="D33" s="698" t="s">
        <v>277</v>
      </c>
      <c r="E33" s="672">
        <f>'[2]foam fac.'!D33</f>
        <v>0</v>
      </c>
      <c r="F33" s="673"/>
      <c r="G33" s="674">
        <f t="shared" si="2"/>
        <v>0</v>
      </c>
      <c r="H33" s="672">
        <f>'[2]foam fac.'!G33</f>
        <v>0</v>
      </c>
      <c r="I33" s="673"/>
      <c r="J33" s="674">
        <f t="shared" si="3"/>
        <v>0</v>
      </c>
      <c r="K33" s="672">
        <f>'[2]foam fac.'!J33</f>
        <v>0</v>
      </c>
      <c r="L33" s="673"/>
      <c r="M33" s="773">
        <f t="shared" si="4"/>
        <v>0</v>
      </c>
      <c r="N33" s="688">
        <f t="shared" si="5"/>
        <v>0</v>
      </c>
      <c r="O33" s="689">
        <f t="shared" si="5"/>
        <v>0</v>
      </c>
      <c r="P33" s="690">
        <f t="shared" si="6"/>
        <v>0</v>
      </c>
      <c r="Q33" s="672">
        <f>'[2]foam fac.'!M33</f>
        <v>0</v>
      </c>
      <c r="R33" s="673"/>
      <c r="S33" s="674">
        <f t="shared" si="7"/>
        <v>0</v>
      </c>
      <c r="T33" s="672">
        <f>'[2]foam fac.'!P33</f>
        <v>0</v>
      </c>
      <c r="U33" s="673"/>
      <c r="V33" s="674">
        <f t="shared" si="8"/>
        <v>0</v>
      </c>
      <c r="W33" s="672">
        <f>'[2]foam fac.'!S33</f>
        <v>0</v>
      </c>
      <c r="X33" s="673"/>
      <c r="Y33" s="773">
        <f t="shared" si="9"/>
        <v>0</v>
      </c>
      <c r="Z33" s="688">
        <f t="shared" si="10"/>
        <v>0</v>
      </c>
      <c r="AA33" s="701">
        <f t="shared" si="10"/>
        <v>0</v>
      </c>
      <c r="AB33" s="690">
        <f t="shared" si="11"/>
        <v>0</v>
      </c>
      <c r="AC33" s="779">
        <f t="shared" si="12"/>
        <v>0</v>
      </c>
      <c r="AD33" s="776">
        <f t="shared" si="12"/>
        <v>0</v>
      </c>
      <c r="AE33" s="777">
        <f t="shared" si="13"/>
        <v>0</v>
      </c>
      <c r="AF33" s="672">
        <f>'[2]foam fac.'!Y33</f>
        <v>0</v>
      </c>
      <c r="AG33" s="673"/>
      <c r="AH33" s="674">
        <f t="shared" si="14"/>
        <v>0</v>
      </c>
      <c r="AI33" s="672">
        <f>'[2]foam fac.'!AB33</f>
        <v>0</v>
      </c>
      <c r="AJ33" s="673"/>
      <c r="AK33" s="674">
        <f t="shared" si="15"/>
        <v>0</v>
      </c>
      <c r="AL33" s="672">
        <f>'[2]foam fac.'!AE33</f>
        <v>0</v>
      </c>
      <c r="AM33" s="673"/>
      <c r="AN33" s="674">
        <f t="shared" si="16"/>
        <v>0</v>
      </c>
      <c r="AO33" s="688">
        <f t="shared" si="17"/>
        <v>0</v>
      </c>
      <c r="AP33" s="689">
        <f t="shared" si="17"/>
        <v>0</v>
      </c>
      <c r="AQ33" s="690">
        <f t="shared" si="18"/>
        <v>0</v>
      </c>
      <c r="AR33" s="672">
        <f>'[2]foam fac.'!AH33</f>
        <v>0</v>
      </c>
      <c r="AS33" s="673"/>
      <c r="AT33" s="674">
        <f t="shared" si="19"/>
        <v>0</v>
      </c>
      <c r="AU33" s="672">
        <f>'[2]foam fac.'!AK33</f>
        <v>0</v>
      </c>
      <c r="AV33" s="673"/>
      <c r="AW33" s="674">
        <f t="shared" si="20"/>
        <v>0</v>
      </c>
      <c r="AX33" s="672">
        <f>'[2]foam fac.'!AN33</f>
        <v>0</v>
      </c>
      <c r="AY33" s="672"/>
      <c r="AZ33" s="773">
        <f t="shared" si="21"/>
        <v>0</v>
      </c>
      <c r="BA33" s="688">
        <f t="shared" si="22"/>
        <v>0</v>
      </c>
      <c r="BB33" s="701">
        <f t="shared" si="22"/>
        <v>0</v>
      </c>
      <c r="BC33" s="706">
        <f t="shared" si="23"/>
        <v>0</v>
      </c>
      <c r="BD33" s="711">
        <f t="shared" si="0"/>
        <v>0</v>
      </c>
      <c r="BE33" s="715">
        <f t="shared" si="1"/>
        <v>0</v>
      </c>
      <c r="BF33" s="716">
        <f t="shared" si="24"/>
        <v>0</v>
      </c>
      <c r="BG33" s="717">
        <f t="shared" si="25"/>
        <v>0</v>
      </c>
      <c r="BH33" s="672">
        <f t="shared" si="26"/>
        <v>0</v>
      </c>
      <c r="BI33" s="677">
        <f t="shared" si="27"/>
        <v>0</v>
      </c>
      <c r="BJ33" s="541"/>
      <c r="BK33" s="380"/>
      <c r="BL33" s="374">
        <f>ROUND(VLOOKUP($B33,Test!$A$6:$K$58,6),0)/1000</f>
        <v>0</v>
      </c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  <c r="CO33" s="380"/>
      <c r="CP33" s="380"/>
      <c r="CQ33" s="380"/>
      <c r="CR33" s="380"/>
      <c r="CS33" s="380"/>
      <c r="CT33" s="380"/>
      <c r="CU33" s="380"/>
      <c r="CV33" s="380"/>
      <c r="CW33" s="380"/>
      <c r="CX33" s="380"/>
      <c r="CY33" s="380"/>
      <c r="CZ33" s="380"/>
      <c r="DA33" s="380"/>
      <c r="DB33" s="380"/>
      <c r="DC33" s="380"/>
      <c r="DD33" s="380"/>
      <c r="DE33" s="380"/>
      <c r="DF33" s="380"/>
      <c r="DG33" s="380"/>
      <c r="DH33" s="380"/>
      <c r="DI33" s="380"/>
      <c r="DJ33" s="380"/>
      <c r="DK33" s="380"/>
      <c r="DL33" s="380"/>
      <c r="DM33" s="380"/>
      <c r="DN33" s="380"/>
      <c r="DO33" s="391"/>
      <c r="DP33" s="391"/>
      <c r="DQ33" s="380"/>
      <c r="DR33" s="380"/>
      <c r="DS33" s="380"/>
      <c r="DT33" s="380"/>
    </row>
    <row r="34" spans="1:124" s="383" customFormat="1" ht="33" customHeight="1">
      <c r="A34" s="388">
        <f t="shared" si="28"/>
        <v>28</v>
      </c>
      <c r="B34" s="399">
        <v>51601</v>
      </c>
      <c r="C34" s="536" t="s">
        <v>24</v>
      </c>
      <c r="D34" s="698" t="s">
        <v>278</v>
      </c>
      <c r="E34" s="672">
        <f>'[2]foam fac.'!D34</f>
        <v>0</v>
      </c>
      <c r="F34" s="673"/>
      <c r="G34" s="674">
        <f t="shared" si="2"/>
        <v>0</v>
      </c>
      <c r="H34" s="672">
        <f>'[2]foam fac.'!G34</f>
        <v>0</v>
      </c>
      <c r="I34" s="673"/>
      <c r="J34" s="674">
        <f t="shared" si="3"/>
        <v>0</v>
      </c>
      <c r="K34" s="672">
        <f>'[2]foam fac.'!J34</f>
        <v>0</v>
      </c>
      <c r="L34" s="673"/>
      <c r="M34" s="773">
        <f t="shared" si="4"/>
        <v>0</v>
      </c>
      <c r="N34" s="688">
        <f t="shared" si="5"/>
        <v>0</v>
      </c>
      <c r="O34" s="689">
        <f t="shared" si="5"/>
        <v>0</v>
      </c>
      <c r="P34" s="690">
        <f t="shared" si="6"/>
        <v>0</v>
      </c>
      <c r="Q34" s="672">
        <f>'[2]foam fac.'!M34</f>
        <v>0</v>
      </c>
      <c r="R34" s="673"/>
      <c r="S34" s="674">
        <f t="shared" si="7"/>
        <v>0</v>
      </c>
      <c r="T34" s="672">
        <f>'[2]foam fac.'!P34</f>
        <v>0</v>
      </c>
      <c r="U34" s="673"/>
      <c r="V34" s="674">
        <f t="shared" si="8"/>
        <v>0</v>
      </c>
      <c r="W34" s="672">
        <f>'[2]foam fac.'!S34</f>
        <v>0</v>
      </c>
      <c r="X34" s="673"/>
      <c r="Y34" s="773">
        <f t="shared" si="9"/>
        <v>0</v>
      </c>
      <c r="Z34" s="688">
        <f t="shared" si="10"/>
        <v>0</v>
      </c>
      <c r="AA34" s="701">
        <f t="shared" si="10"/>
        <v>0</v>
      </c>
      <c r="AB34" s="690">
        <f t="shared" si="11"/>
        <v>0</v>
      </c>
      <c r="AC34" s="779">
        <f t="shared" si="12"/>
        <v>0</v>
      </c>
      <c r="AD34" s="776">
        <f t="shared" si="12"/>
        <v>0</v>
      </c>
      <c r="AE34" s="777">
        <f t="shared" si="13"/>
        <v>0</v>
      </c>
      <c r="AF34" s="672">
        <f>'[2]foam fac.'!Y34</f>
        <v>0</v>
      </c>
      <c r="AG34" s="673"/>
      <c r="AH34" s="674">
        <f t="shared" si="14"/>
        <v>0</v>
      </c>
      <c r="AI34" s="672">
        <f>'[2]foam fac.'!AB34</f>
        <v>0</v>
      </c>
      <c r="AJ34" s="673"/>
      <c r="AK34" s="674">
        <f t="shared" si="15"/>
        <v>0</v>
      </c>
      <c r="AL34" s="672">
        <f>'[2]foam fac.'!AE34</f>
        <v>0</v>
      </c>
      <c r="AM34" s="673"/>
      <c r="AN34" s="674">
        <f t="shared" si="16"/>
        <v>0</v>
      </c>
      <c r="AO34" s="688">
        <f t="shared" si="17"/>
        <v>0</v>
      </c>
      <c r="AP34" s="689">
        <f t="shared" si="17"/>
        <v>0</v>
      </c>
      <c r="AQ34" s="690">
        <f t="shared" si="18"/>
        <v>0</v>
      </c>
      <c r="AR34" s="672">
        <f>'[2]foam fac.'!AH34</f>
        <v>0</v>
      </c>
      <c r="AS34" s="673"/>
      <c r="AT34" s="674">
        <f t="shared" si="19"/>
        <v>0</v>
      </c>
      <c r="AU34" s="672">
        <f>'[2]foam fac.'!AK34</f>
        <v>0</v>
      </c>
      <c r="AV34" s="673"/>
      <c r="AW34" s="674">
        <f t="shared" si="20"/>
        <v>0</v>
      </c>
      <c r="AX34" s="672">
        <f>'[2]foam fac.'!AN34</f>
        <v>0</v>
      </c>
      <c r="AY34" s="672"/>
      <c r="AZ34" s="773">
        <f t="shared" si="21"/>
        <v>0</v>
      </c>
      <c r="BA34" s="688">
        <f t="shared" si="22"/>
        <v>0</v>
      </c>
      <c r="BB34" s="701">
        <f t="shared" si="22"/>
        <v>0</v>
      </c>
      <c r="BC34" s="706">
        <f t="shared" si="23"/>
        <v>0</v>
      </c>
      <c r="BD34" s="711">
        <f t="shared" si="0"/>
        <v>0</v>
      </c>
      <c r="BE34" s="715">
        <f t="shared" si="1"/>
        <v>0</v>
      </c>
      <c r="BF34" s="716">
        <f t="shared" si="24"/>
        <v>0</v>
      </c>
      <c r="BG34" s="717">
        <f t="shared" si="25"/>
        <v>0</v>
      </c>
      <c r="BH34" s="672">
        <f t="shared" si="26"/>
        <v>0</v>
      </c>
      <c r="BI34" s="677">
        <f t="shared" si="27"/>
        <v>0</v>
      </c>
      <c r="BJ34" s="541"/>
      <c r="BK34" s="380"/>
      <c r="BL34" s="374">
        <f>ROUND(VLOOKUP($B34,Test!$A$6:$K$58,6),0)/1000</f>
        <v>0</v>
      </c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  <c r="CO34" s="380"/>
      <c r="CP34" s="380"/>
      <c r="CQ34" s="380"/>
      <c r="CR34" s="380"/>
      <c r="CS34" s="380"/>
      <c r="CT34" s="380"/>
      <c r="CU34" s="380"/>
      <c r="CV34" s="380"/>
      <c r="CW34" s="380"/>
      <c r="CX34" s="380"/>
      <c r="CY34" s="380"/>
      <c r="CZ34" s="380"/>
      <c r="DA34" s="380"/>
      <c r="DB34" s="380"/>
      <c r="DC34" s="380"/>
      <c r="DD34" s="380"/>
      <c r="DE34" s="380"/>
      <c r="DF34" s="380"/>
      <c r="DG34" s="380"/>
      <c r="DH34" s="380"/>
      <c r="DI34" s="380"/>
      <c r="DJ34" s="380"/>
      <c r="DK34" s="380"/>
      <c r="DL34" s="380"/>
      <c r="DM34" s="380"/>
      <c r="DN34" s="380"/>
      <c r="DO34" s="391"/>
      <c r="DP34" s="391"/>
      <c r="DQ34" s="380"/>
      <c r="DR34" s="380"/>
      <c r="DS34" s="380"/>
      <c r="DT34" s="380"/>
    </row>
    <row r="35" spans="1:124" s="383" customFormat="1" ht="33" customHeight="1">
      <c r="A35" s="388">
        <f t="shared" si="28"/>
        <v>29</v>
      </c>
      <c r="B35" s="399">
        <v>51602</v>
      </c>
      <c r="C35" s="536" t="s">
        <v>25</v>
      </c>
      <c r="D35" s="698" t="s">
        <v>279</v>
      </c>
      <c r="E35" s="672">
        <f>'[2]foam fac.'!D35</f>
        <v>0</v>
      </c>
      <c r="F35" s="673"/>
      <c r="G35" s="674">
        <f t="shared" si="2"/>
        <v>0</v>
      </c>
      <c r="H35" s="672">
        <f>'[2]foam fac.'!G35</f>
        <v>0</v>
      </c>
      <c r="I35" s="673"/>
      <c r="J35" s="674">
        <f t="shared" si="3"/>
        <v>0</v>
      </c>
      <c r="K35" s="672">
        <f>'[2]foam fac.'!J35</f>
        <v>0</v>
      </c>
      <c r="L35" s="673"/>
      <c r="M35" s="773">
        <f t="shared" si="4"/>
        <v>0</v>
      </c>
      <c r="N35" s="688">
        <f t="shared" si="5"/>
        <v>0</v>
      </c>
      <c r="O35" s="689">
        <f t="shared" si="5"/>
        <v>0</v>
      </c>
      <c r="P35" s="690">
        <f t="shared" si="6"/>
        <v>0</v>
      </c>
      <c r="Q35" s="672">
        <f>'[2]foam fac.'!M35</f>
        <v>0</v>
      </c>
      <c r="R35" s="673"/>
      <c r="S35" s="674">
        <f t="shared" si="7"/>
        <v>0</v>
      </c>
      <c r="T35" s="672">
        <f>'[2]foam fac.'!P35</f>
        <v>0</v>
      </c>
      <c r="U35" s="673"/>
      <c r="V35" s="674">
        <f t="shared" si="8"/>
        <v>0</v>
      </c>
      <c r="W35" s="672">
        <f>'[2]foam fac.'!S35</f>
        <v>0</v>
      </c>
      <c r="X35" s="673"/>
      <c r="Y35" s="773">
        <f t="shared" si="9"/>
        <v>0</v>
      </c>
      <c r="Z35" s="688">
        <f t="shared" si="10"/>
        <v>0</v>
      </c>
      <c r="AA35" s="701">
        <f t="shared" si="10"/>
        <v>0</v>
      </c>
      <c r="AB35" s="690">
        <f t="shared" si="11"/>
        <v>0</v>
      </c>
      <c r="AC35" s="779">
        <f t="shared" si="12"/>
        <v>0</v>
      </c>
      <c r="AD35" s="776">
        <f t="shared" si="12"/>
        <v>0</v>
      </c>
      <c r="AE35" s="777">
        <f t="shared" si="13"/>
        <v>0</v>
      </c>
      <c r="AF35" s="672">
        <f>'[2]foam fac.'!Y35</f>
        <v>0</v>
      </c>
      <c r="AG35" s="673"/>
      <c r="AH35" s="674">
        <f t="shared" si="14"/>
        <v>0</v>
      </c>
      <c r="AI35" s="672">
        <f>'[2]foam fac.'!AB35</f>
        <v>0</v>
      </c>
      <c r="AJ35" s="673"/>
      <c r="AK35" s="674">
        <f t="shared" si="15"/>
        <v>0</v>
      </c>
      <c r="AL35" s="672">
        <f>'[2]foam fac.'!AE35</f>
        <v>0</v>
      </c>
      <c r="AM35" s="673"/>
      <c r="AN35" s="674">
        <f t="shared" si="16"/>
        <v>0</v>
      </c>
      <c r="AO35" s="688">
        <f t="shared" si="17"/>
        <v>0</v>
      </c>
      <c r="AP35" s="689">
        <f t="shared" si="17"/>
        <v>0</v>
      </c>
      <c r="AQ35" s="690">
        <f t="shared" si="18"/>
        <v>0</v>
      </c>
      <c r="AR35" s="672">
        <f>'[2]foam fac.'!AH35</f>
        <v>0</v>
      </c>
      <c r="AS35" s="673"/>
      <c r="AT35" s="674">
        <f t="shared" si="19"/>
        <v>0</v>
      </c>
      <c r="AU35" s="672">
        <f>'[2]foam fac.'!AK35</f>
        <v>0</v>
      </c>
      <c r="AV35" s="673"/>
      <c r="AW35" s="674">
        <f t="shared" si="20"/>
        <v>0</v>
      </c>
      <c r="AX35" s="672">
        <f>'[2]foam fac.'!AN35</f>
        <v>0</v>
      </c>
      <c r="AY35" s="672"/>
      <c r="AZ35" s="773">
        <f t="shared" si="21"/>
        <v>0</v>
      </c>
      <c r="BA35" s="688">
        <f t="shared" si="22"/>
        <v>0</v>
      </c>
      <c r="BB35" s="701">
        <f t="shared" si="22"/>
        <v>0</v>
      </c>
      <c r="BC35" s="706">
        <f t="shared" si="23"/>
        <v>0</v>
      </c>
      <c r="BD35" s="711">
        <f t="shared" si="0"/>
        <v>0</v>
      </c>
      <c r="BE35" s="715">
        <f t="shared" si="1"/>
        <v>0</v>
      </c>
      <c r="BF35" s="716">
        <f t="shared" si="24"/>
        <v>0</v>
      </c>
      <c r="BG35" s="717">
        <f t="shared" si="25"/>
        <v>0</v>
      </c>
      <c r="BH35" s="672">
        <f t="shared" si="26"/>
        <v>0</v>
      </c>
      <c r="BI35" s="677">
        <f t="shared" si="27"/>
        <v>0</v>
      </c>
      <c r="BJ35" s="541"/>
      <c r="BK35" s="380"/>
      <c r="BL35" s="374">
        <f>ROUND(VLOOKUP($B35,Test!$A$6:$K$58,6),0)/1000</f>
        <v>0</v>
      </c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  <c r="CG35" s="380"/>
      <c r="CH35" s="380"/>
      <c r="CI35" s="380"/>
      <c r="CJ35" s="380"/>
      <c r="CK35" s="380"/>
      <c r="CL35" s="380"/>
      <c r="CM35" s="380"/>
      <c r="CN35" s="380"/>
      <c r="CO35" s="380"/>
      <c r="CP35" s="380"/>
      <c r="CQ35" s="380"/>
      <c r="CR35" s="380"/>
      <c r="CS35" s="380"/>
      <c r="CT35" s="380"/>
      <c r="CU35" s="380"/>
      <c r="CV35" s="380"/>
      <c r="CW35" s="380"/>
      <c r="CX35" s="380"/>
      <c r="CY35" s="380"/>
      <c r="CZ35" s="380"/>
      <c r="DA35" s="380"/>
      <c r="DB35" s="380"/>
      <c r="DC35" s="380"/>
      <c r="DD35" s="380"/>
      <c r="DE35" s="380"/>
      <c r="DF35" s="380"/>
      <c r="DG35" s="380"/>
      <c r="DH35" s="380"/>
      <c r="DI35" s="380"/>
      <c r="DJ35" s="380"/>
      <c r="DK35" s="380"/>
      <c r="DL35" s="380"/>
      <c r="DM35" s="380"/>
      <c r="DN35" s="380"/>
      <c r="DO35" s="391"/>
      <c r="DP35" s="391"/>
      <c r="DQ35" s="380"/>
      <c r="DR35" s="380"/>
      <c r="DS35" s="380"/>
      <c r="DT35" s="380"/>
    </row>
    <row r="36" spans="1:124" s="383" customFormat="1" ht="33" customHeight="1">
      <c r="A36" s="388">
        <f t="shared" si="28"/>
        <v>30</v>
      </c>
      <c r="B36" s="399">
        <v>51603</v>
      </c>
      <c r="C36" s="536" t="s">
        <v>26</v>
      </c>
      <c r="D36" s="698" t="s">
        <v>280</v>
      </c>
      <c r="E36" s="672">
        <f>'[2]foam fac.'!D36</f>
        <v>0</v>
      </c>
      <c r="F36" s="673"/>
      <c r="G36" s="674">
        <f t="shared" si="2"/>
        <v>0</v>
      </c>
      <c r="H36" s="672">
        <f>'[2]foam fac.'!G36</f>
        <v>0</v>
      </c>
      <c r="I36" s="673"/>
      <c r="J36" s="674">
        <f t="shared" si="3"/>
        <v>0</v>
      </c>
      <c r="K36" s="672">
        <f>'[2]foam fac.'!J36</f>
        <v>0</v>
      </c>
      <c r="L36" s="673"/>
      <c r="M36" s="773">
        <f t="shared" si="4"/>
        <v>0</v>
      </c>
      <c r="N36" s="688">
        <f t="shared" si="5"/>
        <v>0</v>
      </c>
      <c r="O36" s="689">
        <f t="shared" si="5"/>
        <v>0</v>
      </c>
      <c r="P36" s="690">
        <f t="shared" si="6"/>
        <v>0</v>
      </c>
      <c r="Q36" s="672">
        <f>'[2]foam fac.'!M36</f>
        <v>0</v>
      </c>
      <c r="R36" s="673"/>
      <c r="S36" s="674">
        <f t="shared" si="7"/>
        <v>0</v>
      </c>
      <c r="T36" s="672">
        <f>'[2]foam fac.'!P36</f>
        <v>0</v>
      </c>
      <c r="U36" s="673"/>
      <c r="V36" s="674">
        <f t="shared" si="8"/>
        <v>0</v>
      </c>
      <c r="W36" s="672">
        <f>'[2]foam fac.'!S36</f>
        <v>0</v>
      </c>
      <c r="X36" s="673"/>
      <c r="Y36" s="773">
        <f t="shared" si="9"/>
        <v>0</v>
      </c>
      <c r="Z36" s="688">
        <f t="shared" si="10"/>
        <v>0</v>
      </c>
      <c r="AA36" s="701">
        <f t="shared" si="10"/>
        <v>0</v>
      </c>
      <c r="AB36" s="690">
        <f t="shared" si="11"/>
        <v>0</v>
      </c>
      <c r="AC36" s="779">
        <f t="shared" si="12"/>
        <v>0</v>
      </c>
      <c r="AD36" s="776">
        <f t="shared" si="12"/>
        <v>0</v>
      </c>
      <c r="AE36" s="777">
        <f t="shared" si="13"/>
        <v>0</v>
      </c>
      <c r="AF36" s="672">
        <f>'[2]foam fac.'!Y36</f>
        <v>0</v>
      </c>
      <c r="AG36" s="673"/>
      <c r="AH36" s="674">
        <f t="shared" si="14"/>
        <v>0</v>
      </c>
      <c r="AI36" s="672">
        <f>'[2]foam fac.'!AB36</f>
        <v>0</v>
      </c>
      <c r="AJ36" s="673"/>
      <c r="AK36" s="674">
        <f t="shared" si="15"/>
        <v>0</v>
      </c>
      <c r="AL36" s="672">
        <f>'[2]foam fac.'!AE36</f>
        <v>0</v>
      </c>
      <c r="AM36" s="673"/>
      <c r="AN36" s="674">
        <f t="shared" si="16"/>
        <v>0</v>
      </c>
      <c r="AO36" s="688">
        <f t="shared" si="17"/>
        <v>0</v>
      </c>
      <c r="AP36" s="689">
        <f t="shared" si="17"/>
        <v>0</v>
      </c>
      <c r="AQ36" s="690">
        <f t="shared" si="18"/>
        <v>0</v>
      </c>
      <c r="AR36" s="672">
        <f>'[2]foam fac.'!AH36</f>
        <v>0</v>
      </c>
      <c r="AS36" s="673"/>
      <c r="AT36" s="674">
        <f t="shared" si="19"/>
        <v>0</v>
      </c>
      <c r="AU36" s="672">
        <f>'[2]foam fac.'!AK36</f>
        <v>0</v>
      </c>
      <c r="AV36" s="673"/>
      <c r="AW36" s="674">
        <f t="shared" si="20"/>
        <v>0</v>
      </c>
      <c r="AX36" s="672">
        <f>'[2]foam fac.'!AN36</f>
        <v>0</v>
      </c>
      <c r="AY36" s="672"/>
      <c r="AZ36" s="773">
        <f t="shared" si="21"/>
        <v>0</v>
      </c>
      <c r="BA36" s="688">
        <f t="shared" si="22"/>
        <v>0</v>
      </c>
      <c r="BB36" s="701">
        <f t="shared" si="22"/>
        <v>0</v>
      </c>
      <c r="BC36" s="706">
        <f t="shared" si="23"/>
        <v>0</v>
      </c>
      <c r="BD36" s="711">
        <f t="shared" si="0"/>
        <v>0</v>
      </c>
      <c r="BE36" s="715">
        <f t="shared" si="1"/>
        <v>0</v>
      </c>
      <c r="BF36" s="716">
        <f t="shared" si="24"/>
        <v>0</v>
      </c>
      <c r="BG36" s="717">
        <f t="shared" si="25"/>
        <v>0</v>
      </c>
      <c r="BH36" s="672">
        <f t="shared" si="26"/>
        <v>0</v>
      </c>
      <c r="BI36" s="677">
        <f t="shared" si="27"/>
        <v>0</v>
      </c>
      <c r="BJ36" s="541"/>
      <c r="BK36" s="380"/>
      <c r="BL36" s="374">
        <f>ROUND(VLOOKUP($B36,Test!$A$6:$K$58,6),0)/1000</f>
        <v>0</v>
      </c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  <c r="CO36" s="380"/>
      <c r="CP36" s="380"/>
      <c r="CQ36" s="380"/>
      <c r="CR36" s="380"/>
      <c r="CS36" s="380"/>
      <c r="CT36" s="380"/>
      <c r="CU36" s="380"/>
      <c r="CV36" s="380"/>
      <c r="CW36" s="380"/>
      <c r="CX36" s="380"/>
      <c r="CY36" s="380"/>
      <c r="CZ36" s="380"/>
      <c r="DA36" s="380"/>
      <c r="DB36" s="380"/>
      <c r="DC36" s="380"/>
      <c r="DD36" s="380"/>
      <c r="DE36" s="380"/>
      <c r="DF36" s="380"/>
      <c r="DG36" s="380"/>
      <c r="DH36" s="380"/>
      <c r="DI36" s="380"/>
      <c r="DJ36" s="380"/>
      <c r="DK36" s="380"/>
      <c r="DL36" s="380"/>
      <c r="DM36" s="380"/>
      <c r="DN36" s="380"/>
      <c r="DO36" s="391"/>
      <c r="DP36" s="391"/>
      <c r="DQ36" s="380"/>
      <c r="DR36" s="380"/>
      <c r="DS36" s="380"/>
      <c r="DT36" s="380"/>
    </row>
    <row r="37" spans="1:124" s="383" customFormat="1" ht="33" customHeight="1">
      <c r="A37" s="388">
        <f t="shared" si="28"/>
        <v>31</v>
      </c>
      <c r="B37" s="399">
        <v>51604</v>
      </c>
      <c r="C37" s="536" t="s">
        <v>27</v>
      </c>
      <c r="D37" s="698" t="s">
        <v>281</v>
      </c>
      <c r="E37" s="672">
        <f>'[2]foam fac.'!D37</f>
        <v>0</v>
      </c>
      <c r="F37" s="673"/>
      <c r="G37" s="674">
        <f t="shared" si="2"/>
        <v>0</v>
      </c>
      <c r="H37" s="672">
        <f>'[2]foam fac.'!G37</f>
        <v>0</v>
      </c>
      <c r="I37" s="673"/>
      <c r="J37" s="674">
        <f t="shared" si="3"/>
        <v>0</v>
      </c>
      <c r="K37" s="672">
        <f>'[2]foam fac.'!J37</f>
        <v>0</v>
      </c>
      <c r="L37" s="673"/>
      <c r="M37" s="773">
        <f t="shared" si="4"/>
        <v>0</v>
      </c>
      <c r="N37" s="688">
        <f t="shared" si="5"/>
        <v>0</v>
      </c>
      <c r="O37" s="689">
        <f t="shared" si="5"/>
        <v>0</v>
      </c>
      <c r="P37" s="690">
        <f t="shared" si="6"/>
        <v>0</v>
      </c>
      <c r="Q37" s="672">
        <f>'[2]foam fac.'!M37</f>
        <v>0</v>
      </c>
      <c r="R37" s="673"/>
      <c r="S37" s="674">
        <f t="shared" si="7"/>
        <v>0</v>
      </c>
      <c r="T37" s="672">
        <f>'[2]foam fac.'!P37</f>
        <v>0</v>
      </c>
      <c r="U37" s="673"/>
      <c r="V37" s="674">
        <f t="shared" si="8"/>
        <v>0</v>
      </c>
      <c r="W37" s="672">
        <f>'[2]foam fac.'!S37</f>
        <v>0</v>
      </c>
      <c r="X37" s="673"/>
      <c r="Y37" s="773">
        <f t="shared" si="9"/>
        <v>0</v>
      </c>
      <c r="Z37" s="688">
        <f t="shared" si="10"/>
        <v>0</v>
      </c>
      <c r="AA37" s="701">
        <f t="shared" si="10"/>
        <v>0</v>
      </c>
      <c r="AB37" s="690">
        <f t="shared" si="11"/>
        <v>0</v>
      </c>
      <c r="AC37" s="779">
        <f t="shared" si="12"/>
        <v>0</v>
      </c>
      <c r="AD37" s="776">
        <f t="shared" si="12"/>
        <v>0</v>
      </c>
      <c r="AE37" s="777">
        <f t="shared" si="13"/>
        <v>0</v>
      </c>
      <c r="AF37" s="672">
        <f>'[2]foam fac.'!Y37</f>
        <v>0</v>
      </c>
      <c r="AG37" s="673"/>
      <c r="AH37" s="674">
        <f t="shared" si="14"/>
        <v>0</v>
      </c>
      <c r="AI37" s="672">
        <f>'[2]foam fac.'!AB37</f>
        <v>0</v>
      </c>
      <c r="AJ37" s="673"/>
      <c r="AK37" s="674">
        <f t="shared" si="15"/>
        <v>0</v>
      </c>
      <c r="AL37" s="672">
        <f>'[2]foam fac.'!AE37</f>
        <v>0</v>
      </c>
      <c r="AM37" s="673"/>
      <c r="AN37" s="674">
        <f t="shared" si="16"/>
        <v>0</v>
      </c>
      <c r="AO37" s="688">
        <f t="shared" si="17"/>
        <v>0</v>
      </c>
      <c r="AP37" s="689">
        <f t="shared" si="17"/>
        <v>0</v>
      </c>
      <c r="AQ37" s="690">
        <f t="shared" si="18"/>
        <v>0</v>
      </c>
      <c r="AR37" s="672">
        <f>'[2]foam fac.'!AH37</f>
        <v>0</v>
      </c>
      <c r="AS37" s="673"/>
      <c r="AT37" s="674">
        <f t="shared" si="19"/>
        <v>0</v>
      </c>
      <c r="AU37" s="672">
        <f>'[2]foam fac.'!AK37</f>
        <v>0</v>
      </c>
      <c r="AV37" s="673"/>
      <c r="AW37" s="674">
        <f t="shared" si="20"/>
        <v>0</v>
      </c>
      <c r="AX37" s="672">
        <f>'[2]foam fac.'!AN37</f>
        <v>0</v>
      </c>
      <c r="AY37" s="672"/>
      <c r="AZ37" s="773">
        <f t="shared" si="21"/>
        <v>0</v>
      </c>
      <c r="BA37" s="688">
        <f t="shared" si="22"/>
        <v>0</v>
      </c>
      <c r="BB37" s="701">
        <f t="shared" si="22"/>
        <v>0</v>
      </c>
      <c r="BC37" s="706">
        <f t="shared" si="23"/>
        <v>0</v>
      </c>
      <c r="BD37" s="711">
        <f t="shared" si="0"/>
        <v>0</v>
      </c>
      <c r="BE37" s="715">
        <f t="shared" si="1"/>
        <v>0</v>
      </c>
      <c r="BF37" s="716">
        <f t="shared" si="24"/>
        <v>0</v>
      </c>
      <c r="BG37" s="717">
        <f t="shared" si="25"/>
        <v>0</v>
      </c>
      <c r="BH37" s="672">
        <f t="shared" si="26"/>
        <v>0</v>
      </c>
      <c r="BI37" s="677">
        <f t="shared" si="27"/>
        <v>0</v>
      </c>
      <c r="BJ37" s="541"/>
      <c r="BK37" s="380"/>
      <c r="BL37" s="374">
        <f>ROUND(VLOOKUP($B37,Test!$A$6:$K$58,6),0)/1000</f>
        <v>0</v>
      </c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  <c r="CO37" s="380"/>
      <c r="CP37" s="380"/>
      <c r="CQ37" s="380"/>
      <c r="CR37" s="380"/>
      <c r="CS37" s="380"/>
      <c r="CT37" s="380"/>
      <c r="CU37" s="380"/>
      <c r="CV37" s="380"/>
      <c r="CW37" s="380"/>
      <c r="CX37" s="380"/>
      <c r="CY37" s="380"/>
      <c r="CZ37" s="380"/>
      <c r="DA37" s="380"/>
      <c r="DB37" s="380"/>
      <c r="DC37" s="380"/>
      <c r="DD37" s="380"/>
      <c r="DE37" s="380"/>
      <c r="DF37" s="380"/>
      <c r="DG37" s="380"/>
      <c r="DH37" s="380"/>
      <c r="DI37" s="380"/>
      <c r="DJ37" s="380"/>
      <c r="DK37" s="380"/>
      <c r="DL37" s="380"/>
      <c r="DM37" s="380"/>
      <c r="DN37" s="380"/>
      <c r="DO37" s="391"/>
      <c r="DP37" s="391"/>
      <c r="DQ37" s="380"/>
      <c r="DR37" s="380"/>
      <c r="DS37" s="380"/>
      <c r="DT37" s="380"/>
    </row>
    <row r="38" spans="1:124" s="383" customFormat="1" ht="33" customHeight="1">
      <c r="A38" s="388">
        <f t="shared" si="28"/>
        <v>32</v>
      </c>
      <c r="B38" s="399">
        <v>51605</v>
      </c>
      <c r="C38" s="536" t="s">
        <v>28</v>
      </c>
      <c r="D38" s="698" t="s">
        <v>282</v>
      </c>
      <c r="E38" s="672">
        <f>'[2]foam fac.'!D38</f>
        <v>0</v>
      </c>
      <c r="F38" s="673"/>
      <c r="G38" s="674">
        <f t="shared" si="2"/>
        <v>0</v>
      </c>
      <c r="H38" s="672">
        <f>'[2]foam fac.'!G38</f>
        <v>0</v>
      </c>
      <c r="I38" s="673"/>
      <c r="J38" s="674">
        <f t="shared" si="3"/>
        <v>0</v>
      </c>
      <c r="K38" s="672">
        <f>'[2]foam fac.'!J38</f>
        <v>0</v>
      </c>
      <c r="L38" s="673"/>
      <c r="M38" s="773">
        <f t="shared" si="4"/>
        <v>0</v>
      </c>
      <c r="N38" s="688">
        <f t="shared" si="5"/>
        <v>0</v>
      </c>
      <c r="O38" s="689">
        <f t="shared" si="5"/>
        <v>0</v>
      </c>
      <c r="P38" s="690">
        <f t="shared" si="6"/>
        <v>0</v>
      </c>
      <c r="Q38" s="672">
        <f>'[2]foam fac.'!M38</f>
        <v>0</v>
      </c>
      <c r="R38" s="673"/>
      <c r="S38" s="674">
        <f t="shared" si="7"/>
        <v>0</v>
      </c>
      <c r="T38" s="672">
        <f>'[2]foam fac.'!P38</f>
        <v>0</v>
      </c>
      <c r="U38" s="673"/>
      <c r="V38" s="674">
        <f t="shared" si="8"/>
        <v>0</v>
      </c>
      <c r="W38" s="672">
        <f>'[2]foam fac.'!S38</f>
        <v>0</v>
      </c>
      <c r="X38" s="673"/>
      <c r="Y38" s="773">
        <f t="shared" si="9"/>
        <v>0</v>
      </c>
      <c r="Z38" s="688">
        <f t="shared" si="10"/>
        <v>0</v>
      </c>
      <c r="AA38" s="701">
        <f t="shared" si="10"/>
        <v>0</v>
      </c>
      <c r="AB38" s="690">
        <f t="shared" si="11"/>
        <v>0</v>
      </c>
      <c r="AC38" s="779">
        <f t="shared" si="12"/>
        <v>0</v>
      </c>
      <c r="AD38" s="776">
        <f t="shared" si="12"/>
        <v>0</v>
      </c>
      <c r="AE38" s="777">
        <f t="shared" si="13"/>
        <v>0</v>
      </c>
      <c r="AF38" s="672">
        <f>'[2]foam fac.'!Y38</f>
        <v>0</v>
      </c>
      <c r="AG38" s="673"/>
      <c r="AH38" s="674">
        <f t="shared" si="14"/>
        <v>0</v>
      </c>
      <c r="AI38" s="672">
        <f>'[2]foam fac.'!AB38</f>
        <v>0</v>
      </c>
      <c r="AJ38" s="673"/>
      <c r="AK38" s="674">
        <f t="shared" si="15"/>
        <v>0</v>
      </c>
      <c r="AL38" s="672">
        <f>'[2]foam fac.'!AE38</f>
        <v>0</v>
      </c>
      <c r="AM38" s="673"/>
      <c r="AN38" s="674">
        <f t="shared" si="16"/>
        <v>0</v>
      </c>
      <c r="AO38" s="688">
        <f t="shared" si="17"/>
        <v>0</v>
      </c>
      <c r="AP38" s="689">
        <f t="shared" si="17"/>
        <v>0</v>
      </c>
      <c r="AQ38" s="690">
        <f t="shared" si="18"/>
        <v>0</v>
      </c>
      <c r="AR38" s="672">
        <f>'[2]foam fac.'!AH38</f>
        <v>0</v>
      </c>
      <c r="AS38" s="673"/>
      <c r="AT38" s="674">
        <f t="shared" si="19"/>
        <v>0</v>
      </c>
      <c r="AU38" s="672">
        <f>'[2]foam fac.'!AK38</f>
        <v>0</v>
      </c>
      <c r="AV38" s="673"/>
      <c r="AW38" s="674">
        <f t="shared" si="20"/>
        <v>0</v>
      </c>
      <c r="AX38" s="672">
        <f>'[2]foam fac.'!AN38</f>
        <v>0</v>
      </c>
      <c r="AY38" s="672"/>
      <c r="AZ38" s="773">
        <f t="shared" si="21"/>
        <v>0</v>
      </c>
      <c r="BA38" s="688">
        <f t="shared" si="22"/>
        <v>0</v>
      </c>
      <c r="BB38" s="701">
        <f t="shared" si="22"/>
        <v>0</v>
      </c>
      <c r="BC38" s="706">
        <f t="shared" si="23"/>
        <v>0</v>
      </c>
      <c r="BD38" s="711">
        <f t="shared" si="0"/>
        <v>0</v>
      </c>
      <c r="BE38" s="715">
        <f t="shared" si="1"/>
        <v>0</v>
      </c>
      <c r="BF38" s="716">
        <f t="shared" si="24"/>
        <v>0</v>
      </c>
      <c r="BG38" s="717">
        <f t="shared" si="25"/>
        <v>0</v>
      </c>
      <c r="BH38" s="672">
        <f t="shared" si="26"/>
        <v>0</v>
      </c>
      <c r="BI38" s="677">
        <f t="shared" si="27"/>
        <v>0</v>
      </c>
      <c r="BJ38" s="541"/>
      <c r="BK38" s="380"/>
      <c r="BL38" s="374">
        <f>ROUND(VLOOKUP($B38,Test!$A$6:$K$58,6),0)/1000</f>
        <v>0</v>
      </c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  <c r="CO38" s="380"/>
      <c r="CP38" s="380"/>
      <c r="CQ38" s="380"/>
      <c r="CR38" s="380"/>
      <c r="CS38" s="380"/>
      <c r="CT38" s="380"/>
      <c r="CU38" s="380"/>
      <c r="CV38" s="380"/>
      <c r="CW38" s="380"/>
      <c r="CX38" s="380"/>
      <c r="CY38" s="380"/>
      <c r="CZ38" s="380"/>
      <c r="DA38" s="380"/>
      <c r="DB38" s="380"/>
      <c r="DC38" s="380"/>
      <c r="DD38" s="380"/>
      <c r="DE38" s="380"/>
      <c r="DF38" s="380"/>
      <c r="DG38" s="380"/>
      <c r="DH38" s="380"/>
      <c r="DI38" s="380"/>
      <c r="DJ38" s="380"/>
      <c r="DK38" s="380"/>
      <c r="DL38" s="380"/>
      <c r="DM38" s="380"/>
      <c r="DN38" s="380"/>
      <c r="DO38" s="391"/>
      <c r="DP38" s="391"/>
      <c r="DQ38" s="380"/>
      <c r="DR38" s="380"/>
      <c r="DS38" s="380"/>
      <c r="DT38" s="380"/>
    </row>
    <row r="39" spans="1:124" s="383" customFormat="1" ht="33" customHeight="1">
      <c r="A39" s="388">
        <f t="shared" si="28"/>
        <v>33</v>
      </c>
      <c r="B39" s="399">
        <v>51606</v>
      </c>
      <c r="C39" s="536" t="s">
        <v>29</v>
      </c>
      <c r="D39" s="698" t="s">
        <v>283</v>
      </c>
      <c r="E39" s="672">
        <f>'[2]foam fac.'!D39</f>
        <v>0</v>
      </c>
      <c r="F39" s="673"/>
      <c r="G39" s="674">
        <f t="shared" si="2"/>
        <v>0</v>
      </c>
      <c r="H39" s="672">
        <f>'[2]foam fac.'!G39</f>
        <v>0</v>
      </c>
      <c r="I39" s="673"/>
      <c r="J39" s="674">
        <f t="shared" si="3"/>
        <v>0</v>
      </c>
      <c r="K39" s="672">
        <f>'[2]foam fac.'!J39</f>
        <v>0</v>
      </c>
      <c r="L39" s="673"/>
      <c r="M39" s="773">
        <f t="shared" si="4"/>
        <v>0</v>
      </c>
      <c r="N39" s="688">
        <f t="shared" si="5"/>
        <v>0</v>
      </c>
      <c r="O39" s="689">
        <f t="shared" si="5"/>
        <v>0</v>
      </c>
      <c r="P39" s="690">
        <f t="shared" si="6"/>
        <v>0</v>
      </c>
      <c r="Q39" s="672">
        <f>'[2]foam fac.'!M39</f>
        <v>0</v>
      </c>
      <c r="R39" s="673"/>
      <c r="S39" s="674">
        <f t="shared" si="7"/>
        <v>0</v>
      </c>
      <c r="T39" s="672">
        <f>'[2]foam fac.'!P39</f>
        <v>0</v>
      </c>
      <c r="U39" s="673"/>
      <c r="V39" s="674">
        <f t="shared" si="8"/>
        <v>0</v>
      </c>
      <c r="W39" s="672">
        <f>'[2]foam fac.'!S39</f>
        <v>0</v>
      </c>
      <c r="X39" s="673"/>
      <c r="Y39" s="773">
        <f t="shared" si="9"/>
        <v>0</v>
      </c>
      <c r="Z39" s="688">
        <f t="shared" si="10"/>
        <v>0</v>
      </c>
      <c r="AA39" s="701">
        <f t="shared" si="10"/>
        <v>0</v>
      </c>
      <c r="AB39" s="690">
        <f t="shared" si="11"/>
        <v>0</v>
      </c>
      <c r="AC39" s="779">
        <f t="shared" si="12"/>
        <v>0</v>
      </c>
      <c r="AD39" s="776">
        <f t="shared" si="12"/>
        <v>0</v>
      </c>
      <c r="AE39" s="777">
        <f t="shared" si="13"/>
        <v>0</v>
      </c>
      <c r="AF39" s="672">
        <f>'[2]foam fac.'!Y39</f>
        <v>0</v>
      </c>
      <c r="AG39" s="673"/>
      <c r="AH39" s="674">
        <f t="shared" si="14"/>
        <v>0</v>
      </c>
      <c r="AI39" s="672">
        <f>'[2]foam fac.'!AB39</f>
        <v>0</v>
      </c>
      <c r="AJ39" s="673"/>
      <c r="AK39" s="674">
        <f t="shared" si="15"/>
        <v>0</v>
      </c>
      <c r="AL39" s="672">
        <f>'[2]foam fac.'!AE39</f>
        <v>0</v>
      </c>
      <c r="AM39" s="673"/>
      <c r="AN39" s="674">
        <f t="shared" si="16"/>
        <v>0</v>
      </c>
      <c r="AO39" s="688">
        <f t="shared" si="17"/>
        <v>0</v>
      </c>
      <c r="AP39" s="689">
        <f t="shared" si="17"/>
        <v>0</v>
      </c>
      <c r="AQ39" s="690">
        <f t="shared" si="18"/>
        <v>0</v>
      </c>
      <c r="AR39" s="672">
        <f>'[2]foam fac.'!AH39</f>
        <v>0</v>
      </c>
      <c r="AS39" s="673"/>
      <c r="AT39" s="674">
        <f t="shared" si="19"/>
        <v>0</v>
      </c>
      <c r="AU39" s="672">
        <f>'[2]foam fac.'!AK39</f>
        <v>0</v>
      </c>
      <c r="AV39" s="673"/>
      <c r="AW39" s="674">
        <f t="shared" si="20"/>
        <v>0</v>
      </c>
      <c r="AX39" s="672">
        <f>'[2]foam fac.'!AN39</f>
        <v>0</v>
      </c>
      <c r="AY39" s="672"/>
      <c r="AZ39" s="773">
        <f t="shared" si="21"/>
        <v>0</v>
      </c>
      <c r="BA39" s="688">
        <f t="shared" si="22"/>
        <v>0</v>
      </c>
      <c r="BB39" s="701">
        <f t="shared" si="22"/>
        <v>0</v>
      </c>
      <c r="BC39" s="706">
        <f t="shared" si="23"/>
        <v>0</v>
      </c>
      <c r="BD39" s="711">
        <f t="shared" si="0"/>
        <v>0</v>
      </c>
      <c r="BE39" s="715">
        <f t="shared" si="1"/>
        <v>0</v>
      </c>
      <c r="BF39" s="716">
        <f t="shared" si="24"/>
        <v>0</v>
      </c>
      <c r="BG39" s="717">
        <f t="shared" si="25"/>
        <v>0</v>
      </c>
      <c r="BH39" s="672">
        <f t="shared" si="26"/>
        <v>0</v>
      </c>
      <c r="BI39" s="677">
        <f t="shared" si="27"/>
        <v>0</v>
      </c>
      <c r="BJ39" s="541"/>
      <c r="BK39" s="380"/>
      <c r="BL39" s="374">
        <f>ROUND(VLOOKUP($B39,Test!$A$6:$K$58,6),0)/1000</f>
        <v>0</v>
      </c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  <c r="CO39" s="380"/>
      <c r="CP39" s="380"/>
      <c r="CQ39" s="380"/>
      <c r="CR39" s="380"/>
      <c r="CS39" s="380"/>
      <c r="CT39" s="380"/>
      <c r="CU39" s="380"/>
      <c r="CV39" s="380"/>
      <c r="CW39" s="380"/>
      <c r="CX39" s="380"/>
      <c r="CY39" s="380"/>
      <c r="CZ39" s="380"/>
      <c r="DA39" s="380"/>
      <c r="DB39" s="380"/>
      <c r="DC39" s="380"/>
      <c r="DD39" s="380"/>
      <c r="DE39" s="380"/>
      <c r="DF39" s="380"/>
      <c r="DG39" s="380"/>
      <c r="DH39" s="380"/>
      <c r="DI39" s="380"/>
      <c r="DJ39" s="380"/>
      <c r="DK39" s="380"/>
      <c r="DL39" s="380"/>
      <c r="DM39" s="380"/>
      <c r="DN39" s="380"/>
      <c r="DO39" s="391"/>
      <c r="DP39" s="391"/>
      <c r="DQ39" s="380"/>
      <c r="DR39" s="380"/>
      <c r="DS39" s="380"/>
      <c r="DT39" s="380"/>
    </row>
    <row r="40" spans="1:124" s="383" customFormat="1" ht="33" customHeight="1">
      <c r="A40" s="388">
        <f t="shared" si="28"/>
        <v>34</v>
      </c>
      <c r="B40" s="399">
        <v>51607</v>
      </c>
      <c r="C40" s="536" t="s">
        <v>242</v>
      </c>
      <c r="D40" s="698" t="s">
        <v>284</v>
      </c>
      <c r="E40" s="672">
        <f>'[2]foam fac.'!D40</f>
        <v>0</v>
      </c>
      <c r="F40" s="673"/>
      <c r="G40" s="674">
        <f t="shared" si="2"/>
        <v>0</v>
      </c>
      <c r="H40" s="672">
        <f>'[2]foam fac.'!G40</f>
        <v>0</v>
      </c>
      <c r="I40" s="673"/>
      <c r="J40" s="674">
        <f t="shared" si="3"/>
        <v>0</v>
      </c>
      <c r="K40" s="672">
        <f>'[2]foam fac.'!J40</f>
        <v>0</v>
      </c>
      <c r="L40" s="673"/>
      <c r="M40" s="773">
        <f t="shared" si="4"/>
        <v>0</v>
      </c>
      <c r="N40" s="688">
        <f t="shared" si="5"/>
        <v>0</v>
      </c>
      <c r="O40" s="689">
        <f t="shared" si="5"/>
        <v>0</v>
      </c>
      <c r="P40" s="690">
        <f t="shared" si="6"/>
        <v>0</v>
      </c>
      <c r="Q40" s="672">
        <f>'[2]foam fac.'!M40</f>
        <v>0</v>
      </c>
      <c r="R40" s="673"/>
      <c r="S40" s="674">
        <f t="shared" si="7"/>
        <v>0</v>
      </c>
      <c r="T40" s="672">
        <f>'[2]foam fac.'!P40</f>
        <v>0</v>
      </c>
      <c r="U40" s="673"/>
      <c r="V40" s="674">
        <f t="shared" si="8"/>
        <v>0</v>
      </c>
      <c r="W40" s="672">
        <f>'[2]foam fac.'!S40</f>
        <v>0</v>
      </c>
      <c r="X40" s="673"/>
      <c r="Y40" s="773">
        <f t="shared" si="9"/>
        <v>0</v>
      </c>
      <c r="Z40" s="688">
        <f t="shared" si="10"/>
        <v>0</v>
      </c>
      <c r="AA40" s="701">
        <f t="shared" si="10"/>
        <v>0</v>
      </c>
      <c r="AB40" s="690">
        <f t="shared" si="11"/>
        <v>0</v>
      </c>
      <c r="AC40" s="779">
        <f t="shared" si="12"/>
        <v>0</v>
      </c>
      <c r="AD40" s="776">
        <f t="shared" si="12"/>
        <v>0</v>
      </c>
      <c r="AE40" s="777">
        <f t="shared" si="13"/>
        <v>0</v>
      </c>
      <c r="AF40" s="672">
        <f>'[2]foam fac.'!Y40</f>
        <v>0</v>
      </c>
      <c r="AG40" s="673"/>
      <c r="AH40" s="674">
        <f t="shared" si="14"/>
        <v>0</v>
      </c>
      <c r="AI40" s="672">
        <f>'[2]foam fac.'!AB40</f>
        <v>0</v>
      </c>
      <c r="AJ40" s="673"/>
      <c r="AK40" s="674">
        <f t="shared" si="15"/>
        <v>0</v>
      </c>
      <c r="AL40" s="672">
        <f>'[2]foam fac.'!AE40</f>
        <v>0</v>
      </c>
      <c r="AM40" s="673"/>
      <c r="AN40" s="674">
        <f t="shared" si="16"/>
        <v>0</v>
      </c>
      <c r="AO40" s="688">
        <f t="shared" si="17"/>
        <v>0</v>
      </c>
      <c r="AP40" s="689">
        <f t="shared" si="17"/>
        <v>0</v>
      </c>
      <c r="AQ40" s="690">
        <f t="shared" si="18"/>
        <v>0</v>
      </c>
      <c r="AR40" s="672">
        <f>'[2]foam fac.'!AH40</f>
        <v>0</v>
      </c>
      <c r="AS40" s="673"/>
      <c r="AT40" s="674">
        <f t="shared" si="19"/>
        <v>0</v>
      </c>
      <c r="AU40" s="672">
        <f>'[2]foam fac.'!AK40</f>
        <v>0</v>
      </c>
      <c r="AV40" s="673"/>
      <c r="AW40" s="674">
        <f t="shared" si="20"/>
        <v>0</v>
      </c>
      <c r="AX40" s="672">
        <f>'[2]foam fac.'!AN40</f>
        <v>0</v>
      </c>
      <c r="AY40" s="672"/>
      <c r="AZ40" s="773">
        <f t="shared" si="21"/>
        <v>0</v>
      </c>
      <c r="BA40" s="688">
        <f t="shared" si="22"/>
        <v>0</v>
      </c>
      <c r="BB40" s="701">
        <f t="shared" si="22"/>
        <v>0</v>
      </c>
      <c r="BC40" s="706">
        <f t="shared" si="23"/>
        <v>0</v>
      </c>
      <c r="BD40" s="711">
        <f t="shared" si="0"/>
        <v>0</v>
      </c>
      <c r="BE40" s="715">
        <f t="shared" si="1"/>
        <v>0</v>
      </c>
      <c r="BF40" s="716">
        <f t="shared" si="24"/>
        <v>0</v>
      </c>
      <c r="BG40" s="717">
        <f t="shared" si="25"/>
        <v>0</v>
      </c>
      <c r="BH40" s="672">
        <f t="shared" si="26"/>
        <v>0</v>
      </c>
      <c r="BI40" s="677">
        <f t="shared" si="27"/>
        <v>0</v>
      </c>
      <c r="BJ40" s="541"/>
      <c r="BK40" s="380"/>
      <c r="BL40" s="374">
        <f>ROUND(VLOOKUP($B40,Test!$A$6:$K$58,6),0)/1000</f>
        <v>0</v>
      </c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  <c r="CO40" s="380"/>
      <c r="CP40" s="380"/>
      <c r="CQ40" s="380"/>
      <c r="CR40" s="380"/>
      <c r="CS40" s="380"/>
      <c r="CT40" s="380"/>
      <c r="CU40" s="380"/>
      <c r="CV40" s="380"/>
      <c r="CW40" s="380"/>
      <c r="CX40" s="380"/>
      <c r="CY40" s="380"/>
      <c r="CZ40" s="380"/>
      <c r="DA40" s="380"/>
      <c r="DB40" s="380"/>
      <c r="DC40" s="380"/>
      <c r="DD40" s="380"/>
      <c r="DE40" s="380"/>
      <c r="DF40" s="380"/>
      <c r="DG40" s="380"/>
      <c r="DH40" s="380"/>
      <c r="DI40" s="380"/>
      <c r="DJ40" s="380"/>
      <c r="DK40" s="380"/>
      <c r="DL40" s="380"/>
      <c r="DM40" s="380"/>
      <c r="DN40" s="380"/>
      <c r="DO40" s="391"/>
      <c r="DP40" s="391"/>
      <c r="DQ40" s="380"/>
      <c r="DR40" s="380"/>
      <c r="DS40" s="380"/>
      <c r="DT40" s="380"/>
    </row>
    <row r="41" spans="1:124" s="383" customFormat="1" ht="33" customHeight="1">
      <c r="A41" s="388">
        <f t="shared" si="28"/>
        <v>35</v>
      </c>
      <c r="B41" s="399">
        <v>51608</v>
      </c>
      <c r="C41" s="536" t="s">
        <v>31</v>
      </c>
      <c r="D41" s="698" t="s">
        <v>285</v>
      </c>
      <c r="E41" s="672">
        <f>'[2]foam fac.'!D41</f>
        <v>0</v>
      </c>
      <c r="F41" s="673"/>
      <c r="G41" s="674">
        <f t="shared" si="2"/>
        <v>0</v>
      </c>
      <c r="H41" s="672">
        <f>'[2]foam fac.'!G41</f>
        <v>0</v>
      </c>
      <c r="I41" s="673"/>
      <c r="J41" s="674">
        <f t="shared" si="3"/>
        <v>0</v>
      </c>
      <c r="K41" s="672">
        <f>'[2]foam fac.'!J41</f>
        <v>0</v>
      </c>
      <c r="L41" s="673"/>
      <c r="M41" s="773">
        <f t="shared" si="4"/>
        <v>0</v>
      </c>
      <c r="N41" s="688">
        <f t="shared" si="5"/>
        <v>0</v>
      </c>
      <c r="O41" s="689">
        <f t="shared" si="5"/>
        <v>0</v>
      </c>
      <c r="P41" s="690">
        <f t="shared" si="6"/>
        <v>0</v>
      </c>
      <c r="Q41" s="672">
        <f>'[2]foam fac.'!M41</f>
        <v>0</v>
      </c>
      <c r="R41" s="673"/>
      <c r="S41" s="674">
        <f t="shared" si="7"/>
        <v>0</v>
      </c>
      <c r="T41" s="672">
        <f>'[2]foam fac.'!P41</f>
        <v>0</v>
      </c>
      <c r="U41" s="673"/>
      <c r="V41" s="674">
        <f t="shared" si="8"/>
        <v>0</v>
      </c>
      <c r="W41" s="672">
        <f>'[2]foam fac.'!S41</f>
        <v>0</v>
      </c>
      <c r="X41" s="673"/>
      <c r="Y41" s="773">
        <f t="shared" si="9"/>
        <v>0</v>
      </c>
      <c r="Z41" s="688">
        <f t="shared" si="10"/>
        <v>0</v>
      </c>
      <c r="AA41" s="701">
        <f t="shared" si="10"/>
        <v>0</v>
      </c>
      <c r="AB41" s="690">
        <f t="shared" si="11"/>
        <v>0</v>
      </c>
      <c r="AC41" s="779">
        <f t="shared" si="12"/>
        <v>0</v>
      </c>
      <c r="AD41" s="776">
        <f t="shared" si="12"/>
        <v>0</v>
      </c>
      <c r="AE41" s="777">
        <f t="shared" si="13"/>
        <v>0</v>
      </c>
      <c r="AF41" s="672">
        <f>'[2]foam fac.'!Y41</f>
        <v>0</v>
      </c>
      <c r="AG41" s="673"/>
      <c r="AH41" s="674">
        <f t="shared" si="14"/>
        <v>0</v>
      </c>
      <c r="AI41" s="672">
        <f>'[2]foam fac.'!AB41</f>
        <v>0</v>
      </c>
      <c r="AJ41" s="673"/>
      <c r="AK41" s="674">
        <f t="shared" si="15"/>
        <v>0</v>
      </c>
      <c r="AL41" s="672">
        <f>'[2]foam fac.'!AE41</f>
        <v>0</v>
      </c>
      <c r="AM41" s="673"/>
      <c r="AN41" s="674">
        <f t="shared" si="16"/>
        <v>0</v>
      </c>
      <c r="AO41" s="688">
        <f t="shared" si="17"/>
        <v>0</v>
      </c>
      <c r="AP41" s="689">
        <f t="shared" si="17"/>
        <v>0</v>
      </c>
      <c r="AQ41" s="690">
        <f t="shared" si="18"/>
        <v>0</v>
      </c>
      <c r="AR41" s="672">
        <f>'[2]foam fac.'!AH41</f>
        <v>0</v>
      </c>
      <c r="AS41" s="673"/>
      <c r="AT41" s="674">
        <f t="shared" si="19"/>
        <v>0</v>
      </c>
      <c r="AU41" s="672">
        <f>'[2]foam fac.'!AK41</f>
        <v>0</v>
      </c>
      <c r="AV41" s="673"/>
      <c r="AW41" s="674">
        <f t="shared" si="20"/>
        <v>0</v>
      </c>
      <c r="AX41" s="672">
        <f>'[2]foam fac.'!AN41</f>
        <v>0</v>
      </c>
      <c r="AY41" s="672"/>
      <c r="AZ41" s="773">
        <f t="shared" si="21"/>
        <v>0</v>
      </c>
      <c r="BA41" s="688">
        <f t="shared" si="22"/>
        <v>0</v>
      </c>
      <c r="BB41" s="701">
        <f t="shared" si="22"/>
        <v>0</v>
      </c>
      <c r="BC41" s="706">
        <f t="shared" si="23"/>
        <v>0</v>
      </c>
      <c r="BD41" s="711">
        <f t="shared" si="0"/>
        <v>0</v>
      </c>
      <c r="BE41" s="715">
        <f t="shared" si="1"/>
        <v>0</v>
      </c>
      <c r="BF41" s="716">
        <f t="shared" si="24"/>
        <v>0</v>
      </c>
      <c r="BG41" s="717">
        <f t="shared" si="25"/>
        <v>0</v>
      </c>
      <c r="BH41" s="672">
        <f t="shared" si="26"/>
        <v>0</v>
      </c>
      <c r="BI41" s="677">
        <f t="shared" si="27"/>
        <v>0</v>
      </c>
      <c r="BJ41" s="541"/>
      <c r="BK41" s="380"/>
      <c r="BL41" s="374">
        <f>ROUND(VLOOKUP($B41,Test!$A$6:$K$58,6),0)/1000</f>
        <v>0</v>
      </c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  <c r="CG41" s="380"/>
      <c r="CH41" s="380"/>
      <c r="CI41" s="380"/>
      <c r="CJ41" s="380"/>
      <c r="CK41" s="380"/>
      <c r="CL41" s="380"/>
      <c r="CM41" s="380"/>
      <c r="CN41" s="380"/>
      <c r="CO41" s="380"/>
      <c r="CP41" s="380"/>
      <c r="CQ41" s="380"/>
      <c r="CR41" s="380"/>
      <c r="CS41" s="380"/>
      <c r="CT41" s="380"/>
      <c r="CU41" s="380"/>
      <c r="CV41" s="380"/>
      <c r="CW41" s="380"/>
      <c r="CX41" s="380"/>
      <c r="CY41" s="380"/>
      <c r="CZ41" s="380"/>
      <c r="DA41" s="380"/>
      <c r="DB41" s="380"/>
      <c r="DC41" s="380"/>
      <c r="DD41" s="380"/>
      <c r="DE41" s="380"/>
      <c r="DF41" s="380"/>
      <c r="DG41" s="380"/>
      <c r="DH41" s="380"/>
      <c r="DI41" s="380"/>
      <c r="DJ41" s="380"/>
      <c r="DK41" s="380"/>
      <c r="DL41" s="380"/>
      <c r="DM41" s="380"/>
      <c r="DN41" s="380"/>
      <c r="DO41" s="391"/>
      <c r="DP41" s="391"/>
      <c r="DQ41" s="380"/>
      <c r="DR41" s="380"/>
      <c r="DS41" s="380"/>
      <c r="DT41" s="380"/>
    </row>
    <row r="42" spans="1:124" s="383" customFormat="1" ht="33" customHeight="1">
      <c r="A42" s="388">
        <f t="shared" si="28"/>
        <v>36</v>
      </c>
      <c r="B42" s="399">
        <v>51609</v>
      </c>
      <c r="C42" s="536" t="s">
        <v>89</v>
      </c>
      <c r="D42" s="698" t="s">
        <v>286</v>
      </c>
      <c r="E42" s="672">
        <f>'[2]foam fac.'!D42</f>
        <v>0</v>
      </c>
      <c r="F42" s="673"/>
      <c r="G42" s="674">
        <f t="shared" si="2"/>
        <v>0</v>
      </c>
      <c r="H42" s="672">
        <f>'[2]foam fac.'!G42</f>
        <v>0</v>
      </c>
      <c r="I42" s="673"/>
      <c r="J42" s="674">
        <f t="shared" si="3"/>
        <v>0</v>
      </c>
      <c r="K42" s="672">
        <f>'[2]foam fac.'!J42</f>
        <v>0</v>
      </c>
      <c r="L42" s="673"/>
      <c r="M42" s="773">
        <f t="shared" si="4"/>
        <v>0</v>
      </c>
      <c r="N42" s="688">
        <f t="shared" si="5"/>
        <v>0</v>
      </c>
      <c r="O42" s="689">
        <f t="shared" si="5"/>
        <v>0</v>
      </c>
      <c r="P42" s="690">
        <f t="shared" si="6"/>
        <v>0</v>
      </c>
      <c r="Q42" s="672">
        <f>'[2]foam fac.'!M42</f>
        <v>0</v>
      </c>
      <c r="R42" s="673"/>
      <c r="S42" s="674">
        <f t="shared" si="7"/>
        <v>0</v>
      </c>
      <c r="T42" s="672">
        <f>'[2]foam fac.'!P42</f>
        <v>0</v>
      </c>
      <c r="U42" s="673"/>
      <c r="V42" s="674">
        <f t="shared" si="8"/>
        <v>0</v>
      </c>
      <c r="W42" s="672">
        <f>'[2]foam fac.'!S42</f>
        <v>0</v>
      </c>
      <c r="X42" s="673"/>
      <c r="Y42" s="773">
        <f t="shared" si="9"/>
        <v>0</v>
      </c>
      <c r="Z42" s="688">
        <f t="shared" si="10"/>
        <v>0</v>
      </c>
      <c r="AA42" s="701">
        <f t="shared" si="10"/>
        <v>0</v>
      </c>
      <c r="AB42" s="690">
        <f t="shared" si="11"/>
        <v>0</v>
      </c>
      <c r="AC42" s="779">
        <f t="shared" si="12"/>
        <v>0</v>
      </c>
      <c r="AD42" s="776">
        <f t="shared" si="12"/>
        <v>0</v>
      </c>
      <c r="AE42" s="777">
        <f t="shared" si="13"/>
        <v>0</v>
      </c>
      <c r="AF42" s="672">
        <f>'[2]foam fac.'!Y42</f>
        <v>0</v>
      </c>
      <c r="AG42" s="673"/>
      <c r="AH42" s="674">
        <f t="shared" si="14"/>
        <v>0</v>
      </c>
      <c r="AI42" s="672">
        <f>'[2]foam fac.'!AB42</f>
        <v>0</v>
      </c>
      <c r="AJ42" s="673"/>
      <c r="AK42" s="674">
        <f t="shared" si="15"/>
        <v>0</v>
      </c>
      <c r="AL42" s="672">
        <f>'[2]foam fac.'!AE42</f>
        <v>0</v>
      </c>
      <c r="AM42" s="673"/>
      <c r="AN42" s="674">
        <f t="shared" si="16"/>
        <v>0</v>
      </c>
      <c r="AO42" s="688">
        <f t="shared" si="17"/>
        <v>0</v>
      </c>
      <c r="AP42" s="689">
        <f t="shared" si="17"/>
        <v>0</v>
      </c>
      <c r="AQ42" s="690">
        <f t="shared" si="18"/>
        <v>0</v>
      </c>
      <c r="AR42" s="672">
        <f>'[2]foam fac.'!AH42</f>
        <v>0</v>
      </c>
      <c r="AS42" s="673"/>
      <c r="AT42" s="674">
        <f t="shared" si="19"/>
        <v>0</v>
      </c>
      <c r="AU42" s="672">
        <f>'[2]foam fac.'!AK42</f>
        <v>0</v>
      </c>
      <c r="AV42" s="673"/>
      <c r="AW42" s="674">
        <f t="shared" si="20"/>
        <v>0</v>
      </c>
      <c r="AX42" s="672">
        <f>'[2]foam fac.'!AN42</f>
        <v>0</v>
      </c>
      <c r="AY42" s="672"/>
      <c r="AZ42" s="773">
        <f t="shared" si="21"/>
        <v>0</v>
      </c>
      <c r="BA42" s="688">
        <f t="shared" si="22"/>
        <v>0</v>
      </c>
      <c r="BB42" s="701">
        <f t="shared" si="22"/>
        <v>0</v>
      </c>
      <c r="BC42" s="706">
        <f t="shared" si="23"/>
        <v>0</v>
      </c>
      <c r="BD42" s="711">
        <f t="shared" si="0"/>
        <v>0</v>
      </c>
      <c r="BE42" s="715">
        <f t="shared" si="1"/>
        <v>0</v>
      </c>
      <c r="BF42" s="716">
        <f t="shared" si="24"/>
        <v>0</v>
      </c>
      <c r="BG42" s="717">
        <f t="shared" si="25"/>
        <v>0</v>
      </c>
      <c r="BH42" s="672">
        <f t="shared" si="26"/>
        <v>0</v>
      </c>
      <c r="BI42" s="677">
        <f t="shared" si="27"/>
        <v>0</v>
      </c>
      <c r="BJ42" s="541"/>
      <c r="BK42" s="380"/>
      <c r="BL42" s="374">
        <f>ROUND(VLOOKUP($B42,Test!$A$6:$K$58,6),0)/1000</f>
        <v>0</v>
      </c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  <c r="CG42" s="380"/>
      <c r="CH42" s="380"/>
      <c r="CI42" s="380"/>
      <c r="CJ42" s="380"/>
      <c r="CK42" s="380"/>
      <c r="CL42" s="380"/>
      <c r="CM42" s="380"/>
      <c r="CN42" s="380"/>
      <c r="CO42" s="380"/>
      <c r="CP42" s="380"/>
      <c r="CQ42" s="380"/>
      <c r="CR42" s="380"/>
      <c r="CS42" s="380"/>
      <c r="CT42" s="380"/>
      <c r="CU42" s="380"/>
      <c r="CV42" s="380"/>
      <c r="CW42" s="380"/>
      <c r="CX42" s="380"/>
      <c r="CY42" s="380"/>
      <c r="CZ42" s="380"/>
      <c r="DA42" s="380"/>
      <c r="DB42" s="380"/>
      <c r="DC42" s="380"/>
      <c r="DD42" s="380"/>
      <c r="DE42" s="380"/>
      <c r="DF42" s="380"/>
      <c r="DG42" s="380"/>
      <c r="DH42" s="380"/>
      <c r="DI42" s="380"/>
      <c r="DJ42" s="380"/>
      <c r="DK42" s="380"/>
      <c r="DL42" s="380"/>
      <c r="DM42" s="380"/>
      <c r="DN42" s="380"/>
      <c r="DO42" s="391"/>
      <c r="DP42" s="391"/>
      <c r="DQ42" s="380"/>
      <c r="DR42" s="380"/>
      <c r="DS42" s="380"/>
      <c r="DT42" s="380"/>
    </row>
    <row r="43" spans="1:124" s="383" customFormat="1" ht="33" customHeight="1">
      <c r="A43" s="388">
        <f t="shared" si="28"/>
        <v>37</v>
      </c>
      <c r="B43" s="399">
        <v>51610</v>
      </c>
      <c r="C43" s="536" t="s">
        <v>32</v>
      </c>
      <c r="D43" s="698" t="s">
        <v>287</v>
      </c>
      <c r="E43" s="672">
        <f>'[2]foam fac.'!D43</f>
        <v>0</v>
      </c>
      <c r="F43" s="673"/>
      <c r="G43" s="674">
        <f t="shared" si="2"/>
        <v>0</v>
      </c>
      <c r="H43" s="672">
        <f>'[2]foam fac.'!G43</f>
        <v>0</v>
      </c>
      <c r="I43" s="673"/>
      <c r="J43" s="674">
        <f t="shared" si="3"/>
        <v>0</v>
      </c>
      <c r="K43" s="672">
        <f>'[2]foam fac.'!J43</f>
        <v>0</v>
      </c>
      <c r="L43" s="673"/>
      <c r="M43" s="773">
        <f t="shared" si="4"/>
        <v>0</v>
      </c>
      <c r="N43" s="688">
        <f t="shared" si="5"/>
        <v>0</v>
      </c>
      <c r="O43" s="689">
        <f t="shared" si="5"/>
        <v>0</v>
      </c>
      <c r="P43" s="690">
        <f t="shared" si="6"/>
        <v>0</v>
      </c>
      <c r="Q43" s="672">
        <f>'[2]foam fac.'!M43</f>
        <v>0</v>
      </c>
      <c r="R43" s="673"/>
      <c r="S43" s="674">
        <f t="shared" si="7"/>
        <v>0</v>
      </c>
      <c r="T43" s="672">
        <f>'[2]foam fac.'!P43</f>
        <v>0</v>
      </c>
      <c r="U43" s="673"/>
      <c r="V43" s="674">
        <f t="shared" si="8"/>
        <v>0</v>
      </c>
      <c r="W43" s="672">
        <f>'[2]foam fac.'!S43</f>
        <v>0</v>
      </c>
      <c r="X43" s="673"/>
      <c r="Y43" s="773">
        <f t="shared" si="9"/>
        <v>0</v>
      </c>
      <c r="Z43" s="688">
        <f t="shared" si="10"/>
        <v>0</v>
      </c>
      <c r="AA43" s="701">
        <f t="shared" si="10"/>
        <v>0</v>
      </c>
      <c r="AB43" s="690">
        <f t="shared" si="11"/>
        <v>0</v>
      </c>
      <c r="AC43" s="779">
        <f t="shared" si="12"/>
        <v>0</v>
      </c>
      <c r="AD43" s="776">
        <f t="shared" si="12"/>
        <v>0</v>
      </c>
      <c r="AE43" s="777">
        <f t="shared" si="13"/>
        <v>0</v>
      </c>
      <c r="AF43" s="672">
        <f>'[2]foam fac.'!Y43</f>
        <v>0</v>
      </c>
      <c r="AG43" s="673"/>
      <c r="AH43" s="674">
        <f t="shared" si="14"/>
        <v>0</v>
      </c>
      <c r="AI43" s="672">
        <f>'[2]foam fac.'!AB43</f>
        <v>0</v>
      </c>
      <c r="AJ43" s="673"/>
      <c r="AK43" s="674">
        <f t="shared" si="15"/>
        <v>0</v>
      </c>
      <c r="AL43" s="672">
        <f>'[2]foam fac.'!AE43</f>
        <v>0</v>
      </c>
      <c r="AM43" s="673"/>
      <c r="AN43" s="674">
        <f t="shared" si="16"/>
        <v>0</v>
      </c>
      <c r="AO43" s="688">
        <f t="shared" si="17"/>
        <v>0</v>
      </c>
      <c r="AP43" s="689">
        <f t="shared" si="17"/>
        <v>0</v>
      </c>
      <c r="AQ43" s="690">
        <f t="shared" si="18"/>
        <v>0</v>
      </c>
      <c r="AR43" s="672">
        <f>'[2]foam fac.'!AH43</f>
        <v>0</v>
      </c>
      <c r="AS43" s="673"/>
      <c r="AT43" s="674">
        <f t="shared" si="19"/>
        <v>0</v>
      </c>
      <c r="AU43" s="672">
        <f>'[2]foam fac.'!AK43</f>
        <v>0</v>
      </c>
      <c r="AV43" s="673"/>
      <c r="AW43" s="674">
        <f t="shared" si="20"/>
        <v>0</v>
      </c>
      <c r="AX43" s="672">
        <f>'[2]foam fac.'!AN43</f>
        <v>0</v>
      </c>
      <c r="AY43" s="672"/>
      <c r="AZ43" s="773">
        <f t="shared" si="21"/>
        <v>0</v>
      </c>
      <c r="BA43" s="688">
        <f t="shared" si="22"/>
        <v>0</v>
      </c>
      <c r="BB43" s="701">
        <f t="shared" si="22"/>
        <v>0</v>
      </c>
      <c r="BC43" s="706">
        <f t="shared" si="23"/>
        <v>0</v>
      </c>
      <c r="BD43" s="711">
        <f t="shared" si="0"/>
        <v>0</v>
      </c>
      <c r="BE43" s="715">
        <f t="shared" si="1"/>
        <v>0</v>
      </c>
      <c r="BF43" s="716">
        <f t="shared" si="24"/>
        <v>0</v>
      </c>
      <c r="BG43" s="717">
        <f t="shared" si="25"/>
        <v>0</v>
      </c>
      <c r="BH43" s="672">
        <f t="shared" si="26"/>
        <v>0</v>
      </c>
      <c r="BI43" s="677">
        <f t="shared" si="27"/>
        <v>0</v>
      </c>
      <c r="BJ43" s="541"/>
      <c r="BK43" s="380"/>
      <c r="BL43" s="374">
        <f>ROUND(VLOOKUP($B43,Test!$A$6:$K$58,6),0)/1000</f>
        <v>0</v>
      </c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  <c r="CG43" s="380"/>
      <c r="CH43" s="380"/>
      <c r="CI43" s="380"/>
      <c r="CJ43" s="380"/>
      <c r="CK43" s="380"/>
      <c r="CL43" s="380"/>
      <c r="CM43" s="380"/>
      <c r="CN43" s="380"/>
      <c r="CO43" s="380"/>
      <c r="CP43" s="380"/>
      <c r="CQ43" s="380"/>
      <c r="CR43" s="380"/>
      <c r="CS43" s="380"/>
      <c r="CT43" s="380"/>
      <c r="CU43" s="380"/>
      <c r="CV43" s="380"/>
      <c r="CW43" s="380"/>
      <c r="CX43" s="380"/>
      <c r="CY43" s="380"/>
      <c r="CZ43" s="380"/>
      <c r="DA43" s="380"/>
      <c r="DB43" s="380"/>
      <c r="DC43" s="380"/>
      <c r="DD43" s="380"/>
      <c r="DE43" s="380"/>
      <c r="DF43" s="380"/>
      <c r="DG43" s="380"/>
      <c r="DH43" s="380"/>
      <c r="DI43" s="380"/>
      <c r="DJ43" s="380"/>
      <c r="DK43" s="380"/>
      <c r="DL43" s="380"/>
      <c r="DM43" s="380"/>
      <c r="DN43" s="380"/>
      <c r="DO43" s="391"/>
      <c r="DP43" s="391"/>
      <c r="DQ43" s="380"/>
      <c r="DR43" s="380"/>
      <c r="DS43" s="380"/>
      <c r="DT43" s="380"/>
    </row>
    <row r="44" spans="1:124" s="383" customFormat="1" ht="33" customHeight="1">
      <c r="A44" s="388">
        <f t="shared" si="28"/>
        <v>38</v>
      </c>
      <c r="B44" s="399">
        <v>51611</v>
      </c>
      <c r="C44" s="536" t="s">
        <v>33</v>
      </c>
      <c r="D44" s="698" t="s">
        <v>288</v>
      </c>
      <c r="E44" s="672">
        <f>'[2]foam fac.'!D44</f>
        <v>1914.354828</v>
      </c>
      <c r="F44" s="673">
        <v>34.28</v>
      </c>
      <c r="G44" s="674">
        <f t="shared" si="2"/>
        <v>1880.074828</v>
      </c>
      <c r="H44" s="672">
        <f>'[2]foam fac.'!G44</f>
        <v>2561.6549840000002</v>
      </c>
      <c r="I44" s="673">
        <v>2572.4299999999998</v>
      </c>
      <c r="J44" s="674">
        <f t="shared" si="3"/>
        <v>-10.775015999999596</v>
      </c>
      <c r="K44" s="672">
        <f>'[2]foam fac.'!J44</f>
        <v>1791.5588720000001</v>
      </c>
      <c r="L44" s="673">
        <v>152.82</v>
      </c>
      <c r="M44" s="773">
        <f t="shared" si="4"/>
        <v>1638.7388720000001</v>
      </c>
      <c r="N44" s="688">
        <f t="shared" si="5"/>
        <v>6267.5686839999998</v>
      </c>
      <c r="O44" s="689">
        <f t="shared" si="5"/>
        <v>2759.53</v>
      </c>
      <c r="P44" s="690">
        <f t="shared" si="6"/>
        <v>3508.0386839999996</v>
      </c>
      <c r="Q44" s="672">
        <f>'[2]foam fac.'!M44</f>
        <v>2124.7370220000003</v>
      </c>
      <c r="R44" s="673">
        <v>52.59</v>
      </c>
      <c r="S44" s="674">
        <f t="shared" si="7"/>
        <v>2072.1470220000001</v>
      </c>
      <c r="T44" s="672">
        <f>'[2]foam fac.'!P44</f>
        <v>1875.4932919999999</v>
      </c>
      <c r="U44" s="673"/>
      <c r="V44" s="674">
        <f t="shared" si="8"/>
        <v>1875.4932919999999</v>
      </c>
      <c r="W44" s="672">
        <f>'[2]foam fac.'!S44</f>
        <v>2103.6589600000002</v>
      </c>
      <c r="X44" s="673"/>
      <c r="Y44" s="773">
        <f t="shared" si="9"/>
        <v>2103.6589600000002</v>
      </c>
      <c r="Z44" s="688">
        <f t="shared" si="10"/>
        <v>6103.889274000001</v>
      </c>
      <c r="AA44" s="701">
        <f t="shared" si="10"/>
        <v>52.59</v>
      </c>
      <c r="AB44" s="690">
        <f t="shared" si="11"/>
        <v>6051.2992740000009</v>
      </c>
      <c r="AC44" s="779">
        <f t="shared" si="12"/>
        <v>12371.457957999999</v>
      </c>
      <c r="AD44" s="776">
        <f t="shared" si="12"/>
        <v>2812.1200000000003</v>
      </c>
      <c r="AE44" s="777">
        <f t="shared" si="13"/>
        <v>9559.3379579999983</v>
      </c>
      <c r="AF44" s="672">
        <f>'[2]foam fac.'!Y44</f>
        <v>1683.0834500000001</v>
      </c>
      <c r="AG44" s="673"/>
      <c r="AH44" s="674">
        <f t="shared" si="14"/>
        <v>1683.0834500000001</v>
      </c>
      <c r="AI44" s="672">
        <f>'[2]foam fac.'!AB44</f>
        <v>2163.260792</v>
      </c>
      <c r="AJ44" s="673"/>
      <c r="AK44" s="674">
        <f t="shared" si="15"/>
        <v>2163.260792</v>
      </c>
      <c r="AL44" s="672">
        <f>'[2]foam fac.'!AE44</f>
        <v>1860.3802439999997</v>
      </c>
      <c r="AM44" s="673"/>
      <c r="AN44" s="674">
        <f t="shared" si="16"/>
        <v>1860.3802439999997</v>
      </c>
      <c r="AO44" s="688">
        <f t="shared" si="17"/>
        <v>5706.7244860000001</v>
      </c>
      <c r="AP44" s="689">
        <f t="shared" si="17"/>
        <v>0</v>
      </c>
      <c r="AQ44" s="690">
        <f t="shared" si="18"/>
        <v>5706.7244860000001</v>
      </c>
      <c r="AR44" s="672">
        <f>'[2]foam fac.'!AH44</f>
        <v>1801.518092</v>
      </c>
      <c r="AS44" s="673"/>
      <c r="AT44" s="674">
        <f t="shared" si="19"/>
        <v>1801.518092</v>
      </c>
      <c r="AU44" s="672">
        <f>'[2]foam fac.'!AK44</f>
        <v>2018.9202119999995</v>
      </c>
      <c r="AV44" s="673"/>
      <c r="AW44" s="674">
        <f t="shared" si="20"/>
        <v>2018.9202119999995</v>
      </c>
      <c r="AX44" s="672">
        <f>'[2]foam fac.'!AN44</f>
        <v>1807.2743820000003</v>
      </c>
      <c r="AY44" s="672"/>
      <c r="AZ44" s="773">
        <f t="shared" si="21"/>
        <v>1807.2743820000003</v>
      </c>
      <c r="BA44" s="688">
        <f t="shared" si="22"/>
        <v>5627.7126859999998</v>
      </c>
      <c r="BB44" s="701">
        <f t="shared" si="22"/>
        <v>0</v>
      </c>
      <c r="BC44" s="706">
        <f t="shared" si="23"/>
        <v>5627.7126859999998</v>
      </c>
      <c r="BD44" s="711">
        <f t="shared" si="0"/>
        <v>11334.437172</v>
      </c>
      <c r="BE44" s="715">
        <f t="shared" si="1"/>
        <v>0</v>
      </c>
      <c r="BF44" s="716">
        <f t="shared" si="24"/>
        <v>11334.437172</v>
      </c>
      <c r="BG44" s="717">
        <f t="shared" si="25"/>
        <v>23705.895129999997</v>
      </c>
      <c r="BH44" s="672">
        <f t="shared" si="26"/>
        <v>2812.1200000000003</v>
      </c>
      <c r="BI44" s="677">
        <f t="shared" si="27"/>
        <v>20893.775129999998</v>
      </c>
      <c r="BJ44" s="541"/>
      <c r="BK44" s="380"/>
      <c r="BL44" s="374">
        <f>ROUND(VLOOKUP($B44,Test!$A$6:$K$58,6),0)/1000</f>
        <v>0.497</v>
      </c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  <c r="CG44" s="380"/>
      <c r="CH44" s="380"/>
      <c r="CI44" s="380"/>
      <c r="CJ44" s="380"/>
      <c r="CK44" s="380"/>
      <c r="CL44" s="380"/>
      <c r="CM44" s="380"/>
      <c r="CN44" s="380"/>
      <c r="CO44" s="380"/>
      <c r="CP44" s="380"/>
      <c r="CQ44" s="380"/>
      <c r="CR44" s="380"/>
      <c r="CS44" s="380"/>
      <c r="CT44" s="380"/>
      <c r="CU44" s="380"/>
      <c r="CV44" s="380"/>
      <c r="CW44" s="380"/>
      <c r="CX44" s="380"/>
      <c r="CY44" s="380"/>
      <c r="CZ44" s="380"/>
      <c r="DA44" s="380"/>
      <c r="DB44" s="380"/>
      <c r="DC44" s="380"/>
      <c r="DD44" s="380"/>
      <c r="DE44" s="380"/>
      <c r="DF44" s="380"/>
      <c r="DG44" s="380"/>
      <c r="DH44" s="380"/>
      <c r="DI44" s="380"/>
      <c r="DJ44" s="380"/>
      <c r="DK44" s="380"/>
      <c r="DL44" s="380"/>
      <c r="DM44" s="380"/>
      <c r="DN44" s="380"/>
      <c r="DO44" s="391"/>
      <c r="DP44" s="391"/>
      <c r="DQ44" s="380"/>
      <c r="DR44" s="380"/>
      <c r="DS44" s="380"/>
      <c r="DT44" s="380"/>
    </row>
    <row r="45" spans="1:124" s="383" customFormat="1" ht="33" customHeight="1">
      <c r="A45" s="388">
        <f t="shared" si="28"/>
        <v>39</v>
      </c>
      <c r="B45" s="399">
        <v>51612</v>
      </c>
      <c r="C45" s="536" t="s">
        <v>34</v>
      </c>
      <c r="D45" s="698" t="s">
        <v>289</v>
      </c>
      <c r="E45" s="672">
        <f>'[2]foam fac.'!D45</f>
        <v>0</v>
      </c>
      <c r="F45" s="673"/>
      <c r="G45" s="674">
        <f t="shared" si="2"/>
        <v>0</v>
      </c>
      <c r="H45" s="672">
        <f>'[2]foam fac.'!G45</f>
        <v>0</v>
      </c>
      <c r="I45" s="673"/>
      <c r="J45" s="674">
        <f t="shared" si="3"/>
        <v>0</v>
      </c>
      <c r="K45" s="672">
        <f>'[2]foam fac.'!J45</f>
        <v>0</v>
      </c>
      <c r="L45" s="673"/>
      <c r="M45" s="773">
        <f t="shared" si="4"/>
        <v>0</v>
      </c>
      <c r="N45" s="688">
        <f t="shared" si="5"/>
        <v>0</v>
      </c>
      <c r="O45" s="689">
        <f t="shared" si="5"/>
        <v>0</v>
      </c>
      <c r="P45" s="690">
        <f t="shared" si="6"/>
        <v>0</v>
      </c>
      <c r="Q45" s="672">
        <f>'[2]foam fac.'!M45</f>
        <v>0</v>
      </c>
      <c r="R45" s="673"/>
      <c r="S45" s="674">
        <f t="shared" si="7"/>
        <v>0</v>
      </c>
      <c r="T45" s="672">
        <f>'[2]foam fac.'!P45</f>
        <v>0</v>
      </c>
      <c r="U45" s="673"/>
      <c r="V45" s="674">
        <f t="shared" si="8"/>
        <v>0</v>
      </c>
      <c r="W45" s="672">
        <f>'[2]foam fac.'!S45</f>
        <v>0</v>
      </c>
      <c r="X45" s="673"/>
      <c r="Y45" s="773">
        <f t="shared" si="9"/>
        <v>0</v>
      </c>
      <c r="Z45" s="688">
        <f t="shared" si="10"/>
        <v>0</v>
      </c>
      <c r="AA45" s="701">
        <f t="shared" si="10"/>
        <v>0</v>
      </c>
      <c r="AB45" s="690">
        <f t="shared" si="11"/>
        <v>0</v>
      </c>
      <c r="AC45" s="779">
        <f t="shared" si="12"/>
        <v>0</v>
      </c>
      <c r="AD45" s="776">
        <f t="shared" si="12"/>
        <v>0</v>
      </c>
      <c r="AE45" s="777">
        <f t="shared" si="13"/>
        <v>0</v>
      </c>
      <c r="AF45" s="672">
        <f>'[2]foam fac.'!Y45</f>
        <v>0</v>
      </c>
      <c r="AG45" s="673"/>
      <c r="AH45" s="674">
        <f t="shared" si="14"/>
        <v>0</v>
      </c>
      <c r="AI45" s="672">
        <f>'[2]foam fac.'!AB45</f>
        <v>0</v>
      </c>
      <c r="AJ45" s="673"/>
      <c r="AK45" s="674">
        <f t="shared" si="15"/>
        <v>0</v>
      </c>
      <c r="AL45" s="672">
        <f>'[2]foam fac.'!AE45</f>
        <v>0</v>
      </c>
      <c r="AM45" s="673"/>
      <c r="AN45" s="674">
        <f t="shared" si="16"/>
        <v>0</v>
      </c>
      <c r="AO45" s="688">
        <f t="shared" si="17"/>
        <v>0</v>
      </c>
      <c r="AP45" s="689">
        <f t="shared" si="17"/>
        <v>0</v>
      </c>
      <c r="AQ45" s="690">
        <f t="shared" si="18"/>
        <v>0</v>
      </c>
      <c r="AR45" s="672">
        <f>'[2]foam fac.'!AH45</f>
        <v>0</v>
      </c>
      <c r="AS45" s="673"/>
      <c r="AT45" s="674">
        <f t="shared" si="19"/>
        <v>0</v>
      </c>
      <c r="AU45" s="672">
        <f>'[2]foam fac.'!AK45</f>
        <v>0</v>
      </c>
      <c r="AV45" s="673"/>
      <c r="AW45" s="674">
        <f t="shared" si="20"/>
        <v>0</v>
      </c>
      <c r="AX45" s="672">
        <f>'[2]foam fac.'!AN45</f>
        <v>0</v>
      </c>
      <c r="AY45" s="672"/>
      <c r="AZ45" s="773">
        <f t="shared" si="21"/>
        <v>0</v>
      </c>
      <c r="BA45" s="688">
        <f t="shared" si="22"/>
        <v>0</v>
      </c>
      <c r="BB45" s="701">
        <f t="shared" si="22"/>
        <v>0</v>
      </c>
      <c r="BC45" s="706">
        <f t="shared" si="23"/>
        <v>0</v>
      </c>
      <c r="BD45" s="711">
        <f t="shared" si="0"/>
        <v>0</v>
      </c>
      <c r="BE45" s="715">
        <f t="shared" si="1"/>
        <v>0</v>
      </c>
      <c r="BF45" s="716">
        <f t="shared" si="24"/>
        <v>0</v>
      </c>
      <c r="BG45" s="717">
        <f t="shared" si="25"/>
        <v>0</v>
      </c>
      <c r="BH45" s="672">
        <f t="shared" si="26"/>
        <v>0</v>
      </c>
      <c r="BI45" s="677">
        <f t="shared" si="27"/>
        <v>0</v>
      </c>
      <c r="BJ45" s="541"/>
      <c r="BK45" s="380"/>
      <c r="BL45" s="374">
        <f>ROUND(VLOOKUP($B45,Test!$A$6:$K$58,6),0)/1000</f>
        <v>0</v>
      </c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  <c r="CG45" s="380"/>
      <c r="CH45" s="380"/>
      <c r="CI45" s="380"/>
      <c r="CJ45" s="380"/>
      <c r="CK45" s="380"/>
      <c r="CL45" s="380"/>
      <c r="CM45" s="380"/>
      <c r="CN45" s="380"/>
      <c r="CO45" s="380"/>
      <c r="CP45" s="380"/>
      <c r="CQ45" s="380"/>
      <c r="CR45" s="380"/>
      <c r="CS45" s="380"/>
      <c r="CT45" s="380"/>
      <c r="CU45" s="380"/>
      <c r="CV45" s="380"/>
      <c r="CW45" s="380"/>
      <c r="CX45" s="380"/>
      <c r="CY45" s="380"/>
      <c r="CZ45" s="380"/>
      <c r="DA45" s="380"/>
      <c r="DB45" s="380"/>
      <c r="DC45" s="380"/>
      <c r="DD45" s="380"/>
      <c r="DE45" s="380"/>
      <c r="DF45" s="380"/>
      <c r="DG45" s="380"/>
      <c r="DH45" s="380"/>
      <c r="DI45" s="380"/>
      <c r="DJ45" s="380"/>
      <c r="DK45" s="380"/>
      <c r="DL45" s="380"/>
      <c r="DM45" s="380"/>
      <c r="DN45" s="380"/>
      <c r="DO45" s="391"/>
      <c r="DP45" s="391"/>
      <c r="DQ45" s="380"/>
      <c r="DR45" s="380"/>
      <c r="DS45" s="380"/>
      <c r="DT45" s="380"/>
    </row>
    <row r="46" spans="1:124" s="383" customFormat="1" ht="33" customHeight="1">
      <c r="A46" s="388">
        <f t="shared" si="28"/>
        <v>40</v>
      </c>
      <c r="B46" s="399">
        <v>51613</v>
      </c>
      <c r="C46" s="536" t="s">
        <v>61</v>
      </c>
      <c r="D46" s="698" t="s">
        <v>290</v>
      </c>
      <c r="E46" s="672">
        <f>'[2]foam fac.'!D46</f>
        <v>0</v>
      </c>
      <c r="F46" s="673"/>
      <c r="G46" s="674">
        <f t="shared" si="2"/>
        <v>0</v>
      </c>
      <c r="H46" s="672">
        <f>'[2]foam fac.'!G46</f>
        <v>0</v>
      </c>
      <c r="I46" s="673"/>
      <c r="J46" s="674">
        <f t="shared" si="3"/>
        <v>0</v>
      </c>
      <c r="K46" s="672">
        <f>'[2]foam fac.'!J46</f>
        <v>0</v>
      </c>
      <c r="L46" s="673"/>
      <c r="M46" s="773">
        <f t="shared" si="4"/>
        <v>0</v>
      </c>
      <c r="N46" s="688">
        <f t="shared" si="5"/>
        <v>0</v>
      </c>
      <c r="O46" s="689">
        <f t="shared" si="5"/>
        <v>0</v>
      </c>
      <c r="P46" s="690">
        <f t="shared" si="6"/>
        <v>0</v>
      </c>
      <c r="Q46" s="672">
        <f>'[2]foam fac.'!M46</f>
        <v>0</v>
      </c>
      <c r="R46" s="673"/>
      <c r="S46" s="674">
        <f t="shared" si="7"/>
        <v>0</v>
      </c>
      <c r="T46" s="672">
        <f>'[2]foam fac.'!P46</f>
        <v>0</v>
      </c>
      <c r="U46" s="673"/>
      <c r="V46" s="674">
        <f t="shared" si="8"/>
        <v>0</v>
      </c>
      <c r="W46" s="672">
        <f>'[2]foam fac.'!S46</f>
        <v>0</v>
      </c>
      <c r="X46" s="673"/>
      <c r="Y46" s="773">
        <f t="shared" si="9"/>
        <v>0</v>
      </c>
      <c r="Z46" s="688">
        <f t="shared" si="10"/>
        <v>0</v>
      </c>
      <c r="AA46" s="701">
        <f t="shared" si="10"/>
        <v>0</v>
      </c>
      <c r="AB46" s="690">
        <f t="shared" si="11"/>
        <v>0</v>
      </c>
      <c r="AC46" s="779">
        <f t="shared" si="12"/>
        <v>0</v>
      </c>
      <c r="AD46" s="776">
        <f t="shared" si="12"/>
        <v>0</v>
      </c>
      <c r="AE46" s="777">
        <f t="shared" si="13"/>
        <v>0</v>
      </c>
      <c r="AF46" s="672">
        <f>'[2]foam fac.'!Y46</f>
        <v>0</v>
      </c>
      <c r="AG46" s="673"/>
      <c r="AH46" s="674">
        <f t="shared" si="14"/>
        <v>0</v>
      </c>
      <c r="AI46" s="672">
        <f>'[2]foam fac.'!AB46</f>
        <v>0</v>
      </c>
      <c r="AJ46" s="673"/>
      <c r="AK46" s="674">
        <f t="shared" si="15"/>
        <v>0</v>
      </c>
      <c r="AL46" s="672">
        <f>'[2]foam fac.'!AE46</f>
        <v>0</v>
      </c>
      <c r="AM46" s="673"/>
      <c r="AN46" s="674">
        <f t="shared" si="16"/>
        <v>0</v>
      </c>
      <c r="AO46" s="688">
        <f t="shared" si="17"/>
        <v>0</v>
      </c>
      <c r="AP46" s="689">
        <f t="shared" si="17"/>
        <v>0</v>
      </c>
      <c r="AQ46" s="690">
        <f t="shared" si="18"/>
        <v>0</v>
      </c>
      <c r="AR46" s="672">
        <f>'[2]foam fac.'!AH46</f>
        <v>0</v>
      </c>
      <c r="AS46" s="673"/>
      <c r="AT46" s="674">
        <f t="shared" si="19"/>
        <v>0</v>
      </c>
      <c r="AU46" s="672">
        <f>'[2]foam fac.'!AK46</f>
        <v>0</v>
      </c>
      <c r="AV46" s="673"/>
      <c r="AW46" s="674">
        <f t="shared" si="20"/>
        <v>0</v>
      </c>
      <c r="AX46" s="672">
        <f>'[2]foam fac.'!AN46</f>
        <v>0</v>
      </c>
      <c r="AY46" s="672"/>
      <c r="AZ46" s="773">
        <f t="shared" si="21"/>
        <v>0</v>
      </c>
      <c r="BA46" s="688">
        <f t="shared" si="22"/>
        <v>0</v>
      </c>
      <c r="BB46" s="701">
        <f t="shared" si="22"/>
        <v>0</v>
      </c>
      <c r="BC46" s="706">
        <f t="shared" si="23"/>
        <v>0</v>
      </c>
      <c r="BD46" s="711">
        <f t="shared" si="0"/>
        <v>0</v>
      </c>
      <c r="BE46" s="715">
        <f t="shared" si="1"/>
        <v>0</v>
      </c>
      <c r="BF46" s="716">
        <f t="shared" si="24"/>
        <v>0</v>
      </c>
      <c r="BG46" s="717">
        <f t="shared" si="25"/>
        <v>0</v>
      </c>
      <c r="BH46" s="672">
        <f t="shared" si="26"/>
        <v>0</v>
      </c>
      <c r="BI46" s="677">
        <f t="shared" si="27"/>
        <v>0</v>
      </c>
      <c r="BJ46" s="541"/>
      <c r="BK46" s="380"/>
      <c r="BL46" s="374">
        <f>ROUND(VLOOKUP($B46,Test!$A$6:$K$58,6),0)/1000</f>
        <v>0</v>
      </c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  <c r="CG46" s="380"/>
      <c r="CH46" s="380"/>
      <c r="CI46" s="380"/>
      <c r="CJ46" s="380"/>
      <c r="CK46" s="380"/>
      <c r="CL46" s="380"/>
      <c r="CM46" s="380"/>
      <c r="CN46" s="380"/>
      <c r="CO46" s="380"/>
      <c r="CP46" s="380"/>
      <c r="CQ46" s="380"/>
      <c r="CR46" s="380"/>
      <c r="CS46" s="380"/>
      <c r="CT46" s="380"/>
      <c r="CU46" s="380"/>
      <c r="CV46" s="380"/>
      <c r="CW46" s="380"/>
      <c r="CX46" s="380"/>
      <c r="CY46" s="380"/>
      <c r="CZ46" s="380"/>
      <c r="DA46" s="380"/>
      <c r="DB46" s="380"/>
      <c r="DC46" s="380"/>
      <c r="DD46" s="380"/>
      <c r="DE46" s="380"/>
      <c r="DF46" s="380"/>
      <c r="DG46" s="380"/>
      <c r="DH46" s="380"/>
      <c r="DI46" s="380"/>
      <c r="DJ46" s="380"/>
      <c r="DK46" s="380"/>
      <c r="DL46" s="380"/>
      <c r="DM46" s="380"/>
      <c r="DN46" s="380"/>
      <c r="DO46" s="391"/>
      <c r="DP46" s="391"/>
      <c r="DQ46" s="380"/>
      <c r="DR46" s="380"/>
      <c r="DS46" s="380"/>
      <c r="DT46" s="380"/>
    </row>
    <row r="47" spans="1:124" s="383" customFormat="1" ht="33" customHeight="1">
      <c r="A47" s="388">
        <f t="shared" si="28"/>
        <v>41</v>
      </c>
      <c r="B47" s="399">
        <v>51614</v>
      </c>
      <c r="C47" s="536" t="s">
        <v>42</v>
      </c>
      <c r="D47" s="698" t="s">
        <v>291</v>
      </c>
      <c r="E47" s="672">
        <f>'[2]foam fac.'!D47</f>
        <v>0</v>
      </c>
      <c r="F47" s="673"/>
      <c r="G47" s="674">
        <f t="shared" si="2"/>
        <v>0</v>
      </c>
      <c r="H47" s="672">
        <f>'[2]foam fac.'!G47</f>
        <v>0</v>
      </c>
      <c r="I47" s="673"/>
      <c r="J47" s="674">
        <f t="shared" si="3"/>
        <v>0</v>
      </c>
      <c r="K47" s="672">
        <f>'[2]foam fac.'!J47</f>
        <v>0</v>
      </c>
      <c r="L47" s="673"/>
      <c r="M47" s="773">
        <f t="shared" si="4"/>
        <v>0</v>
      </c>
      <c r="N47" s="688">
        <f t="shared" si="5"/>
        <v>0</v>
      </c>
      <c r="O47" s="689">
        <f t="shared" si="5"/>
        <v>0</v>
      </c>
      <c r="P47" s="690">
        <f t="shared" si="6"/>
        <v>0</v>
      </c>
      <c r="Q47" s="672">
        <f>'[2]foam fac.'!M47</f>
        <v>0</v>
      </c>
      <c r="R47" s="673"/>
      <c r="S47" s="674">
        <f t="shared" si="7"/>
        <v>0</v>
      </c>
      <c r="T47" s="672">
        <f>'[2]foam fac.'!P47</f>
        <v>0</v>
      </c>
      <c r="U47" s="673"/>
      <c r="V47" s="674">
        <f t="shared" si="8"/>
        <v>0</v>
      </c>
      <c r="W47" s="672">
        <f>'[2]foam fac.'!S47</f>
        <v>0</v>
      </c>
      <c r="X47" s="673"/>
      <c r="Y47" s="773">
        <f t="shared" si="9"/>
        <v>0</v>
      </c>
      <c r="Z47" s="688">
        <f t="shared" si="10"/>
        <v>0</v>
      </c>
      <c r="AA47" s="701">
        <f t="shared" si="10"/>
        <v>0</v>
      </c>
      <c r="AB47" s="690">
        <f t="shared" si="11"/>
        <v>0</v>
      </c>
      <c r="AC47" s="779">
        <f t="shared" si="12"/>
        <v>0</v>
      </c>
      <c r="AD47" s="776">
        <f t="shared" si="12"/>
        <v>0</v>
      </c>
      <c r="AE47" s="777">
        <f t="shared" si="13"/>
        <v>0</v>
      </c>
      <c r="AF47" s="672">
        <f>'[2]foam fac.'!Y47</f>
        <v>0</v>
      </c>
      <c r="AG47" s="673"/>
      <c r="AH47" s="674">
        <f t="shared" si="14"/>
        <v>0</v>
      </c>
      <c r="AI47" s="672">
        <f>'[2]foam fac.'!AB47</f>
        <v>0</v>
      </c>
      <c r="AJ47" s="673"/>
      <c r="AK47" s="674">
        <f t="shared" si="15"/>
        <v>0</v>
      </c>
      <c r="AL47" s="672">
        <f>'[2]foam fac.'!AE47</f>
        <v>0</v>
      </c>
      <c r="AM47" s="673"/>
      <c r="AN47" s="674">
        <f t="shared" si="16"/>
        <v>0</v>
      </c>
      <c r="AO47" s="688">
        <f t="shared" si="17"/>
        <v>0</v>
      </c>
      <c r="AP47" s="689">
        <f t="shared" si="17"/>
        <v>0</v>
      </c>
      <c r="AQ47" s="690">
        <f t="shared" si="18"/>
        <v>0</v>
      </c>
      <c r="AR47" s="672">
        <f>'[2]foam fac.'!AH47</f>
        <v>0</v>
      </c>
      <c r="AS47" s="673"/>
      <c r="AT47" s="674">
        <f t="shared" si="19"/>
        <v>0</v>
      </c>
      <c r="AU47" s="672">
        <f>'[2]foam fac.'!AK47</f>
        <v>0</v>
      </c>
      <c r="AV47" s="673"/>
      <c r="AW47" s="674">
        <f t="shared" si="20"/>
        <v>0</v>
      </c>
      <c r="AX47" s="672">
        <f>'[2]foam fac.'!AN47</f>
        <v>0</v>
      </c>
      <c r="AY47" s="672"/>
      <c r="AZ47" s="773">
        <f t="shared" si="21"/>
        <v>0</v>
      </c>
      <c r="BA47" s="688">
        <f t="shared" si="22"/>
        <v>0</v>
      </c>
      <c r="BB47" s="701">
        <f t="shared" si="22"/>
        <v>0</v>
      </c>
      <c r="BC47" s="706">
        <f t="shared" si="23"/>
        <v>0</v>
      </c>
      <c r="BD47" s="711">
        <f t="shared" si="0"/>
        <v>0</v>
      </c>
      <c r="BE47" s="715">
        <f t="shared" si="1"/>
        <v>0</v>
      </c>
      <c r="BF47" s="716">
        <f t="shared" si="24"/>
        <v>0</v>
      </c>
      <c r="BG47" s="717">
        <f t="shared" si="25"/>
        <v>0</v>
      </c>
      <c r="BH47" s="672">
        <f t="shared" si="26"/>
        <v>0</v>
      </c>
      <c r="BI47" s="677">
        <f t="shared" si="27"/>
        <v>0</v>
      </c>
      <c r="BJ47" s="541"/>
      <c r="BK47" s="380"/>
      <c r="BL47" s="374">
        <f>ROUND(VLOOKUP($B47,Test!$A$6:$K$58,6),0)/1000</f>
        <v>0</v>
      </c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  <c r="CG47" s="380"/>
      <c r="CH47" s="380"/>
      <c r="CI47" s="380"/>
      <c r="CJ47" s="380"/>
      <c r="CK47" s="380"/>
      <c r="CL47" s="380"/>
      <c r="CM47" s="380"/>
      <c r="CN47" s="380"/>
      <c r="CO47" s="380"/>
      <c r="CP47" s="380"/>
      <c r="CQ47" s="380"/>
      <c r="CR47" s="380"/>
      <c r="CS47" s="380"/>
      <c r="CT47" s="380"/>
      <c r="CU47" s="380"/>
      <c r="CV47" s="380"/>
      <c r="CW47" s="380"/>
      <c r="CX47" s="380"/>
      <c r="CY47" s="380"/>
      <c r="CZ47" s="380"/>
      <c r="DA47" s="380"/>
      <c r="DB47" s="380"/>
      <c r="DC47" s="380"/>
      <c r="DD47" s="380"/>
      <c r="DE47" s="380"/>
      <c r="DF47" s="380"/>
      <c r="DG47" s="380"/>
      <c r="DH47" s="380"/>
      <c r="DI47" s="380"/>
      <c r="DJ47" s="380"/>
      <c r="DK47" s="380"/>
      <c r="DL47" s="380"/>
      <c r="DM47" s="380"/>
      <c r="DN47" s="380"/>
      <c r="DO47" s="391"/>
      <c r="DP47" s="391"/>
      <c r="DQ47" s="380"/>
      <c r="DR47" s="380"/>
      <c r="DS47" s="380"/>
      <c r="DT47" s="380"/>
    </row>
    <row r="48" spans="1:124" s="383" customFormat="1" ht="33" customHeight="1">
      <c r="A48" s="388">
        <f t="shared" si="28"/>
        <v>42</v>
      </c>
      <c r="B48" s="399">
        <v>51615</v>
      </c>
      <c r="C48" s="536" t="s">
        <v>83</v>
      </c>
      <c r="D48" s="698" t="s">
        <v>292</v>
      </c>
      <c r="E48" s="672">
        <f>'[2]foam fac.'!D48</f>
        <v>5000</v>
      </c>
      <c r="F48" s="673">
        <v>0</v>
      </c>
      <c r="G48" s="674">
        <f t="shared" si="2"/>
        <v>5000</v>
      </c>
      <c r="H48" s="672">
        <f>'[2]foam fac.'!G48</f>
        <v>12000</v>
      </c>
      <c r="I48" s="673"/>
      <c r="J48" s="674">
        <f t="shared" si="3"/>
        <v>12000</v>
      </c>
      <c r="K48" s="672">
        <f>'[2]foam fac.'!J48</f>
        <v>12000</v>
      </c>
      <c r="L48" s="673"/>
      <c r="M48" s="773">
        <f t="shared" si="4"/>
        <v>12000</v>
      </c>
      <c r="N48" s="688">
        <f t="shared" si="5"/>
        <v>29000</v>
      </c>
      <c r="O48" s="689">
        <f t="shared" si="5"/>
        <v>0</v>
      </c>
      <c r="P48" s="690">
        <f t="shared" si="6"/>
        <v>29000</v>
      </c>
      <c r="Q48" s="672">
        <f>'[2]foam fac.'!M48</f>
        <v>5000</v>
      </c>
      <c r="R48" s="673"/>
      <c r="S48" s="674">
        <f t="shared" si="7"/>
        <v>5000</v>
      </c>
      <c r="T48" s="672">
        <f>'[2]foam fac.'!P48</f>
        <v>5000</v>
      </c>
      <c r="U48" s="673"/>
      <c r="V48" s="674">
        <f t="shared" si="8"/>
        <v>5000</v>
      </c>
      <c r="W48" s="672">
        <f>'[2]foam fac.'!S48</f>
        <v>5000</v>
      </c>
      <c r="X48" s="673"/>
      <c r="Y48" s="773">
        <f t="shared" si="9"/>
        <v>5000</v>
      </c>
      <c r="Z48" s="688">
        <f t="shared" si="10"/>
        <v>15000</v>
      </c>
      <c r="AA48" s="701">
        <f t="shared" si="10"/>
        <v>0</v>
      </c>
      <c r="AB48" s="690">
        <f t="shared" si="11"/>
        <v>15000</v>
      </c>
      <c r="AC48" s="779">
        <f>E48+H48+K48+Q48+T48+W48</f>
        <v>44000</v>
      </c>
      <c r="AD48" s="776">
        <f t="shared" si="12"/>
        <v>0</v>
      </c>
      <c r="AE48" s="777">
        <f t="shared" si="13"/>
        <v>44000</v>
      </c>
      <c r="AF48" s="672">
        <f>'[2]foam fac.'!Y48</f>
        <v>5000</v>
      </c>
      <c r="AG48" s="673"/>
      <c r="AH48" s="674">
        <f t="shared" si="14"/>
        <v>5000</v>
      </c>
      <c r="AI48" s="672">
        <f>'[2]foam fac.'!AB48</f>
        <v>5000</v>
      </c>
      <c r="AJ48" s="673"/>
      <c r="AK48" s="674">
        <f t="shared" si="15"/>
        <v>5000</v>
      </c>
      <c r="AL48" s="672">
        <f>'[2]foam fac.'!AE48</f>
        <v>5000</v>
      </c>
      <c r="AM48" s="673"/>
      <c r="AN48" s="674">
        <f t="shared" si="16"/>
        <v>5000</v>
      </c>
      <c r="AO48" s="688">
        <f t="shared" si="17"/>
        <v>15000</v>
      </c>
      <c r="AP48" s="689">
        <f t="shared" si="17"/>
        <v>0</v>
      </c>
      <c r="AQ48" s="690">
        <f t="shared" si="18"/>
        <v>15000</v>
      </c>
      <c r="AR48" s="672">
        <f>'[2]foam fac.'!AH48</f>
        <v>5630</v>
      </c>
      <c r="AS48" s="673"/>
      <c r="AT48" s="674">
        <f t="shared" si="19"/>
        <v>5630</v>
      </c>
      <c r="AU48" s="672">
        <f>'[2]foam fac.'!AK48</f>
        <v>11135</v>
      </c>
      <c r="AV48" s="673"/>
      <c r="AW48" s="674">
        <f t="shared" si="20"/>
        <v>11135</v>
      </c>
      <c r="AX48" s="672">
        <f>'[2]foam fac.'!AN48</f>
        <v>5000</v>
      </c>
      <c r="AY48" s="672"/>
      <c r="AZ48" s="773">
        <f t="shared" si="21"/>
        <v>5000</v>
      </c>
      <c r="BA48" s="688">
        <f t="shared" si="22"/>
        <v>21765</v>
      </c>
      <c r="BB48" s="701">
        <f t="shared" si="22"/>
        <v>0</v>
      </c>
      <c r="BC48" s="706">
        <f t="shared" si="23"/>
        <v>21765</v>
      </c>
      <c r="BD48" s="711">
        <f t="shared" si="0"/>
        <v>36765</v>
      </c>
      <c r="BE48" s="715">
        <f t="shared" si="1"/>
        <v>0</v>
      </c>
      <c r="BF48" s="716">
        <f t="shared" si="24"/>
        <v>36765</v>
      </c>
      <c r="BG48" s="717">
        <f t="shared" si="25"/>
        <v>80765</v>
      </c>
      <c r="BH48" s="672">
        <f t="shared" si="26"/>
        <v>0</v>
      </c>
      <c r="BI48" s="677">
        <f t="shared" si="27"/>
        <v>80765</v>
      </c>
      <c r="BJ48" s="541"/>
      <c r="BK48" s="380"/>
      <c r="BL48" s="374">
        <f>ROUND(VLOOKUP($B48,Test!$A$6:$K$58,6),0)/1000</f>
        <v>0</v>
      </c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  <c r="CG48" s="380"/>
      <c r="CH48" s="380"/>
      <c r="CI48" s="380"/>
      <c r="CJ48" s="380"/>
      <c r="CK48" s="380"/>
      <c r="CL48" s="380"/>
      <c r="CM48" s="380"/>
      <c r="CN48" s="380"/>
      <c r="CO48" s="380"/>
      <c r="CP48" s="380"/>
      <c r="CQ48" s="380"/>
      <c r="CR48" s="380"/>
      <c r="CS48" s="380"/>
      <c r="CT48" s="380"/>
      <c r="CU48" s="380"/>
      <c r="CV48" s="380"/>
      <c r="CW48" s="380"/>
      <c r="CX48" s="380"/>
      <c r="CY48" s="380"/>
      <c r="CZ48" s="380"/>
      <c r="DA48" s="380"/>
      <c r="DB48" s="380"/>
      <c r="DC48" s="380"/>
      <c r="DD48" s="380"/>
      <c r="DE48" s="380"/>
      <c r="DF48" s="380"/>
      <c r="DG48" s="380"/>
      <c r="DH48" s="380"/>
      <c r="DI48" s="380"/>
      <c r="DJ48" s="380"/>
      <c r="DK48" s="380"/>
      <c r="DL48" s="380"/>
      <c r="DM48" s="380"/>
      <c r="DN48" s="380"/>
      <c r="DO48" s="391"/>
      <c r="DP48" s="391"/>
      <c r="DQ48" s="380"/>
      <c r="DR48" s="380"/>
      <c r="DS48" s="380"/>
      <c r="DT48" s="380"/>
    </row>
    <row r="49" spans="1:124" s="383" customFormat="1" ht="33" customHeight="1">
      <c r="A49" s="388">
        <f t="shared" si="28"/>
        <v>43</v>
      </c>
      <c r="B49" s="399">
        <v>51616</v>
      </c>
      <c r="C49" s="536" t="s">
        <v>35</v>
      </c>
      <c r="D49" s="698" t="s">
        <v>293</v>
      </c>
      <c r="E49" s="672">
        <f>'[2]foam fac.'!D49</f>
        <v>0</v>
      </c>
      <c r="F49" s="673"/>
      <c r="G49" s="674">
        <f t="shared" si="2"/>
        <v>0</v>
      </c>
      <c r="H49" s="672">
        <f>'[2]foam fac.'!G49</f>
        <v>0</v>
      </c>
      <c r="I49" s="673"/>
      <c r="J49" s="674">
        <f t="shared" si="3"/>
        <v>0</v>
      </c>
      <c r="K49" s="672">
        <f>'[2]foam fac.'!J49</f>
        <v>0</v>
      </c>
      <c r="L49" s="673"/>
      <c r="M49" s="773">
        <f t="shared" si="4"/>
        <v>0</v>
      </c>
      <c r="N49" s="688">
        <f t="shared" si="5"/>
        <v>0</v>
      </c>
      <c r="O49" s="689">
        <f t="shared" si="5"/>
        <v>0</v>
      </c>
      <c r="P49" s="690">
        <f t="shared" si="6"/>
        <v>0</v>
      </c>
      <c r="Q49" s="672">
        <f>'[2]foam fac.'!M49</f>
        <v>0</v>
      </c>
      <c r="R49" s="673"/>
      <c r="S49" s="674">
        <f t="shared" si="7"/>
        <v>0</v>
      </c>
      <c r="T49" s="672">
        <f>'[2]foam fac.'!P49</f>
        <v>0</v>
      </c>
      <c r="U49" s="673"/>
      <c r="V49" s="674">
        <f t="shared" si="8"/>
        <v>0</v>
      </c>
      <c r="W49" s="672">
        <f>'[2]foam fac.'!S49</f>
        <v>0</v>
      </c>
      <c r="X49" s="673"/>
      <c r="Y49" s="773">
        <f t="shared" si="9"/>
        <v>0</v>
      </c>
      <c r="Z49" s="688">
        <f t="shared" si="10"/>
        <v>0</v>
      </c>
      <c r="AA49" s="701">
        <f t="shared" si="10"/>
        <v>0</v>
      </c>
      <c r="AB49" s="690">
        <f t="shared" si="11"/>
        <v>0</v>
      </c>
      <c r="AC49" s="779">
        <f t="shared" si="12"/>
        <v>0</v>
      </c>
      <c r="AD49" s="776">
        <f t="shared" si="12"/>
        <v>0</v>
      </c>
      <c r="AE49" s="777">
        <f t="shared" si="13"/>
        <v>0</v>
      </c>
      <c r="AF49" s="672">
        <f>'[2]foam fac.'!Y49</f>
        <v>0</v>
      </c>
      <c r="AG49" s="673"/>
      <c r="AH49" s="674">
        <f t="shared" si="14"/>
        <v>0</v>
      </c>
      <c r="AI49" s="672">
        <f>'[2]foam fac.'!AB49</f>
        <v>0</v>
      </c>
      <c r="AJ49" s="673"/>
      <c r="AK49" s="674">
        <f t="shared" si="15"/>
        <v>0</v>
      </c>
      <c r="AL49" s="672">
        <f>'[2]foam fac.'!AE49</f>
        <v>0</v>
      </c>
      <c r="AM49" s="673"/>
      <c r="AN49" s="674">
        <f t="shared" si="16"/>
        <v>0</v>
      </c>
      <c r="AO49" s="688">
        <f t="shared" si="17"/>
        <v>0</v>
      </c>
      <c r="AP49" s="689">
        <f t="shared" si="17"/>
        <v>0</v>
      </c>
      <c r="AQ49" s="690">
        <f t="shared" si="18"/>
        <v>0</v>
      </c>
      <c r="AR49" s="672">
        <f>'[2]foam fac.'!AH49</f>
        <v>0</v>
      </c>
      <c r="AS49" s="673"/>
      <c r="AT49" s="674">
        <f t="shared" si="19"/>
        <v>0</v>
      </c>
      <c r="AU49" s="672">
        <f>'[2]foam fac.'!AK49</f>
        <v>0</v>
      </c>
      <c r="AV49" s="673"/>
      <c r="AW49" s="674">
        <f t="shared" si="20"/>
        <v>0</v>
      </c>
      <c r="AX49" s="672">
        <f>'[2]foam fac.'!AN49</f>
        <v>0</v>
      </c>
      <c r="AY49" s="672"/>
      <c r="AZ49" s="773">
        <f t="shared" si="21"/>
        <v>0</v>
      </c>
      <c r="BA49" s="688">
        <f t="shared" si="22"/>
        <v>0</v>
      </c>
      <c r="BB49" s="701">
        <f t="shared" si="22"/>
        <v>0</v>
      </c>
      <c r="BC49" s="706">
        <f t="shared" si="23"/>
        <v>0</v>
      </c>
      <c r="BD49" s="711">
        <f t="shared" si="0"/>
        <v>0</v>
      </c>
      <c r="BE49" s="715">
        <f t="shared" si="1"/>
        <v>0</v>
      </c>
      <c r="BF49" s="716">
        <f t="shared" si="24"/>
        <v>0</v>
      </c>
      <c r="BG49" s="717">
        <f t="shared" si="25"/>
        <v>0</v>
      </c>
      <c r="BH49" s="672">
        <f t="shared" si="26"/>
        <v>0</v>
      </c>
      <c r="BI49" s="677">
        <f t="shared" si="27"/>
        <v>0</v>
      </c>
      <c r="BJ49" s="541"/>
      <c r="BK49" s="380"/>
      <c r="BL49" s="374">
        <f>ROUND(VLOOKUP($B49,Test!$A$6:$K$58,6),0)/1000</f>
        <v>0</v>
      </c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  <c r="CG49" s="380"/>
      <c r="CH49" s="380"/>
      <c r="CI49" s="380"/>
      <c r="CJ49" s="380"/>
      <c r="CK49" s="380"/>
      <c r="CL49" s="380"/>
      <c r="CM49" s="380"/>
      <c r="CN49" s="380"/>
      <c r="CO49" s="380"/>
      <c r="CP49" s="380"/>
      <c r="CQ49" s="380"/>
      <c r="CR49" s="380"/>
      <c r="CS49" s="380"/>
      <c r="CT49" s="380"/>
      <c r="CU49" s="380"/>
      <c r="CV49" s="380"/>
      <c r="CW49" s="380"/>
      <c r="CX49" s="380"/>
      <c r="CY49" s="380"/>
      <c r="CZ49" s="380"/>
      <c r="DA49" s="380"/>
      <c r="DB49" s="380"/>
      <c r="DC49" s="380"/>
      <c r="DD49" s="380"/>
      <c r="DE49" s="380"/>
      <c r="DF49" s="380"/>
      <c r="DG49" s="380"/>
      <c r="DH49" s="380"/>
      <c r="DI49" s="380"/>
      <c r="DJ49" s="380"/>
      <c r="DK49" s="380"/>
      <c r="DL49" s="380"/>
      <c r="DM49" s="380"/>
      <c r="DN49" s="380"/>
      <c r="DO49" s="391"/>
      <c r="DP49" s="391"/>
      <c r="DQ49" s="380"/>
      <c r="DR49" s="380"/>
      <c r="DS49" s="380"/>
      <c r="DT49" s="380"/>
    </row>
    <row r="50" spans="1:124" s="383" customFormat="1" ht="33" customHeight="1" thickBot="1">
      <c r="A50" s="388">
        <f t="shared" si="28"/>
        <v>44</v>
      </c>
      <c r="B50" s="384">
        <v>51617</v>
      </c>
      <c r="C50" s="536" t="s">
        <v>36</v>
      </c>
      <c r="D50" s="698" t="s">
        <v>294</v>
      </c>
      <c r="E50" s="672">
        <f>'[2]foam fac.'!D50</f>
        <v>0</v>
      </c>
      <c r="F50" s="673"/>
      <c r="G50" s="674">
        <f t="shared" si="2"/>
        <v>0</v>
      </c>
      <c r="H50" s="672">
        <f>'[2]foam fac.'!G50</f>
        <v>0</v>
      </c>
      <c r="I50" s="673"/>
      <c r="J50" s="674">
        <f t="shared" si="3"/>
        <v>0</v>
      </c>
      <c r="K50" s="672">
        <f>'[2]foam fac.'!J50</f>
        <v>0</v>
      </c>
      <c r="L50" s="673"/>
      <c r="M50" s="773">
        <f t="shared" si="4"/>
        <v>0</v>
      </c>
      <c r="N50" s="688">
        <f t="shared" si="5"/>
        <v>0</v>
      </c>
      <c r="O50" s="689">
        <f t="shared" si="5"/>
        <v>0</v>
      </c>
      <c r="P50" s="690">
        <f t="shared" si="6"/>
        <v>0</v>
      </c>
      <c r="Q50" s="672">
        <f>'[2]foam fac.'!M50</f>
        <v>0</v>
      </c>
      <c r="R50" s="673"/>
      <c r="S50" s="674">
        <f t="shared" si="7"/>
        <v>0</v>
      </c>
      <c r="T50" s="672">
        <f>'[2]foam fac.'!P50</f>
        <v>0</v>
      </c>
      <c r="U50" s="673"/>
      <c r="V50" s="674">
        <f t="shared" si="8"/>
        <v>0</v>
      </c>
      <c r="W50" s="672">
        <f>'[2]foam fac.'!S50</f>
        <v>0</v>
      </c>
      <c r="X50" s="673"/>
      <c r="Y50" s="773">
        <f t="shared" si="9"/>
        <v>0</v>
      </c>
      <c r="Z50" s="688">
        <f t="shared" si="10"/>
        <v>0</v>
      </c>
      <c r="AA50" s="701">
        <f t="shared" si="10"/>
        <v>0</v>
      </c>
      <c r="AB50" s="690">
        <f t="shared" si="11"/>
        <v>0</v>
      </c>
      <c r="AC50" s="779">
        <f t="shared" si="12"/>
        <v>0</v>
      </c>
      <c r="AD50" s="776">
        <f t="shared" si="12"/>
        <v>0</v>
      </c>
      <c r="AE50" s="777">
        <f t="shared" si="13"/>
        <v>0</v>
      </c>
      <c r="AF50" s="672">
        <f>'[2]foam fac.'!Y50</f>
        <v>0</v>
      </c>
      <c r="AG50" s="673"/>
      <c r="AH50" s="674">
        <f t="shared" si="14"/>
        <v>0</v>
      </c>
      <c r="AI50" s="672">
        <f>'[2]foam fac.'!AB50</f>
        <v>0</v>
      </c>
      <c r="AJ50" s="673"/>
      <c r="AK50" s="674">
        <f t="shared" si="15"/>
        <v>0</v>
      </c>
      <c r="AL50" s="672">
        <f>'[2]foam fac.'!AE50</f>
        <v>0</v>
      </c>
      <c r="AM50" s="673"/>
      <c r="AN50" s="674">
        <f t="shared" si="16"/>
        <v>0</v>
      </c>
      <c r="AO50" s="688">
        <f t="shared" si="17"/>
        <v>0</v>
      </c>
      <c r="AP50" s="689">
        <f t="shared" si="17"/>
        <v>0</v>
      </c>
      <c r="AQ50" s="690">
        <f t="shared" si="18"/>
        <v>0</v>
      </c>
      <c r="AR50" s="672">
        <f>'[2]foam fac.'!AH50</f>
        <v>0</v>
      </c>
      <c r="AS50" s="673"/>
      <c r="AT50" s="674">
        <f t="shared" si="19"/>
        <v>0</v>
      </c>
      <c r="AU50" s="672">
        <f>'[2]foam fac.'!AK50</f>
        <v>0</v>
      </c>
      <c r="AV50" s="673"/>
      <c r="AW50" s="674">
        <f t="shared" si="20"/>
        <v>0</v>
      </c>
      <c r="AX50" s="672">
        <f>'[2]foam fac.'!AN50</f>
        <v>0</v>
      </c>
      <c r="AY50" s="672"/>
      <c r="AZ50" s="773">
        <f t="shared" si="21"/>
        <v>0</v>
      </c>
      <c r="BA50" s="688">
        <f t="shared" si="22"/>
        <v>0</v>
      </c>
      <c r="BB50" s="701">
        <f t="shared" si="22"/>
        <v>0</v>
      </c>
      <c r="BC50" s="706">
        <f t="shared" si="23"/>
        <v>0</v>
      </c>
      <c r="BD50" s="711">
        <f t="shared" ref="BD50" si="29">AF50+AI50+AL50+AR50+AU50+AX50</f>
        <v>0</v>
      </c>
      <c r="BE50" s="715">
        <f t="shared" ref="BE50" si="30">AG50+AJ50+AM50+AS50+AV50+AY50</f>
        <v>0</v>
      </c>
      <c r="BF50" s="716">
        <f t="shared" si="24"/>
        <v>0</v>
      </c>
      <c r="BG50" s="717">
        <f t="shared" si="25"/>
        <v>0</v>
      </c>
      <c r="BH50" s="672">
        <f t="shared" si="26"/>
        <v>0</v>
      </c>
      <c r="BI50" s="678">
        <f t="shared" si="27"/>
        <v>0</v>
      </c>
      <c r="BJ50" s="541"/>
      <c r="BK50" s="380"/>
      <c r="BL50" s="611">
        <f>ROUND(VLOOKUP($B50,Test!$A$6:$K$58,6),0)/1000</f>
        <v>0</v>
      </c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  <c r="CG50" s="380"/>
      <c r="CH50" s="380"/>
      <c r="CI50" s="380"/>
      <c r="CJ50" s="380"/>
      <c r="CK50" s="380"/>
      <c r="CL50" s="380"/>
      <c r="CM50" s="380"/>
      <c r="CN50" s="380"/>
      <c r="CO50" s="380"/>
      <c r="CP50" s="380"/>
      <c r="CQ50" s="380"/>
      <c r="CR50" s="380"/>
      <c r="CS50" s="380"/>
      <c r="CT50" s="380"/>
      <c r="CU50" s="380"/>
      <c r="CV50" s="380"/>
      <c r="CW50" s="380"/>
      <c r="CX50" s="380"/>
      <c r="CY50" s="380"/>
      <c r="CZ50" s="380"/>
      <c r="DA50" s="380"/>
      <c r="DB50" s="380"/>
      <c r="DC50" s="380"/>
      <c r="DD50" s="380"/>
      <c r="DE50" s="380"/>
      <c r="DF50" s="380"/>
      <c r="DG50" s="380"/>
      <c r="DH50" s="380"/>
      <c r="DI50" s="380"/>
      <c r="DJ50" s="380"/>
      <c r="DK50" s="380"/>
      <c r="DL50" s="380"/>
      <c r="DM50" s="380"/>
      <c r="DN50" s="380"/>
      <c r="DO50" s="391"/>
      <c r="DP50" s="391"/>
      <c r="DQ50" s="380"/>
      <c r="DR50" s="380"/>
      <c r="DS50" s="380"/>
      <c r="DT50" s="380"/>
    </row>
    <row r="51" spans="1:124" s="365" customFormat="1" ht="45" customHeight="1" thickBot="1">
      <c r="A51" s="836" t="s">
        <v>51</v>
      </c>
      <c r="B51" s="837"/>
      <c r="C51" s="838"/>
      <c r="D51" s="699"/>
      <c r="E51" s="719">
        <f t="shared" ref="E51:AJ51" si="31">SUM(E7:E50)</f>
        <v>856016.27166571177</v>
      </c>
      <c r="F51" s="718">
        <f t="shared" si="31"/>
        <v>830967.15</v>
      </c>
      <c r="G51" s="708">
        <f t="shared" si="31"/>
        <v>25049.121665711744</v>
      </c>
      <c r="H51" s="719">
        <f t="shared" si="31"/>
        <v>892523.90741359722</v>
      </c>
      <c r="I51" s="718">
        <f t="shared" si="31"/>
        <v>912631.18</v>
      </c>
      <c r="J51" s="708">
        <f t="shared" si="31"/>
        <v>-20107.272586402716</v>
      </c>
      <c r="K51" s="719">
        <f t="shared" si="31"/>
        <v>907200.07248536835</v>
      </c>
      <c r="L51" s="718">
        <f t="shared" si="31"/>
        <v>886868.23</v>
      </c>
      <c r="M51" s="721">
        <f t="shared" si="31"/>
        <v>20331.842485368463</v>
      </c>
      <c r="N51" s="691">
        <f t="shared" si="31"/>
        <v>2652740.2515646778</v>
      </c>
      <c r="O51" s="692">
        <f t="shared" si="31"/>
        <v>2627466.5599999996</v>
      </c>
      <c r="P51" s="693">
        <f t="shared" si="31"/>
        <v>25273.691564677443</v>
      </c>
      <c r="Q51" s="719">
        <f t="shared" si="31"/>
        <v>981246.92767594056</v>
      </c>
      <c r="R51" s="718">
        <f t="shared" si="31"/>
        <v>526823.50999999989</v>
      </c>
      <c r="S51" s="708">
        <f t="shared" si="31"/>
        <v>454423.41767594061</v>
      </c>
      <c r="T51" s="719">
        <f t="shared" si="31"/>
        <v>754553.78453782632</v>
      </c>
      <c r="U51" s="718">
        <f t="shared" si="31"/>
        <v>0</v>
      </c>
      <c r="V51" s="708">
        <f t="shared" si="31"/>
        <v>754553.78453782632</v>
      </c>
      <c r="W51" s="719">
        <f t="shared" si="31"/>
        <v>990952.7339814828</v>
      </c>
      <c r="X51" s="718">
        <f t="shared" si="31"/>
        <v>0</v>
      </c>
      <c r="Y51" s="721">
        <f t="shared" si="31"/>
        <v>990952.7339814828</v>
      </c>
      <c r="Z51" s="691">
        <f t="shared" si="31"/>
        <v>2723753.4461952494</v>
      </c>
      <c r="AA51" s="702">
        <f t="shared" si="31"/>
        <v>525823.50999999989</v>
      </c>
      <c r="AB51" s="693">
        <f t="shared" si="31"/>
        <v>2197929.9361952492</v>
      </c>
      <c r="AC51" s="719">
        <f t="shared" si="31"/>
        <v>5382493.6977599273</v>
      </c>
      <c r="AD51" s="718">
        <f t="shared" si="31"/>
        <v>3157290.07</v>
      </c>
      <c r="AE51" s="720">
        <f t="shared" si="31"/>
        <v>2225203.627759927</v>
      </c>
      <c r="AF51" s="718">
        <f t="shared" si="31"/>
        <v>818860.91387959733</v>
      </c>
      <c r="AG51" s="718">
        <f t="shared" si="31"/>
        <v>0</v>
      </c>
      <c r="AH51" s="708">
        <f t="shared" si="31"/>
        <v>818860.91387959733</v>
      </c>
      <c r="AI51" s="718">
        <f t="shared" si="31"/>
        <v>979342.10862971167</v>
      </c>
      <c r="AJ51" s="718">
        <f t="shared" si="31"/>
        <v>0</v>
      </c>
      <c r="AK51" s="708">
        <f t="shared" ref="AK51:BI51" si="32">SUM(AK7:AK50)</f>
        <v>979342.10862971167</v>
      </c>
      <c r="AL51" s="718">
        <f t="shared" si="32"/>
        <v>880397.70526548277</v>
      </c>
      <c r="AM51" s="718">
        <f t="shared" si="32"/>
        <v>0</v>
      </c>
      <c r="AN51" s="708">
        <f t="shared" si="32"/>
        <v>880397.70526548277</v>
      </c>
      <c r="AO51" s="691">
        <f t="shared" si="32"/>
        <v>2675600.7277747914</v>
      </c>
      <c r="AP51" s="692">
        <f t="shared" si="32"/>
        <v>0</v>
      </c>
      <c r="AQ51" s="705">
        <f t="shared" si="32"/>
        <v>2675600.7277747914</v>
      </c>
      <c r="AR51" s="718">
        <f t="shared" si="32"/>
        <v>814752.49852159736</v>
      </c>
      <c r="AS51" s="718">
        <f t="shared" si="32"/>
        <v>0</v>
      </c>
      <c r="AT51" s="708">
        <f t="shared" si="32"/>
        <v>814752.49852159736</v>
      </c>
      <c r="AU51" s="718">
        <f t="shared" si="32"/>
        <v>978328.29264159722</v>
      </c>
      <c r="AV51" s="718">
        <f t="shared" si="32"/>
        <v>0</v>
      </c>
      <c r="AW51" s="708">
        <f t="shared" si="32"/>
        <v>978328.29264159722</v>
      </c>
      <c r="AX51" s="718">
        <f t="shared" si="32"/>
        <v>879829.7774034827</v>
      </c>
      <c r="AY51" s="718">
        <f t="shared" si="32"/>
        <v>0</v>
      </c>
      <c r="AZ51" s="721">
        <f t="shared" si="32"/>
        <v>879829.7774034827</v>
      </c>
      <c r="BA51" s="691">
        <f t="shared" si="32"/>
        <v>2669910.5685666772</v>
      </c>
      <c r="BB51" s="702">
        <f t="shared" si="32"/>
        <v>0</v>
      </c>
      <c r="BC51" s="707">
        <f t="shared" si="32"/>
        <v>2669910.5685666772</v>
      </c>
      <c r="BD51" s="722">
        <f t="shared" si="32"/>
        <v>5351511.2963414695</v>
      </c>
      <c r="BE51" s="718">
        <f t="shared" si="32"/>
        <v>0</v>
      </c>
      <c r="BF51" s="723">
        <f t="shared" si="32"/>
        <v>5351511.2963414695</v>
      </c>
      <c r="BG51" s="724">
        <f t="shared" si="32"/>
        <v>10734004.994101398</v>
      </c>
      <c r="BH51" s="683">
        <f t="shared" si="32"/>
        <v>3157290.07</v>
      </c>
      <c r="BI51" s="684">
        <f t="shared" si="32"/>
        <v>7576714.9241013974</v>
      </c>
      <c r="BJ51" s="542"/>
      <c r="BK51" s="362"/>
      <c r="BL51" s="517">
        <f>SUM(BL7:BL50)</f>
        <v>872.37199999999996</v>
      </c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  <c r="CB51" s="366"/>
      <c r="CC51" s="366"/>
      <c r="CD51" s="366"/>
      <c r="CE51" s="366"/>
      <c r="CF51" s="366"/>
      <c r="CG51" s="366"/>
      <c r="CH51" s="366"/>
      <c r="CI51" s="366"/>
      <c r="CJ51" s="366"/>
      <c r="CK51" s="366"/>
      <c r="CL51" s="366"/>
      <c r="CM51" s="366"/>
      <c r="CN51" s="366"/>
      <c r="CO51" s="366"/>
      <c r="CP51" s="366"/>
      <c r="CQ51" s="366"/>
      <c r="CR51" s="366"/>
      <c r="CS51" s="366"/>
      <c r="CT51" s="366"/>
      <c r="CU51" s="366"/>
      <c r="CV51" s="366"/>
      <c r="CW51" s="366"/>
      <c r="CX51" s="366"/>
      <c r="CY51" s="366"/>
      <c r="CZ51" s="366"/>
      <c r="DA51" s="366"/>
      <c r="DB51" s="366"/>
      <c r="DC51" s="366"/>
      <c r="DD51" s="366"/>
      <c r="DE51" s="366"/>
      <c r="DF51" s="366"/>
      <c r="DG51" s="366"/>
      <c r="DH51" s="366"/>
      <c r="DI51" s="366"/>
      <c r="DJ51" s="366"/>
      <c r="DK51" s="366"/>
      <c r="DL51" s="366"/>
      <c r="DM51" s="366"/>
      <c r="DN51" s="366"/>
      <c r="DO51" s="366"/>
      <c r="DP51" s="366"/>
      <c r="DQ51" s="366"/>
      <c r="DR51" s="366"/>
      <c r="DS51" s="366"/>
      <c r="DT51" s="366"/>
    </row>
    <row r="52" spans="1:124" s="349" customFormat="1" ht="18">
      <c r="B52" s="350"/>
      <c r="C52" s="351"/>
      <c r="D52" s="473"/>
      <c r="E52" s="765"/>
      <c r="F52" s="765"/>
      <c r="G52" s="765"/>
      <c r="H52" s="765"/>
      <c r="I52" s="765"/>
      <c r="J52" s="765"/>
      <c r="K52" s="765"/>
      <c r="L52" s="765"/>
      <c r="M52" s="765"/>
      <c r="N52" s="765"/>
      <c r="O52" s="765"/>
      <c r="P52" s="765"/>
      <c r="Q52" s="765"/>
      <c r="R52" s="765"/>
      <c r="S52" s="765"/>
      <c r="T52" s="765"/>
      <c r="U52" s="765"/>
      <c r="V52" s="765"/>
      <c r="W52" s="765"/>
      <c r="X52" s="765"/>
      <c r="Y52" s="765"/>
      <c r="Z52" s="765"/>
      <c r="AA52" s="765"/>
      <c r="AB52" s="765"/>
      <c r="AC52" s="765"/>
      <c r="AD52" s="765"/>
      <c r="AE52" s="765"/>
      <c r="AF52" s="765"/>
      <c r="AG52" s="765"/>
      <c r="AH52" s="765"/>
      <c r="AI52" s="765"/>
      <c r="AJ52" s="765"/>
      <c r="AK52" s="765"/>
      <c r="AL52" s="765"/>
      <c r="AM52" s="765"/>
      <c r="AN52" s="765"/>
      <c r="AO52" s="765"/>
      <c r="AP52" s="765"/>
      <c r="AQ52" s="765"/>
      <c r="AR52" s="765"/>
      <c r="AS52" s="765"/>
      <c r="AT52" s="765"/>
      <c r="AU52" s="765"/>
      <c r="AV52" s="765"/>
      <c r="AW52" s="765"/>
      <c r="AX52" s="765"/>
      <c r="AY52" s="765"/>
      <c r="AZ52" s="765"/>
      <c r="BA52" s="765"/>
      <c r="BB52" s="765"/>
      <c r="BC52" s="765"/>
      <c r="BD52" s="765"/>
      <c r="BE52" s="765"/>
      <c r="BF52" s="765"/>
      <c r="BG52" s="765"/>
    </row>
    <row r="53" spans="1:124" s="349" customFormat="1" ht="18">
      <c r="B53" s="350"/>
      <c r="C53" s="351"/>
      <c r="D53" s="473"/>
      <c r="E53" s="765"/>
      <c r="F53" s="759">
        <f>ROUND(F51-Test!$F$63,2)</f>
        <v>830094.78</v>
      </c>
      <c r="G53" s="765"/>
      <c r="H53" s="765"/>
      <c r="I53" s="765"/>
      <c r="J53" s="765"/>
      <c r="K53" s="765"/>
      <c r="L53" s="765"/>
      <c r="M53" s="765"/>
      <c r="N53" s="765"/>
      <c r="O53" s="765"/>
      <c r="P53" s="765"/>
      <c r="Q53" s="765"/>
      <c r="R53" s="765"/>
      <c r="S53" s="765"/>
      <c r="T53" s="765"/>
      <c r="U53" s="765"/>
      <c r="V53" s="765"/>
      <c r="W53" s="765"/>
      <c r="X53" s="765"/>
      <c r="Y53" s="765"/>
      <c r="Z53" s="765"/>
      <c r="AA53" s="765"/>
      <c r="AB53" s="765"/>
      <c r="AC53" s="765"/>
      <c r="AD53" s="765"/>
      <c r="AE53" s="765"/>
      <c r="AF53" s="765"/>
      <c r="AG53" s="765"/>
      <c r="AH53" s="765"/>
      <c r="AI53" s="765"/>
      <c r="AJ53" s="765"/>
      <c r="AK53" s="765"/>
      <c r="AL53" s="765"/>
      <c r="AM53" s="765"/>
      <c r="AN53" s="765"/>
      <c r="AO53" s="765"/>
      <c r="AP53" s="765"/>
      <c r="AQ53" s="765"/>
      <c r="AR53" s="765"/>
      <c r="AS53" s="765"/>
      <c r="AT53" s="765"/>
      <c r="AU53" s="765"/>
      <c r="AV53" s="765"/>
      <c r="AW53" s="765"/>
      <c r="AX53" s="765"/>
      <c r="AY53" s="765"/>
      <c r="AZ53" s="765"/>
      <c r="BA53" s="765"/>
      <c r="BB53" s="765"/>
      <c r="BC53" s="765"/>
      <c r="BD53" s="765"/>
      <c r="BE53" s="765"/>
      <c r="BF53" s="765"/>
      <c r="BG53" s="765"/>
    </row>
    <row r="54" spans="1:124" s="349" customFormat="1" ht="18">
      <c r="B54" s="350"/>
      <c r="C54" s="351"/>
      <c r="D54" s="473"/>
    </row>
    <row r="55" spans="1:124" s="349" customFormat="1" ht="18">
      <c r="B55" s="350"/>
      <c r="C55" s="351"/>
      <c r="D55" s="473"/>
    </row>
    <row r="56" spans="1:124" s="349" customFormat="1" ht="18">
      <c r="B56" s="350"/>
      <c r="C56" s="351"/>
      <c r="D56" s="473"/>
    </row>
    <row r="57" spans="1:124" s="349" customFormat="1" ht="18">
      <c r="B57" s="350"/>
      <c r="C57" s="351"/>
      <c r="D57" s="473"/>
    </row>
    <row r="58" spans="1:124" s="349" customFormat="1" ht="18">
      <c r="B58" s="350"/>
      <c r="C58" s="351"/>
      <c r="D58" s="473"/>
    </row>
    <row r="59" spans="1:124" s="349" customFormat="1" ht="18">
      <c r="B59" s="350"/>
      <c r="C59" s="351"/>
      <c r="D59" s="473"/>
    </row>
    <row r="60" spans="1:124" s="349" customFormat="1" ht="18">
      <c r="B60" s="350"/>
      <c r="C60" s="351"/>
      <c r="D60" s="473"/>
    </row>
    <row r="61" spans="1:124" s="349" customFormat="1" ht="18">
      <c r="B61" s="350"/>
      <c r="C61" s="351"/>
      <c r="D61" s="473"/>
    </row>
    <row r="62" spans="1:124" s="349" customFormat="1" ht="18">
      <c r="B62" s="350"/>
      <c r="C62" s="351"/>
      <c r="D62" s="473"/>
    </row>
    <row r="63" spans="1:124" s="349" customFormat="1" ht="18">
      <c r="B63" s="350"/>
      <c r="C63" s="351"/>
      <c r="D63" s="351"/>
    </row>
    <row r="64" spans="1:124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51:C51"/>
    <mergeCell ref="K5:M5"/>
    <mergeCell ref="AC5:AE5"/>
    <mergeCell ref="A4:A6"/>
    <mergeCell ref="E5:G5"/>
    <mergeCell ref="H5:J5"/>
    <mergeCell ref="E4:M4"/>
    <mergeCell ref="N4:P4"/>
    <mergeCell ref="Q4:Y4"/>
    <mergeCell ref="Z4:AB4"/>
    <mergeCell ref="AC4:AE4"/>
    <mergeCell ref="N5:P5"/>
    <mergeCell ref="Z5:AB5"/>
    <mergeCell ref="AF4:AN4"/>
    <mergeCell ref="AO4:AQ4"/>
    <mergeCell ref="AR4:AZ4"/>
    <mergeCell ref="AO5:AQ5"/>
    <mergeCell ref="AF5:AH5"/>
    <mergeCell ref="AI5:AK5"/>
    <mergeCell ref="AL5:AN5"/>
    <mergeCell ref="AR5:AT5"/>
    <mergeCell ref="AX5:AZ5"/>
    <mergeCell ref="AU5:AW5"/>
  </mergeCells>
  <phoneticPr fontId="2" type="noConversion"/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indexed="11"/>
  </sheetPr>
  <dimension ref="A1:CU127"/>
  <sheetViews>
    <sheetView showGridLines="0" zoomScale="70" zoomScaleNormal="70" workbookViewId="0">
      <pane xSplit="3" ySplit="6" topLeftCell="E46" activePane="bottomRight" state="frozen"/>
      <selection activeCell="F51" sqref="F51"/>
      <selection pane="topRight" activeCell="F51" sqref="F51"/>
      <selection pane="bottomLeft" activeCell="F51" sqref="F51"/>
      <selection pane="bottomRight" activeCell="F51" sqref="F51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customWidth="1"/>
    <col min="32" max="40" width="15.7109375" style="205" customWidth="1"/>
    <col min="41" max="43" width="15.7109375" style="205" hidden="1" customWidth="1"/>
    <col min="44" max="44" width="15.7109375" style="205" customWidth="1"/>
    <col min="45" max="45" width="15.140625" style="205" customWidth="1"/>
    <col min="46" max="46" width="15.5703125" style="205" bestFit="1" customWidth="1"/>
    <col min="47" max="52" width="15.7109375" style="205" customWidth="1"/>
    <col min="53" max="55" width="15.7109375" style="205" hidden="1" customWidth="1"/>
    <col min="56" max="61" width="15.7109375" style="205" customWidth="1"/>
    <col min="62" max="62" width="11.5703125" style="205" customWidth="1"/>
    <col min="63" max="63" width="9.28515625" style="205" customWidth="1"/>
    <col min="64" max="64" width="10.140625" style="205" customWidth="1"/>
    <col min="65" max="65" width="11.5703125" style="205" customWidth="1"/>
    <col min="66" max="67" width="9.28515625" style="205" customWidth="1"/>
    <col min="68" max="69" width="11.5703125" style="205" customWidth="1"/>
    <col min="70" max="70" width="9.28515625" style="205" customWidth="1"/>
    <col min="71" max="71" width="10.140625" style="205" customWidth="1"/>
    <col min="72" max="72" width="11.5703125" style="205" customWidth="1"/>
    <col min="73" max="73" width="9.140625" style="205"/>
    <col min="74" max="75" width="11.5703125" style="205" customWidth="1"/>
    <col min="76" max="76" width="9.140625" style="205"/>
    <col min="77" max="78" width="11.5703125" style="205" customWidth="1"/>
    <col min="79" max="79" width="9.28515625" style="205" customWidth="1"/>
    <col min="80" max="81" width="10.140625" style="205" bestFit="1" customWidth="1"/>
    <col min="82" max="82" width="9.28515625" style="205" bestFit="1" customWidth="1"/>
    <col min="83" max="84" width="10.140625" style="205" bestFit="1" customWidth="1"/>
    <col min="85" max="85" width="9.28515625" style="205" bestFit="1" customWidth="1"/>
    <col min="86" max="87" width="10.140625" style="205" bestFit="1" customWidth="1"/>
    <col min="88" max="88" width="9.28515625" style="205" bestFit="1" customWidth="1"/>
    <col min="89" max="90" width="10.140625" style="205" bestFit="1" customWidth="1"/>
    <col min="91" max="91" width="9.28515625" style="205" bestFit="1" customWidth="1"/>
    <col min="92" max="93" width="10.140625" style="205" bestFit="1" customWidth="1"/>
    <col min="94" max="94" width="9.140625" style="205"/>
    <col min="95" max="95" width="10.140625" style="205" bestFit="1" customWidth="1"/>
    <col min="96" max="96" width="11.5703125" style="205" bestFit="1" customWidth="1"/>
    <col min="97" max="97" width="9.140625" style="205"/>
    <col min="98" max="98" width="11.5703125" style="205" bestFit="1" customWidth="1"/>
    <col min="99" max="99" width="12.42578125" style="205" bestFit="1" customWidth="1"/>
    <col min="100" max="16384" width="9.140625" style="205"/>
  </cols>
  <sheetData>
    <row r="1" spans="1:99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36"/>
      <c r="AJ1" s="336"/>
      <c r="AK1" s="336"/>
      <c r="AL1" s="336"/>
      <c r="AM1" s="336"/>
      <c r="AN1" s="336"/>
      <c r="AO1" s="336"/>
      <c r="AP1" s="336"/>
      <c r="AQ1" s="336"/>
      <c r="AR1" s="324"/>
      <c r="AS1" s="324"/>
      <c r="AT1" s="324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</row>
    <row r="2" spans="1:99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H2" s="306"/>
      <c r="I2" s="306"/>
      <c r="J2" s="306"/>
      <c r="T2" s="312"/>
      <c r="U2" s="312"/>
      <c r="V2" s="312"/>
      <c r="W2" s="306"/>
      <c r="X2" s="306"/>
      <c r="Y2" s="326"/>
      <c r="Z2" s="326"/>
      <c r="AA2" s="326"/>
      <c r="AB2" s="326"/>
      <c r="AC2" s="317"/>
      <c r="AD2" s="317"/>
      <c r="AE2" s="326"/>
      <c r="AF2" s="324"/>
      <c r="AG2" s="324"/>
      <c r="AH2" s="324"/>
      <c r="AI2" s="326"/>
      <c r="AJ2" s="336"/>
      <c r="AK2" s="336"/>
      <c r="AL2" s="326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99" s="322" customFormat="1" ht="45" customHeight="1" thickBot="1">
      <c r="A3" s="309" t="s">
        <v>71</v>
      </c>
      <c r="B3" s="320"/>
      <c r="E3" s="335"/>
      <c r="F3" s="335"/>
      <c r="G3" s="335"/>
      <c r="H3" s="335"/>
      <c r="L3" s="319"/>
      <c r="T3" s="312"/>
      <c r="U3" s="312"/>
      <c r="V3" s="312"/>
      <c r="X3" s="319"/>
      <c r="AF3" s="324"/>
      <c r="AG3" s="324"/>
      <c r="AH3" s="324"/>
      <c r="AI3" s="336"/>
      <c r="AJ3" s="336"/>
      <c r="AK3" s="336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99" s="202" customFormat="1" ht="39.950000000000003" customHeight="1">
      <c r="A4" s="855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99" s="202" customFormat="1" ht="39.950000000000003" customHeight="1">
      <c r="A5" s="856"/>
      <c r="B5" s="208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</row>
    <row r="6" spans="1:99" s="201" customFormat="1" ht="39.950000000000003" customHeight="1">
      <c r="A6" s="857"/>
      <c r="B6" s="228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0"/>
    </row>
    <row r="7" spans="1:99" s="383" customFormat="1" ht="33" customHeight="1">
      <c r="A7" s="388">
        <v>1</v>
      </c>
      <c r="B7" s="384">
        <v>51201</v>
      </c>
      <c r="C7" s="536" t="s">
        <v>0</v>
      </c>
      <c r="D7" s="696"/>
      <c r="E7" s="713">
        <f>SUM('12 41'!E7+'12 40'!E7+'Trim-H-L-Antolin'!D7+'12 43'!E7)</f>
        <v>1700</v>
      </c>
      <c r="F7" s="712">
        <f>SUM('12 41'!F7+'12 40'!F7+'Trim-H-L-Antolin'!E7+'12 43'!F7)</f>
        <v>1700</v>
      </c>
      <c r="G7" s="709">
        <f>E7-F7</f>
        <v>0</v>
      </c>
      <c r="H7" s="713">
        <f>SUM('12 41'!H7+'12 40'!H7+'Trim-H-L-Antolin'!G7+'12 43'!H7)</f>
        <v>1700</v>
      </c>
      <c r="I7" s="712">
        <f>SUM('12 41'!I7+'12 40'!I7+'Trim-H-L-Antolin'!H7+'12 43'!I7)</f>
        <v>1700</v>
      </c>
      <c r="J7" s="709">
        <f>H7-I7</f>
        <v>0</v>
      </c>
      <c r="K7" s="713">
        <f>SUM('12 41'!K7+'12 40'!K7+'Trim-H-L-Antolin'!J7+'12 43'!K7)</f>
        <v>1700</v>
      </c>
      <c r="L7" s="712">
        <f>SUM('12 41'!L7+'12 40'!L7+'Trim-H-L-Antolin'!K7+'12 43'!L7)</f>
        <v>1700</v>
      </c>
      <c r="M7" s="714">
        <f>K7-L7</f>
        <v>0</v>
      </c>
      <c r="N7" s="725"/>
      <c r="O7" s="726"/>
      <c r="P7" s="687"/>
      <c r="Q7" s="713">
        <f>SUM('12 41'!Q7+'12 40'!Q7+'Trim-H-L-Antolin'!M7+'12 43'!Q7)</f>
        <v>1700</v>
      </c>
      <c r="R7" s="712">
        <f>SUM('12 41'!R7+'12 40'!R7+'Trim-H-L-Antolin'!N7+'12 43'!R7)</f>
        <v>1700</v>
      </c>
      <c r="S7" s="709">
        <f>Q7-R7</f>
        <v>0</v>
      </c>
      <c r="T7" s="713">
        <f>SUM('12 41'!T7+'12 40'!T7+'Trim-H-L-Antolin'!P7+'12 43'!T7)</f>
        <v>1700</v>
      </c>
      <c r="U7" s="712">
        <f>SUM('12 41'!U7+'12 40'!U7+'Trim-H-L-Antolin'!Q7+'12 43'!U7)</f>
        <v>0</v>
      </c>
      <c r="V7" s="709">
        <f>T7-U7</f>
        <v>1700</v>
      </c>
      <c r="W7" s="713">
        <f>SUM('12 41'!W7+'12 40'!W7+'Trim-H-L-Antolin'!S7+'12 43'!W7)</f>
        <v>1700</v>
      </c>
      <c r="X7" s="712">
        <f>SUM('12 41'!X7+'12 40'!X7+'Trim-H-L-Antolin'!T7+'12 43'!X7)</f>
        <v>0</v>
      </c>
      <c r="Y7" s="714">
        <f>W7-X7</f>
        <v>1700</v>
      </c>
      <c r="Z7" s="725"/>
      <c r="AA7" s="727"/>
      <c r="AB7" s="687"/>
      <c r="AC7" s="713">
        <f>E7+H7+K7+Q7+T7+W7</f>
        <v>10200</v>
      </c>
      <c r="AD7" s="712">
        <f>F7+I7+L7+R7+U7+X7</f>
        <v>6800</v>
      </c>
      <c r="AE7" s="710">
        <f>AC7-AD7</f>
        <v>3400</v>
      </c>
      <c r="AF7" s="712">
        <f>SUM('12 41'!AF7+'12 40'!AF7+'Trim-H-L-Antolin'!Y7+'12 43'!AF7)</f>
        <v>1700</v>
      </c>
      <c r="AG7" s="712">
        <f>SUM('12 41'!AG7+'12 40'!AG7+'Trim-H-L-Antolin'!Z7+'12 43'!AG7)</f>
        <v>0</v>
      </c>
      <c r="AH7" s="710">
        <f>AF7-AG7</f>
        <v>1700</v>
      </c>
      <c r="AI7" s="712">
        <f>SUM('12 41'!AI7+'12 40'!AI7+'Trim-H-L-Antolin'!AB7+'12 43'!AI7)</f>
        <v>1700</v>
      </c>
      <c r="AJ7" s="712">
        <f>SUM('12 41'!AJ7+'12 40'!AJ7+'Trim-H-L-Antolin'!AC7+'12 43'!AJ7)</f>
        <v>0</v>
      </c>
      <c r="AK7" s="710">
        <f>AI7-AJ7</f>
        <v>1700</v>
      </c>
      <c r="AL7" s="712">
        <f>SUM('12 41'!AL7+'12 40'!AL7+'Trim-H-L-Antolin'!AE7+'12 43'!AL7)</f>
        <v>1700</v>
      </c>
      <c r="AM7" s="712">
        <f>SUM('12 41'!AM7+'12 40'!AM7+'Trim-H-L-Antolin'!AF7+'12 43'!AM7)</f>
        <v>0</v>
      </c>
      <c r="AN7" s="710">
        <f>AL7-AM7</f>
        <v>1700</v>
      </c>
      <c r="AO7" s="725"/>
      <c r="AP7" s="728"/>
      <c r="AQ7" s="687"/>
      <c r="AR7" s="712">
        <f>SUM('12 41'!AR7+'12 40'!AR7+'Trim-H-L-Antolin'!AH7+'12 43'!AR7)</f>
        <v>1700</v>
      </c>
      <c r="AS7" s="712">
        <f>SUM('12 41'!AS7+'12 40'!AS7+'Trim-H-L-Antolin'!AI7+'12 43'!AS7)</f>
        <v>0</v>
      </c>
      <c r="AT7" s="710">
        <f>AR7-AS7</f>
        <v>1700</v>
      </c>
      <c r="AU7" s="712">
        <f>SUM('12 41'!AU7+'12 40'!AU7+'Trim-H-L-Antolin'!AK7+'12 43'!AU7)</f>
        <v>1700</v>
      </c>
      <c r="AV7" s="712">
        <f>SUM('12 41'!AV7+'12 40'!AV7+'Trim-H-L-Antolin'!AL7+'12 43'!AV7)</f>
        <v>0</v>
      </c>
      <c r="AW7" s="710">
        <f>AU7-AV7</f>
        <v>1700</v>
      </c>
      <c r="AX7" s="712">
        <f>SUM('12 41'!AX7+'12 40'!AX7+'Trim-H-L-Antolin'!AN7+'12 43'!AX7)</f>
        <v>1700</v>
      </c>
      <c r="AY7" s="712">
        <f>SUM('12 41'!AY7+'12 40'!AY7+'Trim-H-L-Antolin'!AO7+'12 43'!AY7)</f>
        <v>0</v>
      </c>
      <c r="AZ7" s="710">
        <f>AX7-AY7</f>
        <v>1700</v>
      </c>
      <c r="BA7" s="725"/>
      <c r="BB7" s="728"/>
      <c r="BC7" s="728"/>
      <c r="BD7" s="717">
        <f>AF7+AI7+AL7+AR7+AU7+AX7</f>
        <v>10200</v>
      </c>
      <c r="BE7" s="712">
        <f>AG7+AJ7+AM7+AS7+AV7+AY7</f>
        <v>0</v>
      </c>
      <c r="BF7" s="716">
        <f>BD7-BE7</f>
        <v>10200</v>
      </c>
      <c r="BG7" s="717">
        <f>AC7+BD7</f>
        <v>20400</v>
      </c>
      <c r="BH7" s="712">
        <f>AD7+BE7</f>
        <v>6800</v>
      </c>
      <c r="BI7" s="716">
        <f>BG7-BH7</f>
        <v>13600</v>
      </c>
      <c r="BJ7" s="541"/>
      <c r="BK7" s="380"/>
      <c r="BL7" s="380"/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</row>
    <row r="8" spans="1:99" s="383" customFormat="1" ht="33" customHeight="1">
      <c r="A8" s="388">
        <f>A7+1</f>
        <v>2</v>
      </c>
      <c r="B8" s="384">
        <v>51202</v>
      </c>
      <c r="C8" s="536" t="s">
        <v>1</v>
      </c>
      <c r="D8" s="697" t="s">
        <v>252</v>
      </c>
      <c r="E8" s="713">
        <f>SUM('12 41'!E8+'12 40'!E8+'Trim-H-L-Antolin'!D8+'12 43'!E8)</f>
        <v>60000</v>
      </c>
      <c r="F8" s="712">
        <f>SUM('12 41'!F8+'12 40'!F8+'Trim-H-L-Antolin'!E8+'12 43'!F8)</f>
        <v>28942.58</v>
      </c>
      <c r="G8" s="709">
        <f t="shared" ref="G8:G50" si="0">E8-F8</f>
        <v>31057.42</v>
      </c>
      <c r="H8" s="713">
        <f>SUM('12 41'!H8+'12 40'!H8+'Trim-H-L-Antolin'!G8+'12 43'!H8)</f>
        <v>72000</v>
      </c>
      <c r="I8" s="712">
        <f>SUM('12 41'!I8+'12 40'!I8+'Trim-H-L-Antolin'!H8+'12 43'!I8)</f>
        <v>112800.69</v>
      </c>
      <c r="J8" s="709">
        <f t="shared" ref="J8:J50" si="1">H8-I8</f>
        <v>-40800.69</v>
      </c>
      <c r="K8" s="713">
        <f>SUM('12 41'!K8+'12 40'!K8+'Trim-H-L-Antolin'!J8+'12 43'!K8)</f>
        <v>62100</v>
      </c>
      <c r="L8" s="712">
        <f>SUM('12 41'!L8+'12 40'!L8+'Trim-H-L-Antolin'!K8+'12 43'!L8)</f>
        <v>86271.47</v>
      </c>
      <c r="M8" s="714">
        <f t="shared" ref="M8:M50" si="2">K8-L8</f>
        <v>-24171.47</v>
      </c>
      <c r="N8" s="688">
        <f t="shared" ref="N8:O50" si="3">+E8+H8+K8</f>
        <v>194100</v>
      </c>
      <c r="O8" s="689">
        <f t="shared" si="3"/>
        <v>228014.74000000002</v>
      </c>
      <c r="P8" s="690">
        <f t="shared" ref="P8:P50" si="4">+N8-O8</f>
        <v>-33914.74000000002</v>
      </c>
      <c r="Q8" s="713">
        <f>SUM('12 41'!Q8+'12 40'!Q8+'Trim-H-L-Antolin'!M8+'12 43'!Q8)</f>
        <v>87000</v>
      </c>
      <c r="R8" s="712">
        <f>SUM('12 41'!R8+'12 40'!R8+'Trim-H-L-Antolin'!N8+'12 43'!R8)</f>
        <v>49638.98</v>
      </c>
      <c r="S8" s="709">
        <f t="shared" ref="S8:S50" si="5">Q8-R8</f>
        <v>37361.019999999997</v>
      </c>
      <c r="T8" s="713">
        <f>SUM('12 41'!T8+'12 40'!T8+'Trim-H-L-Antolin'!P8+'12 43'!T8)</f>
        <v>75000</v>
      </c>
      <c r="U8" s="712">
        <f>SUM('12 41'!U8+'12 40'!U8+'Trim-H-L-Antolin'!Q8+'12 43'!U8)</f>
        <v>0</v>
      </c>
      <c r="V8" s="709">
        <f t="shared" ref="V8:V50" si="6">T8-U8</f>
        <v>75000</v>
      </c>
      <c r="W8" s="713">
        <f>SUM('12 41'!W8+'12 40'!W8+'Trim-H-L-Antolin'!S8+'12 43'!W8)</f>
        <v>87000</v>
      </c>
      <c r="X8" s="712">
        <f>SUM('12 41'!X8+'12 40'!X8+'Trim-H-L-Antolin'!T8+'12 43'!X8)</f>
        <v>0</v>
      </c>
      <c r="Y8" s="714">
        <f t="shared" ref="Y8:Y50" si="7">W8-X8</f>
        <v>87000</v>
      </c>
      <c r="Z8" s="688">
        <f t="shared" ref="Z8:AA50" si="8">+Q8+T8+W8</f>
        <v>249000</v>
      </c>
      <c r="AA8" s="701">
        <f t="shared" si="8"/>
        <v>49638.98</v>
      </c>
      <c r="AB8" s="690">
        <f t="shared" ref="AB8:AB50" si="9">+Z8-AA8</f>
        <v>199361.02</v>
      </c>
      <c r="AC8" s="713">
        <f t="shared" ref="AC8:AC50" si="10">E8+H8+K8+Q8+T8+W8</f>
        <v>443100</v>
      </c>
      <c r="AD8" s="712">
        <f t="shared" ref="AD8:AD50" si="11">F8+I8+L8+R8+U8+X8</f>
        <v>277653.72000000003</v>
      </c>
      <c r="AE8" s="710">
        <f t="shared" ref="AE8:AE50" si="12">AC8-AD8</f>
        <v>165446.27999999997</v>
      </c>
      <c r="AF8" s="712">
        <f>SUM('12 41'!AF8+'12 40'!AF8+'Trim-H-L-Antolin'!Y8+'12 43'!AF8)</f>
        <v>75000</v>
      </c>
      <c r="AG8" s="712">
        <f>SUM('12 41'!AG8+'12 40'!AG8+'Trim-H-L-Antolin'!Z8+'12 43'!AG8)</f>
        <v>0</v>
      </c>
      <c r="AH8" s="710">
        <f t="shared" ref="AH8:AH50" si="13">AF8-AG8</f>
        <v>75000</v>
      </c>
      <c r="AI8" s="712">
        <f>SUM('12 41'!AI8+'12 40'!AI8+'Trim-H-L-Antolin'!AB8+'12 43'!AI8)</f>
        <v>87000</v>
      </c>
      <c r="AJ8" s="712">
        <f>SUM('12 41'!AJ8+'12 40'!AJ8+'Trim-H-L-Antolin'!AC8+'12 43'!AJ8)</f>
        <v>0</v>
      </c>
      <c r="AK8" s="710">
        <f t="shared" ref="AK8:AK50" si="14">AI8-AJ8</f>
        <v>87000</v>
      </c>
      <c r="AL8" s="712">
        <f>SUM('12 41'!AL8+'12 40'!AL8+'Trim-H-L-Antolin'!AE8+'12 43'!AL8)</f>
        <v>75000</v>
      </c>
      <c r="AM8" s="712">
        <f>SUM('12 41'!AM8+'12 40'!AM8+'Trim-H-L-Antolin'!AF8+'12 43'!AM8)</f>
        <v>0</v>
      </c>
      <c r="AN8" s="710">
        <f t="shared" ref="AN8:AN50" si="15">AL8-AM8</f>
        <v>75000</v>
      </c>
      <c r="AO8" s="688">
        <f t="shared" ref="AO8:AP50" si="16">+AF8+AI8+AL8</f>
        <v>237000</v>
      </c>
      <c r="AP8" s="689">
        <f t="shared" si="16"/>
        <v>0</v>
      </c>
      <c r="AQ8" s="690">
        <f t="shared" ref="AQ8:AQ50" si="17">AO8-AP8</f>
        <v>237000</v>
      </c>
      <c r="AR8" s="712">
        <f>SUM('12 41'!AR8+'12 40'!AR8+'Trim-H-L-Antolin'!AH8+'12 43'!AR8)</f>
        <v>90000</v>
      </c>
      <c r="AS8" s="712">
        <f>SUM('12 41'!AS8+'12 40'!AS8+'Trim-H-L-Antolin'!AI8+'12 43'!AS8)</f>
        <v>0</v>
      </c>
      <c r="AT8" s="710">
        <f t="shared" ref="AT8:AT50" si="18">AR8-AS8</f>
        <v>90000</v>
      </c>
      <c r="AU8" s="712">
        <f>SUM('12 41'!AU8+'12 40'!AU8+'Trim-H-L-Antolin'!AK8+'12 43'!AU8)</f>
        <v>75000</v>
      </c>
      <c r="AV8" s="712">
        <f>SUM('12 41'!AV8+'12 40'!AV8+'Trim-H-L-Antolin'!AL8+'12 43'!AV8)</f>
        <v>0</v>
      </c>
      <c r="AW8" s="710">
        <f t="shared" ref="AW8:AW50" si="19">AU8-AV8</f>
        <v>75000</v>
      </c>
      <c r="AX8" s="712">
        <f>SUM('12 41'!AX8+'12 40'!AX8+'Trim-H-L-Antolin'!AN8+'12 43'!AX8)</f>
        <v>90000</v>
      </c>
      <c r="AY8" s="712">
        <f>SUM('12 41'!AY8+'12 40'!AY8+'Trim-H-L-Antolin'!AO8+'12 43'!AY8)</f>
        <v>0</v>
      </c>
      <c r="AZ8" s="710">
        <f t="shared" ref="AZ8:AZ50" si="20">AX8-AY8</f>
        <v>90000</v>
      </c>
      <c r="BA8" s="688">
        <f t="shared" ref="BA8:BB50" si="21">+AR8+AU8+AX8</f>
        <v>255000</v>
      </c>
      <c r="BB8" s="701">
        <f t="shared" si="21"/>
        <v>0</v>
      </c>
      <c r="BC8" s="706">
        <f t="shared" ref="BC8:BC50" si="22">BA8-BB8</f>
        <v>255000</v>
      </c>
      <c r="BD8" s="717">
        <f t="shared" ref="BD8:BD16" si="23">SUM(AF8+AI8+AL8+AR8+AU8+AX8)</f>
        <v>492000</v>
      </c>
      <c r="BE8" s="712">
        <f t="shared" ref="BE8:BE16" si="24">SUM(AG8+AJ8+AM8+AS8+AV8+AY8)</f>
        <v>0</v>
      </c>
      <c r="BF8" s="716">
        <f t="shared" ref="BF8:BF50" si="25">BD8-BE8</f>
        <v>492000</v>
      </c>
      <c r="BG8" s="717">
        <f t="shared" ref="BG8:BG50" si="26">AC8+BD8</f>
        <v>935100</v>
      </c>
      <c r="BH8" s="712">
        <f t="shared" ref="BH8:BH50" si="27">AD8+BE8</f>
        <v>277653.72000000003</v>
      </c>
      <c r="BI8" s="716">
        <f t="shared" ref="BI8:BI50" si="28">BG8-BH8</f>
        <v>657446.28</v>
      </c>
      <c r="BJ8" s="541"/>
      <c r="BK8" s="380"/>
      <c r="BL8" s="380"/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</row>
    <row r="9" spans="1:99" s="383" customFormat="1" ht="33" customHeight="1">
      <c r="A9" s="388">
        <f t="shared" ref="A9:A50" si="29">A8+1</f>
        <v>3</v>
      </c>
      <c r="B9" s="384">
        <v>51203</v>
      </c>
      <c r="C9" s="536" t="s">
        <v>2</v>
      </c>
      <c r="D9" s="697" t="s">
        <v>253</v>
      </c>
      <c r="E9" s="713">
        <f>SUM('12 41'!E9+'12 40'!E9+'Trim-H-L-Antolin'!D9+'12 43'!E9)</f>
        <v>41610</v>
      </c>
      <c r="F9" s="712">
        <f>SUM('12 41'!F9+'12 40'!F9+'Trim-H-L-Antolin'!E9+'12 43'!F9)</f>
        <v>47632.76</v>
      </c>
      <c r="G9" s="709">
        <f t="shared" si="0"/>
        <v>-6022.760000000002</v>
      </c>
      <c r="H9" s="713">
        <f>SUM('12 41'!H9+'12 40'!H9+'Trim-H-L-Antolin'!G9+'12 43'!H9)</f>
        <v>3060</v>
      </c>
      <c r="I9" s="712">
        <f>SUM('12 41'!I9+'12 40'!I9+'Trim-H-L-Antolin'!H9+'12 43'!I9)</f>
        <v>4522.37</v>
      </c>
      <c r="J9" s="709">
        <f t="shared" si="1"/>
        <v>-1462.37</v>
      </c>
      <c r="K9" s="713">
        <f>SUM('12 41'!K9+'12 40'!K9+'Trim-H-L-Antolin'!J9+'12 43'!K9)</f>
        <v>3660</v>
      </c>
      <c r="L9" s="712">
        <f>SUM('12 41'!L9+'12 40'!L9+'Trim-H-L-Antolin'!K9+'12 43'!L9)</f>
        <v>637.09</v>
      </c>
      <c r="M9" s="714">
        <f t="shared" si="2"/>
        <v>3022.91</v>
      </c>
      <c r="N9" s="688">
        <f t="shared" si="3"/>
        <v>48330</v>
      </c>
      <c r="O9" s="689">
        <f t="shared" si="3"/>
        <v>52792.22</v>
      </c>
      <c r="P9" s="690">
        <f t="shared" si="4"/>
        <v>-4462.2200000000012</v>
      </c>
      <c r="Q9" s="713">
        <f>SUM('12 41'!Q9+'12 40'!Q9+'Trim-H-L-Antolin'!M9+'12 43'!Q9)</f>
        <v>3060</v>
      </c>
      <c r="R9" s="712">
        <f>SUM('12 41'!R9+'12 40'!R9+'Trim-H-L-Antolin'!N9+'12 43'!R9)</f>
        <v>1507.09</v>
      </c>
      <c r="S9" s="709">
        <f t="shared" si="5"/>
        <v>1552.91</v>
      </c>
      <c r="T9" s="713">
        <f>SUM('12 41'!T9+'12 40'!T9+'Trim-H-L-Antolin'!P9+'12 43'!T9)</f>
        <v>3540</v>
      </c>
      <c r="U9" s="712">
        <f>SUM('12 41'!U9+'12 40'!U9+'Trim-H-L-Antolin'!Q9+'12 43'!U9)</f>
        <v>0</v>
      </c>
      <c r="V9" s="709">
        <f t="shared" si="6"/>
        <v>3540</v>
      </c>
      <c r="W9" s="713">
        <f>SUM('12 41'!W9+'12 40'!W9+'Trim-H-L-Antolin'!S9+'12 43'!W9)</f>
        <v>3360</v>
      </c>
      <c r="X9" s="712">
        <f>SUM('12 41'!X9+'12 40'!X9+'Trim-H-L-Antolin'!T9+'12 43'!X9)</f>
        <v>0</v>
      </c>
      <c r="Y9" s="714">
        <f t="shared" si="7"/>
        <v>3360</v>
      </c>
      <c r="Z9" s="688">
        <f t="shared" si="8"/>
        <v>9960</v>
      </c>
      <c r="AA9" s="701">
        <f t="shared" si="8"/>
        <v>1507.09</v>
      </c>
      <c r="AB9" s="690">
        <f t="shared" si="9"/>
        <v>8452.91</v>
      </c>
      <c r="AC9" s="713">
        <f t="shared" si="10"/>
        <v>58290</v>
      </c>
      <c r="AD9" s="712">
        <f t="shared" si="11"/>
        <v>54299.31</v>
      </c>
      <c r="AE9" s="710">
        <f t="shared" si="12"/>
        <v>3990.6900000000023</v>
      </c>
      <c r="AF9" s="712">
        <f>SUM('12 41'!AF9+'12 40'!AF9+'Trim-H-L-Antolin'!Y9+'12 43'!AF9)</f>
        <v>3180</v>
      </c>
      <c r="AG9" s="712">
        <f>SUM('12 41'!AG9+'12 40'!AG9+'Trim-H-L-Antolin'!Z9+'12 43'!AG9)</f>
        <v>0</v>
      </c>
      <c r="AH9" s="710">
        <f t="shared" si="13"/>
        <v>3180</v>
      </c>
      <c r="AI9" s="712">
        <f>SUM('12 41'!AI9+'12 40'!AI9+'Trim-H-L-Antolin'!AB9+'12 43'!AI9)</f>
        <v>3180</v>
      </c>
      <c r="AJ9" s="712">
        <f>SUM('12 41'!AJ9+'12 40'!AJ9+'Trim-H-L-Antolin'!AC9+'12 43'!AJ9)</f>
        <v>0</v>
      </c>
      <c r="AK9" s="710">
        <f t="shared" si="14"/>
        <v>3180</v>
      </c>
      <c r="AL9" s="712">
        <f>SUM('12 41'!AL9+'12 40'!AL9+'Trim-H-L-Antolin'!AE9+'12 43'!AL9)</f>
        <v>3780</v>
      </c>
      <c r="AM9" s="712">
        <f>SUM('12 41'!AM9+'12 40'!AM9+'Trim-H-L-Antolin'!AF9+'12 43'!AM9)</f>
        <v>0</v>
      </c>
      <c r="AN9" s="710">
        <f t="shared" si="15"/>
        <v>3780</v>
      </c>
      <c r="AO9" s="688">
        <f t="shared" si="16"/>
        <v>10140</v>
      </c>
      <c r="AP9" s="689">
        <f t="shared" si="16"/>
        <v>0</v>
      </c>
      <c r="AQ9" s="690">
        <f t="shared" si="17"/>
        <v>10140</v>
      </c>
      <c r="AR9" s="712">
        <f>SUM('12 41'!AR9+'12 40'!AR9+'Trim-H-L-Antolin'!AH9+'12 43'!AR9)</f>
        <v>3180</v>
      </c>
      <c r="AS9" s="712">
        <f>SUM('12 41'!AS9+'12 40'!AS9+'Trim-H-L-Antolin'!AI9+'12 43'!AS9)</f>
        <v>0</v>
      </c>
      <c r="AT9" s="710">
        <f t="shared" si="18"/>
        <v>3180</v>
      </c>
      <c r="AU9" s="712">
        <f>SUM('12 41'!AU9+'12 40'!AU9+'Trim-H-L-Antolin'!AK9+'12 43'!AU9)</f>
        <v>3390</v>
      </c>
      <c r="AV9" s="712">
        <f>SUM('12 41'!AV9+'12 40'!AV9+'Trim-H-L-Antolin'!AL9+'12 43'!AV9)</f>
        <v>0</v>
      </c>
      <c r="AW9" s="710">
        <f t="shared" si="19"/>
        <v>3390</v>
      </c>
      <c r="AX9" s="712">
        <f>SUM('12 41'!AX9+'12 40'!AX9+'Trim-H-L-Antolin'!AN9+'12 43'!AX9)</f>
        <v>3060</v>
      </c>
      <c r="AY9" s="712">
        <f>SUM('12 41'!AY9+'12 40'!AY9+'Trim-H-L-Antolin'!AO9+'12 43'!AY9)</f>
        <v>0</v>
      </c>
      <c r="AZ9" s="710">
        <f t="shared" si="20"/>
        <v>3060</v>
      </c>
      <c r="BA9" s="688">
        <f t="shared" si="21"/>
        <v>9630</v>
      </c>
      <c r="BB9" s="701">
        <f t="shared" si="21"/>
        <v>0</v>
      </c>
      <c r="BC9" s="706">
        <f t="shared" si="22"/>
        <v>9630</v>
      </c>
      <c r="BD9" s="717">
        <f t="shared" si="23"/>
        <v>19770</v>
      </c>
      <c r="BE9" s="712">
        <f t="shared" si="24"/>
        <v>0</v>
      </c>
      <c r="BF9" s="716">
        <f t="shared" si="25"/>
        <v>19770</v>
      </c>
      <c r="BG9" s="717">
        <f t="shared" si="26"/>
        <v>78060</v>
      </c>
      <c r="BH9" s="712">
        <f t="shared" si="27"/>
        <v>54299.31</v>
      </c>
      <c r="BI9" s="716">
        <f t="shared" si="28"/>
        <v>23760.690000000002</v>
      </c>
      <c r="BJ9" s="541"/>
      <c r="BK9" s="380"/>
      <c r="BL9" s="380"/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</row>
    <row r="10" spans="1:99" s="383" customFormat="1" ht="33" customHeight="1">
      <c r="A10" s="388">
        <f t="shared" si="29"/>
        <v>4</v>
      </c>
      <c r="B10" s="389">
        <v>51299</v>
      </c>
      <c r="C10" s="537" t="s">
        <v>3</v>
      </c>
      <c r="D10" s="697" t="s">
        <v>254</v>
      </c>
      <c r="E10" s="713">
        <f>SUM('12 41'!E10+'12 40'!E10+'Trim-H-L-Antolin'!D10+'12 43'!E10)</f>
        <v>8800</v>
      </c>
      <c r="F10" s="712">
        <f>SUM('12 41'!F10+'12 40'!F10+'Trim-H-L-Antolin'!E10+'12 43'!F10)</f>
        <v>7542.3</v>
      </c>
      <c r="G10" s="709">
        <f t="shared" si="0"/>
        <v>1257.6999999999998</v>
      </c>
      <c r="H10" s="713">
        <f>SUM('12 41'!H10+'12 40'!H10+'Trim-H-L-Antolin'!G10+'12 43'!H10)</f>
        <v>36100</v>
      </c>
      <c r="I10" s="712">
        <f>SUM('12 41'!I10+'12 40'!I10+'Trim-H-L-Antolin'!H10+'12 43'!I10)</f>
        <v>55582.879999999997</v>
      </c>
      <c r="J10" s="709">
        <f t="shared" si="1"/>
        <v>-19482.879999999997</v>
      </c>
      <c r="K10" s="713">
        <f>SUM('12 41'!K10+'12 40'!K10+'Trim-H-L-Antolin'!J10+'12 43'!K10)</f>
        <v>22840</v>
      </c>
      <c r="L10" s="712">
        <f>SUM('12 41'!L10+'12 40'!L10+'Trim-H-L-Antolin'!K10+'12 43'!L10)</f>
        <v>8422.58</v>
      </c>
      <c r="M10" s="714">
        <f t="shared" si="2"/>
        <v>14417.42</v>
      </c>
      <c r="N10" s="688">
        <f t="shared" si="3"/>
        <v>67740</v>
      </c>
      <c r="O10" s="689">
        <f t="shared" si="3"/>
        <v>71547.759999999995</v>
      </c>
      <c r="P10" s="690">
        <f t="shared" si="4"/>
        <v>-3807.7599999999948</v>
      </c>
      <c r="Q10" s="713">
        <f>SUM('12 41'!Q10+'12 40'!Q10+'Trim-H-L-Antolin'!M10+'12 43'!Q10)</f>
        <v>19720</v>
      </c>
      <c r="R10" s="712">
        <f>SUM('12 41'!R10+'12 40'!R10+'Trim-H-L-Antolin'!N10+'12 43'!R10)</f>
        <v>1916.58</v>
      </c>
      <c r="S10" s="709">
        <f t="shared" si="5"/>
        <v>17803.419999999998</v>
      </c>
      <c r="T10" s="713">
        <f>SUM('12 41'!T10+'12 40'!T10+'Trim-H-L-Antolin'!P10+'12 43'!T10)</f>
        <v>8800</v>
      </c>
      <c r="U10" s="712">
        <f>SUM('12 41'!U10+'12 40'!U10+'Trim-H-L-Antolin'!Q10+'12 43'!U10)</f>
        <v>0</v>
      </c>
      <c r="V10" s="709">
        <f t="shared" si="6"/>
        <v>8800</v>
      </c>
      <c r="W10" s="713">
        <f>SUM('12 41'!W10+'12 40'!W10+'Trim-H-L-Antolin'!S10+'12 43'!W10)</f>
        <v>8800</v>
      </c>
      <c r="X10" s="712">
        <f>SUM('12 41'!X10+'12 40'!X10+'Trim-H-L-Antolin'!T10+'12 43'!X10)</f>
        <v>0</v>
      </c>
      <c r="Y10" s="714">
        <f t="shared" si="7"/>
        <v>8800</v>
      </c>
      <c r="Z10" s="688">
        <f t="shared" si="8"/>
        <v>37320</v>
      </c>
      <c r="AA10" s="701">
        <f t="shared" si="8"/>
        <v>1916.58</v>
      </c>
      <c r="AB10" s="690">
        <f t="shared" si="9"/>
        <v>35403.42</v>
      </c>
      <c r="AC10" s="713">
        <f t="shared" si="10"/>
        <v>105060</v>
      </c>
      <c r="AD10" s="712">
        <f t="shared" si="11"/>
        <v>73464.34</v>
      </c>
      <c r="AE10" s="710">
        <f t="shared" si="12"/>
        <v>31595.660000000003</v>
      </c>
      <c r="AF10" s="712">
        <f>SUM('12 41'!AF10+'12 40'!AF10+'Trim-H-L-Antolin'!Y10+'12 43'!AF10)</f>
        <v>8800</v>
      </c>
      <c r="AG10" s="712">
        <f>SUM('12 41'!AG10+'12 40'!AG10+'Trim-H-L-Antolin'!Z10+'12 43'!AG10)</f>
        <v>0</v>
      </c>
      <c r="AH10" s="710">
        <f t="shared" si="13"/>
        <v>8800</v>
      </c>
      <c r="AI10" s="712">
        <f>SUM('12 41'!AI10+'12 40'!AI10+'Trim-H-L-Antolin'!AB10+'12 43'!AI10)</f>
        <v>8800</v>
      </c>
      <c r="AJ10" s="712">
        <f>SUM('12 41'!AJ10+'12 40'!AJ10+'Trim-H-L-Antolin'!AC10+'12 43'!AJ10)</f>
        <v>0</v>
      </c>
      <c r="AK10" s="710">
        <f t="shared" si="14"/>
        <v>8800</v>
      </c>
      <c r="AL10" s="712">
        <f>SUM('12 41'!AL10+'12 40'!AL10+'Trim-H-L-Antolin'!AE10+'12 43'!AL10)</f>
        <v>13100</v>
      </c>
      <c r="AM10" s="712">
        <f>SUM('12 41'!AM10+'12 40'!AM10+'Trim-H-L-Antolin'!AF10+'12 43'!AM10)</f>
        <v>0</v>
      </c>
      <c r="AN10" s="710">
        <f t="shared" si="15"/>
        <v>13100</v>
      </c>
      <c r="AO10" s="688">
        <f t="shared" si="16"/>
        <v>30700</v>
      </c>
      <c r="AP10" s="689">
        <f t="shared" si="16"/>
        <v>0</v>
      </c>
      <c r="AQ10" s="690">
        <f t="shared" si="17"/>
        <v>30700</v>
      </c>
      <c r="AR10" s="712">
        <f>SUM('12 41'!AR10+'12 40'!AR10+'Trim-H-L-Antolin'!AH10+'12 43'!AR10)</f>
        <v>23650</v>
      </c>
      <c r="AS10" s="712">
        <f>SUM('12 41'!AS10+'12 40'!AS10+'Trim-H-L-Antolin'!AI10+'12 43'!AS10)</f>
        <v>0</v>
      </c>
      <c r="AT10" s="710">
        <f t="shared" si="18"/>
        <v>23650</v>
      </c>
      <c r="AU10" s="712">
        <f>SUM('12 41'!AU10+'12 40'!AU10+'Trim-H-L-Antolin'!AK10+'12 43'!AU10)</f>
        <v>23650</v>
      </c>
      <c r="AV10" s="712">
        <f>SUM('12 41'!AV10+'12 40'!AV10+'Trim-H-L-Antolin'!AL10+'12 43'!AV10)</f>
        <v>0</v>
      </c>
      <c r="AW10" s="710">
        <f t="shared" si="19"/>
        <v>23650</v>
      </c>
      <c r="AX10" s="712">
        <f>SUM('12 41'!AX10+'12 40'!AX10+'Trim-H-L-Antolin'!AN10+'12 43'!AX10)</f>
        <v>26410</v>
      </c>
      <c r="AY10" s="712">
        <f>SUM('12 41'!AY10+'12 40'!AY10+'Trim-H-L-Antolin'!AO10+'12 43'!AY10)</f>
        <v>0</v>
      </c>
      <c r="AZ10" s="710">
        <f t="shared" si="20"/>
        <v>26410</v>
      </c>
      <c r="BA10" s="688">
        <f t="shared" si="21"/>
        <v>73710</v>
      </c>
      <c r="BB10" s="701">
        <f t="shared" si="21"/>
        <v>0</v>
      </c>
      <c r="BC10" s="706">
        <f t="shared" si="22"/>
        <v>73710</v>
      </c>
      <c r="BD10" s="717">
        <f t="shared" si="23"/>
        <v>104410</v>
      </c>
      <c r="BE10" s="712">
        <f t="shared" si="24"/>
        <v>0</v>
      </c>
      <c r="BF10" s="716">
        <f t="shared" si="25"/>
        <v>104410</v>
      </c>
      <c r="BG10" s="717">
        <f t="shared" si="26"/>
        <v>209470</v>
      </c>
      <c r="BH10" s="712">
        <f t="shared" si="27"/>
        <v>73464.34</v>
      </c>
      <c r="BI10" s="716">
        <f t="shared" si="28"/>
        <v>136005.66</v>
      </c>
      <c r="BJ10" s="541"/>
      <c r="BK10" s="380"/>
      <c r="BL10" s="380"/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</row>
    <row r="11" spans="1:99" s="383" customFormat="1" ht="33" customHeight="1">
      <c r="A11" s="388">
        <f t="shared" si="29"/>
        <v>5</v>
      </c>
      <c r="B11" s="384">
        <v>51301</v>
      </c>
      <c r="C11" s="536" t="s">
        <v>4</v>
      </c>
      <c r="D11" s="697" t="s">
        <v>255</v>
      </c>
      <c r="E11" s="713">
        <f>SUM('12 41'!E11+'12 40'!E11+'Trim-H-L-Antolin'!D11+'12 43'!E11)</f>
        <v>0</v>
      </c>
      <c r="F11" s="712">
        <f>SUM('12 41'!F11+'12 40'!F11+'Trim-H-L-Antolin'!E11+'12 43'!F11)</f>
        <v>0</v>
      </c>
      <c r="G11" s="709">
        <f t="shared" si="0"/>
        <v>0</v>
      </c>
      <c r="H11" s="713">
        <f>SUM('12 41'!H11+'12 40'!H11+'Trim-H-L-Antolin'!G11+'12 43'!H11)</f>
        <v>0</v>
      </c>
      <c r="I11" s="712">
        <f>SUM('12 41'!I11+'12 40'!I11+'Trim-H-L-Antolin'!H11+'12 43'!I11)</f>
        <v>0</v>
      </c>
      <c r="J11" s="709">
        <f t="shared" si="1"/>
        <v>0</v>
      </c>
      <c r="K11" s="713">
        <f>SUM('12 41'!K11+'12 40'!K11+'Trim-H-L-Antolin'!J11+'12 43'!K11)</f>
        <v>0</v>
      </c>
      <c r="L11" s="712">
        <f>SUM('12 41'!L11+'12 40'!L11+'Trim-H-L-Antolin'!K11+'12 43'!L11)</f>
        <v>0</v>
      </c>
      <c r="M11" s="714">
        <f t="shared" si="2"/>
        <v>0</v>
      </c>
      <c r="N11" s="688">
        <f t="shared" si="3"/>
        <v>0</v>
      </c>
      <c r="O11" s="689">
        <f t="shared" si="3"/>
        <v>0</v>
      </c>
      <c r="P11" s="690">
        <f t="shared" si="4"/>
        <v>0</v>
      </c>
      <c r="Q11" s="713">
        <f>SUM('12 41'!Q11+'12 40'!Q11+'Trim-H-L-Antolin'!M11+'12 43'!Q11)</f>
        <v>0</v>
      </c>
      <c r="R11" s="712">
        <f>SUM('12 41'!R11+'12 40'!R11+'Trim-H-L-Antolin'!N11+'12 43'!R11)</f>
        <v>0</v>
      </c>
      <c r="S11" s="709">
        <f t="shared" si="5"/>
        <v>0</v>
      </c>
      <c r="T11" s="713">
        <f>SUM('12 41'!T11+'12 40'!T11+'Trim-H-L-Antolin'!P11+'12 43'!T11)</f>
        <v>0</v>
      </c>
      <c r="U11" s="712">
        <f>SUM('12 41'!U11+'12 40'!U11+'Trim-H-L-Antolin'!Q11+'12 43'!U11)</f>
        <v>0</v>
      </c>
      <c r="V11" s="709">
        <f t="shared" si="6"/>
        <v>0</v>
      </c>
      <c r="W11" s="713">
        <f>SUM('12 41'!W11+'12 40'!W11+'Trim-H-L-Antolin'!S11+'12 43'!W11)</f>
        <v>0</v>
      </c>
      <c r="X11" s="712">
        <f>SUM('12 41'!X11+'12 40'!X11+'Trim-H-L-Antolin'!T11+'12 43'!X11)</f>
        <v>0</v>
      </c>
      <c r="Y11" s="714">
        <f t="shared" si="7"/>
        <v>0</v>
      </c>
      <c r="Z11" s="688">
        <f t="shared" si="8"/>
        <v>0</v>
      </c>
      <c r="AA11" s="701">
        <f t="shared" si="8"/>
        <v>0</v>
      </c>
      <c r="AB11" s="690">
        <f t="shared" si="9"/>
        <v>0</v>
      </c>
      <c r="AC11" s="713">
        <f t="shared" si="10"/>
        <v>0</v>
      </c>
      <c r="AD11" s="712">
        <f t="shared" si="11"/>
        <v>0</v>
      </c>
      <c r="AE11" s="710">
        <f t="shared" si="12"/>
        <v>0</v>
      </c>
      <c r="AF11" s="712">
        <f>SUM('12 41'!AF11+'12 40'!AF11+'Trim-H-L-Antolin'!Y11+'12 43'!AF11)</f>
        <v>0</v>
      </c>
      <c r="AG11" s="712">
        <f>SUM('12 41'!AG11+'12 40'!AG11+'Trim-H-L-Antolin'!Z11+'12 43'!AG11)</f>
        <v>0</v>
      </c>
      <c r="AH11" s="710">
        <f t="shared" si="13"/>
        <v>0</v>
      </c>
      <c r="AI11" s="712">
        <f>SUM('12 41'!AI11+'12 40'!AI11+'Trim-H-L-Antolin'!AB11+'12 43'!AI11)</f>
        <v>0</v>
      </c>
      <c r="AJ11" s="712">
        <f>SUM('12 41'!AJ11+'12 40'!AJ11+'Trim-H-L-Antolin'!AC11+'12 43'!AJ11)</f>
        <v>0</v>
      </c>
      <c r="AK11" s="710">
        <f t="shared" si="14"/>
        <v>0</v>
      </c>
      <c r="AL11" s="712">
        <f>SUM('12 41'!AL11+'12 40'!AL11+'Trim-H-L-Antolin'!AE11+'12 43'!AL11)</f>
        <v>0</v>
      </c>
      <c r="AM11" s="712">
        <f>SUM('12 41'!AM11+'12 40'!AM11+'Trim-H-L-Antolin'!AF11+'12 43'!AM11)</f>
        <v>0</v>
      </c>
      <c r="AN11" s="710">
        <f t="shared" si="15"/>
        <v>0</v>
      </c>
      <c r="AO11" s="688">
        <f t="shared" si="16"/>
        <v>0</v>
      </c>
      <c r="AP11" s="689">
        <f t="shared" si="16"/>
        <v>0</v>
      </c>
      <c r="AQ11" s="690">
        <f t="shared" si="17"/>
        <v>0</v>
      </c>
      <c r="AR11" s="712">
        <f>SUM('12 41'!AR11+'12 40'!AR11+'Trim-H-L-Antolin'!AH11+'12 43'!AR11)</f>
        <v>0</v>
      </c>
      <c r="AS11" s="712">
        <f>SUM('12 41'!AS11+'12 40'!AS11+'Trim-H-L-Antolin'!AI11+'12 43'!AS11)</f>
        <v>0</v>
      </c>
      <c r="AT11" s="710">
        <f t="shared" si="18"/>
        <v>0</v>
      </c>
      <c r="AU11" s="712">
        <f>SUM('12 41'!AU11+'12 40'!AU11+'Trim-H-L-Antolin'!AK11+'12 43'!AU11)</f>
        <v>0</v>
      </c>
      <c r="AV11" s="712">
        <f>SUM('12 41'!AV11+'12 40'!AV11+'Trim-H-L-Antolin'!AL11+'12 43'!AV11)</f>
        <v>0</v>
      </c>
      <c r="AW11" s="710">
        <f t="shared" si="19"/>
        <v>0</v>
      </c>
      <c r="AX11" s="712">
        <f>SUM('12 41'!AX11+'12 40'!AX11+'Trim-H-L-Antolin'!AN11+'12 43'!AX11)</f>
        <v>0</v>
      </c>
      <c r="AY11" s="712">
        <f>SUM('12 41'!AY11+'12 40'!AY11+'Trim-H-L-Antolin'!AO11+'12 43'!AY11)</f>
        <v>0</v>
      </c>
      <c r="AZ11" s="710">
        <f t="shared" si="20"/>
        <v>0</v>
      </c>
      <c r="BA11" s="688">
        <f t="shared" si="21"/>
        <v>0</v>
      </c>
      <c r="BB11" s="701">
        <f t="shared" si="21"/>
        <v>0</v>
      </c>
      <c r="BC11" s="706">
        <f t="shared" si="22"/>
        <v>0</v>
      </c>
      <c r="BD11" s="717">
        <f t="shared" si="23"/>
        <v>0</v>
      </c>
      <c r="BE11" s="712">
        <f t="shared" si="24"/>
        <v>0</v>
      </c>
      <c r="BF11" s="716">
        <f t="shared" si="25"/>
        <v>0</v>
      </c>
      <c r="BG11" s="717">
        <f t="shared" si="26"/>
        <v>0</v>
      </c>
      <c r="BH11" s="712">
        <f t="shared" si="27"/>
        <v>0</v>
      </c>
      <c r="BI11" s="716">
        <f t="shared" si="28"/>
        <v>0</v>
      </c>
      <c r="BJ11" s="541"/>
      <c r="BK11" s="380"/>
      <c r="BL11" s="380"/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</row>
    <row r="12" spans="1:99" s="383" customFormat="1" ht="33" customHeight="1">
      <c r="A12" s="388">
        <f t="shared" si="29"/>
        <v>6</v>
      </c>
      <c r="B12" s="384">
        <v>51302</v>
      </c>
      <c r="C12" s="536" t="s">
        <v>5</v>
      </c>
      <c r="D12" s="697" t="s">
        <v>256</v>
      </c>
      <c r="E12" s="713">
        <f>SUM('12 41'!E12+'12 40'!E12+'Trim-H-L-Antolin'!D12+'12 43'!E12)</f>
        <v>14868</v>
      </c>
      <c r="F12" s="712">
        <f>SUM('12 41'!F12+'12 40'!F12+'Trim-H-L-Antolin'!E12+'12 43'!F12)</f>
        <v>14868</v>
      </c>
      <c r="G12" s="709">
        <f t="shared" si="0"/>
        <v>0</v>
      </c>
      <c r="H12" s="713">
        <f>SUM('12 41'!H12+'12 40'!H12+'Trim-H-L-Antolin'!G12+'12 43'!H12)</f>
        <v>13909.5</v>
      </c>
      <c r="I12" s="712">
        <f>SUM('12 41'!I12+'12 40'!I12+'Trim-H-L-Antolin'!H12+'12 43'!I12)</f>
        <v>13909.5</v>
      </c>
      <c r="J12" s="709">
        <f t="shared" si="1"/>
        <v>0</v>
      </c>
      <c r="K12" s="713">
        <f>SUM('12 41'!K12+'12 40'!K12+'Trim-H-L-Antolin'!J12+'12 43'!K12)</f>
        <v>14868</v>
      </c>
      <c r="L12" s="712">
        <f>SUM('12 41'!L12+'12 40'!L12+'Trim-H-L-Antolin'!K12+'12 43'!L12)</f>
        <v>8983.08</v>
      </c>
      <c r="M12" s="714">
        <f t="shared" si="2"/>
        <v>5884.92</v>
      </c>
      <c r="N12" s="688">
        <f t="shared" si="3"/>
        <v>43645.5</v>
      </c>
      <c r="O12" s="689">
        <f t="shared" si="3"/>
        <v>37760.58</v>
      </c>
      <c r="P12" s="690">
        <f t="shared" si="4"/>
        <v>5884.9199999999983</v>
      </c>
      <c r="Q12" s="713">
        <f>SUM('12 41'!Q12+'12 40'!Q12+'Trim-H-L-Antolin'!M12+'12 43'!Q12)</f>
        <v>14548</v>
      </c>
      <c r="R12" s="712">
        <f>SUM('12 41'!R12+'12 40'!R12+'Trim-H-L-Antolin'!N12+'12 43'!R12)</f>
        <v>14548</v>
      </c>
      <c r="S12" s="709">
        <f t="shared" si="5"/>
        <v>0</v>
      </c>
      <c r="T12" s="713">
        <f>SUM('12 41'!T12+'12 40'!T12+'Trim-H-L-Antolin'!P12+'12 43'!T12)</f>
        <v>15034.36</v>
      </c>
      <c r="U12" s="712">
        <f>SUM('12 41'!U12+'12 40'!U12+'Trim-H-L-Antolin'!Q12+'12 43'!U12)</f>
        <v>0</v>
      </c>
      <c r="V12" s="709">
        <f t="shared" si="6"/>
        <v>15034.36</v>
      </c>
      <c r="W12" s="713">
        <f>SUM('12 41'!W12+'12 40'!W12+'Trim-H-L-Antolin'!S12+'12 43'!W12)</f>
        <v>14548</v>
      </c>
      <c r="X12" s="712">
        <f>SUM('12 41'!X12+'12 40'!X12+'Trim-H-L-Antolin'!T12+'12 43'!X12)</f>
        <v>0</v>
      </c>
      <c r="Y12" s="714">
        <f t="shared" si="7"/>
        <v>14548</v>
      </c>
      <c r="Z12" s="688">
        <f t="shared" si="8"/>
        <v>44130.36</v>
      </c>
      <c r="AA12" s="701">
        <f t="shared" si="8"/>
        <v>14548</v>
      </c>
      <c r="AB12" s="690">
        <f t="shared" si="9"/>
        <v>29582.36</v>
      </c>
      <c r="AC12" s="713">
        <f t="shared" si="10"/>
        <v>87775.86</v>
      </c>
      <c r="AD12" s="712">
        <f t="shared" si="11"/>
        <v>52308.58</v>
      </c>
      <c r="AE12" s="710">
        <f t="shared" si="12"/>
        <v>35467.279999999999</v>
      </c>
      <c r="AF12" s="712">
        <f>SUM('12 41'!AF12+'12 40'!AF12+'Trim-H-L-Antolin'!Y12+'12 43'!AF12)</f>
        <v>15033</v>
      </c>
      <c r="AG12" s="712">
        <f>SUM('12 41'!AG12+'12 40'!AG12+'Trim-H-L-Antolin'!Z12+'12 43'!AG12)</f>
        <v>0</v>
      </c>
      <c r="AH12" s="710">
        <f t="shared" si="13"/>
        <v>15033</v>
      </c>
      <c r="AI12" s="712">
        <f>SUM('12 41'!AI12+'12 40'!AI12+'Trim-H-L-Antolin'!AB12+'12 43'!AI12)</f>
        <v>15033</v>
      </c>
      <c r="AJ12" s="712">
        <f>SUM('12 41'!AJ12+'12 40'!AJ12+'Trim-H-L-Antolin'!AC12+'12 43'!AJ12)</f>
        <v>0</v>
      </c>
      <c r="AK12" s="710">
        <f t="shared" si="14"/>
        <v>15033</v>
      </c>
      <c r="AL12" s="712">
        <f>SUM('12 41'!AL12+'12 40'!AL12+'Trim-H-L-Antolin'!AE12+'12 43'!AL12)</f>
        <v>14549.359999999999</v>
      </c>
      <c r="AM12" s="712">
        <f>SUM('12 41'!AM12+'12 40'!AM12+'Trim-H-L-Antolin'!AF12+'12 43'!AM12)</f>
        <v>0</v>
      </c>
      <c r="AN12" s="710">
        <f t="shared" si="15"/>
        <v>14549.359999999999</v>
      </c>
      <c r="AO12" s="688">
        <f t="shared" si="16"/>
        <v>44615.360000000001</v>
      </c>
      <c r="AP12" s="689">
        <f t="shared" si="16"/>
        <v>0</v>
      </c>
      <c r="AQ12" s="690">
        <f t="shared" si="17"/>
        <v>44615.360000000001</v>
      </c>
      <c r="AR12" s="712">
        <f>SUM('12 41'!AR12+'12 40'!AR12+'Trim-H-L-Antolin'!AH12+'12 43'!AR12)</f>
        <v>15033</v>
      </c>
      <c r="AS12" s="712">
        <f>SUM('12 41'!AS12+'12 40'!AS12+'Trim-H-L-Antolin'!AI12+'12 43'!AS12)</f>
        <v>0</v>
      </c>
      <c r="AT12" s="710">
        <f t="shared" si="18"/>
        <v>15033</v>
      </c>
      <c r="AU12" s="712">
        <f>SUM('12 41'!AU12+'12 40'!AU12+'Trim-H-L-Antolin'!AK12+'12 43'!AU12)</f>
        <v>14548.579999999998</v>
      </c>
      <c r="AV12" s="712">
        <f>SUM('12 41'!AV12+'12 40'!AV12+'Trim-H-L-Antolin'!AL12+'12 43'!AV12)</f>
        <v>0</v>
      </c>
      <c r="AW12" s="710">
        <f t="shared" si="19"/>
        <v>14548.579999999998</v>
      </c>
      <c r="AX12" s="712">
        <f>SUM('12 41'!AX12+'12 40'!AX12+'Trim-H-L-Antolin'!AN12+'12 43'!AX12)</f>
        <v>15033</v>
      </c>
      <c r="AY12" s="712">
        <f>SUM('12 41'!AY12+'12 40'!AY12+'Trim-H-L-Antolin'!AO12+'12 43'!AY12)</f>
        <v>0</v>
      </c>
      <c r="AZ12" s="710">
        <f t="shared" si="20"/>
        <v>15033</v>
      </c>
      <c r="BA12" s="688">
        <f t="shared" si="21"/>
        <v>44614.58</v>
      </c>
      <c r="BB12" s="701">
        <f t="shared" si="21"/>
        <v>0</v>
      </c>
      <c r="BC12" s="706">
        <f t="shared" si="22"/>
        <v>44614.58</v>
      </c>
      <c r="BD12" s="717">
        <f t="shared" si="23"/>
        <v>89229.94</v>
      </c>
      <c r="BE12" s="712">
        <f t="shared" si="24"/>
        <v>0</v>
      </c>
      <c r="BF12" s="716">
        <f t="shared" si="25"/>
        <v>89229.94</v>
      </c>
      <c r="BG12" s="717">
        <f t="shared" si="26"/>
        <v>177005.8</v>
      </c>
      <c r="BH12" s="712">
        <f t="shared" si="27"/>
        <v>52308.58</v>
      </c>
      <c r="BI12" s="716">
        <f t="shared" si="28"/>
        <v>124697.21999999999</v>
      </c>
      <c r="BJ12" s="541"/>
      <c r="BK12" s="380"/>
      <c r="BL12" s="380"/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</row>
    <row r="13" spans="1:99" s="383" customFormat="1" ht="33" customHeight="1">
      <c r="A13" s="388">
        <f t="shared" si="29"/>
        <v>7</v>
      </c>
      <c r="B13" s="384">
        <v>51306</v>
      </c>
      <c r="C13" s="536" t="s">
        <v>6</v>
      </c>
      <c r="D13" s="697" t="s">
        <v>257</v>
      </c>
      <c r="E13" s="713">
        <f>SUM('12 41'!E13+'12 40'!E13+'Trim-H-L-Antolin'!D13+'12 43'!E13)</f>
        <v>0</v>
      </c>
      <c r="F13" s="712">
        <f>SUM('12 41'!F13+'12 40'!F13+'Trim-H-L-Antolin'!E13+'12 43'!F13)</f>
        <v>0</v>
      </c>
      <c r="G13" s="709">
        <f t="shared" si="0"/>
        <v>0</v>
      </c>
      <c r="H13" s="713">
        <f>SUM('12 41'!H13+'12 40'!H13+'Trim-H-L-Antolin'!G13+'12 43'!H13)</f>
        <v>0</v>
      </c>
      <c r="I13" s="712">
        <f>SUM('12 41'!I13+'12 40'!I13+'Trim-H-L-Antolin'!H13+'12 43'!I13)</f>
        <v>0</v>
      </c>
      <c r="J13" s="709">
        <f t="shared" si="1"/>
        <v>0</v>
      </c>
      <c r="K13" s="713">
        <f>SUM('12 41'!K13+'12 40'!K13+'Trim-H-L-Antolin'!J13+'12 43'!K13)</f>
        <v>0</v>
      </c>
      <c r="L13" s="712">
        <f>SUM('12 41'!L13+'12 40'!L13+'Trim-H-L-Antolin'!K13+'12 43'!L13)</f>
        <v>0</v>
      </c>
      <c r="M13" s="714">
        <f t="shared" si="2"/>
        <v>0</v>
      </c>
      <c r="N13" s="688">
        <f t="shared" si="3"/>
        <v>0</v>
      </c>
      <c r="O13" s="689">
        <f t="shared" si="3"/>
        <v>0</v>
      </c>
      <c r="P13" s="690">
        <f t="shared" si="4"/>
        <v>0</v>
      </c>
      <c r="Q13" s="713">
        <f>SUM('12 41'!Q13+'12 40'!Q13+'Trim-H-L-Antolin'!M13+'12 43'!Q13)</f>
        <v>0</v>
      </c>
      <c r="R13" s="712">
        <f>SUM('12 41'!R13+'12 40'!R13+'Trim-H-L-Antolin'!N13+'12 43'!R13)</f>
        <v>0</v>
      </c>
      <c r="S13" s="709">
        <f t="shared" si="5"/>
        <v>0</v>
      </c>
      <c r="T13" s="713">
        <f>SUM('12 41'!T13+'12 40'!T13+'Trim-H-L-Antolin'!P13+'12 43'!T13)</f>
        <v>0</v>
      </c>
      <c r="U13" s="712">
        <f>SUM('12 41'!U13+'12 40'!U13+'Trim-H-L-Antolin'!Q13+'12 43'!U13)</f>
        <v>0</v>
      </c>
      <c r="V13" s="709">
        <f t="shared" si="6"/>
        <v>0</v>
      </c>
      <c r="W13" s="713">
        <f>SUM('12 41'!W13+'12 40'!W13+'Trim-H-L-Antolin'!S13+'12 43'!W13)</f>
        <v>0</v>
      </c>
      <c r="X13" s="712">
        <f>SUM('12 41'!X13+'12 40'!X13+'Trim-H-L-Antolin'!T13+'12 43'!X13)</f>
        <v>0</v>
      </c>
      <c r="Y13" s="714">
        <f t="shared" si="7"/>
        <v>0</v>
      </c>
      <c r="Z13" s="688">
        <f t="shared" si="8"/>
        <v>0</v>
      </c>
      <c r="AA13" s="701">
        <f t="shared" si="8"/>
        <v>0</v>
      </c>
      <c r="AB13" s="690">
        <f t="shared" si="9"/>
        <v>0</v>
      </c>
      <c r="AC13" s="713">
        <f t="shared" si="10"/>
        <v>0</v>
      </c>
      <c r="AD13" s="712">
        <f t="shared" si="11"/>
        <v>0</v>
      </c>
      <c r="AE13" s="710">
        <f t="shared" si="12"/>
        <v>0</v>
      </c>
      <c r="AF13" s="712">
        <f>SUM('12 41'!AF13+'12 40'!AF13+'Trim-H-L-Antolin'!Y13+'12 43'!AF13)</f>
        <v>0</v>
      </c>
      <c r="AG13" s="712">
        <f>SUM('12 41'!AG13+'12 40'!AG13+'Trim-H-L-Antolin'!Z13+'12 43'!AG13)</f>
        <v>0</v>
      </c>
      <c r="AH13" s="710">
        <f t="shared" si="13"/>
        <v>0</v>
      </c>
      <c r="AI13" s="712">
        <f>SUM('12 41'!AI13+'12 40'!AI13+'Trim-H-L-Antolin'!AB13+'12 43'!AI13)</f>
        <v>0</v>
      </c>
      <c r="AJ13" s="712">
        <f>SUM('12 41'!AJ13+'12 40'!AJ13+'Trim-H-L-Antolin'!AC13+'12 43'!AJ13)</f>
        <v>0</v>
      </c>
      <c r="AK13" s="710">
        <f t="shared" si="14"/>
        <v>0</v>
      </c>
      <c r="AL13" s="712">
        <f>SUM('12 41'!AL13+'12 40'!AL13+'Trim-H-L-Antolin'!AE13+'12 43'!AL13)</f>
        <v>0</v>
      </c>
      <c r="AM13" s="712">
        <f>SUM('12 41'!AM13+'12 40'!AM13+'Trim-H-L-Antolin'!AF13+'12 43'!AM13)</f>
        <v>0</v>
      </c>
      <c r="AN13" s="710">
        <f t="shared" si="15"/>
        <v>0</v>
      </c>
      <c r="AO13" s="688">
        <f t="shared" si="16"/>
        <v>0</v>
      </c>
      <c r="AP13" s="689">
        <f t="shared" si="16"/>
        <v>0</v>
      </c>
      <c r="AQ13" s="690">
        <f t="shared" si="17"/>
        <v>0</v>
      </c>
      <c r="AR13" s="712">
        <f>SUM('12 41'!AR13+'12 40'!AR13+'Trim-H-L-Antolin'!AH13+'12 43'!AR13)</f>
        <v>0</v>
      </c>
      <c r="AS13" s="712">
        <f>SUM('12 41'!AS13+'12 40'!AS13+'Trim-H-L-Antolin'!AI13+'12 43'!AS13)</f>
        <v>0</v>
      </c>
      <c r="AT13" s="710">
        <f t="shared" si="18"/>
        <v>0</v>
      </c>
      <c r="AU13" s="712">
        <f>SUM('12 41'!AU13+'12 40'!AU13+'Trim-H-L-Antolin'!AK13+'12 43'!AU13)</f>
        <v>0</v>
      </c>
      <c r="AV13" s="712">
        <f>SUM('12 41'!AV13+'12 40'!AV13+'Trim-H-L-Antolin'!AL13+'12 43'!AV13)</f>
        <v>0</v>
      </c>
      <c r="AW13" s="710">
        <f t="shared" si="19"/>
        <v>0</v>
      </c>
      <c r="AX13" s="712">
        <f>SUM('12 41'!AX13+'12 40'!AX13+'Trim-H-L-Antolin'!AN13+'12 43'!AX13)</f>
        <v>0</v>
      </c>
      <c r="AY13" s="712">
        <f>SUM('12 41'!AY13+'12 40'!AY13+'Trim-H-L-Antolin'!AO13+'12 43'!AY13)</f>
        <v>0</v>
      </c>
      <c r="AZ13" s="710">
        <f t="shared" si="20"/>
        <v>0</v>
      </c>
      <c r="BA13" s="688">
        <f t="shared" si="21"/>
        <v>0</v>
      </c>
      <c r="BB13" s="701">
        <f t="shared" si="21"/>
        <v>0</v>
      </c>
      <c r="BC13" s="706">
        <f t="shared" si="22"/>
        <v>0</v>
      </c>
      <c r="BD13" s="717">
        <f t="shared" si="23"/>
        <v>0</v>
      </c>
      <c r="BE13" s="712">
        <f t="shared" si="24"/>
        <v>0</v>
      </c>
      <c r="BF13" s="716">
        <f t="shared" si="25"/>
        <v>0</v>
      </c>
      <c r="BG13" s="717">
        <f t="shared" si="26"/>
        <v>0</v>
      </c>
      <c r="BH13" s="712">
        <f t="shared" si="27"/>
        <v>0</v>
      </c>
      <c r="BI13" s="716">
        <f t="shared" si="28"/>
        <v>0</v>
      </c>
      <c r="BJ13" s="541"/>
      <c r="BK13" s="380"/>
      <c r="BL13" s="380"/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</row>
    <row r="14" spans="1:99" s="383" customFormat="1" ht="33" customHeight="1">
      <c r="A14" s="388">
        <f t="shared" si="29"/>
        <v>8</v>
      </c>
      <c r="B14" s="384">
        <v>51307</v>
      </c>
      <c r="C14" s="536" t="s">
        <v>7</v>
      </c>
      <c r="D14" s="697" t="s">
        <v>258</v>
      </c>
      <c r="E14" s="713">
        <f>SUM('12 41'!E14+'12 40'!E14+'Trim-H-L-Antolin'!D14+'12 43'!E14)</f>
        <v>50992</v>
      </c>
      <c r="F14" s="712">
        <f>SUM('12 41'!F14+'12 40'!F14+'Trim-H-L-Antolin'!E14+'12 43'!F14)</f>
        <v>210257.57</v>
      </c>
      <c r="G14" s="709">
        <f t="shared" si="0"/>
        <v>-159265.57</v>
      </c>
      <c r="H14" s="713">
        <f>SUM('12 41'!H14+'12 40'!H14+'Trim-H-L-Antolin'!G14+'12 43'!H14)</f>
        <v>237395</v>
      </c>
      <c r="I14" s="712">
        <f>SUM('12 41'!I14+'12 40'!I14+'Trim-H-L-Antolin'!H14+'12 43'!I14)</f>
        <v>156118.51999999999</v>
      </c>
      <c r="J14" s="709">
        <f t="shared" si="1"/>
        <v>81276.48000000001</v>
      </c>
      <c r="K14" s="713">
        <f>SUM('12 41'!K14+'12 40'!K14+'Trim-H-L-Antolin'!J14+'12 43'!K14)</f>
        <v>170112</v>
      </c>
      <c r="L14" s="712">
        <f>SUM('12 41'!L14+'12 40'!L14+'Trim-H-L-Antolin'!K14+'12 43'!L14)</f>
        <v>33714.6</v>
      </c>
      <c r="M14" s="714">
        <f t="shared" si="2"/>
        <v>136397.4</v>
      </c>
      <c r="N14" s="688">
        <f t="shared" si="3"/>
        <v>458499</v>
      </c>
      <c r="O14" s="689">
        <f t="shared" si="3"/>
        <v>400090.68999999994</v>
      </c>
      <c r="P14" s="690">
        <f t="shared" si="4"/>
        <v>58408.310000000056</v>
      </c>
      <c r="Q14" s="713">
        <f>SUM('12 41'!Q14+'12 40'!Q14+'Trim-H-L-Antolin'!M14+'12 43'!Q14)</f>
        <v>348110</v>
      </c>
      <c r="R14" s="712">
        <f>SUM('12 41'!R14+'12 40'!R14+'Trim-H-L-Antolin'!N14+'12 43'!R14)</f>
        <v>297907.63</v>
      </c>
      <c r="S14" s="709">
        <f t="shared" si="5"/>
        <v>50202.369999999995</v>
      </c>
      <c r="T14" s="713">
        <f>SUM('12 41'!T14+'12 40'!T14+'Trim-H-L-Antolin'!P14+'12 43'!T14)</f>
        <v>220970</v>
      </c>
      <c r="U14" s="712">
        <f>SUM('12 41'!U14+'12 40'!U14+'Trim-H-L-Antolin'!Q14+'12 43'!U14)</f>
        <v>0</v>
      </c>
      <c r="V14" s="709">
        <f t="shared" si="6"/>
        <v>220970</v>
      </c>
      <c r="W14" s="713">
        <f>SUM('12 41'!W14+'12 40'!W14+'Trim-H-L-Antolin'!S14+'12 43'!W14)</f>
        <v>747822.99</v>
      </c>
      <c r="X14" s="712">
        <f>SUM('12 41'!X14+'12 40'!X14+'Trim-H-L-Antolin'!T14+'12 43'!X14)</f>
        <v>0</v>
      </c>
      <c r="Y14" s="714">
        <f t="shared" si="7"/>
        <v>747822.99</v>
      </c>
      <c r="Z14" s="688">
        <f t="shared" si="8"/>
        <v>1316902.99</v>
      </c>
      <c r="AA14" s="701">
        <f t="shared" si="8"/>
        <v>297907.63</v>
      </c>
      <c r="AB14" s="690">
        <f t="shared" si="9"/>
        <v>1018995.36</v>
      </c>
      <c r="AC14" s="713">
        <f t="shared" si="10"/>
        <v>1775401.99</v>
      </c>
      <c r="AD14" s="712">
        <f t="shared" si="11"/>
        <v>697998.32</v>
      </c>
      <c r="AE14" s="710">
        <f t="shared" si="12"/>
        <v>1077403.67</v>
      </c>
      <c r="AF14" s="712">
        <f>SUM('12 41'!AF14+'12 40'!AF14+'Trim-H-L-Antolin'!Y14+'12 43'!AF14)</f>
        <v>237045</v>
      </c>
      <c r="AG14" s="712">
        <f>SUM('12 41'!AG14+'12 40'!AG14+'Trim-H-L-Antolin'!Z14+'12 43'!AG14)</f>
        <v>0</v>
      </c>
      <c r="AH14" s="710">
        <f t="shared" si="13"/>
        <v>237045</v>
      </c>
      <c r="AI14" s="712">
        <f>SUM('12 41'!AI14+'12 40'!AI14+'Trim-H-L-Antolin'!AB14+'12 43'!AI14)</f>
        <v>471358</v>
      </c>
      <c r="AJ14" s="712">
        <f>SUM('12 41'!AJ14+'12 40'!AJ14+'Trim-H-L-Antolin'!AC14+'12 43'!AJ14)</f>
        <v>0</v>
      </c>
      <c r="AK14" s="710">
        <f t="shared" si="14"/>
        <v>471358</v>
      </c>
      <c r="AL14" s="712">
        <f>SUM('12 41'!AL14+'12 40'!AL14+'Trim-H-L-Antolin'!AE14+'12 43'!AL14)</f>
        <v>360078.25</v>
      </c>
      <c r="AM14" s="712">
        <f>SUM('12 41'!AM14+'12 40'!AM14+'Trim-H-L-Antolin'!AF14+'12 43'!AM14)</f>
        <v>0</v>
      </c>
      <c r="AN14" s="710">
        <f t="shared" si="15"/>
        <v>360078.25</v>
      </c>
      <c r="AO14" s="688">
        <f t="shared" si="16"/>
        <v>1068481.25</v>
      </c>
      <c r="AP14" s="689">
        <f t="shared" si="16"/>
        <v>0</v>
      </c>
      <c r="AQ14" s="690">
        <f t="shared" si="17"/>
        <v>1068481.25</v>
      </c>
      <c r="AR14" s="712">
        <f>SUM('12 41'!AR14+'12 40'!AR14+'Trim-H-L-Antolin'!AH14+'12 43'!AR14)</f>
        <v>267200</v>
      </c>
      <c r="AS14" s="712">
        <f>SUM('12 41'!AS14+'12 40'!AS14+'Trim-H-L-Antolin'!AI14+'12 43'!AS14)</f>
        <v>0</v>
      </c>
      <c r="AT14" s="710">
        <f t="shared" si="18"/>
        <v>267200</v>
      </c>
      <c r="AU14" s="712">
        <f>SUM('12 41'!AU14+'12 40'!AU14+'Trim-H-L-Antolin'!AK14+'12 43'!AU14)</f>
        <v>180805</v>
      </c>
      <c r="AV14" s="712">
        <f>SUM('12 41'!AV14+'12 40'!AV14+'Trim-H-L-Antolin'!AL14+'12 43'!AV14)</f>
        <v>0</v>
      </c>
      <c r="AW14" s="710">
        <f t="shared" si="19"/>
        <v>180805</v>
      </c>
      <c r="AX14" s="712">
        <f>SUM('12 41'!AX14+'12 40'!AX14+'Trim-H-L-Antolin'!AN14+'12 43'!AX14)</f>
        <v>52390</v>
      </c>
      <c r="AY14" s="712">
        <f>SUM('12 41'!AY14+'12 40'!AY14+'Trim-H-L-Antolin'!AO14+'12 43'!AY14)</f>
        <v>0</v>
      </c>
      <c r="AZ14" s="710">
        <f t="shared" si="20"/>
        <v>52390</v>
      </c>
      <c r="BA14" s="688">
        <f t="shared" si="21"/>
        <v>500395</v>
      </c>
      <c r="BB14" s="701">
        <f t="shared" si="21"/>
        <v>0</v>
      </c>
      <c r="BC14" s="706">
        <f t="shared" si="22"/>
        <v>500395</v>
      </c>
      <c r="BD14" s="717">
        <f t="shared" si="23"/>
        <v>1568876.25</v>
      </c>
      <c r="BE14" s="712">
        <f t="shared" si="24"/>
        <v>0</v>
      </c>
      <c r="BF14" s="716">
        <f t="shared" si="25"/>
        <v>1568876.25</v>
      </c>
      <c r="BG14" s="717">
        <f t="shared" si="26"/>
        <v>3344278.24</v>
      </c>
      <c r="BH14" s="712">
        <f t="shared" si="27"/>
        <v>697998.32</v>
      </c>
      <c r="BI14" s="716">
        <f t="shared" si="28"/>
        <v>2646279.9200000004</v>
      </c>
      <c r="BJ14" s="541"/>
      <c r="BK14" s="380"/>
      <c r="BL14" s="380"/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  <c r="CO14" s="380"/>
      <c r="CP14" s="380"/>
      <c r="CQ14" s="380"/>
      <c r="CR14" s="380"/>
      <c r="CS14" s="380"/>
      <c r="CT14" s="380"/>
      <c r="CU14" s="380"/>
    </row>
    <row r="15" spans="1:99" s="383" customFormat="1" ht="33" customHeight="1">
      <c r="A15" s="388">
        <f t="shared" si="29"/>
        <v>9</v>
      </c>
      <c r="B15" s="384">
        <v>51308</v>
      </c>
      <c r="C15" s="536" t="s">
        <v>8</v>
      </c>
      <c r="D15" s="697" t="s">
        <v>259</v>
      </c>
      <c r="E15" s="713">
        <f>SUM('12 41'!E15+'12 40'!E15+'Trim-H-L-Antolin'!D15+'12 43'!E15)</f>
        <v>291864.07355401962</v>
      </c>
      <c r="F15" s="712">
        <f>SUM('12 41'!F15+'12 40'!F15+'Trim-H-L-Antolin'!E15+'12 43'!F15)</f>
        <v>371221</v>
      </c>
      <c r="G15" s="709">
        <f t="shared" si="0"/>
        <v>-79356.926445980382</v>
      </c>
      <c r="H15" s="713">
        <f>SUM('12 41'!H15+'12 40'!H15+'Trim-H-L-Antolin'!G15+'12 43'!H15)</f>
        <v>274818.64841932856</v>
      </c>
      <c r="I15" s="712">
        <f>SUM('12 41'!I15+'12 40'!I15+'Trim-H-L-Antolin'!H15+'12 43'!I15)</f>
        <v>357394</v>
      </c>
      <c r="J15" s="709">
        <f t="shared" si="1"/>
        <v>-82575.351580671442</v>
      </c>
      <c r="K15" s="713">
        <f>SUM('12 41'!K15+'12 40'!K15+'Trim-H-L-Antolin'!J15+'12 43'!K15)</f>
        <v>283994.71163094725</v>
      </c>
      <c r="L15" s="712">
        <f>SUM('12 41'!L15+'12 40'!L15+'Trim-H-L-Antolin'!K15+'12 43'!L15)</f>
        <v>356994</v>
      </c>
      <c r="M15" s="714">
        <f t="shared" si="2"/>
        <v>-72999.288369052752</v>
      </c>
      <c r="N15" s="688">
        <f t="shared" si="3"/>
        <v>850677.43360429537</v>
      </c>
      <c r="O15" s="689">
        <f t="shared" si="3"/>
        <v>1085609</v>
      </c>
      <c r="P15" s="690">
        <f t="shared" si="4"/>
        <v>-234931.56639570463</v>
      </c>
      <c r="Q15" s="713">
        <f>SUM('12 41'!Q15+'12 40'!Q15+'Trim-H-L-Antolin'!M15+'12 43'!Q15)</f>
        <v>273292.31573725498</v>
      </c>
      <c r="R15" s="712">
        <f>SUM('12 41'!R15+'12 40'!R15+'Trim-H-L-Antolin'!N15+'12 43'!R15)</f>
        <v>194101</v>
      </c>
      <c r="S15" s="709">
        <f t="shared" si="5"/>
        <v>79191.315737254976</v>
      </c>
      <c r="T15" s="713">
        <f>SUM('12 41'!T15+'12 40'!T15+'Trim-H-L-Antolin'!P15+'12 43'!T15)</f>
        <v>322205.23081694188</v>
      </c>
      <c r="U15" s="712">
        <f>SUM('12 41'!U15+'12 40'!U15+'Trim-H-L-Antolin'!Q15+'12 43'!U15)</f>
        <v>0</v>
      </c>
      <c r="V15" s="709">
        <f t="shared" si="6"/>
        <v>322205.23081694188</v>
      </c>
      <c r="W15" s="713">
        <f>SUM('12 41'!W15+'12 40'!W15+'Trim-H-L-Antolin'!S15+'12 43'!W15)</f>
        <v>371262.54841591389</v>
      </c>
      <c r="X15" s="712">
        <f>SUM('12 41'!X15+'12 40'!X15+'Trim-H-L-Antolin'!T15+'12 43'!X15)</f>
        <v>0</v>
      </c>
      <c r="Y15" s="714">
        <f t="shared" si="7"/>
        <v>371262.54841591389</v>
      </c>
      <c r="Z15" s="688">
        <f t="shared" si="8"/>
        <v>966760.0949701108</v>
      </c>
      <c r="AA15" s="701">
        <f t="shared" si="8"/>
        <v>194101</v>
      </c>
      <c r="AB15" s="690">
        <f t="shared" si="9"/>
        <v>772659.0949701108</v>
      </c>
      <c r="AC15" s="713">
        <f t="shared" si="10"/>
        <v>1817437.5285744062</v>
      </c>
      <c r="AD15" s="712">
        <f t="shared" si="11"/>
        <v>1279710</v>
      </c>
      <c r="AE15" s="710">
        <f t="shared" si="12"/>
        <v>537727.52857440617</v>
      </c>
      <c r="AF15" s="712">
        <f>SUM('12 41'!AF15+'12 40'!AF15+'Trim-H-L-Antolin'!Y15+'12 43'!AF15)</f>
        <v>338007.6397562566</v>
      </c>
      <c r="AG15" s="712">
        <f>SUM('12 41'!AG15+'12 40'!AG15+'Trim-H-L-Antolin'!Z15+'12 43'!AG15)</f>
        <v>0</v>
      </c>
      <c r="AH15" s="710">
        <f t="shared" si="13"/>
        <v>338007.6397562566</v>
      </c>
      <c r="AI15" s="712">
        <f>SUM('12 41'!AI15+'12 40'!AI15+'Trim-H-L-Antolin'!AB15+'12 43'!AI15)</f>
        <v>315462.60777949961</v>
      </c>
      <c r="AJ15" s="712">
        <f>SUM('12 41'!AJ15+'12 40'!AJ15+'Trim-H-L-Antolin'!AC15+'12 43'!AJ15)</f>
        <v>0</v>
      </c>
      <c r="AK15" s="710">
        <f t="shared" si="14"/>
        <v>315462.60777949961</v>
      </c>
      <c r="AL15" s="712">
        <f>SUM('12 41'!AL15+'12 40'!AL15+'Trim-H-L-Antolin'!AE15+'12 43'!AL15)</f>
        <v>373087.12940726528</v>
      </c>
      <c r="AM15" s="712">
        <f>SUM('12 41'!AM15+'12 40'!AM15+'Trim-H-L-Antolin'!AF15+'12 43'!AM15)</f>
        <v>0</v>
      </c>
      <c r="AN15" s="710">
        <f t="shared" si="15"/>
        <v>373087.12940726528</v>
      </c>
      <c r="AO15" s="688">
        <f t="shared" si="16"/>
        <v>1026557.3769430215</v>
      </c>
      <c r="AP15" s="689">
        <f t="shared" si="16"/>
        <v>0</v>
      </c>
      <c r="AQ15" s="690">
        <f t="shared" si="17"/>
        <v>1026557.3769430215</v>
      </c>
      <c r="AR15" s="712">
        <f>SUM('12 41'!AR15+'12 40'!AR15+'Trim-H-L-Antolin'!AH15+'12 43'!AR15)</f>
        <v>447170.75083680073</v>
      </c>
      <c r="AS15" s="712">
        <f>SUM('12 41'!AS15+'12 40'!AS15+'Trim-H-L-Antolin'!AI15+'12 43'!AS15)</f>
        <v>0</v>
      </c>
      <c r="AT15" s="710">
        <f t="shared" si="18"/>
        <v>447170.75083680073</v>
      </c>
      <c r="AU15" s="712">
        <f>SUM('12 41'!AU15+'12 40'!AU15+'Trim-H-L-Antolin'!AK15+'12 43'!AU15)</f>
        <v>377886.05023677845</v>
      </c>
      <c r="AV15" s="712">
        <f>SUM('12 41'!AV15+'12 40'!AV15+'Trim-H-L-Antolin'!AL15+'12 43'!AV15)</f>
        <v>0</v>
      </c>
      <c r="AW15" s="710">
        <f t="shared" si="19"/>
        <v>377886.05023677845</v>
      </c>
      <c r="AX15" s="712">
        <f>SUM('12 41'!AX15+'12 40'!AX15+'Trim-H-L-Antolin'!AN15+'12 43'!AX15)</f>
        <v>322933.93835806032</v>
      </c>
      <c r="AY15" s="712">
        <f>SUM('12 41'!AY15+'12 40'!AY15+'Trim-H-L-Antolin'!AO15+'12 43'!AY15)</f>
        <v>0</v>
      </c>
      <c r="AZ15" s="710">
        <f t="shared" si="20"/>
        <v>322933.93835806032</v>
      </c>
      <c r="BA15" s="688">
        <f t="shared" si="21"/>
        <v>1147990.7394316394</v>
      </c>
      <c r="BB15" s="701">
        <f t="shared" si="21"/>
        <v>0</v>
      </c>
      <c r="BC15" s="706">
        <f t="shared" si="22"/>
        <v>1147990.7394316394</v>
      </c>
      <c r="BD15" s="717">
        <f t="shared" si="23"/>
        <v>2174548.1163746612</v>
      </c>
      <c r="BE15" s="712">
        <f t="shared" si="24"/>
        <v>0</v>
      </c>
      <c r="BF15" s="716">
        <f t="shared" si="25"/>
        <v>2174548.1163746612</v>
      </c>
      <c r="BG15" s="717">
        <f t="shared" si="26"/>
        <v>3991985.6449490674</v>
      </c>
      <c r="BH15" s="712">
        <f t="shared" si="27"/>
        <v>1279710</v>
      </c>
      <c r="BI15" s="716">
        <f t="shared" si="28"/>
        <v>2712275.6449490674</v>
      </c>
      <c r="BJ15" s="541"/>
      <c r="BK15" s="380"/>
      <c r="BL15" s="380"/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  <c r="CO15" s="380"/>
      <c r="CP15" s="380"/>
      <c r="CQ15" s="380"/>
      <c r="CR15" s="380"/>
      <c r="CS15" s="380"/>
      <c r="CT15" s="380"/>
      <c r="CU15" s="380"/>
    </row>
    <row r="16" spans="1:99" s="383" customFormat="1" ht="33" customHeight="1">
      <c r="A16" s="388">
        <f t="shared" si="29"/>
        <v>10</v>
      </c>
      <c r="B16" s="384">
        <v>51309</v>
      </c>
      <c r="C16" s="536" t="s">
        <v>9</v>
      </c>
      <c r="D16" s="697" t="s">
        <v>260</v>
      </c>
      <c r="E16" s="713">
        <f>SUM('12 41'!E16+'12 40'!E16+'Trim-H-L-Antolin'!D16+'12 43'!E16)</f>
        <v>0</v>
      </c>
      <c r="F16" s="712">
        <f>SUM('12 41'!F16+'12 40'!F16+'Trim-H-L-Antolin'!E16+'12 43'!F16)</f>
        <v>0</v>
      </c>
      <c r="G16" s="709">
        <f t="shared" si="0"/>
        <v>0</v>
      </c>
      <c r="H16" s="713">
        <f>SUM('12 41'!H16+'12 40'!H16+'Trim-H-L-Antolin'!G16+'12 43'!H16)</f>
        <v>0</v>
      </c>
      <c r="I16" s="712">
        <f>SUM('12 41'!I16+'12 40'!I16+'Trim-H-L-Antolin'!H16+'12 43'!I16)</f>
        <v>0</v>
      </c>
      <c r="J16" s="709">
        <f t="shared" si="1"/>
        <v>0</v>
      </c>
      <c r="K16" s="713">
        <f>SUM('12 41'!K16+'12 40'!K16+'Trim-H-L-Antolin'!J16+'12 43'!K16)</f>
        <v>0</v>
      </c>
      <c r="L16" s="712">
        <f>SUM('12 41'!L16+'12 40'!L16+'Trim-H-L-Antolin'!K16+'12 43'!L16)</f>
        <v>0</v>
      </c>
      <c r="M16" s="714">
        <f t="shared" si="2"/>
        <v>0</v>
      </c>
      <c r="N16" s="688">
        <f t="shared" si="3"/>
        <v>0</v>
      </c>
      <c r="O16" s="689">
        <f t="shared" si="3"/>
        <v>0</v>
      </c>
      <c r="P16" s="690">
        <f t="shared" si="4"/>
        <v>0</v>
      </c>
      <c r="Q16" s="713">
        <f>SUM('12 41'!Q16+'12 40'!Q16+'Trim-H-L-Antolin'!M16+'12 43'!Q16)</f>
        <v>0</v>
      </c>
      <c r="R16" s="712">
        <f>SUM('12 41'!R16+'12 40'!R16+'Trim-H-L-Antolin'!N16+'12 43'!R16)</f>
        <v>0</v>
      </c>
      <c r="S16" s="709">
        <f t="shared" si="5"/>
        <v>0</v>
      </c>
      <c r="T16" s="713">
        <f>SUM('12 41'!T16+'12 40'!T16+'Trim-H-L-Antolin'!P16+'12 43'!T16)</f>
        <v>0</v>
      </c>
      <c r="U16" s="712">
        <f>SUM('12 41'!U16+'12 40'!U16+'Trim-H-L-Antolin'!Q16+'12 43'!U16)</f>
        <v>0</v>
      </c>
      <c r="V16" s="709">
        <f t="shared" si="6"/>
        <v>0</v>
      </c>
      <c r="W16" s="713">
        <f>SUM('12 41'!W16+'12 40'!W16+'Trim-H-L-Antolin'!S16+'12 43'!W16)</f>
        <v>0</v>
      </c>
      <c r="X16" s="712">
        <f>SUM('12 41'!X16+'12 40'!X16+'Trim-H-L-Antolin'!T16+'12 43'!X16)</f>
        <v>0</v>
      </c>
      <c r="Y16" s="714">
        <f t="shared" si="7"/>
        <v>0</v>
      </c>
      <c r="Z16" s="688">
        <f t="shared" si="8"/>
        <v>0</v>
      </c>
      <c r="AA16" s="701">
        <f t="shared" si="8"/>
        <v>0</v>
      </c>
      <c r="AB16" s="690">
        <f t="shared" si="9"/>
        <v>0</v>
      </c>
      <c r="AC16" s="713">
        <f t="shared" si="10"/>
        <v>0</v>
      </c>
      <c r="AD16" s="712">
        <f t="shared" si="11"/>
        <v>0</v>
      </c>
      <c r="AE16" s="710">
        <f t="shared" si="12"/>
        <v>0</v>
      </c>
      <c r="AF16" s="712">
        <f>SUM('12 41'!AF16+'12 40'!AF16+'Trim-H-L-Antolin'!Y16+'12 43'!AF16)</f>
        <v>0</v>
      </c>
      <c r="AG16" s="712">
        <f>SUM('12 41'!AG16+'12 40'!AG16+'Trim-H-L-Antolin'!Z16+'12 43'!AG16)</f>
        <v>0</v>
      </c>
      <c r="AH16" s="710">
        <f t="shared" si="13"/>
        <v>0</v>
      </c>
      <c r="AI16" s="712">
        <f>SUM('12 41'!AI16+'12 40'!AI16+'Trim-H-L-Antolin'!AB16+'12 43'!AI16)</f>
        <v>0</v>
      </c>
      <c r="AJ16" s="712">
        <f>SUM('12 41'!AJ16+'12 40'!AJ16+'Trim-H-L-Antolin'!AC16+'12 43'!AJ16)</f>
        <v>0</v>
      </c>
      <c r="AK16" s="710">
        <f t="shared" si="14"/>
        <v>0</v>
      </c>
      <c r="AL16" s="712">
        <f>SUM('12 41'!AL16+'12 40'!AL16+'Trim-H-L-Antolin'!AE16+'12 43'!AL16)</f>
        <v>0</v>
      </c>
      <c r="AM16" s="712">
        <f>SUM('12 41'!AM16+'12 40'!AM16+'Trim-H-L-Antolin'!AF16+'12 43'!AM16)</f>
        <v>0</v>
      </c>
      <c r="AN16" s="710">
        <f t="shared" si="15"/>
        <v>0</v>
      </c>
      <c r="AO16" s="688">
        <f t="shared" si="16"/>
        <v>0</v>
      </c>
      <c r="AP16" s="689">
        <f t="shared" si="16"/>
        <v>0</v>
      </c>
      <c r="AQ16" s="690">
        <f t="shared" si="17"/>
        <v>0</v>
      </c>
      <c r="AR16" s="712">
        <f>SUM('12 41'!AR16+'12 40'!AR16+'Trim-H-L-Antolin'!AH16+'12 43'!AR16)</f>
        <v>0</v>
      </c>
      <c r="AS16" s="712">
        <f>SUM('12 41'!AS16+'12 40'!AS16+'Trim-H-L-Antolin'!AI16+'12 43'!AS16)</f>
        <v>0</v>
      </c>
      <c r="AT16" s="710">
        <f t="shared" si="18"/>
        <v>0</v>
      </c>
      <c r="AU16" s="712">
        <f>SUM('12 41'!AU16+'12 40'!AU16+'Trim-H-L-Antolin'!AK16+'12 43'!AU16)</f>
        <v>0</v>
      </c>
      <c r="AV16" s="712">
        <f>SUM('12 41'!AV16+'12 40'!AV16+'Trim-H-L-Antolin'!AL16+'12 43'!AV16)</f>
        <v>0</v>
      </c>
      <c r="AW16" s="710">
        <f t="shared" si="19"/>
        <v>0</v>
      </c>
      <c r="AX16" s="712">
        <f>SUM('12 41'!AX16+'12 40'!AX16+'Trim-H-L-Antolin'!AN16+'12 43'!AX16)</f>
        <v>0</v>
      </c>
      <c r="AY16" s="712">
        <f>SUM('12 41'!AY16+'12 40'!AY16+'Trim-H-L-Antolin'!AO16+'12 43'!AY16)</f>
        <v>0</v>
      </c>
      <c r="AZ16" s="710">
        <f t="shared" si="20"/>
        <v>0</v>
      </c>
      <c r="BA16" s="688">
        <f t="shared" si="21"/>
        <v>0</v>
      </c>
      <c r="BB16" s="701">
        <f t="shared" si="21"/>
        <v>0</v>
      </c>
      <c r="BC16" s="706">
        <f t="shared" si="22"/>
        <v>0</v>
      </c>
      <c r="BD16" s="717">
        <f t="shared" si="23"/>
        <v>0</v>
      </c>
      <c r="BE16" s="712">
        <f t="shared" si="24"/>
        <v>0</v>
      </c>
      <c r="BF16" s="716">
        <f t="shared" si="25"/>
        <v>0</v>
      </c>
      <c r="BG16" s="717">
        <f t="shared" si="26"/>
        <v>0</v>
      </c>
      <c r="BH16" s="712">
        <f t="shared" si="27"/>
        <v>0</v>
      </c>
      <c r="BI16" s="716">
        <f t="shared" si="28"/>
        <v>0</v>
      </c>
      <c r="BJ16" s="541"/>
      <c r="BK16" s="380"/>
      <c r="BL16" s="380"/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</row>
    <row r="17" spans="1:79" s="383" customFormat="1" ht="33" customHeight="1">
      <c r="A17" s="388">
        <f t="shared" si="29"/>
        <v>11</v>
      </c>
      <c r="B17" s="384">
        <v>51310</v>
      </c>
      <c r="C17" s="536" t="s">
        <v>10</v>
      </c>
      <c r="D17" s="697" t="s">
        <v>261</v>
      </c>
      <c r="E17" s="713">
        <f>SUM('12 41'!E17+'12 40'!E17+'Trim-H-L-Antolin'!D17+'12 43'!E17)</f>
        <v>0</v>
      </c>
      <c r="F17" s="712">
        <f>SUM('12 41'!F17+'12 40'!F17+'Trim-H-L-Antolin'!E17+'12 43'!F17)</f>
        <v>0</v>
      </c>
      <c r="G17" s="709">
        <f t="shared" si="0"/>
        <v>0</v>
      </c>
      <c r="H17" s="713">
        <f>SUM('12 41'!H17+'12 40'!H17+'Trim-H-L-Antolin'!G17+'12 43'!H17)</f>
        <v>0</v>
      </c>
      <c r="I17" s="712">
        <f>SUM('12 41'!I17+'12 40'!I17+'Trim-H-L-Antolin'!H17+'12 43'!I17)</f>
        <v>0</v>
      </c>
      <c r="J17" s="709">
        <f t="shared" si="1"/>
        <v>0</v>
      </c>
      <c r="K17" s="713">
        <f>SUM('12 41'!K17+'12 40'!K17+'Trim-H-L-Antolin'!J17+'12 43'!K17)</f>
        <v>0</v>
      </c>
      <c r="L17" s="712">
        <f>SUM('12 41'!L17+'12 40'!L17+'Trim-H-L-Antolin'!K17+'12 43'!L17)</f>
        <v>0</v>
      </c>
      <c r="M17" s="714">
        <f t="shared" si="2"/>
        <v>0</v>
      </c>
      <c r="N17" s="688">
        <f t="shared" si="3"/>
        <v>0</v>
      </c>
      <c r="O17" s="689">
        <f t="shared" si="3"/>
        <v>0</v>
      </c>
      <c r="P17" s="690">
        <f t="shared" si="4"/>
        <v>0</v>
      </c>
      <c r="Q17" s="713">
        <f>SUM('12 41'!Q17+'12 40'!Q17+'Trim-H-L-Antolin'!M17+'12 43'!Q17)</f>
        <v>0</v>
      </c>
      <c r="R17" s="712">
        <f>SUM('12 41'!R17+'12 40'!R17+'Trim-H-L-Antolin'!N17+'12 43'!R17)</f>
        <v>0</v>
      </c>
      <c r="S17" s="709">
        <f t="shared" si="5"/>
        <v>0</v>
      </c>
      <c r="T17" s="713">
        <f>SUM('12 41'!T17+'12 40'!T17+'Trim-H-L-Antolin'!P17+'12 43'!T17)</f>
        <v>0</v>
      </c>
      <c r="U17" s="712">
        <f>SUM('12 41'!U17+'12 40'!U17+'Trim-H-L-Antolin'!Q17+'12 43'!U17)</f>
        <v>0</v>
      </c>
      <c r="V17" s="709">
        <f t="shared" si="6"/>
        <v>0</v>
      </c>
      <c r="W17" s="713">
        <f>SUM('12 41'!W17+'12 40'!W17+'Trim-H-L-Antolin'!S17+'12 43'!W17)</f>
        <v>0</v>
      </c>
      <c r="X17" s="712">
        <f>SUM('12 41'!X17+'12 40'!X17+'Trim-H-L-Antolin'!T17+'12 43'!X17)</f>
        <v>0</v>
      </c>
      <c r="Y17" s="714">
        <f t="shared" si="7"/>
        <v>0</v>
      </c>
      <c r="Z17" s="688">
        <f t="shared" si="8"/>
        <v>0</v>
      </c>
      <c r="AA17" s="701">
        <f t="shared" si="8"/>
        <v>0</v>
      </c>
      <c r="AB17" s="690">
        <f t="shared" si="9"/>
        <v>0</v>
      </c>
      <c r="AC17" s="713">
        <f t="shared" si="10"/>
        <v>0</v>
      </c>
      <c r="AD17" s="712">
        <f t="shared" si="11"/>
        <v>0</v>
      </c>
      <c r="AE17" s="710">
        <f t="shared" si="12"/>
        <v>0</v>
      </c>
      <c r="AF17" s="712">
        <f>SUM('12 41'!AF17+'12 40'!AF17+'Trim-H-L-Antolin'!Y17+'12 43'!AF17)</f>
        <v>0</v>
      </c>
      <c r="AG17" s="712">
        <f>SUM('12 41'!AG17+'12 40'!AG17+'Trim-H-L-Antolin'!Z17+'12 43'!AG17)</f>
        <v>0</v>
      </c>
      <c r="AH17" s="710">
        <f t="shared" si="13"/>
        <v>0</v>
      </c>
      <c r="AI17" s="712">
        <f>SUM('12 41'!AI17+'12 40'!AI17+'Trim-H-L-Antolin'!AB17+'12 43'!AI17)</f>
        <v>0</v>
      </c>
      <c r="AJ17" s="712">
        <f>SUM('12 41'!AJ17+'12 40'!AJ17+'Trim-H-L-Antolin'!AC17+'12 43'!AJ17)</f>
        <v>0</v>
      </c>
      <c r="AK17" s="710">
        <f t="shared" si="14"/>
        <v>0</v>
      </c>
      <c r="AL17" s="712">
        <f>SUM('12 41'!AL17+'12 40'!AL17+'Trim-H-L-Antolin'!AE17+'12 43'!AL17)</f>
        <v>0</v>
      </c>
      <c r="AM17" s="712">
        <f>SUM('12 41'!AM17+'12 40'!AM17+'Trim-H-L-Antolin'!AF17+'12 43'!AM17)</f>
        <v>0</v>
      </c>
      <c r="AN17" s="710">
        <f t="shared" si="15"/>
        <v>0</v>
      </c>
      <c r="AO17" s="688">
        <f t="shared" si="16"/>
        <v>0</v>
      </c>
      <c r="AP17" s="689">
        <f t="shared" si="16"/>
        <v>0</v>
      </c>
      <c r="AQ17" s="690">
        <f t="shared" si="17"/>
        <v>0</v>
      </c>
      <c r="AR17" s="712">
        <f>SUM('12 41'!AR17+'12 40'!AR17+'Trim-H-L-Antolin'!AH17+'12 43'!AR17)</f>
        <v>0</v>
      </c>
      <c r="AS17" s="712">
        <f>SUM('12 41'!AS17+'12 40'!AS17+'Trim-H-L-Antolin'!AI17+'12 43'!AS17)</f>
        <v>0</v>
      </c>
      <c r="AT17" s="710">
        <f t="shared" si="18"/>
        <v>0</v>
      </c>
      <c r="AU17" s="712">
        <f>SUM('12 41'!AU17+'12 40'!AU17+'Trim-H-L-Antolin'!AK17+'12 43'!AU17)</f>
        <v>0</v>
      </c>
      <c r="AV17" s="712">
        <f>SUM('12 41'!AV17+'12 40'!AV17+'Trim-H-L-Antolin'!AL17+'12 43'!AV17)</f>
        <v>0</v>
      </c>
      <c r="AW17" s="710">
        <f t="shared" si="19"/>
        <v>0</v>
      </c>
      <c r="AX17" s="712">
        <f>SUM('12 41'!AX17+'12 40'!AX17+'Trim-H-L-Antolin'!AN17+'12 43'!AX17)</f>
        <v>0</v>
      </c>
      <c r="AY17" s="712">
        <f>SUM('12 41'!AY17+'12 40'!AY17+'Trim-H-L-Antolin'!AO17+'12 43'!AY17)</f>
        <v>0</v>
      </c>
      <c r="AZ17" s="710">
        <f t="shared" si="20"/>
        <v>0</v>
      </c>
      <c r="BA17" s="688">
        <f t="shared" si="21"/>
        <v>0</v>
      </c>
      <c r="BB17" s="701">
        <f t="shared" si="21"/>
        <v>0</v>
      </c>
      <c r="BC17" s="706">
        <f t="shared" si="22"/>
        <v>0</v>
      </c>
      <c r="BD17" s="717">
        <f>AF17+AI17+AL17+AR17+AU17+AX17</f>
        <v>0</v>
      </c>
      <c r="BE17" s="712">
        <f>AG17+AJ17+AM17+AS17+AV17+AY17</f>
        <v>0</v>
      </c>
      <c r="BF17" s="716">
        <f t="shared" si="25"/>
        <v>0</v>
      </c>
      <c r="BG17" s="717">
        <f t="shared" si="26"/>
        <v>0</v>
      </c>
      <c r="BH17" s="712">
        <f t="shared" si="27"/>
        <v>0</v>
      </c>
      <c r="BI17" s="716">
        <f t="shared" si="28"/>
        <v>0</v>
      </c>
      <c r="BJ17" s="541"/>
      <c r="BK17" s="380"/>
      <c r="BL17" s="380"/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</row>
    <row r="18" spans="1:79" s="383" customFormat="1" ht="33" customHeight="1">
      <c r="A18" s="388">
        <f t="shared" si="29"/>
        <v>12</v>
      </c>
      <c r="B18" s="384">
        <v>51311</v>
      </c>
      <c r="C18" s="536" t="s">
        <v>41</v>
      </c>
      <c r="D18" s="697" t="s">
        <v>262</v>
      </c>
      <c r="E18" s="713">
        <f>SUM('12 41'!E18+'12 40'!E18+'Trim-H-L-Antolin'!D18+'12 43'!E18)</f>
        <v>0</v>
      </c>
      <c r="F18" s="712">
        <f>SUM('12 41'!F18+'12 40'!F18+'Trim-H-L-Antolin'!E18+'12 43'!F18)</f>
        <v>0</v>
      </c>
      <c r="G18" s="709">
        <f t="shared" si="0"/>
        <v>0</v>
      </c>
      <c r="H18" s="713">
        <f>SUM('12 41'!H18+'12 40'!H18+'Trim-H-L-Antolin'!G18+'12 43'!H18)</f>
        <v>0</v>
      </c>
      <c r="I18" s="712">
        <f>SUM('12 41'!I18+'12 40'!I18+'Trim-H-L-Antolin'!H18+'12 43'!I18)</f>
        <v>0</v>
      </c>
      <c r="J18" s="709">
        <f t="shared" si="1"/>
        <v>0</v>
      </c>
      <c r="K18" s="713">
        <f>SUM('12 41'!K18+'12 40'!K18+'Trim-H-L-Antolin'!J18+'12 43'!K18)</f>
        <v>0</v>
      </c>
      <c r="L18" s="712">
        <f>SUM('12 41'!L18+'12 40'!L18+'Trim-H-L-Antolin'!K18+'12 43'!L18)</f>
        <v>0</v>
      </c>
      <c r="M18" s="714">
        <f t="shared" si="2"/>
        <v>0</v>
      </c>
      <c r="N18" s="688">
        <f t="shared" si="3"/>
        <v>0</v>
      </c>
      <c r="O18" s="689">
        <f t="shared" si="3"/>
        <v>0</v>
      </c>
      <c r="P18" s="690">
        <f t="shared" si="4"/>
        <v>0</v>
      </c>
      <c r="Q18" s="713">
        <f>SUM('12 41'!Q18+'12 40'!Q18+'Trim-H-L-Antolin'!M18+'12 43'!Q18)</f>
        <v>0</v>
      </c>
      <c r="R18" s="712">
        <f>SUM('12 41'!R18+'12 40'!R18+'Trim-H-L-Antolin'!N18+'12 43'!R18)</f>
        <v>0</v>
      </c>
      <c r="S18" s="709">
        <f t="shared" si="5"/>
        <v>0</v>
      </c>
      <c r="T18" s="713">
        <f>SUM('12 41'!T18+'12 40'!T18+'Trim-H-L-Antolin'!P18+'12 43'!T18)</f>
        <v>0</v>
      </c>
      <c r="U18" s="712">
        <f>SUM('12 41'!U18+'12 40'!U18+'Trim-H-L-Antolin'!Q18+'12 43'!U18)</f>
        <v>0</v>
      </c>
      <c r="V18" s="709">
        <f t="shared" si="6"/>
        <v>0</v>
      </c>
      <c r="W18" s="713">
        <f>SUM('12 41'!W18+'12 40'!W18+'Trim-H-L-Antolin'!S18+'12 43'!W18)</f>
        <v>0</v>
      </c>
      <c r="X18" s="712">
        <f>SUM('12 41'!X18+'12 40'!X18+'Trim-H-L-Antolin'!T18+'12 43'!X18)</f>
        <v>0</v>
      </c>
      <c r="Y18" s="714">
        <f t="shared" si="7"/>
        <v>0</v>
      </c>
      <c r="Z18" s="688">
        <f t="shared" si="8"/>
        <v>0</v>
      </c>
      <c r="AA18" s="701">
        <f t="shared" si="8"/>
        <v>0</v>
      </c>
      <c r="AB18" s="690">
        <f t="shared" si="9"/>
        <v>0</v>
      </c>
      <c r="AC18" s="713">
        <f t="shared" si="10"/>
        <v>0</v>
      </c>
      <c r="AD18" s="712">
        <f t="shared" si="11"/>
        <v>0</v>
      </c>
      <c r="AE18" s="710">
        <f t="shared" si="12"/>
        <v>0</v>
      </c>
      <c r="AF18" s="712">
        <f>SUM('12 41'!AF18+'12 40'!AF18+'Trim-H-L-Antolin'!Y18+'12 43'!AF18)</f>
        <v>0</v>
      </c>
      <c r="AG18" s="712">
        <f>SUM('12 41'!AG18+'12 40'!AG18+'Trim-H-L-Antolin'!Z18+'12 43'!AG18)</f>
        <v>0</v>
      </c>
      <c r="AH18" s="710">
        <f t="shared" si="13"/>
        <v>0</v>
      </c>
      <c r="AI18" s="712">
        <f>SUM('12 41'!AI18+'12 40'!AI18+'Trim-H-L-Antolin'!AB18+'12 43'!AI18)</f>
        <v>0</v>
      </c>
      <c r="AJ18" s="712">
        <f>SUM('12 41'!AJ18+'12 40'!AJ18+'Trim-H-L-Antolin'!AC18+'12 43'!AJ18)</f>
        <v>0</v>
      </c>
      <c r="AK18" s="710">
        <f t="shared" si="14"/>
        <v>0</v>
      </c>
      <c r="AL18" s="712">
        <f>SUM('12 41'!AL18+'12 40'!AL18+'Trim-H-L-Antolin'!AE18+'12 43'!AL18)</f>
        <v>0</v>
      </c>
      <c r="AM18" s="712">
        <f>SUM('12 41'!AM18+'12 40'!AM18+'Trim-H-L-Antolin'!AF18+'12 43'!AM18)</f>
        <v>0</v>
      </c>
      <c r="AN18" s="710">
        <f t="shared" si="15"/>
        <v>0</v>
      </c>
      <c r="AO18" s="688">
        <f t="shared" si="16"/>
        <v>0</v>
      </c>
      <c r="AP18" s="689">
        <f t="shared" si="16"/>
        <v>0</v>
      </c>
      <c r="AQ18" s="690">
        <f t="shared" si="17"/>
        <v>0</v>
      </c>
      <c r="AR18" s="712">
        <f>SUM('12 41'!AR18+'12 40'!AR18+'Trim-H-L-Antolin'!AH18+'12 43'!AR18)</f>
        <v>0</v>
      </c>
      <c r="AS18" s="712">
        <f>SUM('12 41'!AS18+'12 40'!AS18+'Trim-H-L-Antolin'!AI18+'12 43'!AS18)</f>
        <v>0</v>
      </c>
      <c r="AT18" s="710">
        <f t="shared" si="18"/>
        <v>0</v>
      </c>
      <c r="AU18" s="712">
        <f>SUM('12 41'!AU18+'12 40'!AU18+'Trim-H-L-Antolin'!AK18+'12 43'!AU18)</f>
        <v>0</v>
      </c>
      <c r="AV18" s="712">
        <f>SUM('12 41'!AV18+'12 40'!AV18+'Trim-H-L-Antolin'!AL18+'12 43'!AV18)</f>
        <v>0</v>
      </c>
      <c r="AW18" s="710">
        <f t="shared" si="19"/>
        <v>0</v>
      </c>
      <c r="AX18" s="712">
        <f>SUM('12 41'!AX18+'12 40'!AX18+'Trim-H-L-Antolin'!AN18+'12 43'!AX18)</f>
        <v>0</v>
      </c>
      <c r="AY18" s="712">
        <f>SUM('12 41'!AY18+'12 40'!AY18+'Trim-H-L-Antolin'!AO18+'12 43'!AY18)</f>
        <v>0</v>
      </c>
      <c r="AZ18" s="710">
        <f t="shared" si="20"/>
        <v>0</v>
      </c>
      <c r="BA18" s="688">
        <f t="shared" si="21"/>
        <v>0</v>
      </c>
      <c r="BB18" s="701">
        <f t="shared" si="21"/>
        <v>0</v>
      </c>
      <c r="BC18" s="706">
        <f t="shared" si="22"/>
        <v>0</v>
      </c>
      <c r="BD18" s="717">
        <f t="shared" ref="BD18:BD49" si="30">SUM(AF18+AI18+AL18+AR18+AU18+AX18)</f>
        <v>0</v>
      </c>
      <c r="BE18" s="712">
        <f t="shared" ref="BE18:BE49" si="31">SUM(AG18+AJ18+AM18+AS18+AV18+AY18)</f>
        <v>0</v>
      </c>
      <c r="BF18" s="716">
        <f t="shared" si="25"/>
        <v>0</v>
      </c>
      <c r="BG18" s="717">
        <f t="shared" si="26"/>
        <v>0</v>
      </c>
      <c r="BH18" s="712">
        <f t="shared" si="27"/>
        <v>0</v>
      </c>
      <c r="BI18" s="716">
        <f t="shared" si="28"/>
        <v>0</v>
      </c>
      <c r="BJ18" s="541"/>
      <c r="BK18" s="380"/>
      <c r="BL18" s="380"/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</row>
    <row r="19" spans="1:79" s="383" customFormat="1" ht="33" customHeight="1">
      <c r="A19" s="388">
        <f t="shared" si="29"/>
        <v>13</v>
      </c>
      <c r="B19" s="384">
        <v>51312</v>
      </c>
      <c r="C19" s="536" t="s">
        <v>62</v>
      </c>
      <c r="D19" s="698" t="s">
        <v>263</v>
      </c>
      <c r="E19" s="713">
        <f>SUM('12 41'!E19+'12 40'!E19+'Trim-H-L-Antolin'!D19+'12 43'!E19)</f>
        <v>0</v>
      </c>
      <c r="F19" s="712">
        <f>SUM('12 41'!F19+'12 40'!F19+'Trim-H-L-Antolin'!E19+'12 43'!F19)</f>
        <v>3004</v>
      </c>
      <c r="G19" s="709">
        <f t="shared" si="0"/>
        <v>-3004</v>
      </c>
      <c r="H19" s="713">
        <f>SUM('12 41'!H19+'12 40'!H19+'Trim-H-L-Antolin'!G19+'12 43'!H19)</f>
        <v>0</v>
      </c>
      <c r="I19" s="712">
        <f>SUM('12 41'!I19+'12 40'!I19+'Trim-H-L-Antolin'!H19+'12 43'!I19)</f>
        <v>0</v>
      </c>
      <c r="J19" s="709">
        <f t="shared" si="1"/>
        <v>0</v>
      </c>
      <c r="K19" s="713">
        <f>SUM('12 41'!K19+'12 40'!K19+'Trim-H-L-Antolin'!J19+'12 43'!K19)</f>
        <v>0</v>
      </c>
      <c r="L19" s="712">
        <f>SUM('12 41'!L19+'12 40'!L19+'Trim-H-L-Antolin'!K19+'12 43'!L19)</f>
        <v>0</v>
      </c>
      <c r="M19" s="714">
        <f t="shared" si="2"/>
        <v>0</v>
      </c>
      <c r="N19" s="688">
        <f t="shared" si="3"/>
        <v>0</v>
      </c>
      <c r="O19" s="689">
        <f t="shared" si="3"/>
        <v>3004</v>
      </c>
      <c r="P19" s="690">
        <f t="shared" si="4"/>
        <v>-3004</v>
      </c>
      <c r="Q19" s="713">
        <f>SUM('12 41'!Q19+'12 40'!Q19+'Trim-H-L-Antolin'!M19+'12 43'!Q19)</f>
        <v>0</v>
      </c>
      <c r="R19" s="712">
        <f>SUM('12 41'!R19+'12 40'!R19+'Trim-H-L-Antolin'!N19+'12 43'!R19)</f>
        <v>0</v>
      </c>
      <c r="S19" s="709">
        <f t="shared" si="5"/>
        <v>0</v>
      </c>
      <c r="T19" s="713">
        <f>SUM('12 41'!T19+'12 40'!T19+'Trim-H-L-Antolin'!P19+'12 43'!T19)</f>
        <v>0</v>
      </c>
      <c r="U19" s="712">
        <f>SUM('12 41'!U19+'12 40'!U19+'Trim-H-L-Antolin'!Q19+'12 43'!U19)</f>
        <v>0</v>
      </c>
      <c r="V19" s="709">
        <f t="shared" si="6"/>
        <v>0</v>
      </c>
      <c r="W19" s="713">
        <f>SUM('12 41'!W19+'12 40'!W19+'Trim-H-L-Antolin'!S19+'12 43'!W19)</f>
        <v>0</v>
      </c>
      <c r="X19" s="712">
        <f>SUM('12 41'!X19+'12 40'!X19+'Trim-H-L-Antolin'!T19+'12 43'!X19)</f>
        <v>0</v>
      </c>
      <c r="Y19" s="714">
        <f t="shared" si="7"/>
        <v>0</v>
      </c>
      <c r="Z19" s="688">
        <f t="shared" si="8"/>
        <v>0</v>
      </c>
      <c r="AA19" s="701">
        <f t="shared" si="8"/>
        <v>0</v>
      </c>
      <c r="AB19" s="690">
        <f t="shared" si="9"/>
        <v>0</v>
      </c>
      <c r="AC19" s="713">
        <f t="shared" si="10"/>
        <v>0</v>
      </c>
      <c r="AD19" s="712">
        <f t="shared" si="11"/>
        <v>3004</v>
      </c>
      <c r="AE19" s="710">
        <f t="shared" si="12"/>
        <v>-3004</v>
      </c>
      <c r="AF19" s="712">
        <f>SUM('12 41'!AF19+'12 40'!AF19+'Trim-H-L-Antolin'!Y19+'12 43'!AF19)</f>
        <v>0</v>
      </c>
      <c r="AG19" s="712">
        <f>SUM('12 41'!AG19+'12 40'!AG19+'Trim-H-L-Antolin'!Z19+'12 43'!AG19)</f>
        <v>0</v>
      </c>
      <c r="AH19" s="710">
        <f t="shared" si="13"/>
        <v>0</v>
      </c>
      <c r="AI19" s="712">
        <f>SUM('12 41'!AI19+'12 40'!AI19+'Trim-H-L-Antolin'!AB19+'12 43'!AI19)</f>
        <v>0</v>
      </c>
      <c r="AJ19" s="712">
        <f>SUM('12 41'!AJ19+'12 40'!AJ19+'Trim-H-L-Antolin'!AC19+'12 43'!AJ19)</f>
        <v>0</v>
      </c>
      <c r="AK19" s="710">
        <f t="shared" si="14"/>
        <v>0</v>
      </c>
      <c r="AL19" s="712">
        <f>SUM('12 41'!AL19+'12 40'!AL19+'Trim-H-L-Antolin'!AE19+'12 43'!AL19)</f>
        <v>0</v>
      </c>
      <c r="AM19" s="712">
        <f>SUM('12 41'!AM19+'12 40'!AM19+'Trim-H-L-Antolin'!AF19+'12 43'!AM19)</f>
        <v>0</v>
      </c>
      <c r="AN19" s="710">
        <f t="shared" si="15"/>
        <v>0</v>
      </c>
      <c r="AO19" s="688">
        <f t="shared" si="16"/>
        <v>0</v>
      </c>
      <c r="AP19" s="689">
        <f t="shared" si="16"/>
        <v>0</v>
      </c>
      <c r="AQ19" s="690">
        <f t="shared" si="17"/>
        <v>0</v>
      </c>
      <c r="AR19" s="712">
        <f>SUM('12 41'!AR19+'12 40'!AR19+'Trim-H-L-Antolin'!AH19+'12 43'!AR19)</f>
        <v>0</v>
      </c>
      <c r="AS19" s="712">
        <f>SUM('12 41'!AS19+'12 40'!AS19+'Trim-H-L-Antolin'!AI19+'12 43'!AS19)</f>
        <v>0</v>
      </c>
      <c r="AT19" s="710">
        <f t="shared" si="18"/>
        <v>0</v>
      </c>
      <c r="AU19" s="712">
        <f>SUM('12 41'!AU19+'12 40'!AU19+'Trim-H-L-Antolin'!AK19+'12 43'!AU19)</f>
        <v>0</v>
      </c>
      <c r="AV19" s="712">
        <f>SUM('12 41'!AV19+'12 40'!AV19+'Trim-H-L-Antolin'!AL19+'12 43'!AV19)</f>
        <v>0</v>
      </c>
      <c r="AW19" s="710">
        <f t="shared" si="19"/>
        <v>0</v>
      </c>
      <c r="AX19" s="712">
        <f>SUM('12 41'!AX19+'12 40'!AX19+'Trim-H-L-Antolin'!AN19+'12 43'!AX19)</f>
        <v>0</v>
      </c>
      <c r="AY19" s="712">
        <f>SUM('12 41'!AY19+'12 40'!AY19+'Trim-H-L-Antolin'!AO19+'12 43'!AY19)</f>
        <v>0</v>
      </c>
      <c r="AZ19" s="710">
        <f t="shared" si="20"/>
        <v>0</v>
      </c>
      <c r="BA19" s="688">
        <f t="shared" si="21"/>
        <v>0</v>
      </c>
      <c r="BB19" s="701">
        <f t="shared" si="21"/>
        <v>0</v>
      </c>
      <c r="BC19" s="706">
        <f t="shared" si="22"/>
        <v>0</v>
      </c>
      <c r="BD19" s="717">
        <f t="shared" si="30"/>
        <v>0</v>
      </c>
      <c r="BE19" s="712">
        <f t="shared" si="31"/>
        <v>0</v>
      </c>
      <c r="BF19" s="716">
        <f t="shared" si="25"/>
        <v>0</v>
      </c>
      <c r="BG19" s="717">
        <f t="shared" si="26"/>
        <v>0</v>
      </c>
      <c r="BH19" s="712">
        <f t="shared" si="27"/>
        <v>3004</v>
      </c>
      <c r="BI19" s="716">
        <f t="shared" si="28"/>
        <v>-3004</v>
      </c>
      <c r="BJ19" s="541"/>
      <c r="BK19" s="380"/>
      <c r="BL19" s="380"/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</row>
    <row r="20" spans="1:79" s="383" customFormat="1" ht="33" customHeight="1">
      <c r="A20" s="388">
        <f t="shared" si="29"/>
        <v>14</v>
      </c>
      <c r="B20" s="384">
        <v>51313</v>
      </c>
      <c r="C20" s="536" t="s">
        <v>11</v>
      </c>
      <c r="D20" s="698" t="s">
        <v>264</v>
      </c>
      <c r="E20" s="713">
        <f>SUM('12 41'!E20+'12 40'!E20+'Trim-H-L-Antolin'!D20+'12 43'!E20)</f>
        <v>0</v>
      </c>
      <c r="F20" s="712">
        <f>SUM('12 41'!F20+'12 40'!F20+'Trim-H-L-Antolin'!E20+'12 43'!F20)</f>
        <v>0</v>
      </c>
      <c r="G20" s="709">
        <f t="shared" si="0"/>
        <v>0</v>
      </c>
      <c r="H20" s="713">
        <f>SUM('12 41'!H20+'12 40'!H20+'Trim-H-L-Antolin'!G20+'12 43'!H20)</f>
        <v>0</v>
      </c>
      <c r="I20" s="712">
        <f>SUM('12 41'!I20+'12 40'!I20+'Trim-H-L-Antolin'!H20+'12 43'!I20)</f>
        <v>0</v>
      </c>
      <c r="J20" s="709">
        <f t="shared" si="1"/>
        <v>0</v>
      </c>
      <c r="K20" s="713">
        <f>SUM('12 41'!K20+'12 40'!K20+'Trim-H-L-Antolin'!J20+'12 43'!K20)</f>
        <v>0</v>
      </c>
      <c r="L20" s="712">
        <f>SUM('12 41'!L20+'12 40'!L20+'Trim-H-L-Antolin'!K20+'12 43'!L20)</f>
        <v>0</v>
      </c>
      <c r="M20" s="714">
        <f t="shared" si="2"/>
        <v>0</v>
      </c>
      <c r="N20" s="688">
        <f t="shared" si="3"/>
        <v>0</v>
      </c>
      <c r="O20" s="689">
        <f t="shared" si="3"/>
        <v>0</v>
      </c>
      <c r="P20" s="690">
        <f t="shared" si="4"/>
        <v>0</v>
      </c>
      <c r="Q20" s="713">
        <f>SUM('12 41'!Q20+'12 40'!Q20+'Trim-H-L-Antolin'!M20+'12 43'!Q20)</f>
        <v>0</v>
      </c>
      <c r="R20" s="712">
        <f>SUM('12 41'!R20+'12 40'!R20+'Trim-H-L-Antolin'!N20+'12 43'!R20)</f>
        <v>0</v>
      </c>
      <c r="S20" s="709">
        <f t="shared" si="5"/>
        <v>0</v>
      </c>
      <c r="T20" s="713">
        <f>SUM('12 41'!T20+'12 40'!T20+'Trim-H-L-Antolin'!P20+'12 43'!T20)</f>
        <v>0</v>
      </c>
      <c r="U20" s="712">
        <f>SUM('12 41'!U20+'12 40'!U20+'Trim-H-L-Antolin'!Q20+'12 43'!U20)</f>
        <v>0</v>
      </c>
      <c r="V20" s="709">
        <f t="shared" si="6"/>
        <v>0</v>
      </c>
      <c r="W20" s="713">
        <f>SUM('12 41'!W20+'12 40'!W20+'Trim-H-L-Antolin'!S20+'12 43'!W20)</f>
        <v>0</v>
      </c>
      <c r="X20" s="712">
        <f>SUM('12 41'!X20+'12 40'!X20+'Trim-H-L-Antolin'!T20+'12 43'!X20)</f>
        <v>0</v>
      </c>
      <c r="Y20" s="714">
        <f t="shared" si="7"/>
        <v>0</v>
      </c>
      <c r="Z20" s="688">
        <f t="shared" si="8"/>
        <v>0</v>
      </c>
      <c r="AA20" s="701">
        <f t="shared" si="8"/>
        <v>0</v>
      </c>
      <c r="AB20" s="690">
        <f t="shared" si="9"/>
        <v>0</v>
      </c>
      <c r="AC20" s="713">
        <f t="shared" si="10"/>
        <v>0</v>
      </c>
      <c r="AD20" s="712">
        <f t="shared" si="11"/>
        <v>0</v>
      </c>
      <c r="AE20" s="710">
        <f t="shared" si="12"/>
        <v>0</v>
      </c>
      <c r="AF20" s="712">
        <f>SUM('12 41'!AF20+'12 40'!AF20+'Trim-H-L-Antolin'!Y20+'12 43'!AF20)</f>
        <v>0</v>
      </c>
      <c r="AG20" s="712">
        <f>SUM('12 41'!AG20+'12 40'!AG20+'Trim-H-L-Antolin'!Z20+'12 43'!AG20)</f>
        <v>0</v>
      </c>
      <c r="AH20" s="710">
        <f t="shared" si="13"/>
        <v>0</v>
      </c>
      <c r="AI20" s="712">
        <f>SUM('12 41'!AI20+'12 40'!AI20+'Trim-H-L-Antolin'!AB20+'12 43'!AI20)</f>
        <v>0</v>
      </c>
      <c r="AJ20" s="712">
        <f>SUM('12 41'!AJ20+'12 40'!AJ20+'Trim-H-L-Antolin'!AC20+'12 43'!AJ20)</f>
        <v>0</v>
      </c>
      <c r="AK20" s="710">
        <f t="shared" si="14"/>
        <v>0</v>
      </c>
      <c r="AL20" s="712">
        <f>SUM('12 41'!AL20+'12 40'!AL20+'Trim-H-L-Antolin'!AE20+'12 43'!AL20)</f>
        <v>0</v>
      </c>
      <c r="AM20" s="712">
        <f>SUM('12 41'!AM20+'12 40'!AM20+'Trim-H-L-Antolin'!AF20+'12 43'!AM20)</f>
        <v>0</v>
      </c>
      <c r="AN20" s="710">
        <f t="shared" si="15"/>
        <v>0</v>
      </c>
      <c r="AO20" s="688">
        <f t="shared" si="16"/>
        <v>0</v>
      </c>
      <c r="AP20" s="689">
        <f t="shared" si="16"/>
        <v>0</v>
      </c>
      <c r="AQ20" s="690">
        <f t="shared" si="17"/>
        <v>0</v>
      </c>
      <c r="AR20" s="712">
        <f>SUM('12 41'!AR20+'12 40'!AR20+'Trim-H-L-Antolin'!AH20+'12 43'!AR20)</f>
        <v>0</v>
      </c>
      <c r="AS20" s="712">
        <f>SUM('12 41'!AS20+'12 40'!AS20+'Trim-H-L-Antolin'!AI20+'12 43'!AS20)</f>
        <v>0</v>
      </c>
      <c r="AT20" s="710">
        <f t="shared" si="18"/>
        <v>0</v>
      </c>
      <c r="AU20" s="712">
        <f>SUM('12 41'!AU20+'12 40'!AU20+'Trim-H-L-Antolin'!AK20+'12 43'!AU20)</f>
        <v>0</v>
      </c>
      <c r="AV20" s="712">
        <f>SUM('12 41'!AV20+'12 40'!AV20+'Trim-H-L-Antolin'!AL20+'12 43'!AV20)</f>
        <v>0</v>
      </c>
      <c r="AW20" s="710">
        <f t="shared" si="19"/>
        <v>0</v>
      </c>
      <c r="AX20" s="712">
        <f>SUM('12 41'!AX20+'12 40'!AX20+'Trim-H-L-Antolin'!AN20+'12 43'!AX20)</f>
        <v>0</v>
      </c>
      <c r="AY20" s="712">
        <f>SUM('12 41'!AY20+'12 40'!AY20+'Trim-H-L-Antolin'!AO20+'12 43'!AY20)</f>
        <v>0</v>
      </c>
      <c r="AZ20" s="710">
        <f t="shared" si="20"/>
        <v>0</v>
      </c>
      <c r="BA20" s="688">
        <f t="shared" si="21"/>
        <v>0</v>
      </c>
      <c r="BB20" s="701">
        <f t="shared" si="21"/>
        <v>0</v>
      </c>
      <c r="BC20" s="706">
        <f t="shared" si="22"/>
        <v>0</v>
      </c>
      <c r="BD20" s="717">
        <f t="shared" si="30"/>
        <v>0</v>
      </c>
      <c r="BE20" s="712">
        <f t="shared" si="31"/>
        <v>0</v>
      </c>
      <c r="BF20" s="716">
        <f t="shared" si="25"/>
        <v>0</v>
      </c>
      <c r="BG20" s="717">
        <f t="shared" si="26"/>
        <v>0</v>
      </c>
      <c r="BH20" s="712">
        <f t="shared" si="27"/>
        <v>0</v>
      </c>
      <c r="BI20" s="716">
        <f t="shared" si="28"/>
        <v>0</v>
      </c>
      <c r="BJ20" s="541"/>
      <c r="BK20" s="380"/>
      <c r="BL20" s="380"/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</row>
    <row r="21" spans="1:79" s="383" customFormat="1" ht="33" customHeight="1">
      <c r="A21" s="388">
        <f t="shared" si="29"/>
        <v>15</v>
      </c>
      <c r="B21" s="384">
        <v>51314</v>
      </c>
      <c r="C21" s="536" t="s">
        <v>12</v>
      </c>
      <c r="D21" s="698" t="s">
        <v>265</v>
      </c>
      <c r="E21" s="713">
        <f>SUM('12 41'!E21+'12 40'!E21+'Trim-H-L-Antolin'!D21+'12 43'!E21)</f>
        <v>0</v>
      </c>
      <c r="F21" s="712">
        <f>SUM('12 41'!F21+'12 40'!F21+'Trim-H-L-Antolin'!E21+'12 43'!F21)</f>
        <v>0</v>
      </c>
      <c r="G21" s="709">
        <f t="shared" si="0"/>
        <v>0</v>
      </c>
      <c r="H21" s="713">
        <f>SUM('12 41'!H21+'12 40'!H21+'Trim-H-L-Antolin'!G21+'12 43'!H21)</f>
        <v>0</v>
      </c>
      <c r="I21" s="712">
        <f>SUM('12 41'!I21+'12 40'!I21+'Trim-H-L-Antolin'!H21+'12 43'!I21)</f>
        <v>0</v>
      </c>
      <c r="J21" s="709">
        <f t="shared" si="1"/>
        <v>0</v>
      </c>
      <c r="K21" s="713">
        <f>SUM('12 41'!K21+'12 40'!K21+'Trim-H-L-Antolin'!J21+'12 43'!K21)</f>
        <v>0</v>
      </c>
      <c r="L21" s="712">
        <f>SUM('12 41'!L21+'12 40'!L21+'Trim-H-L-Antolin'!K21+'12 43'!L21)</f>
        <v>0</v>
      </c>
      <c r="M21" s="714">
        <f t="shared" si="2"/>
        <v>0</v>
      </c>
      <c r="N21" s="688">
        <f t="shared" si="3"/>
        <v>0</v>
      </c>
      <c r="O21" s="689">
        <f t="shared" si="3"/>
        <v>0</v>
      </c>
      <c r="P21" s="690">
        <f t="shared" si="4"/>
        <v>0</v>
      </c>
      <c r="Q21" s="713">
        <f>SUM('12 41'!Q21+'12 40'!Q21+'Trim-H-L-Antolin'!M21+'12 43'!Q21)</f>
        <v>0</v>
      </c>
      <c r="R21" s="712">
        <f>SUM('12 41'!R21+'12 40'!R21+'Trim-H-L-Antolin'!N21+'12 43'!R21)</f>
        <v>0</v>
      </c>
      <c r="S21" s="709">
        <f t="shared" si="5"/>
        <v>0</v>
      </c>
      <c r="T21" s="713">
        <f>SUM('12 41'!T21+'12 40'!T21+'Trim-H-L-Antolin'!P21+'12 43'!T21)</f>
        <v>0</v>
      </c>
      <c r="U21" s="712">
        <f>SUM('12 41'!U21+'12 40'!U21+'Trim-H-L-Antolin'!Q21+'12 43'!U21)</f>
        <v>0</v>
      </c>
      <c r="V21" s="709">
        <f t="shared" si="6"/>
        <v>0</v>
      </c>
      <c r="W21" s="713">
        <f>SUM('12 41'!W21+'12 40'!W21+'Trim-H-L-Antolin'!S21+'12 43'!W21)</f>
        <v>0</v>
      </c>
      <c r="X21" s="712">
        <f>SUM('12 41'!X21+'12 40'!X21+'Trim-H-L-Antolin'!T21+'12 43'!X21)</f>
        <v>0</v>
      </c>
      <c r="Y21" s="714">
        <f t="shared" si="7"/>
        <v>0</v>
      </c>
      <c r="Z21" s="688">
        <f t="shared" si="8"/>
        <v>0</v>
      </c>
      <c r="AA21" s="701">
        <f t="shared" si="8"/>
        <v>0</v>
      </c>
      <c r="AB21" s="690">
        <f t="shared" si="9"/>
        <v>0</v>
      </c>
      <c r="AC21" s="713">
        <f t="shared" si="10"/>
        <v>0</v>
      </c>
      <c r="AD21" s="712">
        <f t="shared" si="11"/>
        <v>0</v>
      </c>
      <c r="AE21" s="710">
        <f t="shared" si="12"/>
        <v>0</v>
      </c>
      <c r="AF21" s="712">
        <f>SUM('12 41'!AF21+'12 40'!AF21+'Trim-H-L-Antolin'!Y21+'12 43'!AF21)</f>
        <v>0</v>
      </c>
      <c r="AG21" s="712">
        <f>SUM('12 41'!AG21+'12 40'!AG21+'Trim-H-L-Antolin'!Z21+'12 43'!AG21)</f>
        <v>0</v>
      </c>
      <c r="AH21" s="710">
        <f t="shared" si="13"/>
        <v>0</v>
      </c>
      <c r="AI21" s="712">
        <f>SUM('12 41'!AI21+'12 40'!AI21+'Trim-H-L-Antolin'!AB21+'12 43'!AI21)</f>
        <v>0</v>
      </c>
      <c r="AJ21" s="712">
        <f>SUM('12 41'!AJ21+'12 40'!AJ21+'Trim-H-L-Antolin'!AC21+'12 43'!AJ21)</f>
        <v>0</v>
      </c>
      <c r="AK21" s="710">
        <f t="shared" si="14"/>
        <v>0</v>
      </c>
      <c r="AL21" s="712">
        <f>SUM('12 41'!AL21+'12 40'!AL21+'Trim-H-L-Antolin'!AE21+'12 43'!AL21)</f>
        <v>0</v>
      </c>
      <c r="AM21" s="712">
        <f>SUM('12 41'!AM21+'12 40'!AM21+'Trim-H-L-Antolin'!AF21+'12 43'!AM21)</f>
        <v>0</v>
      </c>
      <c r="AN21" s="710">
        <f t="shared" si="15"/>
        <v>0</v>
      </c>
      <c r="AO21" s="688">
        <f t="shared" si="16"/>
        <v>0</v>
      </c>
      <c r="AP21" s="689">
        <f t="shared" si="16"/>
        <v>0</v>
      </c>
      <c r="AQ21" s="690">
        <f t="shared" si="17"/>
        <v>0</v>
      </c>
      <c r="AR21" s="712">
        <f>SUM('12 41'!AR21+'12 40'!AR21+'Trim-H-L-Antolin'!AH21+'12 43'!AR21)</f>
        <v>0</v>
      </c>
      <c r="AS21" s="712">
        <f>SUM('12 41'!AS21+'12 40'!AS21+'Trim-H-L-Antolin'!AI21+'12 43'!AS21)</f>
        <v>0</v>
      </c>
      <c r="AT21" s="710">
        <f t="shared" si="18"/>
        <v>0</v>
      </c>
      <c r="AU21" s="712">
        <f>SUM('12 41'!AU21+'12 40'!AU21+'Trim-H-L-Antolin'!AK21+'12 43'!AU21)</f>
        <v>0</v>
      </c>
      <c r="AV21" s="712">
        <f>SUM('12 41'!AV21+'12 40'!AV21+'Trim-H-L-Antolin'!AL21+'12 43'!AV21)</f>
        <v>0</v>
      </c>
      <c r="AW21" s="710">
        <f t="shared" si="19"/>
        <v>0</v>
      </c>
      <c r="AX21" s="712">
        <f>SUM('12 41'!AX21+'12 40'!AX21+'Trim-H-L-Antolin'!AN21+'12 43'!AX21)</f>
        <v>0</v>
      </c>
      <c r="AY21" s="712">
        <f>SUM('12 41'!AY21+'12 40'!AY21+'Trim-H-L-Antolin'!AO21+'12 43'!AY21)</f>
        <v>0</v>
      </c>
      <c r="AZ21" s="710">
        <f t="shared" si="20"/>
        <v>0</v>
      </c>
      <c r="BA21" s="688">
        <f t="shared" si="21"/>
        <v>0</v>
      </c>
      <c r="BB21" s="701">
        <f t="shared" si="21"/>
        <v>0</v>
      </c>
      <c r="BC21" s="706">
        <f t="shared" si="22"/>
        <v>0</v>
      </c>
      <c r="BD21" s="717">
        <f t="shared" si="30"/>
        <v>0</v>
      </c>
      <c r="BE21" s="712">
        <f t="shared" si="31"/>
        <v>0</v>
      </c>
      <c r="BF21" s="716">
        <f t="shared" si="25"/>
        <v>0</v>
      </c>
      <c r="BG21" s="717">
        <f t="shared" si="26"/>
        <v>0</v>
      </c>
      <c r="BH21" s="712">
        <f t="shared" si="27"/>
        <v>0</v>
      </c>
      <c r="BI21" s="716">
        <f t="shared" si="28"/>
        <v>0</v>
      </c>
      <c r="BJ21" s="541"/>
      <c r="BK21" s="380"/>
      <c r="BL21" s="380"/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</row>
    <row r="22" spans="1:79" s="383" customFormat="1" ht="33" customHeight="1">
      <c r="A22" s="388">
        <f t="shared" si="29"/>
        <v>16</v>
      </c>
      <c r="B22" s="384">
        <v>51315</v>
      </c>
      <c r="C22" s="536" t="s">
        <v>59</v>
      </c>
      <c r="D22" s="698" t="s">
        <v>266</v>
      </c>
      <c r="E22" s="713">
        <f>SUM('12 41'!E22+'12 40'!E22+'Trim-H-L-Antolin'!D22+'12 43'!E22)</f>
        <v>0</v>
      </c>
      <c r="F22" s="712">
        <f>SUM('12 41'!F22+'12 40'!F22+'Trim-H-L-Antolin'!E22+'12 43'!F22)</f>
        <v>0</v>
      </c>
      <c r="G22" s="709">
        <f t="shared" si="0"/>
        <v>0</v>
      </c>
      <c r="H22" s="713">
        <f>SUM('12 41'!H22+'12 40'!H22+'Trim-H-L-Antolin'!G22+'12 43'!H22)</f>
        <v>0</v>
      </c>
      <c r="I22" s="712">
        <f>SUM('12 41'!I22+'12 40'!I22+'Trim-H-L-Antolin'!H22+'12 43'!I22)</f>
        <v>0</v>
      </c>
      <c r="J22" s="709">
        <f t="shared" si="1"/>
        <v>0</v>
      </c>
      <c r="K22" s="713">
        <f>SUM('12 41'!K22+'12 40'!K22+'Trim-H-L-Antolin'!J22+'12 43'!K22)</f>
        <v>0</v>
      </c>
      <c r="L22" s="712">
        <f>SUM('12 41'!L22+'12 40'!L22+'Trim-H-L-Antolin'!K22+'12 43'!L22)</f>
        <v>0</v>
      </c>
      <c r="M22" s="714">
        <f t="shared" si="2"/>
        <v>0</v>
      </c>
      <c r="N22" s="688">
        <f t="shared" si="3"/>
        <v>0</v>
      </c>
      <c r="O22" s="689">
        <f t="shared" si="3"/>
        <v>0</v>
      </c>
      <c r="P22" s="690">
        <f t="shared" si="4"/>
        <v>0</v>
      </c>
      <c r="Q22" s="713">
        <f>SUM('12 41'!Q22+'12 40'!Q22+'Trim-H-L-Antolin'!M22+'12 43'!Q22)</f>
        <v>0</v>
      </c>
      <c r="R22" s="712">
        <f>SUM('12 41'!R22+'12 40'!R22+'Trim-H-L-Antolin'!N22+'12 43'!R22)</f>
        <v>0</v>
      </c>
      <c r="S22" s="709">
        <f t="shared" si="5"/>
        <v>0</v>
      </c>
      <c r="T22" s="713">
        <f>SUM('12 41'!T22+'12 40'!T22+'Trim-H-L-Antolin'!P22+'12 43'!T22)</f>
        <v>0</v>
      </c>
      <c r="U22" s="712">
        <f>SUM('12 41'!U22+'12 40'!U22+'Trim-H-L-Antolin'!Q22+'12 43'!U22)</f>
        <v>0</v>
      </c>
      <c r="V22" s="709">
        <f t="shared" si="6"/>
        <v>0</v>
      </c>
      <c r="W22" s="713">
        <f>SUM('12 41'!W22+'12 40'!W22+'Trim-H-L-Antolin'!S22+'12 43'!W22)</f>
        <v>0</v>
      </c>
      <c r="X22" s="712">
        <f>SUM('12 41'!X22+'12 40'!X22+'Trim-H-L-Antolin'!T22+'12 43'!X22)</f>
        <v>0</v>
      </c>
      <c r="Y22" s="714">
        <f t="shared" si="7"/>
        <v>0</v>
      </c>
      <c r="Z22" s="688">
        <f t="shared" si="8"/>
        <v>0</v>
      </c>
      <c r="AA22" s="701">
        <f t="shared" si="8"/>
        <v>0</v>
      </c>
      <c r="AB22" s="690">
        <f t="shared" si="9"/>
        <v>0</v>
      </c>
      <c r="AC22" s="713">
        <f t="shared" si="10"/>
        <v>0</v>
      </c>
      <c r="AD22" s="712">
        <f t="shared" si="11"/>
        <v>0</v>
      </c>
      <c r="AE22" s="710">
        <f t="shared" si="12"/>
        <v>0</v>
      </c>
      <c r="AF22" s="712">
        <f>SUM('12 41'!AF22+'12 40'!AF22+'Trim-H-L-Antolin'!Y22+'12 43'!AF22)</f>
        <v>0</v>
      </c>
      <c r="AG22" s="712">
        <f>SUM('12 41'!AG22+'12 40'!AG22+'Trim-H-L-Antolin'!Z22+'12 43'!AG22)</f>
        <v>0</v>
      </c>
      <c r="AH22" s="710">
        <f t="shared" si="13"/>
        <v>0</v>
      </c>
      <c r="AI22" s="712">
        <f>SUM('12 41'!AI22+'12 40'!AI22+'Trim-H-L-Antolin'!AB22+'12 43'!AI22)</f>
        <v>0</v>
      </c>
      <c r="AJ22" s="712">
        <f>SUM('12 41'!AJ22+'12 40'!AJ22+'Trim-H-L-Antolin'!AC22+'12 43'!AJ22)</f>
        <v>0</v>
      </c>
      <c r="AK22" s="710">
        <f t="shared" si="14"/>
        <v>0</v>
      </c>
      <c r="AL22" s="712">
        <f>SUM('12 41'!AL22+'12 40'!AL22+'Trim-H-L-Antolin'!AE22+'12 43'!AL22)</f>
        <v>0</v>
      </c>
      <c r="AM22" s="712">
        <f>SUM('12 41'!AM22+'12 40'!AM22+'Trim-H-L-Antolin'!AF22+'12 43'!AM22)</f>
        <v>0</v>
      </c>
      <c r="AN22" s="710">
        <f t="shared" si="15"/>
        <v>0</v>
      </c>
      <c r="AO22" s="688">
        <f t="shared" si="16"/>
        <v>0</v>
      </c>
      <c r="AP22" s="689">
        <f t="shared" si="16"/>
        <v>0</v>
      </c>
      <c r="AQ22" s="690">
        <f t="shared" si="17"/>
        <v>0</v>
      </c>
      <c r="AR22" s="712">
        <f>SUM('12 41'!AR22+'12 40'!AR22+'Trim-H-L-Antolin'!AH22+'12 43'!AR22)</f>
        <v>0</v>
      </c>
      <c r="AS22" s="712">
        <f>SUM('12 41'!AS22+'12 40'!AS22+'Trim-H-L-Antolin'!AI22+'12 43'!AS22)</f>
        <v>0</v>
      </c>
      <c r="AT22" s="710">
        <f t="shared" si="18"/>
        <v>0</v>
      </c>
      <c r="AU22" s="712">
        <f>SUM('12 41'!AU22+'12 40'!AU22+'Trim-H-L-Antolin'!AK22+'12 43'!AU22)</f>
        <v>0</v>
      </c>
      <c r="AV22" s="712">
        <f>SUM('12 41'!AV22+'12 40'!AV22+'Trim-H-L-Antolin'!AL22+'12 43'!AV22)</f>
        <v>0</v>
      </c>
      <c r="AW22" s="710">
        <f t="shared" si="19"/>
        <v>0</v>
      </c>
      <c r="AX22" s="712">
        <f>SUM('12 41'!AX22+'12 40'!AX22+'Trim-H-L-Antolin'!AN22+'12 43'!AX22)</f>
        <v>0</v>
      </c>
      <c r="AY22" s="712">
        <f>SUM('12 41'!AY22+'12 40'!AY22+'Trim-H-L-Antolin'!AO22+'12 43'!AY22)</f>
        <v>0</v>
      </c>
      <c r="AZ22" s="710">
        <f t="shared" si="20"/>
        <v>0</v>
      </c>
      <c r="BA22" s="688">
        <f t="shared" si="21"/>
        <v>0</v>
      </c>
      <c r="BB22" s="701">
        <f t="shared" si="21"/>
        <v>0</v>
      </c>
      <c r="BC22" s="706">
        <f t="shared" si="22"/>
        <v>0</v>
      </c>
      <c r="BD22" s="717">
        <f t="shared" si="30"/>
        <v>0</v>
      </c>
      <c r="BE22" s="712">
        <f t="shared" si="31"/>
        <v>0</v>
      </c>
      <c r="BF22" s="716">
        <f t="shared" si="25"/>
        <v>0</v>
      </c>
      <c r="BG22" s="717">
        <f t="shared" si="26"/>
        <v>0</v>
      </c>
      <c r="BH22" s="712">
        <f t="shared" si="27"/>
        <v>0</v>
      </c>
      <c r="BI22" s="716">
        <f t="shared" si="28"/>
        <v>0</v>
      </c>
      <c r="BJ22" s="541"/>
      <c r="BK22" s="380"/>
      <c r="BL22" s="380"/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</row>
    <row r="23" spans="1:79" s="383" customFormat="1" ht="33" customHeight="1">
      <c r="A23" s="388">
        <f t="shared" si="29"/>
        <v>17</v>
      </c>
      <c r="B23" s="384">
        <v>51399</v>
      </c>
      <c r="C23" s="536" t="s">
        <v>13</v>
      </c>
      <c r="D23" s="698" t="s">
        <v>267</v>
      </c>
      <c r="E23" s="713">
        <f>SUM('12 41'!E23+'12 40'!E23+'Trim-H-L-Antolin'!D23+'12 43'!E23)</f>
        <v>76355.5</v>
      </c>
      <c r="F23" s="712">
        <f>SUM('12 41'!F23+'12 40'!F23+'Trim-H-L-Antolin'!E23+'12 43'!F23)</f>
        <v>29002.73</v>
      </c>
      <c r="G23" s="709">
        <f t="shared" si="0"/>
        <v>47352.770000000004</v>
      </c>
      <c r="H23" s="713">
        <f>SUM('12 41'!H23+'12 40'!H23+'Trim-H-L-Antolin'!G23+'12 43'!H23)</f>
        <v>78173.099999999991</v>
      </c>
      <c r="I23" s="712">
        <f>SUM('12 41'!I23+'12 40'!I23+'Trim-H-L-Antolin'!H23+'12 43'!I23)</f>
        <v>22967.21</v>
      </c>
      <c r="J23" s="709">
        <f t="shared" si="1"/>
        <v>55205.889999999992</v>
      </c>
      <c r="K23" s="713">
        <f>SUM('12 41'!K23+'12 40'!K23+'Trim-H-L-Antolin'!J23+'12 43'!K23)</f>
        <v>99550.15</v>
      </c>
      <c r="L23" s="712">
        <f>SUM('12 41'!L23+'12 40'!L23+'Trim-H-L-Antolin'!K23+'12 43'!L23)</f>
        <v>22235.01</v>
      </c>
      <c r="M23" s="714">
        <f t="shared" si="2"/>
        <v>77315.14</v>
      </c>
      <c r="N23" s="688">
        <f t="shared" si="3"/>
        <v>254078.74999999997</v>
      </c>
      <c r="O23" s="689">
        <f t="shared" si="3"/>
        <v>74204.95</v>
      </c>
      <c r="P23" s="690">
        <f t="shared" si="4"/>
        <v>179873.8</v>
      </c>
      <c r="Q23" s="713">
        <f>SUM('12 41'!Q23+'12 40'!Q23+'Trim-H-L-Antolin'!M23+'12 43'!Q23)</f>
        <v>67976.92</v>
      </c>
      <c r="R23" s="712">
        <f>SUM('12 41'!R23+'12 40'!R23+'Trim-H-L-Antolin'!N23+'12 43'!R23)</f>
        <v>9575.6299999999992</v>
      </c>
      <c r="S23" s="709">
        <f t="shared" si="5"/>
        <v>58401.29</v>
      </c>
      <c r="T23" s="713">
        <f>SUM('12 41'!T23+'12 40'!T23+'Trim-H-L-Antolin'!P23+'12 43'!T23)</f>
        <v>155779</v>
      </c>
      <c r="U23" s="712">
        <f>SUM('12 41'!U23+'12 40'!U23+'Trim-H-L-Antolin'!Q23+'12 43'!U23)</f>
        <v>0</v>
      </c>
      <c r="V23" s="709">
        <f t="shared" si="6"/>
        <v>155779</v>
      </c>
      <c r="W23" s="713">
        <f>SUM('12 41'!W23+'12 40'!W23+'Trim-H-L-Antolin'!S23+'12 43'!W23)</f>
        <v>88508.4</v>
      </c>
      <c r="X23" s="712">
        <f>SUM('12 41'!X23+'12 40'!X23+'Trim-H-L-Antolin'!T23+'12 43'!X23)</f>
        <v>0</v>
      </c>
      <c r="Y23" s="714">
        <f t="shared" si="7"/>
        <v>88508.4</v>
      </c>
      <c r="Z23" s="688">
        <f t="shared" si="8"/>
        <v>312264.31999999995</v>
      </c>
      <c r="AA23" s="701">
        <f t="shared" si="8"/>
        <v>9575.6299999999992</v>
      </c>
      <c r="AB23" s="690">
        <f t="shared" si="9"/>
        <v>302688.68999999994</v>
      </c>
      <c r="AC23" s="713">
        <f t="shared" si="10"/>
        <v>566343.06999999995</v>
      </c>
      <c r="AD23" s="712">
        <f t="shared" si="11"/>
        <v>83780.58</v>
      </c>
      <c r="AE23" s="710">
        <f t="shared" si="12"/>
        <v>482562.48999999993</v>
      </c>
      <c r="AF23" s="712">
        <f>SUM('12 41'!AF23+'12 40'!AF23+'Trim-H-L-Antolin'!Y23+'12 43'!AF23)</f>
        <v>80612.5</v>
      </c>
      <c r="AG23" s="712">
        <f>SUM('12 41'!AG23+'12 40'!AG23+'Trim-H-L-Antolin'!Z23+'12 43'!AG23)</f>
        <v>0</v>
      </c>
      <c r="AH23" s="710">
        <f t="shared" si="13"/>
        <v>80612.5</v>
      </c>
      <c r="AI23" s="712">
        <f>SUM('12 41'!AI23+'12 40'!AI23+'Trim-H-L-Antolin'!AB23+'12 43'!AI23)</f>
        <v>84274.8</v>
      </c>
      <c r="AJ23" s="712">
        <f>SUM('12 41'!AJ23+'12 40'!AJ23+'Trim-H-L-Antolin'!AC23+'12 43'!AJ23)</f>
        <v>0</v>
      </c>
      <c r="AK23" s="710">
        <f t="shared" si="14"/>
        <v>84274.8</v>
      </c>
      <c r="AL23" s="712">
        <f>SUM('12 41'!AL23+'12 40'!AL23+'Trim-H-L-Antolin'!AE23+'12 43'!AL23)</f>
        <v>71873</v>
      </c>
      <c r="AM23" s="712">
        <f>SUM('12 41'!AM23+'12 40'!AM23+'Trim-H-L-Antolin'!AF23+'12 43'!AM23)</f>
        <v>0</v>
      </c>
      <c r="AN23" s="710">
        <f t="shared" si="15"/>
        <v>71873</v>
      </c>
      <c r="AO23" s="688">
        <f t="shared" si="16"/>
        <v>236760.3</v>
      </c>
      <c r="AP23" s="689">
        <f t="shared" si="16"/>
        <v>0</v>
      </c>
      <c r="AQ23" s="690">
        <f t="shared" si="17"/>
        <v>236760.3</v>
      </c>
      <c r="AR23" s="712">
        <f>SUM('12 41'!AR23+'12 40'!AR23+'Trim-H-L-Antolin'!AH23+'12 43'!AR23)</f>
        <v>112701.9</v>
      </c>
      <c r="AS23" s="712">
        <f>SUM('12 41'!AS23+'12 40'!AS23+'Trim-H-L-Antolin'!AI23+'12 43'!AS23)</f>
        <v>0</v>
      </c>
      <c r="AT23" s="710">
        <f t="shared" si="18"/>
        <v>112701.9</v>
      </c>
      <c r="AU23" s="712">
        <f>SUM('12 41'!AU23+'12 40'!AU23+'Trim-H-L-Antolin'!AK23+'12 43'!AU23)</f>
        <v>114843.3</v>
      </c>
      <c r="AV23" s="712">
        <f>SUM('12 41'!AV23+'12 40'!AV23+'Trim-H-L-Antolin'!AL23+'12 43'!AV23)</f>
        <v>0</v>
      </c>
      <c r="AW23" s="710">
        <f t="shared" si="19"/>
        <v>114843.3</v>
      </c>
      <c r="AX23" s="712">
        <f>SUM('12 41'!AX23+'12 40'!AX23+'Trim-H-L-Antolin'!AN23+'12 43'!AX23)</f>
        <v>138452.6</v>
      </c>
      <c r="AY23" s="712">
        <f>SUM('12 41'!AY23+'12 40'!AY23+'Trim-H-L-Antolin'!AO23+'12 43'!AY23)</f>
        <v>0</v>
      </c>
      <c r="AZ23" s="710">
        <f t="shared" si="20"/>
        <v>138452.6</v>
      </c>
      <c r="BA23" s="688">
        <f t="shared" si="21"/>
        <v>365997.80000000005</v>
      </c>
      <c r="BB23" s="701">
        <f t="shared" si="21"/>
        <v>0</v>
      </c>
      <c r="BC23" s="706">
        <f t="shared" si="22"/>
        <v>365997.80000000005</v>
      </c>
      <c r="BD23" s="717">
        <f t="shared" si="30"/>
        <v>602758.1</v>
      </c>
      <c r="BE23" s="712">
        <f t="shared" si="31"/>
        <v>0</v>
      </c>
      <c r="BF23" s="716">
        <f t="shared" si="25"/>
        <v>602758.1</v>
      </c>
      <c r="BG23" s="717">
        <f t="shared" si="26"/>
        <v>1169101.17</v>
      </c>
      <c r="BH23" s="712">
        <f t="shared" si="27"/>
        <v>83780.58</v>
      </c>
      <c r="BI23" s="716">
        <f t="shared" si="28"/>
        <v>1085320.5899999999</v>
      </c>
      <c r="BJ23" s="541"/>
      <c r="BK23" s="380"/>
      <c r="BL23" s="380"/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</row>
    <row r="24" spans="1:79" s="383" customFormat="1" ht="33" customHeight="1">
      <c r="A24" s="388">
        <f t="shared" si="29"/>
        <v>18</v>
      </c>
      <c r="B24" s="384">
        <v>51401</v>
      </c>
      <c r="C24" s="536" t="s">
        <v>14</v>
      </c>
      <c r="D24" s="698" t="s">
        <v>268</v>
      </c>
      <c r="E24" s="713">
        <f>SUM('12 41'!E24+'12 40'!E24+'Trim-H-L-Antolin'!D24+'12 43'!E24)</f>
        <v>0</v>
      </c>
      <c r="F24" s="712">
        <f>SUM('12 41'!F24+'12 40'!F24+'Trim-H-L-Antolin'!E24+'12 43'!F24)</f>
        <v>0</v>
      </c>
      <c r="G24" s="709">
        <f t="shared" si="0"/>
        <v>0</v>
      </c>
      <c r="H24" s="713">
        <f>SUM('12 41'!H24+'12 40'!H24+'Trim-H-L-Antolin'!G24+'12 43'!H24)</f>
        <v>0</v>
      </c>
      <c r="I24" s="712">
        <f>SUM('12 41'!I24+'12 40'!I24+'Trim-H-L-Antolin'!H24+'12 43'!I24)</f>
        <v>0</v>
      </c>
      <c r="J24" s="709">
        <f t="shared" si="1"/>
        <v>0</v>
      </c>
      <c r="K24" s="713">
        <f>SUM('12 41'!K24+'12 40'!K24+'Trim-H-L-Antolin'!J24+'12 43'!K24)</f>
        <v>0</v>
      </c>
      <c r="L24" s="712">
        <f>SUM('12 41'!L24+'12 40'!L24+'Trim-H-L-Antolin'!K24+'12 43'!L24)</f>
        <v>0</v>
      </c>
      <c r="M24" s="714">
        <f t="shared" si="2"/>
        <v>0</v>
      </c>
      <c r="N24" s="688">
        <f t="shared" si="3"/>
        <v>0</v>
      </c>
      <c r="O24" s="689">
        <f t="shared" si="3"/>
        <v>0</v>
      </c>
      <c r="P24" s="690">
        <f t="shared" si="4"/>
        <v>0</v>
      </c>
      <c r="Q24" s="713">
        <f>SUM('12 41'!Q24+'12 40'!Q24+'Trim-H-L-Antolin'!M24+'12 43'!Q24)</f>
        <v>0</v>
      </c>
      <c r="R24" s="712">
        <f>SUM('12 41'!R24+'12 40'!R24+'Trim-H-L-Antolin'!N24+'12 43'!R24)</f>
        <v>0</v>
      </c>
      <c r="S24" s="709">
        <f t="shared" si="5"/>
        <v>0</v>
      </c>
      <c r="T24" s="713">
        <f>SUM('12 41'!T24+'12 40'!T24+'Trim-H-L-Antolin'!P24+'12 43'!T24)</f>
        <v>0</v>
      </c>
      <c r="U24" s="712">
        <f>SUM('12 41'!U24+'12 40'!U24+'Trim-H-L-Antolin'!Q24+'12 43'!U24)</f>
        <v>0</v>
      </c>
      <c r="V24" s="709">
        <f t="shared" si="6"/>
        <v>0</v>
      </c>
      <c r="W24" s="713">
        <f>SUM('12 41'!W24+'12 40'!W24+'Trim-H-L-Antolin'!S24+'12 43'!W24)</f>
        <v>0</v>
      </c>
      <c r="X24" s="712">
        <f>SUM('12 41'!X24+'12 40'!X24+'Trim-H-L-Antolin'!T24+'12 43'!X24)</f>
        <v>0</v>
      </c>
      <c r="Y24" s="714">
        <f t="shared" si="7"/>
        <v>0</v>
      </c>
      <c r="Z24" s="688">
        <f t="shared" si="8"/>
        <v>0</v>
      </c>
      <c r="AA24" s="701">
        <f t="shared" si="8"/>
        <v>0</v>
      </c>
      <c r="AB24" s="690">
        <f t="shared" si="9"/>
        <v>0</v>
      </c>
      <c r="AC24" s="713">
        <f t="shared" si="10"/>
        <v>0</v>
      </c>
      <c r="AD24" s="712">
        <f t="shared" si="11"/>
        <v>0</v>
      </c>
      <c r="AE24" s="710">
        <f t="shared" si="12"/>
        <v>0</v>
      </c>
      <c r="AF24" s="712">
        <f>SUM('12 41'!AF24+'12 40'!AF24+'Trim-H-L-Antolin'!Y24+'12 43'!AF24)</f>
        <v>0</v>
      </c>
      <c r="AG24" s="712">
        <f>SUM('12 41'!AG24+'12 40'!AG24+'Trim-H-L-Antolin'!Z24+'12 43'!AG24)</f>
        <v>0</v>
      </c>
      <c r="AH24" s="710">
        <f t="shared" si="13"/>
        <v>0</v>
      </c>
      <c r="AI24" s="712">
        <f>SUM('12 41'!AI24+'12 40'!AI24+'Trim-H-L-Antolin'!AB24+'12 43'!AI24)</f>
        <v>0</v>
      </c>
      <c r="AJ24" s="712">
        <f>SUM('12 41'!AJ24+'12 40'!AJ24+'Trim-H-L-Antolin'!AC24+'12 43'!AJ24)</f>
        <v>0</v>
      </c>
      <c r="AK24" s="710">
        <f t="shared" si="14"/>
        <v>0</v>
      </c>
      <c r="AL24" s="712">
        <f>SUM('12 41'!AL24+'12 40'!AL24+'Trim-H-L-Antolin'!AE24+'12 43'!AL24)</f>
        <v>0</v>
      </c>
      <c r="AM24" s="712">
        <f>SUM('12 41'!AM24+'12 40'!AM24+'Trim-H-L-Antolin'!AF24+'12 43'!AM24)</f>
        <v>0</v>
      </c>
      <c r="AN24" s="710">
        <f t="shared" si="15"/>
        <v>0</v>
      </c>
      <c r="AO24" s="688">
        <f t="shared" si="16"/>
        <v>0</v>
      </c>
      <c r="AP24" s="689">
        <f t="shared" si="16"/>
        <v>0</v>
      </c>
      <c r="AQ24" s="690">
        <f t="shared" si="17"/>
        <v>0</v>
      </c>
      <c r="AR24" s="712">
        <f>SUM('12 41'!AR24+'12 40'!AR24+'Trim-H-L-Antolin'!AH24+'12 43'!AR24)</f>
        <v>0</v>
      </c>
      <c r="AS24" s="712">
        <f>SUM('12 41'!AS24+'12 40'!AS24+'Trim-H-L-Antolin'!AI24+'12 43'!AS24)</f>
        <v>0</v>
      </c>
      <c r="AT24" s="710">
        <f t="shared" si="18"/>
        <v>0</v>
      </c>
      <c r="AU24" s="712">
        <f>SUM('12 41'!AU24+'12 40'!AU24+'Trim-H-L-Antolin'!AK24+'12 43'!AU24)</f>
        <v>0</v>
      </c>
      <c r="AV24" s="712">
        <f>SUM('12 41'!AV24+'12 40'!AV24+'Trim-H-L-Antolin'!AL24+'12 43'!AV24)</f>
        <v>0</v>
      </c>
      <c r="AW24" s="710">
        <f t="shared" si="19"/>
        <v>0</v>
      </c>
      <c r="AX24" s="712">
        <f>SUM('12 41'!AX24+'12 40'!AX24+'Trim-H-L-Antolin'!AN24+'12 43'!AX24)</f>
        <v>0</v>
      </c>
      <c r="AY24" s="712">
        <f>SUM('12 41'!AY24+'12 40'!AY24+'Trim-H-L-Antolin'!AO24+'12 43'!AY24)</f>
        <v>0</v>
      </c>
      <c r="AZ24" s="710">
        <f t="shared" si="20"/>
        <v>0</v>
      </c>
      <c r="BA24" s="688">
        <f t="shared" si="21"/>
        <v>0</v>
      </c>
      <c r="BB24" s="701">
        <f t="shared" si="21"/>
        <v>0</v>
      </c>
      <c r="BC24" s="706">
        <f t="shared" si="22"/>
        <v>0</v>
      </c>
      <c r="BD24" s="717">
        <f t="shared" si="30"/>
        <v>0</v>
      </c>
      <c r="BE24" s="712">
        <f t="shared" si="31"/>
        <v>0</v>
      </c>
      <c r="BF24" s="716">
        <f t="shared" si="25"/>
        <v>0</v>
      </c>
      <c r="BG24" s="717">
        <f t="shared" si="26"/>
        <v>0</v>
      </c>
      <c r="BH24" s="712">
        <f t="shared" si="27"/>
        <v>0</v>
      </c>
      <c r="BI24" s="716">
        <f t="shared" si="28"/>
        <v>0</v>
      </c>
      <c r="BJ24" s="541"/>
      <c r="BK24" s="380"/>
      <c r="BL24" s="380"/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</row>
    <row r="25" spans="1:79" s="383" customFormat="1" ht="33" customHeight="1">
      <c r="A25" s="388">
        <f t="shared" si="29"/>
        <v>19</v>
      </c>
      <c r="B25" s="384">
        <v>51402</v>
      </c>
      <c r="C25" s="536" t="s">
        <v>15</v>
      </c>
      <c r="D25" s="698" t="s">
        <v>269</v>
      </c>
      <c r="E25" s="713">
        <f>SUM('12 41'!E25+'12 40'!E25+'Trim-H-L-Antolin'!D25+'12 43'!E25)</f>
        <v>0</v>
      </c>
      <c r="F25" s="712">
        <f>SUM('12 41'!F25+'12 40'!F25+'Trim-H-L-Antolin'!E25+'12 43'!F25)</f>
        <v>0</v>
      </c>
      <c r="G25" s="709">
        <f t="shared" si="0"/>
        <v>0</v>
      </c>
      <c r="H25" s="713">
        <f>SUM('12 41'!H25+'12 40'!H25+'Trim-H-L-Antolin'!G25+'12 43'!H25)</f>
        <v>0</v>
      </c>
      <c r="I25" s="712">
        <f>SUM('12 41'!I25+'12 40'!I25+'Trim-H-L-Antolin'!H25+'12 43'!I25)</f>
        <v>0</v>
      </c>
      <c r="J25" s="709">
        <f t="shared" si="1"/>
        <v>0</v>
      </c>
      <c r="K25" s="713">
        <f>SUM('12 41'!K25+'12 40'!K25+'Trim-H-L-Antolin'!J25+'12 43'!K25)</f>
        <v>0</v>
      </c>
      <c r="L25" s="712">
        <f>SUM('12 41'!L25+'12 40'!L25+'Trim-H-L-Antolin'!K25+'12 43'!L25)</f>
        <v>0</v>
      </c>
      <c r="M25" s="714">
        <f t="shared" si="2"/>
        <v>0</v>
      </c>
      <c r="N25" s="688">
        <f t="shared" si="3"/>
        <v>0</v>
      </c>
      <c r="O25" s="689">
        <f t="shared" si="3"/>
        <v>0</v>
      </c>
      <c r="P25" s="690">
        <f t="shared" si="4"/>
        <v>0</v>
      </c>
      <c r="Q25" s="713">
        <f>SUM('12 41'!Q25+'12 40'!Q25+'Trim-H-L-Antolin'!M25+'12 43'!Q25)</f>
        <v>0</v>
      </c>
      <c r="R25" s="712">
        <f>SUM('12 41'!R25+'12 40'!R25+'Trim-H-L-Antolin'!N25+'12 43'!R25)</f>
        <v>0</v>
      </c>
      <c r="S25" s="709">
        <f t="shared" si="5"/>
        <v>0</v>
      </c>
      <c r="T25" s="713">
        <f>SUM('12 41'!T25+'12 40'!T25+'Trim-H-L-Antolin'!P25+'12 43'!T25)</f>
        <v>0</v>
      </c>
      <c r="U25" s="712">
        <f>SUM('12 41'!U25+'12 40'!U25+'Trim-H-L-Antolin'!Q25+'12 43'!U25)</f>
        <v>0</v>
      </c>
      <c r="V25" s="709">
        <f t="shared" si="6"/>
        <v>0</v>
      </c>
      <c r="W25" s="713">
        <f>SUM('12 41'!W25+'12 40'!W25+'Trim-H-L-Antolin'!S25+'12 43'!W25)</f>
        <v>0</v>
      </c>
      <c r="X25" s="712">
        <f>SUM('12 41'!X25+'12 40'!X25+'Trim-H-L-Antolin'!T25+'12 43'!X25)</f>
        <v>0</v>
      </c>
      <c r="Y25" s="714">
        <f t="shared" si="7"/>
        <v>0</v>
      </c>
      <c r="Z25" s="688">
        <f t="shared" si="8"/>
        <v>0</v>
      </c>
      <c r="AA25" s="701">
        <f t="shared" si="8"/>
        <v>0</v>
      </c>
      <c r="AB25" s="690">
        <f t="shared" si="9"/>
        <v>0</v>
      </c>
      <c r="AC25" s="713">
        <f t="shared" si="10"/>
        <v>0</v>
      </c>
      <c r="AD25" s="712">
        <f t="shared" si="11"/>
        <v>0</v>
      </c>
      <c r="AE25" s="710">
        <f t="shared" si="12"/>
        <v>0</v>
      </c>
      <c r="AF25" s="712">
        <f>SUM('12 41'!AF25+'12 40'!AF25+'Trim-H-L-Antolin'!Y25+'12 43'!AF25)</f>
        <v>0</v>
      </c>
      <c r="AG25" s="712">
        <f>SUM('12 41'!AG25+'12 40'!AG25+'Trim-H-L-Antolin'!Z25+'12 43'!AG25)</f>
        <v>0</v>
      </c>
      <c r="AH25" s="710">
        <f t="shared" si="13"/>
        <v>0</v>
      </c>
      <c r="AI25" s="712">
        <f>SUM('12 41'!AI25+'12 40'!AI25+'Trim-H-L-Antolin'!AB25+'12 43'!AI25)</f>
        <v>0</v>
      </c>
      <c r="AJ25" s="712">
        <f>SUM('12 41'!AJ25+'12 40'!AJ25+'Trim-H-L-Antolin'!AC25+'12 43'!AJ25)</f>
        <v>0</v>
      </c>
      <c r="AK25" s="710">
        <f t="shared" si="14"/>
        <v>0</v>
      </c>
      <c r="AL25" s="712">
        <f>SUM('12 41'!AL25+'12 40'!AL25+'Trim-H-L-Antolin'!AE25+'12 43'!AL25)</f>
        <v>0</v>
      </c>
      <c r="AM25" s="712">
        <f>SUM('12 41'!AM25+'12 40'!AM25+'Trim-H-L-Antolin'!AF25+'12 43'!AM25)</f>
        <v>0</v>
      </c>
      <c r="AN25" s="710">
        <f t="shared" si="15"/>
        <v>0</v>
      </c>
      <c r="AO25" s="688">
        <f t="shared" si="16"/>
        <v>0</v>
      </c>
      <c r="AP25" s="689">
        <f t="shared" si="16"/>
        <v>0</v>
      </c>
      <c r="AQ25" s="690">
        <f t="shared" si="17"/>
        <v>0</v>
      </c>
      <c r="AR25" s="712">
        <f>SUM('12 41'!AR25+'12 40'!AR25+'Trim-H-L-Antolin'!AH25+'12 43'!AR25)</f>
        <v>0</v>
      </c>
      <c r="AS25" s="712">
        <f>SUM('12 41'!AS25+'12 40'!AS25+'Trim-H-L-Antolin'!AI25+'12 43'!AS25)</f>
        <v>0</v>
      </c>
      <c r="AT25" s="710">
        <f t="shared" si="18"/>
        <v>0</v>
      </c>
      <c r="AU25" s="712">
        <f>SUM('12 41'!AU25+'12 40'!AU25+'Trim-H-L-Antolin'!AK25+'12 43'!AU25)</f>
        <v>0</v>
      </c>
      <c r="AV25" s="712">
        <f>SUM('12 41'!AV25+'12 40'!AV25+'Trim-H-L-Antolin'!AL25+'12 43'!AV25)</f>
        <v>0</v>
      </c>
      <c r="AW25" s="710">
        <f t="shared" si="19"/>
        <v>0</v>
      </c>
      <c r="AX25" s="712">
        <f>SUM('12 41'!AX25+'12 40'!AX25+'Trim-H-L-Antolin'!AN25+'12 43'!AX25)</f>
        <v>0</v>
      </c>
      <c r="AY25" s="712">
        <f>SUM('12 41'!AY25+'12 40'!AY25+'Trim-H-L-Antolin'!AO25+'12 43'!AY25)</f>
        <v>0</v>
      </c>
      <c r="AZ25" s="710">
        <f t="shared" si="20"/>
        <v>0</v>
      </c>
      <c r="BA25" s="688">
        <f t="shared" si="21"/>
        <v>0</v>
      </c>
      <c r="BB25" s="701">
        <f t="shared" si="21"/>
        <v>0</v>
      </c>
      <c r="BC25" s="706">
        <f t="shared" si="22"/>
        <v>0</v>
      </c>
      <c r="BD25" s="717">
        <f t="shared" si="30"/>
        <v>0</v>
      </c>
      <c r="BE25" s="712">
        <f t="shared" si="31"/>
        <v>0</v>
      </c>
      <c r="BF25" s="716">
        <f t="shared" si="25"/>
        <v>0</v>
      </c>
      <c r="BG25" s="717">
        <f t="shared" si="26"/>
        <v>0</v>
      </c>
      <c r="BH25" s="712">
        <f t="shared" si="27"/>
        <v>0</v>
      </c>
      <c r="BI25" s="716">
        <f t="shared" si="28"/>
        <v>0</v>
      </c>
      <c r="BJ25" s="541"/>
      <c r="BK25" s="380"/>
      <c r="BL25" s="380"/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</row>
    <row r="26" spans="1:79" s="383" customFormat="1" ht="33" customHeight="1">
      <c r="A26" s="388">
        <f t="shared" si="29"/>
        <v>20</v>
      </c>
      <c r="B26" s="384">
        <v>51403</v>
      </c>
      <c r="C26" s="536" t="s">
        <v>16</v>
      </c>
      <c r="D26" s="698" t="s">
        <v>270</v>
      </c>
      <c r="E26" s="713">
        <f>SUM('12 41'!E26+'12 40'!E26+'Trim-H-L-Antolin'!D26+'12 43'!E26)</f>
        <v>0</v>
      </c>
      <c r="F26" s="712">
        <f>SUM('12 41'!F26+'12 40'!F26+'Trim-H-L-Antolin'!E26+'12 43'!F26)</f>
        <v>0</v>
      </c>
      <c r="G26" s="709">
        <f t="shared" si="0"/>
        <v>0</v>
      </c>
      <c r="H26" s="713">
        <f>SUM('12 41'!H26+'12 40'!H26+'Trim-H-L-Antolin'!G26+'12 43'!H26)</f>
        <v>0</v>
      </c>
      <c r="I26" s="712">
        <f>SUM('12 41'!I26+'12 40'!I26+'Trim-H-L-Antolin'!H26+'12 43'!I26)</f>
        <v>0</v>
      </c>
      <c r="J26" s="709">
        <f t="shared" si="1"/>
        <v>0</v>
      </c>
      <c r="K26" s="713">
        <f>SUM('12 41'!K26+'12 40'!K26+'Trim-H-L-Antolin'!J26+'12 43'!K26)</f>
        <v>0</v>
      </c>
      <c r="L26" s="712">
        <f>SUM('12 41'!L26+'12 40'!L26+'Trim-H-L-Antolin'!K26+'12 43'!L26)</f>
        <v>0</v>
      </c>
      <c r="M26" s="714">
        <f t="shared" si="2"/>
        <v>0</v>
      </c>
      <c r="N26" s="688">
        <f t="shared" si="3"/>
        <v>0</v>
      </c>
      <c r="O26" s="689">
        <f t="shared" si="3"/>
        <v>0</v>
      </c>
      <c r="P26" s="690">
        <f t="shared" si="4"/>
        <v>0</v>
      </c>
      <c r="Q26" s="713">
        <f>SUM('12 41'!Q26+'12 40'!Q26+'Trim-H-L-Antolin'!M26+'12 43'!Q26)</f>
        <v>0</v>
      </c>
      <c r="R26" s="712">
        <f>SUM('12 41'!R26+'12 40'!R26+'Trim-H-L-Antolin'!N26+'12 43'!R26)</f>
        <v>0</v>
      </c>
      <c r="S26" s="709">
        <f t="shared" si="5"/>
        <v>0</v>
      </c>
      <c r="T26" s="713">
        <f>SUM('12 41'!T26+'12 40'!T26+'Trim-H-L-Antolin'!P26+'12 43'!T26)</f>
        <v>0</v>
      </c>
      <c r="U26" s="712">
        <f>SUM('12 41'!U26+'12 40'!U26+'Trim-H-L-Antolin'!Q26+'12 43'!U26)</f>
        <v>0</v>
      </c>
      <c r="V26" s="709">
        <f t="shared" si="6"/>
        <v>0</v>
      </c>
      <c r="W26" s="713">
        <f>SUM('12 41'!W26+'12 40'!W26+'Trim-H-L-Antolin'!S26+'12 43'!W26)</f>
        <v>0</v>
      </c>
      <c r="X26" s="712">
        <f>SUM('12 41'!X26+'12 40'!X26+'Trim-H-L-Antolin'!T26+'12 43'!X26)</f>
        <v>0</v>
      </c>
      <c r="Y26" s="714">
        <f t="shared" si="7"/>
        <v>0</v>
      </c>
      <c r="Z26" s="688">
        <f t="shared" si="8"/>
        <v>0</v>
      </c>
      <c r="AA26" s="701">
        <f t="shared" si="8"/>
        <v>0</v>
      </c>
      <c r="AB26" s="690">
        <f t="shared" si="9"/>
        <v>0</v>
      </c>
      <c r="AC26" s="713">
        <f t="shared" si="10"/>
        <v>0</v>
      </c>
      <c r="AD26" s="712">
        <f t="shared" si="11"/>
        <v>0</v>
      </c>
      <c r="AE26" s="710">
        <f t="shared" si="12"/>
        <v>0</v>
      </c>
      <c r="AF26" s="712">
        <f>SUM('12 41'!AF26+'12 40'!AF26+'Trim-H-L-Antolin'!Y26+'12 43'!AF26)</f>
        <v>0</v>
      </c>
      <c r="AG26" s="712">
        <f>SUM('12 41'!AG26+'12 40'!AG26+'Trim-H-L-Antolin'!Z26+'12 43'!AG26)</f>
        <v>0</v>
      </c>
      <c r="AH26" s="710">
        <f t="shared" si="13"/>
        <v>0</v>
      </c>
      <c r="AI26" s="712">
        <f>SUM('12 41'!AI26+'12 40'!AI26+'Trim-H-L-Antolin'!AB26+'12 43'!AI26)</f>
        <v>0</v>
      </c>
      <c r="AJ26" s="712">
        <f>SUM('12 41'!AJ26+'12 40'!AJ26+'Trim-H-L-Antolin'!AC26+'12 43'!AJ26)</f>
        <v>0</v>
      </c>
      <c r="AK26" s="710">
        <f t="shared" si="14"/>
        <v>0</v>
      </c>
      <c r="AL26" s="712">
        <f>SUM('12 41'!AL26+'12 40'!AL26+'Trim-H-L-Antolin'!AE26+'12 43'!AL26)</f>
        <v>0</v>
      </c>
      <c r="AM26" s="712">
        <f>SUM('12 41'!AM26+'12 40'!AM26+'Trim-H-L-Antolin'!AF26+'12 43'!AM26)</f>
        <v>0</v>
      </c>
      <c r="AN26" s="710">
        <f t="shared" si="15"/>
        <v>0</v>
      </c>
      <c r="AO26" s="688">
        <f t="shared" si="16"/>
        <v>0</v>
      </c>
      <c r="AP26" s="689">
        <f t="shared" si="16"/>
        <v>0</v>
      </c>
      <c r="AQ26" s="690">
        <f t="shared" si="17"/>
        <v>0</v>
      </c>
      <c r="AR26" s="712">
        <f>SUM('12 41'!AR26+'12 40'!AR26+'Trim-H-L-Antolin'!AH26+'12 43'!AR26)</f>
        <v>0</v>
      </c>
      <c r="AS26" s="712">
        <f>SUM('12 41'!AS26+'12 40'!AS26+'Trim-H-L-Antolin'!AI26+'12 43'!AS26)</f>
        <v>0</v>
      </c>
      <c r="AT26" s="710">
        <f t="shared" si="18"/>
        <v>0</v>
      </c>
      <c r="AU26" s="712">
        <f>SUM('12 41'!AU26+'12 40'!AU26+'Trim-H-L-Antolin'!AK26+'12 43'!AU26)</f>
        <v>0</v>
      </c>
      <c r="AV26" s="712">
        <f>SUM('12 41'!AV26+'12 40'!AV26+'Trim-H-L-Antolin'!AL26+'12 43'!AV26)</f>
        <v>0</v>
      </c>
      <c r="AW26" s="710">
        <f t="shared" si="19"/>
        <v>0</v>
      </c>
      <c r="AX26" s="712">
        <f>SUM('12 41'!AX26+'12 40'!AX26+'Trim-H-L-Antolin'!AN26+'12 43'!AX26)</f>
        <v>0</v>
      </c>
      <c r="AY26" s="712">
        <f>SUM('12 41'!AY26+'12 40'!AY26+'Trim-H-L-Antolin'!AO26+'12 43'!AY26)</f>
        <v>0</v>
      </c>
      <c r="AZ26" s="710">
        <f t="shared" si="20"/>
        <v>0</v>
      </c>
      <c r="BA26" s="688">
        <f t="shared" si="21"/>
        <v>0</v>
      </c>
      <c r="BB26" s="701">
        <f t="shared" si="21"/>
        <v>0</v>
      </c>
      <c r="BC26" s="706">
        <f t="shared" si="22"/>
        <v>0</v>
      </c>
      <c r="BD26" s="717">
        <f t="shared" si="30"/>
        <v>0</v>
      </c>
      <c r="BE26" s="712">
        <f t="shared" si="31"/>
        <v>0</v>
      </c>
      <c r="BF26" s="716">
        <f t="shared" si="25"/>
        <v>0</v>
      </c>
      <c r="BG26" s="717">
        <f t="shared" si="26"/>
        <v>0</v>
      </c>
      <c r="BH26" s="712">
        <f t="shared" si="27"/>
        <v>0</v>
      </c>
      <c r="BI26" s="716">
        <f t="shared" si="28"/>
        <v>0</v>
      </c>
      <c r="BJ26" s="541"/>
      <c r="BK26" s="380"/>
      <c r="BL26" s="380"/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</row>
    <row r="27" spans="1:79" s="383" customFormat="1" ht="33" customHeight="1">
      <c r="A27" s="388">
        <f t="shared" si="29"/>
        <v>21</v>
      </c>
      <c r="B27" s="384">
        <v>51404</v>
      </c>
      <c r="C27" s="536" t="s">
        <v>17</v>
      </c>
      <c r="D27" s="698" t="s">
        <v>271</v>
      </c>
      <c r="E27" s="713">
        <f>SUM('12 41'!E27+'12 40'!E27+'Trim-H-L-Antolin'!D27+'12 43'!E27)</f>
        <v>0</v>
      </c>
      <c r="F27" s="712">
        <f>SUM('12 41'!F27+'12 40'!F27+'Trim-H-L-Antolin'!E27+'12 43'!F27)</f>
        <v>0</v>
      </c>
      <c r="G27" s="709">
        <f t="shared" si="0"/>
        <v>0</v>
      </c>
      <c r="H27" s="713">
        <f>SUM('12 41'!H27+'12 40'!H27+'Trim-H-L-Antolin'!G27+'12 43'!H27)</f>
        <v>0</v>
      </c>
      <c r="I27" s="712">
        <f>SUM('12 41'!I27+'12 40'!I27+'Trim-H-L-Antolin'!H27+'12 43'!I27)</f>
        <v>0</v>
      </c>
      <c r="J27" s="709">
        <f t="shared" si="1"/>
        <v>0</v>
      </c>
      <c r="K27" s="713">
        <f>SUM('12 41'!K27+'12 40'!K27+'Trim-H-L-Antolin'!J27+'12 43'!K27)</f>
        <v>0</v>
      </c>
      <c r="L27" s="712">
        <f>SUM('12 41'!L27+'12 40'!L27+'Trim-H-L-Antolin'!K27+'12 43'!L27)</f>
        <v>0</v>
      </c>
      <c r="M27" s="714">
        <f t="shared" si="2"/>
        <v>0</v>
      </c>
      <c r="N27" s="688">
        <f t="shared" si="3"/>
        <v>0</v>
      </c>
      <c r="O27" s="689">
        <f t="shared" si="3"/>
        <v>0</v>
      </c>
      <c r="P27" s="690">
        <f t="shared" si="4"/>
        <v>0</v>
      </c>
      <c r="Q27" s="713">
        <f>SUM('12 41'!Q27+'12 40'!Q27+'Trim-H-L-Antolin'!M27+'12 43'!Q27)</f>
        <v>0</v>
      </c>
      <c r="R27" s="712">
        <f>SUM('12 41'!R27+'12 40'!R27+'Trim-H-L-Antolin'!N27+'12 43'!R27)</f>
        <v>0</v>
      </c>
      <c r="S27" s="709">
        <f t="shared" si="5"/>
        <v>0</v>
      </c>
      <c r="T27" s="713">
        <f>SUM('12 41'!T27+'12 40'!T27+'Trim-H-L-Antolin'!P27+'12 43'!T27)</f>
        <v>0</v>
      </c>
      <c r="U27" s="712">
        <f>SUM('12 41'!U27+'12 40'!U27+'Trim-H-L-Antolin'!Q27+'12 43'!U27)</f>
        <v>0</v>
      </c>
      <c r="V27" s="709">
        <f t="shared" si="6"/>
        <v>0</v>
      </c>
      <c r="W27" s="713">
        <f>SUM('12 41'!W27+'12 40'!W27+'Trim-H-L-Antolin'!S27+'12 43'!W27)</f>
        <v>0</v>
      </c>
      <c r="X27" s="712">
        <f>SUM('12 41'!X27+'12 40'!X27+'Trim-H-L-Antolin'!T27+'12 43'!X27)</f>
        <v>0</v>
      </c>
      <c r="Y27" s="714">
        <f t="shared" si="7"/>
        <v>0</v>
      </c>
      <c r="Z27" s="688">
        <f t="shared" si="8"/>
        <v>0</v>
      </c>
      <c r="AA27" s="701">
        <f t="shared" si="8"/>
        <v>0</v>
      </c>
      <c r="AB27" s="690">
        <f t="shared" si="9"/>
        <v>0</v>
      </c>
      <c r="AC27" s="713">
        <f t="shared" si="10"/>
        <v>0</v>
      </c>
      <c r="AD27" s="712">
        <f t="shared" si="11"/>
        <v>0</v>
      </c>
      <c r="AE27" s="710">
        <f t="shared" si="12"/>
        <v>0</v>
      </c>
      <c r="AF27" s="712">
        <f>SUM('12 41'!AF27+'12 40'!AF27+'Trim-H-L-Antolin'!Y27+'12 43'!AF27)</f>
        <v>0</v>
      </c>
      <c r="AG27" s="712">
        <f>SUM('12 41'!AG27+'12 40'!AG27+'Trim-H-L-Antolin'!Z27+'12 43'!AG27)</f>
        <v>0</v>
      </c>
      <c r="AH27" s="710">
        <f t="shared" si="13"/>
        <v>0</v>
      </c>
      <c r="AI27" s="712">
        <f>SUM('12 41'!AI27+'12 40'!AI27+'Trim-H-L-Antolin'!AB27+'12 43'!AI27)</f>
        <v>0</v>
      </c>
      <c r="AJ27" s="712">
        <f>SUM('12 41'!AJ27+'12 40'!AJ27+'Trim-H-L-Antolin'!AC27+'12 43'!AJ27)</f>
        <v>0</v>
      </c>
      <c r="AK27" s="710">
        <f t="shared" si="14"/>
        <v>0</v>
      </c>
      <c r="AL27" s="712">
        <f>SUM('12 41'!AL27+'12 40'!AL27+'Trim-H-L-Antolin'!AE27+'12 43'!AL27)</f>
        <v>0</v>
      </c>
      <c r="AM27" s="712">
        <f>SUM('12 41'!AM27+'12 40'!AM27+'Trim-H-L-Antolin'!AF27+'12 43'!AM27)</f>
        <v>0</v>
      </c>
      <c r="AN27" s="710">
        <f t="shared" si="15"/>
        <v>0</v>
      </c>
      <c r="AO27" s="688">
        <f t="shared" si="16"/>
        <v>0</v>
      </c>
      <c r="AP27" s="689">
        <f t="shared" si="16"/>
        <v>0</v>
      </c>
      <c r="AQ27" s="690">
        <f t="shared" si="17"/>
        <v>0</v>
      </c>
      <c r="AR27" s="712">
        <f>SUM('12 41'!AR27+'12 40'!AR27+'Trim-H-L-Antolin'!AH27+'12 43'!AR27)</f>
        <v>0</v>
      </c>
      <c r="AS27" s="712">
        <f>SUM('12 41'!AS27+'12 40'!AS27+'Trim-H-L-Antolin'!AI27+'12 43'!AS27)</f>
        <v>0</v>
      </c>
      <c r="AT27" s="710">
        <f t="shared" si="18"/>
        <v>0</v>
      </c>
      <c r="AU27" s="712">
        <f>SUM('12 41'!AU27+'12 40'!AU27+'Trim-H-L-Antolin'!AK27+'12 43'!AU27)</f>
        <v>0</v>
      </c>
      <c r="AV27" s="712">
        <f>SUM('12 41'!AV27+'12 40'!AV27+'Trim-H-L-Antolin'!AL27+'12 43'!AV27)</f>
        <v>0</v>
      </c>
      <c r="AW27" s="710">
        <f t="shared" si="19"/>
        <v>0</v>
      </c>
      <c r="AX27" s="712">
        <f>SUM('12 41'!AX27+'12 40'!AX27+'Trim-H-L-Antolin'!AN27+'12 43'!AX27)</f>
        <v>0</v>
      </c>
      <c r="AY27" s="712">
        <f>SUM('12 41'!AY27+'12 40'!AY27+'Trim-H-L-Antolin'!AO27+'12 43'!AY27)</f>
        <v>0</v>
      </c>
      <c r="AZ27" s="710">
        <f t="shared" si="20"/>
        <v>0</v>
      </c>
      <c r="BA27" s="688">
        <f t="shared" si="21"/>
        <v>0</v>
      </c>
      <c r="BB27" s="701">
        <f t="shared" si="21"/>
        <v>0</v>
      </c>
      <c r="BC27" s="706">
        <f t="shared" si="22"/>
        <v>0</v>
      </c>
      <c r="BD27" s="717">
        <f t="shared" si="30"/>
        <v>0</v>
      </c>
      <c r="BE27" s="712">
        <f t="shared" si="31"/>
        <v>0</v>
      </c>
      <c r="BF27" s="716">
        <f t="shared" si="25"/>
        <v>0</v>
      </c>
      <c r="BG27" s="717">
        <f t="shared" si="26"/>
        <v>0</v>
      </c>
      <c r="BH27" s="712">
        <f t="shared" si="27"/>
        <v>0</v>
      </c>
      <c r="BI27" s="716">
        <f t="shared" si="28"/>
        <v>0</v>
      </c>
      <c r="BJ27" s="541"/>
      <c r="BK27" s="380"/>
      <c r="BL27" s="380"/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</row>
    <row r="28" spans="1:79" s="383" customFormat="1" ht="33" customHeight="1">
      <c r="A28" s="388">
        <f t="shared" si="29"/>
        <v>22</v>
      </c>
      <c r="B28" s="384">
        <v>51405</v>
      </c>
      <c r="C28" s="536" t="s">
        <v>18</v>
      </c>
      <c r="D28" s="698" t="s">
        <v>272</v>
      </c>
      <c r="E28" s="713">
        <f>SUM('12 41'!E28+'12 40'!E28+'Trim-H-L-Antolin'!D28+'12 43'!E28)</f>
        <v>37350</v>
      </c>
      <c r="F28" s="712">
        <f>SUM('12 41'!F28+'12 40'!F28+'Trim-H-L-Antolin'!E28+'12 43'!F28)</f>
        <v>42204.57</v>
      </c>
      <c r="G28" s="709">
        <f t="shared" si="0"/>
        <v>-4854.57</v>
      </c>
      <c r="H28" s="713">
        <f>SUM('12 41'!H28+'12 40'!H28+'Trim-H-L-Antolin'!G28+'12 43'!H28)</f>
        <v>35100</v>
      </c>
      <c r="I28" s="712">
        <f>SUM('12 41'!I28+'12 40'!I28+'Trim-H-L-Antolin'!H28+'12 43'!I28)</f>
        <v>42204.57</v>
      </c>
      <c r="J28" s="709">
        <f t="shared" si="1"/>
        <v>-7104.57</v>
      </c>
      <c r="K28" s="713">
        <f>SUM('12 41'!K28+'12 40'!K28+'Trim-H-L-Antolin'!J28+'12 43'!K28)</f>
        <v>35100</v>
      </c>
      <c r="L28" s="712">
        <f>SUM('12 41'!L28+'12 40'!L28+'Trim-H-L-Antolin'!K28+'12 43'!L28)</f>
        <v>39188.199999999997</v>
      </c>
      <c r="M28" s="714">
        <f t="shared" si="2"/>
        <v>-4088.1999999999971</v>
      </c>
      <c r="N28" s="688">
        <f t="shared" si="3"/>
        <v>107550</v>
      </c>
      <c r="O28" s="689">
        <f t="shared" si="3"/>
        <v>123597.34</v>
      </c>
      <c r="P28" s="690">
        <f t="shared" si="4"/>
        <v>-16047.339999999997</v>
      </c>
      <c r="Q28" s="713">
        <f>SUM('12 41'!Q28+'12 40'!Q28+'Trim-H-L-Antolin'!M28+'12 43'!Q28)</f>
        <v>35100</v>
      </c>
      <c r="R28" s="712">
        <f>SUM('12 41'!R28+'12 40'!R28+'Trim-H-L-Antolin'!N28+'12 43'!R28)</f>
        <v>42652.57</v>
      </c>
      <c r="S28" s="709">
        <f t="shared" si="5"/>
        <v>-7552.57</v>
      </c>
      <c r="T28" s="713">
        <f>SUM('12 41'!T28+'12 40'!T28+'Trim-H-L-Antolin'!P28+'12 43'!T28)</f>
        <v>35100</v>
      </c>
      <c r="U28" s="712">
        <f>SUM('12 41'!U28+'12 40'!U28+'Trim-H-L-Antolin'!Q28+'12 43'!U28)</f>
        <v>0</v>
      </c>
      <c r="V28" s="709">
        <f t="shared" si="6"/>
        <v>35100</v>
      </c>
      <c r="W28" s="713">
        <f>SUM('12 41'!W28+'12 40'!W28+'Trim-H-L-Antolin'!S28+'12 43'!W28)</f>
        <v>35100</v>
      </c>
      <c r="X28" s="712">
        <f>SUM('12 41'!X28+'12 40'!X28+'Trim-H-L-Antolin'!T28+'12 43'!X28)</f>
        <v>0</v>
      </c>
      <c r="Y28" s="714">
        <f t="shared" si="7"/>
        <v>35100</v>
      </c>
      <c r="Z28" s="688">
        <f t="shared" si="8"/>
        <v>105300</v>
      </c>
      <c r="AA28" s="701">
        <f t="shared" si="8"/>
        <v>42652.57</v>
      </c>
      <c r="AB28" s="690">
        <f t="shared" si="9"/>
        <v>62647.43</v>
      </c>
      <c r="AC28" s="713">
        <f t="shared" si="10"/>
        <v>212850</v>
      </c>
      <c r="AD28" s="712">
        <f t="shared" si="11"/>
        <v>166249.91</v>
      </c>
      <c r="AE28" s="710">
        <f t="shared" si="12"/>
        <v>46600.09</v>
      </c>
      <c r="AF28" s="712">
        <f>SUM('12 41'!AF28+'12 40'!AF28+'Trim-H-L-Antolin'!Y28+'12 43'!AF28)</f>
        <v>35550</v>
      </c>
      <c r="AG28" s="712">
        <f>SUM('12 41'!AG28+'12 40'!AG28+'Trim-H-L-Antolin'!Z28+'12 43'!AG28)</f>
        <v>0</v>
      </c>
      <c r="AH28" s="710">
        <f t="shared" si="13"/>
        <v>35550</v>
      </c>
      <c r="AI28" s="712">
        <f>SUM('12 41'!AI28+'12 40'!AI28+'Trim-H-L-Antolin'!AB28+'12 43'!AI28)</f>
        <v>35550</v>
      </c>
      <c r="AJ28" s="712">
        <f>SUM('12 41'!AJ28+'12 40'!AJ28+'Trim-H-L-Antolin'!AC28+'12 43'!AJ28)</f>
        <v>0</v>
      </c>
      <c r="AK28" s="710">
        <f t="shared" si="14"/>
        <v>35550</v>
      </c>
      <c r="AL28" s="712">
        <f>SUM('12 41'!AL28+'12 40'!AL28+'Trim-H-L-Antolin'!AE28+'12 43'!AL28)</f>
        <v>35550</v>
      </c>
      <c r="AM28" s="712">
        <f>SUM('12 41'!AM28+'12 40'!AM28+'Trim-H-L-Antolin'!AF28+'12 43'!AM28)</f>
        <v>0</v>
      </c>
      <c r="AN28" s="710">
        <f t="shared" si="15"/>
        <v>35550</v>
      </c>
      <c r="AO28" s="688">
        <f t="shared" si="16"/>
        <v>106650</v>
      </c>
      <c r="AP28" s="689">
        <f t="shared" si="16"/>
        <v>0</v>
      </c>
      <c r="AQ28" s="690">
        <f t="shared" si="17"/>
        <v>106650</v>
      </c>
      <c r="AR28" s="712">
        <f>SUM('12 41'!AR28+'12 40'!AR28+'Trim-H-L-Antolin'!AH28+'12 43'!AR28)</f>
        <v>37350</v>
      </c>
      <c r="AS28" s="712">
        <f>SUM('12 41'!AS28+'12 40'!AS28+'Trim-H-L-Antolin'!AI28+'12 43'!AS28)</f>
        <v>0</v>
      </c>
      <c r="AT28" s="710">
        <f t="shared" si="18"/>
        <v>37350</v>
      </c>
      <c r="AU28" s="712">
        <f>SUM('12 41'!AU28+'12 40'!AU28+'Trim-H-L-Antolin'!AK28+'12 43'!AU28)</f>
        <v>37350</v>
      </c>
      <c r="AV28" s="712">
        <f>SUM('12 41'!AV28+'12 40'!AV28+'Trim-H-L-Antolin'!AL28+'12 43'!AV28)</f>
        <v>0</v>
      </c>
      <c r="AW28" s="710">
        <f t="shared" si="19"/>
        <v>37350</v>
      </c>
      <c r="AX28" s="712">
        <f>SUM('12 41'!AX28+'12 40'!AX28+'Trim-H-L-Antolin'!AN28+'12 43'!AX28)</f>
        <v>37350</v>
      </c>
      <c r="AY28" s="712">
        <f>SUM('12 41'!AY28+'12 40'!AY28+'Trim-H-L-Antolin'!AO28+'12 43'!AY28)</f>
        <v>0</v>
      </c>
      <c r="AZ28" s="710">
        <f t="shared" si="20"/>
        <v>37350</v>
      </c>
      <c r="BA28" s="688">
        <f t="shared" si="21"/>
        <v>112050</v>
      </c>
      <c r="BB28" s="701">
        <f t="shared" si="21"/>
        <v>0</v>
      </c>
      <c r="BC28" s="706">
        <f t="shared" si="22"/>
        <v>112050</v>
      </c>
      <c r="BD28" s="717">
        <f t="shared" si="30"/>
        <v>218700</v>
      </c>
      <c r="BE28" s="712">
        <f t="shared" si="31"/>
        <v>0</v>
      </c>
      <c r="BF28" s="716">
        <f t="shared" si="25"/>
        <v>218700</v>
      </c>
      <c r="BG28" s="717">
        <f t="shared" si="26"/>
        <v>431550</v>
      </c>
      <c r="BH28" s="712">
        <f t="shared" si="27"/>
        <v>166249.91</v>
      </c>
      <c r="BI28" s="716">
        <f t="shared" si="28"/>
        <v>265300.08999999997</v>
      </c>
      <c r="BJ28" s="541"/>
      <c r="BK28" s="380"/>
      <c r="BL28" s="380"/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</row>
    <row r="29" spans="1:79" s="383" customFormat="1" ht="33" customHeight="1">
      <c r="A29" s="388">
        <f t="shared" si="29"/>
        <v>23</v>
      </c>
      <c r="B29" s="384">
        <v>51406</v>
      </c>
      <c r="C29" s="536" t="s">
        <v>19</v>
      </c>
      <c r="D29" s="698" t="s">
        <v>273</v>
      </c>
      <c r="E29" s="713">
        <f>SUM('12 41'!E29+'12 40'!E29+'Trim-H-L-Antolin'!D29+'12 43'!E29)</f>
        <v>0</v>
      </c>
      <c r="F29" s="712">
        <f>SUM('12 41'!F29+'12 40'!F29+'Trim-H-L-Antolin'!E29+'12 43'!F29)</f>
        <v>0</v>
      </c>
      <c r="G29" s="709">
        <f t="shared" si="0"/>
        <v>0</v>
      </c>
      <c r="H29" s="713">
        <f>SUM('12 41'!H29+'12 40'!H29+'Trim-H-L-Antolin'!G29+'12 43'!H29)</f>
        <v>0</v>
      </c>
      <c r="I29" s="712">
        <f>SUM('12 41'!I29+'12 40'!I29+'Trim-H-L-Antolin'!H29+'12 43'!I29)</f>
        <v>0</v>
      </c>
      <c r="J29" s="709">
        <f t="shared" si="1"/>
        <v>0</v>
      </c>
      <c r="K29" s="713">
        <f>SUM('12 41'!K29+'12 40'!K29+'Trim-H-L-Antolin'!J29+'12 43'!K29)</f>
        <v>0</v>
      </c>
      <c r="L29" s="712">
        <f>SUM('12 41'!L29+'12 40'!L29+'Trim-H-L-Antolin'!K29+'12 43'!L29)</f>
        <v>0</v>
      </c>
      <c r="M29" s="714">
        <f t="shared" si="2"/>
        <v>0</v>
      </c>
      <c r="N29" s="688">
        <f t="shared" si="3"/>
        <v>0</v>
      </c>
      <c r="O29" s="689">
        <f t="shared" si="3"/>
        <v>0</v>
      </c>
      <c r="P29" s="690">
        <f t="shared" si="4"/>
        <v>0</v>
      </c>
      <c r="Q29" s="713">
        <f>SUM('12 41'!Q29+'12 40'!Q29+'Trim-H-L-Antolin'!M29+'12 43'!Q29)</f>
        <v>0</v>
      </c>
      <c r="R29" s="712">
        <f>SUM('12 41'!R29+'12 40'!R29+'Trim-H-L-Antolin'!N29+'12 43'!R29)</f>
        <v>0</v>
      </c>
      <c r="S29" s="709">
        <f t="shared" si="5"/>
        <v>0</v>
      </c>
      <c r="T29" s="713">
        <f>SUM('12 41'!T29+'12 40'!T29+'Trim-H-L-Antolin'!P29+'12 43'!T29)</f>
        <v>0</v>
      </c>
      <c r="U29" s="712">
        <f>SUM('12 41'!U29+'12 40'!U29+'Trim-H-L-Antolin'!Q29+'12 43'!U29)</f>
        <v>0</v>
      </c>
      <c r="V29" s="709">
        <f t="shared" si="6"/>
        <v>0</v>
      </c>
      <c r="W29" s="713">
        <f>SUM('12 41'!W29+'12 40'!W29+'Trim-H-L-Antolin'!S29+'12 43'!W29)</f>
        <v>0</v>
      </c>
      <c r="X29" s="712">
        <f>SUM('12 41'!X29+'12 40'!X29+'Trim-H-L-Antolin'!T29+'12 43'!X29)</f>
        <v>0</v>
      </c>
      <c r="Y29" s="714">
        <f t="shared" si="7"/>
        <v>0</v>
      </c>
      <c r="Z29" s="688">
        <f t="shared" si="8"/>
        <v>0</v>
      </c>
      <c r="AA29" s="701">
        <f t="shared" si="8"/>
        <v>0</v>
      </c>
      <c r="AB29" s="690">
        <f t="shared" si="9"/>
        <v>0</v>
      </c>
      <c r="AC29" s="713">
        <f t="shared" si="10"/>
        <v>0</v>
      </c>
      <c r="AD29" s="712">
        <f t="shared" si="11"/>
        <v>0</v>
      </c>
      <c r="AE29" s="710">
        <f t="shared" si="12"/>
        <v>0</v>
      </c>
      <c r="AF29" s="712">
        <f>SUM('12 41'!AF29+'12 40'!AF29+'Trim-H-L-Antolin'!Y29+'12 43'!AF29)</f>
        <v>0</v>
      </c>
      <c r="AG29" s="712">
        <f>SUM('12 41'!AG29+'12 40'!AG29+'Trim-H-L-Antolin'!Z29+'12 43'!AG29)</f>
        <v>0</v>
      </c>
      <c r="AH29" s="710">
        <f t="shared" si="13"/>
        <v>0</v>
      </c>
      <c r="AI29" s="712">
        <f>SUM('12 41'!AI29+'12 40'!AI29+'Trim-H-L-Antolin'!AB29+'12 43'!AI29)</f>
        <v>0</v>
      </c>
      <c r="AJ29" s="712">
        <f>SUM('12 41'!AJ29+'12 40'!AJ29+'Trim-H-L-Antolin'!AC29+'12 43'!AJ29)</f>
        <v>0</v>
      </c>
      <c r="AK29" s="710">
        <f t="shared" si="14"/>
        <v>0</v>
      </c>
      <c r="AL29" s="712">
        <f>SUM('12 41'!AL29+'12 40'!AL29+'Trim-H-L-Antolin'!AE29+'12 43'!AL29)</f>
        <v>0</v>
      </c>
      <c r="AM29" s="712">
        <f>SUM('12 41'!AM29+'12 40'!AM29+'Trim-H-L-Antolin'!AF29+'12 43'!AM29)</f>
        <v>0</v>
      </c>
      <c r="AN29" s="710">
        <f t="shared" si="15"/>
        <v>0</v>
      </c>
      <c r="AO29" s="688">
        <f t="shared" si="16"/>
        <v>0</v>
      </c>
      <c r="AP29" s="689">
        <f t="shared" si="16"/>
        <v>0</v>
      </c>
      <c r="AQ29" s="690">
        <f t="shared" si="17"/>
        <v>0</v>
      </c>
      <c r="AR29" s="712">
        <f>SUM('12 41'!AR29+'12 40'!AR29+'Trim-H-L-Antolin'!AH29+'12 43'!AR29)</f>
        <v>0</v>
      </c>
      <c r="AS29" s="712">
        <f>SUM('12 41'!AS29+'12 40'!AS29+'Trim-H-L-Antolin'!AI29+'12 43'!AS29)</f>
        <v>0</v>
      </c>
      <c r="AT29" s="710">
        <f t="shared" si="18"/>
        <v>0</v>
      </c>
      <c r="AU29" s="712">
        <f>SUM('12 41'!AU29+'12 40'!AU29+'Trim-H-L-Antolin'!AK29+'12 43'!AU29)</f>
        <v>0</v>
      </c>
      <c r="AV29" s="712">
        <f>SUM('12 41'!AV29+'12 40'!AV29+'Trim-H-L-Antolin'!AL29+'12 43'!AV29)</f>
        <v>0</v>
      </c>
      <c r="AW29" s="710">
        <f t="shared" si="19"/>
        <v>0</v>
      </c>
      <c r="AX29" s="712">
        <f>SUM('12 41'!AX29+'12 40'!AX29+'Trim-H-L-Antolin'!AN29+'12 43'!AX29)</f>
        <v>0</v>
      </c>
      <c r="AY29" s="712">
        <f>SUM('12 41'!AY29+'12 40'!AY29+'Trim-H-L-Antolin'!AO29+'12 43'!AY29)</f>
        <v>0</v>
      </c>
      <c r="AZ29" s="710">
        <f t="shared" si="20"/>
        <v>0</v>
      </c>
      <c r="BA29" s="688">
        <f t="shared" si="21"/>
        <v>0</v>
      </c>
      <c r="BB29" s="701">
        <f t="shared" si="21"/>
        <v>0</v>
      </c>
      <c r="BC29" s="706">
        <f t="shared" si="22"/>
        <v>0</v>
      </c>
      <c r="BD29" s="717">
        <f t="shared" si="30"/>
        <v>0</v>
      </c>
      <c r="BE29" s="712">
        <f t="shared" si="31"/>
        <v>0</v>
      </c>
      <c r="BF29" s="716">
        <f t="shared" si="25"/>
        <v>0</v>
      </c>
      <c r="BG29" s="717">
        <f t="shared" si="26"/>
        <v>0</v>
      </c>
      <c r="BH29" s="712">
        <f t="shared" si="27"/>
        <v>0</v>
      </c>
      <c r="BI29" s="716">
        <f t="shared" si="28"/>
        <v>0</v>
      </c>
      <c r="BJ29" s="541"/>
      <c r="BK29" s="380"/>
      <c r="BL29" s="380"/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</row>
    <row r="30" spans="1:79" s="383" customFormat="1" ht="33" customHeight="1">
      <c r="A30" s="388">
        <f t="shared" si="29"/>
        <v>24</v>
      </c>
      <c r="B30" s="384">
        <v>51407</v>
      </c>
      <c r="C30" s="536" t="s">
        <v>20</v>
      </c>
      <c r="D30" s="698" t="s">
        <v>274</v>
      </c>
      <c r="E30" s="713">
        <f>SUM('12 41'!E30+'12 40'!E30+'Trim-H-L-Antolin'!D30+'12 43'!E30)</f>
        <v>0</v>
      </c>
      <c r="F30" s="712">
        <f>SUM('12 41'!F30+'12 40'!F30+'Trim-H-L-Antolin'!E30+'12 43'!F30)</f>
        <v>0</v>
      </c>
      <c r="G30" s="709">
        <f t="shared" si="0"/>
        <v>0</v>
      </c>
      <c r="H30" s="713">
        <f>SUM('12 41'!H30+'12 40'!H30+'Trim-H-L-Antolin'!G30+'12 43'!H30)</f>
        <v>0</v>
      </c>
      <c r="I30" s="712">
        <f>SUM('12 41'!I30+'12 40'!I30+'Trim-H-L-Antolin'!H30+'12 43'!I30)</f>
        <v>0</v>
      </c>
      <c r="J30" s="709">
        <f t="shared" si="1"/>
        <v>0</v>
      </c>
      <c r="K30" s="713">
        <f>SUM('12 41'!K30+'12 40'!K30+'Trim-H-L-Antolin'!J30+'12 43'!K30)</f>
        <v>0</v>
      </c>
      <c r="L30" s="712">
        <f>SUM('12 41'!L30+'12 40'!L30+'Trim-H-L-Antolin'!K30+'12 43'!L30)</f>
        <v>0</v>
      </c>
      <c r="M30" s="714">
        <f t="shared" si="2"/>
        <v>0</v>
      </c>
      <c r="N30" s="688">
        <f t="shared" si="3"/>
        <v>0</v>
      </c>
      <c r="O30" s="689">
        <f t="shared" si="3"/>
        <v>0</v>
      </c>
      <c r="P30" s="690">
        <f t="shared" si="4"/>
        <v>0</v>
      </c>
      <c r="Q30" s="713">
        <f>SUM('12 41'!Q30+'12 40'!Q30+'Trim-H-L-Antolin'!M30+'12 43'!Q30)</f>
        <v>0</v>
      </c>
      <c r="R30" s="712">
        <f>SUM('12 41'!R30+'12 40'!R30+'Trim-H-L-Antolin'!N30+'12 43'!R30)</f>
        <v>0</v>
      </c>
      <c r="S30" s="709">
        <f t="shared" si="5"/>
        <v>0</v>
      </c>
      <c r="T30" s="713">
        <f>SUM('12 41'!T30+'12 40'!T30+'Trim-H-L-Antolin'!P30+'12 43'!T30)</f>
        <v>0</v>
      </c>
      <c r="U30" s="712">
        <f>SUM('12 41'!U30+'12 40'!U30+'Trim-H-L-Antolin'!Q30+'12 43'!U30)</f>
        <v>0</v>
      </c>
      <c r="V30" s="709">
        <f t="shared" si="6"/>
        <v>0</v>
      </c>
      <c r="W30" s="713">
        <f>SUM('12 41'!W30+'12 40'!W30+'Trim-H-L-Antolin'!S30+'12 43'!W30)</f>
        <v>0</v>
      </c>
      <c r="X30" s="712">
        <f>SUM('12 41'!X30+'12 40'!X30+'Trim-H-L-Antolin'!T30+'12 43'!X30)</f>
        <v>0</v>
      </c>
      <c r="Y30" s="714">
        <f t="shared" si="7"/>
        <v>0</v>
      </c>
      <c r="Z30" s="688">
        <f t="shared" si="8"/>
        <v>0</v>
      </c>
      <c r="AA30" s="701">
        <f t="shared" si="8"/>
        <v>0</v>
      </c>
      <c r="AB30" s="690">
        <f t="shared" si="9"/>
        <v>0</v>
      </c>
      <c r="AC30" s="713">
        <f t="shared" si="10"/>
        <v>0</v>
      </c>
      <c r="AD30" s="712">
        <f t="shared" si="11"/>
        <v>0</v>
      </c>
      <c r="AE30" s="710">
        <f t="shared" si="12"/>
        <v>0</v>
      </c>
      <c r="AF30" s="712">
        <f>SUM('12 41'!AF30+'12 40'!AF30+'Trim-H-L-Antolin'!Y30+'12 43'!AF30)</f>
        <v>0</v>
      </c>
      <c r="AG30" s="712">
        <f>SUM('12 41'!AG30+'12 40'!AG30+'Trim-H-L-Antolin'!Z30+'12 43'!AG30)</f>
        <v>0</v>
      </c>
      <c r="AH30" s="710">
        <f t="shared" si="13"/>
        <v>0</v>
      </c>
      <c r="AI30" s="712">
        <f>SUM('12 41'!AI30+'12 40'!AI30+'Trim-H-L-Antolin'!AB30+'12 43'!AI30)</f>
        <v>0</v>
      </c>
      <c r="AJ30" s="712">
        <f>SUM('12 41'!AJ30+'12 40'!AJ30+'Trim-H-L-Antolin'!AC30+'12 43'!AJ30)</f>
        <v>0</v>
      </c>
      <c r="AK30" s="710">
        <f t="shared" si="14"/>
        <v>0</v>
      </c>
      <c r="AL30" s="712">
        <f>SUM('12 41'!AL30+'12 40'!AL30+'Trim-H-L-Antolin'!AE30+'12 43'!AL30)</f>
        <v>0</v>
      </c>
      <c r="AM30" s="712">
        <f>SUM('12 41'!AM30+'12 40'!AM30+'Trim-H-L-Antolin'!AF30+'12 43'!AM30)</f>
        <v>0</v>
      </c>
      <c r="AN30" s="710">
        <f t="shared" si="15"/>
        <v>0</v>
      </c>
      <c r="AO30" s="688">
        <f t="shared" si="16"/>
        <v>0</v>
      </c>
      <c r="AP30" s="689">
        <f t="shared" si="16"/>
        <v>0</v>
      </c>
      <c r="AQ30" s="690">
        <f t="shared" si="17"/>
        <v>0</v>
      </c>
      <c r="AR30" s="712">
        <f>SUM('12 41'!AR30+'12 40'!AR30+'Trim-H-L-Antolin'!AH30+'12 43'!AR30)</f>
        <v>0</v>
      </c>
      <c r="AS30" s="712">
        <f>SUM('12 41'!AS30+'12 40'!AS30+'Trim-H-L-Antolin'!AI30+'12 43'!AS30)</f>
        <v>0</v>
      </c>
      <c r="AT30" s="710">
        <f t="shared" si="18"/>
        <v>0</v>
      </c>
      <c r="AU30" s="712">
        <f>SUM('12 41'!AU30+'12 40'!AU30+'Trim-H-L-Antolin'!AK30+'12 43'!AU30)</f>
        <v>0</v>
      </c>
      <c r="AV30" s="712">
        <f>SUM('12 41'!AV30+'12 40'!AV30+'Trim-H-L-Antolin'!AL30+'12 43'!AV30)</f>
        <v>0</v>
      </c>
      <c r="AW30" s="710">
        <f t="shared" si="19"/>
        <v>0</v>
      </c>
      <c r="AX30" s="712">
        <f>SUM('12 41'!AX30+'12 40'!AX30+'Trim-H-L-Antolin'!AN30+'12 43'!AX30)</f>
        <v>0</v>
      </c>
      <c r="AY30" s="712">
        <f>SUM('12 41'!AY30+'12 40'!AY30+'Trim-H-L-Antolin'!AO30+'12 43'!AY30)</f>
        <v>0</v>
      </c>
      <c r="AZ30" s="710">
        <f t="shared" si="20"/>
        <v>0</v>
      </c>
      <c r="BA30" s="688">
        <f t="shared" si="21"/>
        <v>0</v>
      </c>
      <c r="BB30" s="701">
        <f t="shared" si="21"/>
        <v>0</v>
      </c>
      <c r="BC30" s="706">
        <f t="shared" si="22"/>
        <v>0</v>
      </c>
      <c r="BD30" s="717">
        <f t="shared" si="30"/>
        <v>0</v>
      </c>
      <c r="BE30" s="712">
        <f t="shared" si="31"/>
        <v>0</v>
      </c>
      <c r="BF30" s="716">
        <f t="shared" si="25"/>
        <v>0</v>
      </c>
      <c r="BG30" s="717">
        <f t="shared" si="26"/>
        <v>0</v>
      </c>
      <c r="BH30" s="712">
        <f t="shared" si="27"/>
        <v>0</v>
      </c>
      <c r="BI30" s="716">
        <f t="shared" si="28"/>
        <v>0</v>
      </c>
      <c r="BJ30" s="541"/>
      <c r="BK30" s="380"/>
      <c r="BL30" s="380"/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</row>
    <row r="31" spans="1:79" s="383" customFormat="1" ht="33" customHeight="1">
      <c r="A31" s="388">
        <f t="shared" si="29"/>
        <v>25</v>
      </c>
      <c r="B31" s="384">
        <v>51408</v>
      </c>
      <c r="C31" s="536" t="s">
        <v>21</v>
      </c>
      <c r="D31" s="698" t="s">
        <v>275</v>
      </c>
      <c r="E31" s="713">
        <f>SUM('12 41'!E31+'12 40'!E31+'Trim-H-L-Antolin'!D31+'12 43'!E31)</f>
        <v>291379</v>
      </c>
      <c r="F31" s="712">
        <f>SUM('12 41'!F31+'12 40'!F31+'Trim-H-L-Antolin'!E31+'12 43'!F31)</f>
        <v>262404.28999999998</v>
      </c>
      <c r="G31" s="709">
        <f t="shared" si="0"/>
        <v>28974.710000000021</v>
      </c>
      <c r="H31" s="713">
        <f>SUM('12 41'!H31+'12 40'!H31+'Trim-H-L-Antolin'!G31+'12 43'!H31)</f>
        <v>263082</v>
      </c>
      <c r="I31" s="712">
        <f>SUM('12 41'!I31+'12 40'!I31+'Trim-H-L-Antolin'!H31+'12 43'!I31)</f>
        <v>335342.7</v>
      </c>
      <c r="J31" s="709">
        <f t="shared" si="1"/>
        <v>-72260.700000000012</v>
      </c>
      <c r="K31" s="713">
        <f>SUM('12 41'!K31+'12 40'!K31+'Trim-H-L-Antolin'!J31+'12 43'!K31)</f>
        <v>304970</v>
      </c>
      <c r="L31" s="712">
        <f>SUM('12 41'!L31+'12 40'!L31+'Trim-H-L-Antolin'!K31+'12 43'!L31)</f>
        <v>315960</v>
      </c>
      <c r="M31" s="714">
        <f t="shared" si="2"/>
        <v>-10990</v>
      </c>
      <c r="N31" s="688">
        <f t="shared" si="3"/>
        <v>859431</v>
      </c>
      <c r="O31" s="689">
        <f t="shared" si="3"/>
        <v>913706.99</v>
      </c>
      <c r="P31" s="690">
        <f t="shared" si="4"/>
        <v>-54275.989999999991</v>
      </c>
      <c r="Q31" s="713">
        <f>SUM('12 41'!Q31+'12 40'!Q31+'Trim-H-L-Antolin'!M31+'12 43'!Q31)</f>
        <v>262735</v>
      </c>
      <c r="R31" s="712">
        <f>SUM('12 41'!R31+'12 40'!R31+'Trim-H-L-Antolin'!N31+'12 43'!R31)</f>
        <v>98889.600000000006</v>
      </c>
      <c r="S31" s="709">
        <f t="shared" si="5"/>
        <v>163845.4</v>
      </c>
      <c r="T31" s="713">
        <f>SUM('12 41'!T31+'12 40'!T31+'Trim-H-L-Antolin'!P31+'12 43'!T31)</f>
        <v>362100</v>
      </c>
      <c r="U31" s="712">
        <f>SUM('12 41'!U31+'12 40'!U31+'Trim-H-L-Antolin'!Q31+'12 43'!U31)</f>
        <v>0</v>
      </c>
      <c r="V31" s="709">
        <f t="shared" si="6"/>
        <v>362100</v>
      </c>
      <c r="W31" s="713">
        <f>SUM('12 41'!W31+'12 40'!W31+'Trim-H-L-Antolin'!S31+'12 43'!W31)</f>
        <v>415895</v>
      </c>
      <c r="X31" s="712">
        <f>SUM('12 41'!X31+'12 40'!X31+'Trim-H-L-Antolin'!T31+'12 43'!X31)</f>
        <v>0</v>
      </c>
      <c r="Y31" s="714">
        <f t="shared" si="7"/>
        <v>415895</v>
      </c>
      <c r="Z31" s="688">
        <f t="shared" si="8"/>
        <v>1040730</v>
      </c>
      <c r="AA31" s="701">
        <f t="shared" si="8"/>
        <v>98889.600000000006</v>
      </c>
      <c r="AB31" s="690">
        <f t="shared" si="9"/>
        <v>941840.4</v>
      </c>
      <c r="AC31" s="713">
        <f t="shared" si="10"/>
        <v>1900161</v>
      </c>
      <c r="AD31" s="712">
        <f t="shared" si="11"/>
        <v>1012596.59</v>
      </c>
      <c r="AE31" s="710">
        <f t="shared" si="12"/>
        <v>887564.41</v>
      </c>
      <c r="AF31" s="712">
        <f>SUM('12 41'!AF31+'12 40'!AF31+'Trim-H-L-Antolin'!Y31+'12 43'!AF31)</f>
        <v>353295</v>
      </c>
      <c r="AG31" s="712">
        <f>SUM('12 41'!AG31+'12 40'!AG31+'Trim-H-L-Antolin'!Z31+'12 43'!AG31)</f>
        <v>0</v>
      </c>
      <c r="AH31" s="710">
        <f t="shared" si="13"/>
        <v>353295</v>
      </c>
      <c r="AI31" s="712">
        <f>SUM('12 41'!AI31+'12 40'!AI31+'Trim-H-L-Antolin'!AB31+'12 43'!AI31)</f>
        <v>352938</v>
      </c>
      <c r="AJ31" s="712">
        <f>SUM('12 41'!AJ31+'12 40'!AJ31+'Trim-H-L-Antolin'!AC31+'12 43'!AJ31)</f>
        <v>0</v>
      </c>
      <c r="AK31" s="710">
        <f t="shared" si="14"/>
        <v>352938</v>
      </c>
      <c r="AL31" s="712">
        <f>SUM('12 41'!AL31+'12 40'!AL31+'Trim-H-L-Antolin'!AE31+'12 43'!AL31)</f>
        <v>381580</v>
      </c>
      <c r="AM31" s="712">
        <f>SUM('12 41'!AM31+'12 40'!AM31+'Trim-H-L-Antolin'!AF31+'12 43'!AM31)</f>
        <v>0</v>
      </c>
      <c r="AN31" s="710">
        <f t="shared" si="15"/>
        <v>381580</v>
      </c>
      <c r="AO31" s="688">
        <f t="shared" si="16"/>
        <v>1087813</v>
      </c>
      <c r="AP31" s="689">
        <f t="shared" si="16"/>
        <v>0</v>
      </c>
      <c r="AQ31" s="690">
        <f t="shared" si="17"/>
        <v>1087813</v>
      </c>
      <c r="AR31" s="712">
        <f>SUM('12 41'!AR31+'12 40'!AR31+'Trim-H-L-Antolin'!AH31+'12 43'!AR31)</f>
        <v>356219</v>
      </c>
      <c r="AS31" s="712">
        <f>SUM('12 41'!AS31+'12 40'!AS31+'Trim-H-L-Antolin'!AI31+'12 43'!AS31)</f>
        <v>0</v>
      </c>
      <c r="AT31" s="710">
        <f t="shared" si="18"/>
        <v>356219</v>
      </c>
      <c r="AU31" s="712">
        <f>SUM('12 41'!AU31+'12 40'!AU31+'Trim-H-L-Antolin'!AK31+'12 43'!AU31)</f>
        <v>378930</v>
      </c>
      <c r="AV31" s="712">
        <f>SUM('12 41'!AV31+'12 40'!AV31+'Trim-H-L-Antolin'!AL31+'12 43'!AV31)</f>
        <v>0</v>
      </c>
      <c r="AW31" s="710">
        <f t="shared" si="19"/>
        <v>378930</v>
      </c>
      <c r="AX31" s="712">
        <f>SUM('12 41'!AX31+'12 40'!AX31+'Trim-H-L-Antolin'!AN31+'12 43'!AX31)</f>
        <v>304423</v>
      </c>
      <c r="AY31" s="712">
        <f>SUM('12 41'!AY31+'12 40'!AY31+'Trim-H-L-Antolin'!AO31+'12 43'!AY31)</f>
        <v>0</v>
      </c>
      <c r="AZ31" s="710">
        <f t="shared" si="20"/>
        <v>304423</v>
      </c>
      <c r="BA31" s="688">
        <f t="shared" si="21"/>
        <v>1039572</v>
      </c>
      <c r="BB31" s="701">
        <f t="shared" si="21"/>
        <v>0</v>
      </c>
      <c r="BC31" s="706">
        <f t="shared" si="22"/>
        <v>1039572</v>
      </c>
      <c r="BD31" s="717">
        <f t="shared" si="30"/>
        <v>2127385</v>
      </c>
      <c r="BE31" s="712">
        <f t="shared" si="31"/>
        <v>0</v>
      </c>
      <c r="BF31" s="716">
        <f t="shared" si="25"/>
        <v>2127385</v>
      </c>
      <c r="BG31" s="717">
        <f t="shared" si="26"/>
        <v>4027546</v>
      </c>
      <c r="BH31" s="712">
        <f t="shared" si="27"/>
        <v>1012596.59</v>
      </c>
      <c r="BI31" s="716">
        <f t="shared" si="28"/>
        <v>3014949.41</v>
      </c>
      <c r="BJ31" s="541"/>
      <c r="BK31" s="380"/>
      <c r="BL31" s="380"/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</row>
    <row r="32" spans="1:79" s="383" customFormat="1" ht="33" customHeight="1">
      <c r="A32" s="388">
        <f t="shared" si="29"/>
        <v>26</v>
      </c>
      <c r="B32" s="384">
        <v>51409</v>
      </c>
      <c r="C32" s="536" t="s">
        <v>22</v>
      </c>
      <c r="D32" s="698" t="s">
        <v>276</v>
      </c>
      <c r="E32" s="713">
        <f>SUM('12 41'!E32+'12 40'!E32+'Trim-H-L-Antolin'!D32+'12 43'!E32)</f>
        <v>22733.1</v>
      </c>
      <c r="F32" s="712">
        <f>SUM('12 41'!F32+'12 40'!F32+'Trim-H-L-Antolin'!E32+'12 43'!F32)</f>
        <v>25349.1</v>
      </c>
      <c r="G32" s="709">
        <f t="shared" si="0"/>
        <v>-2616</v>
      </c>
      <c r="H32" s="713">
        <f>SUM('12 41'!H32+'12 40'!H32+'Trim-H-L-Antolin'!G32+'12 43'!H32)</f>
        <v>27709.5</v>
      </c>
      <c r="I32" s="712">
        <f>SUM('12 41'!I32+'12 40'!I32+'Trim-H-L-Antolin'!H32+'12 43'!I32)</f>
        <v>29986.66</v>
      </c>
      <c r="J32" s="709">
        <f t="shared" si="1"/>
        <v>-2277.16</v>
      </c>
      <c r="K32" s="713">
        <f>SUM('12 41'!K32+'12 40'!K32+'Trim-H-L-Antolin'!J32+'12 43'!K32)</f>
        <v>31441.8</v>
      </c>
      <c r="L32" s="712">
        <f>SUM('12 41'!L32+'12 40'!L32+'Trim-H-L-Antolin'!K32+'12 43'!L32)</f>
        <v>29313.09</v>
      </c>
      <c r="M32" s="714">
        <f t="shared" si="2"/>
        <v>2128.7099999999991</v>
      </c>
      <c r="N32" s="688">
        <f t="shared" si="3"/>
        <v>81884.399999999994</v>
      </c>
      <c r="O32" s="689">
        <f t="shared" si="3"/>
        <v>84648.849999999991</v>
      </c>
      <c r="P32" s="690">
        <f t="shared" si="4"/>
        <v>-2764.4499999999971</v>
      </c>
      <c r="Q32" s="713">
        <f>SUM('12 41'!Q32+'12 40'!Q32+'Trim-H-L-Antolin'!M32+'12 43'!Q32)</f>
        <v>24768.899999999998</v>
      </c>
      <c r="R32" s="712">
        <f>SUM('12 41'!R32+'12 40'!R32+'Trim-H-L-Antolin'!N32+'12 43'!R32)</f>
        <v>13449.04</v>
      </c>
      <c r="S32" s="709">
        <f t="shared" si="5"/>
        <v>11319.859999999997</v>
      </c>
      <c r="T32" s="713">
        <f>SUM('12 41'!T32+'12 40'!T32+'Trim-H-L-Antolin'!P32+'12 43'!T32)</f>
        <v>23977.200000000001</v>
      </c>
      <c r="U32" s="712">
        <f>SUM('12 41'!U32+'12 40'!U32+'Trim-H-L-Antolin'!Q32+'12 43'!U32)</f>
        <v>0</v>
      </c>
      <c r="V32" s="709">
        <f t="shared" si="6"/>
        <v>23977.200000000001</v>
      </c>
      <c r="W32" s="713">
        <f>SUM('12 41'!W32+'12 40'!W32+'Trim-H-L-Antolin'!S32+'12 43'!W32)</f>
        <v>31441.8</v>
      </c>
      <c r="X32" s="712">
        <f>SUM('12 41'!X32+'12 40'!X32+'Trim-H-L-Antolin'!T32+'12 43'!X32)</f>
        <v>0</v>
      </c>
      <c r="Y32" s="714">
        <f t="shared" si="7"/>
        <v>31441.8</v>
      </c>
      <c r="Z32" s="688">
        <f t="shared" si="8"/>
        <v>80187.899999999994</v>
      </c>
      <c r="AA32" s="701">
        <f t="shared" si="8"/>
        <v>13449.04</v>
      </c>
      <c r="AB32" s="690">
        <f t="shared" si="9"/>
        <v>66738.859999999986</v>
      </c>
      <c r="AC32" s="713">
        <f t="shared" si="10"/>
        <v>162072.29999999999</v>
      </c>
      <c r="AD32" s="712">
        <f t="shared" si="11"/>
        <v>98097.889999999985</v>
      </c>
      <c r="AE32" s="710">
        <f t="shared" si="12"/>
        <v>63974.41</v>
      </c>
      <c r="AF32" s="712">
        <f>SUM('12 41'!AF32+'12 40'!AF32+'Trim-H-L-Antolin'!Y32+'12 43'!AF32)</f>
        <v>24203.399999999998</v>
      </c>
      <c r="AG32" s="712">
        <f>SUM('12 41'!AG32+'12 40'!AG32+'Trim-H-L-Antolin'!Z32+'12 43'!AG32)</f>
        <v>0</v>
      </c>
      <c r="AH32" s="710">
        <f t="shared" si="13"/>
        <v>24203.399999999998</v>
      </c>
      <c r="AI32" s="712">
        <f>SUM('12 41'!AI32+'12 40'!AI32+'Trim-H-L-Antolin'!AB32+'12 43'!AI32)</f>
        <v>24203.399999999998</v>
      </c>
      <c r="AJ32" s="712">
        <f>SUM('12 41'!AJ32+'12 40'!AJ32+'Trim-H-L-Antolin'!AC32+'12 43'!AJ32)</f>
        <v>0</v>
      </c>
      <c r="AK32" s="710">
        <f t="shared" si="14"/>
        <v>24203.399999999998</v>
      </c>
      <c r="AL32" s="712">
        <f>SUM('12 41'!AL32+'12 40'!AL32+'Trim-H-L-Antolin'!AE32+'12 43'!AL32)</f>
        <v>27596.399999999998</v>
      </c>
      <c r="AM32" s="712">
        <f>SUM('12 41'!AM32+'12 40'!AM32+'Trim-H-L-Antolin'!AF32+'12 43'!AM32)</f>
        <v>0</v>
      </c>
      <c r="AN32" s="710">
        <f t="shared" si="15"/>
        <v>27596.399999999998</v>
      </c>
      <c r="AO32" s="688">
        <f t="shared" si="16"/>
        <v>76003.199999999997</v>
      </c>
      <c r="AP32" s="689">
        <f t="shared" si="16"/>
        <v>0</v>
      </c>
      <c r="AQ32" s="690">
        <f t="shared" si="17"/>
        <v>76003.199999999997</v>
      </c>
      <c r="AR32" s="712">
        <f>SUM('12 41'!AR32+'12 40'!AR32+'Trim-H-L-Antolin'!AH32+'12 43'!AR32)</f>
        <v>23072.399999999998</v>
      </c>
      <c r="AS32" s="712">
        <f>SUM('12 41'!AS32+'12 40'!AS32+'Trim-H-L-Antolin'!AI32+'12 43'!AS32)</f>
        <v>0</v>
      </c>
      <c r="AT32" s="710">
        <f t="shared" si="18"/>
        <v>23072.399999999998</v>
      </c>
      <c r="AU32" s="712">
        <f>SUM('12 41'!AU32+'12 40'!AU32+'Trim-H-L-Antolin'!AK32+'12 43'!AU32)</f>
        <v>27596.399999999998</v>
      </c>
      <c r="AV32" s="712">
        <f>SUM('12 41'!AV32+'12 40'!AV32+'Trim-H-L-Antolin'!AL32+'12 43'!AV32)</f>
        <v>0</v>
      </c>
      <c r="AW32" s="710">
        <f t="shared" si="19"/>
        <v>27596.399999999998</v>
      </c>
      <c r="AX32" s="712">
        <f>SUM('12 41'!AX32+'12 40'!AX32+'Trim-H-L-Antolin'!AN32+'12 43'!AX32)</f>
        <v>27596.399999999998</v>
      </c>
      <c r="AY32" s="712">
        <f>SUM('12 41'!AY32+'12 40'!AY32+'Trim-H-L-Antolin'!AO32+'12 43'!AY32)</f>
        <v>0</v>
      </c>
      <c r="AZ32" s="710">
        <f t="shared" si="20"/>
        <v>27596.399999999998</v>
      </c>
      <c r="BA32" s="688">
        <f t="shared" si="21"/>
        <v>78265.2</v>
      </c>
      <c r="BB32" s="701">
        <f t="shared" si="21"/>
        <v>0</v>
      </c>
      <c r="BC32" s="706">
        <f t="shared" si="22"/>
        <v>78265.2</v>
      </c>
      <c r="BD32" s="717">
        <f t="shared" si="30"/>
        <v>154268.4</v>
      </c>
      <c r="BE32" s="712">
        <f t="shared" si="31"/>
        <v>0</v>
      </c>
      <c r="BF32" s="716">
        <f t="shared" si="25"/>
        <v>154268.4</v>
      </c>
      <c r="BG32" s="717">
        <f t="shared" si="26"/>
        <v>316340.69999999995</v>
      </c>
      <c r="BH32" s="712">
        <f t="shared" si="27"/>
        <v>98097.889999999985</v>
      </c>
      <c r="BI32" s="716">
        <f t="shared" si="28"/>
        <v>218242.80999999997</v>
      </c>
      <c r="BJ32" s="541"/>
      <c r="BK32" s="380"/>
      <c r="BL32" s="380"/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</row>
    <row r="33" spans="1:79" s="383" customFormat="1" ht="33" customHeight="1">
      <c r="A33" s="388">
        <f t="shared" si="29"/>
        <v>27</v>
      </c>
      <c r="B33" s="384">
        <v>51499</v>
      </c>
      <c r="C33" s="536" t="s">
        <v>23</v>
      </c>
      <c r="D33" s="698" t="s">
        <v>277</v>
      </c>
      <c r="E33" s="713">
        <f>SUM('12 41'!E33+'12 40'!E33+'Trim-H-L-Antolin'!D33+'12 43'!E33)</f>
        <v>0</v>
      </c>
      <c r="F33" s="712">
        <f>SUM('12 41'!F33+'12 40'!F33+'Trim-H-L-Antolin'!E33+'12 43'!F33)</f>
        <v>0</v>
      </c>
      <c r="G33" s="709">
        <f t="shared" si="0"/>
        <v>0</v>
      </c>
      <c r="H33" s="713">
        <f>SUM('12 41'!H33+'12 40'!H33+'Trim-H-L-Antolin'!G33+'12 43'!H33)</f>
        <v>0</v>
      </c>
      <c r="I33" s="712">
        <f>SUM('12 41'!I33+'12 40'!I33+'Trim-H-L-Antolin'!H33+'12 43'!I33)</f>
        <v>0</v>
      </c>
      <c r="J33" s="709">
        <f t="shared" si="1"/>
        <v>0</v>
      </c>
      <c r="K33" s="713">
        <f>SUM('12 41'!K33+'12 40'!K33+'Trim-H-L-Antolin'!J33+'12 43'!K33)</f>
        <v>0</v>
      </c>
      <c r="L33" s="712">
        <f>SUM('12 41'!L33+'12 40'!L33+'Trim-H-L-Antolin'!K33+'12 43'!L33)</f>
        <v>0</v>
      </c>
      <c r="M33" s="714">
        <f t="shared" si="2"/>
        <v>0</v>
      </c>
      <c r="N33" s="688">
        <f t="shared" si="3"/>
        <v>0</v>
      </c>
      <c r="O33" s="689">
        <f t="shared" si="3"/>
        <v>0</v>
      </c>
      <c r="P33" s="690">
        <f t="shared" si="4"/>
        <v>0</v>
      </c>
      <c r="Q33" s="713">
        <f>SUM('12 41'!Q33+'12 40'!Q33+'Trim-H-L-Antolin'!M33+'12 43'!Q33)</f>
        <v>0</v>
      </c>
      <c r="R33" s="712">
        <f>SUM('12 41'!R33+'12 40'!R33+'Trim-H-L-Antolin'!N33+'12 43'!R33)</f>
        <v>0</v>
      </c>
      <c r="S33" s="709">
        <f t="shared" si="5"/>
        <v>0</v>
      </c>
      <c r="T33" s="713">
        <f>SUM('12 41'!T33+'12 40'!T33+'Trim-H-L-Antolin'!P33+'12 43'!T33)</f>
        <v>0</v>
      </c>
      <c r="U33" s="712">
        <f>SUM('12 41'!U33+'12 40'!U33+'Trim-H-L-Antolin'!Q33+'12 43'!U33)</f>
        <v>0</v>
      </c>
      <c r="V33" s="709">
        <f t="shared" si="6"/>
        <v>0</v>
      </c>
      <c r="W33" s="713">
        <f>SUM('12 41'!W33+'12 40'!W33+'Trim-H-L-Antolin'!S33+'12 43'!W33)</f>
        <v>0</v>
      </c>
      <c r="X33" s="712">
        <f>SUM('12 41'!X33+'12 40'!X33+'Trim-H-L-Antolin'!T33+'12 43'!X33)</f>
        <v>0</v>
      </c>
      <c r="Y33" s="714">
        <f t="shared" si="7"/>
        <v>0</v>
      </c>
      <c r="Z33" s="688">
        <f t="shared" si="8"/>
        <v>0</v>
      </c>
      <c r="AA33" s="701">
        <f t="shared" si="8"/>
        <v>0</v>
      </c>
      <c r="AB33" s="690">
        <f t="shared" si="9"/>
        <v>0</v>
      </c>
      <c r="AC33" s="713">
        <f t="shared" si="10"/>
        <v>0</v>
      </c>
      <c r="AD33" s="712">
        <f t="shared" si="11"/>
        <v>0</v>
      </c>
      <c r="AE33" s="710">
        <f t="shared" si="12"/>
        <v>0</v>
      </c>
      <c r="AF33" s="712">
        <f>SUM('12 41'!AF33+'12 40'!AF33+'Trim-H-L-Antolin'!Y33+'12 43'!AF33)</f>
        <v>0</v>
      </c>
      <c r="AG33" s="712">
        <f>SUM('12 41'!AG33+'12 40'!AG33+'Trim-H-L-Antolin'!Z33+'12 43'!AG33)</f>
        <v>0</v>
      </c>
      <c r="AH33" s="710">
        <f t="shared" si="13"/>
        <v>0</v>
      </c>
      <c r="AI33" s="712">
        <f>SUM('12 41'!AI33+'12 40'!AI33+'Trim-H-L-Antolin'!AB33+'12 43'!AI33)</f>
        <v>0</v>
      </c>
      <c r="AJ33" s="712">
        <f>SUM('12 41'!AJ33+'12 40'!AJ33+'Trim-H-L-Antolin'!AC33+'12 43'!AJ33)</f>
        <v>0</v>
      </c>
      <c r="AK33" s="710">
        <f t="shared" si="14"/>
        <v>0</v>
      </c>
      <c r="AL33" s="712">
        <f>SUM('12 41'!AL33+'12 40'!AL33+'Trim-H-L-Antolin'!AE33+'12 43'!AL33)</f>
        <v>0</v>
      </c>
      <c r="AM33" s="712">
        <f>SUM('12 41'!AM33+'12 40'!AM33+'Trim-H-L-Antolin'!AF33+'12 43'!AM33)</f>
        <v>0</v>
      </c>
      <c r="AN33" s="710">
        <f t="shared" si="15"/>
        <v>0</v>
      </c>
      <c r="AO33" s="688">
        <f t="shared" si="16"/>
        <v>0</v>
      </c>
      <c r="AP33" s="689">
        <f t="shared" si="16"/>
        <v>0</v>
      </c>
      <c r="AQ33" s="690">
        <f t="shared" si="17"/>
        <v>0</v>
      </c>
      <c r="AR33" s="712">
        <f>SUM('12 41'!AR33+'12 40'!AR33+'Trim-H-L-Antolin'!AH33+'12 43'!AR33)</f>
        <v>0</v>
      </c>
      <c r="AS33" s="712">
        <f>SUM('12 41'!AS33+'12 40'!AS33+'Trim-H-L-Antolin'!AI33+'12 43'!AS33)</f>
        <v>0</v>
      </c>
      <c r="AT33" s="710">
        <f t="shared" si="18"/>
        <v>0</v>
      </c>
      <c r="AU33" s="712">
        <f>SUM('12 41'!AU33+'12 40'!AU33+'Trim-H-L-Antolin'!AK33+'12 43'!AU33)</f>
        <v>0</v>
      </c>
      <c r="AV33" s="712">
        <f>SUM('12 41'!AV33+'12 40'!AV33+'Trim-H-L-Antolin'!AL33+'12 43'!AV33)</f>
        <v>0</v>
      </c>
      <c r="AW33" s="710">
        <f t="shared" si="19"/>
        <v>0</v>
      </c>
      <c r="AX33" s="712">
        <f>SUM('12 41'!AX33+'12 40'!AX33+'Trim-H-L-Antolin'!AN33+'12 43'!AX33)</f>
        <v>0</v>
      </c>
      <c r="AY33" s="712">
        <f>SUM('12 41'!AY33+'12 40'!AY33+'Trim-H-L-Antolin'!AO33+'12 43'!AY33)</f>
        <v>0</v>
      </c>
      <c r="AZ33" s="710">
        <f t="shared" si="20"/>
        <v>0</v>
      </c>
      <c r="BA33" s="688">
        <f t="shared" si="21"/>
        <v>0</v>
      </c>
      <c r="BB33" s="701">
        <f t="shared" si="21"/>
        <v>0</v>
      </c>
      <c r="BC33" s="706">
        <f t="shared" si="22"/>
        <v>0</v>
      </c>
      <c r="BD33" s="717">
        <f t="shared" si="30"/>
        <v>0</v>
      </c>
      <c r="BE33" s="712">
        <f t="shared" si="31"/>
        <v>0</v>
      </c>
      <c r="BF33" s="716">
        <f t="shared" si="25"/>
        <v>0</v>
      </c>
      <c r="BG33" s="717">
        <f t="shared" si="26"/>
        <v>0</v>
      </c>
      <c r="BH33" s="712">
        <f t="shared" si="27"/>
        <v>0</v>
      </c>
      <c r="BI33" s="716">
        <f t="shared" si="28"/>
        <v>0</v>
      </c>
      <c r="BJ33" s="541"/>
      <c r="BK33" s="380"/>
      <c r="BL33" s="380"/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</row>
    <row r="34" spans="1:79" s="383" customFormat="1" ht="33" customHeight="1">
      <c r="A34" s="388">
        <f t="shared" si="29"/>
        <v>28</v>
      </c>
      <c r="B34" s="384">
        <v>51601</v>
      </c>
      <c r="C34" s="536" t="s">
        <v>24</v>
      </c>
      <c r="D34" s="698" t="s">
        <v>278</v>
      </c>
      <c r="E34" s="713">
        <f>SUM('12 41'!E34+'12 40'!E34+'Trim-H-L-Antolin'!D34+'12 43'!E34)</f>
        <v>0</v>
      </c>
      <c r="F34" s="712">
        <f>SUM('12 41'!F34+'12 40'!F34+'Trim-H-L-Antolin'!E34+'12 43'!F34)</f>
        <v>0</v>
      </c>
      <c r="G34" s="709">
        <f t="shared" si="0"/>
        <v>0</v>
      </c>
      <c r="H34" s="713">
        <f>SUM('12 41'!H34+'12 40'!H34+'Trim-H-L-Antolin'!G34+'12 43'!H34)</f>
        <v>0</v>
      </c>
      <c r="I34" s="712">
        <f>SUM('12 41'!I34+'12 40'!I34+'Trim-H-L-Antolin'!H34+'12 43'!I34)</f>
        <v>0</v>
      </c>
      <c r="J34" s="709">
        <f t="shared" si="1"/>
        <v>0</v>
      </c>
      <c r="K34" s="713">
        <f>SUM('12 41'!K34+'12 40'!K34+'Trim-H-L-Antolin'!J34+'12 43'!K34)</f>
        <v>0</v>
      </c>
      <c r="L34" s="712">
        <f>SUM('12 41'!L34+'12 40'!L34+'Trim-H-L-Antolin'!K34+'12 43'!L34)</f>
        <v>0</v>
      </c>
      <c r="M34" s="714">
        <f t="shared" si="2"/>
        <v>0</v>
      </c>
      <c r="N34" s="688">
        <f t="shared" si="3"/>
        <v>0</v>
      </c>
      <c r="O34" s="689">
        <f t="shared" si="3"/>
        <v>0</v>
      </c>
      <c r="P34" s="690">
        <f t="shared" si="4"/>
        <v>0</v>
      </c>
      <c r="Q34" s="713">
        <f>SUM('12 41'!Q34+'12 40'!Q34+'Trim-H-L-Antolin'!M34+'12 43'!Q34)</f>
        <v>0</v>
      </c>
      <c r="R34" s="712">
        <f>SUM('12 41'!R34+'12 40'!R34+'Trim-H-L-Antolin'!N34+'12 43'!R34)</f>
        <v>0</v>
      </c>
      <c r="S34" s="709">
        <f t="shared" si="5"/>
        <v>0</v>
      </c>
      <c r="T34" s="713">
        <f>SUM('12 41'!T34+'12 40'!T34+'Trim-H-L-Antolin'!P34+'12 43'!T34)</f>
        <v>0</v>
      </c>
      <c r="U34" s="712">
        <f>SUM('12 41'!U34+'12 40'!U34+'Trim-H-L-Antolin'!Q34+'12 43'!U34)</f>
        <v>0</v>
      </c>
      <c r="V34" s="709">
        <f t="shared" si="6"/>
        <v>0</v>
      </c>
      <c r="W34" s="713">
        <f>SUM('12 41'!W34+'12 40'!W34+'Trim-H-L-Antolin'!S34+'12 43'!W34)</f>
        <v>0</v>
      </c>
      <c r="X34" s="712">
        <f>SUM('12 41'!X34+'12 40'!X34+'Trim-H-L-Antolin'!T34+'12 43'!X34)</f>
        <v>0</v>
      </c>
      <c r="Y34" s="714">
        <f t="shared" si="7"/>
        <v>0</v>
      </c>
      <c r="Z34" s="688">
        <f t="shared" si="8"/>
        <v>0</v>
      </c>
      <c r="AA34" s="701">
        <f t="shared" si="8"/>
        <v>0</v>
      </c>
      <c r="AB34" s="690">
        <f t="shared" si="9"/>
        <v>0</v>
      </c>
      <c r="AC34" s="713">
        <f t="shared" si="10"/>
        <v>0</v>
      </c>
      <c r="AD34" s="712">
        <f t="shared" si="11"/>
        <v>0</v>
      </c>
      <c r="AE34" s="710">
        <f t="shared" si="12"/>
        <v>0</v>
      </c>
      <c r="AF34" s="712">
        <f>SUM('12 41'!AF34+'12 40'!AF34+'Trim-H-L-Antolin'!Y34+'12 43'!AF34)</f>
        <v>0</v>
      </c>
      <c r="AG34" s="712">
        <f>SUM('12 41'!AG34+'12 40'!AG34+'Trim-H-L-Antolin'!Z34+'12 43'!AG34)</f>
        <v>0</v>
      </c>
      <c r="AH34" s="710">
        <f t="shared" si="13"/>
        <v>0</v>
      </c>
      <c r="AI34" s="712">
        <f>SUM('12 41'!AI34+'12 40'!AI34+'Trim-H-L-Antolin'!AB34+'12 43'!AI34)</f>
        <v>0</v>
      </c>
      <c r="AJ34" s="712">
        <f>SUM('12 41'!AJ34+'12 40'!AJ34+'Trim-H-L-Antolin'!AC34+'12 43'!AJ34)</f>
        <v>0</v>
      </c>
      <c r="AK34" s="710">
        <f t="shared" si="14"/>
        <v>0</v>
      </c>
      <c r="AL34" s="712">
        <f>SUM('12 41'!AL34+'12 40'!AL34+'Trim-H-L-Antolin'!AE34+'12 43'!AL34)</f>
        <v>0</v>
      </c>
      <c r="AM34" s="712">
        <f>SUM('12 41'!AM34+'12 40'!AM34+'Trim-H-L-Antolin'!AF34+'12 43'!AM34)</f>
        <v>0</v>
      </c>
      <c r="AN34" s="710">
        <f t="shared" si="15"/>
        <v>0</v>
      </c>
      <c r="AO34" s="688">
        <f t="shared" si="16"/>
        <v>0</v>
      </c>
      <c r="AP34" s="689">
        <f t="shared" si="16"/>
        <v>0</v>
      </c>
      <c r="AQ34" s="690">
        <f t="shared" si="17"/>
        <v>0</v>
      </c>
      <c r="AR34" s="712">
        <f>SUM('12 41'!AR34+'12 40'!AR34+'Trim-H-L-Antolin'!AH34+'12 43'!AR34)</f>
        <v>0</v>
      </c>
      <c r="AS34" s="712">
        <f>SUM('12 41'!AS34+'12 40'!AS34+'Trim-H-L-Antolin'!AI34+'12 43'!AS34)</f>
        <v>0</v>
      </c>
      <c r="AT34" s="710">
        <f t="shared" si="18"/>
        <v>0</v>
      </c>
      <c r="AU34" s="712">
        <f>SUM('12 41'!AU34+'12 40'!AU34+'Trim-H-L-Antolin'!AK34+'12 43'!AU34)</f>
        <v>0</v>
      </c>
      <c r="AV34" s="712">
        <f>SUM('12 41'!AV34+'12 40'!AV34+'Trim-H-L-Antolin'!AL34+'12 43'!AV34)</f>
        <v>0</v>
      </c>
      <c r="AW34" s="710">
        <f t="shared" si="19"/>
        <v>0</v>
      </c>
      <c r="AX34" s="712">
        <f>SUM('12 41'!AX34+'12 40'!AX34+'Trim-H-L-Antolin'!AN34+'12 43'!AX34)</f>
        <v>0</v>
      </c>
      <c r="AY34" s="712">
        <f>SUM('12 41'!AY34+'12 40'!AY34+'Trim-H-L-Antolin'!AO34+'12 43'!AY34)</f>
        <v>0</v>
      </c>
      <c r="AZ34" s="710">
        <f t="shared" si="20"/>
        <v>0</v>
      </c>
      <c r="BA34" s="688">
        <f t="shared" si="21"/>
        <v>0</v>
      </c>
      <c r="BB34" s="701">
        <f t="shared" si="21"/>
        <v>0</v>
      </c>
      <c r="BC34" s="706">
        <f t="shared" si="22"/>
        <v>0</v>
      </c>
      <c r="BD34" s="717">
        <f t="shared" si="30"/>
        <v>0</v>
      </c>
      <c r="BE34" s="712">
        <f t="shared" si="31"/>
        <v>0</v>
      </c>
      <c r="BF34" s="716">
        <f t="shared" si="25"/>
        <v>0</v>
      </c>
      <c r="BG34" s="717">
        <f t="shared" si="26"/>
        <v>0</v>
      </c>
      <c r="BH34" s="712">
        <f t="shared" si="27"/>
        <v>0</v>
      </c>
      <c r="BI34" s="716">
        <f t="shared" si="28"/>
        <v>0</v>
      </c>
      <c r="BJ34" s="541"/>
      <c r="BK34" s="380"/>
      <c r="BL34" s="380"/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</row>
    <row r="35" spans="1:79" s="383" customFormat="1" ht="33" customHeight="1">
      <c r="A35" s="388">
        <f t="shared" si="29"/>
        <v>29</v>
      </c>
      <c r="B35" s="384">
        <v>51602</v>
      </c>
      <c r="C35" s="536" t="s">
        <v>25</v>
      </c>
      <c r="D35" s="698" t="s">
        <v>279</v>
      </c>
      <c r="E35" s="713">
        <f>SUM('12 41'!E35+'12 40'!E35+'Trim-H-L-Antolin'!D35+'12 43'!E35)</f>
        <v>0</v>
      </c>
      <c r="F35" s="712">
        <f>SUM('12 41'!F35+'12 40'!F35+'Trim-H-L-Antolin'!E35+'12 43'!F35)</f>
        <v>0</v>
      </c>
      <c r="G35" s="709">
        <f t="shared" si="0"/>
        <v>0</v>
      </c>
      <c r="H35" s="713">
        <f>SUM('12 41'!H35+'12 40'!H35+'Trim-H-L-Antolin'!G35+'12 43'!H35)</f>
        <v>0</v>
      </c>
      <c r="I35" s="712">
        <f>SUM('12 41'!I35+'12 40'!I35+'Trim-H-L-Antolin'!H35+'12 43'!I35)</f>
        <v>0</v>
      </c>
      <c r="J35" s="709">
        <f t="shared" si="1"/>
        <v>0</v>
      </c>
      <c r="K35" s="713">
        <f>SUM('12 41'!K35+'12 40'!K35+'Trim-H-L-Antolin'!J35+'12 43'!K35)</f>
        <v>0</v>
      </c>
      <c r="L35" s="712">
        <f>SUM('12 41'!L35+'12 40'!L35+'Trim-H-L-Antolin'!K35+'12 43'!L35)</f>
        <v>0</v>
      </c>
      <c r="M35" s="714">
        <f t="shared" si="2"/>
        <v>0</v>
      </c>
      <c r="N35" s="688">
        <f t="shared" si="3"/>
        <v>0</v>
      </c>
      <c r="O35" s="689">
        <f t="shared" si="3"/>
        <v>0</v>
      </c>
      <c r="P35" s="690">
        <f t="shared" si="4"/>
        <v>0</v>
      </c>
      <c r="Q35" s="713">
        <f>SUM('12 41'!Q35+'12 40'!Q35+'Trim-H-L-Antolin'!M35+'12 43'!Q35)</f>
        <v>0</v>
      </c>
      <c r="R35" s="712">
        <f>SUM('12 41'!R35+'12 40'!R35+'Trim-H-L-Antolin'!N35+'12 43'!R35)</f>
        <v>0</v>
      </c>
      <c r="S35" s="709">
        <f t="shared" si="5"/>
        <v>0</v>
      </c>
      <c r="T35" s="713">
        <f>SUM('12 41'!T35+'12 40'!T35+'Trim-H-L-Antolin'!P35+'12 43'!T35)</f>
        <v>0</v>
      </c>
      <c r="U35" s="712">
        <f>SUM('12 41'!U35+'12 40'!U35+'Trim-H-L-Antolin'!Q35+'12 43'!U35)</f>
        <v>0</v>
      </c>
      <c r="V35" s="709">
        <f t="shared" si="6"/>
        <v>0</v>
      </c>
      <c r="W35" s="713">
        <f>SUM('12 41'!W35+'12 40'!W35+'Trim-H-L-Antolin'!S35+'12 43'!W35)</f>
        <v>0</v>
      </c>
      <c r="X35" s="712">
        <f>SUM('12 41'!X35+'12 40'!X35+'Trim-H-L-Antolin'!T35+'12 43'!X35)</f>
        <v>0</v>
      </c>
      <c r="Y35" s="714">
        <f t="shared" si="7"/>
        <v>0</v>
      </c>
      <c r="Z35" s="688">
        <f t="shared" si="8"/>
        <v>0</v>
      </c>
      <c r="AA35" s="701">
        <f t="shared" si="8"/>
        <v>0</v>
      </c>
      <c r="AB35" s="690">
        <f t="shared" si="9"/>
        <v>0</v>
      </c>
      <c r="AC35" s="713">
        <f t="shared" si="10"/>
        <v>0</v>
      </c>
      <c r="AD35" s="712">
        <f t="shared" si="11"/>
        <v>0</v>
      </c>
      <c r="AE35" s="710">
        <f t="shared" si="12"/>
        <v>0</v>
      </c>
      <c r="AF35" s="712">
        <f>SUM('12 41'!AF35+'12 40'!AF35+'Trim-H-L-Antolin'!Y35+'12 43'!AF35)</f>
        <v>0</v>
      </c>
      <c r="AG35" s="712">
        <f>SUM('12 41'!AG35+'12 40'!AG35+'Trim-H-L-Antolin'!Z35+'12 43'!AG35)</f>
        <v>0</v>
      </c>
      <c r="AH35" s="710">
        <f t="shared" si="13"/>
        <v>0</v>
      </c>
      <c r="AI35" s="712">
        <f>SUM('12 41'!AI35+'12 40'!AI35+'Trim-H-L-Antolin'!AB35+'12 43'!AI35)</f>
        <v>0</v>
      </c>
      <c r="AJ35" s="712">
        <f>SUM('12 41'!AJ35+'12 40'!AJ35+'Trim-H-L-Antolin'!AC35+'12 43'!AJ35)</f>
        <v>0</v>
      </c>
      <c r="AK35" s="710">
        <f t="shared" si="14"/>
        <v>0</v>
      </c>
      <c r="AL35" s="712">
        <f>SUM('12 41'!AL35+'12 40'!AL35+'Trim-H-L-Antolin'!AE35+'12 43'!AL35)</f>
        <v>0</v>
      </c>
      <c r="AM35" s="712">
        <f>SUM('12 41'!AM35+'12 40'!AM35+'Trim-H-L-Antolin'!AF35+'12 43'!AM35)</f>
        <v>0</v>
      </c>
      <c r="AN35" s="710">
        <f t="shared" si="15"/>
        <v>0</v>
      </c>
      <c r="AO35" s="688">
        <f t="shared" si="16"/>
        <v>0</v>
      </c>
      <c r="AP35" s="689">
        <f t="shared" si="16"/>
        <v>0</v>
      </c>
      <c r="AQ35" s="690">
        <f t="shared" si="17"/>
        <v>0</v>
      </c>
      <c r="AR35" s="712">
        <f>SUM('12 41'!AR35+'12 40'!AR35+'Trim-H-L-Antolin'!AH35+'12 43'!AR35)</f>
        <v>0</v>
      </c>
      <c r="AS35" s="712">
        <f>SUM('12 41'!AS35+'12 40'!AS35+'Trim-H-L-Antolin'!AI35+'12 43'!AS35)</f>
        <v>0</v>
      </c>
      <c r="AT35" s="710">
        <f t="shared" si="18"/>
        <v>0</v>
      </c>
      <c r="AU35" s="712">
        <f>SUM('12 41'!AU35+'12 40'!AU35+'Trim-H-L-Antolin'!AK35+'12 43'!AU35)</f>
        <v>0</v>
      </c>
      <c r="AV35" s="712">
        <f>SUM('12 41'!AV35+'12 40'!AV35+'Trim-H-L-Antolin'!AL35+'12 43'!AV35)</f>
        <v>0</v>
      </c>
      <c r="AW35" s="710">
        <f t="shared" si="19"/>
        <v>0</v>
      </c>
      <c r="AX35" s="712">
        <f>SUM('12 41'!AX35+'12 40'!AX35+'Trim-H-L-Antolin'!AN35+'12 43'!AX35)</f>
        <v>0</v>
      </c>
      <c r="AY35" s="712">
        <f>SUM('12 41'!AY35+'12 40'!AY35+'Trim-H-L-Antolin'!AO35+'12 43'!AY35)</f>
        <v>0</v>
      </c>
      <c r="AZ35" s="710">
        <f t="shared" si="20"/>
        <v>0</v>
      </c>
      <c r="BA35" s="688">
        <f t="shared" si="21"/>
        <v>0</v>
      </c>
      <c r="BB35" s="701">
        <f t="shared" si="21"/>
        <v>0</v>
      </c>
      <c r="BC35" s="706">
        <f t="shared" si="22"/>
        <v>0</v>
      </c>
      <c r="BD35" s="717">
        <f t="shared" si="30"/>
        <v>0</v>
      </c>
      <c r="BE35" s="712">
        <f t="shared" si="31"/>
        <v>0</v>
      </c>
      <c r="BF35" s="716">
        <f t="shared" si="25"/>
        <v>0</v>
      </c>
      <c r="BG35" s="717">
        <f t="shared" si="26"/>
        <v>0</v>
      </c>
      <c r="BH35" s="712">
        <f t="shared" si="27"/>
        <v>0</v>
      </c>
      <c r="BI35" s="716">
        <f t="shared" si="28"/>
        <v>0</v>
      </c>
      <c r="BJ35" s="541"/>
      <c r="BK35" s="380"/>
      <c r="BL35" s="380"/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</row>
    <row r="36" spans="1:79" s="383" customFormat="1" ht="33" customHeight="1">
      <c r="A36" s="388">
        <f t="shared" si="29"/>
        <v>30</v>
      </c>
      <c r="B36" s="384">
        <v>51603</v>
      </c>
      <c r="C36" s="536" t="s">
        <v>26</v>
      </c>
      <c r="D36" s="698" t="s">
        <v>280</v>
      </c>
      <c r="E36" s="713">
        <f>SUM('12 41'!E36+'12 40'!E36+'Trim-H-L-Antolin'!D36+'12 43'!E36)</f>
        <v>0</v>
      </c>
      <c r="F36" s="712">
        <f>SUM('12 41'!F36+'12 40'!F36+'Trim-H-L-Antolin'!E36+'12 43'!F36)</f>
        <v>0</v>
      </c>
      <c r="G36" s="709">
        <f t="shared" si="0"/>
        <v>0</v>
      </c>
      <c r="H36" s="713">
        <f>SUM('12 41'!H36+'12 40'!H36+'Trim-H-L-Antolin'!G36+'12 43'!H36)</f>
        <v>0</v>
      </c>
      <c r="I36" s="712">
        <f>SUM('12 41'!I36+'12 40'!I36+'Trim-H-L-Antolin'!H36+'12 43'!I36)</f>
        <v>0</v>
      </c>
      <c r="J36" s="709">
        <f t="shared" si="1"/>
        <v>0</v>
      </c>
      <c r="K36" s="713">
        <f>SUM('12 41'!K36+'12 40'!K36+'Trim-H-L-Antolin'!J36+'12 43'!K36)</f>
        <v>0</v>
      </c>
      <c r="L36" s="712">
        <f>SUM('12 41'!L36+'12 40'!L36+'Trim-H-L-Antolin'!K36+'12 43'!L36)</f>
        <v>0</v>
      </c>
      <c r="M36" s="714">
        <f t="shared" si="2"/>
        <v>0</v>
      </c>
      <c r="N36" s="688">
        <f t="shared" si="3"/>
        <v>0</v>
      </c>
      <c r="O36" s="689">
        <f t="shared" si="3"/>
        <v>0</v>
      </c>
      <c r="P36" s="690">
        <f t="shared" si="4"/>
        <v>0</v>
      </c>
      <c r="Q36" s="713">
        <f>SUM('12 41'!Q36+'12 40'!Q36+'Trim-H-L-Antolin'!M36+'12 43'!Q36)</f>
        <v>0</v>
      </c>
      <c r="R36" s="712">
        <f>SUM('12 41'!R36+'12 40'!R36+'Trim-H-L-Antolin'!N36+'12 43'!R36)</f>
        <v>0</v>
      </c>
      <c r="S36" s="709">
        <f t="shared" si="5"/>
        <v>0</v>
      </c>
      <c r="T36" s="713">
        <f>SUM('12 41'!T36+'12 40'!T36+'Trim-H-L-Antolin'!P36+'12 43'!T36)</f>
        <v>0</v>
      </c>
      <c r="U36" s="712">
        <f>SUM('12 41'!U36+'12 40'!U36+'Trim-H-L-Antolin'!Q36+'12 43'!U36)</f>
        <v>0</v>
      </c>
      <c r="V36" s="709">
        <f t="shared" si="6"/>
        <v>0</v>
      </c>
      <c r="W36" s="713">
        <f>SUM('12 41'!W36+'12 40'!W36+'Trim-H-L-Antolin'!S36+'12 43'!W36)</f>
        <v>0</v>
      </c>
      <c r="X36" s="712">
        <f>SUM('12 41'!X36+'12 40'!X36+'Trim-H-L-Antolin'!T36+'12 43'!X36)</f>
        <v>0</v>
      </c>
      <c r="Y36" s="714">
        <f t="shared" si="7"/>
        <v>0</v>
      </c>
      <c r="Z36" s="688">
        <f t="shared" si="8"/>
        <v>0</v>
      </c>
      <c r="AA36" s="701">
        <f t="shared" si="8"/>
        <v>0</v>
      </c>
      <c r="AB36" s="690">
        <f t="shared" si="9"/>
        <v>0</v>
      </c>
      <c r="AC36" s="713">
        <f t="shared" si="10"/>
        <v>0</v>
      </c>
      <c r="AD36" s="712">
        <f t="shared" si="11"/>
        <v>0</v>
      </c>
      <c r="AE36" s="710">
        <f t="shared" si="12"/>
        <v>0</v>
      </c>
      <c r="AF36" s="712">
        <f>SUM('12 41'!AF36+'12 40'!AF36+'Trim-H-L-Antolin'!Y36+'12 43'!AF36)</f>
        <v>0</v>
      </c>
      <c r="AG36" s="712">
        <f>SUM('12 41'!AG36+'12 40'!AG36+'Trim-H-L-Antolin'!Z36+'12 43'!AG36)</f>
        <v>0</v>
      </c>
      <c r="AH36" s="710">
        <f t="shared" si="13"/>
        <v>0</v>
      </c>
      <c r="AI36" s="712">
        <f>SUM('12 41'!AI36+'12 40'!AI36+'Trim-H-L-Antolin'!AB36+'12 43'!AI36)</f>
        <v>0</v>
      </c>
      <c r="AJ36" s="712">
        <f>SUM('12 41'!AJ36+'12 40'!AJ36+'Trim-H-L-Antolin'!AC36+'12 43'!AJ36)</f>
        <v>0</v>
      </c>
      <c r="AK36" s="710">
        <f t="shared" si="14"/>
        <v>0</v>
      </c>
      <c r="AL36" s="712">
        <f>SUM('12 41'!AL36+'12 40'!AL36+'Trim-H-L-Antolin'!AE36+'12 43'!AL36)</f>
        <v>0</v>
      </c>
      <c r="AM36" s="712">
        <f>SUM('12 41'!AM36+'12 40'!AM36+'Trim-H-L-Antolin'!AF36+'12 43'!AM36)</f>
        <v>0</v>
      </c>
      <c r="AN36" s="710">
        <f t="shared" si="15"/>
        <v>0</v>
      </c>
      <c r="AO36" s="688">
        <f t="shared" si="16"/>
        <v>0</v>
      </c>
      <c r="AP36" s="689">
        <f t="shared" si="16"/>
        <v>0</v>
      </c>
      <c r="AQ36" s="690">
        <f t="shared" si="17"/>
        <v>0</v>
      </c>
      <c r="AR36" s="712">
        <f>SUM('12 41'!AR36+'12 40'!AR36+'Trim-H-L-Antolin'!AH36+'12 43'!AR36)</f>
        <v>0</v>
      </c>
      <c r="AS36" s="712">
        <f>SUM('12 41'!AS36+'12 40'!AS36+'Trim-H-L-Antolin'!AI36+'12 43'!AS36)</f>
        <v>0</v>
      </c>
      <c r="AT36" s="710">
        <f t="shared" si="18"/>
        <v>0</v>
      </c>
      <c r="AU36" s="712">
        <f>SUM('12 41'!AU36+'12 40'!AU36+'Trim-H-L-Antolin'!AK36+'12 43'!AU36)</f>
        <v>0</v>
      </c>
      <c r="AV36" s="712">
        <f>SUM('12 41'!AV36+'12 40'!AV36+'Trim-H-L-Antolin'!AL36+'12 43'!AV36)</f>
        <v>0</v>
      </c>
      <c r="AW36" s="710">
        <f t="shared" si="19"/>
        <v>0</v>
      </c>
      <c r="AX36" s="712">
        <f>SUM('12 41'!AX36+'12 40'!AX36+'Trim-H-L-Antolin'!AN36+'12 43'!AX36)</f>
        <v>0</v>
      </c>
      <c r="AY36" s="712">
        <f>SUM('12 41'!AY36+'12 40'!AY36+'Trim-H-L-Antolin'!AO36+'12 43'!AY36)</f>
        <v>0</v>
      </c>
      <c r="AZ36" s="710">
        <f t="shared" si="20"/>
        <v>0</v>
      </c>
      <c r="BA36" s="688">
        <f t="shared" si="21"/>
        <v>0</v>
      </c>
      <c r="BB36" s="701">
        <f t="shared" si="21"/>
        <v>0</v>
      </c>
      <c r="BC36" s="706">
        <f t="shared" si="22"/>
        <v>0</v>
      </c>
      <c r="BD36" s="717">
        <f t="shared" si="30"/>
        <v>0</v>
      </c>
      <c r="BE36" s="712">
        <f t="shared" si="31"/>
        <v>0</v>
      </c>
      <c r="BF36" s="716">
        <f t="shared" si="25"/>
        <v>0</v>
      </c>
      <c r="BG36" s="717">
        <f t="shared" si="26"/>
        <v>0</v>
      </c>
      <c r="BH36" s="712">
        <f t="shared" si="27"/>
        <v>0</v>
      </c>
      <c r="BI36" s="716">
        <f t="shared" si="28"/>
        <v>0</v>
      </c>
      <c r="BJ36" s="541"/>
      <c r="BK36" s="380"/>
      <c r="BL36" s="380"/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</row>
    <row r="37" spans="1:79" s="383" customFormat="1" ht="33" customHeight="1">
      <c r="A37" s="388">
        <f t="shared" si="29"/>
        <v>31</v>
      </c>
      <c r="B37" s="384">
        <v>51604</v>
      </c>
      <c r="C37" s="536" t="s">
        <v>27</v>
      </c>
      <c r="D37" s="698" t="s">
        <v>281</v>
      </c>
      <c r="E37" s="713">
        <f>SUM('12 41'!E37+'12 40'!E37+'Trim-H-L-Antolin'!D37+'12 43'!E37)</f>
        <v>0</v>
      </c>
      <c r="F37" s="712">
        <f>SUM('12 41'!F37+'12 40'!F37+'Trim-H-L-Antolin'!E37+'12 43'!F37)</f>
        <v>0</v>
      </c>
      <c r="G37" s="709">
        <f t="shared" si="0"/>
        <v>0</v>
      </c>
      <c r="H37" s="713">
        <f>SUM('12 41'!H37+'12 40'!H37+'Trim-H-L-Antolin'!G37+'12 43'!H37)</f>
        <v>0</v>
      </c>
      <c r="I37" s="712">
        <f>SUM('12 41'!I37+'12 40'!I37+'Trim-H-L-Antolin'!H37+'12 43'!I37)</f>
        <v>0</v>
      </c>
      <c r="J37" s="709">
        <f t="shared" si="1"/>
        <v>0</v>
      </c>
      <c r="K37" s="713">
        <f>SUM('12 41'!K37+'12 40'!K37+'Trim-H-L-Antolin'!J37+'12 43'!K37)</f>
        <v>0</v>
      </c>
      <c r="L37" s="712">
        <f>SUM('12 41'!L37+'12 40'!L37+'Trim-H-L-Antolin'!K37+'12 43'!L37)</f>
        <v>0</v>
      </c>
      <c r="M37" s="714">
        <f t="shared" si="2"/>
        <v>0</v>
      </c>
      <c r="N37" s="688">
        <f t="shared" si="3"/>
        <v>0</v>
      </c>
      <c r="O37" s="689">
        <f t="shared" si="3"/>
        <v>0</v>
      </c>
      <c r="P37" s="690">
        <f t="shared" si="4"/>
        <v>0</v>
      </c>
      <c r="Q37" s="713">
        <f>SUM('12 41'!Q37+'12 40'!Q37+'Trim-H-L-Antolin'!M37+'12 43'!Q37)</f>
        <v>0</v>
      </c>
      <c r="R37" s="712">
        <f>SUM('12 41'!R37+'12 40'!R37+'Trim-H-L-Antolin'!N37+'12 43'!R37)</f>
        <v>0</v>
      </c>
      <c r="S37" s="709">
        <f t="shared" si="5"/>
        <v>0</v>
      </c>
      <c r="T37" s="713">
        <f>SUM('12 41'!T37+'12 40'!T37+'Trim-H-L-Antolin'!P37+'12 43'!T37)</f>
        <v>0</v>
      </c>
      <c r="U37" s="712">
        <f>SUM('12 41'!U37+'12 40'!U37+'Trim-H-L-Antolin'!Q37+'12 43'!U37)</f>
        <v>0</v>
      </c>
      <c r="V37" s="709">
        <f t="shared" si="6"/>
        <v>0</v>
      </c>
      <c r="W37" s="713">
        <f>SUM('12 41'!W37+'12 40'!W37+'Trim-H-L-Antolin'!S37+'12 43'!W37)</f>
        <v>0</v>
      </c>
      <c r="X37" s="712">
        <f>SUM('12 41'!X37+'12 40'!X37+'Trim-H-L-Antolin'!T37+'12 43'!X37)</f>
        <v>0</v>
      </c>
      <c r="Y37" s="714">
        <f t="shared" si="7"/>
        <v>0</v>
      </c>
      <c r="Z37" s="688">
        <f t="shared" si="8"/>
        <v>0</v>
      </c>
      <c r="AA37" s="701">
        <f t="shared" si="8"/>
        <v>0</v>
      </c>
      <c r="AB37" s="690">
        <f t="shared" si="9"/>
        <v>0</v>
      </c>
      <c r="AC37" s="713">
        <f t="shared" si="10"/>
        <v>0</v>
      </c>
      <c r="AD37" s="712">
        <f t="shared" si="11"/>
        <v>0</v>
      </c>
      <c r="AE37" s="710">
        <f t="shared" si="12"/>
        <v>0</v>
      </c>
      <c r="AF37" s="712">
        <f>SUM('12 41'!AF37+'12 40'!AF37+'Trim-H-L-Antolin'!Y37+'12 43'!AF37)</f>
        <v>0</v>
      </c>
      <c r="AG37" s="712">
        <f>SUM('12 41'!AG37+'12 40'!AG37+'Trim-H-L-Antolin'!Z37+'12 43'!AG37)</f>
        <v>0</v>
      </c>
      <c r="AH37" s="710">
        <f t="shared" si="13"/>
        <v>0</v>
      </c>
      <c r="AI37" s="712">
        <f>SUM('12 41'!AI37+'12 40'!AI37+'Trim-H-L-Antolin'!AB37+'12 43'!AI37)</f>
        <v>0</v>
      </c>
      <c r="AJ37" s="712">
        <f>SUM('12 41'!AJ37+'12 40'!AJ37+'Trim-H-L-Antolin'!AC37+'12 43'!AJ37)</f>
        <v>0</v>
      </c>
      <c r="AK37" s="710">
        <f t="shared" si="14"/>
        <v>0</v>
      </c>
      <c r="AL37" s="712">
        <f>SUM('12 41'!AL37+'12 40'!AL37+'Trim-H-L-Antolin'!AE37+'12 43'!AL37)</f>
        <v>0</v>
      </c>
      <c r="AM37" s="712">
        <f>SUM('12 41'!AM37+'12 40'!AM37+'Trim-H-L-Antolin'!AF37+'12 43'!AM37)</f>
        <v>0</v>
      </c>
      <c r="AN37" s="710">
        <f t="shared" si="15"/>
        <v>0</v>
      </c>
      <c r="AO37" s="688">
        <f t="shared" si="16"/>
        <v>0</v>
      </c>
      <c r="AP37" s="689">
        <f t="shared" si="16"/>
        <v>0</v>
      </c>
      <c r="AQ37" s="690">
        <f t="shared" si="17"/>
        <v>0</v>
      </c>
      <c r="AR37" s="712">
        <f>SUM('12 41'!AR37+'12 40'!AR37+'Trim-H-L-Antolin'!AH37+'12 43'!AR37)</f>
        <v>0</v>
      </c>
      <c r="AS37" s="712">
        <f>SUM('12 41'!AS37+'12 40'!AS37+'Trim-H-L-Antolin'!AI37+'12 43'!AS37)</f>
        <v>0</v>
      </c>
      <c r="AT37" s="710">
        <f t="shared" si="18"/>
        <v>0</v>
      </c>
      <c r="AU37" s="712">
        <f>SUM('12 41'!AU37+'12 40'!AU37+'Trim-H-L-Antolin'!AK37+'12 43'!AU37)</f>
        <v>0</v>
      </c>
      <c r="AV37" s="712">
        <f>SUM('12 41'!AV37+'12 40'!AV37+'Trim-H-L-Antolin'!AL37+'12 43'!AV37)</f>
        <v>0</v>
      </c>
      <c r="AW37" s="710">
        <f t="shared" si="19"/>
        <v>0</v>
      </c>
      <c r="AX37" s="712">
        <f>SUM('12 41'!AX37+'12 40'!AX37+'Trim-H-L-Antolin'!AN37+'12 43'!AX37)</f>
        <v>0</v>
      </c>
      <c r="AY37" s="712">
        <f>SUM('12 41'!AY37+'12 40'!AY37+'Trim-H-L-Antolin'!AO37+'12 43'!AY37)</f>
        <v>0</v>
      </c>
      <c r="AZ37" s="710">
        <f t="shared" si="20"/>
        <v>0</v>
      </c>
      <c r="BA37" s="688">
        <f t="shared" si="21"/>
        <v>0</v>
      </c>
      <c r="BB37" s="701">
        <f t="shared" si="21"/>
        <v>0</v>
      </c>
      <c r="BC37" s="706">
        <f t="shared" si="22"/>
        <v>0</v>
      </c>
      <c r="BD37" s="717">
        <f t="shared" si="30"/>
        <v>0</v>
      </c>
      <c r="BE37" s="712">
        <f t="shared" si="31"/>
        <v>0</v>
      </c>
      <c r="BF37" s="716">
        <f t="shared" si="25"/>
        <v>0</v>
      </c>
      <c r="BG37" s="717">
        <f t="shared" si="26"/>
        <v>0</v>
      </c>
      <c r="BH37" s="712">
        <f t="shared" si="27"/>
        <v>0</v>
      </c>
      <c r="BI37" s="716">
        <f t="shared" si="28"/>
        <v>0</v>
      </c>
      <c r="BJ37" s="541"/>
      <c r="BK37" s="380"/>
      <c r="BL37" s="380"/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</row>
    <row r="38" spans="1:79" s="383" customFormat="1" ht="33" customHeight="1">
      <c r="A38" s="388">
        <f t="shared" si="29"/>
        <v>32</v>
      </c>
      <c r="B38" s="384">
        <v>51605</v>
      </c>
      <c r="C38" s="536" t="s">
        <v>28</v>
      </c>
      <c r="D38" s="698" t="s">
        <v>282</v>
      </c>
      <c r="E38" s="713">
        <f>SUM('12 41'!E38+'12 40'!E38+'Trim-H-L-Antolin'!D38+'12 43'!E38)</f>
        <v>0</v>
      </c>
      <c r="F38" s="712">
        <f>SUM('12 41'!F38+'12 40'!F38+'Trim-H-L-Antolin'!E38+'12 43'!F38)</f>
        <v>0</v>
      </c>
      <c r="G38" s="709">
        <f t="shared" si="0"/>
        <v>0</v>
      </c>
      <c r="H38" s="713">
        <f>SUM('12 41'!H38+'12 40'!H38+'Trim-H-L-Antolin'!G38+'12 43'!H38)</f>
        <v>0</v>
      </c>
      <c r="I38" s="712">
        <f>SUM('12 41'!I38+'12 40'!I38+'Trim-H-L-Antolin'!H38+'12 43'!I38)</f>
        <v>0</v>
      </c>
      <c r="J38" s="709">
        <f t="shared" si="1"/>
        <v>0</v>
      </c>
      <c r="K38" s="713">
        <f>SUM('12 41'!K38+'12 40'!K38+'Trim-H-L-Antolin'!J38+'12 43'!K38)</f>
        <v>0</v>
      </c>
      <c r="L38" s="712">
        <f>SUM('12 41'!L38+'12 40'!L38+'Trim-H-L-Antolin'!K38+'12 43'!L38)</f>
        <v>0</v>
      </c>
      <c r="M38" s="714">
        <f t="shared" si="2"/>
        <v>0</v>
      </c>
      <c r="N38" s="688">
        <f t="shared" si="3"/>
        <v>0</v>
      </c>
      <c r="O38" s="689">
        <f t="shared" si="3"/>
        <v>0</v>
      </c>
      <c r="P38" s="690">
        <f t="shared" si="4"/>
        <v>0</v>
      </c>
      <c r="Q38" s="713">
        <f>SUM('12 41'!Q38+'12 40'!Q38+'Trim-H-L-Antolin'!M38+'12 43'!Q38)</f>
        <v>0</v>
      </c>
      <c r="R38" s="712">
        <f>SUM('12 41'!R38+'12 40'!R38+'Trim-H-L-Antolin'!N38+'12 43'!R38)</f>
        <v>0</v>
      </c>
      <c r="S38" s="709">
        <f t="shared" si="5"/>
        <v>0</v>
      </c>
      <c r="T38" s="713">
        <f>SUM('12 41'!T38+'12 40'!T38+'Trim-H-L-Antolin'!P38+'12 43'!T38)</f>
        <v>0</v>
      </c>
      <c r="U38" s="712">
        <f>SUM('12 41'!U38+'12 40'!U38+'Trim-H-L-Antolin'!Q38+'12 43'!U38)</f>
        <v>0</v>
      </c>
      <c r="V38" s="709">
        <f t="shared" si="6"/>
        <v>0</v>
      </c>
      <c r="W38" s="713">
        <f>SUM('12 41'!W38+'12 40'!W38+'Trim-H-L-Antolin'!S38+'12 43'!W38)</f>
        <v>0</v>
      </c>
      <c r="X38" s="712">
        <f>SUM('12 41'!X38+'12 40'!X38+'Trim-H-L-Antolin'!T38+'12 43'!X38)</f>
        <v>0</v>
      </c>
      <c r="Y38" s="714">
        <f t="shared" si="7"/>
        <v>0</v>
      </c>
      <c r="Z38" s="688">
        <f t="shared" si="8"/>
        <v>0</v>
      </c>
      <c r="AA38" s="701">
        <f t="shared" si="8"/>
        <v>0</v>
      </c>
      <c r="AB38" s="690">
        <f t="shared" si="9"/>
        <v>0</v>
      </c>
      <c r="AC38" s="713">
        <f t="shared" si="10"/>
        <v>0</v>
      </c>
      <c r="AD38" s="712">
        <f t="shared" si="11"/>
        <v>0</v>
      </c>
      <c r="AE38" s="710">
        <f t="shared" si="12"/>
        <v>0</v>
      </c>
      <c r="AF38" s="712">
        <f>SUM('12 41'!AF38+'12 40'!AF38+'Trim-H-L-Antolin'!Y38+'12 43'!AF38)</f>
        <v>0</v>
      </c>
      <c r="AG38" s="712">
        <f>SUM('12 41'!AG38+'12 40'!AG38+'Trim-H-L-Antolin'!Z38+'12 43'!AG38)</f>
        <v>0</v>
      </c>
      <c r="AH38" s="710">
        <f t="shared" si="13"/>
        <v>0</v>
      </c>
      <c r="AI38" s="712">
        <f>SUM('12 41'!AI38+'12 40'!AI38+'Trim-H-L-Antolin'!AB38+'12 43'!AI38)</f>
        <v>0</v>
      </c>
      <c r="AJ38" s="712">
        <f>SUM('12 41'!AJ38+'12 40'!AJ38+'Trim-H-L-Antolin'!AC38+'12 43'!AJ38)</f>
        <v>0</v>
      </c>
      <c r="AK38" s="710">
        <f t="shared" si="14"/>
        <v>0</v>
      </c>
      <c r="AL38" s="712">
        <f>SUM('12 41'!AL38+'12 40'!AL38+'Trim-H-L-Antolin'!AE38+'12 43'!AL38)</f>
        <v>0</v>
      </c>
      <c r="AM38" s="712">
        <f>SUM('12 41'!AM38+'12 40'!AM38+'Trim-H-L-Antolin'!AF38+'12 43'!AM38)</f>
        <v>0</v>
      </c>
      <c r="AN38" s="710">
        <f t="shared" si="15"/>
        <v>0</v>
      </c>
      <c r="AO38" s="688">
        <f t="shared" si="16"/>
        <v>0</v>
      </c>
      <c r="AP38" s="689">
        <f t="shared" si="16"/>
        <v>0</v>
      </c>
      <c r="AQ38" s="690">
        <f t="shared" si="17"/>
        <v>0</v>
      </c>
      <c r="AR38" s="712">
        <f>SUM('12 41'!AR38+'12 40'!AR38+'Trim-H-L-Antolin'!AH38+'12 43'!AR38)</f>
        <v>0</v>
      </c>
      <c r="AS38" s="712">
        <f>SUM('12 41'!AS38+'12 40'!AS38+'Trim-H-L-Antolin'!AI38+'12 43'!AS38)</f>
        <v>0</v>
      </c>
      <c r="AT38" s="710">
        <f t="shared" si="18"/>
        <v>0</v>
      </c>
      <c r="AU38" s="712">
        <f>SUM('12 41'!AU38+'12 40'!AU38+'Trim-H-L-Antolin'!AK38+'12 43'!AU38)</f>
        <v>0</v>
      </c>
      <c r="AV38" s="712">
        <f>SUM('12 41'!AV38+'12 40'!AV38+'Trim-H-L-Antolin'!AL38+'12 43'!AV38)</f>
        <v>0</v>
      </c>
      <c r="AW38" s="710">
        <f t="shared" si="19"/>
        <v>0</v>
      </c>
      <c r="AX38" s="712">
        <f>SUM('12 41'!AX38+'12 40'!AX38+'Trim-H-L-Antolin'!AN38+'12 43'!AX38)</f>
        <v>0</v>
      </c>
      <c r="AY38" s="712">
        <f>SUM('12 41'!AY38+'12 40'!AY38+'Trim-H-L-Antolin'!AO38+'12 43'!AY38)</f>
        <v>0</v>
      </c>
      <c r="AZ38" s="710">
        <f t="shared" si="20"/>
        <v>0</v>
      </c>
      <c r="BA38" s="688">
        <f t="shared" si="21"/>
        <v>0</v>
      </c>
      <c r="BB38" s="701">
        <f t="shared" si="21"/>
        <v>0</v>
      </c>
      <c r="BC38" s="706">
        <f t="shared" si="22"/>
        <v>0</v>
      </c>
      <c r="BD38" s="717">
        <f t="shared" si="30"/>
        <v>0</v>
      </c>
      <c r="BE38" s="712">
        <f t="shared" si="31"/>
        <v>0</v>
      </c>
      <c r="BF38" s="716">
        <f t="shared" si="25"/>
        <v>0</v>
      </c>
      <c r="BG38" s="717">
        <f t="shared" si="26"/>
        <v>0</v>
      </c>
      <c r="BH38" s="712">
        <f t="shared" si="27"/>
        <v>0</v>
      </c>
      <c r="BI38" s="716">
        <f t="shared" si="28"/>
        <v>0</v>
      </c>
      <c r="BJ38" s="541"/>
      <c r="BK38" s="380"/>
      <c r="BL38" s="380"/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</row>
    <row r="39" spans="1:79" s="383" customFormat="1" ht="33" customHeight="1">
      <c r="A39" s="388">
        <f t="shared" si="29"/>
        <v>33</v>
      </c>
      <c r="B39" s="384">
        <v>51606</v>
      </c>
      <c r="C39" s="536" t="s">
        <v>29</v>
      </c>
      <c r="D39" s="698" t="s">
        <v>283</v>
      </c>
      <c r="E39" s="713">
        <f>SUM('12 41'!E39+'12 40'!E39+'Trim-H-L-Antolin'!D39+'12 43'!E39)</f>
        <v>0</v>
      </c>
      <c r="F39" s="712">
        <f>SUM('12 41'!F39+'12 40'!F39+'Trim-H-L-Antolin'!E39+'12 43'!F39)</f>
        <v>0</v>
      </c>
      <c r="G39" s="709">
        <f t="shared" si="0"/>
        <v>0</v>
      </c>
      <c r="H39" s="713">
        <f>SUM('12 41'!H39+'12 40'!H39+'Trim-H-L-Antolin'!G39+'12 43'!H39)</f>
        <v>0</v>
      </c>
      <c r="I39" s="712">
        <f>SUM('12 41'!I39+'12 40'!I39+'Trim-H-L-Antolin'!H39+'12 43'!I39)</f>
        <v>0</v>
      </c>
      <c r="J39" s="709">
        <f t="shared" si="1"/>
        <v>0</v>
      </c>
      <c r="K39" s="713">
        <f>SUM('12 41'!K39+'12 40'!K39+'Trim-H-L-Antolin'!J39+'12 43'!K39)</f>
        <v>0</v>
      </c>
      <c r="L39" s="712">
        <f>SUM('12 41'!L39+'12 40'!L39+'Trim-H-L-Antolin'!K39+'12 43'!L39)</f>
        <v>0</v>
      </c>
      <c r="M39" s="714">
        <f t="shared" si="2"/>
        <v>0</v>
      </c>
      <c r="N39" s="688">
        <f t="shared" si="3"/>
        <v>0</v>
      </c>
      <c r="O39" s="689">
        <f t="shared" si="3"/>
        <v>0</v>
      </c>
      <c r="P39" s="690">
        <f t="shared" si="4"/>
        <v>0</v>
      </c>
      <c r="Q39" s="713">
        <f>SUM('12 41'!Q39+'12 40'!Q39+'Trim-H-L-Antolin'!M39+'12 43'!Q39)</f>
        <v>0</v>
      </c>
      <c r="R39" s="712">
        <f>SUM('12 41'!R39+'12 40'!R39+'Trim-H-L-Antolin'!N39+'12 43'!R39)</f>
        <v>0</v>
      </c>
      <c r="S39" s="709">
        <f t="shared" si="5"/>
        <v>0</v>
      </c>
      <c r="T39" s="713">
        <f>SUM('12 41'!T39+'12 40'!T39+'Trim-H-L-Antolin'!P39+'12 43'!T39)</f>
        <v>0</v>
      </c>
      <c r="U39" s="712">
        <f>SUM('12 41'!U39+'12 40'!U39+'Trim-H-L-Antolin'!Q39+'12 43'!U39)</f>
        <v>0</v>
      </c>
      <c r="V39" s="709">
        <f t="shared" si="6"/>
        <v>0</v>
      </c>
      <c r="W39" s="713">
        <f>SUM('12 41'!W39+'12 40'!W39+'Trim-H-L-Antolin'!S39+'12 43'!W39)</f>
        <v>0</v>
      </c>
      <c r="X39" s="712">
        <f>SUM('12 41'!X39+'12 40'!X39+'Trim-H-L-Antolin'!T39+'12 43'!X39)</f>
        <v>0</v>
      </c>
      <c r="Y39" s="714">
        <f t="shared" si="7"/>
        <v>0</v>
      </c>
      <c r="Z39" s="688">
        <f t="shared" si="8"/>
        <v>0</v>
      </c>
      <c r="AA39" s="701">
        <f t="shared" si="8"/>
        <v>0</v>
      </c>
      <c r="AB39" s="690">
        <f t="shared" si="9"/>
        <v>0</v>
      </c>
      <c r="AC39" s="713">
        <f t="shared" si="10"/>
        <v>0</v>
      </c>
      <c r="AD39" s="712">
        <f t="shared" si="11"/>
        <v>0</v>
      </c>
      <c r="AE39" s="710">
        <f t="shared" si="12"/>
        <v>0</v>
      </c>
      <c r="AF39" s="712">
        <f>SUM('12 41'!AF39+'12 40'!AF39+'Trim-H-L-Antolin'!Y39+'12 43'!AF39)</f>
        <v>0</v>
      </c>
      <c r="AG39" s="712">
        <f>SUM('12 41'!AG39+'12 40'!AG39+'Trim-H-L-Antolin'!Z39+'12 43'!AG39)</f>
        <v>0</v>
      </c>
      <c r="AH39" s="710">
        <f t="shared" si="13"/>
        <v>0</v>
      </c>
      <c r="AI39" s="712">
        <f>SUM('12 41'!AI39+'12 40'!AI39+'Trim-H-L-Antolin'!AB39+'12 43'!AI39)</f>
        <v>0</v>
      </c>
      <c r="AJ39" s="712">
        <f>SUM('12 41'!AJ39+'12 40'!AJ39+'Trim-H-L-Antolin'!AC39+'12 43'!AJ39)</f>
        <v>0</v>
      </c>
      <c r="AK39" s="710">
        <f t="shared" si="14"/>
        <v>0</v>
      </c>
      <c r="AL39" s="712">
        <f>SUM('12 41'!AL39+'12 40'!AL39+'Trim-H-L-Antolin'!AE39+'12 43'!AL39)</f>
        <v>0</v>
      </c>
      <c r="AM39" s="712">
        <f>SUM('12 41'!AM39+'12 40'!AM39+'Trim-H-L-Antolin'!AF39+'12 43'!AM39)</f>
        <v>0</v>
      </c>
      <c r="AN39" s="710">
        <f t="shared" si="15"/>
        <v>0</v>
      </c>
      <c r="AO39" s="688">
        <f t="shared" si="16"/>
        <v>0</v>
      </c>
      <c r="AP39" s="689">
        <f t="shared" si="16"/>
        <v>0</v>
      </c>
      <c r="AQ39" s="690">
        <f t="shared" si="17"/>
        <v>0</v>
      </c>
      <c r="AR39" s="712">
        <f>SUM('12 41'!AR39+'12 40'!AR39+'Trim-H-L-Antolin'!AH39+'12 43'!AR39)</f>
        <v>0</v>
      </c>
      <c r="AS39" s="712">
        <f>SUM('12 41'!AS39+'12 40'!AS39+'Trim-H-L-Antolin'!AI39+'12 43'!AS39)</f>
        <v>0</v>
      </c>
      <c r="AT39" s="710">
        <f t="shared" si="18"/>
        <v>0</v>
      </c>
      <c r="AU39" s="712">
        <f>SUM('12 41'!AU39+'12 40'!AU39+'Trim-H-L-Antolin'!AK39+'12 43'!AU39)</f>
        <v>0</v>
      </c>
      <c r="AV39" s="712">
        <f>SUM('12 41'!AV39+'12 40'!AV39+'Trim-H-L-Antolin'!AL39+'12 43'!AV39)</f>
        <v>0</v>
      </c>
      <c r="AW39" s="710">
        <f t="shared" si="19"/>
        <v>0</v>
      </c>
      <c r="AX39" s="712">
        <f>SUM('12 41'!AX39+'12 40'!AX39+'Trim-H-L-Antolin'!AN39+'12 43'!AX39)</f>
        <v>0</v>
      </c>
      <c r="AY39" s="712">
        <f>SUM('12 41'!AY39+'12 40'!AY39+'Trim-H-L-Antolin'!AO39+'12 43'!AY39)</f>
        <v>0</v>
      </c>
      <c r="AZ39" s="710">
        <f t="shared" si="20"/>
        <v>0</v>
      </c>
      <c r="BA39" s="688">
        <f t="shared" si="21"/>
        <v>0</v>
      </c>
      <c r="BB39" s="701">
        <f t="shared" si="21"/>
        <v>0</v>
      </c>
      <c r="BC39" s="706">
        <f t="shared" si="22"/>
        <v>0</v>
      </c>
      <c r="BD39" s="717">
        <f t="shared" si="30"/>
        <v>0</v>
      </c>
      <c r="BE39" s="712">
        <f t="shared" si="31"/>
        <v>0</v>
      </c>
      <c r="BF39" s="716">
        <f t="shared" si="25"/>
        <v>0</v>
      </c>
      <c r="BG39" s="717">
        <f t="shared" si="26"/>
        <v>0</v>
      </c>
      <c r="BH39" s="712">
        <f t="shared" si="27"/>
        <v>0</v>
      </c>
      <c r="BI39" s="716">
        <f t="shared" si="28"/>
        <v>0</v>
      </c>
      <c r="BJ39" s="541"/>
      <c r="BK39" s="380"/>
      <c r="BL39" s="380"/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</row>
    <row r="40" spans="1:79" s="383" customFormat="1" ht="33" customHeight="1">
      <c r="A40" s="388">
        <f t="shared" si="29"/>
        <v>34</v>
      </c>
      <c r="B40" s="384">
        <v>51607</v>
      </c>
      <c r="C40" s="536" t="s">
        <v>242</v>
      </c>
      <c r="D40" s="698" t="s">
        <v>284</v>
      </c>
      <c r="E40" s="713">
        <f>SUM('12 41'!E40+'12 40'!E40+'Trim-H-L-Antolin'!D40+'12 43'!E40)</f>
        <v>0</v>
      </c>
      <c r="F40" s="712">
        <f>SUM('12 41'!F40+'12 40'!F40+'Trim-H-L-Antolin'!E40+'12 43'!F40)</f>
        <v>0</v>
      </c>
      <c r="G40" s="709">
        <f t="shared" si="0"/>
        <v>0</v>
      </c>
      <c r="H40" s="713">
        <f>SUM('12 41'!H40+'12 40'!H40+'Trim-H-L-Antolin'!G40+'12 43'!H40)</f>
        <v>0</v>
      </c>
      <c r="I40" s="712">
        <f>SUM('12 41'!I40+'12 40'!I40+'Trim-H-L-Antolin'!H40+'12 43'!I40)</f>
        <v>0</v>
      </c>
      <c r="J40" s="709">
        <f t="shared" si="1"/>
        <v>0</v>
      </c>
      <c r="K40" s="713">
        <f>SUM('12 41'!K40+'12 40'!K40+'Trim-H-L-Antolin'!J40+'12 43'!K40)</f>
        <v>0</v>
      </c>
      <c r="L40" s="712">
        <f>SUM('12 41'!L40+'12 40'!L40+'Trim-H-L-Antolin'!K40+'12 43'!L40)</f>
        <v>0</v>
      </c>
      <c r="M40" s="714">
        <f t="shared" si="2"/>
        <v>0</v>
      </c>
      <c r="N40" s="688">
        <f t="shared" si="3"/>
        <v>0</v>
      </c>
      <c r="O40" s="689">
        <f t="shared" si="3"/>
        <v>0</v>
      </c>
      <c r="P40" s="690">
        <f t="shared" si="4"/>
        <v>0</v>
      </c>
      <c r="Q40" s="713">
        <f>SUM('12 41'!Q40+'12 40'!Q40+'Trim-H-L-Antolin'!M40+'12 43'!Q40)</f>
        <v>0</v>
      </c>
      <c r="R40" s="712">
        <f>SUM('12 41'!R40+'12 40'!R40+'Trim-H-L-Antolin'!N40+'12 43'!R40)</f>
        <v>0</v>
      </c>
      <c r="S40" s="709">
        <f t="shared" si="5"/>
        <v>0</v>
      </c>
      <c r="T40" s="713">
        <f>SUM('12 41'!T40+'12 40'!T40+'Trim-H-L-Antolin'!P40+'12 43'!T40)</f>
        <v>0</v>
      </c>
      <c r="U40" s="712">
        <f>SUM('12 41'!U40+'12 40'!U40+'Trim-H-L-Antolin'!Q40+'12 43'!U40)</f>
        <v>0</v>
      </c>
      <c r="V40" s="709">
        <f t="shared" si="6"/>
        <v>0</v>
      </c>
      <c r="W40" s="713">
        <f>SUM('12 41'!W40+'12 40'!W40+'Trim-H-L-Antolin'!S40+'12 43'!W40)</f>
        <v>0</v>
      </c>
      <c r="X40" s="712">
        <f>SUM('12 41'!X40+'12 40'!X40+'Trim-H-L-Antolin'!T40+'12 43'!X40)</f>
        <v>0</v>
      </c>
      <c r="Y40" s="714">
        <f t="shared" si="7"/>
        <v>0</v>
      </c>
      <c r="Z40" s="688">
        <f t="shared" si="8"/>
        <v>0</v>
      </c>
      <c r="AA40" s="701">
        <f t="shared" si="8"/>
        <v>0</v>
      </c>
      <c r="AB40" s="690">
        <f t="shared" si="9"/>
        <v>0</v>
      </c>
      <c r="AC40" s="713">
        <f t="shared" si="10"/>
        <v>0</v>
      </c>
      <c r="AD40" s="712">
        <f t="shared" si="11"/>
        <v>0</v>
      </c>
      <c r="AE40" s="710">
        <f t="shared" si="12"/>
        <v>0</v>
      </c>
      <c r="AF40" s="712">
        <f>SUM('12 41'!AF40+'12 40'!AF40+'Trim-H-L-Antolin'!Y40+'12 43'!AF40)</f>
        <v>0</v>
      </c>
      <c r="AG40" s="712">
        <f>SUM('12 41'!AG40+'12 40'!AG40+'Trim-H-L-Antolin'!Z40+'12 43'!AG40)</f>
        <v>0</v>
      </c>
      <c r="AH40" s="710">
        <f t="shared" si="13"/>
        <v>0</v>
      </c>
      <c r="AI40" s="712">
        <f>SUM('12 41'!AI40+'12 40'!AI40+'Trim-H-L-Antolin'!AB40+'12 43'!AI40)</f>
        <v>0</v>
      </c>
      <c r="AJ40" s="712">
        <f>SUM('12 41'!AJ40+'12 40'!AJ40+'Trim-H-L-Antolin'!AC40+'12 43'!AJ40)</f>
        <v>0</v>
      </c>
      <c r="AK40" s="710">
        <f t="shared" si="14"/>
        <v>0</v>
      </c>
      <c r="AL40" s="712">
        <f>SUM('12 41'!AL40+'12 40'!AL40+'Trim-H-L-Antolin'!AE40+'12 43'!AL40)</f>
        <v>0</v>
      </c>
      <c r="AM40" s="712">
        <f>SUM('12 41'!AM40+'12 40'!AM40+'Trim-H-L-Antolin'!AF40+'12 43'!AM40)</f>
        <v>0</v>
      </c>
      <c r="AN40" s="710">
        <f t="shared" si="15"/>
        <v>0</v>
      </c>
      <c r="AO40" s="688">
        <f t="shared" si="16"/>
        <v>0</v>
      </c>
      <c r="AP40" s="689">
        <f t="shared" si="16"/>
        <v>0</v>
      </c>
      <c r="AQ40" s="690">
        <f t="shared" si="17"/>
        <v>0</v>
      </c>
      <c r="AR40" s="712">
        <f>SUM('12 41'!AR40+'12 40'!AR40+'Trim-H-L-Antolin'!AH40+'12 43'!AR40)</f>
        <v>0</v>
      </c>
      <c r="AS40" s="712">
        <f>SUM('12 41'!AS40+'12 40'!AS40+'Trim-H-L-Antolin'!AI40+'12 43'!AS40)</f>
        <v>0</v>
      </c>
      <c r="AT40" s="710">
        <f t="shared" si="18"/>
        <v>0</v>
      </c>
      <c r="AU40" s="712">
        <f>SUM('12 41'!AU40+'12 40'!AU40+'Trim-H-L-Antolin'!AK40+'12 43'!AU40)</f>
        <v>0</v>
      </c>
      <c r="AV40" s="712">
        <f>SUM('12 41'!AV40+'12 40'!AV40+'Trim-H-L-Antolin'!AL40+'12 43'!AV40)</f>
        <v>0</v>
      </c>
      <c r="AW40" s="710">
        <f t="shared" si="19"/>
        <v>0</v>
      </c>
      <c r="AX40" s="712">
        <f>SUM('12 41'!AX40+'12 40'!AX40+'Trim-H-L-Antolin'!AN40+'12 43'!AX40)</f>
        <v>0</v>
      </c>
      <c r="AY40" s="712">
        <f>SUM('12 41'!AY40+'12 40'!AY40+'Trim-H-L-Antolin'!AO40+'12 43'!AY40)</f>
        <v>0</v>
      </c>
      <c r="AZ40" s="710">
        <f t="shared" si="20"/>
        <v>0</v>
      </c>
      <c r="BA40" s="688">
        <f t="shared" si="21"/>
        <v>0</v>
      </c>
      <c r="BB40" s="701">
        <f t="shared" si="21"/>
        <v>0</v>
      </c>
      <c r="BC40" s="706">
        <f t="shared" si="22"/>
        <v>0</v>
      </c>
      <c r="BD40" s="717">
        <f t="shared" si="30"/>
        <v>0</v>
      </c>
      <c r="BE40" s="712">
        <f t="shared" si="31"/>
        <v>0</v>
      </c>
      <c r="BF40" s="716">
        <f t="shared" si="25"/>
        <v>0</v>
      </c>
      <c r="BG40" s="717">
        <f t="shared" si="26"/>
        <v>0</v>
      </c>
      <c r="BH40" s="712">
        <f t="shared" si="27"/>
        <v>0</v>
      </c>
      <c r="BI40" s="716">
        <f t="shared" si="28"/>
        <v>0</v>
      </c>
      <c r="BJ40" s="541"/>
      <c r="BK40" s="380"/>
      <c r="BL40" s="380"/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</row>
    <row r="41" spans="1:79" s="383" customFormat="1" ht="33" customHeight="1">
      <c r="A41" s="388">
        <f t="shared" si="29"/>
        <v>35</v>
      </c>
      <c r="B41" s="384">
        <v>51608</v>
      </c>
      <c r="C41" s="536" t="s">
        <v>31</v>
      </c>
      <c r="D41" s="698" t="s">
        <v>285</v>
      </c>
      <c r="E41" s="713">
        <f>SUM('12 41'!E41+'12 40'!E41+'Trim-H-L-Antolin'!D41+'12 43'!E41)</f>
        <v>0</v>
      </c>
      <c r="F41" s="712">
        <f>SUM('12 41'!F41+'12 40'!F41+'Trim-H-L-Antolin'!E41+'12 43'!F41)</f>
        <v>0</v>
      </c>
      <c r="G41" s="709">
        <f t="shared" si="0"/>
        <v>0</v>
      </c>
      <c r="H41" s="713">
        <f>SUM('12 41'!H41+'12 40'!H41+'Trim-H-L-Antolin'!G41+'12 43'!H41)</f>
        <v>0</v>
      </c>
      <c r="I41" s="712">
        <f>SUM('12 41'!I41+'12 40'!I41+'Trim-H-L-Antolin'!H41+'12 43'!I41)</f>
        <v>0</v>
      </c>
      <c r="J41" s="709">
        <f t="shared" si="1"/>
        <v>0</v>
      </c>
      <c r="K41" s="713">
        <f>SUM('12 41'!K41+'12 40'!K41+'Trim-H-L-Antolin'!J41+'12 43'!K41)</f>
        <v>0</v>
      </c>
      <c r="L41" s="712">
        <f>SUM('12 41'!L41+'12 40'!L41+'Trim-H-L-Antolin'!K41+'12 43'!L41)</f>
        <v>0</v>
      </c>
      <c r="M41" s="714">
        <f t="shared" si="2"/>
        <v>0</v>
      </c>
      <c r="N41" s="688">
        <f t="shared" si="3"/>
        <v>0</v>
      </c>
      <c r="O41" s="689">
        <f t="shared" si="3"/>
        <v>0</v>
      </c>
      <c r="P41" s="690">
        <f t="shared" si="4"/>
        <v>0</v>
      </c>
      <c r="Q41" s="713">
        <f>SUM('12 41'!Q41+'12 40'!Q41+'Trim-H-L-Antolin'!M41+'12 43'!Q41)</f>
        <v>0</v>
      </c>
      <c r="R41" s="712">
        <f>SUM('12 41'!R41+'12 40'!R41+'Trim-H-L-Antolin'!N41+'12 43'!R41)</f>
        <v>0</v>
      </c>
      <c r="S41" s="709">
        <f t="shared" si="5"/>
        <v>0</v>
      </c>
      <c r="T41" s="713">
        <f>SUM('12 41'!T41+'12 40'!T41+'Trim-H-L-Antolin'!P41+'12 43'!T41)</f>
        <v>0</v>
      </c>
      <c r="U41" s="712">
        <f>SUM('12 41'!U41+'12 40'!U41+'Trim-H-L-Antolin'!Q41+'12 43'!U41)</f>
        <v>0</v>
      </c>
      <c r="V41" s="709">
        <f t="shared" si="6"/>
        <v>0</v>
      </c>
      <c r="W41" s="713">
        <f>SUM('12 41'!W41+'12 40'!W41+'Trim-H-L-Antolin'!S41+'12 43'!W41)</f>
        <v>0</v>
      </c>
      <c r="X41" s="712">
        <f>SUM('12 41'!X41+'12 40'!X41+'Trim-H-L-Antolin'!T41+'12 43'!X41)</f>
        <v>0</v>
      </c>
      <c r="Y41" s="714">
        <f t="shared" si="7"/>
        <v>0</v>
      </c>
      <c r="Z41" s="688">
        <f t="shared" si="8"/>
        <v>0</v>
      </c>
      <c r="AA41" s="701">
        <f t="shared" si="8"/>
        <v>0</v>
      </c>
      <c r="AB41" s="690">
        <f t="shared" si="9"/>
        <v>0</v>
      </c>
      <c r="AC41" s="713">
        <f t="shared" si="10"/>
        <v>0</v>
      </c>
      <c r="AD41" s="712">
        <f t="shared" si="11"/>
        <v>0</v>
      </c>
      <c r="AE41" s="710">
        <f t="shared" si="12"/>
        <v>0</v>
      </c>
      <c r="AF41" s="712">
        <f>SUM('12 41'!AF41+'12 40'!AF41+'Trim-H-L-Antolin'!Y41+'12 43'!AF41)</f>
        <v>0</v>
      </c>
      <c r="AG41" s="712">
        <f>SUM('12 41'!AG41+'12 40'!AG41+'Trim-H-L-Antolin'!Z41+'12 43'!AG41)</f>
        <v>0</v>
      </c>
      <c r="AH41" s="710">
        <f t="shared" si="13"/>
        <v>0</v>
      </c>
      <c r="AI41" s="712">
        <f>SUM('12 41'!AI41+'12 40'!AI41+'Trim-H-L-Antolin'!AB41+'12 43'!AI41)</f>
        <v>0</v>
      </c>
      <c r="AJ41" s="712">
        <f>SUM('12 41'!AJ41+'12 40'!AJ41+'Trim-H-L-Antolin'!AC41+'12 43'!AJ41)</f>
        <v>0</v>
      </c>
      <c r="AK41" s="710">
        <f t="shared" si="14"/>
        <v>0</v>
      </c>
      <c r="AL41" s="712">
        <f>SUM('12 41'!AL41+'12 40'!AL41+'Trim-H-L-Antolin'!AE41+'12 43'!AL41)</f>
        <v>0</v>
      </c>
      <c r="AM41" s="712">
        <f>SUM('12 41'!AM41+'12 40'!AM41+'Trim-H-L-Antolin'!AF41+'12 43'!AM41)</f>
        <v>0</v>
      </c>
      <c r="AN41" s="710">
        <f t="shared" si="15"/>
        <v>0</v>
      </c>
      <c r="AO41" s="688">
        <f t="shared" si="16"/>
        <v>0</v>
      </c>
      <c r="AP41" s="689">
        <f t="shared" si="16"/>
        <v>0</v>
      </c>
      <c r="AQ41" s="690">
        <f t="shared" si="17"/>
        <v>0</v>
      </c>
      <c r="AR41" s="712">
        <f>SUM('12 41'!AR41+'12 40'!AR41+'Trim-H-L-Antolin'!AH41+'12 43'!AR41)</f>
        <v>0</v>
      </c>
      <c r="AS41" s="712">
        <f>SUM('12 41'!AS41+'12 40'!AS41+'Trim-H-L-Antolin'!AI41+'12 43'!AS41)</f>
        <v>0</v>
      </c>
      <c r="AT41" s="710">
        <f t="shared" si="18"/>
        <v>0</v>
      </c>
      <c r="AU41" s="712">
        <f>SUM('12 41'!AU41+'12 40'!AU41+'Trim-H-L-Antolin'!AK41+'12 43'!AU41)</f>
        <v>0</v>
      </c>
      <c r="AV41" s="712">
        <f>SUM('12 41'!AV41+'12 40'!AV41+'Trim-H-L-Antolin'!AL41+'12 43'!AV41)</f>
        <v>0</v>
      </c>
      <c r="AW41" s="710">
        <f t="shared" si="19"/>
        <v>0</v>
      </c>
      <c r="AX41" s="712">
        <f>SUM('12 41'!AX41+'12 40'!AX41+'Trim-H-L-Antolin'!AN41+'12 43'!AX41)</f>
        <v>0</v>
      </c>
      <c r="AY41" s="712">
        <f>SUM('12 41'!AY41+'12 40'!AY41+'Trim-H-L-Antolin'!AO41+'12 43'!AY41)</f>
        <v>0</v>
      </c>
      <c r="AZ41" s="710">
        <f t="shared" si="20"/>
        <v>0</v>
      </c>
      <c r="BA41" s="688">
        <f t="shared" si="21"/>
        <v>0</v>
      </c>
      <c r="BB41" s="701">
        <f t="shared" si="21"/>
        <v>0</v>
      </c>
      <c r="BC41" s="706">
        <f t="shared" si="22"/>
        <v>0</v>
      </c>
      <c r="BD41" s="717">
        <f t="shared" si="30"/>
        <v>0</v>
      </c>
      <c r="BE41" s="712">
        <f t="shared" si="31"/>
        <v>0</v>
      </c>
      <c r="BF41" s="716">
        <f t="shared" si="25"/>
        <v>0</v>
      </c>
      <c r="BG41" s="717">
        <f t="shared" si="26"/>
        <v>0</v>
      </c>
      <c r="BH41" s="712">
        <f t="shared" si="27"/>
        <v>0</v>
      </c>
      <c r="BI41" s="716">
        <f t="shared" si="28"/>
        <v>0</v>
      </c>
      <c r="BJ41" s="541"/>
      <c r="BK41" s="380"/>
      <c r="BL41" s="380"/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</row>
    <row r="42" spans="1:79" s="383" customFormat="1" ht="33" customHeight="1">
      <c r="A42" s="388">
        <f t="shared" si="29"/>
        <v>36</v>
      </c>
      <c r="B42" s="384">
        <v>51609</v>
      </c>
      <c r="C42" s="536" t="s">
        <v>89</v>
      </c>
      <c r="D42" s="698" t="s">
        <v>286</v>
      </c>
      <c r="E42" s="713">
        <f>SUM('12 41'!E42+'12 40'!E42+'Trim-H-L-Antolin'!D42+'12 43'!E42)</f>
        <v>0</v>
      </c>
      <c r="F42" s="712">
        <f>SUM('12 41'!F42+'12 40'!F42+'Trim-H-L-Antolin'!E42+'12 43'!F42)</f>
        <v>0</v>
      </c>
      <c r="G42" s="709">
        <f t="shared" si="0"/>
        <v>0</v>
      </c>
      <c r="H42" s="713">
        <f>SUM('12 41'!H42+'12 40'!H42+'Trim-H-L-Antolin'!G42+'12 43'!H42)</f>
        <v>0</v>
      </c>
      <c r="I42" s="712">
        <f>SUM('12 41'!I42+'12 40'!I42+'Trim-H-L-Antolin'!H42+'12 43'!I42)</f>
        <v>0</v>
      </c>
      <c r="J42" s="709">
        <f t="shared" si="1"/>
        <v>0</v>
      </c>
      <c r="K42" s="713">
        <f>SUM('12 41'!K42+'12 40'!K42+'Trim-H-L-Antolin'!J42+'12 43'!K42)</f>
        <v>0</v>
      </c>
      <c r="L42" s="712">
        <f>SUM('12 41'!L42+'12 40'!L42+'Trim-H-L-Antolin'!K42+'12 43'!L42)</f>
        <v>0</v>
      </c>
      <c r="M42" s="714">
        <f t="shared" si="2"/>
        <v>0</v>
      </c>
      <c r="N42" s="688">
        <f t="shared" si="3"/>
        <v>0</v>
      </c>
      <c r="O42" s="689">
        <f t="shared" si="3"/>
        <v>0</v>
      </c>
      <c r="P42" s="690">
        <f t="shared" si="4"/>
        <v>0</v>
      </c>
      <c r="Q42" s="713">
        <f>SUM('12 41'!Q42+'12 40'!Q42+'Trim-H-L-Antolin'!M42+'12 43'!Q42)</f>
        <v>0</v>
      </c>
      <c r="R42" s="712">
        <f>SUM('12 41'!R42+'12 40'!R42+'Trim-H-L-Antolin'!N42+'12 43'!R42)</f>
        <v>0</v>
      </c>
      <c r="S42" s="709">
        <f t="shared" si="5"/>
        <v>0</v>
      </c>
      <c r="T42" s="713">
        <f>SUM('12 41'!T42+'12 40'!T42+'Trim-H-L-Antolin'!P42+'12 43'!T42)</f>
        <v>0</v>
      </c>
      <c r="U42" s="712">
        <f>SUM('12 41'!U42+'12 40'!U42+'Trim-H-L-Antolin'!Q42+'12 43'!U42)</f>
        <v>0</v>
      </c>
      <c r="V42" s="709">
        <f t="shared" si="6"/>
        <v>0</v>
      </c>
      <c r="W42" s="713">
        <f>SUM('12 41'!W42+'12 40'!W42+'Trim-H-L-Antolin'!S42+'12 43'!W42)</f>
        <v>0</v>
      </c>
      <c r="X42" s="712">
        <f>SUM('12 41'!X42+'12 40'!X42+'Trim-H-L-Antolin'!T42+'12 43'!X42)</f>
        <v>0</v>
      </c>
      <c r="Y42" s="714">
        <f t="shared" si="7"/>
        <v>0</v>
      </c>
      <c r="Z42" s="688">
        <f t="shared" si="8"/>
        <v>0</v>
      </c>
      <c r="AA42" s="701">
        <f t="shared" si="8"/>
        <v>0</v>
      </c>
      <c r="AB42" s="690">
        <f t="shared" si="9"/>
        <v>0</v>
      </c>
      <c r="AC42" s="713">
        <f t="shared" si="10"/>
        <v>0</v>
      </c>
      <c r="AD42" s="712">
        <f t="shared" si="11"/>
        <v>0</v>
      </c>
      <c r="AE42" s="710">
        <f t="shared" si="12"/>
        <v>0</v>
      </c>
      <c r="AF42" s="712">
        <f>SUM('12 41'!AF42+'12 40'!AF42+'Trim-H-L-Antolin'!Y42+'12 43'!AF42)</f>
        <v>0</v>
      </c>
      <c r="AG42" s="712">
        <f>SUM('12 41'!AG42+'12 40'!AG42+'Trim-H-L-Antolin'!Z42+'12 43'!AG42)</f>
        <v>0</v>
      </c>
      <c r="AH42" s="710">
        <f t="shared" si="13"/>
        <v>0</v>
      </c>
      <c r="AI42" s="712">
        <f>SUM('12 41'!AI42+'12 40'!AI42+'Trim-H-L-Antolin'!AB42+'12 43'!AI42)</f>
        <v>0</v>
      </c>
      <c r="AJ42" s="712">
        <f>SUM('12 41'!AJ42+'12 40'!AJ42+'Trim-H-L-Antolin'!AC42+'12 43'!AJ42)</f>
        <v>0</v>
      </c>
      <c r="AK42" s="710">
        <f t="shared" si="14"/>
        <v>0</v>
      </c>
      <c r="AL42" s="712">
        <f>SUM('12 41'!AL42+'12 40'!AL42+'Trim-H-L-Antolin'!AE42+'12 43'!AL42)</f>
        <v>0</v>
      </c>
      <c r="AM42" s="712">
        <f>SUM('12 41'!AM42+'12 40'!AM42+'Trim-H-L-Antolin'!AF42+'12 43'!AM42)</f>
        <v>0</v>
      </c>
      <c r="AN42" s="710">
        <f t="shared" si="15"/>
        <v>0</v>
      </c>
      <c r="AO42" s="688">
        <f t="shared" si="16"/>
        <v>0</v>
      </c>
      <c r="AP42" s="689">
        <f t="shared" si="16"/>
        <v>0</v>
      </c>
      <c r="AQ42" s="690">
        <f t="shared" si="17"/>
        <v>0</v>
      </c>
      <c r="AR42" s="712">
        <f>SUM('12 41'!AR42+'12 40'!AR42+'Trim-H-L-Antolin'!AH42+'12 43'!AR42)</f>
        <v>0</v>
      </c>
      <c r="AS42" s="712">
        <f>SUM('12 41'!AS42+'12 40'!AS42+'Trim-H-L-Antolin'!AI42+'12 43'!AS42)</f>
        <v>0</v>
      </c>
      <c r="AT42" s="710">
        <f t="shared" si="18"/>
        <v>0</v>
      </c>
      <c r="AU42" s="712">
        <f>SUM('12 41'!AU42+'12 40'!AU42+'Trim-H-L-Antolin'!AK42+'12 43'!AU42)</f>
        <v>0</v>
      </c>
      <c r="AV42" s="712">
        <f>SUM('12 41'!AV42+'12 40'!AV42+'Trim-H-L-Antolin'!AL42+'12 43'!AV42)</f>
        <v>0</v>
      </c>
      <c r="AW42" s="710">
        <f t="shared" si="19"/>
        <v>0</v>
      </c>
      <c r="AX42" s="712">
        <f>SUM('12 41'!AX42+'12 40'!AX42+'Trim-H-L-Antolin'!AN42+'12 43'!AX42)</f>
        <v>0</v>
      </c>
      <c r="AY42" s="712">
        <f>SUM('12 41'!AY42+'12 40'!AY42+'Trim-H-L-Antolin'!AO42+'12 43'!AY42)</f>
        <v>0</v>
      </c>
      <c r="AZ42" s="710">
        <f t="shared" si="20"/>
        <v>0</v>
      </c>
      <c r="BA42" s="688">
        <f t="shared" si="21"/>
        <v>0</v>
      </c>
      <c r="BB42" s="701">
        <f t="shared" si="21"/>
        <v>0</v>
      </c>
      <c r="BC42" s="706">
        <f t="shared" si="22"/>
        <v>0</v>
      </c>
      <c r="BD42" s="717">
        <f t="shared" si="30"/>
        <v>0</v>
      </c>
      <c r="BE42" s="712">
        <f t="shared" si="31"/>
        <v>0</v>
      </c>
      <c r="BF42" s="716">
        <f t="shared" si="25"/>
        <v>0</v>
      </c>
      <c r="BG42" s="717">
        <f t="shared" si="26"/>
        <v>0</v>
      </c>
      <c r="BH42" s="712">
        <f t="shared" si="27"/>
        <v>0</v>
      </c>
      <c r="BI42" s="716">
        <f t="shared" si="28"/>
        <v>0</v>
      </c>
      <c r="BJ42" s="541"/>
      <c r="BK42" s="380"/>
      <c r="BL42" s="380"/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</row>
    <row r="43" spans="1:79" s="383" customFormat="1" ht="33" customHeight="1">
      <c r="A43" s="388">
        <f t="shared" si="29"/>
        <v>37</v>
      </c>
      <c r="B43" s="384">
        <v>51610</v>
      </c>
      <c r="C43" s="536" t="s">
        <v>32</v>
      </c>
      <c r="D43" s="698" t="s">
        <v>287</v>
      </c>
      <c r="E43" s="713">
        <f>SUM('12 41'!E43+'12 40'!E43+'Trim-H-L-Antolin'!D43+'12 43'!E43)</f>
        <v>0</v>
      </c>
      <c r="F43" s="712">
        <f>SUM('12 41'!F43+'12 40'!F43+'Trim-H-L-Antolin'!E43+'12 43'!F43)</f>
        <v>0</v>
      </c>
      <c r="G43" s="709">
        <f t="shared" si="0"/>
        <v>0</v>
      </c>
      <c r="H43" s="713">
        <f>SUM('12 41'!H43+'12 40'!H43+'Trim-H-L-Antolin'!G43+'12 43'!H43)</f>
        <v>0</v>
      </c>
      <c r="I43" s="712">
        <f>SUM('12 41'!I43+'12 40'!I43+'Trim-H-L-Antolin'!H43+'12 43'!I43)</f>
        <v>0</v>
      </c>
      <c r="J43" s="709">
        <f t="shared" si="1"/>
        <v>0</v>
      </c>
      <c r="K43" s="713">
        <f>SUM('12 41'!K43+'12 40'!K43+'Trim-H-L-Antolin'!J43+'12 43'!K43)</f>
        <v>0</v>
      </c>
      <c r="L43" s="712">
        <f>SUM('12 41'!L43+'12 40'!L43+'Trim-H-L-Antolin'!K43+'12 43'!L43)</f>
        <v>0</v>
      </c>
      <c r="M43" s="714">
        <f t="shared" si="2"/>
        <v>0</v>
      </c>
      <c r="N43" s="688">
        <f t="shared" si="3"/>
        <v>0</v>
      </c>
      <c r="O43" s="689">
        <f t="shared" si="3"/>
        <v>0</v>
      </c>
      <c r="P43" s="690">
        <f t="shared" si="4"/>
        <v>0</v>
      </c>
      <c r="Q43" s="713">
        <f>SUM('12 41'!Q43+'12 40'!Q43+'Trim-H-L-Antolin'!M43+'12 43'!Q43)</f>
        <v>0</v>
      </c>
      <c r="R43" s="712">
        <f>SUM('12 41'!R43+'12 40'!R43+'Trim-H-L-Antolin'!N43+'12 43'!R43)</f>
        <v>0</v>
      </c>
      <c r="S43" s="709">
        <f t="shared" si="5"/>
        <v>0</v>
      </c>
      <c r="T43" s="713">
        <f>SUM('12 41'!T43+'12 40'!T43+'Trim-H-L-Antolin'!P43+'12 43'!T43)</f>
        <v>0</v>
      </c>
      <c r="U43" s="712">
        <f>SUM('12 41'!U43+'12 40'!U43+'Trim-H-L-Antolin'!Q43+'12 43'!U43)</f>
        <v>0</v>
      </c>
      <c r="V43" s="709">
        <f t="shared" si="6"/>
        <v>0</v>
      </c>
      <c r="W43" s="713">
        <f>SUM('12 41'!W43+'12 40'!W43+'Trim-H-L-Antolin'!S43+'12 43'!W43)</f>
        <v>0</v>
      </c>
      <c r="X43" s="712">
        <f>SUM('12 41'!X43+'12 40'!X43+'Trim-H-L-Antolin'!T43+'12 43'!X43)</f>
        <v>0</v>
      </c>
      <c r="Y43" s="714">
        <f t="shared" si="7"/>
        <v>0</v>
      </c>
      <c r="Z43" s="688">
        <f t="shared" si="8"/>
        <v>0</v>
      </c>
      <c r="AA43" s="701">
        <f t="shared" si="8"/>
        <v>0</v>
      </c>
      <c r="AB43" s="690">
        <f t="shared" si="9"/>
        <v>0</v>
      </c>
      <c r="AC43" s="713">
        <f t="shared" si="10"/>
        <v>0</v>
      </c>
      <c r="AD43" s="712">
        <f t="shared" si="11"/>
        <v>0</v>
      </c>
      <c r="AE43" s="710">
        <f t="shared" si="12"/>
        <v>0</v>
      </c>
      <c r="AF43" s="712">
        <f>SUM('12 41'!AF43+'12 40'!AF43+'Trim-H-L-Antolin'!Y43+'12 43'!AF43)</f>
        <v>0</v>
      </c>
      <c r="AG43" s="712">
        <f>SUM('12 41'!AG43+'12 40'!AG43+'Trim-H-L-Antolin'!Z43+'12 43'!AG43)</f>
        <v>0</v>
      </c>
      <c r="AH43" s="710">
        <f t="shared" si="13"/>
        <v>0</v>
      </c>
      <c r="AI43" s="712">
        <f>SUM('12 41'!AI43+'12 40'!AI43+'Trim-H-L-Antolin'!AB43+'12 43'!AI43)</f>
        <v>0</v>
      </c>
      <c r="AJ43" s="712">
        <f>SUM('12 41'!AJ43+'12 40'!AJ43+'Trim-H-L-Antolin'!AC43+'12 43'!AJ43)</f>
        <v>0</v>
      </c>
      <c r="AK43" s="710">
        <f t="shared" si="14"/>
        <v>0</v>
      </c>
      <c r="AL43" s="712">
        <f>SUM('12 41'!AL43+'12 40'!AL43+'Trim-H-L-Antolin'!AE43+'12 43'!AL43)</f>
        <v>0</v>
      </c>
      <c r="AM43" s="712">
        <f>SUM('12 41'!AM43+'12 40'!AM43+'Trim-H-L-Antolin'!AF43+'12 43'!AM43)</f>
        <v>0</v>
      </c>
      <c r="AN43" s="710">
        <f t="shared" si="15"/>
        <v>0</v>
      </c>
      <c r="AO43" s="688">
        <f t="shared" si="16"/>
        <v>0</v>
      </c>
      <c r="AP43" s="689">
        <f t="shared" si="16"/>
        <v>0</v>
      </c>
      <c r="AQ43" s="690">
        <f t="shared" si="17"/>
        <v>0</v>
      </c>
      <c r="AR43" s="712">
        <f>SUM('12 41'!AR43+'12 40'!AR43+'Trim-H-L-Antolin'!AH43+'12 43'!AR43)</f>
        <v>0</v>
      </c>
      <c r="AS43" s="712">
        <f>SUM('12 41'!AS43+'12 40'!AS43+'Trim-H-L-Antolin'!AI43+'12 43'!AS43)</f>
        <v>0</v>
      </c>
      <c r="AT43" s="710">
        <f t="shared" si="18"/>
        <v>0</v>
      </c>
      <c r="AU43" s="712">
        <f>SUM('12 41'!AU43+'12 40'!AU43+'Trim-H-L-Antolin'!AK43+'12 43'!AU43)</f>
        <v>0</v>
      </c>
      <c r="AV43" s="712">
        <f>SUM('12 41'!AV43+'12 40'!AV43+'Trim-H-L-Antolin'!AL43+'12 43'!AV43)</f>
        <v>0</v>
      </c>
      <c r="AW43" s="710">
        <f t="shared" si="19"/>
        <v>0</v>
      </c>
      <c r="AX43" s="712">
        <f>SUM('12 41'!AX43+'12 40'!AX43+'Trim-H-L-Antolin'!AN43+'12 43'!AX43)</f>
        <v>0</v>
      </c>
      <c r="AY43" s="712">
        <f>SUM('12 41'!AY43+'12 40'!AY43+'Trim-H-L-Antolin'!AO43+'12 43'!AY43)</f>
        <v>0</v>
      </c>
      <c r="AZ43" s="710">
        <f t="shared" si="20"/>
        <v>0</v>
      </c>
      <c r="BA43" s="688">
        <f t="shared" si="21"/>
        <v>0</v>
      </c>
      <c r="BB43" s="701">
        <f t="shared" si="21"/>
        <v>0</v>
      </c>
      <c r="BC43" s="706">
        <f t="shared" si="22"/>
        <v>0</v>
      </c>
      <c r="BD43" s="717">
        <f t="shared" si="30"/>
        <v>0</v>
      </c>
      <c r="BE43" s="712">
        <f t="shared" si="31"/>
        <v>0</v>
      </c>
      <c r="BF43" s="716">
        <f t="shared" si="25"/>
        <v>0</v>
      </c>
      <c r="BG43" s="717">
        <f t="shared" si="26"/>
        <v>0</v>
      </c>
      <c r="BH43" s="712">
        <f t="shared" si="27"/>
        <v>0</v>
      </c>
      <c r="BI43" s="716">
        <f t="shared" si="28"/>
        <v>0</v>
      </c>
      <c r="BJ43" s="541"/>
      <c r="BK43" s="380"/>
      <c r="BL43" s="380"/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</row>
    <row r="44" spans="1:79" s="383" customFormat="1" ht="33" customHeight="1">
      <c r="A44" s="388">
        <f t="shared" si="29"/>
        <v>38</v>
      </c>
      <c r="B44" s="384">
        <v>51611</v>
      </c>
      <c r="C44" s="536" t="s">
        <v>33</v>
      </c>
      <c r="D44" s="698" t="s">
        <v>288</v>
      </c>
      <c r="E44" s="713">
        <f>SUM('12 41'!E44+'12 40'!E44+'Trim-H-L-Antolin'!D44+'12 43'!E44)</f>
        <v>5349.6786060000004</v>
      </c>
      <c r="F44" s="712">
        <f>SUM('12 41'!F44+'12 40'!F44+'Trim-H-L-Antolin'!E44+'12 43'!F44)</f>
        <v>4754.6099999999997</v>
      </c>
      <c r="G44" s="709">
        <f t="shared" si="0"/>
        <v>595.06860600000073</v>
      </c>
      <c r="H44" s="713">
        <f>SUM('12 41'!H44+'12 40'!H44+'Trim-H-L-Antolin'!G44+'12 43'!H44)</f>
        <v>6952.6587500000005</v>
      </c>
      <c r="I44" s="712">
        <f>SUM('12 41'!I44+'12 40'!I44+'Trim-H-L-Antolin'!H44+'12 43'!I44)</f>
        <v>4385.51</v>
      </c>
      <c r="J44" s="709">
        <f t="shared" si="1"/>
        <v>2567.1487500000003</v>
      </c>
      <c r="K44" s="713">
        <f>SUM('12 41'!K44+'12 40'!K44+'Trim-H-L-Antolin'!J44+'12 43'!K44)</f>
        <v>4947.1637000000001</v>
      </c>
      <c r="L44" s="712">
        <f>SUM('12 41'!L44+'12 40'!L44+'Trim-H-L-Antolin'!K44+'12 43'!L44)</f>
        <v>5581.25</v>
      </c>
      <c r="M44" s="714">
        <f t="shared" si="2"/>
        <v>-634.08629999999994</v>
      </c>
      <c r="N44" s="688">
        <f t="shared" si="3"/>
        <v>17249.501056000001</v>
      </c>
      <c r="O44" s="689">
        <f t="shared" si="3"/>
        <v>14721.369999999999</v>
      </c>
      <c r="P44" s="690">
        <f t="shared" si="4"/>
        <v>2528.131056000002</v>
      </c>
      <c r="Q44" s="713">
        <f>SUM('12 41'!Q44+'12 40'!Q44+'Trim-H-L-Antolin'!M44+'12 43'!Q44)</f>
        <v>5149.2417249999999</v>
      </c>
      <c r="R44" s="712">
        <f>SUM('12 41'!R44+'12 40'!R44+'Trim-H-L-Antolin'!N44+'12 43'!R44)</f>
        <v>3006.31</v>
      </c>
      <c r="S44" s="709">
        <f t="shared" si="5"/>
        <v>2142.9317249999999</v>
      </c>
      <c r="T44" s="713">
        <f>SUM('12 41'!T44+'12 40'!T44+'Trim-H-L-Antolin'!P44+'12 43'!T44)</f>
        <v>6366.3665499999997</v>
      </c>
      <c r="U44" s="712">
        <f>SUM('12 41'!U44+'12 40'!U44+'Trim-H-L-Antolin'!Q44+'12 43'!U44)</f>
        <v>0</v>
      </c>
      <c r="V44" s="709">
        <f t="shared" si="6"/>
        <v>6366.3665499999997</v>
      </c>
      <c r="W44" s="713">
        <f>SUM('12 41'!W44+'12 40'!W44+'Trim-H-L-Antolin'!S44+'12 43'!W44)</f>
        <v>4643.5671499999999</v>
      </c>
      <c r="X44" s="712">
        <f>SUM('12 41'!X44+'12 40'!X44+'Trim-H-L-Antolin'!T44+'12 43'!X44)</f>
        <v>0</v>
      </c>
      <c r="Y44" s="714">
        <f t="shared" si="7"/>
        <v>4643.5671499999999</v>
      </c>
      <c r="Z44" s="688">
        <f t="shared" si="8"/>
        <v>16159.175424999998</v>
      </c>
      <c r="AA44" s="701">
        <f t="shared" si="8"/>
        <v>3006.31</v>
      </c>
      <c r="AB44" s="690">
        <f t="shared" si="9"/>
        <v>13152.865424999998</v>
      </c>
      <c r="AC44" s="713">
        <f t="shared" si="10"/>
        <v>33408.676481000002</v>
      </c>
      <c r="AD44" s="712">
        <f t="shared" si="11"/>
        <v>17727.68</v>
      </c>
      <c r="AE44" s="710">
        <f t="shared" si="12"/>
        <v>15680.996481000002</v>
      </c>
      <c r="AF44" s="712">
        <f>SUM('12 41'!AF44+'12 40'!AF44+'Trim-H-L-Antolin'!Y44+'12 43'!AF44)</f>
        <v>5403.0685750000011</v>
      </c>
      <c r="AG44" s="712">
        <f>SUM('12 41'!AG44+'12 40'!AG44+'Trim-H-L-Antolin'!Z44+'12 43'!AG44)</f>
        <v>0</v>
      </c>
      <c r="AH44" s="710">
        <f t="shared" si="13"/>
        <v>5403.0685750000011</v>
      </c>
      <c r="AI44" s="712">
        <f>SUM('12 41'!AI44+'12 40'!AI44+'Trim-H-L-Antolin'!AB44+'12 43'!AI44)</f>
        <v>5881.8205499999985</v>
      </c>
      <c r="AJ44" s="712">
        <f>SUM('12 41'!AJ44+'12 40'!AJ44+'Trim-H-L-Antolin'!AC44+'12 43'!AJ44)</f>
        <v>0</v>
      </c>
      <c r="AK44" s="710">
        <f t="shared" si="14"/>
        <v>5881.8205499999985</v>
      </c>
      <c r="AL44" s="712">
        <f>SUM('12 41'!AL44+'12 40'!AL44+'Trim-H-L-Antolin'!AE44+'12 43'!AL44)</f>
        <v>4682.9944999999998</v>
      </c>
      <c r="AM44" s="712">
        <f>SUM('12 41'!AM44+'12 40'!AM44+'Trim-H-L-Antolin'!AF44+'12 43'!AM44)</f>
        <v>0</v>
      </c>
      <c r="AN44" s="710">
        <f t="shared" si="15"/>
        <v>4682.9944999999998</v>
      </c>
      <c r="AO44" s="688">
        <f t="shared" si="16"/>
        <v>15967.883624999999</v>
      </c>
      <c r="AP44" s="689">
        <f t="shared" si="16"/>
        <v>0</v>
      </c>
      <c r="AQ44" s="690">
        <f t="shared" si="17"/>
        <v>15967.883624999999</v>
      </c>
      <c r="AR44" s="712">
        <f>SUM('12 41'!AR44+'12 40'!AR44+'Trim-H-L-Antolin'!AH44+'12 43'!AR44)</f>
        <v>4765.9554500000004</v>
      </c>
      <c r="AS44" s="712">
        <f>SUM('12 41'!AS44+'12 40'!AS44+'Trim-H-L-Antolin'!AI44+'12 43'!AS44)</f>
        <v>0</v>
      </c>
      <c r="AT44" s="710">
        <f t="shared" si="18"/>
        <v>4765.9554500000004</v>
      </c>
      <c r="AU44" s="712">
        <f>SUM('12 41'!AU44+'12 40'!AU44+'Trim-H-L-Antolin'!AK44+'12 43'!AU44)</f>
        <v>6381.4477500000003</v>
      </c>
      <c r="AV44" s="712">
        <f>SUM('12 41'!AV44+'12 40'!AV44+'Trim-H-L-Antolin'!AL44+'12 43'!AV44)</f>
        <v>0</v>
      </c>
      <c r="AW44" s="710">
        <f t="shared" si="19"/>
        <v>6381.4477500000003</v>
      </c>
      <c r="AX44" s="712">
        <f>SUM('12 41'!AX44+'12 40'!AX44+'Trim-H-L-Antolin'!AN44+'12 43'!AX44)</f>
        <v>3951.6607750000012</v>
      </c>
      <c r="AY44" s="712">
        <f>SUM('12 41'!AY44+'12 40'!AY44+'Trim-H-L-Antolin'!AO44+'12 43'!AY44)</f>
        <v>0</v>
      </c>
      <c r="AZ44" s="710">
        <f t="shared" si="20"/>
        <v>3951.6607750000012</v>
      </c>
      <c r="BA44" s="688">
        <f t="shared" si="21"/>
        <v>15099.063975000001</v>
      </c>
      <c r="BB44" s="701">
        <f t="shared" si="21"/>
        <v>0</v>
      </c>
      <c r="BC44" s="706">
        <f t="shared" si="22"/>
        <v>15099.063975000001</v>
      </c>
      <c r="BD44" s="717">
        <f t="shared" si="30"/>
        <v>31066.9476</v>
      </c>
      <c r="BE44" s="712">
        <f t="shared" si="31"/>
        <v>0</v>
      </c>
      <c r="BF44" s="716">
        <f t="shared" si="25"/>
        <v>31066.9476</v>
      </c>
      <c r="BG44" s="717">
        <f t="shared" si="26"/>
        <v>64475.624081000002</v>
      </c>
      <c r="BH44" s="712">
        <f t="shared" si="27"/>
        <v>17727.68</v>
      </c>
      <c r="BI44" s="716">
        <f t="shared" si="28"/>
        <v>46747.944081000001</v>
      </c>
      <c r="BJ44" s="541"/>
      <c r="BK44" s="380"/>
      <c r="BL44" s="380"/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</row>
    <row r="45" spans="1:79" s="383" customFormat="1" ht="33" customHeight="1">
      <c r="A45" s="388">
        <f t="shared" si="29"/>
        <v>39</v>
      </c>
      <c r="B45" s="384">
        <v>51612</v>
      </c>
      <c r="C45" s="536" t="s">
        <v>34</v>
      </c>
      <c r="D45" s="698" t="s">
        <v>289</v>
      </c>
      <c r="E45" s="713">
        <f>SUM('12 41'!E45+'12 40'!E45+'Trim-H-L-Antolin'!D45+'12 43'!E45)</f>
        <v>0</v>
      </c>
      <c r="F45" s="712">
        <f>SUM('12 41'!F45+'12 40'!F45+'Trim-H-L-Antolin'!E45+'12 43'!F45)</f>
        <v>0</v>
      </c>
      <c r="G45" s="709">
        <f t="shared" si="0"/>
        <v>0</v>
      </c>
      <c r="H45" s="713">
        <f>SUM('12 41'!H45+'12 40'!H45+'Trim-H-L-Antolin'!G45+'12 43'!H45)</f>
        <v>0</v>
      </c>
      <c r="I45" s="712">
        <f>SUM('12 41'!I45+'12 40'!I45+'Trim-H-L-Antolin'!H45+'12 43'!I45)</f>
        <v>0</v>
      </c>
      <c r="J45" s="709">
        <f t="shared" si="1"/>
        <v>0</v>
      </c>
      <c r="K45" s="713">
        <f>SUM('12 41'!K45+'12 40'!K45+'Trim-H-L-Antolin'!J45+'12 43'!K45)</f>
        <v>0</v>
      </c>
      <c r="L45" s="712">
        <f>SUM('12 41'!L45+'12 40'!L45+'Trim-H-L-Antolin'!K45+'12 43'!L45)</f>
        <v>0</v>
      </c>
      <c r="M45" s="714">
        <f t="shared" si="2"/>
        <v>0</v>
      </c>
      <c r="N45" s="688">
        <f t="shared" si="3"/>
        <v>0</v>
      </c>
      <c r="O45" s="689">
        <f t="shared" si="3"/>
        <v>0</v>
      </c>
      <c r="P45" s="690">
        <f t="shared" si="4"/>
        <v>0</v>
      </c>
      <c r="Q45" s="713">
        <f>SUM('12 41'!Q45+'12 40'!Q45+'Trim-H-L-Antolin'!M45+'12 43'!Q45)</f>
        <v>0</v>
      </c>
      <c r="R45" s="712">
        <f>SUM('12 41'!R45+'12 40'!R45+'Trim-H-L-Antolin'!N45+'12 43'!R45)</f>
        <v>0</v>
      </c>
      <c r="S45" s="709">
        <f t="shared" si="5"/>
        <v>0</v>
      </c>
      <c r="T45" s="713">
        <f>SUM('12 41'!T45+'12 40'!T45+'Trim-H-L-Antolin'!P45+'12 43'!T45)</f>
        <v>0</v>
      </c>
      <c r="U45" s="712">
        <f>SUM('12 41'!U45+'12 40'!U45+'Trim-H-L-Antolin'!Q45+'12 43'!U45)</f>
        <v>0</v>
      </c>
      <c r="V45" s="709">
        <f t="shared" si="6"/>
        <v>0</v>
      </c>
      <c r="W45" s="713">
        <f>SUM('12 41'!W45+'12 40'!W45+'Trim-H-L-Antolin'!S45+'12 43'!W45)</f>
        <v>0</v>
      </c>
      <c r="X45" s="712">
        <f>SUM('12 41'!X45+'12 40'!X45+'Trim-H-L-Antolin'!T45+'12 43'!X45)</f>
        <v>0</v>
      </c>
      <c r="Y45" s="714">
        <f t="shared" si="7"/>
        <v>0</v>
      </c>
      <c r="Z45" s="688">
        <f t="shared" si="8"/>
        <v>0</v>
      </c>
      <c r="AA45" s="701">
        <f t="shared" si="8"/>
        <v>0</v>
      </c>
      <c r="AB45" s="690">
        <f t="shared" si="9"/>
        <v>0</v>
      </c>
      <c r="AC45" s="713">
        <f t="shared" si="10"/>
        <v>0</v>
      </c>
      <c r="AD45" s="712">
        <f t="shared" si="11"/>
        <v>0</v>
      </c>
      <c r="AE45" s="710">
        <f t="shared" si="12"/>
        <v>0</v>
      </c>
      <c r="AF45" s="712">
        <f>SUM('12 41'!AF45+'12 40'!AF45+'Trim-H-L-Antolin'!Y45+'12 43'!AF45)</f>
        <v>0</v>
      </c>
      <c r="AG45" s="712">
        <f>SUM('12 41'!AG45+'12 40'!AG45+'Trim-H-L-Antolin'!Z45+'12 43'!AG45)</f>
        <v>0</v>
      </c>
      <c r="AH45" s="710">
        <f t="shared" si="13"/>
        <v>0</v>
      </c>
      <c r="AI45" s="712">
        <f>SUM('12 41'!AI45+'12 40'!AI45+'Trim-H-L-Antolin'!AB45+'12 43'!AI45)</f>
        <v>0</v>
      </c>
      <c r="AJ45" s="712">
        <f>SUM('12 41'!AJ45+'12 40'!AJ45+'Trim-H-L-Antolin'!AC45+'12 43'!AJ45)</f>
        <v>0</v>
      </c>
      <c r="AK45" s="710">
        <f t="shared" si="14"/>
        <v>0</v>
      </c>
      <c r="AL45" s="712">
        <f>SUM('12 41'!AL45+'12 40'!AL45+'Trim-H-L-Antolin'!AE45+'12 43'!AL45)</f>
        <v>0</v>
      </c>
      <c r="AM45" s="712">
        <f>SUM('12 41'!AM45+'12 40'!AM45+'Trim-H-L-Antolin'!AF45+'12 43'!AM45)</f>
        <v>0</v>
      </c>
      <c r="AN45" s="710">
        <f t="shared" si="15"/>
        <v>0</v>
      </c>
      <c r="AO45" s="688">
        <f t="shared" si="16"/>
        <v>0</v>
      </c>
      <c r="AP45" s="689">
        <f t="shared" si="16"/>
        <v>0</v>
      </c>
      <c r="AQ45" s="690">
        <f t="shared" si="17"/>
        <v>0</v>
      </c>
      <c r="AR45" s="712">
        <f>SUM('12 41'!AR45+'12 40'!AR45+'Trim-H-L-Antolin'!AH45+'12 43'!AR45)</f>
        <v>0</v>
      </c>
      <c r="AS45" s="712">
        <f>SUM('12 41'!AS45+'12 40'!AS45+'Trim-H-L-Antolin'!AI45+'12 43'!AS45)</f>
        <v>0</v>
      </c>
      <c r="AT45" s="710">
        <f t="shared" si="18"/>
        <v>0</v>
      </c>
      <c r="AU45" s="712">
        <f>SUM('12 41'!AU45+'12 40'!AU45+'Trim-H-L-Antolin'!AK45+'12 43'!AU45)</f>
        <v>0</v>
      </c>
      <c r="AV45" s="712">
        <f>SUM('12 41'!AV45+'12 40'!AV45+'Trim-H-L-Antolin'!AL45+'12 43'!AV45)</f>
        <v>0</v>
      </c>
      <c r="AW45" s="710">
        <f t="shared" si="19"/>
        <v>0</v>
      </c>
      <c r="AX45" s="712">
        <f>SUM('12 41'!AX45+'12 40'!AX45+'Trim-H-L-Antolin'!AN45+'12 43'!AX45)</f>
        <v>0</v>
      </c>
      <c r="AY45" s="712">
        <f>SUM('12 41'!AY45+'12 40'!AY45+'Trim-H-L-Antolin'!AO45+'12 43'!AY45)</f>
        <v>0</v>
      </c>
      <c r="AZ45" s="710">
        <f t="shared" si="20"/>
        <v>0</v>
      </c>
      <c r="BA45" s="688">
        <f t="shared" si="21"/>
        <v>0</v>
      </c>
      <c r="BB45" s="701">
        <f t="shared" si="21"/>
        <v>0</v>
      </c>
      <c r="BC45" s="706">
        <f t="shared" si="22"/>
        <v>0</v>
      </c>
      <c r="BD45" s="717">
        <f t="shared" si="30"/>
        <v>0</v>
      </c>
      <c r="BE45" s="712">
        <f t="shared" si="31"/>
        <v>0</v>
      </c>
      <c r="BF45" s="716">
        <f t="shared" si="25"/>
        <v>0</v>
      </c>
      <c r="BG45" s="717">
        <f t="shared" si="26"/>
        <v>0</v>
      </c>
      <c r="BH45" s="712">
        <f t="shared" si="27"/>
        <v>0</v>
      </c>
      <c r="BI45" s="716">
        <f t="shared" si="28"/>
        <v>0</v>
      </c>
      <c r="BJ45" s="541"/>
      <c r="BK45" s="380"/>
      <c r="BL45" s="380"/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</row>
    <row r="46" spans="1:79" s="383" customFormat="1" ht="33" customHeight="1">
      <c r="A46" s="388">
        <f t="shared" si="29"/>
        <v>40</v>
      </c>
      <c r="B46" s="384">
        <v>51613</v>
      </c>
      <c r="C46" s="536" t="s">
        <v>61</v>
      </c>
      <c r="D46" s="698" t="s">
        <v>290</v>
      </c>
      <c r="E46" s="713">
        <f>SUM('12 41'!E46+'12 40'!E46+'Trim-H-L-Antolin'!D46+'12 43'!E46)</f>
        <v>0</v>
      </c>
      <c r="F46" s="712">
        <f>SUM('12 41'!F46+'12 40'!F46+'Trim-H-L-Antolin'!E46+'12 43'!F46)</f>
        <v>0</v>
      </c>
      <c r="G46" s="709">
        <f t="shared" si="0"/>
        <v>0</v>
      </c>
      <c r="H46" s="713">
        <f>SUM('12 41'!H46+'12 40'!H46+'Trim-H-L-Antolin'!G46+'12 43'!H46)</f>
        <v>0</v>
      </c>
      <c r="I46" s="712">
        <f>SUM('12 41'!I46+'12 40'!I46+'Trim-H-L-Antolin'!H46+'12 43'!I46)</f>
        <v>0</v>
      </c>
      <c r="J46" s="709">
        <f t="shared" si="1"/>
        <v>0</v>
      </c>
      <c r="K46" s="713">
        <f>SUM('12 41'!K46+'12 40'!K46+'Trim-H-L-Antolin'!J46+'12 43'!K46)</f>
        <v>0</v>
      </c>
      <c r="L46" s="712">
        <f>SUM('12 41'!L46+'12 40'!L46+'Trim-H-L-Antolin'!K46+'12 43'!L46)</f>
        <v>0</v>
      </c>
      <c r="M46" s="714">
        <f t="shared" si="2"/>
        <v>0</v>
      </c>
      <c r="N46" s="688">
        <f t="shared" si="3"/>
        <v>0</v>
      </c>
      <c r="O46" s="689">
        <f t="shared" si="3"/>
        <v>0</v>
      </c>
      <c r="P46" s="690">
        <f t="shared" si="4"/>
        <v>0</v>
      </c>
      <c r="Q46" s="713">
        <f>SUM('12 41'!Q46+'12 40'!Q46+'Trim-H-L-Antolin'!M46+'12 43'!Q46)</f>
        <v>0</v>
      </c>
      <c r="R46" s="712">
        <f>SUM('12 41'!R46+'12 40'!R46+'Trim-H-L-Antolin'!N46+'12 43'!R46)</f>
        <v>0</v>
      </c>
      <c r="S46" s="709">
        <f t="shared" si="5"/>
        <v>0</v>
      </c>
      <c r="T46" s="713">
        <f>SUM('12 41'!T46+'12 40'!T46+'Trim-H-L-Antolin'!P46+'12 43'!T46)</f>
        <v>0</v>
      </c>
      <c r="U46" s="712">
        <f>SUM('12 41'!U46+'12 40'!U46+'Trim-H-L-Antolin'!Q46+'12 43'!U46)</f>
        <v>0</v>
      </c>
      <c r="V46" s="709">
        <f t="shared" si="6"/>
        <v>0</v>
      </c>
      <c r="W46" s="713">
        <f>SUM('12 41'!W46+'12 40'!W46+'Trim-H-L-Antolin'!S46+'12 43'!W46)</f>
        <v>0</v>
      </c>
      <c r="X46" s="712">
        <f>SUM('12 41'!X46+'12 40'!X46+'Trim-H-L-Antolin'!T46+'12 43'!X46)</f>
        <v>0</v>
      </c>
      <c r="Y46" s="714">
        <f t="shared" si="7"/>
        <v>0</v>
      </c>
      <c r="Z46" s="688">
        <f t="shared" si="8"/>
        <v>0</v>
      </c>
      <c r="AA46" s="701">
        <f t="shared" si="8"/>
        <v>0</v>
      </c>
      <c r="AB46" s="690">
        <f t="shared" si="9"/>
        <v>0</v>
      </c>
      <c r="AC46" s="713">
        <f t="shared" si="10"/>
        <v>0</v>
      </c>
      <c r="AD46" s="712">
        <f t="shared" si="11"/>
        <v>0</v>
      </c>
      <c r="AE46" s="710">
        <f t="shared" si="12"/>
        <v>0</v>
      </c>
      <c r="AF46" s="712">
        <f>SUM('12 41'!AF46+'12 40'!AF46+'Trim-H-L-Antolin'!Y46+'12 43'!AF46)</f>
        <v>0</v>
      </c>
      <c r="AG46" s="712">
        <f>SUM('12 41'!AG46+'12 40'!AG46+'Trim-H-L-Antolin'!Z46+'12 43'!AG46)</f>
        <v>0</v>
      </c>
      <c r="AH46" s="710">
        <f t="shared" si="13"/>
        <v>0</v>
      </c>
      <c r="AI46" s="712">
        <f>SUM('12 41'!AI46+'12 40'!AI46+'Trim-H-L-Antolin'!AB46+'12 43'!AI46)</f>
        <v>0</v>
      </c>
      <c r="AJ46" s="712">
        <f>SUM('12 41'!AJ46+'12 40'!AJ46+'Trim-H-L-Antolin'!AC46+'12 43'!AJ46)</f>
        <v>0</v>
      </c>
      <c r="AK46" s="710">
        <f t="shared" si="14"/>
        <v>0</v>
      </c>
      <c r="AL46" s="712">
        <f>SUM('12 41'!AL46+'12 40'!AL46+'Trim-H-L-Antolin'!AE46+'12 43'!AL46)</f>
        <v>0</v>
      </c>
      <c r="AM46" s="712">
        <f>SUM('12 41'!AM46+'12 40'!AM46+'Trim-H-L-Antolin'!AF46+'12 43'!AM46)</f>
        <v>0</v>
      </c>
      <c r="AN46" s="710">
        <f t="shared" si="15"/>
        <v>0</v>
      </c>
      <c r="AO46" s="688">
        <f t="shared" si="16"/>
        <v>0</v>
      </c>
      <c r="AP46" s="689">
        <f t="shared" si="16"/>
        <v>0</v>
      </c>
      <c r="AQ46" s="690">
        <f t="shared" si="17"/>
        <v>0</v>
      </c>
      <c r="AR46" s="712">
        <f>SUM('12 41'!AR46+'12 40'!AR46+'Trim-H-L-Antolin'!AH46+'12 43'!AR46)</f>
        <v>0</v>
      </c>
      <c r="AS46" s="712">
        <f>SUM('12 41'!AS46+'12 40'!AS46+'Trim-H-L-Antolin'!AI46+'12 43'!AS46)</f>
        <v>0</v>
      </c>
      <c r="AT46" s="710">
        <f t="shared" si="18"/>
        <v>0</v>
      </c>
      <c r="AU46" s="712">
        <f>SUM('12 41'!AU46+'12 40'!AU46+'Trim-H-L-Antolin'!AK46+'12 43'!AU46)</f>
        <v>0</v>
      </c>
      <c r="AV46" s="712">
        <f>SUM('12 41'!AV46+'12 40'!AV46+'Trim-H-L-Antolin'!AL46+'12 43'!AV46)</f>
        <v>0</v>
      </c>
      <c r="AW46" s="710">
        <f t="shared" si="19"/>
        <v>0</v>
      </c>
      <c r="AX46" s="712">
        <f>SUM('12 41'!AX46+'12 40'!AX46+'Trim-H-L-Antolin'!AN46+'12 43'!AX46)</f>
        <v>0</v>
      </c>
      <c r="AY46" s="712">
        <f>SUM('12 41'!AY46+'12 40'!AY46+'Trim-H-L-Antolin'!AO46+'12 43'!AY46)</f>
        <v>0</v>
      </c>
      <c r="AZ46" s="710">
        <f t="shared" si="20"/>
        <v>0</v>
      </c>
      <c r="BA46" s="688">
        <f t="shared" si="21"/>
        <v>0</v>
      </c>
      <c r="BB46" s="701">
        <f t="shared" si="21"/>
        <v>0</v>
      </c>
      <c r="BC46" s="706">
        <f t="shared" si="22"/>
        <v>0</v>
      </c>
      <c r="BD46" s="717">
        <f t="shared" si="30"/>
        <v>0</v>
      </c>
      <c r="BE46" s="712">
        <f t="shared" si="31"/>
        <v>0</v>
      </c>
      <c r="BF46" s="716">
        <f t="shared" si="25"/>
        <v>0</v>
      </c>
      <c r="BG46" s="717">
        <f t="shared" si="26"/>
        <v>0</v>
      </c>
      <c r="BH46" s="712">
        <f t="shared" si="27"/>
        <v>0</v>
      </c>
      <c r="BI46" s="716">
        <f t="shared" si="28"/>
        <v>0</v>
      </c>
      <c r="BJ46" s="541"/>
      <c r="BK46" s="380"/>
      <c r="BL46" s="380"/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</row>
    <row r="47" spans="1:79" s="383" customFormat="1" ht="33" customHeight="1">
      <c r="A47" s="388">
        <f t="shared" si="29"/>
        <v>41</v>
      </c>
      <c r="B47" s="384">
        <v>51614</v>
      </c>
      <c r="C47" s="536" t="s">
        <v>42</v>
      </c>
      <c r="D47" s="698" t="s">
        <v>291</v>
      </c>
      <c r="E47" s="713">
        <f>SUM('12 41'!E47+'12 40'!E47+'Trim-H-L-Antolin'!D47+'12 43'!E47)</f>
        <v>0</v>
      </c>
      <c r="F47" s="712">
        <f>SUM('12 41'!F47+'12 40'!F47+'Trim-H-L-Antolin'!E47+'12 43'!F47)</f>
        <v>0</v>
      </c>
      <c r="G47" s="709">
        <f t="shared" si="0"/>
        <v>0</v>
      </c>
      <c r="H47" s="713">
        <f>SUM('12 41'!H47+'12 40'!H47+'Trim-H-L-Antolin'!G47+'12 43'!H47)</f>
        <v>0</v>
      </c>
      <c r="I47" s="712">
        <f>SUM('12 41'!I47+'12 40'!I47+'Trim-H-L-Antolin'!H47+'12 43'!I47)</f>
        <v>0</v>
      </c>
      <c r="J47" s="709">
        <f t="shared" si="1"/>
        <v>0</v>
      </c>
      <c r="K47" s="713">
        <f>SUM('12 41'!K47+'12 40'!K47+'Trim-H-L-Antolin'!J47+'12 43'!K47)</f>
        <v>0</v>
      </c>
      <c r="L47" s="712">
        <f>SUM('12 41'!L47+'12 40'!L47+'Trim-H-L-Antolin'!K47+'12 43'!L47)</f>
        <v>0</v>
      </c>
      <c r="M47" s="714">
        <f t="shared" si="2"/>
        <v>0</v>
      </c>
      <c r="N47" s="688">
        <f t="shared" si="3"/>
        <v>0</v>
      </c>
      <c r="O47" s="689">
        <f t="shared" si="3"/>
        <v>0</v>
      </c>
      <c r="P47" s="690">
        <f t="shared" si="4"/>
        <v>0</v>
      </c>
      <c r="Q47" s="713">
        <f>SUM('12 41'!Q47+'12 40'!Q47+'Trim-H-L-Antolin'!M47+'12 43'!Q47)</f>
        <v>0</v>
      </c>
      <c r="R47" s="712">
        <f>SUM('12 41'!R47+'12 40'!R47+'Trim-H-L-Antolin'!N47+'12 43'!R47)</f>
        <v>0</v>
      </c>
      <c r="S47" s="709">
        <f t="shared" si="5"/>
        <v>0</v>
      </c>
      <c r="T47" s="713">
        <f>SUM('12 41'!T47+'12 40'!T47+'Trim-H-L-Antolin'!P47+'12 43'!T47)</f>
        <v>0</v>
      </c>
      <c r="U47" s="712">
        <f>SUM('12 41'!U47+'12 40'!U47+'Trim-H-L-Antolin'!Q47+'12 43'!U47)</f>
        <v>0</v>
      </c>
      <c r="V47" s="709">
        <f t="shared" si="6"/>
        <v>0</v>
      </c>
      <c r="W47" s="713">
        <f>SUM('12 41'!W47+'12 40'!W47+'Trim-H-L-Antolin'!S47+'12 43'!W47)</f>
        <v>0</v>
      </c>
      <c r="X47" s="712">
        <f>SUM('12 41'!X47+'12 40'!X47+'Trim-H-L-Antolin'!T47+'12 43'!X47)</f>
        <v>0</v>
      </c>
      <c r="Y47" s="714">
        <f t="shared" si="7"/>
        <v>0</v>
      </c>
      <c r="Z47" s="688">
        <f t="shared" si="8"/>
        <v>0</v>
      </c>
      <c r="AA47" s="701">
        <f t="shared" si="8"/>
        <v>0</v>
      </c>
      <c r="AB47" s="690">
        <f t="shared" si="9"/>
        <v>0</v>
      </c>
      <c r="AC47" s="713">
        <f t="shared" si="10"/>
        <v>0</v>
      </c>
      <c r="AD47" s="712">
        <f t="shared" si="11"/>
        <v>0</v>
      </c>
      <c r="AE47" s="710">
        <f t="shared" si="12"/>
        <v>0</v>
      </c>
      <c r="AF47" s="712">
        <f>SUM('12 41'!AF47+'12 40'!AF47+'Trim-H-L-Antolin'!Y47+'12 43'!AF47)</f>
        <v>0</v>
      </c>
      <c r="AG47" s="712">
        <f>SUM('12 41'!AG47+'12 40'!AG47+'Trim-H-L-Antolin'!Z47+'12 43'!AG47)</f>
        <v>0</v>
      </c>
      <c r="AH47" s="710">
        <f t="shared" si="13"/>
        <v>0</v>
      </c>
      <c r="AI47" s="712">
        <f>SUM('12 41'!AI47+'12 40'!AI47+'Trim-H-L-Antolin'!AB47+'12 43'!AI47)</f>
        <v>0</v>
      </c>
      <c r="AJ47" s="712">
        <f>SUM('12 41'!AJ47+'12 40'!AJ47+'Trim-H-L-Antolin'!AC47+'12 43'!AJ47)</f>
        <v>0</v>
      </c>
      <c r="AK47" s="710">
        <f t="shared" si="14"/>
        <v>0</v>
      </c>
      <c r="AL47" s="712">
        <f>SUM('12 41'!AL47+'12 40'!AL47+'Trim-H-L-Antolin'!AE47+'12 43'!AL47)</f>
        <v>0</v>
      </c>
      <c r="AM47" s="712">
        <f>SUM('12 41'!AM47+'12 40'!AM47+'Trim-H-L-Antolin'!AF47+'12 43'!AM47)</f>
        <v>0</v>
      </c>
      <c r="AN47" s="710">
        <f t="shared" si="15"/>
        <v>0</v>
      </c>
      <c r="AO47" s="688">
        <f t="shared" si="16"/>
        <v>0</v>
      </c>
      <c r="AP47" s="689">
        <f t="shared" si="16"/>
        <v>0</v>
      </c>
      <c r="AQ47" s="690">
        <f t="shared" si="17"/>
        <v>0</v>
      </c>
      <c r="AR47" s="712">
        <f>SUM('12 41'!AR47+'12 40'!AR47+'Trim-H-L-Antolin'!AH47+'12 43'!AR47)</f>
        <v>0</v>
      </c>
      <c r="AS47" s="712">
        <f>SUM('12 41'!AS47+'12 40'!AS47+'Trim-H-L-Antolin'!AI47+'12 43'!AS47)</f>
        <v>0</v>
      </c>
      <c r="AT47" s="710">
        <f t="shared" si="18"/>
        <v>0</v>
      </c>
      <c r="AU47" s="712">
        <f>SUM('12 41'!AU47+'12 40'!AU47+'Trim-H-L-Antolin'!AK47+'12 43'!AU47)</f>
        <v>0</v>
      </c>
      <c r="AV47" s="712">
        <f>SUM('12 41'!AV47+'12 40'!AV47+'Trim-H-L-Antolin'!AL47+'12 43'!AV47)</f>
        <v>0</v>
      </c>
      <c r="AW47" s="710">
        <f t="shared" si="19"/>
        <v>0</v>
      </c>
      <c r="AX47" s="712">
        <f>SUM('12 41'!AX47+'12 40'!AX47+'Trim-H-L-Antolin'!AN47+'12 43'!AX47)</f>
        <v>0</v>
      </c>
      <c r="AY47" s="712">
        <f>SUM('12 41'!AY47+'12 40'!AY47+'Trim-H-L-Antolin'!AO47+'12 43'!AY47)</f>
        <v>0</v>
      </c>
      <c r="AZ47" s="710">
        <f t="shared" si="20"/>
        <v>0</v>
      </c>
      <c r="BA47" s="688">
        <f t="shared" si="21"/>
        <v>0</v>
      </c>
      <c r="BB47" s="701">
        <f t="shared" si="21"/>
        <v>0</v>
      </c>
      <c r="BC47" s="706">
        <f t="shared" si="22"/>
        <v>0</v>
      </c>
      <c r="BD47" s="717">
        <f t="shared" si="30"/>
        <v>0</v>
      </c>
      <c r="BE47" s="712">
        <f t="shared" si="31"/>
        <v>0</v>
      </c>
      <c r="BF47" s="716">
        <f t="shared" si="25"/>
        <v>0</v>
      </c>
      <c r="BG47" s="717">
        <f t="shared" si="26"/>
        <v>0</v>
      </c>
      <c r="BH47" s="712">
        <f t="shared" si="27"/>
        <v>0</v>
      </c>
      <c r="BI47" s="716">
        <f t="shared" si="28"/>
        <v>0</v>
      </c>
      <c r="BJ47" s="541"/>
      <c r="BK47" s="380"/>
      <c r="BL47" s="380"/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</row>
    <row r="48" spans="1:79" s="383" customFormat="1" ht="33" customHeight="1">
      <c r="A48" s="388">
        <f t="shared" si="29"/>
        <v>42</v>
      </c>
      <c r="B48" s="384">
        <v>51615</v>
      </c>
      <c r="C48" s="536" t="s">
        <v>83</v>
      </c>
      <c r="D48" s="698" t="s">
        <v>292</v>
      </c>
      <c r="E48" s="713">
        <f>SUM('12 41'!E48+'12 40'!E48+'Trim-H-L-Antolin'!D48+'12 43'!E48)</f>
        <v>5000</v>
      </c>
      <c r="F48" s="712">
        <f>SUM('12 41'!F48+'12 40'!F48+'Trim-H-L-Antolin'!E48+'12 43'!F48)</f>
        <v>648.69000000000005</v>
      </c>
      <c r="G48" s="709">
        <f t="shared" si="0"/>
        <v>4351.3099999999995</v>
      </c>
      <c r="H48" s="713">
        <f>SUM('12 41'!H48+'12 40'!H48+'Trim-H-L-Antolin'!G48+'12 43'!H48)</f>
        <v>19000</v>
      </c>
      <c r="I48" s="712">
        <f>SUM('12 41'!I48+'12 40'!I48+'Trim-H-L-Antolin'!H48+'12 43'!I48)</f>
        <v>0</v>
      </c>
      <c r="J48" s="709">
        <f t="shared" si="1"/>
        <v>19000</v>
      </c>
      <c r="K48" s="713">
        <f>SUM('12 41'!K48+'12 40'!K48+'Trim-H-L-Antolin'!J48+'12 43'!K48)</f>
        <v>19000</v>
      </c>
      <c r="L48" s="712">
        <f>SUM('12 41'!L48+'12 40'!L48+'Trim-H-L-Antolin'!K48+'12 43'!L48)</f>
        <v>2084.94</v>
      </c>
      <c r="M48" s="714">
        <f t="shared" si="2"/>
        <v>16915.060000000001</v>
      </c>
      <c r="N48" s="688">
        <f t="shared" si="3"/>
        <v>43000</v>
      </c>
      <c r="O48" s="689">
        <f t="shared" si="3"/>
        <v>2733.63</v>
      </c>
      <c r="P48" s="690">
        <f t="shared" si="4"/>
        <v>40266.370000000003</v>
      </c>
      <c r="Q48" s="713">
        <f>SUM('12 41'!Q48+'12 40'!Q48+'Trim-H-L-Antolin'!M48+'12 43'!Q48)</f>
        <v>5000</v>
      </c>
      <c r="R48" s="712">
        <f>SUM('12 41'!R48+'12 40'!R48+'Trim-H-L-Antolin'!N48+'12 43'!R48)</f>
        <v>557.29999999999995</v>
      </c>
      <c r="S48" s="709">
        <f t="shared" si="5"/>
        <v>4442.7</v>
      </c>
      <c r="T48" s="713">
        <f>SUM('12 41'!T48+'12 40'!T48+'Trim-H-L-Antolin'!P48+'12 43'!T48)</f>
        <v>5000</v>
      </c>
      <c r="U48" s="712">
        <f>SUM('12 41'!U48+'12 40'!U48+'Trim-H-L-Antolin'!Q48+'12 43'!U48)</f>
        <v>0</v>
      </c>
      <c r="V48" s="709">
        <f t="shared" si="6"/>
        <v>5000</v>
      </c>
      <c r="W48" s="713">
        <f>SUM('12 41'!W48+'12 40'!W48+'Trim-H-L-Antolin'!S48+'12 43'!W48)</f>
        <v>5000</v>
      </c>
      <c r="X48" s="712">
        <f>SUM('12 41'!X48+'12 40'!X48+'Trim-H-L-Antolin'!T48+'12 43'!X48)</f>
        <v>0</v>
      </c>
      <c r="Y48" s="714">
        <f t="shared" si="7"/>
        <v>5000</v>
      </c>
      <c r="Z48" s="688">
        <f t="shared" si="8"/>
        <v>15000</v>
      </c>
      <c r="AA48" s="701">
        <f t="shared" si="8"/>
        <v>557.29999999999995</v>
      </c>
      <c r="AB48" s="690">
        <f t="shared" si="9"/>
        <v>14442.7</v>
      </c>
      <c r="AC48" s="713">
        <f>E48+H48+K48+Q48+T48+W48</f>
        <v>58000</v>
      </c>
      <c r="AD48" s="712">
        <f t="shared" si="11"/>
        <v>3290.9300000000003</v>
      </c>
      <c r="AE48" s="710">
        <f t="shared" si="12"/>
        <v>54709.07</v>
      </c>
      <c r="AF48" s="712">
        <f>SUM('12 41'!AF48+'12 40'!AF48+'Trim-H-L-Antolin'!Y48+'12 43'!AF48)</f>
        <v>5000</v>
      </c>
      <c r="AG48" s="712">
        <f>SUM('12 41'!AG48+'12 40'!AG48+'Trim-H-L-Antolin'!Z48+'12 43'!AG48)</f>
        <v>0</v>
      </c>
      <c r="AH48" s="710">
        <f t="shared" si="13"/>
        <v>5000</v>
      </c>
      <c r="AI48" s="712">
        <f>SUM('12 41'!AI48+'12 40'!AI48+'Trim-H-L-Antolin'!AB48+'12 43'!AI48)</f>
        <v>5000</v>
      </c>
      <c r="AJ48" s="712">
        <f>SUM('12 41'!AJ48+'12 40'!AJ48+'Trim-H-L-Antolin'!AC48+'12 43'!AJ48)</f>
        <v>0</v>
      </c>
      <c r="AK48" s="710">
        <f t="shared" si="14"/>
        <v>5000</v>
      </c>
      <c r="AL48" s="712">
        <f>SUM('12 41'!AL48+'12 40'!AL48+'Trim-H-L-Antolin'!AE48+'12 43'!AL48)</f>
        <v>5000</v>
      </c>
      <c r="AM48" s="712">
        <f>SUM('12 41'!AM48+'12 40'!AM48+'Trim-H-L-Antolin'!AF48+'12 43'!AM48)</f>
        <v>0</v>
      </c>
      <c r="AN48" s="710">
        <f t="shared" si="15"/>
        <v>5000</v>
      </c>
      <c r="AO48" s="688">
        <f t="shared" si="16"/>
        <v>15000</v>
      </c>
      <c r="AP48" s="689">
        <f t="shared" si="16"/>
        <v>0</v>
      </c>
      <c r="AQ48" s="690">
        <f t="shared" si="17"/>
        <v>15000</v>
      </c>
      <c r="AR48" s="712">
        <f>SUM('12 41'!AR48+'12 40'!AR48+'Trim-H-L-Antolin'!AH48+'12 43'!AR48)</f>
        <v>6260</v>
      </c>
      <c r="AS48" s="712">
        <f>SUM('12 41'!AS48+'12 40'!AS48+'Trim-H-L-Antolin'!AI48+'12 43'!AS48)</f>
        <v>0</v>
      </c>
      <c r="AT48" s="710">
        <f t="shared" si="18"/>
        <v>6260</v>
      </c>
      <c r="AU48" s="712">
        <f>SUM('12 41'!AU48+'12 40'!AU48+'Trim-H-L-Antolin'!AK48+'12 43'!AU48)</f>
        <v>17270</v>
      </c>
      <c r="AV48" s="712">
        <f>SUM('12 41'!AV48+'12 40'!AV48+'Trim-H-L-Antolin'!AL48+'12 43'!AV48)</f>
        <v>0</v>
      </c>
      <c r="AW48" s="710">
        <f t="shared" si="19"/>
        <v>17270</v>
      </c>
      <c r="AX48" s="712">
        <f>SUM('12 41'!AX48+'12 40'!AX48+'Trim-H-L-Antolin'!AN48+'12 43'!AX48)</f>
        <v>5000</v>
      </c>
      <c r="AY48" s="712">
        <f>SUM('12 41'!AY48+'12 40'!AY48+'Trim-H-L-Antolin'!AO48+'12 43'!AY48)</f>
        <v>0</v>
      </c>
      <c r="AZ48" s="710">
        <f t="shared" si="20"/>
        <v>5000</v>
      </c>
      <c r="BA48" s="688">
        <f t="shared" si="21"/>
        <v>28530</v>
      </c>
      <c r="BB48" s="701">
        <f t="shared" si="21"/>
        <v>0</v>
      </c>
      <c r="BC48" s="706">
        <f t="shared" si="22"/>
        <v>28530</v>
      </c>
      <c r="BD48" s="717">
        <f t="shared" si="30"/>
        <v>43530</v>
      </c>
      <c r="BE48" s="712">
        <f t="shared" si="31"/>
        <v>0</v>
      </c>
      <c r="BF48" s="716">
        <f t="shared" si="25"/>
        <v>43530</v>
      </c>
      <c r="BG48" s="717">
        <f t="shared" si="26"/>
        <v>101530</v>
      </c>
      <c r="BH48" s="712">
        <f t="shared" si="27"/>
        <v>3290.9300000000003</v>
      </c>
      <c r="BI48" s="716">
        <f t="shared" si="28"/>
        <v>98239.07</v>
      </c>
      <c r="BJ48" s="541"/>
      <c r="BK48" s="380"/>
      <c r="BL48" s="380"/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</row>
    <row r="49" spans="1:79" s="383" customFormat="1" ht="33" customHeight="1">
      <c r="A49" s="388">
        <f t="shared" si="29"/>
        <v>43</v>
      </c>
      <c r="B49" s="384">
        <v>51616</v>
      </c>
      <c r="C49" s="536" t="s">
        <v>35</v>
      </c>
      <c r="D49" s="698" t="s">
        <v>293</v>
      </c>
      <c r="E49" s="713">
        <f>SUM('12 41'!E49+'12 40'!E49+'Trim-H-L-Antolin'!D49+'12 43'!E49)</f>
        <v>0</v>
      </c>
      <c r="F49" s="712">
        <f>SUM('12 41'!F49+'12 40'!F49+'Trim-H-L-Antolin'!E49+'12 43'!F49)</f>
        <v>0</v>
      </c>
      <c r="G49" s="709">
        <f t="shared" si="0"/>
        <v>0</v>
      </c>
      <c r="H49" s="713">
        <f>SUM('12 41'!H49+'12 40'!H49+'Trim-H-L-Antolin'!G49+'12 43'!H49)</f>
        <v>0</v>
      </c>
      <c r="I49" s="712">
        <f>SUM('12 41'!I49+'12 40'!I49+'Trim-H-L-Antolin'!H49+'12 43'!I49)</f>
        <v>0</v>
      </c>
      <c r="J49" s="709">
        <f t="shared" si="1"/>
        <v>0</v>
      </c>
      <c r="K49" s="713">
        <f>SUM('12 41'!K49+'12 40'!K49+'Trim-H-L-Antolin'!J49+'12 43'!K49)</f>
        <v>0</v>
      </c>
      <c r="L49" s="712">
        <f>SUM('12 41'!L49+'12 40'!L49+'Trim-H-L-Antolin'!K49+'12 43'!L49)</f>
        <v>0</v>
      </c>
      <c r="M49" s="714">
        <f t="shared" si="2"/>
        <v>0</v>
      </c>
      <c r="N49" s="688">
        <f t="shared" si="3"/>
        <v>0</v>
      </c>
      <c r="O49" s="689">
        <f t="shared" si="3"/>
        <v>0</v>
      </c>
      <c r="P49" s="690">
        <f t="shared" si="4"/>
        <v>0</v>
      </c>
      <c r="Q49" s="713">
        <f>SUM('12 41'!Q49+'12 40'!Q49+'Trim-H-L-Antolin'!M49+'12 43'!Q49)</f>
        <v>0</v>
      </c>
      <c r="R49" s="712">
        <f>SUM('12 41'!R49+'12 40'!R49+'Trim-H-L-Antolin'!N49+'12 43'!R49)</f>
        <v>0</v>
      </c>
      <c r="S49" s="709">
        <f t="shared" si="5"/>
        <v>0</v>
      </c>
      <c r="T49" s="713">
        <f>SUM('12 41'!T49+'12 40'!T49+'Trim-H-L-Antolin'!P49+'12 43'!T49)</f>
        <v>0</v>
      </c>
      <c r="U49" s="712">
        <f>SUM('12 41'!U49+'12 40'!U49+'Trim-H-L-Antolin'!Q49+'12 43'!U49)</f>
        <v>0</v>
      </c>
      <c r="V49" s="709">
        <f t="shared" si="6"/>
        <v>0</v>
      </c>
      <c r="W49" s="713">
        <f>SUM('12 41'!W49+'12 40'!W49+'Trim-H-L-Antolin'!S49+'12 43'!W49)</f>
        <v>0</v>
      </c>
      <c r="X49" s="712">
        <f>SUM('12 41'!X49+'12 40'!X49+'Trim-H-L-Antolin'!T49+'12 43'!X49)</f>
        <v>0</v>
      </c>
      <c r="Y49" s="714">
        <f t="shared" si="7"/>
        <v>0</v>
      </c>
      <c r="Z49" s="688">
        <f t="shared" si="8"/>
        <v>0</v>
      </c>
      <c r="AA49" s="701">
        <f t="shared" si="8"/>
        <v>0</v>
      </c>
      <c r="AB49" s="690">
        <f t="shared" si="9"/>
        <v>0</v>
      </c>
      <c r="AC49" s="713">
        <f t="shared" si="10"/>
        <v>0</v>
      </c>
      <c r="AD49" s="712">
        <f t="shared" si="11"/>
        <v>0</v>
      </c>
      <c r="AE49" s="710">
        <f t="shared" si="12"/>
        <v>0</v>
      </c>
      <c r="AF49" s="712">
        <f>SUM('12 41'!AF49+'12 40'!AF49+'Trim-H-L-Antolin'!Y49+'12 43'!AF49)</f>
        <v>0</v>
      </c>
      <c r="AG49" s="712">
        <f>SUM('12 41'!AG49+'12 40'!AG49+'Trim-H-L-Antolin'!Z49+'12 43'!AG49)</f>
        <v>0</v>
      </c>
      <c r="AH49" s="710">
        <f t="shared" si="13"/>
        <v>0</v>
      </c>
      <c r="AI49" s="712">
        <f>SUM('12 41'!AI49+'12 40'!AI49+'Trim-H-L-Antolin'!AB49+'12 43'!AI49)</f>
        <v>0</v>
      </c>
      <c r="AJ49" s="712">
        <f>SUM('12 41'!AJ49+'12 40'!AJ49+'Trim-H-L-Antolin'!AC49+'12 43'!AJ49)</f>
        <v>0</v>
      </c>
      <c r="AK49" s="710">
        <f t="shared" si="14"/>
        <v>0</v>
      </c>
      <c r="AL49" s="712">
        <f>SUM('12 41'!AL49+'12 40'!AL49+'Trim-H-L-Antolin'!AE49+'12 43'!AL49)</f>
        <v>0</v>
      </c>
      <c r="AM49" s="712">
        <f>SUM('12 41'!AM49+'12 40'!AM49+'Trim-H-L-Antolin'!AF49+'12 43'!AM49)</f>
        <v>0</v>
      </c>
      <c r="AN49" s="710">
        <f t="shared" si="15"/>
        <v>0</v>
      </c>
      <c r="AO49" s="688">
        <f t="shared" si="16"/>
        <v>0</v>
      </c>
      <c r="AP49" s="689">
        <f t="shared" si="16"/>
        <v>0</v>
      </c>
      <c r="AQ49" s="690">
        <f t="shared" si="17"/>
        <v>0</v>
      </c>
      <c r="AR49" s="712">
        <f>SUM('12 41'!AR49+'12 40'!AR49+'Trim-H-L-Antolin'!AH49+'12 43'!AR49)</f>
        <v>0</v>
      </c>
      <c r="AS49" s="712">
        <f>SUM('12 41'!AS49+'12 40'!AS49+'Trim-H-L-Antolin'!AI49+'12 43'!AS49)</f>
        <v>0</v>
      </c>
      <c r="AT49" s="710">
        <f t="shared" si="18"/>
        <v>0</v>
      </c>
      <c r="AU49" s="712">
        <f>SUM('12 41'!AU49+'12 40'!AU49+'Trim-H-L-Antolin'!AK49+'12 43'!AU49)</f>
        <v>0</v>
      </c>
      <c r="AV49" s="712">
        <f>SUM('12 41'!AV49+'12 40'!AV49+'Trim-H-L-Antolin'!AL49+'12 43'!AV49)</f>
        <v>0</v>
      </c>
      <c r="AW49" s="710">
        <f t="shared" si="19"/>
        <v>0</v>
      </c>
      <c r="AX49" s="712">
        <f>SUM('12 41'!AX49+'12 40'!AX49+'Trim-H-L-Antolin'!AN49+'12 43'!AX49)</f>
        <v>0</v>
      </c>
      <c r="AY49" s="712">
        <f>SUM('12 41'!AY49+'12 40'!AY49+'Trim-H-L-Antolin'!AO49+'12 43'!AY49)</f>
        <v>0</v>
      </c>
      <c r="AZ49" s="710">
        <f t="shared" si="20"/>
        <v>0</v>
      </c>
      <c r="BA49" s="688">
        <f t="shared" si="21"/>
        <v>0</v>
      </c>
      <c r="BB49" s="701">
        <f t="shared" si="21"/>
        <v>0</v>
      </c>
      <c r="BC49" s="706">
        <f t="shared" si="22"/>
        <v>0</v>
      </c>
      <c r="BD49" s="717">
        <f t="shared" si="30"/>
        <v>0</v>
      </c>
      <c r="BE49" s="712">
        <f t="shared" si="31"/>
        <v>0</v>
      </c>
      <c r="BF49" s="716">
        <f t="shared" si="25"/>
        <v>0</v>
      </c>
      <c r="BG49" s="717">
        <f t="shared" si="26"/>
        <v>0</v>
      </c>
      <c r="BH49" s="712">
        <f t="shared" si="27"/>
        <v>0</v>
      </c>
      <c r="BI49" s="716">
        <f t="shared" si="28"/>
        <v>0</v>
      </c>
      <c r="BJ49" s="541"/>
      <c r="BK49" s="380"/>
      <c r="BL49" s="380"/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</row>
    <row r="50" spans="1:79" s="383" customFormat="1" ht="33" customHeight="1" thickBot="1">
      <c r="A50" s="388">
        <f t="shared" si="29"/>
        <v>44</v>
      </c>
      <c r="B50" s="384">
        <v>51617</v>
      </c>
      <c r="C50" s="536" t="s">
        <v>36</v>
      </c>
      <c r="D50" s="698" t="s">
        <v>294</v>
      </c>
      <c r="E50" s="713">
        <f>SUM('12 41'!E50+'12 40'!E50+'Trim-H-L-Antolin'!D48+'12 43'!E50)</f>
        <v>0</v>
      </c>
      <c r="F50" s="712">
        <f>SUM('12 41'!F50+'12 40'!F50+'Trim-H-L-Antolin'!E48+'12 43'!F50)</f>
        <v>0</v>
      </c>
      <c r="G50" s="709">
        <f t="shared" si="0"/>
        <v>0</v>
      </c>
      <c r="H50" s="713">
        <f>SUM('12 41'!H50+'12 40'!H50+'Trim-H-L-Antolin'!G48+'12 43'!H50)</f>
        <v>0</v>
      </c>
      <c r="I50" s="712">
        <f>SUM('12 41'!I50+'12 40'!I50+'Trim-H-L-Antolin'!H48+'12 43'!I50)</f>
        <v>0</v>
      </c>
      <c r="J50" s="709">
        <f t="shared" si="1"/>
        <v>0</v>
      </c>
      <c r="K50" s="713">
        <f>SUM('12 41'!K50+'12 40'!K50+'Trim-H-L-Antolin'!J48+'12 43'!K50)</f>
        <v>0</v>
      </c>
      <c r="L50" s="712">
        <f>SUM('12 41'!L50+'12 40'!L50+'Trim-H-L-Antolin'!K48+'12 43'!L50)</f>
        <v>0</v>
      </c>
      <c r="M50" s="714">
        <f t="shared" si="2"/>
        <v>0</v>
      </c>
      <c r="N50" s="688">
        <f t="shared" si="3"/>
        <v>0</v>
      </c>
      <c r="O50" s="689">
        <f t="shared" si="3"/>
        <v>0</v>
      </c>
      <c r="P50" s="690">
        <f t="shared" si="4"/>
        <v>0</v>
      </c>
      <c r="Q50" s="713">
        <f>SUM('12 41'!Q50+'12 40'!Q50+'Trim-H-L-Antolin'!M48+'12 43'!Q50)</f>
        <v>0</v>
      </c>
      <c r="R50" s="712">
        <f>SUM('12 41'!R50+'12 40'!R50+'Trim-H-L-Antolin'!N48+'12 43'!R50)</f>
        <v>0</v>
      </c>
      <c r="S50" s="709">
        <f t="shared" si="5"/>
        <v>0</v>
      </c>
      <c r="T50" s="713">
        <f>SUM('12 41'!T50+'12 40'!T50+'Trim-H-L-Antolin'!P48+'12 43'!T50)</f>
        <v>0</v>
      </c>
      <c r="U50" s="712">
        <f>SUM('12 41'!U50+'12 40'!U50+'Trim-H-L-Antolin'!Q48+'12 43'!U50)</f>
        <v>0</v>
      </c>
      <c r="V50" s="709">
        <f t="shared" si="6"/>
        <v>0</v>
      </c>
      <c r="W50" s="713">
        <f>SUM('12 41'!W50+'12 40'!W50+'Trim-H-L-Antolin'!S48+'12 43'!W50)</f>
        <v>0</v>
      </c>
      <c r="X50" s="712">
        <f>SUM('12 41'!X50+'12 40'!X50+'Trim-H-L-Antolin'!T48+'12 43'!X50)</f>
        <v>0</v>
      </c>
      <c r="Y50" s="714">
        <f t="shared" si="7"/>
        <v>0</v>
      </c>
      <c r="Z50" s="688">
        <f t="shared" si="8"/>
        <v>0</v>
      </c>
      <c r="AA50" s="701">
        <f t="shared" si="8"/>
        <v>0</v>
      </c>
      <c r="AB50" s="690">
        <f t="shared" si="9"/>
        <v>0</v>
      </c>
      <c r="AC50" s="713">
        <f t="shared" si="10"/>
        <v>0</v>
      </c>
      <c r="AD50" s="712">
        <f t="shared" si="11"/>
        <v>0</v>
      </c>
      <c r="AE50" s="710">
        <f t="shared" si="12"/>
        <v>0</v>
      </c>
      <c r="AF50" s="712">
        <f>SUM('12 41'!AF50+'12 40'!AF50+'Trim-H-L-Antolin'!Y48+'12 43'!AF50)</f>
        <v>0</v>
      </c>
      <c r="AG50" s="712">
        <f>SUM('12 41'!AG50+'12 40'!AG50+'Trim-H-L-Antolin'!Z48+'12 43'!AG50)</f>
        <v>0</v>
      </c>
      <c r="AH50" s="710">
        <f t="shared" si="13"/>
        <v>0</v>
      </c>
      <c r="AI50" s="712">
        <f>SUM('12 41'!AI50+'12 40'!AI50+'Trim-H-L-Antolin'!AB48+'12 43'!AI50)</f>
        <v>0</v>
      </c>
      <c r="AJ50" s="712">
        <f>SUM('12 41'!AJ50+'12 40'!AJ50+'Trim-H-L-Antolin'!AC48+'12 43'!AJ50)</f>
        <v>0</v>
      </c>
      <c r="AK50" s="710">
        <f t="shared" si="14"/>
        <v>0</v>
      </c>
      <c r="AL50" s="712">
        <f>SUM('12 41'!AL50+'12 40'!AL50+'Trim-H-L-Antolin'!AE48+'12 43'!AL50)</f>
        <v>0</v>
      </c>
      <c r="AM50" s="712">
        <f>SUM('12 41'!AM50+'12 40'!AM50+'Trim-H-L-Antolin'!AF48+'12 43'!AM50)</f>
        <v>0</v>
      </c>
      <c r="AN50" s="710">
        <f t="shared" si="15"/>
        <v>0</v>
      </c>
      <c r="AO50" s="688">
        <f t="shared" si="16"/>
        <v>0</v>
      </c>
      <c r="AP50" s="689">
        <f t="shared" si="16"/>
        <v>0</v>
      </c>
      <c r="AQ50" s="690">
        <f t="shared" si="17"/>
        <v>0</v>
      </c>
      <c r="AR50" s="712">
        <f>SUM('12 41'!AR50+'12 40'!AR50+'Trim-H-L-Antolin'!AH48+'12 43'!AR50)</f>
        <v>0</v>
      </c>
      <c r="AS50" s="712">
        <f>SUM('12 41'!AS50+'12 40'!AS50+'Trim-H-L-Antolin'!AI48+'12 43'!AS50)</f>
        <v>0</v>
      </c>
      <c r="AT50" s="710">
        <f t="shared" si="18"/>
        <v>0</v>
      </c>
      <c r="AU50" s="712">
        <f>SUM('12 41'!AU50+'12 40'!AU50+'Trim-H-L-Antolin'!AK48+'12 43'!AU50)</f>
        <v>0</v>
      </c>
      <c r="AV50" s="712">
        <f>SUM('12 41'!AV50+'12 40'!AV50+'Trim-H-L-Antolin'!AL48+'12 43'!AV50)</f>
        <v>0</v>
      </c>
      <c r="AW50" s="710">
        <f t="shared" si="19"/>
        <v>0</v>
      </c>
      <c r="AX50" s="712">
        <f>SUM('12 41'!AX50+'12 40'!AX50+'Trim-H-L-Antolin'!AN48+'12 43'!AX50)</f>
        <v>0</v>
      </c>
      <c r="AY50" s="712">
        <f>SUM('12 41'!AY50+'12 40'!AY50+'Trim-H-L-Antolin'!AO48+'12 43'!AY50)</f>
        <v>0</v>
      </c>
      <c r="AZ50" s="710">
        <f t="shared" si="20"/>
        <v>0</v>
      </c>
      <c r="BA50" s="688">
        <f t="shared" si="21"/>
        <v>0</v>
      </c>
      <c r="BB50" s="701">
        <f t="shared" si="21"/>
        <v>0</v>
      </c>
      <c r="BC50" s="706">
        <f t="shared" si="22"/>
        <v>0</v>
      </c>
      <c r="BD50" s="717">
        <f t="shared" ref="BD50" si="32">SUM(AF50+AI50+AL50+AR50+AU50+AX50)</f>
        <v>0</v>
      </c>
      <c r="BE50" s="712">
        <f t="shared" ref="BE50" si="33">SUM(AG50+AJ50+AM50+AS50+AV50+AY50)</f>
        <v>0</v>
      </c>
      <c r="BF50" s="716">
        <f t="shared" si="25"/>
        <v>0</v>
      </c>
      <c r="BG50" s="717">
        <f t="shared" si="26"/>
        <v>0</v>
      </c>
      <c r="BH50" s="712">
        <f t="shared" si="27"/>
        <v>0</v>
      </c>
      <c r="BI50" s="729">
        <f t="shared" si="28"/>
        <v>0</v>
      </c>
      <c r="BJ50" s="541"/>
      <c r="BK50" s="380"/>
      <c r="BL50" s="380"/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</row>
    <row r="51" spans="1:79" s="365" customFormat="1" ht="45" customHeight="1" thickBot="1">
      <c r="A51" s="836" t="s">
        <v>51</v>
      </c>
      <c r="B51" s="837"/>
      <c r="C51" s="838"/>
      <c r="D51" s="699"/>
      <c r="E51" s="719">
        <f t="shared" ref="E51:AJ51" si="34">SUM(E7:E50)</f>
        <v>908001.35216001968</v>
      </c>
      <c r="F51" s="718">
        <f t="shared" si="34"/>
        <v>1049532.1999999997</v>
      </c>
      <c r="G51" s="708">
        <f t="shared" si="34"/>
        <v>-141530.84783998039</v>
      </c>
      <c r="H51" s="719">
        <f t="shared" si="34"/>
        <v>1069000.4071693285</v>
      </c>
      <c r="I51" s="718">
        <f t="shared" si="34"/>
        <v>1136914.6099999999</v>
      </c>
      <c r="J51" s="708">
        <f t="shared" si="34"/>
        <v>-67914.202830671449</v>
      </c>
      <c r="K51" s="718">
        <f t="shared" si="34"/>
        <v>1054283.8253309473</v>
      </c>
      <c r="L51" s="718">
        <f t="shared" si="34"/>
        <v>911085.30999999994</v>
      </c>
      <c r="M51" s="721">
        <f t="shared" si="34"/>
        <v>143198.51533094724</v>
      </c>
      <c r="N51" s="691">
        <f t="shared" si="34"/>
        <v>3026185.5846602954</v>
      </c>
      <c r="O51" s="692">
        <f t="shared" si="34"/>
        <v>3092432.12</v>
      </c>
      <c r="P51" s="693">
        <f t="shared" si="34"/>
        <v>-66246.535339704598</v>
      </c>
      <c r="Q51" s="719">
        <f t="shared" si="34"/>
        <v>1148160.3774622548</v>
      </c>
      <c r="R51" s="718">
        <f t="shared" si="34"/>
        <v>729449.7300000001</v>
      </c>
      <c r="S51" s="720">
        <f t="shared" si="34"/>
        <v>418710.64746225497</v>
      </c>
      <c r="T51" s="718">
        <f t="shared" si="34"/>
        <v>1235572.1573669417</v>
      </c>
      <c r="U51" s="718">
        <f t="shared" si="34"/>
        <v>0</v>
      </c>
      <c r="V51" s="708">
        <f t="shared" si="34"/>
        <v>1235572.1573669417</v>
      </c>
      <c r="W51" s="718">
        <f t="shared" si="34"/>
        <v>1815082.3055659139</v>
      </c>
      <c r="X51" s="718">
        <f t="shared" si="34"/>
        <v>0</v>
      </c>
      <c r="Y51" s="721">
        <f t="shared" si="34"/>
        <v>1815082.3055659139</v>
      </c>
      <c r="Z51" s="691">
        <f t="shared" si="34"/>
        <v>4193714.8403951107</v>
      </c>
      <c r="AA51" s="702">
        <f t="shared" si="34"/>
        <v>727749.7300000001</v>
      </c>
      <c r="AB51" s="693">
        <f t="shared" si="34"/>
        <v>3465965.1103951107</v>
      </c>
      <c r="AC51" s="719">
        <f t="shared" si="34"/>
        <v>7230100.425055407</v>
      </c>
      <c r="AD51" s="718">
        <f t="shared" si="34"/>
        <v>3826981.8500000006</v>
      </c>
      <c r="AE51" s="720">
        <f t="shared" si="34"/>
        <v>3403118.575055406</v>
      </c>
      <c r="AF51" s="718">
        <f t="shared" si="34"/>
        <v>1182829.6083312565</v>
      </c>
      <c r="AG51" s="718">
        <f t="shared" si="34"/>
        <v>0</v>
      </c>
      <c r="AH51" s="720">
        <f t="shared" si="34"/>
        <v>1182829.6083312565</v>
      </c>
      <c r="AI51" s="718">
        <f t="shared" si="34"/>
        <v>1410381.6283294996</v>
      </c>
      <c r="AJ51" s="718">
        <f t="shared" si="34"/>
        <v>0</v>
      </c>
      <c r="AK51" s="720">
        <f t="shared" ref="AK51:BI51" si="35">SUM(AK7:AK50)</f>
        <v>1410381.6283294996</v>
      </c>
      <c r="AL51" s="718">
        <f t="shared" si="35"/>
        <v>1367577.1339072653</v>
      </c>
      <c r="AM51" s="718">
        <f t="shared" si="35"/>
        <v>0</v>
      </c>
      <c r="AN51" s="708">
        <f t="shared" si="35"/>
        <v>1367577.1339072653</v>
      </c>
      <c r="AO51" s="691">
        <f t="shared" si="35"/>
        <v>3955688.3705680212</v>
      </c>
      <c r="AP51" s="692">
        <f t="shared" si="35"/>
        <v>0</v>
      </c>
      <c r="AQ51" s="705">
        <f t="shared" si="35"/>
        <v>3955688.3705680212</v>
      </c>
      <c r="AR51" s="719">
        <f t="shared" si="35"/>
        <v>1388303.0062868006</v>
      </c>
      <c r="AS51" s="718">
        <f t="shared" si="35"/>
        <v>0</v>
      </c>
      <c r="AT51" s="720">
        <f t="shared" si="35"/>
        <v>1388303.0062868006</v>
      </c>
      <c r="AU51" s="718">
        <f t="shared" si="35"/>
        <v>1259350.7779867784</v>
      </c>
      <c r="AV51" s="718">
        <f t="shared" si="35"/>
        <v>0</v>
      </c>
      <c r="AW51" s="720">
        <f t="shared" si="35"/>
        <v>1259350.7779867784</v>
      </c>
      <c r="AX51" s="718">
        <f t="shared" si="35"/>
        <v>1028300.5991330603</v>
      </c>
      <c r="AY51" s="718">
        <f t="shared" si="35"/>
        <v>0</v>
      </c>
      <c r="AZ51" s="720">
        <f t="shared" si="35"/>
        <v>1028300.5991330603</v>
      </c>
      <c r="BA51" s="691">
        <f t="shared" si="35"/>
        <v>3670854.3834066396</v>
      </c>
      <c r="BB51" s="702">
        <f t="shared" si="35"/>
        <v>0</v>
      </c>
      <c r="BC51" s="707">
        <f t="shared" si="35"/>
        <v>3670854.3834066396</v>
      </c>
      <c r="BD51" s="724">
        <f t="shared" si="35"/>
        <v>7636742.7539746612</v>
      </c>
      <c r="BE51" s="718">
        <f t="shared" si="35"/>
        <v>0</v>
      </c>
      <c r="BF51" s="723">
        <f t="shared" si="35"/>
        <v>7636742.7539746612</v>
      </c>
      <c r="BG51" s="724">
        <f t="shared" si="35"/>
        <v>14866843.179030066</v>
      </c>
      <c r="BH51" s="718">
        <f t="shared" si="35"/>
        <v>3826981.8500000006</v>
      </c>
      <c r="BI51" s="723">
        <f t="shared" si="35"/>
        <v>11039861.329030067</v>
      </c>
      <c r="BJ51" s="542"/>
      <c r="BK51" s="362"/>
      <c r="BL51" s="362"/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</row>
    <row r="52" spans="1:79" s="349" customFormat="1" ht="18">
      <c r="B52" s="350"/>
      <c r="C52" s="351"/>
      <c r="D52" s="473"/>
    </row>
    <row r="53" spans="1:79" s="349" customFormat="1" ht="18">
      <c r="B53" s="350"/>
      <c r="C53" s="351"/>
      <c r="D53" s="473"/>
    </row>
    <row r="54" spans="1:79" s="349" customFormat="1" ht="18">
      <c r="B54" s="350"/>
      <c r="C54" s="351"/>
      <c r="D54" s="473"/>
    </row>
    <row r="55" spans="1:79" s="349" customFormat="1" ht="18">
      <c r="B55" s="350"/>
      <c r="C55" s="351"/>
      <c r="D55" s="473"/>
    </row>
    <row r="56" spans="1:79" s="349" customFormat="1" ht="18">
      <c r="B56" s="350"/>
      <c r="C56" s="351"/>
      <c r="D56" s="473"/>
    </row>
    <row r="57" spans="1:79" s="349" customFormat="1" ht="18">
      <c r="B57" s="350"/>
      <c r="C57" s="351"/>
      <c r="D57" s="473"/>
    </row>
    <row r="58" spans="1:79" s="349" customFormat="1" ht="18">
      <c r="B58" s="350"/>
      <c r="C58" s="351"/>
      <c r="D58" s="473"/>
    </row>
    <row r="59" spans="1:79" s="349" customFormat="1" ht="18">
      <c r="B59" s="350"/>
      <c r="C59" s="351"/>
      <c r="D59" s="473"/>
    </row>
    <row r="60" spans="1:79" s="349" customFormat="1" ht="18">
      <c r="B60" s="350"/>
      <c r="C60" s="351"/>
      <c r="D60" s="473"/>
    </row>
    <row r="61" spans="1:79" s="349" customFormat="1" ht="18">
      <c r="B61" s="350"/>
      <c r="C61" s="351"/>
      <c r="D61" s="473"/>
    </row>
    <row r="62" spans="1:79" s="349" customFormat="1" ht="18">
      <c r="B62" s="350"/>
      <c r="C62" s="351"/>
      <c r="D62" s="473"/>
    </row>
    <row r="63" spans="1:79" s="349" customFormat="1" ht="18">
      <c r="B63" s="350"/>
      <c r="C63" s="351"/>
      <c r="D63" s="351"/>
    </row>
    <row r="64" spans="1:79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F4:AN4"/>
    <mergeCell ref="AO4:AQ4"/>
    <mergeCell ref="AR4:AZ4"/>
    <mergeCell ref="AO5:AQ5"/>
    <mergeCell ref="AC5:AE5"/>
    <mergeCell ref="AF5:AH5"/>
    <mergeCell ref="AX5:AZ5"/>
    <mergeCell ref="AR5:AT5"/>
    <mergeCell ref="AU5:AW5"/>
    <mergeCell ref="AI5:AK5"/>
    <mergeCell ref="AL5:AN5"/>
    <mergeCell ref="A51:C51"/>
    <mergeCell ref="A4:A6"/>
    <mergeCell ref="E5:G5"/>
    <mergeCell ref="H5:J5"/>
    <mergeCell ref="K5:M5"/>
    <mergeCell ref="E4:M4"/>
    <mergeCell ref="N4:P4"/>
    <mergeCell ref="Q4:Y4"/>
    <mergeCell ref="Z4:AB4"/>
    <mergeCell ref="AC4:AE4"/>
    <mergeCell ref="N5:P5"/>
    <mergeCell ref="Z5:AB5"/>
  </mergeCells>
  <phoneticPr fontId="2" type="noConversion"/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indexed="42"/>
  </sheetPr>
  <dimension ref="A1:CN123"/>
  <sheetViews>
    <sheetView showGridLines="0" zoomScale="70" zoomScaleNormal="70" workbookViewId="0">
      <pane xSplit="3" ySplit="6" topLeftCell="M40" activePane="bottomRight" state="frozen"/>
      <selection activeCell="F51" sqref="F51"/>
      <selection pane="topRight" activeCell="F51" sqref="F51"/>
      <selection pane="bottomLeft" activeCell="F51" sqref="F51"/>
      <selection pane="bottomRight" activeCell="R48" sqref="R48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4" width="15.7109375" style="205" customWidth="1"/>
    <col min="45" max="45" width="15" style="205" customWidth="1"/>
    <col min="46" max="46" width="14.42578125" style="205" customWidth="1"/>
    <col min="47" max="52" width="15.7109375" style="205" customWidth="1"/>
    <col min="53" max="55" width="15.7109375" style="205" hidden="1" customWidth="1"/>
    <col min="56" max="58" width="15.7109375" style="205" customWidth="1"/>
    <col min="59" max="59" width="18.85546875" style="205" customWidth="1"/>
    <col min="60" max="61" width="15.7109375" style="205" hidden="1" customWidth="1"/>
    <col min="62" max="63" width="12.7109375" style="205" customWidth="1"/>
    <col min="64" max="64" width="18.85546875" style="205" hidden="1" customWidth="1"/>
    <col min="65" max="92" width="12.7109375" style="205" customWidth="1"/>
    <col min="93" max="16384" width="9.140625" style="205"/>
  </cols>
  <sheetData>
    <row r="1" spans="1:92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24"/>
      <c r="AJ1" s="324"/>
      <c r="AK1" s="324"/>
      <c r="AL1" s="319"/>
      <c r="AM1" s="319"/>
      <c r="AN1" s="319"/>
      <c r="AO1" s="319"/>
      <c r="AP1" s="319"/>
      <c r="AQ1" s="319"/>
      <c r="AR1" s="324"/>
      <c r="AS1" s="324"/>
      <c r="AT1" s="324"/>
      <c r="AX1" s="324"/>
      <c r="AY1" s="324"/>
      <c r="AZ1" s="324"/>
      <c r="BA1" s="324"/>
      <c r="BB1" s="324"/>
      <c r="BC1" s="324"/>
      <c r="BD1" s="323"/>
      <c r="BE1" s="323"/>
      <c r="BF1" s="323"/>
    </row>
    <row r="2" spans="1:92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H2" s="306"/>
      <c r="I2" s="306"/>
      <c r="J2" s="306"/>
      <c r="T2" s="312"/>
      <c r="U2" s="312"/>
      <c r="V2" s="312"/>
      <c r="W2" s="306"/>
      <c r="X2" s="306"/>
      <c r="Y2" s="326"/>
      <c r="Z2" s="326"/>
      <c r="AA2" s="326"/>
      <c r="AB2" s="326"/>
      <c r="AC2" s="317"/>
      <c r="AD2" s="317"/>
      <c r="AE2" s="326"/>
      <c r="AF2" s="324"/>
      <c r="AG2" s="324"/>
      <c r="AH2" s="324"/>
      <c r="AI2" s="326"/>
      <c r="AJ2" s="324"/>
      <c r="AK2" s="324"/>
      <c r="AL2" s="326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92" s="322" customFormat="1" ht="45" customHeight="1" thickBot="1">
      <c r="A3" s="309" t="s">
        <v>74</v>
      </c>
      <c r="B3" s="320"/>
      <c r="E3" s="335"/>
      <c r="F3" s="335"/>
      <c r="G3" s="335"/>
      <c r="H3" s="335"/>
      <c r="L3" s="319"/>
      <c r="T3" s="312"/>
      <c r="U3" s="312"/>
      <c r="V3" s="312"/>
      <c r="X3" s="319"/>
      <c r="AF3" s="324"/>
      <c r="AG3" s="324"/>
      <c r="AH3" s="324"/>
      <c r="AI3" s="324"/>
      <c r="AJ3" s="324"/>
      <c r="AK3" s="324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92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92" s="202" customFormat="1" ht="39.950000000000003" customHeight="1">
      <c r="A5" s="819"/>
      <c r="B5" s="208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</row>
    <row r="6" spans="1:92" s="201" customFormat="1" ht="39.950000000000003" customHeight="1">
      <c r="A6" s="820"/>
      <c r="B6" s="228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3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17"/>
      <c r="BY6" s="217"/>
      <c r="BZ6" s="217"/>
      <c r="CA6" s="217"/>
      <c r="CB6" s="217"/>
      <c r="CC6" s="217"/>
      <c r="CD6" s="217"/>
      <c r="CE6" s="217"/>
      <c r="CF6" s="217"/>
      <c r="CG6" s="217"/>
      <c r="CH6" s="224"/>
      <c r="CI6" s="224"/>
      <c r="CJ6" s="224"/>
      <c r="CK6" s="224"/>
      <c r="CL6" s="224"/>
      <c r="CM6" s="224"/>
      <c r="CN6" s="224"/>
    </row>
    <row r="7" spans="1:92" s="383" customFormat="1" ht="33" customHeight="1">
      <c r="A7" s="388">
        <v>1</v>
      </c>
      <c r="B7" s="384">
        <v>51201</v>
      </c>
      <c r="C7" s="536" t="s">
        <v>0</v>
      </c>
      <c r="D7" s="696"/>
      <c r="E7" s="783">
        <f>'[2]Trim-IMV'!D7</f>
        <v>1700</v>
      </c>
      <c r="F7" s="673">
        <v>1700</v>
      </c>
      <c r="G7" s="675">
        <f>E7-F7</f>
        <v>0</v>
      </c>
      <c r="H7" s="774">
        <f>'[2]Trim-IMV'!G7</f>
        <v>1700</v>
      </c>
      <c r="I7" s="673">
        <v>1700</v>
      </c>
      <c r="J7" s="675">
        <f>H7-I7</f>
        <v>0</v>
      </c>
      <c r="K7" s="774">
        <f>'[2]Trim-IMV'!J7</f>
        <v>1700</v>
      </c>
      <c r="L7" s="673">
        <v>1700</v>
      </c>
      <c r="M7" s="773">
        <f>K7-L7</f>
        <v>0</v>
      </c>
      <c r="N7" s="685"/>
      <c r="O7" s="686"/>
      <c r="P7" s="687"/>
      <c r="Q7" s="774">
        <f>'[2]Trim-IMV'!M7</f>
        <v>1700</v>
      </c>
      <c r="R7" s="673">
        <v>1700</v>
      </c>
      <c r="S7" s="675">
        <f>Q7-R7</f>
        <v>0</v>
      </c>
      <c r="T7" s="774">
        <f>'[2]Trim-IMV'!P7</f>
        <v>1700</v>
      </c>
      <c r="U7" s="673"/>
      <c r="V7" s="675">
        <f>T7-U7</f>
        <v>1700</v>
      </c>
      <c r="W7" s="774">
        <f>'[2]Trim-IMV'!S7</f>
        <v>1700</v>
      </c>
      <c r="X7" s="673"/>
      <c r="Y7" s="773">
        <f>W7-X7</f>
        <v>1700</v>
      </c>
      <c r="Z7" s="685"/>
      <c r="AA7" s="700"/>
      <c r="AB7" s="687"/>
      <c r="AC7" s="779">
        <f>E7+H7+K7+Q7+T7+W7</f>
        <v>10200</v>
      </c>
      <c r="AD7" s="776">
        <f>F7+I7+L7+R7+U7+X7</f>
        <v>6800</v>
      </c>
      <c r="AE7" s="777">
        <f>AC7-AD7</f>
        <v>3400</v>
      </c>
      <c r="AF7" s="772">
        <f>'[2]Trim-IMV'!Y7</f>
        <v>1700</v>
      </c>
      <c r="AG7" s="673"/>
      <c r="AH7" s="674">
        <f>AF7-AG7</f>
        <v>1700</v>
      </c>
      <c r="AI7" s="774">
        <f>'[2]Trim-IMV'!AB7</f>
        <v>1700</v>
      </c>
      <c r="AJ7" s="673"/>
      <c r="AK7" s="675">
        <f>AI7-AJ7</f>
        <v>1700</v>
      </c>
      <c r="AL7" s="774">
        <f>'[2]Trim-IMV'!AE7</f>
        <v>1700</v>
      </c>
      <c r="AM7" s="673"/>
      <c r="AN7" s="675">
        <f>AL7-AM7</f>
        <v>1700</v>
      </c>
      <c r="AO7" s="685"/>
      <c r="AP7" s="703"/>
      <c r="AQ7" s="704"/>
      <c r="AR7" s="774">
        <f>'[2]Trim-IMV'!AH7</f>
        <v>1700</v>
      </c>
      <c r="AS7" s="673"/>
      <c r="AT7" s="674">
        <f>AR7-AS7</f>
        <v>1700</v>
      </c>
      <c r="AU7" s="774">
        <f>'[2]Trim-IMV'!AK7</f>
        <v>1700</v>
      </c>
      <c r="AV7" s="673"/>
      <c r="AW7" s="675">
        <f>AU7-AV7</f>
        <v>1700</v>
      </c>
      <c r="AX7" s="784">
        <f>'[2]Trim-IMV'!AN7</f>
        <v>1700</v>
      </c>
      <c r="AY7" s="673"/>
      <c r="AZ7" s="773">
        <f>AX7-AY7</f>
        <v>1700</v>
      </c>
      <c r="BA7" s="725"/>
      <c r="BB7" s="728"/>
      <c r="BC7" s="728"/>
      <c r="BD7" s="711">
        <f t="shared" ref="BD7:BD49" si="0">AF7+AI7+AL7+AR7+AU7+AX7</f>
        <v>10200</v>
      </c>
      <c r="BE7" s="715">
        <f t="shared" ref="BE7:BE49" si="1">AG7+AJ7+AM7+AS7+AV7+AY7</f>
        <v>0</v>
      </c>
      <c r="BF7" s="716">
        <f>BD7-BE7</f>
        <v>10200</v>
      </c>
      <c r="BG7" s="717">
        <f>AC7+BD7</f>
        <v>20400</v>
      </c>
      <c r="BH7" s="673">
        <f>AD7+BE7</f>
        <v>6800</v>
      </c>
      <c r="BI7" s="677">
        <f>BG7-BH7</f>
        <v>13600</v>
      </c>
      <c r="BJ7" s="541"/>
      <c r="BK7" s="380"/>
      <c r="BL7" s="374">
        <f>ROUND(VLOOKUP($B7,Test!$A$6:$K$58,7),0)/1000</f>
        <v>2.8</v>
      </c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  <c r="CG7" s="380"/>
      <c r="CH7" s="380"/>
      <c r="CI7" s="380"/>
      <c r="CJ7" s="380"/>
      <c r="CK7" s="380"/>
      <c r="CL7" s="380"/>
      <c r="CM7" s="380"/>
      <c r="CN7" s="380"/>
    </row>
    <row r="8" spans="1:92" s="383" customFormat="1" ht="33" customHeight="1">
      <c r="A8" s="388">
        <f>A7+1</f>
        <v>2</v>
      </c>
      <c r="B8" s="384">
        <v>51202</v>
      </c>
      <c r="C8" s="536" t="s">
        <v>1</v>
      </c>
      <c r="D8" s="697" t="s">
        <v>252</v>
      </c>
      <c r="E8" s="672">
        <f>'[2]Trim-IMV'!D8</f>
        <v>60000</v>
      </c>
      <c r="F8" s="673">
        <v>28942.58</v>
      </c>
      <c r="G8" s="675">
        <f t="shared" ref="G8:G50" si="2">E8-F8</f>
        <v>31057.42</v>
      </c>
      <c r="H8" s="673">
        <f>'[2]Trim-IMV'!G8</f>
        <v>72000</v>
      </c>
      <c r="I8" s="673">
        <v>112800.69</v>
      </c>
      <c r="J8" s="675">
        <f t="shared" ref="J8:J50" si="3">H8-I8</f>
        <v>-40800.69</v>
      </c>
      <c r="K8" s="673">
        <f>'[2]Trim-IMV'!J8</f>
        <v>62100</v>
      </c>
      <c r="L8" s="673">
        <v>86271.47</v>
      </c>
      <c r="M8" s="773">
        <f t="shared" ref="M8:M50" si="4">K8-L8</f>
        <v>-24171.47</v>
      </c>
      <c r="N8" s="688">
        <f t="shared" ref="N8:O50" si="5">+E8+H8+K8</f>
        <v>194100</v>
      </c>
      <c r="O8" s="689">
        <f t="shared" si="5"/>
        <v>228014.74000000002</v>
      </c>
      <c r="P8" s="690">
        <f t="shared" ref="P8:P50" si="6">+N8-O8</f>
        <v>-33914.74000000002</v>
      </c>
      <c r="Q8" s="673">
        <f>'[2]Trim-IMV'!M8</f>
        <v>87000</v>
      </c>
      <c r="R8" s="673">
        <v>49638.98</v>
      </c>
      <c r="S8" s="675">
        <f t="shared" ref="S8:S50" si="7">Q8-R8</f>
        <v>37361.019999999997</v>
      </c>
      <c r="T8" s="673">
        <f>'[2]Trim-IMV'!P8</f>
        <v>75000</v>
      </c>
      <c r="U8" s="673"/>
      <c r="V8" s="675">
        <f t="shared" ref="V8:V50" si="8">T8-U8</f>
        <v>75000</v>
      </c>
      <c r="W8" s="673">
        <f>'[2]Trim-IMV'!S8</f>
        <v>87000</v>
      </c>
      <c r="X8" s="673"/>
      <c r="Y8" s="773">
        <f t="shared" ref="Y8:Y50" si="9">W8-X8</f>
        <v>87000</v>
      </c>
      <c r="Z8" s="688">
        <f t="shared" ref="Z8:AA50" si="10">+Q8+T8+W8</f>
        <v>249000</v>
      </c>
      <c r="AA8" s="701">
        <f t="shared" si="10"/>
        <v>49638.98</v>
      </c>
      <c r="AB8" s="690">
        <f t="shared" ref="AB8:AB50" si="11">+Z8-AA8</f>
        <v>199361.02</v>
      </c>
      <c r="AC8" s="779">
        <f t="shared" ref="AC8:AD50" si="12">E8+H8+K8+Q8+T8+W8</f>
        <v>443100</v>
      </c>
      <c r="AD8" s="776">
        <f t="shared" si="12"/>
        <v>277653.72000000003</v>
      </c>
      <c r="AE8" s="777">
        <f t="shared" ref="AE8:AE50" si="13">AC8-AD8</f>
        <v>165446.27999999997</v>
      </c>
      <c r="AF8" s="672">
        <f>'[2]Trim-IMV'!Y8</f>
        <v>75000</v>
      </c>
      <c r="AG8" s="673"/>
      <c r="AH8" s="674">
        <f t="shared" ref="AH8:AH50" si="14">AF8-AG8</f>
        <v>75000</v>
      </c>
      <c r="AI8" s="673">
        <f>'[2]Trim-IMV'!AB8</f>
        <v>87000</v>
      </c>
      <c r="AJ8" s="673"/>
      <c r="AK8" s="675">
        <f t="shared" ref="AK8:AK50" si="15">AI8-AJ8</f>
        <v>87000</v>
      </c>
      <c r="AL8" s="673">
        <f>'[2]Trim-IMV'!AE8</f>
        <v>75000</v>
      </c>
      <c r="AM8" s="673"/>
      <c r="AN8" s="675">
        <f t="shared" ref="AN8:AN50" si="16">AL8-AM8</f>
        <v>75000</v>
      </c>
      <c r="AO8" s="688">
        <f t="shared" ref="AO8:AP50" si="17">+AF8+AI8+AL8</f>
        <v>237000</v>
      </c>
      <c r="AP8" s="689">
        <f t="shared" si="17"/>
        <v>0</v>
      </c>
      <c r="AQ8" s="690">
        <f t="shared" ref="AQ8:AQ50" si="18">AO8-AP8</f>
        <v>237000</v>
      </c>
      <c r="AR8" s="673">
        <f>'[2]Trim-IMV'!AH8</f>
        <v>90000</v>
      </c>
      <c r="AS8" s="673"/>
      <c r="AT8" s="674">
        <f t="shared" ref="AT8:AT50" si="19">AR8-AS8</f>
        <v>90000</v>
      </c>
      <c r="AU8" s="673">
        <f>'[2]Trim-IMV'!AK8</f>
        <v>75000</v>
      </c>
      <c r="AV8" s="673"/>
      <c r="AW8" s="675">
        <f t="shared" ref="AW8:AW50" si="20">AU8-AV8</f>
        <v>75000</v>
      </c>
      <c r="AX8" s="673">
        <f>'[2]Trim-IMV'!AN8</f>
        <v>90000</v>
      </c>
      <c r="AY8" s="673"/>
      <c r="AZ8" s="773">
        <f t="shared" ref="AZ8:AZ50" si="21">AX8-AY8</f>
        <v>90000</v>
      </c>
      <c r="BA8" s="688">
        <f t="shared" ref="BA8:BB50" si="22">+AR8+AU8+AX8</f>
        <v>255000</v>
      </c>
      <c r="BB8" s="701">
        <f t="shared" si="22"/>
        <v>0</v>
      </c>
      <c r="BC8" s="706">
        <f t="shared" ref="BC8:BC50" si="23">BA8-BB8</f>
        <v>255000</v>
      </c>
      <c r="BD8" s="711">
        <f t="shared" si="0"/>
        <v>492000</v>
      </c>
      <c r="BE8" s="715">
        <f t="shared" si="1"/>
        <v>0</v>
      </c>
      <c r="BF8" s="716">
        <f t="shared" ref="BF8:BF50" si="24">BD8-BE8</f>
        <v>492000</v>
      </c>
      <c r="BG8" s="717">
        <f t="shared" ref="BG8:BG50" si="25">AC8+BD8</f>
        <v>935100</v>
      </c>
      <c r="BH8" s="673">
        <f t="shared" ref="BH8:BH50" si="26">AD8+BE8</f>
        <v>277653.72000000003</v>
      </c>
      <c r="BI8" s="677">
        <f t="shared" ref="BI8:BI50" si="27">BG8-BH8</f>
        <v>657446.28</v>
      </c>
      <c r="BJ8" s="541"/>
      <c r="BK8" s="380"/>
      <c r="BL8" s="374">
        <f>ROUND(VLOOKUP($B8,Test!$A$6:$K$58,7),0)/1000</f>
        <v>80.983999999999995</v>
      </c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  <c r="CG8" s="380"/>
      <c r="CH8" s="380"/>
      <c r="CI8" s="380"/>
      <c r="CJ8" s="380"/>
      <c r="CK8" s="380"/>
      <c r="CL8" s="380"/>
      <c r="CM8" s="380"/>
      <c r="CN8" s="380"/>
    </row>
    <row r="9" spans="1:92" s="383" customFormat="1" ht="33" customHeight="1">
      <c r="A9" s="388">
        <f t="shared" ref="A9:A50" si="28">A8+1</f>
        <v>3</v>
      </c>
      <c r="B9" s="384">
        <v>51203</v>
      </c>
      <c r="C9" s="536" t="s">
        <v>2</v>
      </c>
      <c r="D9" s="697" t="s">
        <v>253</v>
      </c>
      <c r="E9" s="672">
        <f>'[2]Trim-IMV'!D9</f>
        <v>41610</v>
      </c>
      <c r="F9" s="673">
        <v>47632.76</v>
      </c>
      <c r="G9" s="675">
        <f t="shared" si="2"/>
        <v>-6022.760000000002</v>
      </c>
      <c r="H9" s="673">
        <f>'[2]Trim-IMV'!G9</f>
        <v>3060</v>
      </c>
      <c r="I9" s="673">
        <v>4522.37</v>
      </c>
      <c r="J9" s="675">
        <f t="shared" si="3"/>
        <v>-1462.37</v>
      </c>
      <c r="K9" s="673">
        <f>'[2]Trim-IMV'!J9</f>
        <v>3660</v>
      </c>
      <c r="L9" s="673">
        <v>637.09</v>
      </c>
      <c r="M9" s="773">
        <f t="shared" si="4"/>
        <v>3022.91</v>
      </c>
      <c r="N9" s="688">
        <f t="shared" si="5"/>
        <v>48330</v>
      </c>
      <c r="O9" s="689">
        <f t="shared" si="5"/>
        <v>52792.22</v>
      </c>
      <c r="P9" s="690">
        <f t="shared" si="6"/>
        <v>-4462.2200000000012</v>
      </c>
      <c r="Q9" s="673">
        <f>'[2]Trim-IMV'!M9</f>
        <v>3060</v>
      </c>
      <c r="R9" s="673">
        <v>1507.09</v>
      </c>
      <c r="S9" s="675">
        <f t="shared" si="7"/>
        <v>1552.91</v>
      </c>
      <c r="T9" s="673">
        <f>'[2]Trim-IMV'!P9</f>
        <v>3540</v>
      </c>
      <c r="U9" s="673"/>
      <c r="V9" s="675">
        <f t="shared" si="8"/>
        <v>3540</v>
      </c>
      <c r="W9" s="673">
        <f>'[2]Trim-IMV'!S9</f>
        <v>3360</v>
      </c>
      <c r="X9" s="673"/>
      <c r="Y9" s="773">
        <f t="shared" si="9"/>
        <v>3360</v>
      </c>
      <c r="Z9" s="688">
        <f t="shared" si="10"/>
        <v>9960</v>
      </c>
      <c r="AA9" s="701">
        <f t="shared" si="10"/>
        <v>1507.09</v>
      </c>
      <c r="AB9" s="690">
        <f t="shared" si="11"/>
        <v>8452.91</v>
      </c>
      <c r="AC9" s="779">
        <f t="shared" si="12"/>
        <v>58290</v>
      </c>
      <c r="AD9" s="776">
        <f t="shared" si="12"/>
        <v>54299.31</v>
      </c>
      <c r="AE9" s="777">
        <f t="shared" si="13"/>
        <v>3990.6900000000023</v>
      </c>
      <c r="AF9" s="672">
        <f>'[2]Trim-IMV'!Y9</f>
        <v>3180</v>
      </c>
      <c r="AG9" s="673"/>
      <c r="AH9" s="674">
        <f t="shared" si="14"/>
        <v>3180</v>
      </c>
      <c r="AI9" s="673">
        <f>'[2]Trim-IMV'!AB9</f>
        <v>3180</v>
      </c>
      <c r="AJ9" s="673"/>
      <c r="AK9" s="675">
        <f t="shared" si="15"/>
        <v>3180</v>
      </c>
      <c r="AL9" s="673">
        <f>'[2]Trim-IMV'!AE9</f>
        <v>3780</v>
      </c>
      <c r="AM9" s="673"/>
      <c r="AN9" s="675">
        <f t="shared" si="16"/>
        <v>3780</v>
      </c>
      <c r="AO9" s="688">
        <f t="shared" si="17"/>
        <v>10140</v>
      </c>
      <c r="AP9" s="689">
        <f t="shared" si="17"/>
        <v>0</v>
      </c>
      <c r="AQ9" s="690">
        <f t="shared" si="18"/>
        <v>10140</v>
      </c>
      <c r="AR9" s="673">
        <f>'[2]Trim-IMV'!AH9</f>
        <v>3180</v>
      </c>
      <c r="AS9" s="673"/>
      <c r="AT9" s="674">
        <f t="shared" si="19"/>
        <v>3180</v>
      </c>
      <c r="AU9" s="673">
        <f>'[2]Trim-IMV'!AK9</f>
        <v>3390</v>
      </c>
      <c r="AV9" s="673"/>
      <c r="AW9" s="675">
        <f t="shared" si="20"/>
        <v>3390</v>
      </c>
      <c r="AX9" s="673">
        <f>'[2]Trim-IMV'!AN9</f>
        <v>3060</v>
      </c>
      <c r="AY9" s="673"/>
      <c r="AZ9" s="773">
        <f t="shared" si="21"/>
        <v>3060</v>
      </c>
      <c r="BA9" s="688">
        <f t="shared" si="22"/>
        <v>9630</v>
      </c>
      <c r="BB9" s="701">
        <f t="shared" si="22"/>
        <v>0</v>
      </c>
      <c r="BC9" s="706">
        <f t="shared" si="23"/>
        <v>9630</v>
      </c>
      <c r="BD9" s="711">
        <f t="shared" si="0"/>
        <v>19770</v>
      </c>
      <c r="BE9" s="715">
        <f t="shared" si="1"/>
        <v>0</v>
      </c>
      <c r="BF9" s="716">
        <f t="shared" si="24"/>
        <v>19770</v>
      </c>
      <c r="BG9" s="717">
        <f t="shared" si="25"/>
        <v>78060</v>
      </c>
      <c r="BH9" s="673">
        <f t="shared" si="26"/>
        <v>54299.31</v>
      </c>
      <c r="BI9" s="677">
        <f t="shared" si="27"/>
        <v>23760.690000000002</v>
      </c>
      <c r="BJ9" s="541"/>
      <c r="BK9" s="380"/>
      <c r="BL9" s="374">
        <f>ROUND(VLOOKUP($B9,Test!$A$6:$K$58,7),0)/1000</f>
        <v>4.0940000000000003</v>
      </c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  <c r="CG9" s="380"/>
      <c r="CH9" s="380"/>
      <c r="CI9" s="380"/>
      <c r="CJ9" s="380"/>
      <c r="CK9" s="380"/>
      <c r="CL9" s="380"/>
      <c r="CM9" s="380"/>
      <c r="CN9" s="380"/>
    </row>
    <row r="10" spans="1:92" s="383" customFormat="1" ht="33" customHeight="1">
      <c r="A10" s="388">
        <f t="shared" si="28"/>
        <v>4</v>
      </c>
      <c r="B10" s="389">
        <v>51299</v>
      </c>
      <c r="C10" s="537" t="s">
        <v>3</v>
      </c>
      <c r="D10" s="697" t="s">
        <v>254</v>
      </c>
      <c r="E10" s="672">
        <f>'[2]Trim-IMV'!D10</f>
        <v>8800</v>
      </c>
      <c r="F10" s="673">
        <v>7542.3</v>
      </c>
      <c r="G10" s="675">
        <f t="shared" si="2"/>
        <v>1257.6999999999998</v>
      </c>
      <c r="H10" s="673">
        <f>'[2]Trim-IMV'!G10</f>
        <v>36100</v>
      </c>
      <c r="I10" s="673">
        <v>55582.879999999997</v>
      </c>
      <c r="J10" s="675">
        <f t="shared" si="3"/>
        <v>-19482.879999999997</v>
      </c>
      <c r="K10" s="673">
        <f>'[2]Trim-IMV'!J10</f>
        <v>22840</v>
      </c>
      <c r="L10" s="673">
        <v>8422.58</v>
      </c>
      <c r="M10" s="773">
        <f t="shared" si="4"/>
        <v>14417.42</v>
      </c>
      <c r="N10" s="688">
        <f t="shared" si="5"/>
        <v>67740</v>
      </c>
      <c r="O10" s="689">
        <f t="shared" si="5"/>
        <v>71547.759999999995</v>
      </c>
      <c r="P10" s="690">
        <f t="shared" si="6"/>
        <v>-3807.7599999999948</v>
      </c>
      <c r="Q10" s="673">
        <f>'[2]Trim-IMV'!M10</f>
        <v>19720</v>
      </c>
      <c r="R10" s="673">
        <v>1916.58</v>
      </c>
      <c r="S10" s="675">
        <f t="shared" si="7"/>
        <v>17803.419999999998</v>
      </c>
      <c r="T10" s="673">
        <f>'[2]Trim-IMV'!P10</f>
        <v>8800</v>
      </c>
      <c r="U10" s="673"/>
      <c r="V10" s="675">
        <f t="shared" si="8"/>
        <v>8800</v>
      </c>
      <c r="W10" s="673">
        <f>'[2]Trim-IMV'!S10</f>
        <v>8800</v>
      </c>
      <c r="X10" s="673"/>
      <c r="Y10" s="773">
        <f t="shared" si="9"/>
        <v>8800</v>
      </c>
      <c r="Z10" s="688">
        <f t="shared" si="10"/>
        <v>37320</v>
      </c>
      <c r="AA10" s="701">
        <f t="shared" si="10"/>
        <v>1916.58</v>
      </c>
      <c r="AB10" s="690">
        <f t="shared" si="11"/>
        <v>35403.42</v>
      </c>
      <c r="AC10" s="779">
        <f t="shared" si="12"/>
        <v>105060</v>
      </c>
      <c r="AD10" s="776">
        <f t="shared" si="12"/>
        <v>73464.34</v>
      </c>
      <c r="AE10" s="777">
        <f t="shared" si="13"/>
        <v>31595.660000000003</v>
      </c>
      <c r="AF10" s="672">
        <f>'[2]Trim-IMV'!Y10</f>
        <v>8800</v>
      </c>
      <c r="AG10" s="673"/>
      <c r="AH10" s="674">
        <f t="shared" si="14"/>
        <v>8800</v>
      </c>
      <c r="AI10" s="673">
        <f>'[2]Trim-IMV'!AB10</f>
        <v>8800</v>
      </c>
      <c r="AJ10" s="673"/>
      <c r="AK10" s="675">
        <f t="shared" si="15"/>
        <v>8800</v>
      </c>
      <c r="AL10" s="673">
        <f>'[2]Trim-IMV'!AE10</f>
        <v>13100</v>
      </c>
      <c r="AM10" s="673"/>
      <c r="AN10" s="675">
        <f t="shared" si="16"/>
        <v>13100</v>
      </c>
      <c r="AO10" s="688">
        <f t="shared" si="17"/>
        <v>30700</v>
      </c>
      <c r="AP10" s="689">
        <f t="shared" si="17"/>
        <v>0</v>
      </c>
      <c r="AQ10" s="690">
        <f t="shared" si="18"/>
        <v>30700</v>
      </c>
      <c r="AR10" s="673">
        <f>'[2]Trim-IMV'!AH10</f>
        <v>23650</v>
      </c>
      <c r="AS10" s="673"/>
      <c r="AT10" s="674">
        <f t="shared" si="19"/>
        <v>23650</v>
      </c>
      <c r="AU10" s="673">
        <f>'[2]Trim-IMV'!AK10</f>
        <v>23650</v>
      </c>
      <c r="AV10" s="673"/>
      <c r="AW10" s="675">
        <f t="shared" si="20"/>
        <v>23650</v>
      </c>
      <c r="AX10" s="673">
        <f>'[2]Trim-IMV'!AN10</f>
        <v>26410</v>
      </c>
      <c r="AY10" s="673"/>
      <c r="AZ10" s="773">
        <f t="shared" si="21"/>
        <v>26410</v>
      </c>
      <c r="BA10" s="688">
        <f t="shared" si="22"/>
        <v>73710</v>
      </c>
      <c r="BB10" s="701">
        <f t="shared" si="22"/>
        <v>0</v>
      </c>
      <c r="BC10" s="706">
        <f t="shared" si="23"/>
        <v>73710</v>
      </c>
      <c r="BD10" s="711">
        <f t="shared" si="0"/>
        <v>104410</v>
      </c>
      <c r="BE10" s="715">
        <f t="shared" si="1"/>
        <v>0</v>
      </c>
      <c r="BF10" s="716">
        <f t="shared" si="24"/>
        <v>104410</v>
      </c>
      <c r="BG10" s="717">
        <f t="shared" si="25"/>
        <v>209470</v>
      </c>
      <c r="BH10" s="673">
        <f t="shared" si="26"/>
        <v>73464.34</v>
      </c>
      <c r="BI10" s="677">
        <f t="shared" si="27"/>
        <v>136005.66</v>
      </c>
      <c r="BJ10" s="541"/>
      <c r="BK10" s="380"/>
      <c r="BL10" s="374">
        <f>ROUND(VLOOKUP($B10,Test!$A$6:$K$58,7),0)/1000</f>
        <v>7.9710000000000001</v>
      </c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  <c r="CG10" s="380"/>
      <c r="CH10" s="380"/>
      <c r="CI10" s="380"/>
      <c r="CJ10" s="380"/>
      <c r="CK10" s="380"/>
      <c r="CL10" s="380"/>
      <c r="CM10" s="380"/>
      <c r="CN10" s="380"/>
    </row>
    <row r="11" spans="1:92" s="383" customFormat="1" ht="33" customHeight="1">
      <c r="A11" s="388">
        <f t="shared" si="28"/>
        <v>5</v>
      </c>
      <c r="B11" s="384">
        <v>51301</v>
      </c>
      <c r="C11" s="536" t="s">
        <v>4</v>
      </c>
      <c r="D11" s="697" t="s">
        <v>255</v>
      </c>
      <c r="E11" s="672">
        <f>'[2]Trim-IMV'!D11</f>
        <v>0</v>
      </c>
      <c r="F11" s="673"/>
      <c r="G11" s="675">
        <f t="shared" si="2"/>
        <v>0</v>
      </c>
      <c r="H11" s="673">
        <f>'[2]Trim-IMV'!G11</f>
        <v>0</v>
      </c>
      <c r="I11" s="673"/>
      <c r="J11" s="675">
        <f t="shared" si="3"/>
        <v>0</v>
      </c>
      <c r="K11" s="673">
        <f>'[2]Trim-IMV'!J11</f>
        <v>0</v>
      </c>
      <c r="L11" s="673"/>
      <c r="M11" s="773">
        <f t="shared" si="4"/>
        <v>0</v>
      </c>
      <c r="N11" s="688">
        <f t="shared" si="5"/>
        <v>0</v>
      </c>
      <c r="O11" s="689">
        <f t="shared" si="5"/>
        <v>0</v>
      </c>
      <c r="P11" s="690">
        <f t="shared" si="6"/>
        <v>0</v>
      </c>
      <c r="Q11" s="673">
        <f>'[2]Trim-IMV'!M11</f>
        <v>0</v>
      </c>
      <c r="R11" s="673"/>
      <c r="S11" s="675">
        <f t="shared" si="7"/>
        <v>0</v>
      </c>
      <c r="T11" s="673">
        <f>'[2]Trim-IMV'!P11</f>
        <v>0</v>
      </c>
      <c r="U11" s="673"/>
      <c r="V11" s="675">
        <f t="shared" si="8"/>
        <v>0</v>
      </c>
      <c r="W11" s="673">
        <f>'[2]Trim-IMV'!S11</f>
        <v>0</v>
      </c>
      <c r="X11" s="673"/>
      <c r="Y11" s="773">
        <f t="shared" si="9"/>
        <v>0</v>
      </c>
      <c r="Z11" s="688">
        <f t="shared" si="10"/>
        <v>0</v>
      </c>
      <c r="AA11" s="701">
        <f t="shared" si="10"/>
        <v>0</v>
      </c>
      <c r="AB11" s="690">
        <f t="shared" si="11"/>
        <v>0</v>
      </c>
      <c r="AC11" s="779">
        <f t="shared" si="12"/>
        <v>0</v>
      </c>
      <c r="AD11" s="776">
        <f t="shared" si="12"/>
        <v>0</v>
      </c>
      <c r="AE11" s="777">
        <f t="shared" si="13"/>
        <v>0</v>
      </c>
      <c r="AF11" s="672">
        <f>'[2]Trim-IMV'!Y11</f>
        <v>0</v>
      </c>
      <c r="AG11" s="673"/>
      <c r="AH11" s="674">
        <f t="shared" si="14"/>
        <v>0</v>
      </c>
      <c r="AI11" s="673">
        <f>'[2]Trim-IMV'!AB11</f>
        <v>0</v>
      </c>
      <c r="AJ11" s="673"/>
      <c r="AK11" s="675">
        <f t="shared" si="15"/>
        <v>0</v>
      </c>
      <c r="AL11" s="673">
        <f>'[2]Trim-IMV'!AE11</f>
        <v>0</v>
      </c>
      <c r="AM11" s="673"/>
      <c r="AN11" s="675">
        <f t="shared" si="16"/>
        <v>0</v>
      </c>
      <c r="AO11" s="688">
        <f t="shared" si="17"/>
        <v>0</v>
      </c>
      <c r="AP11" s="689">
        <f t="shared" si="17"/>
        <v>0</v>
      </c>
      <c r="AQ11" s="690">
        <f t="shared" si="18"/>
        <v>0</v>
      </c>
      <c r="AR11" s="673">
        <f>'[2]Trim-IMV'!AH11</f>
        <v>0</v>
      </c>
      <c r="AS11" s="673"/>
      <c r="AT11" s="674">
        <f t="shared" si="19"/>
        <v>0</v>
      </c>
      <c r="AU11" s="673">
        <f>'[2]Trim-IMV'!AK11</f>
        <v>0</v>
      </c>
      <c r="AV11" s="673"/>
      <c r="AW11" s="675">
        <f t="shared" si="20"/>
        <v>0</v>
      </c>
      <c r="AX11" s="673">
        <f>'[2]Trim-IMV'!AN11</f>
        <v>0</v>
      </c>
      <c r="AY11" s="673"/>
      <c r="AZ11" s="773">
        <f t="shared" si="21"/>
        <v>0</v>
      </c>
      <c r="BA11" s="688">
        <f t="shared" si="22"/>
        <v>0</v>
      </c>
      <c r="BB11" s="701">
        <f t="shared" si="22"/>
        <v>0</v>
      </c>
      <c r="BC11" s="706">
        <f t="shared" si="23"/>
        <v>0</v>
      </c>
      <c r="BD11" s="711">
        <f t="shared" si="0"/>
        <v>0</v>
      </c>
      <c r="BE11" s="715">
        <f t="shared" si="1"/>
        <v>0</v>
      </c>
      <c r="BF11" s="716">
        <f t="shared" si="24"/>
        <v>0</v>
      </c>
      <c r="BG11" s="717">
        <f t="shared" si="25"/>
        <v>0</v>
      </c>
      <c r="BH11" s="673">
        <f t="shared" si="26"/>
        <v>0</v>
      </c>
      <c r="BI11" s="677">
        <f t="shared" si="27"/>
        <v>0</v>
      </c>
      <c r="BJ11" s="541"/>
      <c r="BK11" s="380"/>
      <c r="BL11" s="374">
        <f>ROUND(VLOOKUP($B11,Test!$A$6:$K$58,7),0)/1000</f>
        <v>0</v>
      </c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  <c r="CG11" s="380"/>
      <c r="CH11" s="380"/>
      <c r="CI11" s="380"/>
      <c r="CJ11" s="380"/>
      <c r="CK11" s="380"/>
      <c r="CL11" s="380"/>
      <c r="CM11" s="380"/>
      <c r="CN11" s="380"/>
    </row>
    <row r="12" spans="1:92" s="383" customFormat="1" ht="33" customHeight="1">
      <c r="A12" s="388">
        <f t="shared" si="28"/>
        <v>6</v>
      </c>
      <c r="B12" s="384">
        <v>51302</v>
      </c>
      <c r="C12" s="536" t="s">
        <v>5</v>
      </c>
      <c r="D12" s="697" t="s">
        <v>256</v>
      </c>
      <c r="E12" s="672">
        <f>'[2]Trim-IMV'!D12</f>
        <v>9839</v>
      </c>
      <c r="F12" s="673">
        <v>9839</v>
      </c>
      <c r="G12" s="675">
        <f t="shared" si="2"/>
        <v>0</v>
      </c>
      <c r="H12" s="673">
        <f>'[2]Trim-IMV'!G12</f>
        <v>9204.23</v>
      </c>
      <c r="I12" s="673">
        <v>9204.23</v>
      </c>
      <c r="J12" s="675">
        <f t="shared" si="3"/>
        <v>0</v>
      </c>
      <c r="K12" s="673">
        <f>'[2]Trim-IMV'!J12</f>
        <v>9839</v>
      </c>
      <c r="L12" s="673">
        <v>6050.65</v>
      </c>
      <c r="M12" s="773">
        <f t="shared" si="4"/>
        <v>3788.3500000000004</v>
      </c>
      <c r="N12" s="688">
        <f t="shared" si="5"/>
        <v>28882.23</v>
      </c>
      <c r="O12" s="689">
        <f t="shared" si="5"/>
        <v>25093.879999999997</v>
      </c>
      <c r="P12" s="690">
        <f t="shared" si="6"/>
        <v>3788.3500000000022</v>
      </c>
      <c r="Q12" s="673">
        <f>'[2]Trim-IMV'!M12</f>
        <v>9627</v>
      </c>
      <c r="R12" s="673">
        <v>9627</v>
      </c>
      <c r="S12" s="675">
        <f t="shared" si="7"/>
        <v>0</v>
      </c>
      <c r="T12" s="673">
        <f>'[2]Trim-IMV'!P12</f>
        <v>9949.0800000000017</v>
      </c>
      <c r="U12" s="673"/>
      <c r="V12" s="675">
        <f t="shared" si="8"/>
        <v>9949.0800000000017</v>
      </c>
      <c r="W12" s="673">
        <f>'[2]Trim-IMV'!S12</f>
        <v>9627</v>
      </c>
      <c r="X12" s="673"/>
      <c r="Y12" s="773">
        <f t="shared" si="9"/>
        <v>9627</v>
      </c>
      <c r="Z12" s="688">
        <f t="shared" si="10"/>
        <v>29203.08</v>
      </c>
      <c r="AA12" s="701">
        <f t="shared" si="10"/>
        <v>9627</v>
      </c>
      <c r="AB12" s="690">
        <f t="shared" si="11"/>
        <v>19576.080000000002</v>
      </c>
      <c r="AC12" s="779">
        <f t="shared" si="12"/>
        <v>58085.31</v>
      </c>
      <c r="AD12" s="776">
        <f t="shared" si="12"/>
        <v>34720.879999999997</v>
      </c>
      <c r="AE12" s="777">
        <f t="shared" si="13"/>
        <v>23364.43</v>
      </c>
      <c r="AF12" s="672">
        <f>'[2]Trim-IMV'!Y12</f>
        <v>9948</v>
      </c>
      <c r="AG12" s="673"/>
      <c r="AH12" s="674">
        <f t="shared" si="14"/>
        <v>9948</v>
      </c>
      <c r="AI12" s="673">
        <f>'[2]Trim-IMV'!AB12</f>
        <v>9948</v>
      </c>
      <c r="AJ12" s="673"/>
      <c r="AK12" s="675">
        <f t="shared" si="15"/>
        <v>9948</v>
      </c>
      <c r="AL12" s="673">
        <f>'[2]Trim-IMV'!AE12</f>
        <v>9628.0299999999988</v>
      </c>
      <c r="AM12" s="673"/>
      <c r="AN12" s="675">
        <f t="shared" si="16"/>
        <v>9628.0299999999988</v>
      </c>
      <c r="AO12" s="688">
        <f t="shared" si="17"/>
        <v>29524.03</v>
      </c>
      <c r="AP12" s="689">
        <f t="shared" si="17"/>
        <v>0</v>
      </c>
      <c r="AQ12" s="690">
        <f t="shared" si="18"/>
        <v>29524.03</v>
      </c>
      <c r="AR12" s="673">
        <f>'[2]Trim-IMV'!AH12</f>
        <v>9948</v>
      </c>
      <c r="AS12" s="673"/>
      <c r="AT12" s="674">
        <f t="shared" si="19"/>
        <v>9948</v>
      </c>
      <c r="AU12" s="673">
        <f>'[2]Trim-IMV'!AK12</f>
        <v>9627.5099999999984</v>
      </c>
      <c r="AV12" s="673"/>
      <c r="AW12" s="675">
        <f t="shared" si="20"/>
        <v>9627.5099999999984</v>
      </c>
      <c r="AX12" s="673">
        <f>'[2]Trim-IMV'!AN12</f>
        <v>9948</v>
      </c>
      <c r="AY12" s="673"/>
      <c r="AZ12" s="773">
        <f t="shared" si="21"/>
        <v>9948</v>
      </c>
      <c r="BA12" s="688">
        <f t="shared" si="22"/>
        <v>29523.51</v>
      </c>
      <c r="BB12" s="701">
        <f t="shared" si="22"/>
        <v>0</v>
      </c>
      <c r="BC12" s="706">
        <f t="shared" si="23"/>
        <v>29523.51</v>
      </c>
      <c r="BD12" s="711">
        <f t="shared" si="0"/>
        <v>59047.539999999994</v>
      </c>
      <c r="BE12" s="715">
        <f t="shared" si="1"/>
        <v>0</v>
      </c>
      <c r="BF12" s="716">
        <f t="shared" si="24"/>
        <v>59047.539999999994</v>
      </c>
      <c r="BG12" s="717">
        <f t="shared" si="25"/>
        <v>117132.84999999999</v>
      </c>
      <c r="BH12" s="673">
        <f t="shared" si="26"/>
        <v>34720.879999999997</v>
      </c>
      <c r="BI12" s="677">
        <f t="shared" si="27"/>
        <v>82411.97</v>
      </c>
      <c r="BJ12" s="541"/>
      <c r="BK12" s="380"/>
      <c r="BL12" s="374">
        <f>ROUND(VLOOKUP($B12,Test!$A$6:$K$58,7),0)/1000</f>
        <v>11.162000000000001</v>
      </c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  <c r="CG12" s="380"/>
      <c r="CH12" s="380"/>
      <c r="CI12" s="380"/>
      <c r="CJ12" s="380"/>
      <c r="CK12" s="380"/>
      <c r="CL12" s="380"/>
      <c r="CM12" s="380"/>
      <c r="CN12" s="380"/>
    </row>
    <row r="13" spans="1:92" s="383" customFormat="1" ht="33" customHeight="1">
      <c r="A13" s="388">
        <f t="shared" si="28"/>
        <v>7</v>
      </c>
      <c r="B13" s="384">
        <v>51306</v>
      </c>
      <c r="C13" s="536" t="s">
        <v>6</v>
      </c>
      <c r="D13" s="697" t="s">
        <v>257</v>
      </c>
      <c r="E13" s="672">
        <f>'[2]Trim-IMV'!D13</f>
        <v>0</v>
      </c>
      <c r="F13" s="673"/>
      <c r="G13" s="675">
        <f t="shared" si="2"/>
        <v>0</v>
      </c>
      <c r="H13" s="673">
        <f>'[2]Trim-IMV'!G13</f>
        <v>0</v>
      </c>
      <c r="I13" s="673"/>
      <c r="J13" s="675">
        <f t="shared" si="3"/>
        <v>0</v>
      </c>
      <c r="K13" s="673">
        <f>'[2]Trim-IMV'!J13</f>
        <v>0</v>
      </c>
      <c r="L13" s="673"/>
      <c r="M13" s="773">
        <f t="shared" si="4"/>
        <v>0</v>
      </c>
      <c r="N13" s="688">
        <f t="shared" si="5"/>
        <v>0</v>
      </c>
      <c r="O13" s="689">
        <f t="shared" si="5"/>
        <v>0</v>
      </c>
      <c r="P13" s="690">
        <f t="shared" si="6"/>
        <v>0</v>
      </c>
      <c r="Q13" s="673">
        <f>'[2]Trim-IMV'!M13</f>
        <v>0</v>
      </c>
      <c r="R13" s="673"/>
      <c r="S13" s="675">
        <f t="shared" si="7"/>
        <v>0</v>
      </c>
      <c r="T13" s="673">
        <f>'[2]Trim-IMV'!P13</f>
        <v>0</v>
      </c>
      <c r="U13" s="673"/>
      <c r="V13" s="675">
        <f t="shared" si="8"/>
        <v>0</v>
      </c>
      <c r="W13" s="673">
        <f>'[2]Trim-IMV'!S13</f>
        <v>0</v>
      </c>
      <c r="X13" s="673"/>
      <c r="Y13" s="773">
        <f t="shared" si="9"/>
        <v>0</v>
      </c>
      <c r="Z13" s="688">
        <f t="shared" si="10"/>
        <v>0</v>
      </c>
      <c r="AA13" s="701">
        <f t="shared" si="10"/>
        <v>0</v>
      </c>
      <c r="AB13" s="690">
        <f t="shared" si="11"/>
        <v>0</v>
      </c>
      <c r="AC13" s="779">
        <f t="shared" si="12"/>
        <v>0</v>
      </c>
      <c r="AD13" s="776">
        <f t="shared" si="12"/>
        <v>0</v>
      </c>
      <c r="AE13" s="777">
        <f t="shared" si="13"/>
        <v>0</v>
      </c>
      <c r="AF13" s="672">
        <f>'[2]Trim-IMV'!Y13</f>
        <v>0</v>
      </c>
      <c r="AG13" s="673"/>
      <c r="AH13" s="674">
        <f t="shared" si="14"/>
        <v>0</v>
      </c>
      <c r="AI13" s="673">
        <f>'[2]Trim-IMV'!AB13</f>
        <v>0</v>
      </c>
      <c r="AJ13" s="673"/>
      <c r="AK13" s="675">
        <f t="shared" si="15"/>
        <v>0</v>
      </c>
      <c r="AL13" s="673">
        <f>'[2]Trim-IMV'!AE13</f>
        <v>0</v>
      </c>
      <c r="AM13" s="673"/>
      <c r="AN13" s="675">
        <f t="shared" si="16"/>
        <v>0</v>
      </c>
      <c r="AO13" s="688">
        <f t="shared" si="17"/>
        <v>0</v>
      </c>
      <c r="AP13" s="689">
        <f t="shared" si="17"/>
        <v>0</v>
      </c>
      <c r="AQ13" s="690">
        <f t="shared" si="18"/>
        <v>0</v>
      </c>
      <c r="AR13" s="673">
        <f>'[2]Trim-IMV'!AH13</f>
        <v>0</v>
      </c>
      <c r="AS13" s="673"/>
      <c r="AT13" s="674">
        <f t="shared" si="19"/>
        <v>0</v>
      </c>
      <c r="AU13" s="673">
        <f>'[2]Trim-IMV'!AK13</f>
        <v>0</v>
      </c>
      <c r="AV13" s="673"/>
      <c r="AW13" s="675">
        <f t="shared" si="20"/>
        <v>0</v>
      </c>
      <c r="AX13" s="673">
        <f>'[2]Trim-IMV'!AN13</f>
        <v>0</v>
      </c>
      <c r="AY13" s="673"/>
      <c r="AZ13" s="773">
        <f t="shared" si="21"/>
        <v>0</v>
      </c>
      <c r="BA13" s="688">
        <f t="shared" si="22"/>
        <v>0</v>
      </c>
      <c r="BB13" s="701">
        <f t="shared" si="22"/>
        <v>0</v>
      </c>
      <c r="BC13" s="706">
        <f t="shared" si="23"/>
        <v>0</v>
      </c>
      <c r="BD13" s="711">
        <f t="shared" si="0"/>
        <v>0</v>
      </c>
      <c r="BE13" s="715">
        <f t="shared" si="1"/>
        <v>0</v>
      </c>
      <c r="BF13" s="716">
        <f t="shared" si="24"/>
        <v>0</v>
      </c>
      <c r="BG13" s="717">
        <f t="shared" si="25"/>
        <v>0</v>
      </c>
      <c r="BH13" s="673">
        <f t="shared" si="26"/>
        <v>0</v>
      </c>
      <c r="BI13" s="677">
        <f t="shared" si="27"/>
        <v>0</v>
      </c>
      <c r="BJ13" s="541"/>
      <c r="BK13" s="380"/>
      <c r="BL13" s="374">
        <f>ROUND(VLOOKUP($B13,Test!$A$6:$K$58,7),0)/1000</f>
        <v>0</v>
      </c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  <c r="CG13" s="380"/>
      <c r="CH13" s="380"/>
      <c r="CI13" s="380"/>
      <c r="CJ13" s="380"/>
      <c r="CK13" s="380"/>
      <c r="CL13" s="380"/>
      <c r="CM13" s="380"/>
      <c r="CN13" s="380"/>
    </row>
    <row r="14" spans="1:92" s="383" customFormat="1" ht="33" customHeight="1">
      <c r="A14" s="388">
        <f t="shared" si="28"/>
        <v>8</v>
      </c>
      <c r="B14" s="384">
        <v>51307</v>
      </c>
      <c r="C14" s="536" t="s">
        <v>7</v>
      </c>
      <c r="D14" s="697" t="s">
        <v>258</v>
      </c>
      <c r="E14" s="672">
        <f>'[2]Trim-IMV'!D14</f>
        <v>43992</v>
      </c>
      <c r="F14" s="673">
        <v>210257.57</v>
      </c>
      <c r="G14" s="675">
        <f t="shared" si="2"/>
        <v>-166265.57</v>
      </c>
      <c r="H14" s="673">
        <f>'[2]Trim-IMV'!G14</f>
        <v>225895</v>
      </c>
      <c r="I14" s="673">
        <v>156118.51999999999</v>
      </c>
      <c r="J14" s="675">
        <f t="shared" si="3"/>
        <v>69776.48000000001</v>
      </c>
      <c r="K14" s="673">
        <f>'[2]Trim-IMV'!J14</f>
        <v>151012</v>
      </c>
      <c r="L14" s="673">
        <v>33714.6</v>
      </c>
      <c r="M14" s="773">
        <f t="shared" si="4"/>
        <v>117297.4</v>
      </c>
      <c r="N14" s="688">
        <f t="shared" si="5"/>
        <v>420899</v>
      </c>
      <c r="O14" s="689">
        <f t="shared" si="5"/>
        <v>400090.68999999994</v>
      </c>
      <c r="P14" s="690">
        <f t="shared" si="6"/>
        <v>20808.310000000056</v>
      </c>
      <c r="Q14" s="673">
        <f>'[2]Trim-IMV'!M14</f>
        <v>318810</v>
      </c>
      <c r="R14" s="673">
        <v>297907.63</v>
      </c>
      <c r="S14" s="675">
        <f t="shared" si="7"/>
        <v>20902.369999999995</v>
      </c>
      <c r="T14" s="673">
        <f>'[2]Trim-IMV'!P14</f>
        <v>200670</v>
      </c>
      <c r="U14" s="673"/>
      <c r="V14" s="675">
        <f t="shared" si="8"/>
        <v>200670</v>
      </c>
      <c r="W14" s="673">
        <f>'[2]Trim-IMV'!S14</f>
        <v>733422.99</v>
      </c>
      <c r="X14" s="673"/>
      <c r="Y14" s="773">
        <f t="shared" si="9"/>
        <v>733422.99</v>
      </c>
      <c r="Z14" s="688">
        <f t="shared" si="10"/>
        <v>1252902.99</v>
      </c>
      <c r="AA14" s="701">
        <f t="shared" si="10"/>
        <v>297907.63</v>
      </c>
      <c r="AB14" s="690">
        <f t="shared" si="11"/>
        <v>954995.36</v>
      </c>
      <c r="AC14" s="779">
        <f t="shared" si="12"/>
        <v>1673801.99</v>
      </c>
      <c r="AD14" s="776">
        <f t="shared" si="12"/>
        <v>697998.32</v>
      </c>
      <c r="AE14" s="777">
        <f t="shared" si="13"/>
        <v>975803.67</v>
      </c>
      <c r="AF14" s="672">
        <f>'[2]Trim-IMV'!Y14</f>
        <v>219045</v>
      </c>
      <c r="AG14" s="673"/>
      <c r="AH14" s="674">
        <f t="shared" si="14"/>
        <v>219045</v>
      </c>
      <c r="AI14" s="673">
        <f>'[2]Trim-IMV'!AB14</f>
        <v>443958</v>
      </c>
      <c r="AJ14" s="673"/>
      <c r="AK14" s="675">
        <f t="shared" si="15"/>
        <v>443958</v>
      </c>
      <c r="AL14" s="673">
        <f>'[2]Trim-IMV'!AE14</f>
        <v>338978.25</v>
      </c>
      <c r="AM14" s="673"/>
      <c r="AN14" s="675">
        <f t="shared" si="16"/>
        <v>338978.25</v>
      </c>
      <c r="AO14" s="688">
        <f t="shared" si="17"/>
        <v>1001981.25</v>
      </c>
      <c r="AP14" s="689">
        <f t="shared" si="17"/>
        <v>0</v>
      </c>
      <c r="AQ14" s="690">
        <f t="shared" si="18"/>
        <v>1001981.25</v>
      </c>
      <c r="AR14" s="673">
        <f>'[2]Trim-IMV'!AH14</f>
        <v>254300</v>
      </c>
      <c r="AS14" s="673"/>
      <c r="AT14" s="674">
        <f t="shared" si="19"/>
        <v>254300</v>
      </c>
      <c r="AU14" s="673">
        <f>'[2]Trim-IMV'!AK14</f>
        <v>160505</v>
      </c>
      <c r="AV14" s="673"/>
      <c r="AW14" s="675">
        <f t="shared" si="20"/>
        <v>160505</v>
      </c>
      <c r="AX14" s="673">
        <f>'[2]Trim-IMV'!AN14</f>
        <v>48690</v>
      </c>
      <c r="AY14" s="673"/>
      <c r="AZ14" s="773">
        <f t="shared" si="21"/>
        <v>48690</v>
      </c>
      <c r="BA14" s="688">
        <f t="shared" si="22"/>
        <v>463495</v>
      </c>
      <c r="BB14" s="701">
        <f t="shared" si="22"/>
        <v>0</v>
      </c>
      <c r="BC14" s="706">
        <f t="shared" si="23"/>
        <v>463495</v>
      </c>
      <c r="BD14" s="711">
        <f t="shared" si="0"/>
        <v>1465476.25</v>
      </c>
      <c r="BE14" s="715">
        <f t="shared" si="1"/>
        <v>0</v>
      </c>
      <c r="BF14" s="716">
        <f t="shared" si="24"/>
        <v>1465476.25</v>
      </c>
      <c r="BG14" s="717">
        <f t="shared" si="25"/>
        <v>3139278.24</v>
      </c>
      <c r="BH14" s="673">
        <f t="shared" si="26"/>
        <v>697998.32</v>
      </c>
      <c r="BI14" s="677">
        <f t="shared" si="27"/>
        <v>2441279.9200000004</v>
      </c>
      <c r="BJ14" s="541"/>
      <c r="BK14" s="380"/>
      <c r="BL14" s="374">
        <f>ROUND(VLOOKUP($B14,Test!$A$6:$K$58,7),0)/1000</f>
        <v>273.03399999999999</v>
      </c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</row>
    <row r="15" spans="1:92" s="383" customFormat="1" ht="33" customHeight="1">
      <c r="A15" s="388">
        <f t="shared" si="28"/>
        <v>9</v>
      </c>
      <c r="B15" s="384">
        <v>51308</v>
      </c>
      <c r="C15" s="536" t="s">
        <v>8</v>
      </c>
      <c r="D15" s="697" t="s">
        <v>259</v>
      </c>
      <c r="E15" s="672">
        <f>'[2]Trim-IMV'!D15</f>
        <v>291864.07355401962</v>
      </c>
      <c r="F15" s="673">
        <v>371221</v>
      </c>
      <c r="G15" s="675">
        <f t="shared" si="2"/>
        <v>-79356.926445980382</v>
      </c>
      <c r="H15" s="673">
        <f>'[2]Trim-IMV'!G15</f>
        <v>274818.64841932856</v>
      </c>
      <c r="I15" s="673">
        <v>357394</v>
      </c>
      <c r="J15" s="675">
        <f t="shared" si="3"/>
        <v>-82575.351580671442</v>
      </c>
      <c r="K15" s="673">
        <f>'[2]Trim-IMV'!J15</f>
        <v>283994.71163094725</v>
      </c>
      <c r="L15" s="673">
        <v>356994</v>
      </c>
      <c r="M15" s="773">
        <f t="shared" si="4"/>
        <v>-72999.288369052752</v>
      </c>
      <c r="N15" s="688">
        <f t="shared" si="5"/>
        <v>850677.43360429537</v>
      </c>
      <c r="O15" s="689">
        <f t="shared" si="5"/>
        <v>1085609</v>
      </c>
      <c r="P15" s="690">
        <f t="shared" si="6"/>
        <v>-234931.56639570463</v>
      </c>
      <c r="Q15" s="673">
        <f>'[2]Trim-IMV'!M15</f>
        <v>273292.31573725498</v>
      </c>
      <c r="R15" s="673">
        <v>194101</v>
      </c>
      <c r="S15" s="675">
        <f t="shared" si="7"/>
        <v>79191.315737254976</v>
      </c>
      <c r="T15" s="673">
        <f>'[2]Trim-IMV'!P15</f>
        <v>322205.23081694188</v>
      </c>
      <c r="U15" s="673"/>
      <c r="V15" s="675">
        <f t="shared" si="8"/>
        <v>322205.23081694188</v>
      </c>
      <c r="W15" s="673">
        <f>'[2]Trim-IMV'!S15</f>
        <v>371262.54841591389</v>
      </c>
      <c r="X15" s="673"/>
      <c r="Y15" s="773">
        <f t="shared" si="9"/>
        <v>371262.54841591389</v>
      </c>
      <c r="Z15" s="688">
        <f t="shared" si="10"/>
        <v>966760.0949701108</v>
      </c>
      <c r="AA15" s="701">
        <f t="shared" si="10"/>
        <v>194101</v>
      </c>
      <c r="AB15" s="690">
        <f t="shared" si="11"/>
        <v>772659.0949701108</v>
      </c>
      <c r="AC15" s="779">
        <f t="shared" si="12"/>
        <v>1817437.5285744062</v>
      </c>
      <c r="AD15" s="776">
        <f t="shared" si="12"/>
        <v>1279710</v>
      </c>
      <c r="AE15" s="777">
        <f t="shared" si="13"/>
        <v>537727.52857440617</v>
      </c>
      <c r="AF15" s="672">
        <f>'[2]Trim-IMV'!Y15</f>
        <v>338007.6397562566</v>
      </c>
      <c r="AG15" s="673"/>
      <c r="AH15" s="674">
        <f t="shared" si="14"/>
        <v>338007.6397562566</v>
      </c>
      <c r="AI15" s="673">
        <f>'[2]Trim-IMV'!AB15</f>
        <v>315462.60777949961</v>
      </c>
      <c r="AJ15" s="673"/>
      <c r="AK15" s="675">
        <f t="shared" si="15"/>
        <v>315462.60777949961</v>
      </c>
      <c r="AL15" s="673">
        <f>'[2]Trim-IMV'!AE15</f>
        <v>373087.12940726528</v>
      </c>
      <c r="AM15" s="673"/>
      <c r="AN15" s="675">
        <f t="shared" si="16"/>
        <v>373087.12940726528</v>
      </c>
      <c r="AO15" s="688">
        <f t="shared" si="17"/>
        <v>1026557.3769430215</v>
      </c>
      <c r="AP15" s="689">
        <f t="shared" si="17"/>
        <v>0</v>
      </c>
      <c r="AQ15" s="690">
        <f t="shared" si="18"/>
        <v>1026557.3769430215</v>
      </c>
      <c r="AR15" s="673">
        <f>'[2]Trim-IMV'!AH15</f>
        <v>447170.75083680073</v>
      </c>
      <c r="AS15" s="673"/>
      <c r="AT15" s="674">
        <f t="shared" si="19"/>
        <v>447170.75083680073</v>
      </c>
      <c r="AU15" s="673">
        <f>'[2]Trim-IMV'!AK15</f>
        <v>377886.05023677845</v>
      </c>
      <c r="AV15" s="673"/>
      <c r="AW15" s="675">
        <f t="shared" si="20"/>
        <v>377886.05023677845</v>
      </c>
      <c r="AX15" s="673">
        <f>'[2]Trim-IMV'!AN15</f>
        <v>322933.93835806032</v>
      </c>
      <c r="AY15" s="673"/>
      <c r="AZ15" s="773">
        <f t="shared" si="21"/>
        <v>322933.93835806032</v>
      </c>
      <c r="BA15" s="688">
        <f t="shared" si="22"/>
        <v>1147990.7394316394</v>
      </c>
      <c r="BB15" s="701">
        <f t="shared" si="22"/>
        <v>0</v>
      </c>
      <c r="BC15" s="706">
        <f t="shared" si="23"/>
        <v>1147990.7394316394</v>
      </c>
      <c r="BD15" s="711">
        <f t="shared" si="0"/>
        <v>2174548.1163746612</v>
      </c>
      <c r="BE15" s="715">
        <f t="shared" si="1"/>
        <v>0</v>
      </c>
      <c r="BF15" s="716">
        <f t="shared" si="24"/>
        <v>2174548.1163746612</v>
      </c>
      <c r="BG15" s="717">
        <f t="shared" si="25"/>
        <v>3991985.6449490674</v>
      </c>
      <c r="BH15" s="673">
        <f t="shared" si="26"/>
        <v>1279710</v>
      </c>
      <c r="BI15" s="677">
        <f t="shared" si="27"/>
        <v>2712275.6449490674</v>
      </c>
      <c r="BJ15" s="541"/>
      <c r="BK15" s="380"/>
      <c r="BL15" s="374">
        <f>ROUND(VLOOKUP($B15,Test!$A$6:$K$58,7),0)/1000</f>
        <v>361.952</v>
      </c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</row>
    <row r="16" spans="1:92" s="383" customFormat="1" ht="33" customHeight="1">
      <c r="A16" s="388">
        <f t="shared" si="28"/>
        <v>10</v>
      </c>
      <c r="B16" s="384">
        <v>51309</v>
      </c>
      <c r="C16" s="536" t="s">
        <v>9</v>
      </c>
      <c r="D16" s="697" t="s">
        <v>260</v>
      </c>
      <c r="E16" s="672">
        <f>'[2]Trim-IMV'!D16</f>
        <v>0</v>
      </c>
      <c r="F16" s="673"/>
      <c r="G16" s="675">
        <f t="shared" si="2"/>
        <v>0</v>
      </c>
      <c r="H16" s="673">
        <f>'[2]Trim-IMV'!G16</f>
        <v>0</v>
      </c>
      <c r="I16" s="673"/>
      <c r="J16" s="675">
        <f t="shared" si="3"/>
        <v>0</v>
      </c>
      <c r="K16" s="673">
        <f>'[2]Trim-IMV'!J16</f>
        <v>0</v>
      </c>
      <c r="L16" s="673"/>
      <c r="M16" s="773">
        <f t="shared" si="4"/>
        <v>0</v>
      </c>
      <c r="N16" s="688">
        <f t="shared" si="5"/>
        <v>0</v>
      </c>
      <c r="O16" s="689">
        <f t="shared" si="5"/>
        <v>0</v>
      </c>
      <c r="P16" s="690">
        <f t="shared" si="6"/>
        <v>0</v>
      </c>
      <c r="Q16" s="673">
        <f>'[2]Trim-IMV'!M16</f>
        <v>0</v>
      </c>
      <c r="R16" s="673"/>
      <c r="S16" s="675">
        <f t="shared" si="7"/>
        <v>0</v>
      </c>
      <c r="T16" s="673">
        <f>'[2]Trim-IMV'!P16</f>
        <v>0</v>
      </c>
      <c r="U16" s="673"/>
      <c r="V16" s="675">
        <f t="shared" si="8"/>
        <v>0</v>
      </c>
      <c r="W16" s="673">
        <f>'[2]Trim-IMV'!S16</f>
        <v>0</v>
      </c>
      <c r="X16" s="673"/>
      <c r="Y16" s="773">
        <f t="shared" si="9"/>
        <v>0</v>
      </c>
      <c r="Z16" s="688">
        <f t="shared" si="10"/>
        <v>0</v>
      </c>
      <c r="AA16" s="701">
        <f t="shared" si="10"/>
        <v>0</v>
      </c>
      <c r="AB16" s="690">
        <f t="shared" si="11"/>
        <v>0</v>
      </c>
      <c r="AC16" s="779">
        <f t="shared" si="12"/>
        <v>0</v>
      </c>
      <c r="AD16" s="776">
        <f t="shared" si="12"/>
        <v>0</v>
      </c>
      <c r="AE16" s="777">
        <f t="shared" si="13"/>
        <v>0</v>
      </c>
      <c r="AF16" s="672">
        <f>'[2]Trim-IMV'!Y16</f>
        <v>0</v>
      </c>
      <c r="AG16" s="673"/>
      <c r="AH16" s="674">
        <f t="shared" si="14"/>
        <v>0</v>
      </c>
      <c r="AI16" s="673">
        <f>'[2]Trim-IMV'!AB16</f>
        <v>0</v>
      </c>
      <c r="AJ16" s="673"/>
      <c r="AK16" s="675">
        <f t="shared" si="15"/>
        <v>0</v>
      </c>
      <c r="AL16" s="673">
        <f>'[2]Trim-IMV'!AE16</f>
        <v>0</v>
      </c>
      <c r="AM16" s="673"/>
      <c r="AN16" s="675">
        <f t="shared" si="16"/>
        <v>0</v>
      </c>
      <c r="AO16" s="688">
        <f t="shared" si="17"/>
        <v>0</v>
      </c>
      <c r="AP16" s="689">
        <f t="shared" si="17"/>
        <v>0</v>
      </c>
      <c r="AQ16" s="690">
        <f t="shared" si="18"/>
        <v>0</v>
      </c>
      <c r="AR16" s="673">
        <f>'[2]Trim-IMV'!AH16</f>
        <v>0</v>
      </c>
      <c r="AS16" s="673"/>
      <c r="AT16" s="674">
        <f t="shared" si="19"/>
        <v>0</v>
      </c>
      <c r="AU16" s="673">
        <f>'[2]Trim-IMV'!AK16</f>
        <v>0</v>
      </c>
      <c r="AV16" s="673"/>
      <c r="AW16" s="675">
        <f t="shared" si="20"/>
        <v>0</v>
      </c>
      <c r="AX16" s="673">
        <f>'[2]Trim-IMV'!AN16</f>
        <v>0</v>
      </c>
      <c r="AY16" s="673"/>
      <c r="AZ16" s="773">
        <f t="shared" si="21"/>
        <v>0</v>
      </c>
      <c r="BA16" s="688">
        <f t="shared" si="22"/>
        <v>0</v>
      </c>
      <c r="BB16" s="701">
        <f t="shared" si="22"/>
        <v>0</v>
      </c>
      <c r="BC16" s="706">
        <f t="shared" si="23"/>
        <v>0</v>
      </c>
      <c r="BD16" s="711">
        <f t="shared" si="0"/>
        <v>0</v>
      </c>
      <c r="BE16" s="715">
        <f t="shared" si="1"/>
        <v>0</v>
      </c>
      <c r="BF16" s="716">
        <f t="shared" si="24"/>
        <v>0</v>
      </c>
      <c r="BG16" s="717">
        <f t="shared" si="25"/>
        <v>0</v>
      </c>
      <c r="BH16" s="673">
        <f t="shared" si="26"/>
        <v>0</v>
      </c>
      <c r="BI16" s="677">
        <f t="shared" si="27"/>
        <v>0</v>
      </c>
      <c r="BJ16" s="541"/>
      <c r="BK16" s="380"/>
      <c r="BL16" s="374">
        <f>ROUND(VLOOKUP($B16,Test!$A$6:$K$58,7),0)/1000</f>
        <v>0</v>
      </c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  <c r="CG16" s="380"/>
      <c r="CH16" s="380"/>
      <c r="CI16" s="380"/>
      <c r="CJ16" s="380"/>
      <c r="CK16" s="380"/>
      <c r="CL16" s="380"/>
      <c r="CM16" s="380"/>
      <c r="CN16" s="380"/>
    </row>
    <row r="17" spans="1:92" s="383" customFormat="1" ht="33" customHeight="1">
      <c r="A17" s="388">
        <f t="shared" si="28"/>
        <v>11</v>
      </c>
      <c r="B17" s="384">
        <v>51310</v>
      </c>
      <c r="C17" s="536" t="s">
        <v>10</v>
      </c>
      <c r="D17" s="697" t="s">
        <v>261</v>
      </c>
      <c r="E17" s="672">
        <f>'[2]Trim-IMV'!D17</f>
        <v>0</v>
      </c>
      <c r="F17" s="673"/>
      <c r="G17" s="675">
        <f t="shared" si="2"/>
        <v>0</v>
      </c>
      <c r="H17" s="673">
        <f>'[2]Trim-IMV'!G17</f>
        <v>0</v>
      </c>
      <c r="I17" s="673"/>
      <c r="J17" s="675">
        <f t="shared" si="3"/>
        <v>0</v>
      </c>
      <c r="K17" s="673">
        <f>'[2]Trim-IMV'!J17</f>
        <v>0</v>
      </c>
      <c r="L17" s="673"/>
      <c r="M17" s="773">
        <f t="shared" si="4"/>
        <v>0</v>
      </c>
      <c r="N17" s="688">
        <f t="shared" si="5"/>
        <v>0</v>
      </c>
      <c r="O17" s="689">
        <f t="shared" si="5"/>
        <v>0</v>
      </c>
      <c r="P17" s="690">
        <f t="shared" si="6"/>
        <v>0</v>
      </c>
      <c r="Q17" s="673">
        <f>'[2]Trim-IMV'!M17</f>
        <v>0</v>
      </c>
      <c r="R17" s="673"/>
      <c r="S17" s="675">
        <f t="shared" si="7"/>
        <v>0</v>
      </c>
      <c r="T17" s="673">
        <f>'[2]Trim-IMV'!P17</f>
        <v>0</v>
      </c>
      <c r="U17" s="673"/>
      <c r="V17" s="675">
        <f t="shared" si="8"/>
        <v>0</v>
      </c>
      <c r="W17" s="673">
        <f>'[2]Trim-IMV'!S17</f>
        <v>0</v>
      </c>
      <c r="X17" s="673"/>
      <c r="Y17" s="773">
        <f t="shared" si="9"/>
        <v>0</v>
      </c>
      <c r="Z17" s="688">
        <f t="shared" si="10"/>
        <v>0</v>
      </c>
      <c r="AA17" s="701">
        <f t="shared" si="10"/>
        <v>0</v>
      </c>
      <c r="AB17" s="690">
        <f t="shared" si="11"/>
        <v>0</v>
      </c>
      <c r="AC17" s="779">
        <f t="shared" si="12"/>
        <v>0</v>
      </c>
      <c r="AD17" s="776">
        <f t="shared" si="12"/>
        <v>0</v>
      </c>
      <c r="AE17" s="777">
        <f t="shared" si="13"/>
        <v>0</v>
      </c>
      <c r="AF17" s="672">
        <f>'[2]Trim-IMV'!Y17</f>
        <v>0</v>
      </c>
      <c r="AG17" s="673"/>
      <c r="AH17" s="674">
        <f t="shared" si="14"/>
        <v>0</v>
      </c>
      <c r="AI17" s="673">
        <f>'[2]Trim-IMV'!AB17</f>
        <v>0</v>
      </c>
      <c r="AJ17" s="673"/>
      <c r="AK17" s="675">
        <f t="shared" si="15"/>
        <v>0</v>
      </c>
      <c r="AL17" s="673">
        <f>'[2]Trim-IMV'!AE17</f>
        <v>0</v>
      </c>
      <c r="AM17" s="673"/>
      <c r="AN17" s="675">
        <f t="shared" si="16"/>
        <v>0</v>
      </c>
      <c r="AO17" s="688">
        <f t="shared" si="17"/>
        <v>0</v>
      </c>
      <c r="AP17" s="689">
        <f t="shared" si="17"/>
        <v>0</v>
      </c>
      <c r="AQ17" s="690">
        <f t="shared" si="18"/>
        <v>0</v>
      </c>
      <c r="AR17" s="673">
        <f>'[2]Trim-IMV'!AH17</f>
        <v>0</v>
      </c>
      <c r="AS17" s="673"/>
      <c r="AT17" s="674">
        <f t="shared" si="19"/>
        <v>0</v>
      </c>
      <c r="AU17" s="673">
        <f>'[2]Trim-IMV'!AK17</f>
        <v>0</v>
      </c>
      <c r="AV17" s="673"/>
      <c r="AW17" s="675">
        <f t="shared" si="20"/>
        <v>0</v>
      </c>
      <c r="AX17" s="673">
        <f>'[2]Trim-IMV'!AN17</f>
        <v>0</v>
      </c>
      <c r="AY17" s="673"/>
      <c r="AZ17" s="773">
        <f t="shared" si="21"/>
        <v>0</v>
      </c>
      <c r="BA17" s="688">
        <f t="shared" si="22"/>
        <v>0</v>
      </c>
      <c r="BB17" s="701">
        <f t="shared" si="22"/>
        <v>0</v>
      </c>
      <c r="BC17" s="706">
        <f t="shared" si="23"/>
        <v>0</v>
      </c>
      <c r="BD17" s="711">
        <f t="shared" si="0"/>
        <v>0</v>
      </c>
      <c r="BE17" s="715">
        <f t="shared" si="1"/>
        <v>0</v>
      </c>
      <c r="BF17" s="716">
        <f t="shared" si="24"/>
        <v>0</v>
      </c>
      <c r="BG17" s="717">
        <f t="shared" si="25"/>
        <v>0</v>
      </c>
      <c r="BH17" s="673">
        <f t="shared" si="26"/>
        <v>0</v>
      </c>
      <c r="BI17" s="677">
        <f t="shared" si="27"/>
        <v>0</v>
      </c>
      <c r="BJ17" s="541"/>
      <c r="BK17" s="380"/>
      <c r="BL17" s="374">
        <f>ROUND(VLOOKUP($B17,Test!$A$6:$K$58,7),0)/1000</f>
        <v>0</v>
      </c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  <c r="CG17" s="380"/>
      <c r="CH17" s="380"/>
      <c r="CI17" s="380"/>
      <c r="CJ17" s="380"/>
      <c r="CK17" s="380"/>
      <c r="CL17" s="380"/>
      <c r="CM17" s="380"/>
      <c r="CN17" s="380"/>
    </row>
    <row r="18" spans="1:92" s="383" customFormat="1" ht="33" customHeight="1">
      <c r="A18" s="388">
        <f t="shared" si="28"/>
        <v>12</v>
      </c>
      <c r="B18" s="384">
        <v>51311</v>
      </c>
      <c r="C18" s="536" t="s">
        <v>41</v>
      </c>
      <c r="D18" s="697" t="s">
        <v>262</v>
      </c>
      <c r="E18" s="672">
        <f>'[2]Trim-IMV'!D18</f>
        <v>0</v>
      </c>
      <c r="F18" s="673"/>
      <c r="G18" s="675">
        <f t="shared" si="2"/>
        <v>0</v>
      </c>
      <c r="H18" s="673">
        <f>'[2]Trim-IMV'!G18</f>
        <v>0</v>
      </c>
      <c r="I18" s="673"/>
      <c r="J18" s="675">
        <f t="shared" si="3"/>
        <v>0</v>
      </c>
      <c r="K18" s="673">
        <f>'[2]Trim-IMV'!J18</f>
        <v>0</v>
      </c>
      <c r="L18" s="673"/>
      <c r="M18" s="773">
        <f t="shared" si="4"/>
        <v>0</v>
      </c>
      <c r="N18" s="688">
        <f t="shared" si="5"/>
        <v>0</v>
      </c>
      <c r="O18" s="689">
        <f t="shared" si="5"/>
        <v>0</v>
      </c>
      <c r="P18" s="690">
        <f t="shared" si="6"/>
        <v>0</v>
      </c>
      <c r="Q18" s="673">
        <f>'[2]Trim-IMV'!M18</f>
        <v>0</v>
      </c>
      <c r="R18" s="673"/>
      <c r="S18" s="675">
        <f t="shared" si="7"/>
        <v>0</v>
      </c>
      <c r="T18" s="673">
        <f>'[2]Trim-IMV'!P18</f>
        <v>0</v>
      </c>
      <c r="U18" s="673"/>
      <c r="V18" s="675">
        <f t="shared" si="8"/>
        <v>0</v>
      </c>
      <c r="W18" s="673">
        <f>'[2]Trim-IMV'!S18</f>
        <v>0</v>
      </c>
      <c r="X18" s="673"/>
      <c r="Y18" s="773">
        <f t="shared" si="9"/>
        <v>0</v>
      </c>
      <c r="Z18" s="688">
        <f t="shared" si="10"/>
        <v>0</v>
      </c>
      <c r="AA18" s="701">
        <f t="shared" si="10"/>
        <v>0</v>
      </c>
      <c r="AB18" s="690">
        <f t="shared" si="11"/>
        <v>0</v>
      </c>
      <c r="AC18" s="779">
        <f t="shared" si="12"/>
        <v>0</v>
      </c>
      <c r="AD18" s="776">
        <f t="shared" si="12"/>
        <v>0</v>
      </c>
      <c r="AE18" s="777">
        <f t="shared" si="13"/>
        <v>0</v>
      </c>
      <c r="AF18" s="672">
        <f>'[2]Trim-IMV'!Y18</f>
        <v>0</v>
      </c>
      <c r="AG18" s="673"/>
      <c r="AH18" s="674">
        <f t="shared" si="14"/>
        <v>0</v>
      </c>
      <c r="AI18" s="673">
        <f>'[2]Trim-IMV'!AB18</f>
        <v>0</v>
      </c>
      <c r="AJ18" s="673"/>
      <c r="AK18" s="675">
        <f t="shared" si="15"/>
        <v>0</v>
      </c>
      <c r="AL18" s="673">
        <f>'[2]Trim-IMV'!AE18</f>
        <v>0</v>
      </c>
      <c r="AM18" s="673"/>
      <c r="AN18" s="675">
        <f t="shared" si="16"/>
        <v>0</v>
      </c>
      <c r="AO18" s="688">
        <f t="shared" si="17"/>
        <v>0</v>
      </c>
      <c r="AP18" s="689">
        <f t="shared" si="17"/>
        <v>0</v>
      </c>
      <c r="AQ18" s="690">
        <f t="shared" si="18"/>
        <v>0</v>
      </c>
      <c r="AR18" s="673">
        <f>'[2]Trim-IMV'!AH18</f>
        <v>0</v>
      </c>
      <c r="AS18" s="673"/>
      <c r="AT18" s="674">
        <f t="shared" si="19"/>
        <v>0</v>
      </c>
      <c r="AU18" s="673">
        <f>'[2]Trim-IMV'!AK18</f>
        <v>0</v>
      </c>
      <c r="AV18" s="673"/>
      <c r="AW18" s="675">
        <f t="shared" si="20"/>
        <v>0</v>
      </c>
      <c r="AX18" s="673">
        <f>'[2]Trim-IMV'!AN18</f>
        <v>0</v>
      </c>
      <c r="AY18" s="673"/>
      <c r="AZ18" s="773">
        <f t="shared" si="21"/>
        <v>0</v>
      </c>
      <c r="BA18" s="688">
        <f t="shared" si="22"/>
        <v>0</v>
      </c>
      <c r="BB18" s="701">
        <f t="shared" si="22"/>
        <v>0</v>
      </c>
      <c r="BC18" s="706">
        <f t="shared" si="23"/>
        <v>0</v>
      </c>
      <c r="BD18" s="711">
        <f t="shared" si="0"/>
        <v>0</v>
      </c>
      <c r="BE18" s="715">
        <f t="shared" si="1"/>
        <v>0</v>
      </c>
      <c r="BF18" s="716">
        <f t="shared" si="24"/>
        <v>0</v>
      </c>
      <c r="BG18" s="717">
        <f t="shared" si="25"/>
        <v>0</v>
      </c>
      <c r="BH18" s="673">
        <f t="shared" si="26"/>
        <v>0</v>
      </c>
      <c r="BI18" s="677">
        <f t="shared" si="27"/>
        <v>0</v>
      </c>
      <c r="BJ18" s="541"/>
      <c r="BK18" s="380"/>
      <c r="BL18" s="374">
        <f>ROUND(VLOOKUP($B18,Test!$A$6:$K$58,7),0)/1000</f>
        <v>0</v>
      </c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  <c r="CG18" s="380"/>
      <c r="CH18" s="380"/>
      <c r="CI18" s="380"/>
      <c r="CJ18" s="380"/>
      <c r="CK18" s="380"/>
      <c r="CL18" s="380"/>
      <c r="CM18" s="380"/>
      <c r="CN18" s="380"/>
    </row>
    <row r="19" spans="1:92" s="383" customFormat="1" ht="33" customHeight="1">
      <c r="A19" s="388">
        <f t="shared" si="28"/>
        <v>13</v>
      </c>
      <c r="B19" s="384">
        <v>51312</v>
      </c>
      <c r="C19" s="536" t="s">
        <v>62</v>
      </c>
      <c r="D19" s="698" t="s">
        <v>263</v>
      </c>
      <c r="E19" s="672">
        <f>'[2]Trim-IMV'!D19</f>
        <v>0</v>
      </c>
      <c r="F19" s="673">
        <v>3004</v>
      </c>
      <c r="G19" s="675">
        <f t="shared" si="2"/>
        <v>-3004</v>
      </c>
      <c r="H19" s="673">
        <f>'[2]Trim-IMV'!G19</f>
        <v>0</v>
      </c>
      <c r="I19" s="673"/>
      <c r="J19" s="675">
        <f t="shared" si="3"/>
        <v>0</v>
      </c>
      <c r="K19" s="673">
        <f>'[2]Trim-IMV'!J19</f>
        <v>0</v>
      </c>
      <c r="L19" s="673"/>
      <c r="M19" s="773">
        <f t="shared" si="4"/>
        <v>0</v>
      </c>
      <c r="N19" s="688">
        <f t="shared" si="5"/>
        <v>0</v>
      </c>
      <c r="O19" s="689">
        <f t="shared" si="5"/>
        <v>3004</v>
      </c>
      <c r="P19" s="690">
        <f t="shared" si="6"/>
        <v>-3004</v>
      </c>
      <c r="Q19" s="673">
        <f>'[2]Trim-IMV'!M19</f>
        <v>0</v>
      </c>
      <c r="R19" s="673"/>
      <c r="S19" s="675">
        <f t="shared" si="7"/>
        <v>0</v>
      </c>
      <c r="T19" s="673">
        <f>'[2]Trim-IMV'!P19</f>
        <v>0</v>
      </c>
      <c r="U19" s="673"/>
      <c r="V19" s="675">
        <f t="shared" si="8"/>
        <v>0</v>
      </c>
      <c r="W19" s="673">
        <f>'[2]Trim-IMV'!S19</f>
        <v>0</v>
      </c>
      <c r="X19" s="673"/>
      <c r="Y19" s="773">
        <f t="shared" si="9"/>
        <v>0</v>
      </c>
      <c r="Z19" s="688">
        <f t="shared" si="10"/>
        <v>0</v>
      </c>
      <c r="AA19" s="701">
        <f t="shared" si="10"/>
        <v>0</v>
      </c>
      <c r="AB19" s="690">
        <f t="shared" si="11"/>
        <v>0</v>
      </c>
      <c r="AC19" s="779">
        <f t="shared" si="12"/>
        <v>0</v>
      </c>
      <c r="AD19" s="776">
        <f t="shared" si="12"/>
        <v>3004</v>
      </c>
      <c r="AE19" s="777">
        <f t="shared" si="13"/>
        <v>-3004</v>
      </c>
      <c r="AF19" s="672">
        <f>'[2]Trim-IMV'!Y19</f>
        <v>0</v>
      </c>
      <c r="AG19" s="673"/>
      <c r="AH19" s="674">
        <f t="shared" si="14"/>
        <v>0</v>
      </c>
      <c r="AI19" s="673">
        <f>'[2]Trim-IMV'!AB19</f>
        <v>0</v>
      </c>
      <c r="AJ19" s="673"/>
      <c r="AK19" s="675">
        <f t="shared" si="15"/>
        <v>0</v>
      </c>
      <c r="AL19" s="673">
        <f>'[2]Trim-IMV'!AE19</f>
        <v>0</v>
      </c>
      <c r="AM19" s="673"/>
      <c r="AN19" s="675">
        <f t="shared" si="16"/>
        <v>0</v>
      </c>
      <c r="AO19" s="688">
        <f t="shared" si="17"/>
        <v>0</v>
      </c>
      <c r="AP19" s="689">
        <f t="shared" si="17"/>
        <v>0</v>
      </c>
      <c r="AQ19" s="690">
        <f t="shared" si="18"/>
        <v>0</v>
      </c>
      <c r="AR19" s="673">
        <f>'[2]Trim-IMV'!AH19</f>
        <v>0</v>
      </c>
      <c r="AS19" s="673"/>
      <c r="AT19" s="674">
        <f t="shared" si="19"/>
        <v>0</v>
      </c>
      <c r="AU19" s="673">
        <f>'[2]Trim-IMV'!AK19</f>
        <v>0</v>
      </c>
      <c r="AV19" s="673"/>
      <c r="AW19" s="675">
        <f t="shared" si="20"/>
        <v>0</v>
      </c>
      <c r="AX19" s="673">
        <f>'[2]Trim-IMV'!AN19</f>
        <v>0</v>
      </c>
      <c r="AY19" s="673"/>
      <c r="AZ19" s="773">
        <f t="shared" si="21"/>
        <v>0</v>
      </c>
      <c r="BA19" s="688">
        <f t="shared" si="22"/>
        <v>0</v>
      </c>
      <c r="BB19" s="701">
        <f t="shared" si="22"/>
        <v>0</v>
      </c>
      <c r="BC19" s="706">
        <f t="shared" si="23"/>
        <v>0</v>
      </c>
      <c r="BD19" s="711">
        <f t="shared" si="0"/>
        <v>0</v>
      </c>
      <c r="BE19" s="715">
        <f t="shared" si="1"/>
        <v>0</v>
      </c>
      <c r="BF19" s="716">
        <f t="shared" si="24"/>
        <v>0</v>
      </c>
      <c r="BG19" s="717">
        <f t="shared" si="25"/>
        <v>0</v>
      </c>
      <c r="BH19" s="673">
        <f t="shared" si="26"/>
        <v>3004</v>
      </c>
      <c r="BI19" s="677">
        <f t="shared" si="27"/>
        <v>-3004</v>
      </c>
      <c r="BJ19" s="541"/>
      <c r="BK19" s="380"/>
      <c r="BL19" s="374">
        <f>ROUND(VLOOKUP($B19,Test!$A$6:$K$58,7),0)/1000</f>
        <v>0</v>
      </c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  <c r="CG19" s="380"/>
      <c r="CH19" s="380"/>
      <c r="CI19" s="380"/>
      <c r="CJ19" s="380"/>
      <c r="CK19" s="380"/>
      <c r="CL19" s="380"/>
      <c r="CM19" s="380"/>
      <c r="CN19" s="380"/>
    </row>
    <row r="20" spans="1:92" s="383" customFormat="1" ht="33" customHeight="1">
      <c r="A20" s="388">
        <f t="shared" si="28"/>
        <v>14</v>
      </c>
      <c r="B20" s="384">
        <v>51313</v>
      </c>
      <c r="C20" s="536" t="s">
        <v>11</v>
      </c>
      <c r="D20" s="698" t="s">
        <v>264</v>
      </c>
      <c r="E20" s="672">
        <f>'[2]Trim-IMV'!D20</f>
        <v>0</v>
      </c>
      <c r="F20" s="673">
        <v>0</v>
      </c>
      <c r="G20" s="675">
        <f t="shared" si="2"/>
        <v>0</v>
      </c>
      <c r="H20" s="673">
        <f>'[2]Trim-IMV'!G20</f>
        <v>0</v>
      </c>
      <c r="I20" s="673">
        <v>0</v>
      </c>
      <c r="J20" s="675">
        <f t="shared" si="3"/>
        <v>0</v>
      </c>
      <c r="K20" s="673">
        <f>'[2]Trim-IMV'!J20</f>
        <v>0</v>
      </c>
      <c r="L20" s="673">
        <v>0</v>
      </c>
      <c r="M20" s="773">
        <f t="shared" si="4"/>
        <v>0</v>
      </c>
      <c r="N20" s="688">
        <f t="shared" si="5"/>
        <v>0</v>
      </c>
      <c r="O20" s="689">
        <f t="shared" si="5"/>
        <v>0</v>
      </c>
      <c r="P20" s="690">
        <f t="shared" si="6"/>
        <v>0</v>
      </c>
      <c r="Q20" s="673">
        <f>'[2]Trim-IMV'!M20</f>
        <v>0</v>
      </c>
      <c r="R20" s="673">
        <v>0</v>
      </c>
      <c r="S20" s="675">
        <f t="shared" si="7"/>
        <v>0</v>
      </c>
      <c r="T20" s="673">
        <f>'[2]Trim-IMV'!P20</f>
        <v>0</v>
      </c>
      <c r="U20" s="673"/>
      <c r="V20" s="675">
        <f t="shared" si="8"/>
        <v>0</v>
      </c>
      <c r="W20" s="673">
        <f>'[2]Trim-IMV'!S20</f>
        <v>0</v>
      </c>
      <c r="X20" s="673"/>
      <c r="Y20" s="773">
        <f t="shared" si="9"/>
        <v>0</v>
      </c>
      <c r="Z20" s="688">
        <f t="shared" si="10"/>
        <v>0</v>
      </c>
      <c r="AA20" s="701">
        <f t="shared" si="10"/>
        <v>0</v>
      </c>
      <c r="AB20" s="690">
        <f t="shared" si="11"/>
        <v>0</v>
      </c>
      <c r="AC20" s="779">
        <f t="shared" si="12"/>
        <v>0</v>
      </c>
      <c r="AD20" s="776">
        <f t="shared" si="12"/>
        <v>0</v>
      </c>
      <c r="AE20" s="777">
        <f t="shared" si="13"/>
        <v>0</v>
      </c>
      <c r="AF20" s="672">
        <f>'[2]Trim-IMV'!Y20</f>
        <v>0</v>
      </c>
      <c r="AG20" s="673"/>
      <c r="AH20" s="674">
        <f t="shared" si="14"/>
        <v>0</v>
      </c>
      <c r="AI20" s="673">
        <f>'[2]Trim-IMV'!AB20</f>
        <v>0</v>
      </c>
      <c r="AJ20" s="673"/>
      <c r="AK20" s="675">
        <f t="shared" si="15"/>
        <v>0</v>
      </c>
      <c r="AL20" s="673">
        <f>'[2]Trim-IMV'!AE20</f>
        <v>0</v>
      </c>
      <c r="AM20" s="673"/>
      <c r="AN20" s="675">
        <f t="shared" si="16"/>
        <v>0</v>
      </c>
      <c r="AO20" s="688">
        <f t="shared" si="17"/>
        <v>0</v>
      </c>
      <c r="AP20" s="689">
        <f t="shared" si="17"/>
        <v>0</v>
      </c>
      <c r="AQ20" s="690">
        <f t="shared" si="18"/>
        <v>0</v>
      </c>
      <c r="AR20" s="673">
        <f>'[2]Trim-IMV'!AH20</f>
        <v>0</v>
      </c>
      <c r="AS20" s="673"/>
      <c r="AT20" s="674">
        <f t="shared" si="19"/>
        <v>0</v>
      </c>
      <c r="AU20" s="673">
        <f>'[2]Trim-IMV'!AK20</f>
        <v>0</v>
      </c>
      <c r="AV20" s="673"/>
      <c r="AW20" s="675">
        <f t="shared" si="20"/>
        <v>0</v>
      </c>
      <c r="AX20" s="673">
        <f>'[2]Trim-IMV'!AN20</f>
        <v>0</v>
      </c>
      <c r="AY20" s="673"/>
      <c r="AZ20" s="773">
        <f t="shared" si="21"/>
        <v>0</v>
      </c>
      <c r="BA20" s="688">
        <f t="shared" si="22"/>
        <v>0</v>
      </c>
      <c r="BB20" s="701">
        <f t="shared" si="22"/>
        <v>0</v>
      </c>
      <c r="BC20" s="706">
        <f t="shared" si="23"/>
        <v>0</v>
      </c>
      <c r="BD20" s="711">
        <f t="shared" si="0"/>
        <v>0</v>
      </c>
      <c r="BE20" s="715">
        <f t="shared" si="1"/>
        <v>0</v>
      </c>
      <c r="BF20" s="716">
        <f t="shared" si="24"/>
        <v>0</v>
      </c>
      <c r="BG20" s="717">
        <f t="shared" si="25"/>
        <v>0</v>
      </c>
      <c r="BH20" s="673">
        <f t="shared" si="26"/>
        <v>0</v>
      </c>
      <c r="BI20" s="677">
        <f t="shared" si="27"/>
        <v>0</v>
      </c>
      <c r="BJ20" s="541"/>
      <c r="BK20" s="380"/>
      <c r="BL20" s="374">
        <f>ROUND(VLOOKUP($B20,Test!$A$6:$K$58,7),0)/1000</f>
        <v>0</v>
      </c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  <c r="CG20" s="380"/>
      <c r="CH20" s="380"/>
      <c r="CI20" s="380"/>
      <c r="CJ20" s="380"/>
      <c r="CK20" s="380"/>
      <c r="CL20" s="380"/>
      <c r="CM20" s="380"/>
      <c r="CN20" s="380"/>
    </row>
    <row r="21" spans="1:92" s="383" customFormat="1" ht="33" customHeight="1">
      <c r="A21" s="388">
        <f t="shared" si="28"/>
        <v>15</v>
      </c>
      <c r="B21" s="384">
        <v>51314</v>
      </c>
      <c r="C21" s="536" t="s">
        <v>12</v>
      </c>
      <c r="D21" s="698" t="s">
        <v>265</v>
      </c>
      <c r="E21" s="672">
        <f>'[2]Trim-IMV'!D21</f>
        <v>0</v>
      </c>
      <c r="F21" s="673"/>
      <c r="G21" s="675">
        <f t="shared" si="2"/>
        <v>0</v>
      </c>
      <c r="H21" s="673">
        <f>'[2]Trim-IMV'!G21</f>
        <v>0</v>
      </c>
      <c r="I21" s="673"/>
      <c r="J21" s="675">
        <f t="shared" si="3"/>
        <v>0</v>
      </c>
      <c r="K21" s="673">
        <f>'[2]Trim-IMV'!J21</f>
        <v>0</v>
      </c>
      <c r="L21" s="673"/>
      <c r="M21" s="773">
        <f t="shared" si="4"/>
        <v>0</v>
      </c>
      <c r="N21" s="688">
        <f t="shared" si="5"/>
        <v>0</v>
      </c>
      <c r="O21" s="689">
        <f t="shared" si="5"/>
        <v>0</v>
      </c>
      <c r="P21" s="690">
        <f t="shared" si="6"/>
        <v>0</v>
      </c>
      <c r="Q21" s="673">
        <f>'[2]Trim-IMV'!M21</f>
        <v>0</v>
      </c>
      <c r="R21" s="673"/>
      <c r="S21" s="675">
        <f t="shared" si="7"/>
        <v>0</v>
      </c>
      <c r="T21" s="673">
        <f>'[2]Trim-IMV'!P21</f>
        <v>0</v>
      </c>
      <c r="U21" s="673"/>
      <c r="V21" s="675">
        <f t="shared" si="8"/>
        <v>0</v>
      </c>
      <c r="W21" s="673">
        <f>'[2]Trim-IMV'!S21</f>
        <v>0</v>
      </c>
      <c r="X21" s="673"/>
      <c r="Y21" s="773">
        <f t="shared" si="9"/>
        <v>0</v>
      </c>
      <c r="Z21" s="688">
        <f t="shared" si="10"/>
        <v>0</v>
      </c>
      <c r="AA21" s="701">
        <f t="shared" si="10"/>
        <v>0</v>
      </c>
      <c r="AB21" s="690">
        <f t="shared" si="11"/>
        <v>0</v>
      </c>
      <c r="AC21" s="779">
        <f t="shared" si="12"/>
        <v>0</v>
      </c>
      <c r="AD21" s="776">
        <f t="shared" si="12"/>
        <v>0</v>
      </c>
      <c r="AE21" s="777">
        <f t="shared" si="13"/>
        <v>0</v>
      </c>
      <c r="AF21" s="672">
        <f>'[2]Trim-IMV'!Y21</f>
        <v>0</v>
      </c>
      <c r="AG21" s="673"/>
      <c r="AH21" s="674">
        <f t="shared" si="14"/>
        <v>0</v>
      </c>
      <c r="AI21" s="673">
        <f>'[2]Trim-IMV'!AB21</f>
        <v>0</v>
      </c>
      <c r="AJ21" s="673"/>
      <c r="AK21" s="675">
        <f t="shared" si="15"/>
        <v>0</v>
      </c>
      <c r="AL21" s="673">
        <f>'[2]Trim-IMV'!AE21</f>
        <v>0</v>
      </c>
      <c r="AM21" s="673"/>
      <c r="AN21" s="675">
        <f t="shared" si="16"/>
        <v>0</v>
      </c>
      <c r="AO21" s="688">
        <f t="shared" si="17"/>
        <v>0</v>
      </c>
      <c r="AP21" s="689">
        <f t="shared" si="17"/>
        <v>0</v>
      </c>
      <c r="AQ21" s="690">
        <f t="shared" si="18"/>
        <v>0</v>
      </c>
      <c r="AR21" s="673">
        <f>'[2]Trim-IMV'!AH21</f>
        <v>0</v>
      </c>
      <c r="AS21" s="673"/>
      <c r="AT21" s="674">
        <f t="shared" si="19"/>
        <v>0</v>
      </c>
      <c r="AU21" s="673">
        <f>'[2]Trim-IMV'!AK21</f>
        <v>0</v>
      </c>
      <c r="AV21" s="673"/>
      <c r="AW21" s="675">
        <f t="shared" si="20"/>
        <v>0</v>
      </c>
      <c r="AX21" s="673">
        <f>'[2]Trim-IMV'!AN21</f>
        <v>0</v>
      </c>
      <c r="AY21" s="673"/>
      <c r="AZ21" s="773">
        <f t="shared" si="21"/>
        <v>0</v>
      </c>
      <c r="BA21" s="688">
        <f t="shared" si="22"/>
        <v>0</v>
      </c>
      <c r="BB21" s="701">
        <f t="shared" si="22"/>
        <v>0</v>
      </c>
      <c r="BC21" s="706">
        <f t="shared" si="23"/>
        <v>0</v>
      </c>
      <c r="BD21" s="711">
        <f t="shared" si="0"/>
        <v>0</v>
      </c>
      <c r="BE21" s="715">
        <f t="shared" si="1"/>
        <v>0</v>
      </c>
      <c r="BF21" s="716">
        <f t="shared" si="24"/>
        <v>0</v>
      </c>
      <c r="BG21" s="717">
        <f t="shared" si="25"/>
        <v>0</v>
      </c>
      <c r="BH21" s="673">
        <f t="shared" si="26"/>
        <v>0</v>
      </c>
      <c r="BI21" s="677">
        <f t="shared" si="27"/>
        <v>0</v>
      </c>
      <c r="BJ21" s="541"/>
      <c r="BK21" s="380"/>
      <c r="BL21" s="374">
        <f>ROUND(VLOOKUP($B21,Test!$A$6:$K$58,7),0)/1000</f>
        <v>0</v>
      </c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  <c r="CG21" s="380"/>
      <c r="CH21" s="380"/>
      <c r="CI21" s="380"/>
      <c r="CJ21" s="380"/>
      <c r="CK21" s="380"/>
      <c r="CL21" s="380"/>
      <c r="CM21" s="380"/>
      <c r="CN21" s="380"/>
    </row>
    <row r="22" spans="1:92" s="383" customFormat="1" ht="33" customHeight="1">
      <c r="A22" s="388">
        <f t="shared" si="28"/>
        <v>16</v>
      </c>
      <c r="B22" s="384">
        <v>51315</v>
      </c>
      <c r="C22" s="536" t="s">
        <v>59</v>
      </c>
      <c r="D22" s="698" t="s">
        <v>266</v>
      </c>
      <c r="E22" s="672">
        <f>'[2]Trim-IMV'!D22</f>
        <v>0</v>
      </c>
      <c r="F22" s="673"/>
      <c r="G22" s="675">
        <f t="shared" si="2"/>
        <v>0</v>
      </c>
      <c r="H22" s="673">
        <f>'[2]Trim-IMV'!G22</f>
        <v>0</v>
      </c>
      <c r="I22" s="673"/>
      <c r="J22" s="675">
        <f t="shared" si="3"/>
        <v>0</v>
      </c>
      <c r="K22" s="673">
        <f>'[2]Trim-IMV'!J22</f>
        <v>0</v>
      </c>
      <c r="L22" s="673"/>
      <c r="M22" s="773">
        <f t="shared" si="4"/>
        <v>0</v>
      </c>
      <c r="N22" s="688">
        <f t="shared" si="5"/>
        <v>0</v>
      </c>
      <c r="O22" s="689">
        <f t="shared" si="5"/>
        <v>0</v>
      </c>
      <c r="P22" s="690">
        <f t="shared" si="6"/>
        <v>0</v>
      </c>
      <c r="Q22" s="673">
        <f>'[2]Trim-IMV'!M22</f>
        <v>0</v>
      </c>
      <c r="R22" s="673"/>
      <c r="S22" s="675">
        <f t="shared" si="7"/>
        <v>0</v>
      </c>
      <c r="T22" s="673">
        <f>'[2]Trim-IMV'!P22</f>
        <v>0</v>
      </c>
      <c r="U22" s="673"/>
      <c r="V22" s="675">
        <f t="shared" si="8"/>
        <v>0</v>
      </c>
      <c r="W22" s="673">
        <f>'[2]Trim-IMV'!S22</f>
        <v>0</v>
      </c>
      <c r="X22" s="673"/>
      <c r="Y22" s="773">
        <f t="shared" si="9"/>
        <v>0</v>
      </c>
      <c r="Z22" s="688">
        <f t="shared" si="10"/>
        <v>0</v>
      </c>
      <c r="AA22" s="701">
        <f t="shared" si="10"/>
        <v>0</v>
      </c>
      <c r="AB22" s="690">
        <f t="shared" si="11"/>
        <v>0</v>
      </c>
      <c r="AC22" s="779">
        <f t="shared" si="12"/>
        <v>0</v>
      </c>
      <c r="AD22" s="776">
        <f t="shared" si="12"/>
        <v>0</v>
      </c>
      <c r="AE22" s="777">
        <f t="shared" si="13"/>
        <v>0</v>
      </c>
      <c r="AF22" s="672">
        <f>'[2]Trim-IMV'!Y22</f>
        <v>0</v>
      </c>
      <c r="AG22" s="673"/>
      <c r="AH22" s="674">
        <f t="shared" si="14"/>
        <v>0</v>
      </c>
      <c r="AI22" s="673">
        <f>'[2]Trim-IMV'!AB22</f>
        <v>0</v>
      </c>
      <c r="AJ22" s="673"/>
      <c r="AK22" s="675">
        <f t="shared" si="15"/>
        <v>0</v>
      </c>
      <c r="AL22" s="673">
        <f>'[2]Trim-IMV'!AE22</f>
        <v>0</v>
      </c>
      <c r="AM22" s="673"/>
      <c r="AN22" s="675">
        <f t="shared" si="16"/>
        <v>0</v>
      </c>
      <c r="AO22" s="688">
        <f t="shared" si="17"/>
        <v>0</v>
      </c>
      <c r="AP22" s="689">
        <f t="shared" si="17"/>
        <v>0</v>
      </c>
      <c r="AQ22" s="690">
        <f t="shared" si="18"/>
        <v>0</v>
      </c>
      <c r="AR22" s="673">
        <f>'[2]Trim-IMV'!AH22</f>
        <v>0</v>
      </c>
      <c r="AS22" s="673"/>
      <c r="AT22" s="674">
        <f t="shared" si="19"/>
        <v>0</v>
      </c>
      <c r="AU22" s="673">
        <f>'[2]Trim-IMV'!AK22</f>
        <v>0</v>
      </c>
      <c r="AV22" s="673"/>
      <c r="AW22" s="675">
        <f t="shared" si="20"/>
        <v>0</v>
      </c>
      <c r="AX22" s="673">
        <f>'[2]Trim-IMV'!AN22</f>
        <v>0</v>
      </c>
      <c r="AY22" s="673"/>
      <c r="AZ22" s="773">
        <f t="shared" si="21"/>
        <v>0</v>
      </c>
      <c r="BA22" s="688">
        <f t="shared" si="22"/>
        <v>0</v>
      </c>
      <c r="BB22" s="701">
        <f t="shared" si="22"/>
        <v>0</v>
      </c>
      <c r="BC22" s="706">
        <f t="shared" si="23"/>
        <v>0</v>
      </c>
      <c r="BD22" s="711">
        <f t="shared" si="0"/>
        <v>0</v>
      </c>
      <c r="BE22" s="715">
        <f t="shared" si="1"/>
        <v>0</v>
      </c>
      <c r="BF22" s="716">
        <f t="shared" si="24"/>
        <v>0</v>
      </c>
      <c r="BG22" s="717">
        <f t="shared" si="25"/>
        <v>0</v>
      </c>
      <c r="BH22" s="673">
        <f t="shared" si="26"/>
        <v>0</v>
      </c>
      <c r="BI22" s="677">
        <f t="shared" si="27"/>
        <v>0</v>
      </c>
      <c r="BJ22" s="541"/>
      <c r="BK22" s="380"/>
      <c r="BL22" s="374">
        <f>ROUND(VLOOKUP($B22,Test!$A$6:$K$58,7),0)/1000</f>
        <v>0</v>
      </c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  <c r="CG22" s="380"/>
      <c r="CH22" s="380"/>
      <c r="CI22" s="380"/>
      <c r="CJ22" s="380"/>
      <c r="CK22" s="380"/>
      <c r="CL22" s="380"/>
      <c r="CM22" s="380"/>
      <c r="CN22" s="380"/>
    </row>
    <row r="23" spans="1:92" s="383" customFormat="1" ht="33" customHeight="1">
      <c r="A23" s="388">
        <f t="shared" si="28"/>
        <v>17</v>
      </c>
      <c r="B23" s="384">
        <v>51399</v>
      </c>
      <c r="C23" s="536" t="s">
        <v>13</v>
      </c>
      <c r="D23" s="698" t="s">
        <v>267</v>
      </c>
      <c r="E23" s="672">
        <f>'[2]Trim-IMV'!D23</f>
        <v>76335.5</v>
      </c>
      <c r="F23" s="673">
        <v>29002.73</v>
      </c>
      <c r="G23" s="675">
        <f t="shared" si="2"/>
        <v>47332.770000000004</v>
      </c>
      <c r="H23" s="673">
        <f>'[2]Trim-IMV'!G23</f>
        <v>77867.899999999994</v>
      </c>
      <c r="I23" s="673">
        <v>22967.21</v>
      </c>
      <c r="J23" s="675">
        <f t="shared" si="3"/>
        <v>54900.689999999995</v>
      </c>
      <c r="K23" s="673">
        <f>'[2]Trim-IMV'!J23</f>
        <v>98700.15</v>
      </c>
      <c r="L23" s="673">
        <v>22235.01</v>
      </c>
      <c r="M23" s="773">
        <f t="shared" si="4"/>
        <v>76465.14</v>
      </c>
      <c r="N23" s="688">
        <f t="shared" si="5"/>
        <v>252903.55</v>
      </c>
      <c r="O23" s="689">
        <f t="shared" si="5"/>
        <v>74204.95</v>
      </c>
      <c r="P23" s="690">
        <f t="shared" si="6"/>
        <v>178698.59999999998</v>
      </c>
      <c r="Q23" s="673">
        <f>'[2]Trim-IMV'!M23</f>
        <v>67976.92</v>
      </c>
      <c r="R23" s="673">
        <v>9575.6299999999992</v>
      </c>
      <c r="S23" s="675">
        <f t="shared" si="7"/>
        <v>58401.29</v>
      </c>
      <c r="T23" s="673">
        <f>'[2]Trim-IMV'!P23</f>
        <v>122929</v>
      </c>
      <c r="U23" s="673"/>
      <c r="V23" s="675">
        <f t="shared" si="8"/>
        <v>122929</v>
      </c>
      <c r="W23" s="673">
        <f>'[2]Trim-IMV'!S23</f>
        <v>87453.2</v>
      </c>
      <c r="X23" s="673"/>
      <c r="Y23" s="773">
        <f t="shared" si="9"/>
        <v>87453.2</v>
      </c>
      <c r="Z23" s="688">
        <f t="shared" si="10"/>
        <v>278359.12</v>
      </c>
      <c r="AA23" s="701">
        <f t="shared" si="10"/>
        <v>9575.6299999999992</v>
      </c>
      <c r="AB23" s="690">
        <f t="shared" si="11"/>
        <v>268783.49</v>
      </c>
      <c r="AC23" s="779">
        <f t="shared" si="12"/>
        <v>531262.66999999993</v>
      </c>
      <c r="AD23" s="776">
        <f t="shared" si="12"/>
        <v>83780.58</v>
      </c>
      <c r="AE23" s="777">
        <f t="shared" si="13"/>
        <v>447482.08999999991</v>
      </c>
      <c r="AF23" s="672">
        <f>'[2]Trim-IMV'!Y23</f>
        <v>62612.5</v>
      </c>
      <c r="AG23" s="673"/>
      <c r="AH23" s="674">
        <f t="shared" si="14"/>
        <v>62612.5</v>
      </c>
      <c r="AI23" s="673">
        <f>'[2]Trim-IMV'!AB23</f>
        <v>84119.6</v>
      </c>
      <c r="AJ23" s="673"/>
      <c r="AK23" s="675">
        <f t="shared" si="15"/>
        <v>84119.6</v>
      </c>
      <c r="AL23" s="673">
        <f>'[2]Trim-IMV'!AE23</f>
        <v>71403</v>
      </c>
      <c r="AM23" s="673"/>
      <c r="AN23" s="675">
        <f t="shared" si="16"/>
        <v>71403</v>
      </c>
      <c r="AO23" s="688">
        <f t="shared" si="17"/>
        <v>218135.1</v>
      </c>
      <c r="AP23" s="689">
        <f t="shared" si="17"/>
        <v>0</v>
      </c>
      <c r="AQ23" s="690">
        <f t="shared" si="18"/>
        <v>218135.1</v>
      </c>
      <c r="AR23" s="673">
        <f>'[2]Trim-IMV'!AH23</f>
        <v>112496.7</v>
      </c>
      <c r="AS23" s="673"/>
      <c r="AT23" s="674">
        <f t="shared" si="19"/>
        <v>112496.7</v>
      </c>
      <c r="AU23" s="673">
        <f>'[2]Trim-IMV'!AK23</f>
        <v>114843.3</v>
      </c>
      <c r="AV23" s="673"/>
      <c r="AW23" s="675">
        <f t="shared" si="20"/>
        <v>114843.3</v>
      </c>
      <c r="AX23" s="673">
        <f>'[2]Trim-IMV'!AN23</f>
        <v>137627.4</v>
      </c>
      <c r="AY23" s="673"/>
      <c r="AZ23" s="773">
        <f t="shared" si="21"/>
        <v>137627.4</v>
      </c>
      <c r="BA23" s="688">
        <f t="shared" si="22"/>
        <v>364967.4</v>
      </c>
      <c r="BB23" s="701">
        <f t="shared" si="22"/>
        <v>0</v>
      </c>
      <c r="BC23" s="706">
        <f t="shared" si="23"/>
        <v>364967.4</v>
      </c>
      <c r="BD23" s="711">
        <f t="shared" si="0"/>
        <v>583102.5</v>
      </c>
      <c r="BE23" s="715">
        <f t="shared" si="1"/>
        <v>0</v>
      </c>
      <c r="BF23" s="716">
        <f t="shared" si="24"/>
        <v>583102.5</v>
      </c>
      <c r="BG23" s="717">
        <f t="shared" si="25"/>
        <v>1114365.17</v>
      </c>
      <c r="BH23" s="673">
        <f t="shared" si="26"/>
        <v>83780.58</v>
      </c>
      <c r="BI23" s="677">
        <f t="shared" si="27"/>
        <v>1030584.59</v>
      </c>
      <c r="BJ23" s="541"/>
      <c r="BK23" s="380"/>
      <c r="BL23" s="374">
        <f>ROUND(VLOOKUP($B23,Test!$A$6:$K$58,7),0)/1000</f>
        <v>14.965999999999999</v>
      </c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  <c r="CG23" s="380"/>
      <c r="CH23" s="380"/>
      <c r="CI23" s="380"/>
      <c r="CJ23" s="380"/>
      <c r="CK23" s="380"/>
      <c r="CL23" s="380"/>
      <c r="CM23" s="380"/>
      <c r="CN23" s="380"/>
    </row>
    <row r="24" spans="1:92" s="383" customFormat="1" ht="33" customHeight="1">
      <c r="A24" s="388">
        <f t="shared" si="28"/>
        <v>18</v>
      </c>
      <c r="B24" s="384">
        <v>51401</v>
      </c>
      <c r="C24" s="536" t="s">
        <v>14</v>
      </c>
      <c r="D24" s="698" t="s">
        <v>268</v>
      </c>
      <c r="E24" s="672">
        <f>'[2]Trim-IMV'!D24</f>
        <v>0</v>
      </c>
      <c r="F24" s="673"/>
      <c r="G24" s="675">
        <f t="shared" si="2"/>
        <v>0</v>
      </c>
      <c r="H24" s="673">
        <f>'[2]Trim-IMV'!G24</f>
        <v>0</v>
      </c>
      <c r="I24" s="673"/>
      <c r="J24" s="675">
        <f t="shared" si="3"/>
        <v>0</v>
      </c>
      <c r="K24" s="673">
        <f>'[2]Trim-IMV'!J24</f>
        <v>0</v>
      </c>
      <c r="L24" s="673"/>
      <c r="M24" s="773">
        <f t="shared" si="4"/>
        <v>0</v>
      </c>
      <c r="N24" s="688">
        <f t="shared" si="5"/>
        <v>0</v>
      </c>
      <c r="O24" s="689">
        <f t="shared" si="5"/>
        <v>0</v>
      </c>
      <c r="P24" s="690">
        <f t="shared" si="6"/>
        <v>0</v>
      </c>
      <c r="Q24" s="673">
        <f>'[2]Trim-IMV'!M24</f>
        <v>0</v>
      </c>
      <c r="R24" s="673"/>
      <c r="S24" s="675">
        <f t="shared" si="7"/>
        <v>0</v>
      </c>
      <c r="T24" s="673">
        <f>'[2]Trim-IMV'!P24</f>
        <v>0</v>
      </c>
      <c r="U24" s="673"/>
      <c r="V24" s="675">
        <f t="shared" si="8"/>
        <v>0</v>
      </c>
      <c r="W24" s="673">
        <f>'[2]Trim-IMV'!S24</f>
        <v>0</v>
      </c>
      <c r="X24" s="673"/>
      <c r="Y24" s="773">
        <f t="shared" si="9"/>
        <v>0</v>
      </c>
      <c r="Z24" s="688">
        <f t="shared" si="10"/>
        <v>0</v>
      </c>
      <c r="AA24" s="701">
        <f t="shared" si="10"/>
        <v>0</v>
      </c>
      <c r="AB24" s="690">
        <f t="shared" si="11"/>
        <v>0</v>
      </c>
      <c r="AC24" s="779">
        <f t="shared" si="12"/>
        <v>0</v>
      </c>
      <c r="AD24" s="776">
        <f t="shared" si="12"/>
        <v>0</v>
      </c>
      <c r="AE24" s="777">
        <f t="shared" si="13"/>
        <v>0</v>
      </c>
      <c r="AF24" s="672">
        <f>'[2]Trim-IMV'!Y24</f>
        <v>0</v>
      </c>
      <c r="AG24" s="673"/>
      <c r="AH24" s="674">
        <f t="shared" si="14"/>
        <v>0</v>
      </c>
      <c r="AI24" s="673">
        <f>'[2]Trim-IMV'!AB24</f>
        <v>0</v>
      </c>
      <c r="AJ24" s="673"/>
      <c r="AK24" s="675">
        <f t="shared" si="15"/>
        <v>0</v>
      </c>
      <c r="AL24" s="673">
        <f>'[2]Trim-IMV'!AE24</f>
        <v>0</v>
      </c>
      <c r="AM24" s="673"/>
      <c r="AN24" s="675">
        <f t="shared" si="16"/>
        <v>0</v>
      </c>
      <c r="AO24" s="688">
        <f t="shared" si="17"/>
        <v>0</v>
      </c>
      <c r="AP24" s="689">
        <f t="shared" si="17"/>
        <v>0</v>
      </c>
      <c r="AQ24" s="690">
        <f t="shared" si="18"/>
        <v>0</v>
      </c>
      <c r="AR24" s="673">
        <f>'[2]Trim-IMV'!AH24</f>
        <v>0</v>
      </c>
      <c r="AS24" s="673"/>
      <c r="AT24" s="674">
        <f t="shared" si="19"/>
        <v>0</v>
      </c>
      <c r="AU24" s="673">
        <f>'[2]Trim-IMV'!AK24</f>
        <v>0</v>
      </c>
      <c r="AV24" s="673"/>
      <c r="AW24" s="675">
        <f t="shared" si="20"/>
        <v>0</v>
      </c>
      <c r="AX24" s="673">
        <f>'[2]Trim-IMV'!AN24</f>
        <v>0</v>
      </c>
      <c r="AY24" s="673"/>
      <c r="AZ24" s="773">
        <f t="shared" si="21"/>
        <v>0</v>
      </c>
      <c r="BA24" s="688">
        <f t="shared" si="22"/>
        <v>0</v>
      </c>
      <c r="BB24" s="701">
        <f t="shared" si="22"/>
        <v>0</v>
      </c>
      <c r="BC24" s="706">
        <f t="shared" si="23"/>
        <v>0</v>
      </c>
      <c r="BD24" s="711">
        <f t="shared" si="0"/>
        <v>0</v>
      </c>
      <c r="BE24" s="715">
        <f t="shared" si="1"/>
        <v>0</v>
      </c>
      <c r="BF24" s="716">
        <f t="shared" si="24"/>
        <v>0</v>
      </c>
      <c r="BG24" s="717">
        <f t="shared" si="25"/>
        <v>0</v>
      </c>
      <c r="BH24" s="673">
        <f t="shared" si="26"/>
        <v>0</v>
      </c>
      <c r="BI24" s="677">
        <f t="shared" si="27"/>
        <v>0</v>
      </c>
      <c r="BJ24" s="541"/>
      <c r="BK24" s="380"/>
      <c r="BL24" s="374">
        <f>ROUND(VLOOKUP($B24,Test!$A$6:$K$58,7),0)/1000</f>
        <v>0</v>
      </c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  <c r="CG24" s="380"/>
      <c r="CH24" s="380"/>
      <c r="CI24" s="380"/>
      <c r="CJ24" s="380"/>
      <c r="CK24" s="380"/>
      <c r="CL24" s="380"/>
      <c r="CM24" s="380"/>
      <c r="CN24" s="380"/>
    </row>
    <row r="25" spans="1:92" s="383" customFormat="1" ht="33" customHeight="1">
      <c r="A25" s="388">
        <f t="shared" si="28"/>
        <v>19</v>
      </c>
      <c r="B25" s="384">
        <v>51402</v>
      </c>
      <c r="C25" s="536" t="s">
        <v>15</v>
      </c>
      <c r="D25" s="698" t="s">
        <v>269</v>
      </c>
      <c r="E25" s="672">
        <f>'[2]Trim-IMV'!D25</f>
        <v>0</v>
      </c>
      <c r="F25" s="673"/>
      <c r="G25" s="675">
        <f t="shared" si="2"/>
        <v>0</v>
      </c>
      <c r="H25" s="673">
        <f>'[2]Trim-IMV'!G25</f>
        <v>0</v>
      </c>
      <c r="I25" s="673"/>
      <c r="J25" s="675">
        <f t="shared" si="3"/>
        <v>0</v>
      </c>
      <c r="K25" s="673">
        <f>'[2]Trim-IMV'!J25</f>
        <v>0</v>
      </c>
      <c r="L25" s="673"/>
      <c r="M25" s="773">
        <f t="shared" si="4"/>
        <v>0</v>
      </c>
      <c r="N25" s="688">
        <f t="shared" si="5"/>
        <v>0</v>
      </c>
      <c r="O25" s="689">
        <f t="shared" si="5"/>
        <v>0</v>
      </c>
      <c r="P25" s="690">
        <f t="shared" si="6"/>
        <v>0</v>
      </c>
      <c r="Q25" s="673">
        <f>'[2]Trim-IMV'!M25</f>
        <v>0</v>
      </c>
      <c r="R25" s="673"/>
      <c r="S25" s="675">
        <f t="shared" si="7"/>
        <v>0</v>
      </c>
      <c r="T25" s="673">
        <f>'[2]Trim-IMV'!P25</f>
        <v>0</v>
      </c>
      <c r="U25" s="673"/>
      <c r="V25" s="675">
        <f t="shared" si="8"/>
        <v>0</v>
      </c>
      <c r="W25" s="673">
        <f>'[2]Trim-IMV'!S25</f>
        <v>0</v>
      </c>
      <c r="X25" s="673"/>
      <c r="Y25" s="773">
        <f t="shared" si="9"/>
        <v>0</v>
      </c>
      <c r="Z25" s="688">
        <f t="shared" si="10"/>
        <v>0</v>
      </c>
      <c r="AA25" s="701">
        <f t="shared" si="10"/>
        <v>0</v>
      </c>
      <c r="AB25" s="690">
        <f t="shared" si="11"/>
        <v>0</v>
      </c>
      <c r="AC25" s="779">
        <f t="shared" si="12"/>
        <v>0</v>
      </c>
      <c r="AD25" s="776">
        <f t="shared" si="12"/>
        <v>0</v>
      </c>
      <c r="AE25" s="777">
        <f t="shared" si="13"/>
        <v>0</v>
      </c>
      <c r="AF25" s="672">
        <f>'[2]Trim-IMV'!Y25</f>
        <v>0</v>
      </c>
      <c r="AG25" s="673"/>
      <c r="AH25" s="674">
        <f t="shared" si="14"/>
        <v>0</v>
      </c>
      <c r="AI25" s="673">
        <f>'[2]Trim-IMV'!AB25</f>
        <v>0</v>
      </c>
      <c r="AJ25" s="673"/>
      <c r="AK25" s="675">
        <f t="shared" si="15"/>
        <v>0</v>
      </c>
      <c r="AL25" s="673">
        <f>'[2]Trim-IMV'!AE25</f>
        <v>0</v>
      </c>
      <c r="AM25" s="673"/>
      <c r="AN25" s="675">
        <f t="shared" si="16"/>
        <v>0</v>
      </c>
      <c r="AO25" s="688">
        <f t="shared" si="17"/>
        <v>0</v>
      </c>
      <c r="AP25" s="689">
        <f t="shared" si="17"/>
        <v>0</v>
      </c>
      <c r="AQ25" s="690">
        <f t="shared" si="18"/>
        <v>0</v>
      </c>
      <c r="AR25" s="673">
        <f>'[2]Trim-IMV'!AH25</f>
        <v>0</v>
      </c>
      <c r="AS25" s="673"/>
      <c r="AT25" s="674">
        <f t="shared" si="19"/>
        <v>0</v>
      </c>
      <c r="AU25" s="673">
        <f>'[2]Trim-IMV'!AK25</f>
        <v>0</v>
      </c>
      <c r="AV25" s="673"/>
      <c r="AW25" s="675">
        <f t="shared" si="20"/>
        <v>0</v>
      </c>
      <c r="AX25" s="673">
        <f>'[2]Trim-IMV'!AN25</f>
        <v>0</v>
      </c>
      <c r="AY25" s="673"/>
      <c r="AZ25" s="773">
        <f t="shared" si="21"/>
        <v>0</v>
      </c>
      <c r="BA25" s="688">
        <f t="shared" si="22"/>
        <v>0</v>
      </c>
      <c r="BB25" s="701">
        <f t="shared" si="22"/>
        <v>0</v>
      </c>
      <c r="BC25" s="706">
        <f t="shared" si="23"/>
        <v>0</v>
      </c>
      <c r="BD25" s="711">
        <f t="shared" si="0"/>
        <v>0</v>
      </c>
      <c r="BE25" s="715">
        <f t="shared" si="1"/>
        <v>0</v>
      </c>
      <c r="BF25" s="716">
        <f t="shared" si="24"/>
        <v>0</v>
      </c>
      <c r="BG25" s="717">
        <f t="shared" si="25"/>
        <v>0</v>
      </c>
      <c r="BH25" s="673">
        <f t="shared" si="26"/>
        <v>0</v>
      </c>
      <c r="BI25" s="677">
        <f t="shared" si="27"/>
        <v>0</v>
      </c>
      <c r="BJ25" s="541"/>
      <c r="BK25" s="380"/>
      <c r="BL25" s="374">
        <f>ROUND(VLOOKUP($B25,Test!$A$6:$K$58,7),0)/1000</f>
        <v>0</v>
      </c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  <c r="CG25" s="380"/>
      <c r="CH25" s="380"/>
      <c r="CI25" s="380"/>
      <c r="CJ25" s="380"/>
      <c r="CK25" s="380"/>
      <c r="CL25" s="380"/>
      <c r="CM25" s="380"/>
      <c r="CN25" s="380"/>
    </row>
    <row r="26" spans="1:92" s="383" customFormat="1" ht="33" customHeight="1">
      <c r="A26" s="388">
        <f t="shared" si="28"/>
        <v>20</v>
      </c>
      <c r="B26" s="384">
        <v>51403</v>
      </c>
      <c r="C26" s="536" t="s">
        <v>16</v>
      </c>
      <c r="D26" s="698" t="s">
        <v>270</v>
      </c>
      <c r="E26" s="672">
        <f>'[2]Trim-IMV'!D26</f>
        <v>0</v>
      </c>
      <c r="F26" s="673"/>
      <c r="G26" s="675">
        <f t="shared" si="2"/>
        <v>0</v>
      </c>
      <c r="H26" s="673">
        <f>'[2]Trim-IMV'!G26</f>
        <v>0</v>
      </c>
      <c r="I26" s="673"/>
      <c r="J26" s="675">
        <f t="shared" si="3"/>
        <v>0</v>
      </c>
      <c r="K26" s="673">
        <f>'[2]Trim-IMV'!J26</f>
        <v>0</v>
      </c>
      <c r="L26" s="673"/>
      <c r="M26" s="773">
        <f t="shared" si="4"/>
        <v>0</v>
      </c>
      <c r="N26" s="688">
        <f t="shared" si="5"/>
        <v>0</v>
      </c>
      <c r="O26" s="689">
        <f t="shared" si="5"/>
        <v>0</v>
      </c>
      <c r="P26" s="690">
        <f t="shared" si="6"/>
        <v>0</v>
      </c>
      <c r="Q26" s="673">
        <f>'[2]Trim-IMV'!M26</f>
        <v>0</v>
      </c>
      <c r="R26" s="673"/>
      <c r="S26" s="675">
        <f t="shared" si="7"/>
        <v>0</v>
      </c>
      <c r="T26" s="673">
        <f>'[2]Trim-IMV'!P26</f>
        <v>0</v>
      </c>
      <c r="U26" s="673"/>
      <c r="V26" s="675">
        <f t="shared" si="8"/>
        <v>0</v>
      </c>
      <c r="W26" s="673">
        <f>'[2]Trim-IMV'!S26</f>
        <v>0</v>
      </c>
      <c r="X26" s="673"/>
      <c r="Y26" s="773">
        <f t="shared" si="9"/>
        <v>0</v>
      </c>
      <c r="Z26" s="688">
        <f t="shared" si="10"/>
        <v>0</v>
      </c>
      <c r="AA26" s="701">
        <f t="shared" si="10"/>
        <v>0</v>
      </c>
      <c r="AB26" s="690">
        <f t="shared" si="11"/>
        <v>0</v>
      </c>
      <c r="AC26" s="779">
        <f t="shared" si="12"/>
        <v>0</v>
      </c>
      <c r="AD26" s="776">
        <f t="shared" si="12"/>
        <v>0</v>
      </c>
      <c r="AE26" s="777">
        <f t="shared" si="13"/>
        <v>0</v>
      </c>
      <c r="AF26" s="672">
        <f>'[2]Trim-IMV'!Y26</f>
        <v>0</v>
      </c>
      <c r="AG26" s="673"/>
      <c r="AH26" s="674">
        <f t="shared" si="14"/>
        <v>0</v>
      </c>
      <c r="AI26" s="673">
        <f>'[2]Trim-IMV'!AB26</f>
        <v>0</v>
      </c>
      <c r="AJ26" s="673"/>
      <c r="AK26" s="675">
        <f t="shared" si="15"/>
        <v>0</v>
      </c>
      <c r="AL26" s="673">
        <f>'[2]Trim-IMV'!AE26</f>
        <v>0</v>
      </c>
      <c r="AM26" s="673"/>
      <c r="AN26" s="675">
        <f t="shared" si="16"/>
        <v>0</v>
      </c>
      <c r="AO26" s="688">
        <f t="shared" si="17"/>
        <v>0</v>
      </c>
      <c r="AP26" s="689">
        <f t="shared" si="17"/>
        <v>0</v>
      </c>
      <c r="AQ26" s="690">
        <f t="shared" si="18"/>
        <v>0</v>
      </c>
      <c r="AR26" s="673">
        <f>'[2]Trim-IMV'!AH26</f>
        <v>0</v>
      </c>
      <c r="AS26" s="673"/>
      <c r="AT26" s="674">
        <f t="shared" si="19"/>
        <v>0</v>
      </c>
      <c r="AU26" s="673">
        <f>'[2]Trim-IMV'!AK26</f>
        <v>0</v>
      </c>
      <c r="AV26" s="673"/>
      <c r="AW26" s="675">
        <f t="shared" si="20"/>
        <v>0</v>
      </c>
      <c r="AX26" s="673">
        <f>'[2]Trim-IMV'!AN26</f>
        <v>0</v>
      </c>
      <c r="AY26" s="673"/>
      <c r="AZ26" s="773">
        <f t="shared" si="21"/>
        <v>0</v>
      </c>
      <c r="BA26" s="688">
        <f t="shared" si="22"/>
        <v>0</v>
      </c>
      <c r="BB26" s="701">
        <f t="shared" si="22"/>
        <v>0</v>
      </c>
      <c r="BC26" s="706">
        <f t="shared" si="23"/>
        <v>0</v>
      </c>
      <c r="BD26" s="711">
        <f t="shared" si="0"/>
        <v>0</v>
      </c>
      <c r="BE26" s="715">
        <f t="shared" si="1"/>
        <v>0</v>
      </c>
      <c r="BF26" s="716">
        <f t="shared" si="24"/>
        <v>0</v>
      </c>
      <c r="BG26" s="717">
        <f t="shared" si="25"/>
        <v>0</v>
      </c>
      <c r="BH26" s="673">
        <f t="shared" si="26"/>
        <v>0</v>
      </c>
      <c r="BI26" s="677">
        <f t="shared" si="27"/>
        <v>0</v>
      </c>
      <c r="BJ26" s="541"/>
      <c r="BK26" s="380"/>
      <c r="BL26" s="374">
        <f>ROUND(VLOOKUP($B26,Test!$A$6:$K$58,7),0)/1000</f>
        <v>0</v>
      </c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  <c r="CG26" s="380"/>
      <c r="CH26" s="380"/>
      <c r="CI26" s="380"/>
      <c r="CJ26" s="380"/>
      <c r="CK26" s="380"/>
      <c r="CL26" s="380"/>
      <c r="CM26" s="380"/>
      <c r="CN26" s="380"/>
    </row>
    <row r="27" spans="1:92" s="383" customFormat="1" ht="33" customHeight="1">
      <c r="A27" s="388">
        <f t="shared" si="28"/>
        <v>21</v>
      </c>
      <c r="B27" s="384">
        <v>51404</v>
      </c>
      <c r="C27" s="536" t="s">
        <v>17</v>
      </c>
      <c r="D27" s="698" t="s">
        <v>271</v>
      </c>
      <c r="E27" s="672">
        <f>'[2]Trim-IMV'!D27</f>
        <v>0</v>
      </c>
      <c r="F27" s="673"/>
      <c r="G27" s="675">
        <f t="shared" si="2"/>
        <v>0</v>
      </c>
      <c r="H27" s="673">
        <f>'[2]Trim-IMV'!G27</f>
        <v>0</v>
      </c>
      <c r="I27" s="673"/>
      <c r="J27" s="675">
        <f t="shared" si="3"/>
        <v>0</v>
      </c>
      <c r="K27" s="673">
        <f>'[2]Trim-IMV'!J27</f>
        <v>0</v>
      </c>
      <c r="L27" s="673"/>
      <c r="M27" s="773">
        <f t="shared" si="4"/>
        <v>0</v>
      </c>
      <c r="N27" s="688">
        <f t="shared" si="5"/>
        <v>0</v>
      </c>
      <c r="O27" s="689">
        <f t="shared" si="5"/>
        <v>0</v>
      </c>
      <c r="P27" s="690">
        <f t="shared" si="6"/>
        <v>0</v>
      </c>
      <c r="Q27" s="673">
        <f>'[2]Trim-IMV'!M27</f>
        <v>0</v>
      </c>
      <c r="R27" s="673"/>
      <c r="S27" s="675">
        <f t="shared" si="7"/>
        <v>0</v>
      </c>
      <c r="T27" s="673">
        <f>'[2]Trim-IMV'!P27</f>
        <v>0</v>
      </c>
      <c r="U27" s="673"/>
      <c r="V27" s="675">
        <f t="shared" si="8"/>
        <v>0</v>
      </c>
      <c r="W27" s="673">
        <f>'[2]Trim-IMV'!S27</f>
        <v>0</v>
      </c>
      <c r="X27" s="673"/>
      <c r="Y27" s="773">
        <f t="shared" si="9"/>
        <v>0</v>
      </c>
      <c r="Z27" s="688">
        <f t="shared" si="10"/>
        <v>0</v>
      </c>
      <c r="AA27" s="701">
        <f t="shared" si="10"/>
        <v>0</v>
      </c>
      <c r="AB27" s="690">
        <f t="shared" si="11"/>
        <v>0</v>
      </c>
      <c r="AC27" s="779">
        <f t="shared" si="12"/>
        <v>0</v>
      </c>
      <c r="AD27" s="776">
        <f t="shared" si="12"/>
        <v>0</v>
      </c>
      <c r="AE27" s="777">
        <f t="shared" si="13"/>
        <v>0</v>
      </c>
      <c r="AF27" s="672">
        <f>'[2]Trim-IMV'!Y27</f>
        <v>0</v>
      </c>
      <c r="AG27" s="673"/>
      <c r="AH27" s="674">
        <f t="shared" si="14"/>
        <v>0</v>
      </c>
      <c r="AI27" s="673">
        <f>'[2]Trim-IMV'!AB27</f>
        <v>0</v>
      </c>
      <c r="AJ27" s="673"/>
      <c r="AK27" s="675">
        <f t="shared" si="15"/>
        <v>0</v>
      </c>
      <c r="AL27" s="673">
        <f>'[2]Trim-IMV'!AE27</f>
        <v>0</v>
      </c>
      <c r="AM27" s="673"/>
      <c r="AN27" s="675">
        <f t="shared" si="16"/>
        <v>0</v>
      </c>
      <c r="AO27" s="688">
        <f t="shared" si="17"/>
        <v>0</v>
      </c>
      <c r="AP27" s="689">
        <f t="shared" si="17"/>
        <v>0</v>
      </c>
      <c r="AQ27" s="690">
        <f t="shared" si="18"/>
        <v>0</v>
      </c>
      <c r="AR27" s="673">
        <f>'[2]Trim-IMV'!AH27</f>
        <v>0</v>
      </c>
      <c r="AS27" s="673"/>
      <c r="AT27" s="674">
        <f t="shared" si="19"/>
        <v>0</v>
      </c>
      <c r="AU27" s="673">
        <f>'[2]Trim-IMV'!AK27</f>
        <v>0</v>
      </c>
      <c r="AV27" s="673"/>
      <c r="AW27" s="675">
        <f t="shared" si="20"/>
        <v>0</v>
      </c>
      <c r="AX27" s="673">
        <f>'[2]Trim-IMV'!AN27</f>
        <v>0</v>
      </c>
      <c r="AY27" s="673"/>
      <c r="AZ27" s="773">
        <f t="shared" si="21"/>
        <v>0</v>
      </c>
      <c r="BA27" s="688">
        <f t="shared" si="22"/>
        <v>0</v>
      </c>
      <c r="BB27" s="701">
        <f t="shared" si="22"/>
        <v>0</v>
      </c>
      <c r="BC27" s="706">
        <f t="shared" si="23"/>
        <v>0</v>
      </c>
      <c r="BD27" s="711">
        <f t="shared" si="0"/>
        <v>0</v>
      </c>
      <c r="BE27" s="715">
        <f t="shared" si="1"/>
        <v>0</v>
      </c>
      <c r="BF27" s="716">
        <f t="shared" si="24"/>
        <v>0</v>
      </c>
      <c r="BG27" s="717">
        <f t="shared" si="25"/>
        <v>0</v>
      </c>
      <c r="BH27" s="673">
        <f t="shared" si="26"/>
        <v>0</v>
      </c>
      <c r="BI27" s="677">
        <f t="shared" si="27"/>
        <v>0</v>
      </c>
      <c r="BJ27" s="541"/>
      <c r="BK27" s="380"/>
      <c r="BL27" s="374">
        <f>ROUND(VLOOKUP($B27,Test!$A$6:$K$58,7),0)/1000</f>
        <v>0</v>
      </c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  <c r="CG27" s="380"/>
      <c r="CH27" s="380"/>
      <c r="CI27" s="380"/>
      <c r="CJ27" s="380"/>
      <c r="CK27" s="380"/>
      <c r="CL27" s="380"/>
      <c r="CM27" s="380"/>
      <c r="CN27" s="380"/>
    </row>
    <row r="28" spans="1:92" s="383" customFormat="1" ht="33" customHeight="1">
      <c r="A28" s="388">
        <f t="shared" si="28"/>
        <v>22</v>
      </c>
      <c r="B28" s="384">
        <v>51405</v>
      </c>
      <c r="C28" s="536" t="s">
        <v>18</v>
      </c>
      <c r="D28" s="698" t="s">
        <v>272</v>
      </c>
      <c r="E28" s="672">
        <f>'[2]Trim-IMV'!D28</f>
        <v>37350</v>
      </c>
      <c r="F28" s="673">
        <v>42204.57</v>
      </c>
      <c r="G28" s="675">
        <f t="shared" si="2"/>
        <v>-4854.57</v>
      </c>
      <c r="H28" s="673">
        <f>'[2]Trim-IMV'!G28</f>
        <v>35100</v>
      </c>
      <c r="I28" s="673">
        <v>42204.57</v>
      </c>
      <c r="J28" s="675">
        <f t="shared" si="3"/>
        <v>-7104.57</v>
      </c>
      <c r="K28" s="673">
        <f>'[2]Trim-IMV'!J28</f>
        <v>35100</v>
      </c>
      <c r="L28" s="673">
        <v>39188.199999999997</v>
      </c>
      <c r="M28" s="773">
        <f t="shared" si="4"/>
        <v>-4088.1999999999971</v>
      </c>
      <c r="N28" s="688">
        <f t="shared" si="5"/>
        <v>107550</v>
      </c>
      <c r="O28" s="689">
        <f t="shared" si="5"/>
        <v>123597.34</v>
      </c>
      <c r="P28" s="690">
        <f t="shared" si="6"/>
        <v>-16047.339999999997</v>
      </c>
      <c r="Q28" s="673">
        <f>'[2]Trim-IMV'!M28</f>
        <v>35100</v>
      </c>
      <c r="R28" s="673">
        <v>42652.57</v>
      </c>
      <c r="S28" s="675">
        <f t="shared" si="7"/>
        <v>-7552.57</v>
      </c>
      <c r="T28" s="673">
        <f>'[2]Trim-IMV'!P28</f>
        <v>35100</v>
      </c>
      <c r="U28" s="673"/>
      <c r="V28" s="675">
        <f t="shared" si="8"/>
        <v>35100</v>
      </c>
      <c r="W28" s="673">
        <f>'[2]Trim-IMV'!S28</f>
        <v>35100</v>
      </c>
      <c r="X28" s="673"/>
      <c r="Y28" s="773">
        <f t="shared" si="9"/>
        <v>35100</v>
      </c>
      <c r="Z28" s="688">
        <f t="shared" si="10"/>
        <v>105300</v>
      </c>
      <c r="AA28" s="701">
        <f t="shared" si="10"/>
        <v>42652.57</v>
      </c>
      <c r="AB28" s="690">
        <f t="shared" si="11"/>
        <v>62647.43</v>
      </c>
      <c r="AC28" s="779">
        <f t="shared" si="12"/>
        <v>212850</v>
      </c>
      <c r="AD28" s="776">
        <f t="shared" si="12"/>
        <v>166249.91</v>
      </c>
      <c r="AE28" s="777">
        <f t="shared" si="13"/>
        <v>46600.09</v>
      </c>
      <c r="AF28" s="672">
        <f>'[2]Trim-IMV'!Y28</f>
        <v>35550</v>
      </c>
      <c r="AG28" s="673"/>
      <c r="AH28" s="674">
        <f t="shared" si="14"/>
        <v>35550</v>
      </c>
      <c r="AI28" s="673">
        <f>'[2]Trim-IMV'!AB28</f>
        <v>35550</v>
      </c>
      <c r="AJ28" s="673"/>
      <c r="AK28" s="675">
        <f t="shared" si="15"/>
        <v>35550</v>
      </c>
      <c r="AL28" s="673">
        <f>'[2]Trim-IMV'!AE28</f>
        <v>35550</v>
      </c>
      <c r="AM28" s="673"/>
      <c r="AN28" s="675">
        <f t="shared" si="16"/>
        <v>35550</v>
      </c>
      <c r="AO28" s="688">
        <f t="shared" si="17"/>
        <v>106650</v>
      </c>
      <c r="AP28" s="689">
        <f t="shared" si="17"/>
        <v>0</v>
      </c>
      <c r="AQ28" s="690">
        <f t="shared" si="18"/>
        <v>106650</v>
      </c>
      <c r="AR28" s="673">
        <f>'[2]Trim-IMV'!AH28</f>
        <v>37350</v>
      </c>
      <c r="AS28" s="673"/>
      <c r="AT28" s="674">
        <f t="shared" si="19"/>
        <v>37350</v>
      </c>
      <c r="AU28" s="673">
        <f>'[2]Trim-IMV'!AK28</f>
        <v>37350</v>
      </c>
      <c r="AV28" s="673"/>
      <c r="AW28" s="675">
        <f t="shared" si="20"/>
        <v>37350</v>
      </c>
      <c r="AX28" s="673">
        <f>'[2]Trim-IMV'!AN28</f>
        <v>37350</v>
      </c>
      <c r="AY28" s="673"/>
      <c r="AZ28" s="773">
        <f t="shared" si="21"/>
        <v>37350</v>
      </c>
      <c r="BA28" s="688">
        <f t="shared" si="22"/>
        <v>112050</v>
      </c>
      <c r="BB28" s="701">
        <f t="shared" si="22"/>
        <v>0</v>
      </c>
      <c r="BC28" s="706">
        <f t="shared" si="23"/>
        <v>112050</v>
      </c>
      <c r="BD28" s="711">
        <f t="shared" si="0"/>
        <v>218700</v>
      </c>
      <c r="BE28" s="715">
        <f t="shared" si="1"/>
        <v>0</v>
      </c>
      <c r="BF28" s="716">
        <f t="shared" si="24"/>
        <v>218700</v>
      </c>
      <c r="BG28" s="717">
        <f t="shared" si="25"/>
        <v>431550</v>
      </c>
      <c r="BH28" s="673">
        <f t="shared" si="26"/>
        <v>166249.91</v>
      </c>
      <c r="BI28" s="677">
        <f t="shared" si="27"/>
        <v>265300.08999999997</v>
      </c>
      <c r="BJ28" s="541"/>
      <c r="BK28" s="380"/>
      <c r="BL28" s="374">
        <f>ROUND(VLOOKUP($B28,Test!$A$6:$K$58,7),0)/1000</f>
        <v>54.396000000000001</v>
      </c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0"/>
      <c r="CJ28" s="380"/>
      <c r="CK28" s="380"/>
      <c r="CL28" s="380"/>
      <c r="CM28" s="380"/>
      <c r="CN28" s="380"/>
    </row>
    <row r="29" spans="1:92" s="383" customFormat="1" ht="33" customHeight="1">
      <c r="A29" s="388">
        <f t="shared" si="28"/>
        <v>23</v>
      </c>
      <c r="B29" s="384">
        <v>51406</v>
      </c>
      <c r="C29" s="536" t="s">
        <v>19</v>
      </c>
      <c r="D29" s="698" t="s">
        <v>273</v>
      </c>
      <c r="E29" s="672">
        <f>'[2]Trim-IMV'!D29</f>
        <v>0</v>
      </c>
      <c r="F29" s="673"/>
      <c r="G29" s="675">
        <f t="shared" si="2"/>
        <v>0</v>
      </c>
      <c r="H29" s="673">
        <f>'[2]Trim-IMV'!G29</f>
        <v>0</v>
      </c>
      <c r="I29" s="673"/>
      <c r="J29" s="675">
        <f t="shared" si="3"/>
        <v>0</v>
      </c>
      <c r="K29" s="673">
        <f>'[2]Trim-IMV'!J29</f>
        <v>0</v>
      </c>
      <c r="L29" s="673"/>
      <c r="M29" s="773">
        <f t="shared" si="4"/>
        <v>0</v>
      </c>
      <c r="N29" s="688">
        <f t="shared" si="5"/>
        <v>0</v>
      </c>
      <c r="O29" s="689">
        <f t="shared" si="5"/>
        <v>0</v>
      </c>
      <c r="P29" s="690">
        <f t="shared" si="6"/>
        <v>0</v>
      </c>
      <c r="Q29" s="673">
        <f>'[2]Trim-IMV'!M29</f>
        <v>0</v>
      </c>
      <c r="R29" s="673"/>
      <c r="S29" s="675">
        <f t="shared" si="7"/>
        <v>0</v>
      </c>
      <c r="T29" s="673">
        <f>'[2]Trim-IMV'!P29</f>
        <v>0</v>
      </c>
      <c r="U29" s="673"/>
      <c r="V29" s="675">
        <f t="shared" si="8"/>
        <v>0</v>
      </c>
      <c r="W29" s="673">
        <f>'[2]Trim-IMV'!S29</f>
        <v>0</v>
      </c>
      <c r="X29" s="673"/>
      <c r="Y29" s="773">
        <f t="shared" si="9"/>
        <v>0</v>
      </c>
      <c r="Z29" s="688">
        <f t="shared" si="10"/>
        <v>0</v>
      </c>
      <c r="AA29" s="701">
        <f t="shared" si="10"/>
        <v>0</v>
      </c>
      <c r="AB29" s="690">
        <f t="shared" si="11"/>
        <v>0</v>
      </c>
      <c r="AC29" s="779">
        <f t="shared" si="12"/>
        <v>0</v>
      </c>
      <c r="AD29" s="776">
        <f t="shared" si="12"/>
        <v>0</v>
      </c>
      <c r="AE29" s="777">
        <f t="shared" si="13"/>
        <v>0</v>
      </c>
      <c r="AF29" s="672">
        <f>'[2]Trim-IMV'!Y29</f>
        <v>0</v>
      </c>
      <c r="AG29" s="673"/>
      <c r="AH29" s="674">
        <f t="shared" si="14"/>
        <v>0</v>
      </c>
      <c r="AI29" s="673">
        <f>'[2]Trim-IMV'!AB29</f>
        <v>0</v>
      </c>
      <c r="AJ29" s="673"/>
      <c r="AK29" s="675">
        <f t="shared" si="15"/>
        <v>0</v>
      </c>
      <c r="AL29" s="673">
        <f>'[2]Trim-IMV'!AE29</f>
        <v>0</v>
      </c>
      <c r="AM29" s="673"/>
      <c r="AN29" s="675">
        <f t="shared" si="16"/>
        <v>0</v>
      </c>
      <c r="AO29" s="688">
        <f t="shared" si="17"/>
        <v>0</v>
      </c>
      <c r="AP29" s="689">
        <f t="shared" si="17"/>
        <v>0</v>
      </c>
      <c r="AQ29" s="690">
        <f t="shared" si="18"/>
        <v>0</v>
      </c>
      <c r="AR29" s="673">
        <f>'[2]Trim-IMV'!AH29</f>
        <v>0</v>
      </c>
      <c r="AS29" s="673"/>
      <c r="AT29" s="674">
        <f t="shared" si="19"/>
        <v>0</v>
      </c>
      <c r="AU29" s="673">
        <f>'[2]Trim-IMV'!AK29</f>
        <v>0</v>
      </c>
      <c r="AV29" s="673"/>
      <c r="AW29" s="675">
        <f t="shared" si="20"/>
        <v>0</v>
      </c>
      <c r="AX29" s="673">
        <f>'[2]Trim-IMV'!AN29</f>
        <v>0</v>
      </c>
      <c r="AY29" s="673"/>
      <c r="AZ29" s="773">
        <f t="shared" si="21"/>
        <v>0</v>
      </c>
      <c r="BA29" s="688">
        <f t="shared" si="22"/>
        <v>0</v>
      </c>
      <c r="BB29" s="701">
        <f t="shared" si="22"/>
        <v>0</v>
      </c>
      <c r="BC29" s="706">
        <f t="shared" si="23"/>
        <v>0</v>
      </c>
      <c r="BD29" s="711">
        <f t="shared" si="0"/>
        <v>0</v>
      </c>
      <c r="BE29" s="715">
        <f t="shared" si="1"/>
        <v>0</v>
      </c>
      <c r="BF29" s="716">
        <f t="shared" si="24"/>
        <v>0</v>
      </c>
      <c r="BG29" s="717">
        <f t="shared" si="25"/>
        <v>0</v>
      </c>
      <c r="BH29" s="673">
        <f t="shared" si="26"/>
        <v>0</v>
      </c>
      <c r="BI29" s="677">
        <f t="shared" si="27"/>
        <v>0</v>
      </c>
      <c r="BJ29" s="541"/>
      <c r="BK29" s="380"/>
      <c r="BL29" s="374">
        <f>ROUND(VLOOKUP($B29,Test!$A$6:$K$58,7),0)/1000</f>
        <v>0</v>
      </c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  <c r="CG29" s="380"/>
      <c r="CH29" s="380"/>
      <c r="CI29" s="380"/>
      <c r="CJ29" s="380"/>
      <c r="CK29" s="380"/>
      <c r="CL29" s="380"/>
      <c r="CM29" s="380"/>
      <c r="CN29" s="380"/>
    </row>
    <row r="30" spans="1:92" s="383" customFormat="1" ht="33" customHeight="1">
      <c r="A30" s="388">
        <f t="shared" si="28"/>
        <v>24</v>
      </c>
      <c r="B30" s="384">
        <v>51407</v>
      </c>
      <c r="C30" s="536" t="s">
        <v>20</v>
      </c>
      <c r="D30" s="698" t="s">
        <v>274</v>
      </c>
      <c r="E30" s="672">
        <f>'[2]Trim-IMV'!D30</f>
        <v>0</v>
      </c>
      <c r="F30" s="673"/>
      <c r="G30" s="675">
        <f t="shared" si="2"/>
        <v>0</v>
      </c>
      <c r="H30" s="673">
        <f>'[2]Trim-IMV'!G30</f>
        <v>0</v>
      </c>
      <c r="I30" s="673"/>
      <c r="J30" s="675">
        <f t="shared" si="3"/>
        <v>0</v>
      </c>
      <c r="K30" s="673">
        <f>'[2]Trim-IMV'!J30</f>
        <v>0</v>
      </c>
      <c r="L30" s="673"/>
      <c r="M30" s="773">
        <f t="shared" si="4"/>
        <v>0</v>
      </c>
      <c r="N30" s="688">
        <f t="shared" si="5"/>
        <v>0</v>
      </c>
      <c r="O30" s="689">
        <f t="shared" si="5"/>
        <v>0</v>
      </c>
      <c r="P30" s="690">
        <f t="shared" si="6"/>
        <v>0</v>
      </c>
      <c r="Q30" s="673">
        <f>'[2]Trim-IMV'!M30</f>
        <v>0</v>
      </c>
      <c r="R30" s="673"/>
      <c r="S30" s="675">
        <f t="shared" si="7"/>
        <v>0</v>
      </c>
      <c r="T30" s="673">
        <f>'[2]Trim-IMV'!P30</f>
        <v>0</v>
      </c>
      <c r="U30" s="673"/>
      <c r="V30" s="675">
        <f t="shared" si="8"/>
        <v>0</v>
      </c>
      <c r="W30" s="673">
        <f>'[2]Trim-IMV'!S30</f>
        <v>0</v>
      </c>
      <c r="X30" s="673"/>
      <c r="Y30" s="773">
        <f t="shared" si="9"/>
        <v>0</v>
      </c>
      <c r="Z30" s="688">
        <f t="shared" si="10"/>
        <v>0</v>
      </c>
      <c r="AA30" s="701">
        <f t="shared" si="10"/>
        <v>0</v>
      </c>
      <c r="AB30" s="690">
        <f t="shared" si="11"/>
        <v>0</v>
      </c>
      <c r="AC30" s="779">
        <f t="shared" si="12"/>
        <v>0</v>
      </c>
      <c r="AD30" s="776">
        <f t="shared" si="12"/>
        <v>0</v>
      </c>
      <c r="AE30" s="777">
        <f t="shared" si="13"/>
        <v>0</v>
      </c>
      <c r="AF30" s="672">
        <f>'[2]Trim-IMV'!Y30</f>
        <v>0</v>
      </c>
      <c r="AG30" s="673"/>
      <c r="AH30" s="674">
        <f t="shared" si="14"/>
        <v>0</v>
      </c>
      <c r="AI30" s="673">
        <f>'[2]Trim-IMV'!AB30</f>
        <v>0</v>
      </c>
      <c r="AJ30" s="673"/>
      <c r="AK30" s="675">
        <f t="shared" si="15"/>
        <v>0</v>
      </c>
      <c r="AL30" s="673">
        <f>'[2]Trim-IMV'!AE30</f>
        <v>0</v>
      </c>
      <c r="AM30" s="673"/>
      <c r="AN30" s="675">
        <f t="shared" si="16"/>
        <v>0</v>
      </c>
      <c r="AO30" s="688">
        <f t="shared" si="17"/>
        <v>0</v>
      </c>
      <c r="AP30" s="689">
        <f t="shared" si="17"/>
        <v>0</v>
      </c>
      <c r="AQ30" s="690">
        <f t="shared" si="18"/>
        <v>0</v>
      </c>
      <c r="AR30" s="673">
        <f>'[2]Trim-IMV'!AH30</f>
        <v>0</v>
      </c>
      <c r="AS30" s="673"/>
      <c r="AT30" s="674">
        <f t="shared" si="19"/>
        <v>0</v>
      </c>
      <c r="AU30" s="673">
        <f>'[2]Trim-IMV'!AK30</f>
        <v>0</v>
      </c>
      <c r="AV30" s="673"/>
      <c r="AW30" s="675">
        <f t="shared" si="20"/>
        <v>0</v>
      </c>
      <c r="AX30" s="673">
        <f>'[2]Trim-IMV'!AN30</f>
        <v>0</v>
      </c>
      <c r="AY30" s="673"/>
      <c r="AZ30" s="773">
        <f t="shared" si="21"/>
        <v>0</v>
      </c>
      <c r="BA30" s="688">
        <f t="shared" si="22"/>
        <v>0</v>
      </c>
      <c r="BB30" s="701">
        <f t="shared" si="22"/>
        <v>0</v>
      </c>
      <c r="BC30" s="706">
        <f t="shared" si="23"/>
        <v>0</v>
      </c>
      <c r="BD30" s="711">
        <f t="shared" si="0"/>
        <v>0</v>
      </c>
      <c r="BE30" s="715">
        <f t="shared" si="1"/>
        <v>0</v>
      </c>
      <c r="BF30" s="716">
        <f t="shared" si="24"/>
        <v>0</v>
      </c>
      <c r="BG30" s="717">
        <f t="shared" si="25"/>
        <v>0</v>
      </c>
      <c r="BH30" s="673">
        <f t="shared" si="26"/>
        <v>0</v>
      </c>
      <c r="BI30" s="677">
        <f t="shared" si="27"/>
        <v>0</v>
      </c>
      <c r="BJ30" s="541"/>
      <c r="BK30" s="380"/>
      <c r="BL30" s="374">
        <f>ROUND(VLOOKUP($B30,Test!$A$6:$K$58,7),0)/1000</f>
        <v>0</v>
      </c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  <c r="CG30" s="380"/>
      <c r="CH30" s="380"/>
      <c r="CI30" s="380"/>
      <c r="CJ30" s="380"/>
      <c r="CK30" s="380"/>
      <c r="CL30" s="380"/>
      <c r="CM30" s="380"/>
      <c r="CN30" s="380"/>
    </row>
    <row r="31" spans="1:92" s="383" customFormat="1" ht="33" customHeight="1">
      <c r="A31" s="388">
        <f t="shared" si="28"/>
        <v>25</v>
      </c>
      <c r="B31" s="384">
        <v>51408</v>
      </c>
      <c r="C31" s="536" t="s">
        <v>21</v>
      </c>
      <c r="D31" s="698" t="s">
        <v>275</v>
      </c>
      <c r="E31" s="672">
        <f>'[2]Trim-IMV'!D54</f>
        <v>290294.5</v>
      </c>
      <c r="F31" s="673">
        <v>262404.28999999998</v>
      </c>
      <c r="G31" s="675">
        <f t="shared" si="2"/>
        <v>27890.210000000021</v>
      </c>
      <c r="H31" s="673">
        <f>'[2]Trim-IMV'!G54</f>
        <v>263082</v>
      </c>
      <c r="I31" s="673">
        <v>335342.7</v>
      </c>
      <c r="J31" s="675">
        <f t="shared" si="3"/>
        <v>-72260.700000000012</v>
      </c>
      <c r="K31" s="673">
        <f>'[2]Trim-IMV'!J54</f>
        <v>303885.5</v>
      </c>
      <c r="L31" s="673">
        <v>315960</v>
      </c>
      <c r="M31" s="773">
        <f t="shared" si="4"/>
        <v>-12074.5</v>
      </c>
      <c r="N31" s="688">
        <f t="shared" si="5"/>
        <v>857262</v>
      </c>
      <c r="O31" s="689">
        <f t="shared" si="5"/>
        <v>913706.99</v>
      </c>
      <c r="P31" s="690">
        <f t="shared" si="6"/>
        <v>-56444.989999999991</v>
      </c>
      <c r="Q31" s="673">
        <f>'[2]Trim-IMV'!M54</f>
        <v>262735</v>
      </c>
      <c r="R31" s="673">
        <v>98889.600000000006</v>
      </c>
      <c r="S31" s="675">
        <f t="shared" si="7"/>
        <v>163845.4</v>
      </c>
      <c r="T31" s="673">
        <f>'[2]Trim-IMV'!P54</f>
        <v>361015.5</v>
      </c>
      <c r="U31" s="673"/>
      <c r="V31" s="675">
        <f t="shared" si="8"/>
        <v>361015.5</v>
      </c>
      <c r="W31" s="673">
        <f>'[2]Trim-IMV'!S54</f>
        <v>415895</v>
      </c>
      <c r="X31" s="673"/>
      <c r="Y31" s="773">
        <f t="shared" si="9"/>
        <v>415895</v>
      </c>
      <c r="Z31" s="688">
        <f t="shared" si="10"/>
        <v>1039645.5</v>
      </c>
      <c r="AA31" s="701">
        <f t="shared" si="10"/>
        <v>98889.600000000006</v>
      </c>
      <c r="AB31" s="690">
        <f t="shared" si="11"/>
        <v>940755.9</v>
      </c>
      <c r="AC31" s="779">
        <f t="shared" si="12"/>
        <v>1896907.5</v>
      </c>
      <c r="AD31" s="776">
        <f t="shared" si="12"/>
        <v>1012596.59</v>
      </c>
      <c r="AE31" s="777">
        <f t="shared" si="13"/>
        <v>884310.91</v>
      </c>
      <c r="AF31" s="672">
        <f>'[2]Trim-IMV'!Y54</f>
        <v>352210.5</v>
      </c>
      <c r="AG31" s="673"/>
      <c r="AH31" s="674">
        <f t="shared" si="14"/>
        <v>352210.5</v>
      </c>
      <c r="AI31" s="673">
        <f>'[2]Trim-IMV'!AB54</f>
        <v>352938</v>
      </c>
      <c r="AJ31" s="673"/>
      <c r="AK31" s="675">
        <f t="shared" si="15"/>
        <v>352938</v>
      </c>
      <c r="AL31" s="673">
        <f>'[2]Trim-IMV'!AE54</f>
        <v>380495.5</v>
      </c>
      <c r="AM31" s="673"/>
      <c r="AN31" s="675">
        <f t="shared" si="16"/>
        <v>380495.5</v>
      </c>
      <c r="AO31" s="688">
        <f t="shared" si="17"/>
        <v>1085644</v>
      </c>
      <c r="AP31" s="689">
        <f t="shared" si="17"/>
        <v>0</v>
      </c>
      <c r="AQ31" s="690">
        <f t="shared" si="18"/>
        <v>1085644</v>
      </c>
      <c r="AR31" s="673">
        <f>'[2]Trim-IMV'!AH54</f>
        <v>356219</v>
      </c>
      <c r="AS31" s="673"/>
      <c r="AT31" s="674">
        <f t="shared" si="19"/>
        <v>356219</v>
      </c>
      <c r="AU31" s="673">
        <f>'[2]Trim-IMV'!AK54</f>
        <v>377845.5</v>
      </c>
      <c r="AV31" s="673"/>
      <c r="AW31" s="675">
        <f t="shared" si="20"/>
        <v>377845.5</v>
      </c>
      <c r="AX31" s="673">
        <f>'[2]Trim-IMV'!AN54</f>
        <v>304423</v>
      </c>
      <c r="AY31" s="673"/>
      <c r="AZ31" s="773">
        <f t="shared" si="21"/>
        <v>304423</v>
      </c>
      <c r="BA31" s="688">
        <f t="shared" si="22"/>
        <v>1038487.5</v>
      </c>
      <c r="BB31" s="701">
        <f t="shared" si="22"/>
        <v>0</v>
      </c>
      <c r="BC31" s="706">
        <f t="shared" si="23"/>
        <v>1038487.5</v>
      </c>
      <c r="BD31" s="711">
        <f t="shared" si="0"/>
        <v>2124131.5</v>
      </c>
      <c r="BE31" s="715">
        <f t="shared" si="1"/>
        <v>0</v>
      </c>
      <c r="BF31" s="716">
        <f t="shared" si="24"/>
        <v>2124131.5</v>
      </c>
      <c r="BG31" s="717">
        <f t="shared" si="25"/>
        <v>4021039</v>
      </c>
      <c r="BH31" s="673">
        <f t="shared" si="26"/>
        <v>1012596.59</v>
      </c>
      <c r="BI31" s="677">
        <f t="shared" si="27"/>
        <v>3008442.41</v>
      </c>
      <c r="BJ31" s="541"/>
      <c r="BK31" s="380"/>
      <c r="BL31" s="374">
        <f>ROUND(VLOOKUP($B31,Test!$A$6:$K$58,7),0)/1000</f>
        <v>414.40499999999997</v>
      </c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  <c r="CG31" s="380"/>
      <c r="CH31" s="380"/>
      <c r="CI31" s="380"/>
      <c r="CJ31" s="380"/>
      <c r="CK31" s="380"/>
      <c r="CL31" s="380"/>
      <c r="CM31" s="380"/>
      <c r="CN31" s="380"/>
    </row>
    <row r="32" spans="1:92" s="383" customFormat="1" ht="33" customHeight="1">
      <c r="A32" s="388">
        <f t="shared" si="28"/>
        <v>26</v>
      </c>
      <c r="B32" s="384">
        <v>51409</v>
      </c>
      <c r="C32" s="536" t="s">
        <v>22</v>
      </c>
      <c r="D32" s="698" t="s">
        <v>276</v>
      </c>
      <c r="E32" s="672">
        <f>'[2]Trim-IMV'!D32</f>
        <v>22733.1</v>
      </c>
      <c r="F32" s="673">
        <v>25349.1</v>
      </c>
      <c r="G32" s="675">
        <f t="shared" si="2"/>
        <v>-2616</v>
      </c>
      <c r="H32" s="673">
        <f>'[2]Trim-IMV'!G32</f>
        <v>27709.5</v>
      </c>
      <c r="I32" s="673">
        <v>29986.66</v>
      </c>
      <c r="J32" s="675">
        <f t="shared" si="3"/>
        <v>-2277.16</v>
      </c>
      <c r="K32" s="673">
        <f>'[2]Trim-IMV'!J32</f>
        <v>31441.8</v>
      </c>
      <c r="L32" s="673">
        <v>29313.09</v>
      </c>
      <c r="M32" s="773">
        <f t="shared" si="4"/>
        <v>2128.7099999999991</v>
      </c>
      <c r="N32" s="688">
        <f t="shared" si="5"/>
        <v>81884.399999999994</v>
      </c>
      <c r="O32" s="689">
        <f t="shared" si="5"/>
        <v>84648.849999999991</v>
      </c>
      <c r="P32" s="690">
        <f t="shared" si="6"/>
        <v>-2764.4499999999971</v>
      </c>
      <c r="Q32" s="673">
        <f>'[2]Trim-IMV'!M32</f>
        <v>24768.899999999998</v>
      </c>
      <c r="R32" s="673">
        <v>13449.04</v>
      </c>
      <c r="S32" s="675">
        <f t="shared" si="7"/>
        <v>11319.859999999997</v>
      </c>
      <c r="T32" s="673">
        <f>'[2]Trim-IMV'!P32</f>
        <v>23977.200000000001</v>
      </c>
      <c r="U32" s="673"/>
      <c r="V32" s="675">
        <f t="shared" si="8"/>
        <v>23977.200000000001</v>
      </c>
      <c r="W32" s="673">
        <f>'[2]Trim-IMV'!S32</f>
        <v>31441.8</v>
      </c>
      <c r="X32" s="673"/>
      <c r="Y32" s="773">
        <f t="shared" si="9"/>
        <v>31441.8</v>
      </c>
      <c r="Z32" s="688">
        <f t="shared" si="10"/>
        <v>80187.899999999994</v>
      </c>
      <c r="AA32" s="701">
        <f t="shared" si="10"/>
        <v>13449.04</v>
      </c>
      <c r="AB32" s="690">
        <f t="shared" si="11"/>
        <v>66738.859999999986</v>
      </c>
      <c r="AC32" s="779">
        <f t="shared" si="12"/>
        <v>162072.29999999999</v>
      </c>
      <c r="AD32" s="776">
        <f t="shared" si="12"/>
        <v>98097.889999999985</v>
      </c>
      <c r="AE32" s="777">
        <f t="shared" si="13"/>
        <v>63974.41</v>
      </c>
      <c r="AF32" s="672">
        <f>'[2]Trim-IMV'!Y32</f>
        <v>24203.399999999998</v>
      </c>
      <c r="AG32" s="673"/>
      <c r="AH32" s="674">
        <f t="shared" si="14"/>
        <v>24203.399999999998</v>
      </c>
      <c r="AI32" s="673">
        <f>'[2]Trim-IMV'!AB32</f>
        <v>24203.399999999998</v>
      </c>
      <c r="AJ32" s="673"/>
      <c r="AK32" s="675">
        <f t="shared" si="15"/>
        <v>24203.399999999998</v>
      </c>
      <c r="AL32" s="673">
        <f>'[2]Trim-IMV'!AE32</f>
        <v>27596.399999999998</v>
      </c>
      <c r="AM32" s="673"/>
      <c r="AN32" s="675">
        <f t="shared" si="16"/>
        <v>27596.399999999998</v>
      </c>
      <c r="AO32" s="688">
        <f t="shared" si="17"/>
        <v>76003.199999999997</v>
      </c>
      <c r="AP32" s="689">
        <f t="shared" si="17"/>
        <v>0</v>
      </c>
      <c r="AQ32" s="690">
        <f t="shared" si="18"/>
        <v>76003.199999999997</v>
      </c>
      <c r="AR32" s="673">
        <f>'[2]Trim-IMV'!AH32</f>
        <v>23072.399999999998</v>
      </c>
      <c r="AS32" s="673"/>
      <c r="AT32" s="674">
        <f t="shared" si="19"/>
        <v>23072.399999999998</v>
      </c>
      <c r="AU32" s="673">
        <f>'[2]Trim-IMV'!AK32</f>
        <v>27596.399999999998</v>
      </c>
      <c r="AV32" s="673"/>
      <c r="AW32" s="675">
        <f t="shared" si="20"/>
        <v>27596.399999999998</v>
      </c>
      <c r="AX32" s="673">
        <f>'[2]Trim-IMV'!AN32</f>
        <v>27596.399999999998</v>
      </c>
      <c r="AY32" s="673"/>
      <c r="AZ32" s="773">
        <f t="shared" si="21"/>
        <v>27596.399999999998</v>
      </c>
      <c r="BA32" s="688">
        <f t="shared" si="22"/>
        <v>78265.2</v>
      </c>
      <c r="BB32" s="701">
        <f t="shared" si="22"/>
        <v>0</v>
      </c>
      <c r="BC32" s="706">
        <f t="shared" si="23"/>
        <v>78265.2</v>
      </c>
      <c r="BD32" s="711">
        <f t="shared" si="0"/>
        <v>154268.4</v>
      </c>
      <c r="BE32" s="715">
        <f t="shared" si="1"/>
        <v>0</v>
      </c>
      <c r="BF32" s="716">
        <f t="shared" si="24"/>
        <v>154268.4</v>
      </c>
      <c r="BG32" s="717">
        <f t="shared" si="25"/>
        <v>316340.69999999995</v>
      </c>
      <c r="BH32" s="673">
        <f t="shared" si="26"/>
        <v>98097.889999999985</v>
      </c>
      <c r="BI32" s="677">
        <f t="shared" si="27"/>
        <v>218242.80999999997</v>
      </c>
      <c r="BJ32" s="541"/>
      <c r="BK32" s="380"/>
      <c r="BL32" s="374">
        <f>ROUND(VLOOKUP($B32,Test!$A$6:$K$58,7),0)/1000</f>
        <v>31.809000000000001</v>
      </c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  <c r="CG32" s="380"/>
      <c r="CH32" s="380"/>
      <c r="CI32" s="380"/>
      <c r="CJ32" s="380"/>
      <c r="CK32" s="380"/>
      <c r="CL32" s="380"/>
      <c r="CM32" s="380"/>
      <c r="CN32" s="380"/>
    </row>
    <row r="33" spans="1:92" s="383" customFormat="1" ht="33" customHeight="1">
      <c r="A33" s="388">
        <f t="shared" si="28"/>
        <v>27</v>
      </c>
      <c r="B33" s="384">
        <v>51499</v>
      </c>
      <c r="C33" s="536" t="s">
        <v>23</v>
      </c>
      <c r="D33" s="698" t="s">
        <v>277</v>
      </c>
      <c r="E33" s="672">
        <f>'[2]Trim-IMV'!D33</f>
        <v>0</v>
      </c>
      <c r="F33" s="673"/>
      <c r="G33" s="675">
        <f t="shared" si="2"/>
        <v>0</v>
      </c>
      <c r="H33" s="673">
        <f>'[2]Trim-IMV'!G33</f>
        <v>0</v>
      </c>
      <c r="I33" s="673"/>
      <c r="J33" s="675">
        <f t="shared" si="3"/>
        <v>0</v>
      </c>
      <c r="K33" s="673">
        <f>'[2]Trim-IMV'!J33</f>
        <v>0</v>
      </c>
      <c r="L33" s="673"/>
      <c r="M33" s="773">
        <f t="shared" si="4"/>
        <v>0</v>
      </c>
      <c r="N33" s="688">
        <f t="shared" si="5"/>
        <v>0</v>
      </c>
      <c r="O33" s="689">
        <f t="shared" si="5"/>
        <v>0</v>
      </c>
      <c r="P33" s="690">
        <f t="shared" si="6"/>
        <v>0</v>
      </c>
      <c r="Q33" s="673">
        <f>'[2]Trim-IMV'!M33</f>
        <v>0</v>
      </c>
      <c r="R33" s="673"/>
      <c r="S33" s="675">
        <f t="shared" si="7"/>
        <v>0</v>
      </c>
      <c r="T33" s="673">
        <f>'[2]Trim-IMV'!P33</f>
        <v>0</v>
      </c>
      <c r="U33" s="673"/>
      <c r="V33" s="675">
        <f t="shared" si="8"/>
        <v>0</v>
      </c>
      <c r="W33" s="673">
        <f>'[2]Trim-IMV'!S33</f>
        <v>0</v>
      </c>
      <c r="X33" s="673"/>
      <c r="Y33" s="773">
        <f t="shared" si="9"/>
        <v>0</v>
      </c>
      <c r="Z33" s="688">
        <f t="shared" si="10"/>
        <v>0</v>
      </c>
      <c r="AA33" s="701">
        <f t="shared" si="10"/>
        <v>0</v>
      </c>
      <c r="AB33" s="690">
        <f t="shared" si="11"/>
        <v>0</v>
      </c>
      <c r="AC33" s="779">
        <f t="shared" si="12"/>
        <v>0</v>
      </c>
      <c r="AD33" s="776">
        <f t="shared" si="12"/>
        <v>0</v>
      </c>
      <c r="AE33" s="777">
        <f t="shared" si="13"/>
        <v>0</v>
      </c>
      <c r="AF33" s="672">
        <f>'[2]Trim-IMV'!Y33</f>
        <v>0</v>
      </c>
      <c r="AG33" s="673"/>
      <c r="AH33" s="674">
        <f t="shared" si="14"/>
        <v>0</v>
      </c>
      <c r="AI33" s="673">
        <f>'[2]Trim-IMV'!AB33</f>
        <v>0</v>
      </c>
      <c r="AJ33" s="673"/>
      <c r="AK33" s="675">
        <f t="shared" si="15"/>
        <v>0</v>
      </c>
      <c r="AL33" s="673">
        <f>'[2]Trim-IMV'!AE33</f>
        <v>0</v>
      </c>
      <c r="AM33" s="673"/>
      <c r="AN33" s="675">
        <f t="shared" si="16"/>
        <v>0</v>
      </c>
      <c r="AO33" s="688">
        <f t="shared" si="17"/>
        <v>0</v>
      </c>
      <c r="AP33" s="689">
        <f t="shared" si="17"/>
        <v>0</v>
      </c>
      <c r="AQ33" s="690">
        <f t="shared" si="18"/>
        <v>0</v>
      </c>
      <c r="AR33" s="673">
        <f>'[2]Trim-IMV'!AH33</f>
        <v>0</v>
      </c>
      <c r="AS33" s="673"/>
      <c r="AT33" s="674">
        <f t="shared" si="19"/>
        <v>0</v>
      </c>
      <c r="AU33" s="673">
        <f>'[2]Trim-IMV'!AK33</f>
        <v>0</v>
      </c>
      <c r="AV33" s="673"/>
      <c r="AW33" s="675">
        <f t="shared" si="20"/>
        <v>0</v>
      </c>
      <c r="AX33" s="673">
        <f>'[2]Trim-IMV'!AN33</f>
        <v>0</v>
      </c>
      <c r="AY33" s="673"/>
      <c r="AZ33" s="773">
        <f t="shared" si="21"/>
        <v>0</v>
      </c>
      <c r="BA33" s="688">
        <f t="shared" si="22"/>
        <v>0</v>
      </c>
      <c r="BB33" s="701">
        <f t="shared" si="22"/>
        <v>0</v>
      </c>
      <c r="BC33" s="706">
        <f t="shared" si="23"/>
        <v>0</v>
      </c>
      <c r="BD33" s="711">
        <f t="shared" si="0"/>
        <v>0</v>
      </c>
      <c r="BE33" s="715">
        <f t="shared" si="1"/>
        <v>0</v>
      </c>
      <c r="BF33" s="716">
        <f t="shared" si="24"/>
        <v>0</v>
      </c>
      <c r="BG33" s="717">
        <f t="shared" si="25"/>
        <v>0</v>
      </c>
      <c r="BH33" s="673">
        <f t="shared" si="26"/>
        <v>0</v>
      </c>
      <c r="BI33" s="677">
        <f t="shared" si="27"/>
        <v>0</v>
      </c>
      <c r="BJ33" s="541"/>
      <c r="BK33" s="380"/>
      <c r="BL33" s="374">
        <f>ROUND(VLOOKUP($B33,Test!$A$6:$K$58,7),0)/1000</f>
        <v>0</v>
      </c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</row>
    <row r="34" spans="1:92" s="383" customFormat="1" ht="33" customHeight="1">
      <c r="A34" s="388">
        <f t="shared" si="28"/>
        <v>28</v>
      </c>
      <c r="B34" s="384">
        <v>51601</v>
      </c>
      <c r="C34" s="536" t="s">
        <v>24</v>
      </c>
      <c r="D34" s="698" t="s">
        <v>278</v>
      </c>
      <c r="E34" s="672">
        <f>'[2]Trim-IMV'!D34</f>
        <v>0</v>
      </c>
      <c r="F34" s="673"/>
      <c r="G34" s="675">
        <f t="shared" si="2"/>
        <v>0</v>
      </c>
      <c r="H34" s="673">
        <f>'[2]Trim-IMV'!G34</f>
        <v>0</v>
      </c>
      <c r="I34" s="673"/>
      <c r="J34" s="675">
        <f t="shared" si="3"/>
        <v>0</v>
      </c>
      <c r="K34" s="673">
        <f>'[2]Trim-IMV'!J34</f>
        <v>0</v>
      </c>
      <c r="L34" s="673"/>
      <c r="M34" s="773">
        <f t="shared" si="4"/>
        <v>0</v>
      </c>
      <c r="N34" s="688">
        <f t="shared" si="5"/>
        <v>0</v>
      </c>
      <c r="O34" s="689">
        <f t="shared" si="5"/>
        <v>0</v>
      </c>
      <c r="P34" s="690">
        <f t="shared" si="6"/>
        <v>0</v>
      </c>
      <c r="Q34" s="673">
        <f>'[2]Trim-IMV'!M34</f>
        <v>0</v>
      </c>
      <c r="R34" s="673"/>
      <c r="S34" s="675">
        <f t="shared" si="7"/>
        <v>0</v>
      </c>
      <c r="T34" s="673">
        <f>'[2]Trim-IMV'!P34</f>
        <v>0</v>
      </c>
      <c r="U34" s="673"/>
      <c r="V34" s="675">
        <f t="shared" si="8"/>
        <v>0</v>
      </c>
      <c r="W34" s="673">
        <f>'[2]Trim-IMV'!S34</f>
        <v>0</v>
      </c>
      <c r="X34" s="673"/>
      <c r="Y34" s="773">
        <f t="shared" si="9"/>
        <v>0</v>
      </c>
      <c r="Z34" s="688">
        <f t="shared" si="10"/>
        <v>0</v>
      </c>
      <c r="AA34" s="701">
        <f t="shared" si="10"/>
        <v>0</v>
      </c>
      <c r="AB34" s="690">
        <f t="shared" si="11"/>
        <v>0</v>
      </c>
      <c r="AC34" s="779">
        <f t="shared" si="12"/>
        <v>0</v>
      </c>
      <c r="AD34" s="776">
        <f t="shared" si="12"/>
        <v>0</v>
      </c>
      <c r="AE34" s="777">
        <f t="shared" si="13"/>
        <v>0</v>
      </c>
      <c r="AF34" s="672">
        <f>'[2]Trim-IMV'!Y34</f>
        <v>0</v>
      </c>
      <c r="AG34" s="673"/>
      <c r="AH34" s="674">
        <f t="shared" si="14"/>
        <v>0</v>
      </c>
      <c r="AI34" s="673">
        <f>'[2]Trim-IMV'!AB34</f>
        <v>0</v>
      </c>
      <c r="AJ34" s="673"/>
      <c r="AK34" s="675">
        <f t="shared" si="15"/>
        <v>0</v>
      </c>
      <c r="AL34" s="673">
        <f>'[2]Trim-IMV'!AE34</f>
        <v>0</v>
      </c>
      <c r="AM34" s="673"/>
      <c r="AN34" s="675">
        <f t="shared" si="16"/>
        <v>0</v>
      </c>
      <c r="AO34" s="688">
        <f t="shared" si="17"/>
        <v>0</v>
      </c>
      <c r="AP34" s="689">
        <f t="shared" si="17"/>
        <v>0</v>
      </c>
      <c r="AQ34" s="690">
        <f t="shared" si="18"/>
        <v>0</v>
      </c>
      <c r="AR34" s="673">
        <f>'[2]Trim-IMV'!AH34</f>
        <v>0</v>
      </c>
      <c r="AS34" s="673"/>
      <c r="AT34" s="674">
        <f t="shared" si="19"/>
        <v>0</v>
      </c>
      <c r="AU34" s="673">
        <f>'[2]Trim-IMV'!AK34</f>
        <v>0</v>
      </c>
      <c r="AV34" s="673"/>
      <c r="AW34" s="675">
        <f t="shared" si="20"/>
        <v>0</v>
      </c>
      <c r="AX34" s="673">
        <f>'[2]Trim-IMV'!AN34</f>
        <v>0</v>
      </c>
      <c r="AY34" s="673"/>
      <c r="AZ34" s="773">
        <f t="shared" si="21"/>
        <v>0</v>
      </c>
      <c r="BA34" s="688">
        <f t="shared" si="22"/>
        <v>0</v>
      </c>
      <c r="BB34" s="701">
        <f t="shared" si="22"/>
        <v>0</v>
      </c>
      <c r="BC34" s="706">
        <f t="shared" si="23"/>
        <v>0</v>
      </c>
      <c r="BD34" s="711">
        <f t="shared" si="0"/>
        <v>0</v>
      </c>
      <c r="BE34" s="715">
        <f t="shared" si="1"/>
        <v>0</v>
      </c>
      <c r="BF34" s="716">
        <f t="shared" si="24"/>
        <v>0</v>
      </c>
      <c r="BG34" s="717">
        <f t="shared" si="25"/>
        <v>0</v>
      </c>
      <c r="BH34" s="673">
        <f t="shared" si="26"/>
        <v>0</v>
      </c>
      <c r="BI34" s="677">
        <f t="shared" si="27"/>
        <v>0</v>
      </c>
      <c r="BJ34" s="541"/>
      <c r="BK34" s="380"/>
      <c r="BL34" s="374">
        <f>ROUND(VLOOKUP($B34,Test!$A$6:$K$58,7),0)/1000</f>
        <v>0</v>
      </c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</row>
    <row r="35" spans="1:92" s="383" customFormat="1" ht="33" customHeight="1">
      <c r="A35" s="388">
        <f t="shared" si="28"/>
        <v>29</v>
      </c>
      <c r="B35" s="384">
        <v>51602</v>
      </c>
      <c r="C35" s="536" t="s">
        <v>25</v>
      </c>
      <c r="D35" s="698" t="s">
        <v>279</v>
      </c>
      <c r="E35" s="672">
        <f>'[2]Trim-IMV'!D35</f>
        <v>0</v>
      </c>
      <c r="F35" s="673"/>
      <c r="G35" s="675">
        <f t="shared" si="2"/>
        <v>0</v>
      </c>
      <c r="H35" s="673">
        <f>'[2]Trim-IMV'!G35</f>
        <v>0</v>
      </c>
      <c r="I35" s="673"/>
      <c r="J35" s="675">
        <f t="shared" si="3"/>
        <v>0</v>
      </c>
      <c r="K35" s="673">
        <f>'[2]Trim-IMV'!J35</f>
        <v>0</v>
      </c>
      <c r="L35" s="673"/>
      <c r="M35" s="773">
        <f t="shared" si="4"/>
        <v>0</v>
      </c>
      <c r="N35" s="688">
        <f t="shared" si="5"/>
        <v>0</v>
      </c>
      <c r="O35" s="689">
        <f t="shared" si="5"/>
        <v>0</v>
      </c>
      <c r="P35" s="690">
        <f t="shared" si="6"/>
        <v>0</v>
      </c>
      <c r="Q35" s="673">
        <f>'[2]Trim-IMV'!M35</f>
        <v>0</v>
      </c>
      <c r="R35" s="673"/>
      <c r="S35" s="675">
        <f t="shared" si="7"/>
        <v>0</v>
      </c>
      <c r="T35" s="673">
        <f>'[2]Trim-IMV'!P35</f>
        <v>0</v>
      </c>
      <c r="U35" s="673"/>
      <c r="V35" s="675">
        <f t="shared" si="8"/>
        <v>0</v>
      </c>
      <c r="W35" s="673">
        <f>'[2]Trim-IMV'!S35</f>
        <v>0</v>
      </c>
      <c r="X35" s="673"/>
      <c r="Y35" s="773">
        <f t="shared" si="9"/>
        <v>0</v>
      </c>
      <c r="Z35" s="688">
        <f t="shared" si="10"/>
        <v>0</v>
      </c>
      <c r="AA35" s="701">
        <f t="shared" si="10"/>
        <v>0</v>
      </c>
      <c r="AB35" s="690">
        <f t="shared" si="11"/>
        <v>0</v>
      </c>
      <c r="AC35" s="779">
        <f t="shared" si="12"/>
        <v>0</v>
      </c>
      <c r="AD35" s="776">
        <f t="shared" si="12"/>
        <v>0</v>
      </c>
      <c r="AE35" s="777">
        <f t="shared" si="13"/>
        <v>0</v>
      </c>
      <c r="AF35" s="672">
        <f>'[2]Trim-IMV'!Y35</f>
        <v>0</v>
      </c>
      <c r="AG35" s="673"/>
      <c r="AH35" s="674">
        <f t="shared" si="14"/>
        <v>0</v>
      </c>
      <c r="AI35" s="673">
        <f>'[2]Trim-IMV'!AB35</f>
        <v>0</v>
      </c>
      <c r="AJ35" s="673"/>
      <c r="AK35" s="675">
        <f t="shared" si="15"/>
        <v>0</v>
      </c>
      <c r="AL35" s="673">
        <f>'[2]Trim-IMV'!AE35</f>
        <v>0</v>
      </c>
      <c r="AM35" s="673"/>
      <c r="AN35" s="675">
        <f t="shared" si="16"/>
        <v>0</v>
      </c>
      <c r="AO35" s="688">
        <f t="shared" si="17"/>
        <v>0</v>
      </c>
      <c r="AP35" s="689">
        <f t="shared" si="17"/>
        <v>0</v>
      </c>
      <c r="AQ35" s="690">
        <f t="shared" si="18"/>
        <v>0</v>
      </c>
      <c r="AR35" s="673">
        <f>'[2]Trim-IMV'!AH35</f>
        <v>0</v>
      </c>
      <c r="AS35" s="673"/>
      <c r="AT35" s="674">
        <f t="shared" si="19"/>
        <v>0</v>
      </c>
      <c r="AU35" s="673">
        <f>'[2]Trim-IMV'!AK35</f>
        <v>0</v>
      </c>
      <c r="AV35" s="673"/>
      <c r="AW35" s="675">
        <f t="shared" si="20"/>
        <v>0</v>
      </c>
      <c r="AX35" s="673">
        <f>'[2]Trim-IMV'!AN35</f>
        <v>0</v>
      </c>
      <c r="AY35" s="673"/>
      <c r="AZ35" s="773">
        <f t="shared" si="21"/>
        <v>0</v>
      </c>
      <c r="BA35" s="688">
        <f t="shared" si="22"/>
        <v>0</v>
      </c>
      <c r="BB35" s="701">
        <f t="shared" si="22"/>
        <v>0</v>
      </c>
      <c r="BC35" s="706">
        <f t="shared" si="23"/>
        <v>0</v>
      </c>
      <c r="BD35" s="711">
        <f t="shared" si="0"/>
        <v>0</v>
      </c>
      <c r="BE35" s="715">
        <f t="shared" si="1"/>
        <v>0</v>
      </c>
      <c r="BF35" s="716">
        <f t="shared" si="24"/>
        <v>0</v>
      </c>
      <c r="BG35" s="717">
        <f t="shared" si="25"/>
        <v>0</v>
      </c>
      <c r="BH35" s="673">
        <f t="shared" si="26"/>
        <v>0</v>
      </c>
      <c r="BI35" s="677">
        <f t="shared" si="27"/>
        <v>0</v>
      </c>
      <c r="BJ35" s="541"/>
      <c r="BK35" s="380"/>
      <c r="BL35" s="374">
        <f>ROUND(VLOOKUP($B35,Test!$A$6:$K$58,7),0)/1000</f>
        <v>0</v>
      </c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  <c r="CG35" s="380"/>
      <c r="CH35" s="380"/>
      <c r="CI35" s="380"/>
      <c r="CJ35" s="380"/>
      <c r="CK35" s="380"/>
      <c r="CL35" s="380"/>
      <c r="CM35" s="380"/>
      <c r="CN35" s="380"/>
    </row>
    <row r="36" spans="1:92" s="383" customFormat="1" ht="33" customHeight="1">
      <c r="A36" s="388">
        <f t="shared" si="28"/>
        <v>30</v>
      </c>
      <c r="B36" s="384">
        <v>51603</v>
      </c>
      <c r="C36" s="536" t="s">
        <v>26</v>
      </c>
      <c r="D36" s="698" t="s">
        <v>280</v>
      </c>
      <c r="E36" s="672">
        <f>'[2]Trim-IMV'!D36</f>
        <v>0</v>
      </c>
      <c r="F36" s="673"/>
      <c r="G36" s="675">
        <f t="shared" si="2"/>
        <v>0</v>
      </c>
      <c r="H36" s="673">
        <f>'[2]Trim-IMV'!G36</f>
        <v>0</v>
      </c>
      <c r="I36" s="673"/>
      <c r="J36" s="675">
        <f t="shared" si="3"/>
        <v>0</v>
      </c>
      <c r="K36" s="673">
        <f>'[2]Trim-IMV'!J36</f>
        <v>0</v>
      </c>
      <c r="L36" s="673"/>
      <c r="M36" s="773">
        <f t="shared" si="4"/>
        <v>0</v>
      </c>
      <c r="N36" s="688">
        <f t="shared" si="5"/>
        <v>0</v>
      </c>
      <c r="O36" s="689">
        <f t="shared" si="5"/>
        <v>0</v>
      </c>
      <c r="P36" s="690">
        <f t="shared" si="6"/>
        <v>0</v>
      </c>
      <c r="Q36" s="673">
        <f>'[2]Trim-IMV'!M36</f>
        <v>0</v>
      </c>
      <c r="R36" s="673"/>
      <c r="S36" s="675">
        <f t="shared" si="7"/>
        <v>0</v>
      </c>
      <c r="T36" s="673">
        <f>'[2]Trim-IMV'!P36</f>
        <v>0</v>
      </c>
      <c r="U36" s="673"/>
      <c r="V36" s="675">
        <f t="shared" si="8"/>
        <v>0</v>
      </c>
      <c r="W36" s="673">
        <f>'[2]Trim-IMV'!S36</f>
        <v>0</v>
      </c>
      <c r="X36" s="673"/>
      <c r="Y36" s="773">
        <f t="shared" si="9"/>
        <v>0</v>
      </c>
      <c r="Z36" s="688">
        <f t="shared" si="10"/>
        <v>0</v>
      </c>
      <c r="AA36" s="701">
        <f t="shared" si="10"/>
        <v>0</v>
      </c>
      <c r="AB36" s="690">
        <f t="shared" si="11"/>
        <v>0</v>
      </c>
      <c r="AC36" s="779">
        <f t="shared" si="12"/>
        <v>0</v>
      </c>
      <c r="AD36" s="776">
        <f t="shared" si="12"/>
        <v>0</v>
      </c>
      <c r="AE36" s="777">
        <f t="shared" si="13"/>
        <v>0</v>
      </c>
      <c r="AF36" s="672">
        <f>'[2]Trim-IMV'!Y36</f>
        <v>0</v>
      </c>
      <c r="AG36" s="673"/>
      <c r="AH36" s="674">
        <f t="shared" si="14"/>
        <v>0</v>
      </c>
      <c r="AI36" s="673">
        <f>'[2]Trim-IMV'!AB36</f>
        <v>0</v>
      </c>
      <c r="AJ36" s="673"/>
      <c r="AK36" s="675">
        <f t="shared" si="15"/>
        <v>0</v>
      </c>
      <c r="AL36" s="673">
        <f>'[2]Trim-IMV'!AE36</f>
        <v>0</v>
      </c>
      <c r="AM36" s="673"/>
      <c r="AN36" s="675">
        <f t="shared" si="16"/>
        <v>0</v>
      </c>
      <c r="AO36" s="688">
        <f t="shared" si="17"/>
        <v>0</v>
      </c>
      <c r="AP36" s="689">
        <f t="shared" si="17"/>
        <v>0</v>
      </c>
      <c r="AQ36" s="690">
        <f t="shared" si="18"/>
        <v>0</v>
      </c>
      <c r="AR36" s="673">
        <f>'[2]Trim-IMV'!AH36</f>
        <v>0</v>
      </c>
      <c r="AS36" s="673"/>
      <c r="AT36" s="674">
        <f t="shared" si="19"/>
        <v>0</v>
      </c>
      <c r="AU36" s="673">
        <f>'[2]Trim-IMV'!AK36</f>
        <v>0</v>
      </c>
      <c r="AV36" s="673"/>
      <c r="AW36" s="675">
        <f t="shared" si="20"/>
        <v>0</v>
      </c>
      <c r="AX36" s="673">
        <f>'[2]Trim-IMV'!AN36</f>
        <v>0</v>
      </c>
      <c r="AY36" s="673"/>
      <c r="AZ36" s="773">
        <f t="shared" si="21"/>
        <v>0</v>
      </c>
      <c r="BA36" s="688">
        <f t="shared" si="22"/>
        <v>0</v>
      </c>
      <c r="BB36" s="701">
        <f t="shared" si="22"/>
        <v>0</v>
      </c>
      <c r="BC36" s="706">
        <f t="shared" si="23"/>
        <v>0</v>
      </c>
      <c r="BD36" s="711">
        <f t="shared" si="0"/>
        <v>0</v>
      </c>
      <c r="BE36" s="715">
        <f t="shared" si="1"/>
        <v>0</v>
      </c>
      <c r="BF36" s="716">
        <f t="shared" si="24"/>
        <v>0</v>
      </c>
      <c r="BG36" s="717">
        <f t="shared" si="25"/>
        <v>0</v>
      </c>
      <c r="BH36" s="673">
        <f t="shared" si="26"/>
        <v>0</v>
      </c>
      <c r="BI36" s="677">
        <f t="shared" si="27"/>
        <v>0</v>
      </c>
      <c r="BJ36" s="541"/>
      <c r="BK36" s="380"/>
      <c r="BL36" s="374">
        <f>ROUND(VLOOKUP($B36,Test!$A$6:$K$58,7),0)/1000</f>
        <v>0</v>
      </c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</row>
    <row r="37" spans="1:92" s="383" customFormat="1" ht="33" customHeight="1">
      <c r="A37" s="388">
        <f t="shared" si="28"/>
        <v>31</v>
      </c>
      <c r="B37" s="384">
        <v>51604</v>
      </c>
      <c r="C37" s="536" t="s">
        <v>27</v>
      </c>
      <c r="D37" s="698" t="s">
        <v>281</v>
      </c>
      <c r="E37" s="672">
        <f>'[2]Trim-IMV'!D37</f>
        <v>0</v>
      </c>
      <c r="F37" s="673"/>
      <c r="G37" s="675">
        <f t="shared" si="2"/>
        <v>0</v>
      </c>
      <c r="H37" s="673">
        <f>'[2]Trim-IMV'!G37</f>
        <v>0</v>
      </c>
      <c r="I37" s="673"/>
      <c r="J37" s="675">
        <f t="shared" si="3"/>
        <v>0</v>
      </c>
      <c r="K37" s="673">
        <f>'[2]Trim-IMV'!J37</f>
        <v>0</v>
      </c>
      <c r="L37" s="673"/>
      <c r="M37" s="773">
        <f t="shared" si="4"/>
        <v>0</v>
      </c>
      <c r="N37" s="688">
        <f t="shared" si="5"/>
        <v>0</v>
      </c>
      <c r="O37" s="689">
        <f t="shared" si="5"/>
        <v>0</v>
      </c>
      <c r="P37" s="690">
        <f t="shared" si="6"/>
        <v>0</v>
      </c>
      <c r="Q37" s="673">
        <f>'[2]Trim-IMV'!M37</f>
        <v>0</v>
      </c>
      <c r="R37" s="673"/>
      <c r="S37" s="675">
        <f t="shared" si="7"/>
        <v>0</v>
      </c>
      <c r="T37" s="673">
        <f>'[2]Trim-IMV'!P37</f>
        <v>0</v>
      </c>
      <c r="U37" s="673"/>
      <c r="V37" s="675">
        <f t="shared" si="8"/>
        <v>0</v>
      </c>
      <c r="W37" s="673">
        <f>'[2]Trim-IMV'!S37</f>
        <v>0</v>
      </c>
      <c r="X37" s="673"/>
      <c r="Y37" s="773">
        <f t="shared" si="9"/>
        <v>0</v>
      </c>
      <c r="Z37" s="688">
        <f t="shared" si="10"/>
        <v>0</v>
      </c>
      <c r="AA37" s="701">
        <f t="shared" si="10"/>
        <v>0</v>
      </c>
      <c r="AB37" s="690">
        <f t="shared" si="11"/>
        <v>0</v>
      </c>
      <c r="AC37" s="779">
        <f t="shared" si="12"/>
        <v>0</v>
      </c>
      <c r="AD37" s="776">
        <f t="shared" si="12"/>
        <v>0</v>
      </c>
      <c r="AE37" s="777">
        <f t="shared" si="13"/>
        <v>0</v>
      </c>
      <c r="AF37" s="672">
        <f>'[2]Trim-IMV'!Y37</f>
        <v>0</v>
      </c>
      <c r="AG37" s="673"/>
      <c r="AH37" s="674">
        <f t="shared" si="14"/>
        <v>0</v>
      </c>
      <c r="AI37" s="673">
        <f>'[2]Trim-IMV'!AB37</f>
        <v>0</v>
      </c>
      <c r="AJ37" s="673"/>
      <c r="AK37" s="675">
        <f t="shared" si="15"/>
        <v>0</v>
      </c>
      <c r="AL37" s="673">
        <f>'[2]Trim-IMV'!AE37</f>
        <v>0</v>
      </c>
      <c r="AM37" s="673"/>
      <c r="AN37" s="675">
        <f t="shared" si="16"/>
        <v>0</v>
      </c>
      <c r="AO37" s="688">
        <f t="shared" si="17"/>
        <v>0</v>
      </c>
      <c r="AP37" s="689">
        <f t="shared" si="17"/>
        <v>0</v>
      </c>
      <c r="AQ37" s="690">
        <f t="shared" si="18"/>
        <v>0</v>
      </c>
      <c r="AR37" s="673">
        <f>'[2]Trim-IMV'!AH37</f>
        <v>0</v>
      </c>
      <c r="AS37" s="673"/>
      <c r="AT37" s="674">
        <f t="shared" si="19"/>
        <v>0</v>
      </c>
      <c r="AU37" s="673">
        <f>'[2]Trim-IMV'!AK37</f>
        <v>0</v>
      </c>
      <c r="AV37" s="673"/>
      <c r="AW37" s="675">
        <f t="shared" si="20"/>
        <v>0</v>
      </c>
      <c r="AX37" s="673">
        <f>'[2]Trim-IMV'!AN37</f>
        <v>0</v>
      </c>
      <c r="AY37" s="673"/>
      <c r="AZ37" s="773">
        <f t="shared" si="21"/>
        <v>0</v>
      </c>
      <c r="BA37" s="688">
        <f t="shared" si="22"/>
        <v>0</v>
      </c>
      <c r="BB37" s="701">
        <f t="shared" si="22"/>
        <v>0</v>
      </c>
      <c r="BC37" s="706">
        <f t="shared" si="23"/>
        <v>0</v>
      </c>
      <c r="BD37" s="711">
        <f t="shared" si="0"/>
        <v>0</v>
      </c>
      <c r="BE37" s="715">
        <f t="shared" si="1"/>
        <v>0</v>
      </c>
      <c r="BF37" s="716">
        <f t="shared" si="24"/>
        <v>0</v>
      </c>
      <c r="BG37" s="717">
        <f t="shared" si="25"/>
        <v>0</v>
      </c>
      <c r="BH37" s="673">
        <f t="shared" si="26"/>
        <v>0</v>
      </c>
      <c r="BI37" s="677">
        <f t="shared" si="27"/>
        <v>0</v>
      </c>
      <c r="BJ37" s="541"/>
      <c r="BK37" s="380"/>
      <c r="BL37" s="374">
        <f>ROUND(VLOOKUP($B37,Test!$A$6:$K$58,7),0)/1000</f>
        <v>0</v>
      </c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</row>
    <row r="38" spans="1:92" s="383" customFormat="1" ht="33" customHeight="1">
      <c r="A38" s="388">
        <f t="shared" si="28"/>
        <v>32</v>
      </c>
      <c r="B38" s="384">
        <v>51605</v>
      </c>
      <c r="C38" s="536" t="s">
        <v>28</v>
      </c>
      <c r="D38" s="698" t="s">
        <v>282</v>
      </c>
      <c r="E38" s="672">
        <f>'[2]Trim-IMV'!D38</f>
        <v>0</v>
      </c>
      <c r="F38" s="673"/>
      <c r="G38" s="675">
        <f t="shared" si="2"/>
        <v>0</v>
      </c>
      <c r="H38" s="673">
        <f>'[2]Trim-IMV'!G38</f>
        <v>0</v>
      </c>
      <c r="I38" s="673"/>
      <c r="J38" s="675">
        <f t="shared" si="3"/>
        <v>0</v>
      </c>
      <c r="K38" s="673">
        <f>'[2]Trim-IMV'!J38</f>
        <v>0</v>
      </c>
      <c r="L38" s="673"/>
      <c r="M38" s="773">
        <f t="shared" si="4"/>
        <v>0</v>
      </c>
      <c r="N38" s="688">
        <f t="shared" si="5"/>
        <v>0</v>
      </c>
      <c r="O38" s="689">
        <f t="shared" si="5"/>
        <v>0</v>
      </c>
      <c r="P38" s="690">
        <f t="shared" si="6"/>
        <v>0</v>
      </c>
      <c r="Q38" s="673">
        <f>'[2]Trim-IMV'!M38</f>
        <v>0</v>
      </c>
      <c r="R38" s="673"/>
      <c r="S38" s="675">
        <f t="shared" si="7"/>
        <v>0</v>
      </c>
      <c r="T38" s="673">
        <f>'[2]Trim-IMV'!P38</f>
        <v>0</v>
      </c>
      <c r="U38" s="673"/>
      <c r="V38" s="675">
        <f t="shared" si="8"/>
        <v>0</v>
      </c>
      <c r="W38" s="673">
        <f>'[2]Trim-IMV'!S38</f>
        <v>0</v>
      </c>
      <c r="X38" s="673"/>
      <c r="Y38" s="773">
        <f t="shared" si="9"/>
        <v>0</v>
      </c>
      <c r="Z38" s="688">
        <f t="shared" si="10"/>
        <v>0</v>
      </c>
      <c r="AA38" s="701">
        <f t="shared" si="10"/>
        <v>0</v>
      </c>
      <c r="AB38" s="690">
        <f t="shared" si="11"/>
        <v>0</v>
      </c>
      <c r="AC38" s="779">
        <f t="shared" si="12"/>
        <v>0</v>
      </c>
      <c r="AD38" s="776">
        <f t="shared" si="12"/>
        <v>0</v>
      </c>
      <c r="AE38" s="777">
        <f t="shared" si="13"/>
        <v>0</v>
      </c>
      <c r="AF38" s="672">
        <f>'[2]Trim-IMV'!Y38</f>
        <v>0</v>
      </c>
      <c r="AG38" s="673"/>
      <c r="AH38" s="674">
        <f t="shared" si="14"/>
        <v>0</v>
      </c>
      <c r="AI38" s="673">
        <f>'[2]Trim-IMV'!AB38</f>
        <v>0</v>
      </c>
      <c r="AJ38" s="673"/>
      <c r="AK38" s="675">
        <f t="shared" si="15"/>
        <v>0</v>
      </c>
      <c r="AL38" s="673">
        <f>'[2]Trim-IMV'!AE38</f>
        <v>0</v>
      </c>
      <c r="AM38" s="673"/>
      <c r="AN38" s="675">
        <f t="shared" si="16"/>
        <v>0</v>
      </c>
      <c r="AO38" s="688">
        <f t="shared" si="17"/>
        <v>0</v>
      </c>
      <c r="AP38" s="689">
        <f t="shared" si="17"/>
        <v>0</v>
      </c>
      <c r="AQ38" s="690">
        <f t="shared" si="18"/>
        <v>0</v>
      </c>
      <c r="AR38" s="673">
        <f>'[2]Trim-IMV'!AH38</f>
        <v>0</v>
      </c>
      <c r="AS38" s="673"/>
      <c r="AT38" s="674">
        <f t="shared" si="19"/>
        <v>0</v>
      </c>
      <c r="AU38" s="673">
        <f>'[2]Trim-IMV'!AK38</f>
        <v>0</v>
      </c>
      <c r="AV38" s="673"/>
      <c r="AW38" s="675">
        <f t="shared" si="20"/>
        <v>0</v>
      </c>
      <c r="AX38" s="673">
        <f>'[2]Trim-IMV'!AN38</f>
        <v>0</v>
      </c>
      <c r="AY38" s="673"/>
      <c r="AZ38" s="773">
        <f t="shared" si="21"/>
        <v>0</v>
      </c>
      <c r="BA38" s="688">
        <f t="shared" si="22"/>
        <v>0</v>
      </c>
      <c r="BB38" s="701">
        <f t="shared" si="22"/>
        <v>0</v>
      </c>
      <c r="BC38" s="706">
        <f t="shared" si="23"/>
        <v>0</v>
      </c>
      <c r="BD38" s="711">
        <f t="shared" si="0"/>
        <v>0</v>
      </c>
      <c r="BE38" s="715">
        <f t="shared" si="1"/>
        <v>0</v>
      </c>
      <c r="BF38" s="716">
        <f t="shared" si="24"/>
        <v>0</v>
      </c>
      <c r="BG38" s="717">
        <f t="shared" si="25"/>
        <v>0</v>
      </c>
      <c r="BH38" s="673">
        <f t="shared" si="26"/>
        <v>0</v>
      </c>
      <c r="BI38" s="677">
        <f t="shared" si="27"/>
        <v>0</v>
      </c>
      <c r="BJ38" s="541"/>
      <c r="BK38" s="380"/>
      <c r="BL38" s="374">
        <f>ROUND(VLOOKUP($B38,Test!$A$6:$K$58,7),0)/1000</f>
        <v>0</v>
      </c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</row>
    <row r="39" spans="1:92" s="383" customFormat="1" ht="33" customHeight="1">
      <c r="A39" s="388">
        <f t="shared" si="28"/>
        <v>33</v>
      </c>
      <c r="B39" s="384">
        <v>51606</v>
      </c>
      <c r="C39" s="536" t="s">
        <v>29</v>
      </c>
      <c r="D39" s="698" t="s">
        <v>283</v>
      </c>
      <c r="E39" s="672">
        <f>'[2]Trim-IMV'!D39</f>
        <v>0</v>
      </c>
      <c r="F39" s="673"/>
      <c r="G39" s="675">
        <f t="shared" si="2"/>
        <v>0</v>
      </c>
      <c r="H39" s="673">
        <f>'[2]Trim-IMV'!G39</f>
        <v>0</v>
      </c>
      <c r="I39" s="673"/>
      <c r="J39" s="675">
        <f t="shared" si="3"/>
        <v>0</v>
      </c>
      <c r="K39" s="673">
        <f>'[2]Trim-IMV'!J39</f>
        <v>0</v>
      </c>
      <c r="L39" s="673"/>
      <c r="M39" s="773">
        <f t="shared" si="4"/>
        <v>0</v>
      </c>
      <c r="N39" s="688">
        <f t="shared" si="5"/>
        <v>0</v>
      </c>
      <c r="O39" s="689">
        <f t="shared" si="5"/>
        <v>0</v>
      </c>
      <c r="P39" s="690">
        <f t="shared" si="6"/>
        <v>0</v>
      </c>
      <c r="Q39" s="673">
        <f>'[2]Trim-IMV'!M39</f>
        <v>0</v>
      </c>
      <c r="R39" s="673"/>
      <c r="S39" s="675">
        <f t="shared" si="7"/>
        <v>0</v>
      </c>
      <c r="T39" s="673">
        <f>'[2]Trim-IMV'!P39</f>
        <v>0</v>
      </c>
      <c r="U39" s="673"/>
      <c r="V39" s="675">
        <f t="shared" si="8"/>
        <v>0</v>
      </c>
      <c r="W39" s="673">
        <f>'[2]Trim-IMV'!S39</f>
        <v>0</v>
      </c>
      <c r="X39" s="673"/>
      <c r="Y39" s="773">
        <f t="shared" si="9"/>
        <v>0</v>
      </c>
      <c r="Z39" s="688">
        <f t="shared" si="10"/>
        <v>0</v>
      </c>
      <c r="AA39" s="701">
        <f t="shared" si="10"/>
        <v>0</v>
      </c>
      <c r="AB39" s="690">
        <f t="shared" si="11"/>
        <v>0</v>
      </c>
      <c r="AC39" s="779">
        <f t="shared" si="12"/>
        <v>0</v>
      </c>
      <c r="AD39" s="776">
        <f t="shared" si="12"/>
        <v>0</v>
      </c>
      <c r="AE39" s="777">
        <f t="shared" si="13"/>
        <v>0</v>
      </c>
      <c r="AF39" s="672">
        <f>'[2]Trim-IMV'!Y39</f>
        <v>0</v>
      </c>
      <c r="AG39" s="673"/>
      <c r="AH39" s="674">
        <f t="shared" si="14"/>
        <v>0</v>
      </c>
      <c r="AI39" s="673">
        <f>'[2]Trim-IMV'!AB39</f>
        <v>0</v>
      </c>
      <c r="AJ39" s="673"/>
      <c r="AK39" s="675">
        <f t="shared" si="15"/>
        <v>0</v>
      </c>
      <c r="AL39" s="673">
        <f>'[2]Trim-IMV'!AE39</f>
        <v>0</v>
      </c>
      <c r="AM39" s="673"/>
      <c r="AN39" s="675">
        <f t="shared" si="16"/>
        <v>0</v>
      </c>
      <c r="AO39" s="688">
        <f t="shared" si="17"/>
        <v>0</v>
      </c>
      <c r="AP39" s="689">
        <f t="shared" si="17"/>
        <v>0</v>
      </c>
      <c r="AQ39" s="690">
        <f t="shared" si="18"/>
        <v>0</v>
      </c>
      <c r="AR39" s="673">
        <f>'[2]Trim-IMV'!AH39</f>
        <v>0</v>
      </c>
      <c r="AS39" s="673"/>
      <c r="AT39" s="674">
        <f t="shared" si="19"/>
        <v>0</v>
      </c>
      <c r="AU39" s="673">
        <f>'[2]Trim-IMV'!AK39</f>
        <v>0</v>
      </c>
      <c r="AV39" s="673"/>
      <c r="AW39" s="675">
        <f t="shared" si="20"/>
        <v>0</v>
      </c>
      <c r="AX39" s="673">
        <f>'[2]Trim-IMV'!AN39</f>
        <v>0</v>
      </c>
      <c r="AY39" s="673"/>
      <c r="AZ39" s="773">
        <f t="shared" si="21"/>
        <v>0</v>
      </c>
      <c r="BA39" s="688">
        <f t="shared" si="22"/>
        <v>0</v>
      </c>
      <c r="BB39" s="701">
        <f t="shared" si="22"/>
        <v>0</v>
      </c>
      <c r="BC39" s="706">
        <f t="shared" si="23"/>
        <v>0</v>
      </c>
      <c r="BD39" s="711">
        <f t="shared" si="0"/>
        <v>0</v>
      </c>
      <c r="BE39" s="715">
        <f t="shared" si="1"/>
        <v>0</v>
      </c>
      <c r="BF39" s="716">
        <f t="shared" si="24"/>
        <v>0</v>
      </c>
      <c r="BG39" s="717">
        <f t="shared" si="25"/>
        <v>0</v>
      </c>
      <c r="BH39" s="673">
        <f t="shared" si="26"/>
        <v>0</v>
      </c>
      <c r="BI39" s="677">
        <f t="shared" si="27"/>
        <v>0</v>
      </c>
      <c r="BJ39" s="541"/>
      <c r="BK39" s="380"/>
      <c r="BL39" s="374">
        <f>ROUND(VLOOKUP($B39,Test!$A$6:$K$58,7),0)/1000</f>
        <v>0</v>
      </c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</row>
    <row r="40" spans="1:92" s="383" customFormat="1" ht="33" customHeight="1">
      <c r="A40" s="388">
        <f t="shared" si="28"/>
        <v>34</v>
      </c>
      <c r="B40" s="384">
        <v>51607</v>
      </c>
      <c r="C40" s="536" t="s">
        <v>242</v>
      </c>
      <c r="D40" s="698" t="s">
        <v>284</v>
      </c>
      <c r="E40" s="672">
        <f>'[2]Trim-IMV'!D40</f>
        <v>0</v>
      </c>
      <c r="F40" s="673"/>
      <c r="G40" s="675">
        <f t="shared" si="2"/>
        <v>0</v>
      </c>
      <c r="H40" s="673">
        <f>'[2]Trim-IMV'!G40</f>
        <v>0</v>
      </c>
      <c r="I40" s="673"/>
      <c r="J40" s="675">
        <f t="shared" si="3"/>
        <v>0</v>
      </c>
      <c r="K40" s="673">
        <f>'[2]Trim-IMV'!J40</f>
        <v>0</v>
      </c>
      <c r="L40" s="673"/>
      <c r="M40" s="773">
        <f t="shared" si="4"/>
        <v>0</v>
      </c>
      <c r="N40" s="688">
        <f t="shared" si="5"/>
        <v>0</v>
      </c>
      <c r="O40" s="689">
        <f t="shared" si="5"/>
        <v>0</v>
      </c>
      <c r="P40" s="690">
        <f t="shared" si="6"/>
        <v>0</v>
      </c>
      <c r="Q40" s="673">
        <f>'[2]Trim-IMV'!M40</f>
        <v>0</v>
      </c>
      <c r="R40" s="673"/>
      <c r="S40" s="675">
        <f t="shared" si="7"/>
        <v>0</v>
      </c>
      <c r="T40" s="673">
        <f>'[2]Trim-IMV'!P40</f>
        <v>0</v>
      </c>
      <c r="U40" s="673"/>
      <c r="V40" s="675">
        <f t="shared" si="8"/>
        <v>0</v>
      </c>
      <c r="W40" s="673">
        <f>'[2]Trim-IMV'!S40</f>
        <v>0</v>
      </c>
      <c r="X40" s="673"/>
      <c r="Y40" s="773">
        <f t="shared" si="9"/>
        <v>0</v>
      </c>
      <c r="Z40" s="688">
        <f t="shared" si="10"/>
        <v>0</v>
      </c>
      <c r="AA40" s="701">
        <f t="shared" si="10"/>
        <v>0</v>
      </c>
      <c r="AB40" s="690">
        <f t="shared" si="11"/>
        <v>0</v>
      </c>
      <c r="AC40" s="779">
        <f t="shared" si="12"/>
        <v>0</v>
      </c>
      <c r="AD40" s="776">
        <f t="shared" si="12"/>
        <v>0</v>
      </c>
      <c r="AE40" s="777">
        <f t="shared" si="13"/>
        <v>0</v>
      </c>
      <c r="AF40" s="672">
        <f>'[2]Trim-IMV'!Y40</f>
        <v>0</v>
      </c>
      <c r="AG40" s="673"/>
      <c r="AH40" s="674">
        <f t="shared" si="14"/>
        <v>0</v>
      </c>
      <c r="AI40" s="673">
        <f>'[2]Trim-IMV'!AB40</f>
        <v>0</v>
      </c>
      <c r="AJ40" s="673"/>
      <c r="AK40" s="675">
        <f t="shared" si="15"/>
        <v>0</v>
      </c>
      <c r="AL40" s="673">
        <f>'[2]Trim-IMV'!AE40</f>
        <v>0</v>
      </c>
      <c r="AM40" s="673"/>
      <c r="AN40" s="675">
        <f t="shared" si="16"/>
        <v>0</v>
      </c>
      <c r="AO40" s="688">
        <f t="shared" si="17"/>
        <v>0</v>
      </c>
      <c r="AP40" s="689">
        <f t="shared" si="17"/>
        <v>0</v>
      </c>
      <c r="AQ40" s="690">
        <f t="shared" si="18"/>
        <v>0</v>
      </c>
      <c r="AR40" s="673">
        <f>'[2]Trim-IMV'!AH40</f>
        <v>0</v>
      </c>
      <c r="AS40" s="673"/>
      <c r="AT40" s="674">
        <f t="shared" si="19"/>
        <v>0</v>
      </c>
      <c r="AU40" s="673">
        <f>'[2]Trim-IMV'!AK40</f>
        <v>0</v>
      </c>
      <c r="AV40" s="673"/>
      <c r="AW40" s="675">
        <f t="shared" si="20"/>
        <v>0</v>
      </c>
      <c r="AX40" s="673">
        <f>'[2]Trim-IMV'!AN40</f>
        <v>0</v>
      </c>
      <c r="AY40" s="673"/>
      <c r="AZ40" s="773">
        <f t="shared" si="21"/>
        <v>0</v>
      </c>
      <c r="BA40" s="688">
        <f t="shared" si="22"/>
        <v>0</v>
      </c>
      <c r="BB40" s="701">
        <f t="shared" si="22"/>
        <v>0</v>
      </c>
      <c r="BC40" s="706">
        <f t="shared" si="23"/>
        <v>0</v>
      </c>
      <c r="BD40" s="711">
        <f t="shared" si="0"/>
        <v>0</v>
      </c>
      <c r="BE40" s="715">
        <f t="shared" si="1"/>
        <v>0</v>
      </c>
      <c r="BF40" s="716">
        <f t="shared" si="24"/>
        <v>0</v>
      </c>
      <c r="BG40" s="717">
        <f t="shared" si="25"/>
        <v>0</v>
      </c>
      <c r="BH40" s="673">
        <f t="shared" si="26"/>
        <v>0</v>
      </c>
      <c r="BI40" s="677">
        <f t="shared" si="27"/>
        <v>0</v>
      </c>
      <c r="BJ40" s="541"/>
      <c r="BK40" s="380"/>
      <c r="BL40" s="374">
        <f>ROUND(VLOOKUP($B40,Test!$A$6:$K$58,7),0)/1000</f>
        <v>0</v>
      </c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</row>
    <row r="41" spans="1:92" s="383" customFormat="1" ht="33" customHeight="1">
      <c r="A41" s="388">
        <f t="shared" si="28"/>
        <v>35</v>
      </c>
      <c r="B41" s="384">
        <v>51608</v>
      </c>
      <c r="C41" s="536" t="s">
        <v>31</v>
      </c>
      <c r="D41" s="698" t="s">
        <v>285</v>
      </c>
      <c r="E41" s="672">
        <f>'[2]Trim-IMV'!D41</f>
        <v>0</v>
      </c>
      <c r="F41" s="673"/>
      <c r="G41" s="675">
        <f t="shared" si="2"/>
        <v>0</v>
      </c>
      <c r="H41" s="673">
        <f>'[2]Trim-IMV'!G41</f>
        <v>0</v>
      </c>
      <c r="I41" s="673"/>
      <c r="J41" s="675">
        <f t="shared" si="3"/>
        <v>0</v>
      </c>
      <c r="K41" s="673">
        <f>'[2]Trim-IMV'!J41</f>
        <v>0</v>
      </c>
      <c r="L41" s="673"/>
      <c r="M41" s="773">
        <f t="shared" si="4"/>
        <v>0</v>
      </c>
      <c r="N41" s="688">
        <f t="shared" si="5"/>
        <v>0</v>
      </c>
      <c r="O41" s="689">
        <f t="shared" si="5"/>
        <v>0</v>
      </c>
      <c r="P41" s="690">
        <f t="shared" si="6"/>
        <v>0</v>
      </c>
      <c r="Q41" s="673">
        <f>'[2]Trim-IMV'!M41</f>
        <v>0</v>
      </c>
      <c r="R41" s="673"/>
      <c r="S41" s="675">
        <f t="shared" si="7"/>
        <v>0</v>
      </c>
      <c r="T41" s="673">
        <f>'[2]Trim-IMV'!P41</f>
        <v>0</v>
      </c>
      <c r="U41" s="673"/>
      <c r="V41" s="675">
        <f t="shared" si="8"/>
        <v>0</v>
      </c>
      <c r="W41" s="673">
        <f>'[2]Trim-IMV'!S41</f>
        <v>0</v>
      </c>
      <c r="X41" s="673"/>
      <c r="Y41" s="773">
        <f t="shared" si="9"/>
        <v>0</v>
      </c>
      <c r="Z41" s="688">
        <f t="shared" si="10"/>
        <v>0</v>
      </c>
      <c r="AA41" s="701">
        <f t="shared" si="10"/>
        <v>0</v>
      </c>
      <c r="AB41" s="690">
        <f t="shared" si="11"/>
        <v>0</v>
      </c>
      <c r="AC41" s="779">
        <f t="shared" si="12"/>
        <v>0</v>
      </c>
      <c r="AD41" s="776">
        <f t="shared" si="12"/>
        <v>0</v>
      </c>
      <c r="AE41" s="777">
        <f t="shared" si="13"/>
        <v>0</v>
      </c>
      <c r="AF41" s="672">
        <f>'[2]Trim-IMV'!Y41</f>
        <v>0</v>
      </c>
      <c r="AG41" s="673"/>
      <c r="AH41" s="674">
        <f t="shared" si="14"/>
        <v>0</v>
      </c>
      <c r="AI41" s="673">
        <f>'[2]Trim-IMV'!AB41</f>
        <v>0</v>
      </c>
      <c r="AJ41" s="673"/>
      <c r="AK41" s="675">
        <f t="shared" si="15"/>
        <v>0</v>
      </c>
      <c r="AL41" s="673">
        <f>'[2]Trim-IMV'!AE41</f>
        <v>0</v>
      </c>
      <c r="AM41" s="673"/>
      <c r="AN41" s="675">
        <f t="shared" si="16"/>
        <v>0</v>
      </c>
      <c r="AO41" s="688">
        <f t="shared" si="17"/>
        <v>0</v>
      </c>
      <c r="AP41" s="689">
        <f t="shared" si="17"/>
        <v>0</v>
      </c>
      <c r="AQ41" s="690">
        <f t="shared" si="18"/>
        <v>0</v>
      </c>
      <c r="AR41" s="673">
        <f>'[2]Trim-IMV'!AH41</f>
        <v>0</v>
      </c>
      <c r="AS41" s="673"/>
      <c r="AT41" s="674">
        <f t="shared" si="19"/>
        <v>0</v>
      </c>
      <c r="AU41" s="673">
        <f>'[2]Trim-IMV'!AK41</f>
        <v>0</v>
      </c>
      <c r="AV41" s="673"/>
      <c r="AW41" s="675">
        <f t="shared" si="20"/>
        <v>0</v>
      </c>
      <c r="AX41" s="673">
        <f>'[2]Trim-IMV'!AN41</f>
        <v>0</v>
      </c>
      <c r="AY41" s="673"/>
      <c r="AZ41" s="773">
        <f t="shared" si="21"/>
        <v>0</v>
      </c>
      <c r="BA41" s="688">
        <f t="shared" si="22"/>
        <v>0</v>
      </c>
      <c r="BB41" s="701">
        <f t="shared" si="22"/>
        <v>0</v>
      </c>
      <c r="BC41" s="706">
        <f t="shared" si="23"/>
        <v>0</v>
      </c>
      <c r="BD41" s="711">
        <f t="shared" si="0"/>
        <v>0</v>
      </c>
      <c r="BE41" s="715">
        <f t="shared" si="1"/>
        <v>0</v>
      </c>
      <c r="BF41" s="716">
        <f t="shared" si="24"/>
        <v>0</v>
      </c>
      <c r="BG41" s="717">
        <f t="shared" si="25"/>
        <v>0</v>
      </c>
      <c r="BH41" s="673">
        <f t="shared" si="26"/>
        <v>0</v>
      </c>
      <c r="BI41" s="677">
        <f t="shared" si="27"/>
        <v>0</v>
      </c>
      <c r="BJ41" s="541"/>
      <c r="BK41" s="380"/>
      <c r="BL41" s="374">
        <f>ROUND(VLOOKUP($B41,Test!$A$6:$K$58,7),0)/1000</f>
        <v>0</v>
      </c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  <c r="CG41" s="380"/>
      <c r="CH41" s="380"/>
      <c r="CI41" s="380"/>
      <c r="CJ41" s="380"/>
      <c r="CK41" s="380"/>
      <c r="CL41" s="380"/>
      <c r="CM41" s="380"/>
      <c r="CN41" s="380"/>
    </row>
    <row r="42" spans="1:92" s="383" customFormat="1" ht="33" customHeight="1">
      <c r="A42" s="388">
        <f t="shared" si="28"/>
        <v>36</v>
      </c>
      <c r="B42" s="384">
        <v>51609</v>
      </c>
      <c r="C42" s="536" t="s">
        <v>89</v>
      </c>
      <c r="D42" s="698" t="s">
        <v>286</v>
      </c>
      <c r="E42" s="672">
        <f>'[2]Trim-IMV'!D42</f>
        <v>0</v>
      </c>
      <c r="F42" s="673"/>
      <c r="G42" s="675">
        <f t="shared" si="2"/>
        <v>0</v>
      </c>
      <c r="H42" s="673">
        <f>'[2]Trim-IMV'!G42</f>
        <v>0</v>
      </c>
      <c r="I42" s="673"/>
      <c r="J42" s="675">
        <f t="shared" si="3"/>
        <v>0</v>
      </c>
      <c r="K42" s="673">
        <f>'[2]Trim-IMV'!J42</f>
        <v>0</v>
      </c>
      <c r="L42" s="673"/>
      <c r="M42" s="773">
        <f t="shared" si="4"/>
        <v>0</v>
      </c>
      <c r="N42" s="688">
        <f t="shared" si="5"/>
        <v>0</v>
      </c>
      <c r="O42" s="689">
        <f t="shared" si="5"/>
        <v>0</v>
      </c>
      <c r="P42" s="690">
        <f t="shared" si="6"/>
        <v>0</v>
      </c>
      <c r="Q42" s="673">
        <f>'[2]Trim-IMV'!M42</f>
        <v>0</v>
      </c>
      <c r="R42" s="673"/>
      <c r="S42" s="675">
        <f t="shared" si="7"/>
        <v>0</v>
      </c>
      <c r="T42" s="673">
        <f>'[2]Trim-IMV'!P42</f>
        <v>0</v>
      </c>
      <c r="U42" s="673"/>
      <c r="V42" s="675">
        <f t="shared" si="8"/>
        <v>0</v>
      </c>
      <c r="W42" s="673">
        <f>'[2]Trim-IMV'!S42</f>
        <v>0</v>
      </c>
      <c r="X42" s="673"/>
      <c r="Y42" s="773">
        <f t="shared" si="9"/>
        <v>0</v>
      </c>
      <c r="Z42" s="688">
        <f t="shared" si="10"/>
        <v>0</v>
      </c>
      <c r="AA42" s="701">
        <f t="shared" si="10"/>
        <v>0</v>
      </c>
      <c r="AB42" s="690">
        <f t="shared" si="11"/>
        <v>0</v>
      </c>
      <c r="AC42" s="779">
        <f t="shared" si="12"/>
        <v>0</v>
      </c>
      <c r="AD42" s="776">
        <f t="shared" si="12"/>
        <v>0</v>
      </c>
      <c r="AE42" s="777">
        <f t="shared" si="13"/>
        <v>0</v>
      </c>
      <c r="AF42" s="672">
        <f>'[2]Trim-IMV'!Y42</f>
        <v>0</v>
      </c>
      <c r="AG42" s="673"/>
      <c r="AH42" s="674">
        <f t="shared" si="14"/>
        <v>0</v>
      </c>
      <c r="AI42" s="673">
        <f>'[2]Trim-IMV'!AB42</f>
        <v>0</v>
      </c>
      <c r="AJ42" s="673"/>
      <c r="AK42" s="675">
        <f t="shared" si="15"/>
        <v>0</v>
      </c>
      <c r="AL42" s="673">
        <f>'[2]Trim-IMV'!AE42</f>
        <v>0</v>
      </c>
      <c r="AM42" s="673"/>
      <c r="AN42" s="675">
        <f t="shared" si="16"/>
        <v>0</v>
      </c>
      <c r="AO42" s="688">
        <f t="shared" si="17"/>
        <v>0</v>
      </c>
      <c r="AP42" s="689">
        <f t="shared" si="17"/>
        <v>0</v>
      </c>
      <c r="AQ42" s="690">
        <f t="shared" si="18"/>
        <v>0</v>
      </c>
      <c r="AR42" s="673">
        <f>'[2]Trim-IMV'!AH42</f>
        <v>0</v>
      </c>
      <c r="AS42" s="673"/>
      <c r="AT42" s="674">
        <f t="shared" si="19"/>
        <v>0</v>
      </c>
      <c r="AU42" s="673">
        <f>'[2]Trim-IMV'!AK42</f>
        <v>0</v>
      </c>
      <c r="AV42" s="673"/>
      <c r="AW42" s="675">
        <f t="shared" si="20"/>
        <v>0</v>
      </c>
      <c r="AX42" s="673">
        <f>'[2]Trim-IMV'!AN42</f>
        <v>0</v>
      </c>
      <c r="AY42" s="673"/>
      <c r="AZ42" s="773">
        <f t="shared" si="21"/>
        <v>0</v>
      </c>
      <c r="BA42" s="688">
        <f t="shared" si="22"/>
        <v>0</v>
      </c>
      <c r="BB42" s="701">
        <f t="shared" si="22"/>
        <v>0</v>
      </c>
      <c r="BC42" s="706">
        <f t="shared" si="23"/>
        <v>0</v>
      </c>
      <c r="BD42" s="711">
        <f t="shared" si="0"/>
        <v>0</v>
      </c>
      <c r="BE42" s="715">
        <f t="shared" si="1"/>
        <v>0</v>
      </c>
      <c r="BF42" s="716">
        <f t="shared" si="24"/>
        <v>0</v>
      </c>
      <c r="BG42" s="717">
        <f t="shared" si="25"/>
        <v>0</v>
      </c>
      <c r="BH42" s="673">
        <f t="shared" si="26"/>
        <v>0</v>
      </c>
      <c r="BI42" s="677">
        <f t="shared" si="27"/>
        <v>0</v>
      </c>
      <c r="BJ42" s="541"/>
      <c r="BK42" s="380"/>
      <c r="BL42" s="374">
        <f>ROUND(VLOOKUP($B42,Test!$A$6:$K$58,7),0)/1000</f>
        <v>0</v>
      </c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  <c r="CG42" s="380"/>
      <c r="CH42" s="380"/>
      <c r="CI42" s="380"/>
      <c r="CJ42" s="380"/>
      <c r="CK42" s="380"/>
      <c r="CL42" s="380"/>
      <c r="CM42" s="380"/>
      <c r="CN42" s="380"/>
    </row>
    <row r="43" spans="1:92" s="383" customFormat="1" ht="33" customHeight="1">
      <c r="A43" s="388">
        <f t="shared" si="28"/>
        <v>37</v>
      </c>
      <c r="B43" s="384">
        <v>51610</v>
      </c>
      <c r="C43" s="536" t="s">
        <v>32</v>
      </c>
      <c r="D43" s="698" t="s">
        <v>287</v>
      </c>
      <c r="E43" s="672">
        <f>'[2]Trim-IMV'!D43</f>
        <v>0</v>
      </c>
      <c r="F43" s="673"/>
      <c r="G43" s="675">
        <f t="shared" si="2"/>
        <v>0</v>
      </c>
      <c r="H43" s="673">
        <f>'[2]Trim-IMV'!G43</f>
        <v>0</v>
      </c>
      <c r="I43" s="673"/>
      <c r="J43" s="675">
        <f t="shared" si="3"/>
        <v>0</v>
      </c>
      <c r="K43" s="673">
        <f>'[2]Trim-IMV'!J43</f>
        <v>0</v>
      </c>
      <c r="L43" s="673"/>
      <c r="M43" s="773">
        <f t="shared" si="4"/>
        <v>0</v>
      </c>
      <c r="N43" s="688">
        <f t="shared" si="5"/>
        <v>0</v>
      </c>
      <c r="O43" s="689">
        <f t="shared" si="5"/>
        <v>0</v>
      </c>
      <c r="P43" s="690">
        <f t="shared" si="6"/>
        <v>0</v>
      </c>
      <c r="Q43" s="673">
        <f>'[2]Trim-IMV'!M43</f>
        <v>0</v>
      </c>
      <c r="R43" s="673"/>
      <c r="S43" s="675">
        <f t="shared" si="7"/>
        <v>0</v>
      </c>
      <c r="T43" s="673">
        <f>'[2]Trim-IMV'!P43</f>
        <v>0</v>
      </c>
      <c r="U43" s="673"/>
      <c r="V43" s="675">
        <f t="shared" si="8"/>
        <v>0</v>
      </c>
      <c r="W43" s="673">
        <f>'[2]Trim-IMV'!S43</f>
        <v>0</v>
      </c>
      <c r="X43" s="673"/>
      <c r="Y43" s="773">
        <f t="shared" si="9"/>
        <v>0</v>
      </c>
      <c r="Z43" s="688">
        <f t="shared" si="10"/>
        <v>0</v>
      </c>
      <c r="AA43" s="701">
        <f t="shared" si="10"/>
        <v>0</v>
      </c>
      <c r="AB43" s="690">
        <f t="shared" si="11"/>
        <v>0</v>
      </c>
      <c r="AC43" s="779">
        <f t="shared" si="12"/>
        <v>0</v>
      </c>
      <c r="AD43" s="776">
        <f t="shared" si="12"/>
        <v>0</v>
      </c>
      <c r="AE43" s="777">
        <f t="shared" si="13"/>
        <v>0</v>
      </c>
      <c r="AF43" s="672">
        <f>'[2]Trim-IMV'!Y43</f>
        <v>0</v>
      </c>
      <c r="AG43" s="673"/>
      <c r="AH43" s="674">
        <f t="shared" si="14"/>
        <v>0</v>
      </c>
      <c r="AI43" s="673">
        <f>'[2]Trim-IMV'!AB43</f>
        <v>0</v>
      </c>
      <c r="AJ43" s="673"/>
      <c r="AK43" s="675">
        <f t="shared" si="15"/>
        <v>0</v>
      </c>
      <c r="AL43" s="673">
        <f>'[2]Trim-IMV'!AE43</f>
        <v>0</v>
      </c>
      <c r="AM43" s="673"/>
      <c r="AN43" s="675">
        <f t="shared" si="16"/>
        <v>0</v>
      </c>
      <c r="AO43" s="688">
        <f t="shared" si="17"/>
        <v>0</v>
      </c>
      <c r="AP43" s="689">
        <f t="shared" si="17"/>
        <v>0</v>
      </c>
      <c r="AQ43" s="690">
        <f t="shared" si="18"/>
        <v>0</v>
      </c>
      <c r="AR43" s="673">
        <f>'[2]Trim-IMV'!AH43</f>
        <v>0</v>
      </c>
      <c r="AS43" s="673"/>
      <c r="AT43" s="674">
        <f t="shared" si="19"/>
        <v>0</v>
      </c>
      <c r="AU43" s="673">
        <f>'[2]Trim-IMV'!AK43</f>
        <v>0</v>
      </c>
      <c r="AV43" s="673"/>
      <c r="AW43" s="675">
        <f t="shared" si="20"/>
        <v>0</v>
      </c>
      <c r="AX43" s="673">
        <f>'[2]Trim-IMV'!AN43</f>
        <v>0</v>
      </c>
      <c r="AY43" s="673"/>
      <c r="AZ43" s="773">
        <f t="shared" si="21"/>
        <v>0</v>
      </c>
      <c r="BA43" s="688">
        <f t="shared" si="22"/>
        <v>0</v>
      </c>
      <c r="BB43" s="701">
        <f t="shared" si="22"/>
        <v>0</v>
      </c>
      <c r="BC43" s="706">
        <f t="shared" si="23"/>
        <v>0</v>
      </c>
      <c r="BD43" s="711">
        <f t="shared" si="0"/>
        <v>0</v>
      </c>
      <c r="BE43" s="715">
        <f t="shared" si="1"/>
        <v>0</v>
      </c>
      <c r="BF43" s="716">
        <f t="shared" si="24"/>
        <v>0</v>
      </c>
      <c r="BG43" s="717">
        <f t="shared" si="25"/>
        <v>0</v>
      </c>
      <c r="BH43" s="673">
        <f t="shared" si="26"/>
        <v>0</v>
      </c>
      <c r="BI43" s="677">
        <f t="shared" si="27"/>
        <v>0</v>
      </c>
      <c r="BJ43" s="541"/>
      <c r="BK43" s="380"/>
      <c r="BL43" s="374">
        <f>ROUND(VLOOKUP($B43,Test!$A$6:$K$58,7),0)/1000</f>
        <v>0</v>
      </c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  <c r="CG43" s="380"/>
      <c r="CH43" s="380"/>
      <c r="CI43" s="380"/>
      <c r="CJ43" s="380"/>
      <c r="CK43" s="380"/>
      <c r="CL43" s="380"/>
      <c r="CM43" s="380"/>
      <c r="CN43" s="380"/>
    </row>
    <row r="44" spans="1:92" s="383" customFormat="1" ht="33" customHeight="1">
      <c r="A44" s="388">
        <f t="shared" si="28"/>
        <v>38</v>
      </c>
      <c r="B44" s="384">
        <v>51611</v>
      </c>
      <c r="C44" s="536" t="s">
        <v>33</v>
      </c>
      <c r="D44" s="698" t="s">
        <v>288</v>
      </c>
      <c r="E44" s="672">
        <f>'[2]Trim-IMV'!D44</f>
        <v>5349.6786060000004</v>
      </c>
      <c r="F44" s="673">
        <v>4754.6099999999997</v>
      </c>
      <c r="G44" s="675">
        <f t="shared" si="2"/>
        <v>595.06860600000073</v>
      </c>
      <c r="H44" s="673">
        <f>'[2]Trim-IMV'!G44</f>
        <v>6952.6587500000005</v>
      </c>
      <c r="I44" s="673">
        <v>4385.51</v>
      </c>
      <c r="J44" s="675">
        <f t="shared" si="3"/>
        <v>2567.1487500000003</v>
      </c>
      <c r="K44" s="673">
        <f>'[2]Trim-IMV'!J44</f>
        <v>4947.1637000000001</v>
      </c>
      <c r="L44" s="673">
        <v>5581.25</v>
      </c>
      <c r="M44" s="773">
        <f t="shared" si="4"/>
        <v>-634.08629999999994</v>
      </c>
      <c r="N44" s="688">
        <f t="shared" si="5"/>
        <v>17249.501056000001</v>
      </c>
      <c r="O44" s="689">
        <f t="shared" si="5"/>
        <v>14721.369999999999</v>
      </c>
      <c r="P44" s="690">
        <f t="shared" si="6"/>
        <v>2528.131056000002</v>
      </c>
      <c r="Q44" s="673">
        <f>'[2]Trim-IMV'!M44</f>
        <v>5149.2417249999999</v>
      </c>
      <c r="R44" s="673">
        <v>3006.31</v>
      </c>
      <c r="S44" s="675">
        <f t="shared" si="7"/>
        <v>2142.9317249999999</v>
      </c>
      <c r="T44" s="673">
        <f>'[2]Trim-IMV'!P44</f>
        <v>6366.3665499999997</v>
      </c>
      <c r="U44" s="673"/>
      <c r="V44" s="675">
        <f t="shared" si="8"/>
        <v>6366.3665499999997</v>
      </c>
      <c r="W44" s="673">
        <f>'[2]Trim-IMV'!S44</f>
        <v>4643.5671499999999</v>
      </c>
      <c r="X44" s="673"/>
      <c r="Y44" s="773">
        <f t="shared" si="9"/>
        <v>4643.5671499999999</v>
      </c>
      <c r="Z44" s="688">
        <f t="shared" si="10"/>
        <v>16159.175424999998</v>
      </c>
      <c r="AA44" s="701">
        <f t="shared" si="10"/>
        <v>3006.31</v>
      </c>
      <c r="AB44" s="690">
        <f t="shared" si="11"/>
        <v>13152.865424999998</v>
      </c>
      <c r="AC44" s="779">
        <f t="shared" si="12"/>
        <v>33408.676481000002</v>
      </c>
      <c r="AD44" s="776">
        <f t="shared" si="12"/>
        <v>17727.68</v>
      </c>
      <c r="AE44" s="777">
        <f t="shared" si="13"/>
        <v>15680.996481000002</v>
      </c>
      <c r="AF44" s="672">
        <f>'[2]Trim-IMV'!Y44</f>
        <v>5403.0685750000011</v>
      </c>
      <c r="AG44" s="673"/>
      <c r="AH44" s="674">
        <f t="shared" si="14"/>
        <v>5403.0685750000011</v>
      </c>
      <c r="AI44" s="673">
        <f>'[2]Trim-IMV'!AB44</f>
        <v>5881.8205499999985</v>
      </c>
      <c r="AJ44" s="673"/>
      <c r="AK44" s="675">
        <f t="shared" si="15"/>
        <v>5881.8205499999985</v>
      </c>
      <c r="AL44" s="673">
        <f>'[2]Trim-IMV'!AE44</f>
        <v>4682.9944999999998</v>
      </c>
      <c r="AM44" s="673"/>
      <c r="AN44" s="675">
        <f t="shared" si="16"/>
        <v>4682.9944999999998</v>
      </c>
      <c r="AO44" s="688">
        <f t="shared" si="17"/>
        <v>15967.883624999999</v>
      </c>
      <c r="AP44" s="689">
        <f t="shared" si="17"/>
        <v>0</v>
      </c>
      <c r="AQ44" s="690">
        <f t="shared" si="18"/>
        <v>15967.883624999999</v>
      </c>
      <c r="AR44" s="673">
        <f>'[2]Trim-IMV'!AH44</f>
        <v>4765.9554500000004</v>
      </c>
      <c r="AS44" s="673"/>
      <c r="AT44" s="674">
        <f t="shared" si="19"/>
        <v>4765.9554500000004</v>
      </c>
      <c r="AU44" s="673">
        <f>'[2]Trim-IMV'!AK44</f>
        <v>6381.4477500000003</v>
      </c>
      <c r="AV44" s="673"/>
      <c r="AW44" s="675">
        <f t="shared" si="20"/>
        <v>6381.4477500000003</v>
      </c>
      <c r="AX44" s="673">
        <f>'[2]Trim-IMV'!AN44</f>
        <v>3951.6607750000012</v>
      </c>
      <c r="AY44" s="673"/>
      <c r="AZ44" s="773">
        <f t="shared" si="21"/>
        <v>3951.6607750000012</v>
      </c>
      <c r="BA44" s="688">
        <f t="shared" si="22"/>
        <v>15099.063975000001</v>
      </c>
      <c r="BB44" s="701">
        <f t="shared" si="22"/>
        <v>0</v>
      </c>
      <c r="BC44" s="706">
        <f t="shared" si="23"/>
        <v>15099.063975000001</v>
      </c>
      <c r="BD44" s="711">
        <f t="shared" si="0"/>
        <v>31066.9476</v>
      </c>
      <c r="BE44" s="715">
        <f t="shared" si="1"/>
        <v>0</v>
      </c>
      <c r="BF44" s="716">
        <f t="shared" si="24"/>
        <v>31066.9476</v>
      </c>
      <c r="BG44" s="717">
        <f t="shared" si="25"/>
        <v>64475.624081000002</v>
      </c>
      <c r="BH44" s="673">
        <f t="shared" si="26"/>
        <v>17727.68</v>
      </c>
      <c r="BI44" s="677">
        <f t="shared" si="27"/>
        <v>46747.944081000001</v>
      </c>
      <c r="BJ44" s="541"/>
      <c r="BK44" s="380"/>
      <c r="BL44" s="374">
        <f>ROUND(VLOOKUP($B44,Test!$A$6:$K$58,7),0)/1000</f>
        <v>5.9489999999999998</v>
      </c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  <c r="CG44" s="380"/>
      <c r="CH44" s="380"/>
      <c r="CI44" s="380"/>
      <c r="CJ44" s="380"/>
      <c r="CK44" s="380"/>
      <c r="CL44" s="380"/>
      <c r="CM44" s="380"/>
      <c r="CN44" s="380"/>
    </row>
    <row r="45" spans="1:92" s="383" customFormat="1" ht="33" customHeight="1">
      <c r="A45" s="388">
        <f t="shared" si="28"/>
        <v>39</v>
      </c>
      <c r="B45" s="384">
        <v>51612</v>
      </c>
      <c r="C45" s="536" t="s">
        <v>34</v>
      </c>
      <c r="D45" s="698" t="s">
        <v>289</v>
      </c>
      <c r="E45" s="672">
        <f>'[2]Trim-IMV'!D45</f>
        <v>0</v>
      </c>
      <c r="F45" s="673"/>
      <c r="G45" s="675">
        <f t="shared" si="2"/>
        <v>0</v>
      </c>
      <c r="H45" s="673">
        <f>'[2]Trim-IMV'!G45</f>
        <v>0</v>
      </c>
      <c r="I45" s="673"/>
      <c r="J45" s="675">
        <f t="shared" si="3"/>
        <v>0</v>
      </c>
      <c r="K45" s="673">
        <f>'[2]Trim-IMV'!J45</f>
        <v>0</v>
      </c>
      <c r="L45" s="673"/>
      <c r="M45" s="773">
        <f t="shared" si="4"/>
        <v>0</v>
      </c>
      <c r="N45" s="688">
        <f t="shared" si="5"/>
        <v>0</v>
      </c>
      <c r="O45" s="689">
        <f t="shared" si="5"/>
        <v>0</v>
      </c>
      <c r="P45" s="690">
        <f t="shared" si="6"/>
        <v>0</v>
      </c>
      <c r="Q45" s="673">
        <f>'[2]Trim-IMV'!M45</f>
        <v>0</v>
      </c>
      <c r="R45" s="673"/>
      <c r="S45" s="675">
        <f t="shared" si="7"/>
        <v>0</v>
      </c>
      <c r="T45" s="673">
        <f>'[2]Trim-IMV'!P45</f>
        <v>0</v>
      </c>
      <c r="U45" s="673"/>
      <c r="V45" s="675">
        <f t="shared" si="8"/>
        <v>0</v>
      </c>
      <c r="W45" s="673">
        <f>'[2]Trim-IMV'!S45</f>
        <v>0</v>
      </c>
      <c r="X45" s="673"/>
      <c r="Y45" s="773">
        <f t="shared" si="9"/>
        <v>0</v>
      </c>
      <c r="Z45" s="688">
        <f t="shared" si="10"/>
        <v>0</v>
      </c>
      <c r="AA45" s="701">
        <f t="shared" si="10"/>
        <v>0</v>
      </c>
      <c r="AB45" s="690">
        <f t="shared" si="11"/>
        <v>0</v>
      </c>
      <c r="AC45" s="779">
        <f t="shared" si="12"/>
        <v>0</v>
      </c>
      <c r="AD45" s="776">
        <f t="shared" si="12"/>
        <v>0</v>
      </c>
      <c r="AE45" s="777">
        <f t="shared" si="13"/>
        <v>0</v>
      </c>
      <c r="AF45" s="672">
        <f>'[2]Trim-IMV'!Y45</f>
        <v>0</v>
      </c>
      <c r="AG45" s="673"/>
      <c r="AH45" s="674">
        <f t="shared" si="14"/>
        <v>0</v>
      </c>
      <c r="AI45" s="673">
        <f>'[2]Trim-IMV'!AB45</f>
        <v>0</v>
      </c>
      <c r="AJ45" s="673"/>
      <c r="AK45" s="675">
        <f t="shared" si="15"/>
        <v>0</v>
      </c>
      <c r="AL45" s="673">
        <f>'[2]Trim-IMV'!AE45</f>
        <v>0</v>
      </c>
      <c r="AM45" s="673"/>
      <c r="AN45" s="675">
        <f t="shared" si="16"/>
        <v>0</v>
      </c>
      <c r="AO45" s="688">
        <f t="shared" si="17"/>
        <v>0</v>
      </c>
      <c r="AP45" s="689">
        <f t="shared" si="17"/>
        <v>0</v>
      </c>
      <c r="AQ45" s="690">
        <f t="shared" si="18"/>
        <v>0</v>
      </c>
      <c r="AR45" s="673">
        <f>'[2]Trim-IMV'!AH45</f>
        <v>0</v>
      </c>
      <c r="AS45" s="673"/>
      <c r="AT45" s="674">
        <f t="shared" si="19"/>
        <v>0</v>
      </c>
      <c r="AU45" s="673">
        <f>'[2]Trim-IMV'!AK45</f>
        <v>0</v>
      </c>
      <c r="AV45" s="673"/>
      <c r="AW45" s="675">
        <f t="shared" si="20"/>
        <v>0</v>
      </c>
      <c r="AX45" s="673">
        <f>'[2]Trim-IMV'!AN45</f>
        <v>0</v>
      </c>
      <c r="AY45" s="673"/>
      <c r="AZ45" s="773">
        <f t="shared" si="21"/>
        <v>0</v>
      </c>
      <c r="BA45" s="688">
        <f t="shared" si="22"/>
        <v>0</v>
      </c>
      <c r="BB45" s="701">
        <f t="shared" si="22"/>
        <v>0</v>
      </c>
      <c r="BC45" s="706">
        <f t="shared" si="23"/>
        <v>0</v>
      </c>
      <c r="BD45" s="711">
        <f t="shared" si="0"/>
        <v>0</v>
      </c>
      <c r="BE45" s="715">
        <f t="shared" si="1"/>
        <v>0</v>
      </c>
      <c r="BF45" s="716">
        <f t="shared" si="24"/>
        <v>0</v>
      </c>
      <c r="BG45" s="717">
        <f t="shared" si="25"/>
        <v>0</v>
      </c>
      <c r="BH45" s="673">
        <f t="shared" si="26"/>
        <v>0</v>
      </c>
      <c r="BI45" s="677">
        <f t="shared" si="27"/>
        <v>0</v>
      </c>
      <c r="BJ45" s="541"/>
      <c r="BK45" s="380"/>
      <c r="BL45" s="374">
        <f>ROUND(VLOOKUP($B45,Test!$A$6:$K$58,7),0)/1000</f>
        <v>0</v>
      </c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  <c r="CG45" s="380"/>
      <c r="CH45" s="380"/>
      <c r="CI45" s="380"/>
      <c r="CJ45" s="380"/>
      <c r="CK45" s="380"/>
      <c r="CL45" s="380"/>
      <c r="CM45" s="380"/>
      <c r="CN45" s="380"/>
    </row>
    <row r="46" spans="1:92" s="383" customFormat="1" ht="33" customHeight="1">
      <c r="A46" s="388">
        <f t="shared" si="28"/>
        <v>40</v>
      </c>
      <c r="B46" s="384">
        <v>51613</v>
      </c>
      <c r="C46" s="536" t="s">
        <v>61</v>
      </c>
      <c r="D46" s="698" t="s">
        <v>290</v>
      </c>
      <c r="E46" s="672">
        <f>'[2]Trim-IMV'!D46</f>
        <v>0</v>
      </c>
      <c r="F46" s="673"/>
      <c r="G46" s="675">
        <f t="shared" si="2"/>
        <v>0</v>
      </c>
      <c r="H46" s="673">
        <f>'[2]Trim-IMV'!G46</f>
        <v>0</v>
      </c>
      <c r="I46" s="673"/>
      <c r="J46" s="675">
        <f t="shared" si="3"/>
        <v>0</v>
      </c>
      <c r="K46" s="673">
        <f>'[2]Trim-IMV'!J46</f>
        <v>0</v>
      </c>
      <c r="L46" s="673"/>
      <c r="M46" s="773">
        <f t="shared" si="4"/>
        <v>0</v>
      </c>
      <c r="N46" s="688">
        <f t="shared" si="5"/>
        <v>0</v>
      </c>
      <c r="O46" s="689">
        <f t="shared" si="5"/>
        <v>0</v>
      </c>
      <c r="P46" s="690">
        <f t="shared" si="6"/>
        <v>0</v>
      </c>
      <c r="Q46" s="673">
        <f>'[2]Trim-IMV'!M46</f>
        <v>0</v>
      </c>
      <c r="R46" s="673"/>
      <c r="S46" s="675">
        <f t="shared" si="7"/>
        <v>0</v>
      </c>
      <c r="T46" s="673">
        <f>'[2]Trim-IMV'!P46</f>
        <v>0</v>
      </c>
      <c r="U46" s="673"/>
      <c r="V46" s="675">
        <f t="shared" si="8"/>
        <v>0</v>
      </c>
      <c r="W46" s="673">
        <f>'[2]Trim-IMV'!S46</f>
        <v>0</v>
      </c>
      <c r="X46" s="673"/>
      <c r="Y46" s="773">
        <f t="shared" si="9"/>
        <v>0</v>
      </c>
      <c r="Z46" s="688">
        <f t="shared" si="10"/>
        <v>0</v>
      </c>
      <c r="AA46" s="701">
        <f t="shared" si="10"/>
        <v>0</v>
      </c>
      <c r="AB46" s="690">
        <f t="shared" si="11"/>
        <v>0</v>
      </c>
      <c r="AC46" s="779">
        <f t="shared" si="12"/>
        <v>0</v>
      </c>
      <c r="AD46" s="776">
        <f t="shared" si="12"/>
        <v>0</v>
      </c>
      <c r="AE46" s="777">
        <f t="shared" si="13"/>
        <v>0</v>
      </c>
      <c r="AF46" s="672">
        <f>'[2]Trim-IMV'!Y46</f>
        <v>0</v>
      </c>
      <c r="AG46" s="673"/>
      <c r="AH46" s="674">
        <f t="shared" si="14"/>
        <v>0</v>
      </c>
      <c r="AI46" s="673">
        <f>'[2]Trim-IMV'!AB46</f>
        <v>0</v>
      </c>
      <c r="AJ46" s="673"/>
      <c r="AK46" s="675">
        <f t="shared" si="15"/>
        <v>0</v>
      </c>
      <c r="AL46" s="673">
        <f>'[2]Trim-IMV'!AE46</f>
        <v>0</v>
      </c>
      <c r="AM46" s="673"/>
      <c r="AN46" s="675">
        <f t="shared" si="16"/>
        <v>0</v>
      </c>
      <c r="AO46" s="688">
        <f t="shared" si="17"/>
        <v>0</v>
      </c>
      <c r="AP46" s="689">
        <f t="shared" si="17"/>
        <v>0</v>
      </c>
      <c r="AQ46" s="690">
        <f t="shared" si="18"/>
        <v>0</v>
      </c>
      <c r="AR46" s="673">
        <f>'[2]Trim-IMV'!AH46</f>
        <v>0</v>
      </c>
      <c r="AS46" s="673"/>
      <c r="AT46" s="674">
        <f t="shared" si="19"/>
        <v>0</v>
      </c>
      <c r="AU46" s="673">
        <f>'[2]Trim-IMV'!AK46</f>
        <v>0</v>
      </c>
      <c r="AV46" s="673"/>
      <c r="AW46" s="675">
        <f t="shared" si="20"/>
        <v>0</v>
      </c>
      <c r="AX46" s="673">
        <f>'[2]Trim-IMV'!AN46</f>
        <v>0</v>
      </c>
      <c r="AY46" s="673"/>
      <c r="AZ46" s="773">
        <f t="shared" si="21"/>
        <v>0</v>
      </c>
      <c r="BA46" s="688">
        <f t="shared" si="22"/>
        <v>0</v>
      </c>
      <c r="BB46" s="701">
        <f t="shared" si="22"/>
        <v>0</v>
      </c>
      <c r="BC46" s="706">
        <f t="shared" si="23"/>
        <v>0</v>
      </c>
      <c r="BD46" s="711">
        <f t="shared" si="0"/>
        <v>0</v>
      </c>
      <c r="BE46" s="715">
        <f t="shared" si="1"/>
        <v>0</v>
      </c>
      <c r="BF46" s="716">
        <f t="shared" si="24"/>
        <v>0</v>
      </c>
      <c r="BG46" s="717">
        <f t="shared" si="25"/>
        <v>0</v>
      </c>
      <c r="BH46" s="673">
        <f t="shared" si="26"/>
        <v>0</v>
      </c>
      <c r="BI46" s="677">
        <f t="shared" si="27"/>
        <v>0</v>
      </c>
      <c r="BJ46" s="541"/>
      <c r="BK46" s="380"/>
      <c r="BL46" s="374">
        <f>ROUND(VLOOKUP($B46,Test!$A$6:$K$58,7),0)/1000</f>
        <v>0</v>
      </c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  <c r="CG46" s="380"/>
      <c r="CH46" s="380"/>
      <c r="CI46" s="380"/>
      <c r="CJ46" s="380"/>
      <c r="CK46" s="380"/>
      <c r="CL46" s="380"/>
      <c r="CM46" s="380"/>
      <c r="CN46" s="380"/>
    </row>
    <row r="47" spans="1:92" s="383" customFormat="1" ht="33" customHeight="1">
      <c r="A47" s="388">
        <f t="shared" si="28"/>
        <v>41</v>
      </c>
      <c r="B47" s="384">
        <v>51614</v>
      </c>
      <c r="C47" s="536" t="s">
        <v>42</v>
      </c>
      <c r="D47" s="698" t="s">
        <v>291</v>
      </c>
      <c r="E47" s="672">
        <f>'[2]Trim-IMV'!D47</f>
        <v>0</v>
      </c>
      <c r="F47" s="673"/>
      <c r="G47" s="675">
        <f t="shared" si="2"/>
        <v>0</v>
      </c>
      <c r="H47" s="673">
        <f>'[2]Trim-IMV'!G47</f>
        <v>0</v>
      </c>
      <c r="I47" s="673"/>
      <c r="J47" s="675">
        <f t="shared" si="3"/>
        <v>0</v>
      </c>
      <c r="K47" s="673">
        <f>'[2]Trim-IMV'!J47</f>
        <v>0</v>
      </c>
      <c r="L47" s="673"/>
      <c r="M47" s="773">
        <f t="shared" si="4"/>
        <v>0</v>
      </c>
      <c r="N47" s="688">
        <f t="shared" si="5"/>
        <v>0</v>
      </c>
      <c r="O47" s="689">
        <f t="shared" si="5"/>
        <v>0</v>
      </c>
      <c r="P47" s="690">
        <f t="shared" si="6"/>
        <v>0</v>
      </c>
      <c r="Q47" s="673">
        <f>'[2]Trim-IMV'!M47</f>
        <v>0</v>
      </c>
      <c r="R47" s="673"/>
      <c r="S47" s="675">
        <f t="shared" si="7"/>
        <v>0</v>
      </c>
      <c r="T47" s="673">
        <f>'[2]Trim-IMV'!P47</f>
        <v>0</v>
      </c>
      <c r="U47" s="673"/>
      <c r="V47" s="675">
        <f t="shared" si="8"/>
        <v>0</v>
      </c>
      <c r="W47" s="673">
        <f>'[2]Trim-IMV'!S47</f>
        <v>0</v>
      </c>
      <c r="X47" s="673"/>
      <c r="Y47" s="773">
        <f t="shared" si="9"/>
        <v>0</v>
      </c>
      <c r="Z47" s="688">
        <f t="shared" si="10"/>
        <v>0</v>
      </c>
      <c r="AA47" s="701">
        <f t="shared" si="10"/>
        <v>0</v>
      </c>
      <c r="AB47" s="690">
        <f t="shared" si="11"/>
        <v>0</v>
      </c>
      <c r="AC47" s="779">
        <f t="shared" si="12"/>
        <v>0</v>
      </c>
      <c r="AD47" s="776">
        <f t="shared" si="12"/>
        <v>0</v>
      </c>
      <c r="AE47" s="777">
        <f t="shared" si="13"/>
        <v>0</v>
      </c>
      <c r="AF47" s="672">
        <f>'[2]Trim-IMV'!Y47</f>
        <v>0</v>
      </c>
      <c r="AG47" s="673"/>
      <c r="AH47" s="674">
        <f t="shared" si="14"/>
        <v>0</v>
      </c>
      <c r="AI47" s="673">
        <f>'[2]Trim-IMV'!AB47</f>
        <v>0</v>
      </c>
      <c r="AJ47" s="673"/>
      <c r="AK47" s="675">
        <f t="shared" si="15"/>
        <v>0</v>
      </c>
      <c r="AL47" s="673">
        <f>'[2]Trim-IMV'!AE47</f>
        <v>0</v>
      </c>
      <c r="AM47" s="673"/>
      <c r="AN47" s="675">
        <f t="shared" si="16"/>
        <v>0</v>
      </c>
      <c r="AO47" s="688">
        <f t="shared" si="17"/>
        <v>0</v>
      </c>
      <c r="AP47" s="689">
        <f t="shared" si="17"/>
        <v>0</v>
      </c>
      <c r="AQ47" s="690">
        <f t="shared" si="18"/>
        <v>0</v>
      </c>
      <c r="AR47" s="673">
        <f>'[2]Trim-IMV'!AH47</f>
        <v>0</v>
      </c>
      <c r="AS47" s="673"/>
      <c r="AT47" s="674">
        <f t="shared" si="19"/>
        <v>0</v>
      </c>
      <c r="AU47" s="673">
        <f>'[2]Trim-IMV'!AK47</f>
        <v>0</v>
      </c>
      <c r="AV47" s="673"/>
      <c r="AW47" s="675">
        <f t="shared" si="20"/>
        <v>0</v>
      </c>
      <c r="AX47" s="673">
        <f>'[2]Trim-IMV'!AN47</f>
        <v>0</v>
      </c>
      <c r="AY47" s="673"/>
      <c r="AZ47" s="773">
        <f t="shared" si="21"/>
        <v>0</v>
      </c>
      <c r="BA47" s="688">
        <f t="shared" si="22"/>
        <v>0</v>
      </c>
      <c r="BB47" s="701">
        <f t="shared" si="22"/>
        <v>0</v>
      </c>
      <c r="BC47" s="706">
        <f t="shared" si="23"/>
        <v>0</v>
      </c>
      <c r="BD47" s="711">
        <f t="shared" si="0"/>
        <v>0</v>
      </c>
      <c r="BE47" s="715">
        <f t="shared" si="1"/>
        <v>0</v>
      </c>
      <c r="BF47" s="716">
        <f t="shared" si="24"/>
        <v>0</v>
      </c>
      <c r="BG47" s="717">
        <f t="shared" si="25"/>
        <v>0</v>
      </c>
      <c r="BH47" s="673">
        <f t="shared" si="26"/>
        <v>0</v>
      </c>
      <c r="BI47" s="677">
        <f t="shared" si="27"/>
        <v>0</v>
      </c>
      <c r="BJ47" s="541"/>
      <c r="BK47" s="380"/>
      <c r="BL47" s="374">
        <f>ROUND(VLOOKUP($B47,Test!$A$6:$K$58,7),0)/1000</f>
        <v>0</v>
      </c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  <c r="CG47" s="380"/>
      <c r="CH47" s="380"/>
      <c r="CI47" s="380"/>
      <c r="CJ47" s="380"/>
      <c r="CK47" s="380"/>
      <c r="CL47" s="380"/>
      <c r="CM47" s="380"/>
      <c r="CN47" s="380"/>
    </row>
    <row r="48" spans="1:92" s="383" customFormat="1" ht="33" customHeight="1">
      <c r="A48" s="388">
        <f t="shared" si="28"/>
        <v>42</v>
      </c>
      <c r="B48" s="384">
        <v>51615</v>
      </c>
      <c r="C48" s="536" t="s">
        <v>83</v>
      </c>
      <c r="D48" s="698" t="s">
        <v>292</v>
      </c>
      <c r="E48" s="672">
        <f>'[2]Trim-IMV'!D48</f>
        <v>5000</v>
      </c>
      <c r="F48" s="673">
        <v>648.69000000000005</v>
      </c>
      <c r="G48" s="675">
        <f t="shared" si="2"/>
        <v>4351.3099999999995</v>
      </c>
      <c r="H48" s="673">
        <f>'[2]Trim-IMV'!G48</f>
        <v>12000</v>
      </c>
      <c r="I48" s="673"/>
      <c r="J48" s="675">
        <f t="shared" si="3"/>
        <v>12000</v>
      </c>
      <c r="K48" s="673">
        <f>'[2]Trim-IMV'!J48</f>
        <v>12000</v>
      </c>
      <c r="L48" s="673">
        <v>2084.94</v>
      </c>
      <c r="M48" s="773">
        <f t="shared" si="4"/>
        <v>9915.06</v>
      </c>
      <c r="N48" s="688">
        <f t="shared" si="5"/>
        <v>29000</v>
      </c>
      <c r="O48" s="689">
        <f t="shared" si="5"/>
        <v>2733.63</v>
      </c>
      <c r="P48" s="690">
        <f t="shared" si="6"/>
        <v>26266.37</v>
      </c>
      <c r="Q48" s="673">
        <f>'[2]Trim-IMV'!M48</f>
        <v>5000</v>
      </c>
      <c r="R48" s="673">
        <v>557.29999999999995</v>
      </c>
      <c r="S48" s="675">
        <f t="shared" si="7"/>
        <v>4442.7</v>
      </c>
      <c r="T48" s="673">
        <f>'[2]Trim-IMV'!P48</f>
        <v>5000</v>
      </c>
      <c r="U48" s="673"/>
      <c r="V48" s="675">
        <f t="shared" si="8"/>
        <v>5000</v>
      </c>
      <c r="W48" s="673">
        <f>'[2]Trim-IMV'!S48</f>
        <v>5000</v>
      </c>
      <c r="X48" s="673"/>
      <c r="Y48" s="773">
        <f t="shared" si="9"/>
        <v>5000</v>
      </c>
      <c r="Z48" s="688">
        <f t="shared" si="10"/>
        <v>15000</v>
      </c>
      <c r="AA48" s="701">
        <f t="shared" si="10"/>
        <v>557.29999999999995</v>
      </c>
      <c r="AB48" s="690">
        <f t="shared" si="11"/>
        <v>14442.7</v>
      </c>
      <c r="AC48" s="779">
        <f>E48+H48+K48+Q48+T48+W48</f>
        <v>44000</v>
      </c>
      <c r="AD48" s="776">
        <f t="shared" si="12"/>
        <v>3290.9300000000003</v>
      </c>
      <c r="AE48" s="777">
        <f t="shared" si="13"/>
        <v>40709.07</v>
      </c>
      <c r="AF48" s="672">
        <f>'[2]Trim-IMV'!Y48</f>
        <v>5000</v>
      </c>
      <c r="AG48" s="673"/>
      <c r="AH48" s="674">
        <f t="shared" si="14"/>
        <v>5000</v>
      </c>
      <c r="AI48" s="673">
        <f>'[2]Trim-IMV'!AB48</f>
        <v>5000</v>
      </c>
      <c r="AJ48" s="673"/>
      <c r="AK48" s="675">
        <f t="shared" si="15"/>
        <v>5000</v>
      </c>
      <c r="AL48" s="673">
        <f>'[2]Trim-IMV'!AE48</f>
        <v>5000</v>
      </c>
      <c r="AM48" s="673"/>
      <c r="AN48" s="675">
        <f t="shared" si="16"/>
        <v>5000</v>
      </c>
      <c r="AO48" s="688">
        <f t="shared" si="17"/>
        <v>15000</v>
      </c>
      <c r="AP48" s="689">
        <f t="shared" si="17"/>
        <v>0</v>
      </c>
      <c r="AQ48" s="690">
        <f t="shared" si="18"/>
        <v>15000</v>
      </c>
      <c r="AR48" s="673">
        <f>'[2]Trim-IMV'!AH48</f>
        <v>5630</v>
      </c>
      <c r="AS48" s="673"/>
      <c r="AT48" s="674">
        <f t="shared" si="19"/>
        <v>5630</v>
      </c>
      <c r="AU48" s="673">
        <f>'[2]Trim-IMV'!AK48</f>
        <v>11135</v>
      </c>
      <c r="AV48" s="673"/>
      <c r="AW48" s="675">
        <f t="shared" si="20"/>
        <v>11135</v>
      </c>
      <c r="AX48" s="673">
        <f>'[2]Trim-IMV'!AN48</f>
        <v>5000</v>
      </c>
      <c r="AY48" s="673"/>
      <c r="AZ48" s="773">
        <f t="shared" si="21"/>
        <v>5000</v>
      </c>
      <c r="BA48" s="688">
        <f t="shared" si="22"/>
        <v>21765</v>
      </c>
      <c r="BB48" s="701">
        <f t="shared" si="22"/>
        <v>0</v>
      </c>
      <c r="BC48" s="706">
        <f t="shared" si="23"/>
        <v>21765</v>
      </c>
      <c r="BD48" s="711">
        <f t="shared" si="0"/>
        <v>36765</v>
      </c>
      <c r="BE48" s="715">
        <f t="shared" si="1"/>
        <v>0</v>
      </c>
      <c r="BF48" s="716">
        <f t="shared" si="24"/>
        <v>36765</v>
      </c>
      <c r="BG48" s="717">
        <f t="shared" si="25"/>
        <v>80765</v>
      </c>
      <c r="BH48" s="673">
        <f t="shared" si="26"/>
        <v>3290.9300000000003</v>
      </c>
      <c r="BI48" s="677">
        <f t="shared" si="27"/>
        <v>77474.070000000007</v>
      </c>
      <c r="BJ48" s="541"/>
      <c r="BK48" s="380"/>
      <c r="BL48" s="374">
        <f>ROUND(VLOOKUP($B48,Test!$A$6:$K$58,7),0)/1000</f>
        <v>0.308</v>
      </c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  <c r="CG48" s="380"/>
      <c r="CH48" s="380"/>
      <c r="CI48" s="380"/>
      <c r="CJ48" s="380"/>
      <c r="CK48" s="380"/>
      <c r="CL48" s="380"/>
      <c r="CM48" s="380"/>
      <c r="CN48" s="380"/>
    </row>
    <row r="49" spans="1:92" s="383" customFormat="1" ht="33" customHeight="1">
      <c r="A49" s="388">
        <f t="shared" si="28"/>
        <v>43</v>
      </c>
      <c r="B49" s="384">
        <v>51616</v>
      </c>
      <c r="C49" s="536" t="s">
        <v>35</v>
      </c>
      <c r="D49" s="698" t="s">
        <v>293</v>
      </c>
      <c r="E49" s="672">
        <f>'[2]Trim-IMV'!D49</f>
        <v>0</v>
      </c>
      <c r="F49" s="673"/>
      <c r="G49" s="675">
        <f t="shared" si="2"/>
        <v>0</v>
      </c>
      <c r="H49" s="673">
        <f>'[2]Trim-IMV'!G49</f>
        <v>0</v>
      </c>
      <c r="I49" s="673"/>
      <c r="J49" s="675">
        <f t="shared" si="3"/>
        <v>0</v>
      </c>
      <c r="K49" s="673">
        <f>'[2]Trim-IMV'!J49</f>
        <v>0</v>
      </c>
      <c r="L49" s="673"/>
      <c r="M49" s="773">
        <f t="shared" si="4"/>
        <v>0</v>
      </c>
      <c r="N49" s="688">
        <f t="shared" si="5"/>
        <v>0</v>
      </c>
      <c r="O49" s="689">
        <f t="shared" si="5"/>
        <v>0</v>
      </c>
      <c r="P49" s="690">
        <f t="shared" si="6"/>
        <v>0</v>
      </c>
      <c r="Q49" s="673">
        <f>'[2]Trim-IMV'!M49</f>
        <v>0</v>
      </c>
      <c r="R49" s="673"/>
      <c r="S49" s="675">
        <f t="shared" si="7"/>
        <v>0</v>
      </c>
      <c r="T49" s="673">
        <f>'[2]Trim-IMV'!P49</f>
        <v>0</v>
      </c>
      <c r="U49" s="673"/>
      <c r="V49" s="675">
        <f t="shared" si="8"/>
        <v>0</v>
      </c>
      <c r="W49" s="673">
        <f>'[2]Trim-IMV'!S49</f>
        <v>0</v>
      </c>
      <c r="X49" s="673"/>
      <c r="Y49" s="773">
        <f t="shared" si="9"/>
        <v>0</v>
      </c>
      <c r="Z49" s="688">
        <f t="shared" si="10"/>
        <v>0</v>
      </c>
      <c r="AA49" s="701">
        <f t="shared" si="10"/>
        <v>0</v>
      </c>
      <c r="AB49" s="690">
        <f t="shared" si="11"/>
        <v>0</v>
      </c>
      <c r="AC49" s="779">
        <f t="shared" si="12"/>
        <v>0</v>
      </c>
      <c r="AD49" s="776">
        <f t="shared" si="12"/>
        <v>0</v>
      </c>
      <c r="AE49" s="777">
        <f t="shared" si="13"/>
        <v>0</v>
      </c>
      <c r="AF49" s="672">
        <f>'[2]Trim-IMV'!Y49</f>
        <v>0</v>
      </c>
      <c r="AG49" s="673"/>
      <c r="AH49" s="674">
        <f t="shared" si="14"/>
        <v>0</v>
      </c>
      <c r="AI49" s="673">
        <f>'[2]Trim-IMV'!AB49</f>
        <v>0</v>
      </c>
      <c r="AJ49" s="673"/>
      <c r="AK49" s="675">
        <f t="shared" si="15"/>
        <v>0</v>
      </c>
      <c r="AL49" s="673">
        <f>'[2]Trim-IMV'!AE49</f>
        <v>0</v>
      </c>
      <c r="AM49" s="673"/>
      <c r="AN49" s="675">
        <f t="shared" si="16"/>
        <v>0</v>
      </c>
      <c r="AO49" s="688">
        <f t="shared" si="17"/>
        <v>0</v>
      </c>
      <c r="AP49" s="689">
        <f t="shared" si="17"/>
        <v>0</v>
      </c>
      <c r="AQ49" s="690">
        <f t="shared" si="18"/>
        <v>0</v>
      </c>
      <c r="AR49" s="673">
        <f>'[2]Trim-IMV'!AH49</f>
        <v>0</v>
      </c>
      <c r="AS49" s="673"/>
      <c r="AT49" s="674">
        <f t="shared" si="19"/>
        <v>0</v>
      </c>
      <c r="AU49" s="673">
        <f>'[2]Trim-IMV'!AK49</f>
        <v>0</v>
      </c>
      <c r="AV49" s="673"/>
      <c r="AW49" s="675">
        <f t="shared" si="20"/>
        <v>0</v>
      </c>
      <c r="AX49" s="673">
        <f>'[2]Trim-IMV'!AN49</f>
        <v>0</v>
      </c>
      <c r="AY49" s="673"/>
      <c r="AZ49" s="773">
        <f t="shared" si="21"/>
        <v>0</v>
      </c>
      <c r="BA49" s="688">
        <f t="shared" si="22"/>
        <v>0</v>
      </c>
      <c r="BB49" s="701">
        <f t="shared" si="22"/>
        <v>0</v>
      </c>
      <c r="BC49" s="706">
        <f t="shared" si="23"/>
        <v>0</v>
      </c>
      <c r="BD49" s="711">
        <f t="shared" si="0"/>
        <v>0</v>
      </c>
      <c r="BE49" s="715">
        <f t="shared" si="1"/>
        <v>0</v>
      </c>
      <c r="BF49" s="716">
        <f t="shared" si="24"/>
        <v>0</v>
      </c>
      <c r="BG49" s="717">
        <f t="shared" si="25"/>
        <v>0</v>
      </c>
      <c r="BH49" s="673">
        <f t="shared" si="26"/>
        <v>0</v>
      </c>
      <c r="BI49" s="677">
        <f t="shared" si="27"/>
        <v>0</v>
      </c>
      <c r="BJ49" s="541"/>
      <c r="BK49" s="380"/>
      <c r="BL49" s="374">
        <f>ROUND(VLOOKUP($B49,Test!$A$6:$K$58,7),0)/1000</f>
        <v>0</v>
      </c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  <c r="CG49" s="380"/>
      <c r="CH49" s="380"/>
      <c r="CI49" s="380"/>
      <c r="CJ49" s="380"/>
      <c r="CK49" s="380"/>
      <c r="CL49" s="380"/>
      <c r="CM49" s="380"/>
      <c r="CN49" s="380"/>
    </row>
    <row r="50" spans="1:92" s="383" customFormat="1" ht="33" customHeight="1" thickBot="1">
      <c r="A50" s="388">
        <f t="shared" si="28"/>
        <v>44</v>
      </c>
      <c r="B50" s="384">
        <v>51617</v>
      </c>
      <c r="C50" s="536" t="s">
        <v>36</v>
      </c>
      <c r="D50" s="698" t="s">
        <v>294</v>
      </c>
      <c r="E50" s="672">
        <f>'[2]Trim-IMV'!D50</f>
        <v>0</v>
      </c>
      <c r="F50" s="673"/>
      <c r="G50" s="675">
        <f t="shared" si="2"/>
        <v>0</v>
      </c>
      <c r="H50" s="673">
        <f>'[2]Trim-IMV'!G50</f>
        <v>0</v>
      </c>
      <c r="I50" s="673"/>
      <c r="J50" s="675">
        <f t="shared" si="3"/>
        <v>0</v>
      </c>
      <c r="K50" s="673">
        <f>'[2]Trim-IMV'!J50</f>
        <v>0</v>
      </c>
      <c r="L50" s="673"/>
      <c r="M50" s="773">
        <f t="shared" si="4"/>
        <v>0</v>
      </c>
      <c r="N50" s="688">
        <f t="shared" si="5"/>
        <v>0</v>
      </c>
      <c r="O50" s="689">
        <f t="shared" si="5"/>
        <v>0</v>
      </c>
      <c r="P50" s="690">
        <f t="shared" si="6"/>
        <v>0</v>
      </c>
      <c r="Q50" s="673">
        <f>'[2]Trim-IMV'!M50</f>
        <v>0</v>
      </c>
      <c r="R50" s="673"/>
      <c r="S50" s="675">
        <f t="shared" si="7"/>
        <v>0</v>
      </c>
      <c r="T50" s="673">
        <f>'[2]Trim-IMV'!P50</f>
        <v>0</v>
      </c>
      <c r="U50" s="673"/>
      <c r="V50" s="675">
        <f t="shared" si="8"/>
        <v>0</v>
      </c>
      <c r="W50" s="673">
        <f>'[2]Trim-IMV'!S50</f>
        <v>0</v>
      </c>
      <c r="X50" s="673"/>
      <c r="Y50" s="773">
        <f t="shared" si="9"/>
        <v>0</v>
      </c>
      <c r="Z50" s="688">
        <f t="shared" si="10"/>
        <v>0</v>
      </c>
      <c r="AA50" s="701">
        <f t="shared" si="10"/>
        <v>0</v>
      </c>
      <c r="AB50" s="690">
        <f t="shared" si="11"/>
        <v>0</v>
      </c>
      <c r="AC50" s="779">
        <f t="shared" si="12"/>
        <v>0</v>
      </c>
      <c r="AD50" s="776">
        <f t="shared" si="12"/>
        <v>0</v>
      </c>
      <c r="AE50" s="777">
        <f t="shared" si="13"/>
        <v>0</v>
      </c>
      <c r="AF50" s="672">
        <f>'[2]Trim-IMV'!Y50</f>
        <v>0</v>
      </c>
      <c r="AG50" s="673"/>
      <c r="AH50" s="674">
        <f t="shared" si="14"/>
        <v>0</v>
      </c>
      <c r="AI50" s="673">
        <f>'[2]Trim-IMV'!AB50</f>
        <v>0</v>
      </c>
      <c r="AJ50" s="673"/>
      <c r="AK50" s="675">
        <f t="shared" si="15"/>
        <v>0</v>
      </c>
      <c r="AL50" s="673">
        <f>'[2]Trim-IMV'!AE50</f>
        <v>0</v>
      </c>
      <c r="AM50" s="673"/>
      <c r="AN50" s="675">
        <f t="shared" si="16"/>
        <v>0</v>
      </c>
      <c r="AO50" s="688">
        <f t="shared" si="17"/>
        <v>0</v>
      </c>
      <c r="AP50" s="689">
        <f t="shared" si="17"/>
        <v>0</v>
      </c>
      <c r="AQ50" s="690">
        <f t="shared" si="18"/>
        <v>0</v>
      </c>
      <c r="AR50" s="673">
        <f>'[2]Trim-IMV'!AH50</f>
        <v>0</v>
      </c>
      <c r="AS50" s="673"/>
      <c r="AT50" s="674">
        <f t="shared" si="19"/>
        <v>0</v>
      </c>
      <c r="AU50" s="673">
        <f>'[2]Trim-IMV'!AK50</f>
        <v>0</v>
      </c>
      <c r="AV50" s="673"/>
      <c r="AW50" s="675">
        <f t="shared" si="20"/>
        <v>0</v>
      </c>
      <c r="AX50" s="673">
        <f>'[2]Trim-IMV'!AN50</f>
        <v>0</v>
      </c>
      <c r="AY50" s="673"/>
      <c r="AZ50" s="773">
        <f t="shared" si="21"/>
        <v>0</v>
      </c>
      <c r="BA50" s="688">
        <f t="shared" si="22"/>
        <v>0</v>
      </c>
      <c r="BB50" s="701">
        <f t="shared" si="22"/>
        <v>0</v>
      </c>
      <c r="BC50" s="706">
        <f t="shared" si="23"/>
        <v>0</v>
      </c>
      <c r="BD50" s="711">
        <f t="shared" ref="BD50" si="29">AF50+AI50+AL50+AR50+AU50+AX50</f>
        <v>0</v>
      </c>
      <c r="BE50" s="715">
        <f t="shared" ref="BE50" si="30">AG50+AJ50+AM50+AS50+AV50+AY50</f>
        <v>0</v>
      </c>
      <c r="BF50" s="716">
        <f t="shared" si="24"/>
        <v>0</v>
      </c>
      <c r="BG50" s="717">
        <f t="shared" si="25"/>
        <v>0</v>
      </c>
      <c r="BH50" s="673">
        <f t="shared" si="26"/>
        <v>0</v>
      </c>
      <c r="BI50" s="678">
        <f t="shared" si="27"/>
        <v>0</v>
      </c>
      <c r="BJ50" s="541"/>
      <c r="BK50" s="380"/>
      <c r="BL50" s="611">
        <f>ROUND(VLOOKUP($B50,Test!$A$6:$K$58,7),0)/1000</f>
        <v>0</v>
      </c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  <c r="CG50" s="380"/>
      <c r="CH50" s="380"/>
      <c r="CI50" s="380"/>
      <c r="CJ50" s="380"/>
      <c r="CK50" s="380"/>
      <c r="CL50" s="380"/>
      <c r="CM50" s="380"/>
      <c r="CN50" s="380"/>
    </row>
    <row r="51" spans="1:92" s="365" customFormat="1" ht="45" customHeight="1" thickBot="1">
      <c r="A51" s="814" t="s">
        <v>51</v>
      </c>
      <c r="B51" s="815"/>
      <c r="C51" s="815"/>
      <c r="D51" s="699"/>
      <c r="E51" s="719">
        <f t="shared" ref="E51:AJ51" si="31">SUM(E7:E50)</f>
        <v>894867.85216001968</v>
      </c>
      <c r="F51" s="718">
        <f t="shared" si="31"/>
        <v>1044503.1999999997</v>
      </c>
      <c r="G51" s="720">
        <f t="shared" si="31"/>
        <v>-149635.34783998039</v>
      </c>
      <c r="H51" s="718">
        <f t="shared" si="31"/>
        <v>1045489.9371693284</v>
      </c>
      <c r="I51" s="719">
        <f t="shared" si="31"/>
        <v>1132209.3399999999</v>
      </c>
      <c r="J51" s="720">
        <f t="shared" si="31"/>
        <v>-86719.402830671461</v>
      </c>
      <c r="K51" s="718">
        <f t="shared" si="31"/>
        <v>1021220.3253309473</v>
      </c>
      <c r="L51" s="719">
        <f t="shared" si="31"/>
        <v>908152.87999999989</v>
      </c>
      <c r="M51" s="721">
        <f t="shared" si="31"/>
        <v>113067.44533094723</v>
      </c>
      <c r="N51" s="691">
        <f t="shared" si="31"/>
        <v>2956478.1146602957</v>
      </c>
      <c r="O51" s="692">
        <f t="shared" si="31"/>
        <v>3079765.4200000004</v>
      </c>
      <c r="P51" s="693">
        <f t="shared" si="31"/>
        <v>-123287.30533970456</v>
      </c>
      <c r="Q51" s="719">
        <f t="shared" si="31"/>
        <v>1113939.3774622548</v>
      </c>
      <c r="R51" s="719">
        <f t="shared" si="31"/>
        <v>724528.7300000001</v>
      </c>
      <c r="S51" s="720">
        <f t="shared" si="31"/>
        <v>389410.64746225497</v>
      </c>
      <c r="T51" s="718">
        <f t="shared" si="31"/>
        <v>1176252.3773669417</v>
      </c>
      <c r="U51" s="719">
        <f t="shared" si="31"/>
        <v>0</v>
      </c>
      <c r="V51" s="720">
        <f t="shared" si="31"/>
        <v>1176252.3773669417</v>
      </c>
      <c r="W51" s="718">
        <f t="shared" si="31"/>
        <v>1794706.105565914</v>
      </c>
      <c r="X51" s="719">
        <f t="shared" si="31"/>
        <v>0</v>
      </c>
      <c r="Y51" s="755">
        <f t="shared" si="31"/>
        <v>1794706.105565914</v>
      </c>
      <c r="Z51" s="691">
        <f t="shared" si="31"/>
        <v>4079797.8603951111</v>
      </c>
      <c r="AA51" s="702">
        <f t="shared" si="31"/>
        <v>722828.7300000001</v>
      </c>
      <c r="AB51" s="693">
        <f t="shared" si="31"/>
        <v>3356969.1303951112</v>
      </c>
      <c r="AC51" s="719">
        <f t="shared" si="31"/>
        <v>7046475.9750554059</v>
      </c>
      <c r="AD51" s="718">
        <f t="shared" si="31"/>
        <v>3809394.1500000004</v>
      </c>
      <c r="AE51" s="720">
        <f t="shared" si="31"/>
        <v>3237081.825055406</v>
      </c>
      <c r="AF51" s="718">
        <f t="shared" si="31"/>
        <v>1140660.1083312565</v>
      </c>
      <c r="AG51" s="719">
        <f t="shared" si="31"/>
        <v>0</v>
      </c>
      <c r="AH51" s="708">
        <f t="shared" si="31"/>
        <v>1140660.1083312565</v>
      </c>
      <c r="AI51" s="718">
        <f t="shared" si="31"/>
        <v>1377741.4283294997</v>
      </c>
      <c r="AJ51" s="719">
        <f t="shared" si="31"/>
        <v>0</v>
      </c>
      <c r="AK51" s="720">
        <f t="shared" ref="AK51:BI51" si="32">SUM(AK7:AK50)</f>
        <v>1377741.4283294997</v>
      </c>
      <c r="AL51" s="718">
        <f t="shared" si="32"/>
        <v>1340001.3039072652</v>
      </c>
      <c r="AM51" s="719">
        <f t="shared" si="32"/>
        <v>0</v>
      </c>
      <c r="AN51" s="720">
        <f t="shared" si="32"/>
        <v>1340001.3039072652</v>
      </c>
      <c r="AO51" s="691">
        <f t="shared" si="32"/>
        <v>3853302.8405680214</v>
      </c>
      <c r="AP51" s="692">
        <f t="shared" si="32"/>
        <v>0</v>
      </c>
      <c r="AQ51" s="705">
        <f t="shared" si="32"/>
        <v>3853302.8405680214</v>
      </c>
      <c r="AR51" s="718">
        <f t="shared" si="32"/>
        <v>1369482.8062868007</v>
      </c>
      <c r="AS51" s="719">
        <f t="shared" si="32"/>
        <v>0</v>
      </c>
      <c r="AT51" s="708">
        <f t="shared" si="32"/>
        <v>1369482.8062868007</v>
      </c>
      <c r="AU51" s="718">
        <f t="shared" si="32"/>
        <v>1226910.2079867783</v>
      </c>
      <c r="AV51" s="719">
        <f t="shared" si="32"/>
        <v>0</v>
      </c>
      <c r="AW51" s="720">
        <f t="shared" si="32"/>
        <v>1226910.2079867783</v>
      </c>
      <c r="AX51" s="718">
        <f t="shared" si="32"/>
        <v>1018690.3991330604</v>
      </c>
      <c r="AY51" s="719">
        <f t="shared" si="32"/>
        <v>0</v>
      </c>
      <c r="AZ51" s="721">
        <f t="shared" si="32"/>
        <v>1018690.3991330604</v>
      </c>
      <c r="BA51" s="691">
        <f t="shared" si="32"/>
        <v>3609983.4134066394</v>
      </c>
      <c r="BB51" s="702">
        <f t="shared" si="32"/>
        <v>0</v>
      </c>
      <c r="BC51" s="707">
        <f t="shared" si="32"/>
        <v>3609983.4134066394</v>
      </c>
      <c r="BD51" s="722">
        <f t="shared" si="32"/>
        <v>7473486.2539746612</v>
      </c>
      <c r="BE51" s="718">
        <f t="shared" si="32"/>
        <v>0</v>
      </c>
      <c r="BF51" s="723">
        <f t="shared" si="32"/>
        <v>7473486.2539746612</v>
      </c>
      <c r="BG51" s="724">
        <f t="shared" si="32"/>
        <v>14519962.229030067</v>
      </c>
      <c r="BH51" s="683">
        <f t="shared" si="32"/>
        <v>3809394.1500000004</v>
      </c>
      <c r="BI51" s="684">
        <f t="shared" si="32"/>
        <v>10710568.079030067</v>
      </c>
      <c r="BJ51" s="542"/>
      <c r="BK51" s="362"/>
      <c r="BL51" s="517">
        <f>SUM(BL7:BL50)</f>
        <v>1263.83</v>
      </c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  <c r="CB51" s="366"/>
      <c r="CD51" s="366"/>
      <c r="CF51" s="366"/>
      <c r="CH51" s="366"/>
      <c r="CJ51" s="366"/>
      <c r="CL51" s="366"/>
      <c r="CN51" s="366"/>
    </row>
    <row r="52" spans="1:92" s="349" customFormat="1" ht="18">
      <c r="B52" s="350"/>
      <c r="C52" s="351"/>
      <c r="D52" s="473"/>
    </row>
    <row r="53" spans="1:92" s="349" customFormat="1" ht="18">
      <c r="B53" s="350"/>
      <c r="C53" s="351"/>
      <c r="D53" s="473"/>
      <c r="F53" s="759">
        <f>ROUND(F51-Test!$G$63,2)</f>
        <v>1043239.37</v>
      </c>
    </row>
    <row r="54" spans="1:92" s="349" customFormat="1" ht="18">
      <c r="B54" s="350"/>
      <c r="C54" s="351"/>
      <c r="D54" s="473"/>
    </row>
    <row r="55" spans="1:92" s="349" customFormat="1" ht="18">
      <c r="B55" s="350"/>
      <c r="C55" s="351"/>
      <c r="D55" s="473"/>
    </row>
    <row r="56" spans="1:92" s="349" customFormat="1" ht="18">
      <c r="B56" s="350"/>
      <c r="C56" s="351"/>
      <c r="D56" s="473"/>
    </row>
    <row r="57" spans="1:92" s="349" customFormat="1" ht="18">
      <c r="B57" s="350"/>
      <c r="C57" s="351"/>
      <c r="D57" s="473"/>
    </row>
    <row r="58" spans="1:92" s="349" customFormat="1" ht="18">
      <c r="B58" s="350"/>
      <c r="C58" s="351"/>
      <c r="D58" s="473"/>
    </row>
    <row r="59" spans="1:92" s="349" customFormat="1" ht="18">
      <c r="B59" s="350"/>
      <c r="C59" s="351"/>
      <c r="D59" s="473"/>
    </row>
    <row r="60" spans="1:92" s="349" customFormat="1" ht="18">
      <c r="B60" s="350"/>
      <c r="C60" s="351"/>
      <c r="D60" s="473"/>
    </row>
    <row r="61" spans="1:92" s="349" customFormat="1" ht="18">
      <c r="B61" s="350"/>
      <c r="C61" s="351"/>
      <c r="D61" s="473"/>
    </row>
    <row r="62" spans="1:92" s="349" customFormat="1" ht="18">
      <c r="B62" s="350"/>
      <c r="C62" s="351"/>
      <c r="D62" s="473"/>
    </row>
    <row r="63" spans="1:92" s="349" customFormat="1" ht="18">
      <c r="B63" s="350"/>
      <c r="C63" s="351"/>
      <c r="D63" s="351"/>
    </row>
    <row r="64" spans="1:92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</sheetData>
  <mergeCells count="23">
    <mergeCell ref="N5:P5"/>
    <mergeCell ref="Z5:AB5"/>
    <mergeCell ref="AO5:AQ5"/>
    <mergeCell ref="Z4:AB4"/>
    <mergeCell ref="AC4:AE4"/>
    <mergeCell ref="AF4:AN4"/>
    <mergeCell ref="AO4:AQ4"/>
    <mergeCell ref="AR4:AZ4"/>
    <mergeCell ref="AR5:AT5"/>
    <mergeCell ref="AC5:AE5"/>
    <mergeCell ref="A51:C51"/>
    <mergeCell ref="E5:G5"/>
    <mergeCell ref="H5:J5"/>
    <mergeCell ref="K5:M5"/>
    <mergeCell ref="A4:A6"/>
    <mergeCell ref="AF5:AH5"/>
    <mergeCell ref="AI5:AK5"/>
    <mergeCell ref="AL5:AN5"/>
    <mergeCell ref="E4:M4"/>
    <mergeCell ref="N4:P4"/>
    <mergeCell ref="Q4:Y4"/>
    <mergeCell ref="AU5:AW5"/>
    <mergeCell ref="AX5:AZ5"/>
  </mergeCells>
  <phoneticPr fontId="2" type="noConversion"/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indexed="46"/>
  </sheetPr>
  <dimension ref="A1:IJ134"/>
  <sheetViews>
    <sheetView showGridLines="0" zoomScale="60" workbookViewId="0">
      <pane xSplit="3" ySplit="6" topLeftCell="S43" activePane="bottomRight" state="frozen"/>
      <selection activeCell="E8" sqref="E8"/>
      <selection pane="topRight" activeCell="E8" sqref="E8"/>
      <selection pane="bottomLeft" activeCell="E8" sqref="E8"/>
      <selection pane="bottomRight" activeCell="Z45" sqref="Z45"/>
    </sheetView>
  </sheetViews>
  <sheetFormatPr defaultRowHeight="20.25"/>
  <cols>
    <col min="1" max="1" width="8.7109375" style="205" customWidth="1"/>
    <col min="2" max="2" width="23.7109375" style="203" customWidth="1"/>
    <col min="3" max="3" width="50.7109375" style="204" customWidth="1"/>
    <col min="4" max="24" width="18.7109375" style="205" customWidth="1"/>
    <col min="25" max="48" width="15.7109375" style="205" customWidth="1"/>
    <col min="49" max="16384" width="9.140625" style="205"/>
  </cols>
  <sheetData>
    <row r="1" spans="1:66" s="322" customFormat="1" ht="45" customHeight="1">
      <c r="A1" s="306" t="s">
        <v>57</v>
      </c>
      <c r="B1" s="320"/>
      <c r="C1" s="321"/>
      <c r="D1" s="328"/>
      <c r="E1" s="328"/>
      <c r="F1" s="328"/>
      <c r="G1" s="328"/>
      <c r="H1" s="328"/>
      <c r="I1" s="328"/>
      <c r="J1" s="328"/>
      <c r="K1" s="328"/>
      <c r="L1" s="328"/>
      <c r="M1" s="328"/>
      <c r="N1" s="328"/>
      <c r="O1" s="328"/>
      <c r="P1" s="328"/>
      <c r="Q1" s="328"/>
      <c r="R1" s="328"/>
      <c r="S1" s="328"/>
      <c r="T1" s="328"/>
      <c r="U1" s="328"/>
      <c r="V1" s="328"/>
      <c r="W1" s="328"/>
      <c r="X1" s="328"/>
      <c r="Y1" s="328"/>
      <c r="Z1" s="328"/>
      <c r="AA1" s="328"/>
      <c r="AB1" s="328"/>
      <c r="AC1" s="328"/>
      <c r="AD1" s="328"/>
      <c r="AE1" s="328"/>
      <c r="AF1" s="328"/>
      <c r="AG1" s="328"/>
      <c r="AH1" s="328"/>
      <c r="AI1" s="328"/>
      <c r="AJ1" s="328"/>
      <c r="AK1" s="328"/>
      <c r="AL1" s="328"/>
      <c r="AM1" s="328"/>
      <c r="AN1" s="328"/>
      <c r="AO1" s="328"/>
      <c r="AP1" s="328"/>
      <c r="AQ1" s="328"/>
      <c r="AR1" s="328"/>
      <c r="AS1" s="328"/>
      <c r="AT1" s="328"/>
      <c r="AU1" s="328"/>
      <c r="AV1" s="328"/>
    </row>
    <row r="2" spans="1:66" s="323" customFormat="1" ht="45" customHeight="1">
      <c r="A2" s="306" t="s">
        <v>58</v>
      </c>
      <c r="B2" s="317"/>
      <c r="C2" s="317"/>
      <c r="D2" s="325"/>
      <c r="E2" s="325"/>
      <c r="F2" s="325"/>
      <c r="G2" s="317"/>
      <c r="H2" s="317"/>
      <c r="I2" s="317"/>
      <c r="J2" s="325"/>
      <c r="K2" s="325"/>
      <c r="L2" s="325"/>
      <c r="M2" s="325"/>
      <c r="N2" s="325"/>
      <c r="O2" s="325"/>
      <c r="P2" s="312"/>
      <c r="Q2" s="312"/>
      <c r="R2" s="312"/>
      <c r="S2" s="317"/>
      <c r="T2" s="317"/>
      <c r="U2" s="317"/>
      <c r="V2" s="317"/>
      <c r="W2" s="317"/>
      <c r="X2" s="317"/>
      <c r="Y2" s="329"/>
      <c r="Z2" s="329"/>
      <c r="AA2" s="329"/>
      <c r="AB2" s="326"/>
      <c r="AC2" s="327"/>
      <c r="AD2" s="329"/>
      <c r="AE2" s="317"/>
      <c r="AF2" s="317"/>
      <c r="AG2" s="317"/>
      <c r="AH2" s="329"/>
      <c r="AI2" s="329"/>
      <c r="AJ2" s="329"/>
      <c r="AK2" s="325"/>
      <c r="AL2" s="325"/>
      <c r="AM2" s="325"/>
      <c r="AN2" s="329"/>
      <c r="AO2" s="329"/>
      <c r="AP2" s="329"/>
      <c r="AQ2" s="327"/>
      <c r="AR2" s="327"/>
      <c r="AS2" s="327"/>
      <c r="AT2" s="325"/>
      <c r="AU2" s="325"/>
      <c r="AV2" s="325"/>
    </row>
    <row r="3" spans="1:66" s="322" customFormat="1" ht="45" customHeight="1" thickBot="1">
      <c r="A3" s="309" t="s">
        <v>77</v>
      </c>
      <c r="B3" s="320"/>
      <c r="D3" s="328"/>
      <c r="E3" s="328"/>
      <c r="F3" s="328"/>
      <c r="G3" s="328"/>
      <c r="H3" s="328"/>
      <c r="I3" s="328"/>
      <c r="J3" s="328"/>
      <c r="K3" s="328"/>
      <c r="L3" s="328"/>
      <c r="M3" s="328"/>
      <c r="N3" s="328"/>
      <c r="O3" s="328"/>
      <c r="P3" s="330"/>
      <c r="Q3" s="330"/>
      <c r="R3" s="330"/>
      <c r="S3" s="331"/>
      <c r="T3" s="331"/>
      <c r="U3" s="331"/>
      <c r="V3" s="328"/>
      <c r="W3" s="328"/>
      <c r="X3" s="328"/>
      <c r="Y3" s="332"/>
      <c r="Z3" s="332"/>
      <c r="AA3" s="332"/>
      <c r="AB3" s="332"/>
      <c r="AC3" s="332"/>
      <c r="AD3" s="332"/>
      <c r="AE3" s="333"/>
      <c r="AF3" s="333"/>
      <c r="AG3" s="333"/>
      <c r="AH3" s="332"/>
      <c r="AI3" s="332"/>
      <c r="AJ3" s="332"/>
      <c r="AK3" s="328"/>
      <c r="AL3" s="328"/>
      <c r="AM3" s="328"/>
      <c r="AN3" s="330" t="s">
        <v>193</v>
      </c>
      <c r="AO3" s="332"/>
      <c r="AP3" s="332"/>
      <c r="AQ3" s="334"/>
      <c r="AR3" s="334"/>
      <c r="AS3" s="334"/>
      <c r="AT3" s="328"/>
      <c r="AU3" s="328"/>
      <c r="AV3" s="328"/>
    </row>
    <row r="4" spans="1:66" s="202" customFormat="1" ht="39.950000000000003" customHeight="1">
      <c r="A4" s="818" t="s">
        <v>43</v>
      </c>
      <c r="B4" s="206" t="s">
        <v>38</v>
      </c>
      <c r="C4" s="207" t="s">
        <v>40</v>
      </c>
      <c r="D4" s="514">
        <v>2008</v>
      </c>
      <c r="E4" s="515"/>
      <c r="F4" s="515"/>
      <c r="G4" s="515"/>
      <c r="H4" s="515"/>
      <c r="I4" s="515"/>
      <c r="J4" s="515"/>
      <c r="K4" s="515"/>
      <c r="L4" s="515"/>
      <c r="M4" s="515"/>
      <c r="N4" s="515"/>
      <c r="O4" s="515"/>
      <c r="P4" s="515"/>
      <c r="Q4" s="515"/>
      <c r="R4" s="515"/>
      <c r="S4" s="515"/>
      <c r="T4" s="515"/>
      <c r="U4" s="515"/>
      <c r="V4" s="515"/>
      <c r="W4" s="515"/>
      <c r="X4" s="515"/>
      <c r="Y4" s="515"/>
      <c r="Z4" s="515"/>
      <c r="AA4" s="515"/>
      <c r="AB4" s="515"/>
      <c r="AC4" s="515"/>
      <c r="AD4" s="515"/>
      <c r="AE4" s="515"/>
      <c r="AF4" s="515"/>
      <c r="AG4" s="515"/>
      <c r="AH4" s="515"/>
      <c r="AI4" s="515"/>
      <c r="AJ4" s="515"/>
      <c r="AK4" s="515"/>
      <c r="AL4" s="515"/>
      <c r="AM4" s="515"/>
      <c r="AN4" s="515"/>
      <c r="AO4" s="515"/>
      <c r="AP4" s="516"/>
      <c r="AQ4" s="843" t="s">
        <v>51</v>
      </c>
      <c r="AR4" s="844"/>
      <c r="AS4" s="845"/>
      <c r="AT4" s="843" t="s">
        <v>64</v>
      </c>
      <c r="AU4" s="844"/>
      <c r="AV4" s="845"/>
    </row>
    <row r="5" spans="1:66" s="202" customFormat="1" ht="39.950000000000003" customHeight="1">
      <c r="A5" s="819"/>
      <c r="B5" s="208"/>
      <c r="C5" s="209"/>
      <c r="D5" s="841" t="s">
        <v>44</v>
      </c>
      <c r="E5" s="842"/>
      <c r="F5" s="842"/>
      <c r="G5" s="840" t="s">
        <v>45</v>
      </c>
      <c r="H5" s="840"/>
      <c r="I5" s="840"/>
      <c r="J5" s="840" t="s">
        <v>46</v>
      </c>
      <c r="K5" s="840"/>
      <c r="L5" s="840"/>
      <c r="M5" s="840" t="s">
        <v>47</v>
      </c>
      <c r="N5" s="840"/>
      <c r="O5" s="840"/>
      <c r="P5" s="840" t="s">
        <v>48</v>
      </c>
      <c r="Q5" s="840"/>
      <c r="R5" s="840"/>
      <c r="S5" s="840" t="s">
        <v>49</v>
      </c>
      <c r="T5" s="840"/>
      <c r="U5" s="840"/>
      <c r="V5" s="839" t="s">
        <v>63</v>
      </c>
      <c r="W5" s="839"/>
      <c r="X5" s="839"/>
      <c r="Y5" s="840" t="s">
        <v>50</v>
      </c>
      <c r="Z5" s="840"/>
      <c r="AA5" s="841"/>
      <c r="AB5" s="841" t="s">
        <v>52</v>
      </c>
      <c r="AC5" s="842"/>
      <c r="AD5" s="842"/>
      <c r="AE5" s="841" t="s">
        <v>53</v>
      </c>
      <c r="AF5" s="842"/>
      <c r="AG5" s="842"/>
      <c r="AH5" s="841" t="s">
        <v>54</v>
      </c>
      <c r="AI5" s="842"/>
      <c r="AJ5" s="842"/>
      <c r="AK5" s="841" t="s">
        <v>55</v>
      </c>
      <c r="AL5" s="842"/>
      <c r="AM5" s="848"/>
      <c r="AN5" s="842" t="s">
        <v>56</v>
      </c>
      <c r="AO5" s="842"/>
      <c r="AP5" s="847"/>
      <c r="AQ5" s="846" t="s">
        <v>81</v>
      </c>
      <c r="AR5" s="842"/>
      <c r="AS5" s="847"/>
      <c r="AT5" s="846" t="s">
        <v>194</v>
      </c>
      <c r="AU5" s="842"/>
      <c r="AV5" s="847"/>
    </row>
    <row r="6" spans="1:66" s="201" customFormat="1" ht="39.950000000000003" customHeight="1" thickBot="1">
      <c r="A6" s="820"/>
      <c r="B6" s="228" t="s">
        <v>39</v>
      </c>
      <c r="C6" s="229" t="s">
        <v>37</v>
      </c>
      <c r="D6" s="229" t="s">
        <v>60</v>
      </c>
      <c r="E6" s="229" t="s">
        <v>117</v>
      </c>
      <c r="F6" s="304" t="s">
        <v>118</v>
      </c>
      <c r="G6" s="229" t="s">
        <v>60</v>
      </c>
      <c r="H6" s="229" t="s">
        <v>117</v>
      </c>
      <c r="I6" s="230" t="s">
        <v>118</v>
      </c>
      <c r="J6" s="229" t="s">
        <v>60</v>
      </c>
      <c r="K6" s="229" t="s">
        <v>117</v>
      </c>
      <c r="L6" s="230" t="s">
        <v>118</v>
      </c>
      <c r="M6" s="303" t="s">
        <v>60</v>
      </c>
      <c r="N6" s="303" t="s">
        <v>117</v>
      </c>
      <c r="O6" s="305" t="s">
        <v>118</v>
      </c>
      <c r="P6" s="303" t="s">
        <v>60</v>
      </c>
      <c r="Q6" s="303" t="s">
        <v>117</v>
      </c>
      <c r="R6" s="305" t="s">
        <v>118</v>
      </c>
      <c r="S6" s="303" t="s">
        <v>60</v>
      </c>
      <c r="T6" s="303" t="s">
        <v>117</v>
      </c>
      <c r="U6" s="305" t="s">
        <v>118</v>
      </c>
      <c r="V6" s="501" t="s">
        <v>60</v>
      </c>
      <c r="W6" s="226" t="s">
        <v>117</v>
      </c>
      <c r="X6" s="226" t="s">
        <v>118</v>
      </c>
      <c r="Y6" s="303" t="s">
        <v>60</v>
      </c>
      <c r="Z6" s="303" t="s">
        <v>117</v>
      </c>
      <c r="AA6" s="503" t="s">
        <v>118</v>
      </c>
      <c r="AB6" s="303" t="s">
        <v>60</v>
      </c>
      <c r="AC6" s="303" t="s">
        <v>117</v>
      </c>
      <c r="AD6" s="503" t="s">
        <v>118</v>
      </c>
      <c r="AE6" s="303" t="s">
        <v>60</v>
      </c>
      <c r="AF6" s="303" t="s">
        <v>117</v>
      </c>
      <c r="AG6" s="503" t="s">
        <v>118</v>
      </c>
      <c r="AH6" s="210" t="s">
        <v>60</v>
      </c>
      <c r="AI6" s="210" t="s">
        <v>117</v>
      </c>
      <c r="AJ6" s="509" t="s">
        <v>118</v>
      </c>
      <c r="AK6" s="510" t="s">
        <v>60</v>
      </c>
      <c r="AL6" s="210" t="s">
        <v>117</v>
      </c>
      <c r="AM6" s="211" t="s">
        <v>118</v>
      </c>
      <c r="AN6" s="212" t="s">
        <v>60</v>
      </c>
      <c r="AO6" s="210" t="s">
        <v>117</v>
      </c>
      <c r="AP6" s="476" t="s">
        <v>118</v>
      </c>
      <c r="AQ6" s="213" t="s">
        <v>60</v>
      </c>
      <c r="AR6" s="226" t="s">
        <v>117</v>
      </c>
      <c r="AS6" s="211" t="s">
        <v>118</v>
      </c>
      <c r="AT6" s="213" t="s">
        <v>60</v>
      </c>
      <c r="AU6" s="226" t="s">
        <v>117</v>
      </c>
      <c r="AV6" s="214" t="s">
        <v>60</v>
      </c>
    </row>
    <row r="7" spans="1:66" s="447" customFormat="1" ht="39.950000000000003" customHeight="1" thickBot="1">
      <c r="A7" s="449"/>
      <c r="B7" s="368"/>
      <c r="C7" s="448"/>
      <c r="D7" s="460"/>
      <c r="E7" s="460"/>
      <c r="F7" s="461"/>
      <c r="G7" s="460"/>
      <c r="H7" s="460"/>
      <c r="I7" s="462"/>
      <c r="J7" s="460"/>
      <c r="K7" s="460"/>
      <c r="L7" s="462"/>
      <c r="M7" s="460"/>
      <c r="N7" s="460"/>
      <c r="O7" s="462"/>
      <c r="P7" s="460"/>
      <c r="Q7" s="460"/>
      <c r="R7" s="462"/>
      <c r="S7" s="460"/>
      <c r="T7" s="460"/>
      <c r="U7" s="462"/>
      <c r="V7" s="416"/>
      <c r="W7" s="416"/>
      <c r="X7" s="378"/>
      <c r="Y7" s="485"/>
      <c r="Z7" s="485"/>
      <c r="AA7" s="486"/>
      <c r="AB7" s="485"/>
      <c r="AC7" s="485"/>
      <c r="AD7" s="486"/>
      <c r="AE7" s="485"/>
      <c r="AF7" s="485"/>
      <c r="AG7" s="486"/>
      <c r="AH7" s="464"/>
      <c r="AI7" s="464"/>
      <c r="AJ7" s="465"/>
      <c r="AK7" s="468"/>
      <c r="AL7" s="464"/>
      <c r="AM7" s="513"/>
      <c r="AO7" s="464"/>
      <c r="AP7" s="467"/>
      <c r="AQ7" s="459"/>
      <c r="AR7" s="466"/>
      <c r="AS7" s="465"/>
      <c r="AT7" s="459"/>
      <c r="AU7" s="466"/>
      <c r="AV7" s="467"/>
    </row>
    <row r="8" spans="1:66" s="383" customFormat="1" ht="33" customHeight="1">
      <c r="A8" s="484">
        <v>2</v>
      </c>
      <c r="B8" s="368">
        <v>51201</v>
      </c>
      <c r="C8" s="369" t="s">
        <v>0</v>
      </c>
      <c r="D8" s="370">
        <f>'foam off'!D8+'12 35'!E7</f>
        <v>1000</v>
      </c>
      <c r="E8" s="370">
        <f>'foam off'!E8+'12 35'!F7</f>
        <v>1000</v>
      </c>
      <c r="F8" s="371">
        <f>+D8-E8</f>
        <v>0</v>
      </c>
      <c r="G8" s="370">
        <f>'foam off'!G8+'12 35'!H7</f>
        <v>1000</v>
      </c>
      <c r="H8" s="370">
        <f>'foam off'!H8+'12 35'!I7</f>
        <v>1000</v>
      </c>
      <c r="I8" s="372">
        <f>+G8-H8</f>
        <v>0</v>
      </c>
      <c r="J8" s="370">
        <f>'foam off'!J8+'12 35'!K7</f>
        <v>1000</v>
      </c>
      <c r="K8" s="370">
        <f>'foam off'!K8+'12 35'!L7</f>
        <v>1000</v>
      </c>
      <c r="L8" s="372">
        <f>+J8-K8</f>
        <v>0</v>
      </c>
      <c r="M8" s="370">
        <f>'foam off'!M8+'12 35'!Q7</f>
        <v>1000</v>
      </c>
      <c r="N8" s="370">
        <f>'foam off'!N8+'12 35'!R7</f>
        <v>1000</v>
      </c>
      <c r="O8" s="372">
        <f>+M8-N8</f>
        <v>0</v>
      </c>
      <c r="P8" s="370">
        <f>'foam off'!P8+'12 35'!T7</f>
        <v>1000</v>
      </c>
      <c r="Q8" s="370">
        <f>'foam off'!Q8+'12 35'!U7</f>
        <v>0</v>
      </c>
      <c r="R8" s="372">
        <f>+P8-Q8</f>
        <v>1000</v>
      </c>
      <c r="S8" s="370">
        <f>'foam off'!S8+'12 35'!W7</f>
        <v>1000</v>
      </c>
      <c r="T8" s="370">
        <f>'foam off'!T8+'12 35'!X7</f>
        <v>0</v>
      </c>
      <c r="U8" s="372">
        <f>+S8-T8</f>
        <v>1000</v>
      </c>
      <c r="V8" s="370">
        <f>D8+G8+J8+M8+P8+S8</f>
        <v>6000</v>
      </c>
      <c r="W8" s="370">
        <f>+E8+H8+K8+N8+Q8+T8</f>
        <v>4000</v>
      </c>
      <c r="X8" s="502">
        <f>+V8-W8</f>
        <v>2000</v>
      </c>
      <c r="Y8" s="370">
        <f>'foam off'!Y8+'12 35'!AF7</f>
        <v>1000</v>
      </c>
      <c r="Z8" s="370">
        <f>'foam off'!Z8+'12 35'!AG7</f>
        <v>0</v>
      </c>
      <c r="AA8" s="371">
        <f>+Y8-Z8</f>
        <v>1000</v>
      </c>
      <c r="AB8" s="370">
        <f>'foam off'!AB8+'12 35'!AI7</f>
        <v>1000</v>
      </c>
      <c r="AC8" s="370">
        <f>'foam off'!AC8+'12 35'!AJ7</f>
        <v>0</v>
      </c>
      <c r="AD8" s="371">
        <f>+AB8-AC8</f>
        <v>1000</v>
      </c>
      <c r="AE8" s="370">
        <f>'foam off'!AE8+'12 35'!AL7</f>
        <v>1000</v>
      </c>
      <c r="AF8" s="370">
        <f>'foam off'!AF8+'12 35'!AM7</f>
        <v>0</v>
      </c>
      <c r="AG8" s="371">
        <f>+AE8-AF8</f>
        <v>1000</v>
      </c>
      <c r="AH8" s="376">
        <f>'foam off'!AH8+'12 35'!AR7</f>
        <v>1000</v>
      </c>
      <c r="AI8" s="376">
        <f>'foam off'!AI8+'12 35'!AS7</f>
        <v>0</v>
      </c>
      <c r="AJ8" s="386">
        <f>+AH8-AI8</f>
        <v>1000</v>
      </c>
      <c r="AK8" s="407">
        <f>'foam off'!AK8+'12 35'!AU7</f>
        <v>1000</v>
      </c>
      <c r="AL8" s="376">
        <f>'foam off'!AL8+'12 35'!AV7</f>
        <v>0</v>
      </c>
      <c r="AM8" s="377">
        <f>+AK8-AL8</f>
        <v>1000</v>
      </c>
      <c r="AN8" s="452">
        <f>'foam off'!AN8+'12 35'!AX7</f>
        <v>1000</v>
      </c>
      <c r="AO8" s="376">
        <f>'foam off'!AO8+'12 35'!AY7</f>
        <v>0</v>
      </c>
      <c r="AP8" s="375">
        <f>+AN8-AO8</f>
        <v>1000</v>
      </c>
      <c r="AQ8" s="373">
        <f t="shared" ref="AQ8:AQ51" si="0">Y8+AB8+AE8+AH8+AK8+AN8</f>
        <v>6000</v>
      </c>
      <c r="AR8" s="378">
        <f>+Z8+AC8+AF8+AI8+AL8+AO8</f>
        <v>0</v>
      </c>
      <c r="AS8" s="379">
        <f>+AQ8-AR8</f>
        <v>6000</v>
      </c>
      <c r="AT8" s="373">
        <f t="shared" ref="AT8:AT51" si="1">+V8+AQ8</f>
        <v>12000</v>
      </c>
      <c r="AU8" s="378">
        <f>+W8+AR8</f>
        <v>4000</v>
      </c>
      <c r="AV8" s="379">
        <f>+AT8-AU8</f>
        <v>8000</v>
      </c>
      <c r="AW8" s="380"/>
      <c r="AX8" s="380"/>
      <c r="AY8" s="380"/>
      <c r="AZ8" s="380"/>
      <c r="BA8" s="380"/>
      <c r="BB8" s="380"/>
      <c r="BC8" s="380"/>
      <c r="BD8" s="380"/>
      <c r="BE8" s="380"/>
      <c r="BF8" s="380"/>
      <c r="BG8" s="380"/>
      <c r="BH8" s="380"/>
      <c r="BI8" s="380"/>
      <c r="BJ8" s="380"/>
      <c r="BK8" s="380"/>
      <c r="BL8" s="380"/>
      <c r="BM8" s="380"/>
      <c r="BN8" s="380"/>
    </row>
    <row r="9" spans="1:66" s="383" customFormat="1" ht="33" customHeight="1">
      <c r="A9" s="388">
        <v>3</v>
      </c>
      <c r="B9" s="384">
        <v>51202</v>
      </c>
      <c r="C9" s="385" t="s">
        <v>1</v>
      </c>
      <c r="D9" s="376">
        <f>'foam off'!D9+'12 35'!E8</f>
        <v>40000</v>
      </c>
      <c r="E9" s="376">
        <f>'foam off'!E9+'12 35'!F8</f>
        <v>-4143</v>
      </c>
      <c r="F9" s="386">
        <f t="shared" ref="F9:F51" si="2">+D9-E9</f>
        <v>44143</v>
      </c>
      <c r="G9" s="376">
        <f>'foam off'!G9+'12 35'!H8</f>
        <v>48000</v>
      </c>
      <c r="H9" s="376">
        <f>'foam off'!H9+'12 35'!I8</f>
        <v>17194</v>
      </c>
      <c r="I9" s="377">
        <f t="shared" ref="I9:I51" si="3">+G9-H9</f>
        <v>30806</v>
      </c>
      <c r="J9" s="376">
        <f>'foam off'!J9+'12 35'!K8</f>
        <v>41400</v>
      </c>
      <c r="K9" s="376">
        <f>'foam off'!K9+'12 35'!L8</f>
        <v>20033.7</v>
      </c>
      <c r="L9" s="377">
        <f t="shared" ref="L9:L51" si="4">+J9-K9</f>
        <v>21366.3</v>
      </c>
      <c r="M9" s="376">
        <f>'foam off'!M9+'12 35'!Q8</f>
        <v>58000</v>
      </c>
      <c r="N9" s="376">
        <f>'foam off'!N9+'12 35'!R8</f>
        <v>16869.5</v>
      </c>
      <c r="O9" s="377">
        <f t="shared" ref="O9:O51" si="5">+M9-N9</f>
        <v>41130.5</v>
      </c>
      <c r="P9" s="376">
        <f>'foam off'!P9+'12 35'!T8</f>
        <v>50000</v>
      </c>
      <c r="Q9" s="376">
        <f>'foam off'!Q9+'12 35'!U8</f>
        <v>0</v>
      </c>
      <c r="R9" s="377">
        <f t="shared" ref="R9:R51" si="6">+P9-Q9</f>
        <v>50000</v>
      </c>
      <c r="S9" s="376">
        <f>'foam off'!S9+'12 35'!W8</f>
        <v>58000</v>
      </c>
      <c r="T9" s="376">
        <f>'foam off'!T9+'12 35'!X8</f>
        <v>0</v>
      </c>
      <c r="U9" s="377">
        <f t="shared" ref="U9:U51" si="7">+S9-T9</f>
        <v>58000</v>
      </c>
      <c r="V9" s="376">
        <f t="shared" ref="V9:V51" si="8">D9+G9+J9+M9+P9+S9</f>
        <v>295400</v>
      </c>
      <c r="W9" s="376">
        <f t="shared" ref="W9:W51" si="9">+E9+H9+K9+N9+Q9+T9</f>
        <v>49954.2</v>
      </c>
      <c r="X9" s="374">
        <f t="shared" ref="X9:X51" si="10">+V9-W9</f>
        <v>245445.8</v>
      </c>
      <c r="Y9" s="376">
        <f>'foam off'!Y9+'12 35'!AF8</f>
        <v>50000</v>
      </c>
      <c r="Z9" s="376">
        <f>'foam off'!Z9+'12 35'!AG8</f>
        <v>0</v>
      </c>
      <c r="AA9" s="386">
        <f t="shared" ref="AA9:AA51" si="11">+Y9-Z9</f>
        <v>50000</v>
      </c>
      <c r="AB9" s="376">
        <f>'foam off'!AB9+'12 35'!AI8</f>
        <v>58000</v>
      </c>
      <c r="AC9" s="376">
        <f>'foam off'!AC9+'12 35'!AJ8</f>
        <v>0</v>
      </c>
      <c r="AD9" s="386">
        <f t="shared" ref="AD9:AD51" si="12">+AB9-AC9</f>
        <v>58000</v>
      </c>
      <c r="AE9" s="376">
        <f>'foam off'!AE9+'12 35'!AL8</f>
        <v>50000</v>
      </c>
      <c r="AF9" s="376">
        <f>'foam off'!AF9+'12 35'!AM8</f>
        <v>0</v>
      </c>
      <c r="AG9" s="386">
        <f t="shared" ref="AG9:AG51" si="13">+AE9-AF9</f>
        <v>50000</v>
      </c>
      <c r="AH9" s="376">
        <f>'foam off'!AH9+'12 35'!AR8</f>
        <v>60000</v>
      </c>
      <c r="AI9" s="376">
        <f>'foam off'!AI9+'12 35'!AS8</f>
        <v>0</v>
      </c>
      <c r="AJ9" s="386">
        <f t="shared" ref="AJ9:AJ51" si="14">+AH9-AI9</f>
        <v>60000</v>
      </c>
      <c r="AK9" s="407">
        <f>'foam off'!AK9+'12 35'!AU8</f>
        <v>50000</v>
      </c>
      <c r="AL9" s="376">
        <f>'foam off'!AL9+'12 35'!AV8</f>
        <v>0</v>
      </c>
      <c r="AM9" s="377">
        <f t="shared" ref="AM9:AM51" si="15">+AK9-AL9</f>
        <v>50000</v>
      </c>
      <c r="AN9" s="452">
        <f>'foam off'!AN9+'12 35'!AX8</f>
        <v>60000</v>
      </c>
      <c r="AO9" s="376">
        <f>'foam off'!AO9+'12 35'!AY8</f>
        <v>0</v>
      </c>
      <c r="AP9" s="375">
        <f t="shared" ref="AP9:AP51" si="16">+AN9-AO9</f>
        <v>60000</v>
      </c>
      <c r="AQ9" s="373">
        <f t="shared" si="0"/>
        <v>328000</v>
      </c>
      <c r="AR9" s="374">
        <f t="shared" ref="AR9:AR51" si="17">+Z9+AC9+AF9+AI9+AL9+AO9</f>
        <v>0</v>
      </c>
      <c r="AS9" s="375">
        <f t="shared" ref="AS9:AS51" si="18">+AQ9-AR9</f>
        <v>328000</v>
      </c>
      <c r="AT9" s="373">
        <f t="shared" si="1"/>
        <v>623400</v>
      </c>
      <c r="AU9" s="374">
        <f t="shared" ref="AU9:AU51" si="19">+W9+AR9</f>
        <v>49954.2</v>
      </c>
      <c r="AV9" s="375">
        <f t="shared" ref="AV9:AV51" si="20">+AT9-AU9</f>
        <v>573445.80000000005</v>
      </c>
      <c r="AW9" s="380"/>
      <c r="AX9" s="380"/>
      <c r="AY9" s="380"/>
      <c r="AZ9" s="380"/>
      <c r="BA9" s="380"/>
      <c r="BB9" s="380"/>
      <c r="BC9" s="380"/>
      <c r="BD9" s="380"/>
      <c r="BE9" s="380"/>
      <c r="BF9" s="380"/>
      <c r="BG9" s="380"/>
      <c r="BH9" s="380"/>
      <c r="BI9" s="380"/>
      <c r="BJ9" s="380"/>
      <c r="BK9" s="380"/>
      <c r="BL9" s="380"/>
      <c r="BM9" s="380"/>
      <c r="BN9" s="380"/>
    </row>
    <row r="10" spans="1:66" s="383" customFormat="1" ht="33" customHeight="1">
      <c r="A10" s="388">
        <v>4</v>
      </c>
      <c r="B10" s="384">
        <v>51203</v>
      </c>
      <c r="C10" s="385" t="s">
        <v>2</v>
      </c>
      <c r="D10" s="376">
        <f>'foam off'!D10+'12 35'!E9</f>
        <v>25700</v>
      </c>
      <c r="E10" s="376">
        <f>'foam off'!E10+'12 35'!F9</f>
        <v>26478</v>
      </c>
      <c r="F10" s="386">
        <f t="shared" si="2"/>
        <v>-778</v>
      </c>
      <c r="G10" s="376">
        <f>'foam off'!G10+'12 35'!H9</f>
        <v>0</v>
      </c>
      <c r="H10" s="376">
        <f>'foam off'!H10+'12 35'!I9</f>
        <v>0</v>
      </c>
      <c r="I10" s="377">
        <f t="shared" si="3"/>
        <v>0</v>
      </c>
      <c r="J10" s="376">
        <f>'foam off'!J10+'12 35'!K9</f>
        <v>0</v>
      </c>
      <c r="K10" s="376">
        <f>'foam off'!K10+'12 35'!L9</f>
        <v>0</v>
      </c>
      <c r="L10" s="377">
        <f t="shared" si="4"/>
        <v>0</v>
      </c>
      <c r="M10" s="376">
        <f>'foam off'!M10+'12 35'!Q9</f>
        <v>0</v>
      </c>
      <c r="N10" s="376">
        <f>'foam off'!N10+'12 35'!R9</f>
        <v>0</v>
      </c>
      <c r="O10" s="377">
        <f t="shared" si="5"/>
        <v>0</v>
      </c>
      <c r="P10" s="376">
        <f>'foam off'!P10+'12 35'!T9</f>
        <v>0</v>
      </c>
      <c r="Q10" s="376">
        <f>'foam off'!Q10+'12 35'!U9</f>
        <v>0</v>
      </c>
      <c r="R10" s="377">
        <f t="shared" si="6"/>
        <v>0</v>
      </c>
      <c r="S10" s="376">
        <f>'foam off'!S10+'12 35'!W9</f>
        <v>200</v>
      </c>
      <c r="T10" s="376">
        <f>'foam off'!T10+'12 35'!X9</f>
        <v>0</v>
      </c>
      <c r="U10" s="377">
        <f t="shared" si="7"/>
        <v>200</v>
      </c>
      <c r="V10" s="376">
        <f t="shared" si="8"/>
        <v>25900</v>
      </c>
      <c r="W10" s="376">
        <f t="shared" si="9"/>
        <v>26478</v>
      </c>
      <c r="X10" s="374">
        <f t="shared" si="10"/>
        <v>-578</v>
      </c>
      <c r="Y10" s="376">
        <f>'foam off'!Y10+'12 35'!AF9</f>
        <v>0</v>
      </c>
      <c r="Z10" s="376">
        <f>'foam off'!Z10+'12 35'!AG9</f>
        <v>0</v>
      </c>
      <c r="AA10" s="386">
        <f t="shared" si="11"/>
        <v>0</v>
      </c>
      <c r="AB10" s="376">
        <f>'foam off'!AB10+'12 35'!AI9</f>
        <v>0</v>
      </c>
      <c r="AC10" s="376">
        <f>'foam off'!AC10+'12 35'!AJ9</f>
        <v>0</v>
      </c>
      <c r="AD10" s="386">
        <f t="shared" si="12"/>
        <v>0</v>
      </c>
      <c r="AE10" s="376">
        <f>'foam off'!AE10+'12 35'!AL9</f>
        <v>0</v>
      </c>
      <c r="AF10" s="376">
        <f>'foam off'!AF10+'12 35'!AM9</f>
        <v>0</v>
      </c>
      <c r="AG10" s="386">
        <f t="shared" si="13"/>
        <v>0</v>
      </c>
      <c r="AH10" s="376">
        <f>'foam off'!AH10+'12 35'!AR9</f>
        <v>0</v>
      </c>
      <c r="AI10" s="376">
        <f>'foam off'!AI10+'12 35'!AS9</f>
        <v>0</v>
      </c>
      <c r="AJ10" s="386">
        <f t="shared" si="14"/>
        <v>0</v>
      </c>
      <c r="AK10" s="407">
        <f>'foam off'!AK10+'12 35'!AU9</f>
        <v>0</v>
      </c>
      <c r="AL10" s="376">
        <f>'foam off'!AL10+'12 35'!AV9</f>
        <v>0</v>
      </c>
      <c r="AM10" s="377">
        <f t="shared" si="15"/>
        <v>0</v>
      </c>
      <c r="AN10" s="452">
        <f>'foam off'!AN10+'12 35'!AX9</f>
        <v>0</v>
      </c>
      <c r="AO10" s="376">
        <f>'foam off'!AO10+'12 35'!AY9</f>
        <v>0</v>
      </c>
      <c r="AP10" s="375">
        <f t="shared" si="16"/>
        <v>0</v>
      </c>
      <c r="AQ10" s="373">
        <f t="shared" si="0"/>
        <v>0</v>
      </c>
      <c r="AR10" s="374">
        <f t="shared" si="17"/>
        <v>0</v>
      </c>
      <c r="AS10" s="375">
        <f t="shared" si="18"/>
        <v>0</v>
      </c>
      <c r="AT10" s="373">
        <f t="shared" si="1"/>
        <v>25900</v>
      </c>
      <c r="AU10" s="374">
        <f t="shared" si="19"/>
        <v>26478</v>
      </c>
      <c r="AV10" s="375">
        <f t="shared" si="20"/>
        <v>-578</v>
      </c>
      <c r="AW10" s="380"/>
      <c r="AX10" s="380"/>
      <c r="AY10" s="380"/>
      <c r="AZ10" s="380"/>
      <c r="BA10" s="380"/>
      <c r="BB10" s="380"/>
      <c r="BC10" s="380"/>
      <c r="BD10" s="380"/>
      <c r="BE10" s="380"/>
      <c r="BF10" s="380"/>
      <c r="BG10" s="380"/>
      <c r="BH10" s="380"/>
      <c r="BI10" s="380"/>
      <c r="BJ10" s="380"/>
      <c r="BK10" s="380"/>
      <c r="BL10" s="380"/>
      <c r="BM10" s="380"/>
      <c r="BN10" s="380"/>
    </row>
    <row r="11" spans="1:66" s="383" customFormat="1" ht="33" customHeight="1">
      <c r="A11" s="388">
        <v>5</v>
      </c>
      <c r="B11" s="389">
        <v>51299</v>
      </c>
      <c r="C11" s="390" t="s">
        <v>3</v>
      </c>
      <c r="D11" s="376">
        <f>'foam off'!D11+'12 35'!E10</f>
        <v>4000</v>
      </c>
      <c r="E11" s="376">
        <f>'foam off'!E11+'12 35'!F10</f>
        <v>7593.62</v>
      </c>
      <c r="F11" s="386">
        <f t="shared" si="2"/>
        <v>-3593.62</v>
      </c>
      <c r="G11" s="376">
        <f>'foam off'!G11+'12 35'!H10</f>
        <v>22200</v>
      </c>
      <c r="H11" s="376">
        <f>'foam off'!H11+'12 35'!I10</f>
        <v>5429.14</v>
      </c>
      <c r="I11" s="377">
        <f t="shared" si="3"/>
        <v>16770.86</v>
      </c>
      <c r="J11" s="376">
        <f>'foam off'!J11+'12 35'!K10</f>
        <v>13360</v>
      </c>
      <c r="K11" s="376">
        <f>'foam off'!K11+'12 35'!L10</f>
        <v>47733.47</v>
      </c>
      <c r="L11" s="377">
        <f t="shared" si="4"/>
        <v>-34373.47</v>
      </c>
      <c r="M11" s="376">
        <f>'foam off'!M11+'12 35'!Q10</f>
        <v>11280</v>
      </c>
      <c r="N11" s="376">
        <f>'foam off'!N11+'12 35'!R10</f>
        <v>1606.85</v>
      </c>
      <c r="O11" s="377">
        <f t="shared" si="5"/>
        <v>9673.15</v>
      </c>
      <c r="P11" s="376">
        <f>'foam off'!P11+'12 35'!T10</f>
        <v>4000</v>
      </c>
      <c r="Q11" s="376">
        <f>'foam off'!Q11+'12 35'!U10</f>
        <v>0</v>
      </c>
      <c r="R11" s="377">
        <f t="shared" si="6"/>
        <v>4000</v>
      </c>
      <c r="S11" s="376">
        <f>'foam off'!S11+'12 35'!W10</f>
        <v>4000</v>
      </c>
      <c r="T11" s="376">
        <f>'foam off'!T11+'12 35'!X10</f>
        <v>0</v>
      </c>
      <c r="U11" s="377">
        <f t="shared" si="7"/>
        <v>4000</v>
      </c>
      <c r="V11" s="376">
        <f t="shared" si="8"/>
        <v>58840</v>
      </c>
      <c r="W11" s="376">
        <f t="shared" si="9"/>
        <v>62363.08</v>
      </c>
      <c r="X11" s="374">
        <f t="shared" si="10"/>
        <v>-3523.0800000000017</v>
      </c>
      <c r="Y11" s="376">
        <f>'foam off'!Y11+'12 35'!AF10</f>
        <v>4000</v>
      </c>
      <c r="Z11" s="376">
        <f>'foam off'!Z11+'12 35'!AG10</f>
        <v>0</v>
      </c>
      <c r="AA11" s="386">
        <f t="shared" si="11"/>
        <v>4000</v>
      </c>
      <c r="AB11" s="376">
        <f>'foam off'!AB11+'12 35'!AI10</f>
        <v>4000</v>
      </c>
      <c r="AC11" s="376">
        <f>'foam off'!AC11+'12 35'!AJ10</f>
        <v>0</v>
      </c>
      <c r="AD11" s="386">
        <f t="shared" si="12"/>
        <v>4000</v>
      </c>
      <c r="AE11" s="376">
        <f>'foam off'!AE11+'12 35'!AL10</f>
        <v>8300</v>
      </c>
      <c r="AF11" s="376">
        <f>'foam off'!AF11+'12 35'!AM10</f>
        <v>0</v>
      </c>
      <c r="AG11" s="386">
        <f t="shared" si="13"/>
        <v>8300</v>
      </c>
      <c r="AH11" s="376">
        <f>'foam off'!AH11+'12 35'!AR10</f>
        <v>18850</v>
      </c>
      <c r="AI11" s="376">
        <f>'foam off'!AI11+'12 35'!AS10</f>
        <v>0</v>
      </c>
      <c r="AJ11" s="386">
        <f t="shared" si="14"/>
        <v>18850</v>
      </c>
      <c r="AK11" s="407">
        <f>'foam off'!AK11+'12 35'!AU10</f>
        <v>18850</v>
      </c>
      <c r="AL11" s="376">
        <f>'foam off'!AL11+'12 35'!AV10</f>
        <v>0</v>
      </c>
      <c r="AM11" s="377">
        <f t="shared" si="15"/>
        <v>18850</v>
      </c>
      <c r="AN11" s="452">
        <f>'foam off'!AN11+'12 35'!AX10</f>
        <v>15740</v>
      </c>
      <c r="AO11" s="376">
        <f>'foam off'!AO11+'12 35'!AY10</f>
        <v>0</v>
      </c>
      <c r="AP11" s="375">
        <f t="shared" si="16"/>
        <v>15740</v>
      </c>
      <c r="AQ11" s="373">
        <f t="shared" si="0"/>
        <v>69740</v>
      </c>
      <c r="AR11" s="374">
        <f t="shared" si="17"/>
        <v>0</v>
      </c>
      <c r="AS11" s="375">
        <f t="shared" si="18"/>
        <v>69740</v>
      </c>
      <c r="AT11" s="373">
        <f t="shared" si="1"/>
        <v>128580</v>
      </c>
      <c r="AU11" s="374">
        <f t="shared" si="19"/>
        <v>62363.08</v>
      </c>
      <c r="AV11" s="375">
        <f t="shared" si="20"/>
        <v>66216.92</v>
      </c>
      <c r="AW11" s="380"/>
      <c r="AX11" s="380"/>
      <c r="AY11" s="380"/>
      <c r="AZ11" s="380"/>
      <c r="BA11" s="380"/>
      <c r="BB11" s="380"/>
      <c r="BC11" s="380"/>
      <c r="BD11" s="380"/>
      <c r="BE11" s="380"/>
      <c r="BF11" s="380"/>
      <c r="BG11" s="380"/>
      <c r="BH11" s="380"/>
      <c r="BI11" s="380"/>
      <c r="BJ11" s="380"/>
      <c r="BK11" s="380"/>
      <c r="BL11" s="380"/>
      <c r="BM11" s="380"/>
      <c r="BN11" s="380"/>
    </row>
    <row r="12" spans="1:66" s="383" customFormat="1" ht="33" customHeight="1">
      <c r="A12" s="388">
        <v>6</v>
      </c>
      <c r="B12" s="384">
        <v>51301</v>
      </c>
      <c r="C12" s="385" t="s">
        <v>4</v>
      </c>
      <c r="D12" s="376">
        <f>'foam off'!D12+'12 35'!E11</f>
        <v>0</v>
      </c>
      <c r="E12" s="376">
        <f>'foam off'!E12+'12 35'!F11</f>
        <v>0</v>
      </c>
      <c r="F12" s="386">
        <f t="shared" si="2"/>
        <v>0</v>
      </c>
      <c r="G12" s="376">
        <f>'foam off'!G12+'12 35'!H11</f>
        <v>0</v>
      </c>
      <c r="H12" s="376">
        <f>'foam off'!H12+'12 35'!I11</f>
        <v>0</v>
      </c>
      <c r="I12" s="377">
        <f t="shared" si="3"/>
        <v>0</v>
      </c>
      <c r="J12" s="376">
        <f>'foam off'!J12+'12 35'!K11</f>
        <v>0</v>
      </c>
      <c r="K12" s="376">
        <f>'foam off'!K12+'12 35'!L11</f>
        <v>0</v>
      </c>
      <c r="L12" s="377">
        <f t="shared" si="4"/>
        <v>0</v>
      </c>
      <c r="M12" s="376">
        <f>'foam off'!M12+'12 35'!Q11</f>
        <v>0</v>
      </c>
      <c r="N12" s="376">
        <f>'foam off'!N12+'12 35'!R11</f>
        <v>0</v>
      </c>
      <c r="O12" s="377">
        <f t="shared" si="5"/>
        <v>0</v>
      </c>
      <c r="P12" s="376">
        <f>'foam off'!P12+'12 35'!T11</f>
        <v>0</v>
      </c>
      <c r="Q12" s="376">
        <f>'foam off'!Q12+'12 35'!U11</f>
        <v>0</v>
      </c>
      <c r="R12" s="377">
        <f t="shared" si="6"/>
        <v>0</v>
      </c>
      <c r="S12" s="376">
        <f>'foam off'!S12+'12 35'!W11</f>
        <v>0</v>
      </c>
      <c r="T12" s="376">
        <f>'foam off'!T12+'12 35'!X11</f>
        <v>0</v>
      </c>
      <c r="U12" s="377">
        <f t="shared" si="7"/>
        <v>0</v>
      </c>
      <c r="V12" s="376">
        <f t="shared" si="8"/>
        <v>0</v>
      </c>
      <c r="W12" s="376">
        <f t="shared" si="9"/>
        <v>0</v>
      </c>
      <c r="X12" s="374">
        <f t="shared" si="10"/>
        <v>0</v>
      </c>
      <c r="Y12" s="376">
        <f>'foam off'!Y12+'12 35'!AF11</f>
        <v>0</v>
      </c>
      <c r="Z12" s="376">
        <f>'foam off'!Z12+'12 35'!AG11</f>
        <v>0</v>
      </c>
      <c r="AA12" s="386">
        <f t="shared" si="11"/>
        <v>0</v>
      </c>
      <c r="AB12" s="376">
        <f>'foam off'!AB12+'12 35'!AI11</f>
        <v>0</v>
      </c>
      <c r="AC12" s="376">
        <f>'foam off'!AC12+'12 35'!AJ11</f>
        <v>0</v>
      </c>
      <c r="AD12" s="386">
        <f t="shared" si="12"/>
        <v>0</v>
      </c>
      <c r="AE12" s="376">
        <f>'foam off'!AE12+'12 35'!AL11</f>
        <v>0</v>
      </c>
      <c r="AF12" s="376">
        <f>'foam off'!AF12+'12 35'!AM11</f>
        <v>0</v>
      </c>
      <c r="AG12" s="386">
        <f t="shared" si="13"/>
        <v>0</v>
      </c>
      <c r="AH12" s="376">
        <f>'foam off'!AH12+'12 35'!AR11</f>
        <v>0</v>
      </c>
      <c r="AI12" s="376">
        <f>'foam off'!AI12+'12 35'!AS11</f>
        <v>0</v>
      </c>
      <c r="AJ12" s="386">
        <f t="shared" si="14"/>
        <v>0</v>
      </c>
      <c r="AK12" s="407">
        <f>'foam off'!AK12+'12 35'!AU11</f>
        <v>0</v>
      </c>
      <c r="AL12" s="376">
        <f>'foam off'!AL12+'12 35'!AV11</f>
        <v>0</v>
      </c>
      <c r="AM12" s="377">
        <f t="shared" si="15"/>
        <v>0</v>
      </c>
      <c r="AN12" s="452">
        <f>'foam off'!AN12+'12 35'!AX11</f>
        <v>0</v>
      </c>
      <c r="AO12" s="376">
        <f>'foam off'!AO12+'12 35'!AY11</f>
        <v>0</v>
      </c>
      <c r="AP12" s="375">
        <f t="shared" si="16"/>
        <v>0</v>
      </c>
      <c r="AQ12" s="373">
        <f t="shared" si="0"/>
        <v>0</v>
      </c>
      <c r="AR12" s="374">
        <f t="shared" si="17"/>
        <v>0</v>
      </c>
      <c r="AS12" s="375">
        <f t="shared" si="18"/>
        <v>0</v>
      </c>
      <c r="AT12" s="373">
        <f t="shared" si="1"/>
        <v>0</v>
      </c>
      <c r="AU12" s="374">
        <f t="shared" si="19"/>
        <v>0</v>
      </c>
      <c r="AV12" s="375">
        <f t="shared" si="20"/>
        <v>0</v>
      </c>
      <c r="AW12" s="380"/>
      <c r="AX12" s="380"/>
      <c r="AY12" s="380"/>
      <c r="AZ12" s="380"/>
      <c r="BA12" s="380"/>
      <c r="BB12" s="380"/>
      <c r="BC12" s="380"/>
      <c r="BD12" s="380"/>
      <c r="BE12" s="380"/>
      <c r="BF12" s="380"/>
      <c r="BG12" s="380"/>
      <c r="BH12" s="380"/>
      <c r="BI12" s="380"/>
      <c r="BJ12" s="380"/>
      <c r="BK12" s="380"/>
      <c r="BL12" s="380"/>
      <c r="BM12" s="380"/>
      <c r="BN12" s="380"/>
    </row>
    <row r="13" spans="1:66" s="383" customFormat="1" ht="33" customHeight="1">
      <c r="A13" s="388">
        <v>7</v>
      </c>
      <c r="B13" s="384">
        <v>51302</v>
      </c>
      <c r="C13" s="385" t="s">
        <v>5</v>
      </c>
      <c r="D13" s="376">
        <f>'foam off'!D13+'12 35'!E12</f>
        <v>8474</v>
      </c>
      <c r="E13" s="376">
        <f>'foam off'!E13+'12 35'!F12</f>
        <v>8474</v>
      </c>
      <c r="F13" s="386">
        <f t="shared" si="2"/>
        <v>0</v>
      </c>
      <c r="G13" s="376">
        <f>'foam off'!G13+'12 35'!H12</f>
        <v>7928.25</v>
      </c>
      <c r="H13" s="376">
        <f>'foam off'!H13+'12 35'!I12</f>
        <v>7928.25</v>
      </c>
      <c r="I13" s="377">
        <f t="shared" si="3"/>
        <v>0</v>
      </c>
      <c r="J13" s="376">
        <f>'foam off'!J13+'12 35'!K12</f>
        <v>8474</v>
      </c>
      <c r="K13" s="376">
        <f>'foam off'!K13+'12 35'!L12</f>
        <v>8026.37</v>
      </c>
      <c r="L13" s="377">
        <f t="shared" si="4"/>
        <v>447.63000000000011</v>
      </c>
      <c r="M13" s="376">
        <f>'foam off'!M13+'12 35'!Q12</f>
        <v>8292</v>
      </c>
      <c r="N13" s="376">
        <f>'foam off'!N13+'12 35'!R12</f>
        <v>8292</v>
      </c>
      <c r="O13" s="377">
        <f t="shared" si="5"/>
        <v>0</v>
      </c>
      <c r="P13" s="376">
        <f>'foam off'!P13+'12 35'!T12</f>
        <v>8568.5999999999985</v>
      </c>
      <c r="Q13" s="376">
        <f>'foam off'!Q13+'12 35'!U12</f>
        <v>0</v>
      </c>
      <c r="R13" s="377">
        <f t="shared" si="6"/>
        <v>8568.5999999999985</v>
      </c>
      <c r="S13" s="376">
        <f>'foam off'!S13+'12 35'!W12</f>
        <v>8292</v>
      </c>
      <c r="T13" s="376">
        <f>'foam off'!T13+'12 35'!X12</f>
        <v>0</v>
      </c>
      <c r="U13" s="377">
        <f t="shared" si="7"/>
        <v>8292</v>
      </c>
      <c r="V13" s="376">
        <f t="shared" si="8"/>
        <v>50028.85</v>
      </c>
      <c r="W13" s="376">
        <f t="shared" si="9"/>
        <v>32720.62</v>
      </c>
      <c r="X13" s="374">
        <f t="shared" si="10"/>
        <v>17308.23</v>
      </c>
      <c r="Y13" s="376">
        <f>'foam off'!Y13+'12 35'!AF12</f>
        <v>8568</v>
      </c>
      <c r="Z13" s="376">
        <f>'foam off'!Z13+'12 35'!AG12</f>
        <v>0</v>
      </c>
      <c r="AA13" s="386">
        <f t="shared" si="11"/>
        <v>8568</v>
      </c>
      <c r="AB13" s="376">
        <f>'foam off'!AB13+'12 35'!AI12</f>
        <v>8568</v>
      </c>
      <c r="AC13" s="376">
        <f>'foam off'!AC13+'12 35'!AJ12</f>
        <v>0</v>
      </c>
      <c r="AD13" s="386">
        <f t="shared" si="12"/>
        <v>8568</v>
      </c>
      <c r="AE13" s="376">
        <f>'foam off'!AE13+'12 35'!AL12</f>
        <v>8293.0299999999988</v>
      </c>
      <c r="AF13" s="376">
        <f>'foam off'!AF13+'12 35'!AM12</f>
        <v>0</v>
      </c>
      <c r="AG13" s="386">
        <f t="shared" si="13"/>
        <v>8293.0299999999988</v>
      </c>
      <c r="AH13" s="376">
        <f>'foam off'!AH13+'12 35'!AR12</f>
        <v>8568</v>
      </c>
      <c r="AI13" s="376">
        <f>'foam off'!AI13+'12 35'!AS12</f>
        <v>0</v>
      </c>
      <c r="AJ13" s="386">
        <f t="shared" si="14"/>
        <v>8568</v>
      </c>
      <c r="AK13" s="407">
        <f>'foam off'!AK13+'12 35'!AU12</f>
        <v>8292.59</v>
      </c>
      <c r="AL13" s="376">
        <f>'foam off'!AL13+'12 35'!AV12</f>
        <v>0</v>
      </c>
      <c r="AM13" s="377">
        <f t="shared" si="15"/>
        <v>8292.59</v>
      </c>
      <c r="AN13" s="452">
        <f>'foam off'!AN13+'12 35'!AX12</f>
        <v>8568</v>
      </c>
      <c r="AO13" s="376">
        <f>'foam off'!AO13+'12 35'!AY12</f>
        <v>0</v>
      </c>
      <c r="AP13" s="375">
        <f t="shared" si="16"/>
        <v>8568</v>
      </c>
      <c r="AQ13" s="373">
        <f t="shared" si="0"/>
        <v>50857.619999999995</v>
      </c>
      <c r="AR13" s="374">
        <f t="shared" si="17"/>
        <v>0</v>
      </c>
      <c r="AS13" s="375">
        <f t="shared" si="18"/>
        <v>50857.619999999995</v>
      </c>
      <c r="AT13" s="373">
        <f t="shared" si="1"/>
        <v>100886.47</v>
      </c>
      <c r="AU13" s="374">
        <f t="shared" si="19"/>
        <v>32720.62</v>
      </c>
      <c r="AV13" s="375">
        <f t="shared" si="20"/>
        <v>68165.850000000006</v>
      </c>
      <c r="AW13" s="380"/>
      <c r="AX13" s="380"/>
      <c r="AY13" s="380"/>
      <c r="AZ13" s="380"/>
      <c r="BA13" s="380"/>
      <c r="BB13" s="380"/>
      <c r="BC13" s="380"/>
      <c r="BD13" s="380"/>
      <c r="BE13" s="380"/>
      <c r="BF13" s="380"/>
      <c r="BG13" s="380"/>
      <c r="BH13" s="380"/>
      <c r="BI13" s="380"/>
      <c r="BJ13" s="380"/>
      <c r="BK13" s="380"/>
      <c r="BL13" s="380"/>
      <c r="BM13" s="380"/>
      <c r="BN13" s="380"/>
    </row>
    <row r="14" spans="1:66" s="383" customFormat="1" ht="33" customHeight="1">
      <c r="A14" s="388">
        <v>8</v>
      </c>
      <c r="B14" s="384">
        <v>51306</v>
      </c>
      <c r="C14" s="385" t="s">
        <v>6</v>
      </c>
      <c r="D14" s="376">
        <f>'foam off'!D14+'12 35'!E13</f>
        <v>0</v>
      </c>
      <c r="E14" s="376">
        <f>'foam off'!E14+'12 35'!F13</f>
        <v>0</v>
      </c>
      <c r="F14" s="386">
        <f t="shared" si="2"/>
        <v>0</v>
      </c>
      <c r="G14" s="376">
        <f>'foam off'!G14+'12 35'!H13</f>
        <v>0</v>
      </c>
      <c r="H14" s="376">
        <f>'foam off'!H14+'12 35'!I13</f>
        <v>0</v>
      </c>
      <c r="I14" s="377">
        <f t="shared" si="3"/>
        <v>0</v>
      </c>
      <c r="J14" s="376">
        <f>'foam off'!J14+'12 35'!K13</f>
        <v>0</v>
      </c>
      <c r="K14" s="376">
        <f>'foam off'!K14+'12 35'!L13</f>
        <v>0</v>
      </c>
      <c r="L14" s="377">
        <f t="shared" si="4"/>
        <v>0</v>
      </c>
      <c r="M14" s="376">
        <f>'foam off'!M14+'12 35'!Q13</f>
        <v>0</v>
      </c>
      <c r="N14" s="376">
        <f>'foam off'!N14+'12 35'!R13</f>
        <v>0</v>
      </c>
      <c r="O14" s="377">
        <f t="shared" si="5"/>
        <v>0</v>
      </c>
      <c r="P14" s="376">
        <f>'foam off'!P14+'12 35'!T13</f>
        <v>0</v>
      </c>
      <c r="Q14" s="376">
        <f>'foam off'!Q14+'12 35'!U13</f>
        <v>0</v>
      </c>
      <c r="R14" s="377">
        <f t="shared" si="6"/>
        <v>0</v>
      </c>
      <c r="S14" s="376">
        <f>'foam off'!S14+'12 35'!W13</f>
        <v>0</v>
      </c>
      <c r="T14" s="376">
        <f>'foam off'!T14+'12 35'!X13</f>
        <v>0</v>
      </c>
      <c r="U14" s="377">
        <f t="shared" si="7"/>
        <v>0</v>
      </c>
      <c r="V14" s="376">
        <f t="shared" si="8"/>
        <v>0</v>
      </c>
      <c r="W14" s="376">
        <f t="shared" si="9"/>
        <v>0</v>
      </c>
      <c r="X14" s="374">
        <f t="shared" si="10"/>
        <v>0</v>
      </c>
      <c r="Y14" s="376">
        <f>'foam off'!Y14+'12 35'!AF13</f>
        <v>0</v>
      </c>
      <c r="Z14" s="376">
        <f>'foam off'!Z14+'12 35'!AG13</f>
        <v>0</v>
      </c>
      <c r="AA14" s="386">
        <f t="shared" si="11"/>
        <v>0</v>
      </c>
      <c r="AB14" s="376">
        <f>'foam off'!AB14+'12 35'!AI13</f>
        <v>0</v>
      </c>
      <c r="AC14" s="376">
        <f>'foam off'!AC14+'12 35'!AJ13</f>
        <v>0</v>
      </c>
      <c r="AD14" s="386">
        <f t="shared" si="12"/>
        <v>0</v>
      </c>
      <c r="AE14" s="376">
        <f>'foam off'!AE14+'12 35'!AL13</f>
        <v>0</v>
      </c>
      <c r="AF14" s="376">
        <f>'foam off'!AF14+'12 35'!AM13</f>
        <v>0</v>
      </c>
      <c r="AG14" s="386">
        <f t="shared" si="13"/>
        <v>0</v>
      </c>
      <c r="AH14" s="376">
        <f>'foam off'!AH14+'12 35'!AR13</f>
        <v>0</v>
      </c>
      <c r="AI14" s="376">
        <f>'foam off'!AI14+'12 35'!AS13</f>
        <v>0</v>
      </c>
      <c r="AJ14" s="386">
        <f t="shared" si="14"/>
        <v>0</v>
      </c>
      <c r="AK14" s="407">
        <f>'foam off'!AK14+'12 35'!AU13</f>
        <v>0</v>
      </c>
      <c r="AL14" s="376">
        <f>'foam off'!AL14+'12 35'!AV13</f>
        <v>0</v>
      </c>
      <c r="AM14" s="377">
        <f t="shared" si="15"/>
        <v>0</v>
      </c>
      <c r="AN14" s="452">
        <f>'foam off'!AN14+'12 35'!AX13</f>
        <v>0</v>
      </c>
      <c r="AO14" s="376">
        <f>'foam off'!AO14+'12 35'!AY13</f>
        <v>0</v>
      </c>
      <c r="AP14" s="375">
        <f t="shared" si="16"/>
        <v>0</v>
      </c>
      <c r="AQ14" s="373">
        <f t="shared" si="0"/>
        <v>0</v>
      </c>
      <c r="AR14" s="374">
        <f t="shared" si="17"/>
        <v>0</v>
      </c>
      <c r="AS14" s="375">
        <f t="shared" si="18"/>
        <v>0</v>
      </c>
      <c r="AT14" s="373">
        <f t="shared" si="1"/>
        <v>0</v>
      </c>
      <c r="AU14" s="374">
        <f t="shared" si="19"/>
        <v>0</v>
      </c>
      <c r="AV14" s="375">
        <f t="shared" si="20"/>
        <v>0</v>
      </c>
      <c r="AW14" s="380"/>
      <c r="AX14" s="380"/>
      <c r="AY14" s="380"/>
      <c r="AZ14" s="380"/>
      <c r="BA14" s="380"/>
      <c r="BB14" s="380"/>
      <c r="BC14" s="380"/>
      <c r="BD14" s="380"/>
      <c r="BE14" s="380"/>
      <c r="BF14" s="380"/>
      <c r="BG14" s="380"/>
      <c r="BH14" s="380"/>
      <c r="BI14" s="380"/>
      <c r="BJ14" s="380"/>
      <c r="BK14" s="380"/>
      <c r="BL14" s="380"/>
      <c r="BM14" s="380"/>
      <c r="BN14" s="380"/>
    </row>
    <row r="15" spans="1:66" s="383" customFormat="1" ht="33" customHeight="1">
      <c r="A15" s="388">
        <v>9</v>
      </c>
      <c r="B15" s="384">
        <v>51307</v>
      </c>
      <c r="C15" s="385" t="s">
        <v>7</v>
      </c>
      <c r="D15" s="405">
        <f>'foam off'!D15+'12 35'!E14</f>
        <v>160600.76500000001</v>
      </c>
      <c r="E15" s="376">
        <f>'foam off'!E15+'12 35'!F14</f>
        <v>117592</v>
      </c>
      <c r="F15" s="386">
        <f t="shared" si="2"/>
        <v>43008.765000000014</v>
      </c>
      <c r="G15" s="405">
        <f>'foam off'!G15+'12 35'!H14</f>
        <v>198003.1</v>
      </c>
      <c r="H15" s="376">
        <f>'foam off'!H15+'12 35'!I14</f>
        <v>176487</v>
      </c>
      <c r="I15" s="377">
        <f t="shared" si="3"/>
        <v>21516.100000000006</v>
      </c>
      <c r="J15" s="405">
        <f>'foam off'!J15+'12 35'!K14</f>
        <v>209208.7</v>
      </c>
      <c r="K15" s="376">
        <f>'foam off'!K15+'12 35'!L14</f>
        <v>161856</v>
      </c>
      <c r="L15" s="377">
        <f t="shared" si="4"/>
        <v>47352.700000000012</v>
      </c>
      <c r="M15" s="405">
        <f>'foam off'!M15+'12 35'!Q14</f>
        <v>348085.7</v>
      </c>
      <c r="N15" s="376">
        <f>'foam off'!N15+'12 35'!R14</f>
        <v>182314</v>
      </c>
      <c r="O15" s="377">
        <f t="shared" si="5"/>
        <v>165771.70000000001</v>
      </c>
      <c r="P15" s="405">
        <f>'foam off'!P15+'12 35'!T14</f>
        <v>163876.48000000001</v>
      </c>
      <c r="Q15" s="376">
        <f>'foam off'!Q15+'12 35'!U14</f>
        <v>0</v>
      </c>
      <c r="R15" s="377">
        <f t="shared" si="6"/>
        <v>163876.48000000001</v>
      </c>
      <c r="S15" s="405">
        <f>'foam off'!S15+'12 35'!W14</f>
        <v>258591.402</v>
      </c>
      <c r="T15" s="376">
        <f>'foam off'!T15+'12 35'!X14</f>
        <v>0</v>
      </c>
      <c r="U15" s="377">
        <f t="shared" si="7"/>
        <v>258591.402</v>
      </c>
      <c r="V15" s="376">
        <f t="shared" si="8"/>
        <v>1338366.1469999999</v>
      </c>
      <c r="W15" s="376">
        <f t="shared" si="9"/>
        <v>638249</v>
      </c>
      <c r="X15" s="374">
        <f t="shared" si="10"/>
        <v>700117.14699999988</v>
      </c>
      <c r="Y15" s="405">
        <f>'foam off'!Y15+'12 35'!AF14</f>
        <v>181500.32800000001</v>
      </c>
      <c r="Z15" s="376">
        <f>'foam off'!Z15+'12 35'!AG14</f>
        <v>0</v>
      </c>
      <c r="AA15" s="386">
        <f t="shared" si="11"/>
        <v>181500.32800000001</v>
      </c>
      <c r="AB15" s="405">
        <f>'foam off'!AB15+'12 35'!AI14</f>
        <v>296691.636</v>
      </c>
      <c r="AC15" s="376">
        <f>'foam off'!AC15+'12 35'!AJ14</f>
        <v>0</v>
      </c>
      <c r="AD15" s="386">
        <f t="shared" si="12"/>
        <v>296691.636</v>
      </c>
      <c r="AE15" s="405">
        <f>'foam off'!AE15+'12 35'!AL14</f>
        <v>190875.372</v>
      </c>
      <c r="AF15" s="376">
        <f>'foam off'!AF15+'12 35'!AM14</f>
        <v>0</v>
      </c>
      <c r="AG15" s="386">
        <f t="shared" si="13"/>
        <v>190875.372</v>
      </c>
      <c r="AH15" s="405">
        <f>'foam off'!AH15+'12 35'!AR14</f>
        <v>145827.04800000001</v>
      </c>
      <c r="AI15" s="376">
        <f>'foam off'!AI15+'12 35'!AS14</f>
        <v>0</v>
      </c>
      <c r="AJ15" s="386">
        <f t="shared" si="14"/>
        <v>145827.04800000001</v>
      </c>
      <c r="AK15" s="409">
        <f>'foam off'!AK15+'12 35'!AU14</f>
        <v>277380</v>
      </c>
      <c r="AL15" s="376">
        <f>'foam off'!AL15+'12 35'!AV14</f>
        <v>0</v>
      </c>
      <c r="AM15" s="377">
        <f t="shared" si="15"/>
        <v>277380</v>
      </c>
      <c r="AN15" s="507">
        <f>'foam off'!AN15+'12 35'!AX14</f>
        <v>199350</v>
      </c>
      <c r="AO15" s="376">
        <f>'foam off'!AO15+'12 35'!AY14</f>
        <v>0</v>
      </c>
      <c r="AP15" s="375">
        <f t="shared" si="16"/>
        <v>199350</v>
      </c>
      <c r="AQ15" s="373">
        <f t="shared" si="0"/>
        <v>1291624.3840000001</v>
      </c>
      <c r="AR15" s="374">
        <f t="shared" si="17"/>
        <v>0</v>
      </c>
      <c r="AS15" s="375">
        <f t="shared" si="18"/>
        <v>1291624.3840000001</v>
      </c>
      <c r="AT15" s="373">
        <f t="shared" si="1"/>
        <v>2629990.531</v>
      </c>
      <c r="AU15" s="374">
        <f t="shared" si="19"/>
        <v>638249</v>
      </c>
      <c r="AV15" s="375">
        <f t="shared" si="20"/>
        <v>1991741.531</v>
      </c>
      <c r="AW15" s="380"/>
      <c r="AX15" s="380"/>
      <c r="AY15" s="380"/>
      <c r="AZ15" s="380"/>
      <c r="BA15" s="380"/>
      <c r="BB15" s="380"/>
      <c r="BC15" s="380"/>
      <c r="BD15" s="380"/>
      <c r="BE15" s="380"/>
      <c r="BF15" s="380"/>
      <c r="BG15" s="380"/>
      <c r="BH15" s="380"/>
      <c r="BI15" s="380"/>
      <c r="BJ15" s="380"/>
      <c r="BK15" s="380"/>
      <c r="BL15" s="380"/>
      <c r="BM15" s="380"/>
      <c r="BN15" s="380"/>
    </row>
    <row r="16" spans="1:66" s="383" customFormat="1" ht="33" customHeight="1">
      <c r="A16" s="388">
        <v>10</v>
      </c>
      <c r="B16" s="384">
        <v>51308</v>
      </c>
      <c r="C16" s="385" t="s">
        <v>8</v>
      </c>
      <c r="D16" s="376">
        <f>'foam off'!D16+'12 35'!E15</f>
        <v>372528.61183771171</v>
      </c>
      <c r="E16" s="376">
        <f>'foam off'!E16+'12 35'!F15</f>
        <v>485443</v>
      </c>
      <c r="F16" s="386">
        <f t="shared" si="2"/>
        <v>-112914.38816228829</v>
      </c>
      <c r="G16" s="376">
        <f>'foam off'!G16+'12 35'!H15</f>
        <v>391155.04242959729</v>
      </c>
      <c r="H16" s="376">
        <f>'foam off'!H16+'12 35'!I15</f>
        <v>467361</v>
      </c>
      <c r="I16" s="377">
        <f t="shared" si="3"/>
        <v>-76205.957570402708</v>
      </c>
      <c r="J16" s="376">
        <f>'foam off'!J16+'12 35'!K15</f>
        <v>428407.90361336846</v>
      </c>
      <c r="K16" s="376">
        <f>'foam off'!K16+'12 35'!L15</f>
        <v>466838</v>
      </c>
      <c r="L16" s="377">
        <f t="shared" si="4"/>
        <v>-38430.096386631543</v>
      </c>
      <c r="M16" s="376">
        <f>'foam off'!M16+'12 35'!Q15</f>
        <v>335275.75065394054</v>
      </c>
      <c r="N16" s="376">
        <f>'foam off'!N16+'12 35'!R15</f>
        <v>238124</v>
      </c>
      <c r="O16" s="377">
        <f t="shared" si="5"/>
        <v>97151.750653940544</v>
      </c>
      <c r="P16" s="376">
        <f>'foam off'!P16+'12 35'!T15</f>
        <v>353902.18124582613</v>
      </c>
      <c r="Q16" s="376">
        <f>'foam off'!Q16+'12 35'!U15</f>
        <v>0</v>
      </c>
      <c r="R16" s="377">
        <f t="shared" si="6"/>
        <v>353902.18124582613</v>
      </c>
      <c r="S16" s="376">
        <f>'foam off'!S16+'12 35'!W15</f>
        <v>409781.47302148287</v>
      </c>
      <c r="T16" s="376">
        <f>'foam off'!T16+'12 35'!X15</f>
        <v>0</v>
      </c>
      <c r="U16" s="377">
        <f t="shared" si="7"/>
        <v>409781.47302148287</v>
      </c>
      <c r="V16" s="376">
        <f t="shared" si="8"/>
        <v>2291050.9628019272</v>
      </c>
      <c r="W16" s="376">
        <f t="shared" si="9"/>
        <v>1657766</v>
      </c>
      <c r="X16" s="374">
        <f t="shared" si="10"/>
        <v>633284.96280192723</v>
      </c>
      <c r="Y16" s="376">
        <f>'foam off'!Y16+'12 35'!AF15</f>
        <v>391155.04242959729</v>
      </c>
      <c r="Z16" s="376">
        <f>'foam off'!Z16+'12 35'!AG15</f>
        <v>0</v>
      </c>
      <c r="AA16" s="386">
        <f t="shared" si="11"/>
        <v>391155.04242959729</v>
      </c>
      <c r="AB16" s="376">
        <f>'foam off'!AB16+'12 35'!AI15</f>
        <v>372528.61183771171</v>
      </c>
      <c r="AC16" s="376">
        <f>'foam off'!AC16+'12 35'!AJ15</f>
        <v>0</v>
      </c>
      <c r="AD16" s="386">
        <f t="shared" si="12"/>
        <v>372528.61183771171</v>
      </c>
      <c r="AE16" s="376">
        <f>'foam off'!AE16+'12 35'!AL15</f>
        <v>409781.47302148287</v>
      </c>
      <c r="AF16" s="376">
        <f>'foam off'!AF16+'12 35'!AM15</f>
        <v>0</v>
      </c>
      <c r="AG16" s="386">
        <f t="shared" si="13"/>
        <v>409781.47302148287</v>
      </c>
      <c r="AH16" s="376">
        <f>'foam off'!AH16+'12 35'!AR15</f>
        <v>391155.04242959729</v>
      </c>
      <c r="AI16" s="376">
        <f>'foam off'!AI16+'12 35'!AS15</f>
        <v>0</v>
      </c>
      <c r="AJ16" s="386">
        <f t="shared" si="14"/>
        <v>391155.04242959729</v>
      </c>
      <c r="AK16" s="407">
        <f>'foam off'!AK16+'12 35'!AU15</f>
        <v>391155.04242959729</v>
      </c>
      <c r="AL16" s="376">
        <f>'foam off'!AL16+'12 35'!AV15</f>
        <v>0</v>
      </c>
      <c r="AM16" s="377">
        <f t="shared" si="15"/>
        <v>391155.04242959729</v>
      </c>
      <c r="AN16" s="452">
        <f>'foam off'!AN16+'12 35'!AX15</f>
        <v>409781.47302148287</v>
      </c>
      <c r="AO16" s="376">
        <f>'foam off'!AO16+'12 35'!AY15</f>
        <v>0</v>
      </c>
      <c r="AP16" s="375">
        <f t="shared" si="16"/>
        <v>409781.47302148287</v>
      </c>
      <c r="AQ16" s="373">
        <f t="shared" si="0"/>
        <v>2365556.6851694696</v>
      </c>
      <c r="AR16" s="374">
        <f t="shared" si="17"/>
        <v>0</v>
      </c>
      <c r="AS16" s="375">
        <f t="shared" si="18"/>
        <v>2365556.6851694696</v>
      </c>
      <c r="AT16" s="373">
        <f t="shared" si="1"/>
        <v>4656607.6479713973</v>
      </c>
      <c r="AU16" s="374">
        <f t="shared" si="19"/>
        <v>1657766</v>
      </c>
      <c r="AV16" s="375">
        <f t="shared" si="20"/>
        <v>2998841.6479713973</v>
      </c>
      <c r="AW16" s="380"/>
      <c r="AX16" s="380"/>
      <c r="AY16" s="380"/>
      <c r="AZ16" s="380"/>
      <c r="BA16" s="380"/>
      <c r="BB16" s="380"/>
      <c r="BC16" s="380"/>
      <c r="BD16" s="380"/>
      <c r="BE16" s="380"/>
      <c r="BF16" s="380"/>
      <c r="BG16" s="380"/>
      <c r="BH16" s="380"/>
      <c r="BI16" s="380"/>
      <c r="BJ16" s="380"/>
      <c r="BK16" s="380"/>
      <c r="BL16" s="380"/>
      <c r="BM16" s="380"/>
      <c r="BN16" s="380"/>
    </row>
    <row r="17" spans="1:66" s="383" customFormat="1" ht="33" customHeight="1">
      <c r="A17" s="388">
        <v>11</v>
      </c>
      <c r="B17" s="384">
        <v>51309</v>
      </c>
      <c r="C17" s="385" t="s">
        <v>9</v>
      </c>
      <c r="D17" s="376">
        <f>'foam off'!D17+'12 35'!E16</f>
        <v>0</v>
      </c>
      <c r="E17" s="376">
        <f>'foam off'!E17+'12 35'!F16</f>
        <v>0</v>
      </c>
      <c r="F17" s="386">
        <f t="shared" si="2"/>
        <v>0</v>
      </c>
      <c r="G17" s="376">
        <f>'foam off'!G17+'12 35'!H16</f>
        <v>0</v>
      </c>
      <c r="H17" s="376">
        <f>'foam off'!H17+'12 35'!I16</f>
        <v>0</v>
      </c>
      <c r="I17" s="377">
        <f t="shared" si="3"/>
        <v>0</v>
      </c>
      <c r="J17" s="376">
        <f>'foam off'!J17+'12 35'!K16</f>
        <v>0</v>
      </c>
      <c r="K17" s="376">
        <f>'foam off'!K17+'12 35'!L16</f>
        <v>0</v>
      </c>
      <c r="L17" s="377">
        <f t="shared" si="4"/>
        <v>0</v>
      </c>
      <c r="M17" s="376">
        <f>'foam off'!M17+'12 35'!Q16</f>
        <v>0</v>
      </c>
      <c r="N17" s="376">
        <f>'foam off'!N17+'12 35'!R16</f>
        <v>0</v>
      </c>
      <c r="O17" s="377">
        <f t="shared" si="5"/>
        <v>0</v>
      </c>
      <c r="P17" s="376">
        <f>'foam off'!P17+'12 35'!T16</f>
        <v>0</v>
      </c>
      <c r="Q17" s="376">
        <f>'foam off'!Q17+'12 35'!U16</f>
        <v>0</v>
      </c>
      <c r="R17" s="377">
        <f t="shared" si="6"/>
        <v>0</v>
      </c>
      <c r="S17" s="376">
        <f>'foam off'!S17+'12 35'!W16</f>
        <v>0</v>
      </c>
      <c r="T17" s="376">
        <f>'foam off'!T17+'12 35'!X16</f>
        <v>0</v>
      </c>
      <c r="U17" s="377">
        <f t="shared" si="7"/>
        <v>0</v>
      </c>
      <c r="V17" s="376">
        <f t="shared" si="8"/>
        <v>0</v>
      </c>
      <c r="W17" s="376">
        <f t="shared" si="9"/>
        <v>0</v>
      </c>
      <c r="X17" s="374">
        <f t="shared" si="10"/>
        <v>0</v>
      </c>
      <c r="Y17" s="376">
        <f>'foam off'!Y17+'12 35'!AF16</f>
        <v>0</v>
      </c>
      <c r="Z17" s="376">
        <f>'foam off'!Z17+'12 35'!AG16</f>
        <v>0</v>
      </c>
      <c r="AA17" s="386">
        <f t="shared" si="11"/>
        <v>0</v>
      </c>
      <c r="AB17" s="376">
        <f>'foam off'!AB17+'12 35'!AI16</f>
        <v>0</v>
      </c>
      <c r="AC17" s="376">
        <f>'foam off'!AC17+'12 35'!AJ16</f>
        <v>0</v>
      </c>
      <c r="AD17" s="386">
        <f t="shared" si="12"/>
        <v>0</v>
      </c>
      <c r="AE17" s="376">
        <f>'foam off'!AE17+'12 35'!AL16</f>
        <v>0</v>
      </c>
      <c r="AF17" s="376">
        <f>'foam off'!AF17+'12 35'!AM16</f>
        <v>0</v>
      </c>
      <c r="AG17" s="386">
        <f t="shared" si="13"/>
        <v>0</v>
      </c>
      <c r="AH17" s="376">
        <f>'foam off'!AH17+'12 35'!AR16</f>
        <v>0</v>
      </c>
      <c r="AI17" s="376">
        <f>'foam off'!AI17+'12 35'!AS16</f>
        <v>0</v>
      </c>
      <c r="AJ17" s="386">
        <f t="shared" si="14"/>
        <v>0</v>
      </c>
      <c r="AK17" s="407">
        <f>'foam off'!AK17+'12 35'!AU16</f>
        <v>0</v>
      </c>
      <c r="AL17" s="376">
        <f>'foam off'!AL17+'12 35'!AV16</f>
        <v>0</v>
      </c>
      <c r="AM17" s="377">
        <f t="shared" si="15"/>
        <v>0</v>
      </c>
      <c r="AN17" s="452">
        <f>'foam off'!AN17+'12 35'!AX16</f>
        <v>0</v>
      </c>
      <c r="AO17" s="376">
        <f>'foam off'!AO17+'12 35'!AY16</f>
        <v>0</v>
      </c>
      <c r="AP17" s="375">
        <f t="shared" si="16"/>
        <v>0</v>
      </c>
      <c r="AQ17" s="373">
        <f t="shared" si="0"/>
        <v>0</v>
      </c>
      <c r="AR17" s="374">
        <f t="shared" si="17"/>
        <v>0</v>
      </c>
      <c r="AS17" s="375">
        <f t="shared" si="18"/>
        <v>0</v>
      </c>
      <c r="AT17" s="373">
        <f t="shared" si="1"/>
        <v>0</v>
      </c>
      <c r="AU17" s="374">
        <f t="shared" si="19"/>
        <v>0</v>
      </c>
      <c r="AV17" s="375">
        <f t="shared" si="20"/>
        <v>0</v>
      </c>
      <c r="AW17" s="380"/>
      <c r="AX17" s="380"/>
      <c r="AY17" s="380"/>
      <c r="AZ17" s="380"/>
      <c r="BA17" s="380"/>
      <c r="BB17" s="380"/>
      <c r="BC17" s="380"/>
      <c r="BD17" s="380"/>
      <c r="BE17" s="380"/>
      <c r="BF17" s="380"/>
      <c r="BG17" s="380"/>
      <c r="BH17" s="380"/>
      <c r="BI17" s="380"/>
      <c r="BJ17" s="380"/>
      <c r="BK17" s="380"/>
      <c r="BL17" s="380"/>
      <c r="BM17" s="380"/>
      <c r="BN17" s="380"/>
    </row>
    <row r="18" spans="1:66" s="383" customFormat="1" ht="33" customHeight="1">
      <c r="A18" s="388">
        <v>12</v>
      </c>
      <c r="B18" s="384">
        <v>51310</v>
      </c>
      <c r="C18" s="385" t="s">
        <v>10</v>
      </c>
      <c r="D18" s="376">
        <f>'foam off'!D18+'12 35'!E17</f>
        <v>0</v>
      </c>
      <c r="E18" s="376">
        <f>'foam off'!E18+'12 35'!F17</f>
        <v>0</v>
      </c>
      <c r="F18" s="386">
        <f t="shared" si="2"/>
        <v>0</v>
      </c>
      <c r="G18" s="376">
        <f>'foam off'!G18+'12 35'!H17</f>
        <v>0</v>
      </c>
      <c r="H18" s="376">
        <f>'foam off'!H18+'12 35'!I17</f>
        <v>0</v>
      </c>
      <c r="I18" s="377">
        <f t="shared" si="3"/>
        <v>0</v>
      </c>
      <c r="J18" s="376">
        <f>'foam off'!J18+'12 35'!K17</f>
        <v>0</v>
      </c>
      <c r="K18" s="376">
        <f>'foam off'!K18+'12 35'!L17</f>
        <v>0</v>
      </c>
      <c r="L18" s="377">
        <f t="shared" si="4"/>
        <v>0</v>
      </c>
      <c r="M18" s="376">
        <f>'foam off'!M18+'12 35'!Q17</f>
        <v>0</v>
      </c>
      <c r="N18" s="376">
        <f>'foam off'!N18+'12 35'!R17</f>
        <v>0</v>
      </c>
      <c r="O18" s="377">
        <f t="shared" si="5"/>
        <v>0</v>
      </c>
      <c r="P18" s="376">
        <f>'foam off'!P18+'12 35'!T17</f>
        <v>0</v>
      </c>
      <c r="Q18" s="376">
        <f>'foam off'!Q18+'12 35'!U17</f>
        <v>0</v>
      </c>
      <c r="R18" s="377">
        <f t="shared" si="6"/>
        <v>0</v>
      </c>
      <c r="S18" s="376">
        <f>'foam off'!S18+'12 35'!W17</f>
        <v>0</v>
      </c>
      <c r="T18" s="376">
        <f>'foam off'!T18+'12 35'!X17</f>
        <v>0</v>
      </c>
      <c r="U18" s="377">
        <f t="shared" si="7"/>
        <v>0</v>
      </c>
      <c r="V18" s="376">
        <f t="shared" si="8"/>
        <v>0</v>
      </c>
      <c r="W18" s="376">
        <f t="shared" si="9"/>
        <v>0</v>
      </c>
      <c r="X18" s="374">
        <f t="shared" si="10"/>
        <v>0</v>
      </c>
      <c r="Y18" s="376">
        <f>'foam off'!Y18+'12 35'!AF17</f>
        <v>0</v>
      </c>
      <c r="Z18" s="376">
        <f>'foam off'!Z18+'12 35'!AG17</f>
        <v>0</v>
      </c>
      <c r="AA18" s="386">
        <f t="shared" si="11"/>
        <v>0</v>
      </c>
      <c r="AB18" s="376">
        <f>'foam off'!AB18+'12 35'!AI17</f>
        <v>0</v>
      </c>
      <c r="AC18" s="376">
        <f>'foam off'!AC18+'12 35'!AJ17</f>
        <v>0</v>
      </c>
      <c r="AD18" s="386">
        <f t="shared" si="12"/>
        <v>0</v>
      </c>
      <c r="AE18" s="376">
        <f>'foam off'!AE18+'12 35'!AL17</f>
        <v>0</v>
      </c>
      <c r="AF18" s="376">
        <f>'foam off'!AF18+'12 35'!AM17</f>
        <v>0</v>
      </c>
      <c r="AG18" s="386">
        <f t="shared" si="13"/>
        <v>0</v>
      </c>
      <c r="AH18" s="376">
        <f>'foam off'!AH18+'12 35'!AR17</f>
        <v>0</v>
      </c>
      <c r="AI18" s="376">
        <f>'foam off'!AI18+'12 35'!AS17</f>
        <v>0</v>
      </c>
      <c r="AJ18" s="386">
        <f t="shared" si="14"/>
        <v>0</v>
      </c>
      <c r="AK18" s="407">
        <f>'foam off'!AK18+'12 35'!AU17</f>
        <v>0</v>
      </c>
      <c r="AL18" s="376">
        <f>'foam off'!AL18+'12 35'!AV17</f>
        <v>0</v>
      </c>
      <c r="AM18" s="377">
        <f t="shared" si="15"/>
        <v>0</v>
      </c>
      <c r="AN18" s="452">
        <f>'foam off'!AN18+'12 35'!AX17</f>
        <v>0</v>
      </c>
      <c r="AO18" s="376">
        <f>'foam off'!AO18+'12 35'!AY17</f>
        <v>0</v>
      </c>
      <c r="AP18" s="375">
        <f t="shared" si="16"/>
        <v>0</v>
      </c>
      <c r="AQ18" s="373">
        <f t="shared" si="0"/>
        <v>0</v>
      </c>
      <c r="AR18" s="374">
        <f t="shared" si="17"/>
        <v>0</v>
      </c>
      <c r="AS18" s="375">
        <f t="shared" si="18"/>
        <v>0</v>
      </c>
      <c r="AT18" s="373">
        <f t="shared" si="1"/>
        <v>0</v>
      </c>
      <c r="AU18" s="374">
        <f t="shared" si="19"/>
        <v>0</v>
      </c>
      <c r="AV18" s="375">
        <f t="shared" si="20"/>
        <v>0</v>
      </c>
      <c r="AW18" s="380"/>
      <c r="AX18" s="380"/>
      <c r="AY18" s="380"/>
      <c r="AZ18" s="380"/>
      <c r="BA18" s="380"/>
      <c r="BB18" s="380"/>
      <c r="BC18" s="380"/>
      <c r="BD18" s="380"/>
      <c r="BE18" s="380"/>
      <c r="BF18" s="380"/>
      <c r="BG18" s="380"/>
      <c r="BH18" s="380"/>
      <c r="BI18" s="380"/>
      <c r="BJ18" s="380"/>
      <c r="BK18" s="380"/>
      <c r="BL18" s="380"/>
      <c r="BM18" s="380"/>
      <c r="BN18" s="380"/>
    </row>
    <row r="19" spans="1:66" s="383" customFormat="1" ht="33" customHeight="1">
      <c r="A19" s="388">
        <v>13</v>
      </c>
      <c r="B19" s="384">
        <v>51311</v>
      </c>
      <c r="C19" s="385" t="s">
        <v>41</v>
      </c>
      <c r="D19" s="376">
        <f>'foam off'!D19+'12 35'!E18</f>
        <v>0</v>
      </c>
      <c r="E19" s="376">
        <f>'foam off'!E19+'12 35'!F18</f>
        <v>0</v>
      </c>
      <c r="F19" s="386">
        <f t="shared" si="2"/>
        <v>0</v>
      </c>
      <c r="G19" s="376">
        <f>'foam off'!G19+'12 35'!H18</f>
        <v>0</v>
      </c>
      <c r="H19" s="376">
        <f>'foam off'!H19+'12 35'!I18</f>
        <v>0</v>
      </c>
      <c r="I19" s="377">
        <f t="shared" si="3"/>
        <v>0</v>
      </c>
      <c r="J19" s="376">
        <f>'foam off'!J19+'12 35'!K18</f>
        <v>0</v>
      </c>
      <c r="K19" s="376">
        <f>'foam off'!K19+'12 35'!L18</f>
        <v>0</v>
      </c>
      <c r="L19" s="377">
        <f t="shared" si="4"/>
        <v>0</v>
      </c>
      <c r="M19" s="376">
        <f>'foam off'!M19+'12 35'!Q18</f>
        <v>0</v>
      </c>
      <c r="N19" s="376">
        <f>'foam off'!N19+'12 35'!R18</f>
        <v>0</v>
      </c>
      <c r="O19" s="377">
        <f t="shared" si="5"/>
        <v>0</v>
      </c>
      <c r="P19" s="376">
        <f>'foam off'!P19+'12 35'!T18</f>
        <v>0</v>
      </c>
      <c r="Q19" s="376">
        <f>'foam off'!Q19+'12 35'!U18</f>
        <v>0</v>
      </c>
      <c r="R19" s="377">
        <f t="shared" si="6"/>
        <v>0</v>
      </c>
      <c r="S19" s="376">
        <f>'foam off'!S19+'12 35'!W18</f>
        <v>0</v>
      </c>
      <c r="T19" s="376">
        <f>'foam off'!T19+'12 35'!X18</f>
        <v>0</v>
      </c>
      <c r="U19" s="377">
        <f t="shared" si="7"/>
        <v>0</v>
      </c>
      <c r="V19" s="376">
        <f t="shared" si="8"/>
        <v>0</v>
      </c>
      <c r="W19" s="376">
        <f t="shared" si="9"/>
        <v>0</v>
      </c>
      <c r="X19" s="374">
        <f t="shared" si="10"/>
        <v>0</v>
      </c>
      <c r="Y19" s="376">
        <f>'foam off'!Y19+'12 35'!AF18</f>
        <v>0</v>
      </c>
      <c r="Z19" s="376">
        <f>'foam off'!Z19+'12 35'!AG18</f>
        <v>0</v>
      </c>
      <c r="AA19" s="386">
        <f t="shared" si="11"/>
        <v>0</v>
      </c>
      <c r="AB19" s="376">
        <f>'foam off'!AB19+'12 35'!AI18</f>
        <v>0</v>
      </c>
      <c r="AC19" s="376">
        <f>'foam off'!AC19+'12 35'!AJ18</f>
        <v>0</v>
      </c>
      <c r="AD19" s="386">
        <f t="shared" si="12"/>
        <v>0</v>
      </c>
      <c r="AE19" s="376">
        <f>'foam off'!AE19+'12 35'!AL18</f>
        <v>0</v>
      </c>
      <c r="AF19" s="376">
        <f>'foam off'!AF19+'12 35'!AM18</f>
        <v>0</v>
      </c>
      <c r="AG19" s="386">
        <f t="shared" si="13"/>
        <v>0</v>
      </c>
      <c r="AH19" s="376">
        <f>'foam off'!AH19+'12 35'!AR18</f>
        <v>0</v>
      </c>
      <c r="AI19" s="376">
        <f>'foam off'!AI19+'12 35'!AS18</f>
        <v>0</v>
      </c>
      <c r="AJ19" s="386">
        <f t="shared" si="14"/>
        <v>0</v>
      </c>
      <c r="AK19" s="407">
        <f>'foam off'!AK19+'12 35'!AU18</f>
        <v>0</v>
      </c>
      <c r="AL19" s="376">
        <f>'foam off'!AL19+'12 35'!AV18</f>
        <v>0</v>
      </c>
      <c r="AM19" s="377">
        <f t="shared" si="15"/>
        <v>0</v>
      </c>
      <c r="AN19" s="452">
        <f>'foam off'!AN19+'12 35'!AX18</f>
        <v>0</v>
      </c>
      <c r="AO19" s="376">
        <f>'foam off'!AO19+'12 35'!AY18</f>
        <v>0</v>
      </c>
      <c r="AP19" s="375">
        <f t="shared" si="16"/>
        <v>0</v>
      </c>
      <c r="AQ19" s="373">
        <f t="shared" si="0"/>
        <v>0</v>
      </c>
      <c r="AR19" s="374">
        <f t="shared" si="17"/>
        <v>0</v>
      </c>
      <c r="AS19" s="375">
        <f t="shared" si="18"/>
        <v>0</v>
      </c>
      <c r="AT19" s="373">
        <f t="shared" si="1"/>
        <v>0</v>
      </c>
      <c r="AU19" s="374">
        <f t="shared" si="19"/>
        <v>0</v>
      </c>
      <c r="AV19" s="375">
        <f t="shared" si="20"/>
        <v>0</v>
      </c>
      <c r="AW19" s="380"/>
      <c r="AX19" s="380"/>
      <c r="AY19" s="380"/>
      <c r="AZ19" s="380"/>
      <c r="BA19" s="380"/>
      <c r="BB19" s="380"/>
      <c r="BC19" s="380"/>
      <c r="BD19" s="380"/>
      <c r="BE19" s="380"/>
      <c r="BF19" s="380"/>
      <c r="BG19" s="380"/>
      <c r="BH19" s="380"/>
      <c r="BI19" s="380"/>
      <c r="BJ19" s="380"/>
      <c r="BK19" s="380"/>
      <c r="BL19" s="380"/>
      <c r="BM19" s="380"/>
      <c r="BN19" s="380"/>
    </row>
    <row r="20" spans="1:66" s="383" customFormat="1" ht="33" customHeight="1">
      <c r="A20" s="388">
        <v>14</v>
      </c>
      <c r="B20" s="384">
        <v>51312</v>
      </c>
      <c r="C20" s="385" t="s">
        <v>62</v>
      </c>
      <c r="D20" s="376">
        <f>'foam off'!D20+'12 35'!E19</f>
        <v>50000</v>
      </c>
      <c r="E20" s="376">
        <f>'foam off'!E20+'12 35'!F19</f>
        <v>0</v>
      </c>
      <c r="F20" s="386">
        <f t="shared" si="2"/>
        <v>50000</v>
      </c>
      <c r="G20" s="376">
        <f>'foam off'!G20+'12 35'!H19</f>
        <v>0</v>
      </c>
      <c r="H20" s="376">
        <f>'foam off'!H20+'12 35'!I19</f>
        <v>0</v>
      </c>
      <c r="I20" s="377">
        <f t="shared" si="3"/>
        <v>0</v>
      </c>
      <c r="J20" s="376">
        <f>'foam off'!J20+'12 35'!K19</f>
        <v>0</v>
      </c>
      <c r="K20" s="376">
        <f>'foam off'!K20+'12 35'!L19</f>
        <v>0</v>
      </c>
      <c r="L20" s="377">
        <f t="shared" si="4"/>
        <v>0</v>
      </c>
      <c r="M20" s="376">
        <f>'foam off'!M20+'12 35'!Q19</f>
        <v>50000</v>
      </c>
      <c r="N20" s="376">
        <f>'foam off'!N20+'12 35'!R19</f>
        <v>0</v>
      </c>
      <c r="O20" s="377">
        <f t="shared" si="5"/>
        <v>50000</v>
      </c>
      <c r="P20" s="376">
        <f>'foam off'!P20+'12 35'!T19</f>
        <v>0</v>
      </c>
      <c r="Q20" s="376">
        <f>'foam off'!Q20+'12 35'!U19</f>
        <v>0</v>
      </c>
      <c r="R20" s="377">
        <f t="shared" si="6"/>
        <v>0</v>
      </c>
      <c r="S20" s="376">
        <f>'foam off'!S20+'12 35'!W19</f>
        <v>50000</v>
      </c>
      <c r="T20" s="376">
        <f>'foam off'!T20+'12 35'!X19</f>
        <v>0</v>
      </c>
      <c r="U20" s="377">
        <f t="shared" si="7"/>
        <v>50000</v>
      </c>
      <c r="V20" s="376">
        <f t="shared" si="8"/>
        <v>150000</v>
      </c>
      <c r="W20" s="376">
        <f t="shared" si="9"/>
        <v>0</v>
      </c>
      <c r="X20" s="374">
        <f t="shared" si="10"/>
        <v>150000</v>
      </c>
      <c r="Y20" s="376">
        <f>'foam off'!Y20+'12 35'!AF19</f>
        <v>0</v>
      </c>
      <c r="Z20" s="376">
        <f>'foam off'!Z20+'12 35'!AG19</f>
        <v>0</v>
      </c>
      <c r="AA20" s="386">
        <f t="shared" si="11"/>
        <v>0</v>
      </c>
      <c r="AB20" s="376">
        <f>'foam off'!AB20+'12 35'!AI19</f>
        <v>50000</v>
      </c>
      <c r="AC20" s="376">
        <f>'foam off'!AC20+'12 35'!AJ19</f>
        <v>0</v>
      </c>
      <c r="AD20" s="386">
        <f t="shared" si="12"/>
        <v>50000</v>
      </c>
      <c r="AE20" s="376">
        <f>'foam off'!AE20+'12 35'!AL19</f>
        <v>0</v>
      </c>
      <c r="AF20" s="376">
        <f>'foam off'!AF20+'12 35'!AM19</f>
        <v>0</v>
      </c>
      <c r="AG20" s="386">
        <f t="shared" si="13"/>
        <v>0</v>
      </c>
      <c r="AH20" s="376">
        <f>'foam off'!AH20+'12 35'!AR19</f>
        <v>0</v>
      </c>
      <c r="AI20" s="376">
        <f>'foam off'!AI20+'12 35'!AS19</f>
        <v>0</v>
      </c>
      <c r="AJ20" s="386">
        <f t="shared" si="14"/>
        <v>0</v>
      </c>
      <c r="AK20" s="407">
        <f>'foam off'!AK20+'12 35'!AU19</f>
        <v>0</v>
      </c>
      <c r="AL20" s="376">
        <f>'foam off'!AL20+'12 35'!AV19</f>
        <v>0</v>
      </c>
      <c r="AM20" s="377">
        <f t="shared" si="15"/>
        <v>0</v>
      </c>
      <c r="AN20" s="452">
        <f>'foam off'!AN20+'12 35'!AX19</f>
        <v>0</v>
      </c>
      <c r="AO20" s="376">
        <f>'foam off'!AO20+'12 35'!AY19</f>
        <v>0</v>
      </c>
      <c r="AP20" s="375">
        <f t="shared" si="16"/>
        <v>0</v>
      </c>
      <c r="AQ20" s="373">
        <f t="shared" si="0"/>
        <v>50000</v>
      </c>
      <c r="AR20" s="374">
        <f t="shared" si="17"/>
        <v>0</v>
      </c>
      <c r="AS20" s="375">
        <f t="shared" si="18"/>
        <v>50000</v>
      </c>
      <c r="AT20" s="373">
        <f t="shared" si="1"/>
        <v>200000</v>
      </c>
      <c r="AU20" s="374">
        <f t="shared" si="19"/>
        <v>0</v>
      </c>
      <c r="AV20" s="375">
        <f t="shared" si="20"/>
        <v>200000</v>
      </c>
      <c r="AW20" s="380"/>
      <c r="AX20" s="380"/>
      <c r="AY20" s="380"/>
      <c r="AZ20" s="380"/>
      <c r="BA20" s="380"/>
      <c r="BB20" s="380"/>
      <c r="BC20" s="380"/>
      <c r="BD20" s="380"/>
      <c r="BE20" s="380"/>
      <c r="BF20" s="380"/>
      <c r="BG20" s="380"/>
      <c r="BH20" s="380"/>
      <c r="BI20" s="380"/>
      <c r="BJ20" s="380"/>
      <c r="BK20" s="380"/>
      <c r="BL20" s="380"/>
      <c r="BM20" s="380"/>
      <c r="BN20" s="380"/>
    </row>
    <row r="21" spans="1:66" s="383" customFormat="1" ht="33" customHeight="1">
      <c r="A21" s="388">
        <v>15</v>
      </c>
      <c r="B21" s="384">
        <v>51313</v>
      </c>
      <c r="C21" s="385" t="s">
        <v>11</v>
      </c>
      <c r="D21" s="376">
        <f>'foam off'!D21+'12 35'!E20</f>
        <v>0</v>
      </c>
      <c r="E21" s="376">
        <f>'foam off'!E21+'12 35'!F20</f>
        <v>0</v>
      </c>
      <c r="F21" s="386">
        <f t="shared" si="2"/>
        <v>0</v>
      </c>
      <c r="G21" s="376">
        <f>'foam off'!G21+'12 35'!H20</f>
        <v>0</v>
      </c>
      <c r="H21" s="376">
        <f>'foam off'!H21+'12 35'!I20</f>
        <v>0</v>
      </c>
      <c r="I21" s="377">
        <f t="shared" si="3"/>
        <v>0</v>
      </c>
      <c r="J21" s="376">
        <f>'foam off'!J21+'12 35'!K20</f>
        <v>0</v>
      </c>
      <c r="K21" s="376">
        <f>'foam off'!K21+'12 35'!L20</f>
        <v>0</v>
      </c>
      <c r="L21" s="377">
        <f t="shared" si="4"/>
        <v>0</v>
      </c>
      <c r="M21" s="376">
        <f>'foam off'!M21+'12 35'!Q20</f>
        <v>0</v>
      </c>
      <c r="N21" s="376">
        <f>'foam off'!N21+'12 35'!R20</f>
        <v>0</v>
      </c>
      <c r="O21" s="377">
        <f t="shared" si="5"/>
        <v>0</v>
      </c>
      <c r="P21" s="376">
        <f>'foam off'!P21+'12 35'!T20</f>
        <v>0</v>
      </c>
      <c r="Q21" s="376">
        <f>'foam off'!Q21+'12 35'!U20</f>
        <v>0</v>
      </c>
      <c r="R21" s="377">
        <f t="shared" si="6"/>
        <v>0</v>
      </c>
      <c r="S21" s="376">
        <f>'foam off'!S21+'12 35'!W20</f>
        <v>0</v>
      </c>
      <c r="T21" s="376">
        <f>'foam off'!T21+'12 35'!X20</f>
        <v>0</v>
      </c>
      <c r="U21" s="377">
        <f t="shared" si="7"/>
        <v>0</v>
      </c>
      <c r="V21" s="376">
        <f t="shared" si="8"/>
        <v>0</v>
      </c>
      <c r="W21" s="376">
        <f t="shared" si="9"/>
        <v>0</v>
      </c>
      <c r="X21" s="374">
        <f t="shared" si="10"/>
        <v>0</v>
      </c>
      <c r="Y21" s="376">
        <f>'foam off'!Y21+'12 35'!AF20</f>
        <v>0</v>
      </c>
      <c r="Z21" s="376">
        <f>'foam off'!Z21+'12 35'!AG20</f>
        <v>0</v>
      </c>
      <c r="AA21" s="386">
        <f t="shared" si="11"/>
        <v>0</v>
      </c>
      <c r="AB21" s="376">
        <f>'foam off'!AB21+'12 35'!AI20</f>
        <v>0</v>
      </c>
      <c r="AC21" s="376">
        <f>'foam off'!AC21+'12 35'!AJ20</f>
        <v>0</v>
      </c>
      <c r="AD21" s="386">
        <f t="shared" si="12"/>
        <v>0</v>
      </c>
      <c r="AE21" s="376">
        <f>'foam off'!AE21+'12 35'!AL20</f>
        <v>0</v>
      </c>
      <c r="AF21" s="376">
        <f>'foam off'!AF21+'12 35'!AM20</f>
        <v>0</v>
      </c>
      <c r="AG21" s="386">
        <f t="shared" si="13"/>
        <v>0</v>
      </c>
      <c r="AH21" s="376">
        <f>'foam off'!AH21+'12 35'!AR20</f>
        <v>0</v>
      </c>
      <c r="AI21" s="376">
        <f>'foam off'!AI21+'12 35'!AS20</f>
        <v>0</v>
      </c>
      <c r="AJ21" s="386">
        <f t="shared" si="14"/>
        <v>0</v>
      </c>
      <c r="AK21" s="407">
        <f>'foam off'!AK21+'12 35'!AU20</f>
        <v>0</v>
      </c>
      <c r="AL21" s="376">
        <f>'foam off'!AL21+'12 35'!AV20</f>
        <v>0</v>
      </c>
      <c r="AM21" s="377">
        <f t="shared" si="15"/>
        <v>0</v>
      </c>
      <c r="AN21" s="452">
        <f>'foam off'!AN21+'12 35'!AX20</f>
        <v>0</v>
      </c>
      <c r="AO21" s="376">
        <f>'foam off'!AO21+'12 35'!AY20</f>
        <v>0</v>
      </c>
      <c r="AP21" s="375">
        <f t="shared" si="16"/>
        <v>0</v>
      </c>
      <c r="AQ21" s="373">
        <f t="shared" si="0"/>
        <v>0</v>
      </c>
      <c r="AR21" s="374">
        <f t="shared" si="17"/>
        <v>0</v>
      </c>
      <c r="AS21" s="375">
        <f t="shared" si="18"/>
        <v>0</v>
      </c>
      <c r="AT21" s="373">
        <f t="shared" si="1"/>
        <v>0</v>
      </c>
      <c r="AU21" s="374">
        <f t="shared" si="19"/>
        <v>0</v>
      </c>
      <c r="AV21" s="375">
        <f t="shared" si="20"/>
        <v>0</v>
      </c>
      <c r="AW21" s="380"/>
      <c r="AX21" s="380"/>
      <c r="AY21" s="380"/>
      <c r="AZ21" s="380"/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  <c r="BK21" s="380"/>
      <c r="BL21" s="380"/>
      <c r="BM21" s="380"/>
      <c r="BN21" s="380"/>
    </row>
    <row r="22" spans="1:66" s="383" customFormat="1" ht="33" customHeight="1">
      <c r="A22" s="388">
        <v>16</v>
      </c>
      <c r="B22" s="384">
        <v>51314</v>
      </c>
      <c r="C22" s="385" t="s">
        <v>12</v>
      </c>
      <c r="D22" s="376">
        <f>'foam off'!D22+'12 35'!E21</f>
        <v>0</v>
      </c>
      <c r="E22" s="376">
        <f>'foam off'!E22+'12 35'!F21</f>
        <v>0</v>
      </c>
      <c r="F22" s="386">
        <f t="shared" si="2"/>
        <v>0</v>
      </c>
      <c r="G22" s="376">
        <f>'foam off'!G22+'12 35'!H21</f>
        <v>0</v>
      </c>
      <c r="H22" s="376">
        <f>'foam off'!H22+'12 35'!I21</f>
        <v>0</v>
      </c>
      <c r="I22" s="377">
        <f t="shared" si="3"/>
        <v>0</v>
      </c>
      <c r="J22" s="376">
        <f>'foam off'!J22+'12 35'!K21</f>
        <v>0</v>
      </c>
      <c r="K22" s="376">
        <f>'foam off'!K22+'12 35'!L21</f>
        <v>0</v>
      </c>
      <c r="L22" s="377">
        <f t="shared" si="4"/>
        <v>0</v>
      </c>
      <c r="M22" s="376">
        <f>'foam off'!M22+'12 35'!Q21</f>
        <v>0</v>
      </c>
      <c r="N22" s="376">
        <f>'foam off'!N22+'12 35'!R21</f>
        <v>0</v>
      </c>
      <c r="O22" s="377">
        <f t="shared" si="5"/>
        <v>0</v>
      </c>
      <c r="P22" s="376">
        <f>'foam off'!P22+'12 35'!T21</f>
        <v>0</v>
      </c>
      <c r="Q22" s="376">
        <f>'foam off'!Q22+'12 35'!U21</f>
        <v>0</v>
      </c>
      <c r="R22" s="377">
        <f t="shared" si="6"/>
        <v>0</v>
      </c>
      <c r="S22" s="376">
        <f>'foam off'!S22+'12 35'!W21</f>
        <v>0</v>
      </c>
      <c r="T22" s="376">
        <f>'foam off'!T22+'12 35'!X21</f>
        <v>0</v>
      </c>
      <c r="U22" s="377">
        <f t="shared" si="7"/>
        <v>0</v>
      </c>
      <c r="V22" s="376">
        <f t="shared" si="8"/>
        <v>0</v>
      </c>
      <c r="W22" s="376">
        <f t="shared" si="9"/>
        <v>0</v>
      </c>
      <c r="X22" s="374">
        <f t="shared" si="10"/>
        <v>0</v>
      </c>
      <c r="Y22" s="376">
        <f>'foam off'!Y22+'12 35'!AF21</f>
        <v>0</v>
      </c>
      <c r="Z22" s="376">
        <f>'foam off'!Z22+'12 35'!AG21</f>
        <v>0</v>
      </c>
      <c r="AA22" s="386">
        <f t="shared" si="11"/>
        <v>0</v>
      </c>
      <c r="AB22" s="376">
        <f>'foam off'!AB22+'12 35'!AI21</f>
        <v>0</v>
      </c>
      <c r="AC22" s="376">
        <f>'foam off'!AC22+'12 35'!AJ21</f>
        <v>0</v>
      </c>
      <c r="AD22" s="386">
        <f t="shared" si="12"/>
        <v>0</v>
      </c>
      <c r="AE22" s="376">
        <f>'foam off'!AE22+'12 35'!AL21</f>
        <v>0</v>
      </c>
      <c r="AF22" s="376">
        <f>'foam off'!AF22+'12 35'!AM21</f>
        <v>0</v>
      </c>
      <c r="AG22" s="386">
        <f t="shared" si="13"/>
        <v>0</v>
      </c>
      <c r="AH22" s="376">
        <f>'foam off'!AH22+'12 35'!AR21</f>
        <v>0</v>
      </c>
      <c r="AI22" s="376">
        <f>'foam off'!AI22+'12 35'!AS21</f>
        <v>0</v>
      </c>
      <c r="AJ22" s="386">
        <f t="shared" si="14"/>
        <v>0</v>
      </c>
      <c r="AK22" s="407">
        <f>'foam off'!AK22+'12 35'!AU21</f>
        <v>0</v>
      </c>
      <c r="AL22" s="376">
        <f>'foam off'!AL22+'12 35'!AV21</f>
        <v>0</v>
      </c>
      <c r="AM22" s="377">
        <f t="shared" si="15"/>
        <v>0</v>
      </c>
      <c r="AN22" s="452">
        <f>'foam off'!AN22+'12 35'!AX21</f>
        <v>0</v>
      </c>
      <c r="AO22" s="376">
        <f>'foam off'!AO22+'12 35'!AY21</f>
        <v>0</v>
      </c>
      <c r="AP22" s="375">
        <f t="shared" si="16"/>
        <v>0</v>
      </c>
      <c r="AQ22" s="373">
        <f t="shared" si="0"/>
        <v>0</v>
      </c>
      <c r="AR22" s="374">
        <f t="shared" si="17"/>
        <v>0</v>
      </c>
      <c r="AS22" s="375">
        <f t="shared" si="18"/>
        <v>0</v>
      </c>
      <c r="AT22" s="373">
        <f t="shared" si="1"/>
        <v>0</v>
      </c>
      <c r="AU22" s="374">
        <f t="shared" si="19"/>
        <v>0</v>
      </c>
      <c r="AV22" s="375">
        <f t="shared" si="20"/>
        <v>0</v>
      </c>
      <c r="AW22" s="380"/>
      <c r="AX22" s="380"/>
      <c r="AY22" s="380"/>
      <c r="AZ22" s="380"/>
      <c r="BA22" s="380"/>
      <c r="BB22" s="380"/>
      <c r="BC22" s="380"/>
      <c r="BD22" s="380"/>
      <c r="BE22" s="380"/>
      <c r="BF22" s="380"/>
      <c r="BG22" s="380"/>
      <c r="BH22" s="380"/>
      <c r="BI22" s="380"/>
      <c r="BJ22" s="380"/>
      <c r="BK22" s="380"/>
      <c r="BL22" s="380"/>
      <c r="BM22" s="380"/>
      <c r="BN22" s="380"/>
    </row>
    <row r="23" spans="1:66" s="383" customFormat="1" ht="33" customHeight="1">
      <c r="A23" s="388">
        <v>17</v>
      </c>
      <c r="B23" s="384">
        <v>51315</v>
      </c>
      <c r="C23" s="385" t="s">
        <v>59</v>
      </c>
      <c r="D23" s="376">
        <f>'foam off'!D23+'12 35'!E22</f>
        <v>0</v>
      </c>
      <c r="E23" s="376">
        <f>'foam off'!E23+'12 35'!F22</f>
        <v>0</v>
      </c>
      <c r="F23" s="386">
        <f t="shared" si="2"/>
        <v>0</v>
      </c>
      <c r="G23" s="376">
        <f>'foam off'!G23+'12 35'!H22</f>
        <v>0</v>
      </c>
      <c r="H23" s="376">
        <f>'foam off'!H23+'12 35'!I22</f>
        <v>0</v>
      </c>
      <c r="I23" s="377">
        <f t="shared" si="3"/>
        <v>0</v>
      </c>
      <c r="J23" s="376">
        <f>'foam off'!J23+'12 35'!K22</f>
        <v>0</v>
      </c>
      <c r="K23" s="376">
        <f>'foam off'!K23+'12 35'!L22</f>
        <v>0</v>
      </c>
      <c r="L23" s="377">
        <f t="shared" si="4"/>
        <v>0</v>
      </c>
      <c r="M23" s="376">
        <f>'foam off'!M23+'12 35'!Q22</f>
        <v>0</v>
      </c>
      <c r="N23" s="376">
        <f>'foam off'!N23+'12 35'!R22</f>
        <v>0</v>
      </c>
      <c r="O23" s="377">
        <f t="shared" si="5"/>
        <v>0</v>
      </c>
      <c r="P23" s="376">
        <f>'foam off'!P23+'12 35'!T22</f>
        <v>0</v>
      </c>
      <c r="Q23" s="376">
        <f>'foam off'!Q23+'12 35'!U22</f>
        <v>0</v>
      </c>
      <c r="R23" s="377">
        <f t="shared" si="6"/>
        <v>0</v>
      </c>
      <c r="S23" s="376">
        <f>'foam off'!S23+'12 35'!W22</f>
        <v>0</v>
      </c>
      <c r="T23" s="376">
        <f>'foam off'!T23+'12 35'!X22</f>
        <v>0</v>
      </c>
      <c r="U23" s="377">
        <f t="shared" si="7"/>
        <v>0</v>
      </c>
      <c r="V23" s="376">
        <f t="shared" si="8"/>
        <v>0</v>
      </c>
      <c r="W23" s="376">
        <f t="shared" si="9"/>
        <v>0</v>
      </c>
      <c r="X23" s="374">
        <f t="shared" si="10"/>
        <v>0</v>
      </c>
      <c r="Y23" s="376">
        <f>'foam off'!Y23+'12 35'!AF22</f>
        <v>0</v>
      </c>
      <c r="Z23" s="376">
        <f>'foam off'!Z23+'12 35'!AG22</f>
        <v>0</v>
      </c>
      <c r="AA23" s="386">
        <f t="shared" si="11"/>
        <v>0</v>
      </c>
      <c r="AB23" s="376">
        <f>'foam off'!AB23+'12 35'!AI22</f>
        <v>0</v>
      </c>
      <c r="AC23" s="376">
        <f>'foam off'!AC23+'12 35'!AJ22</f>
        <v>0</v>
      </c>
      <c r="AD23" s="386">
        <f t="shared" si="12"/>
        <v>0</v>
      </c>
      <c r="AE23" s="376">
        <f>'foam off'!AE23+'12 35'!AL22</f>
        <v>0</v>
      </c>
      <c r="AF23" s="376">
        <f>'foam off'!AF23+'12 35'!AM22</f>
        <v>0</v>
      </c>
      <c r="AG23" s="386">
        <f t="shared" si="13"/>
        <v>0</v>
      </c>
      <c r="AH23" s="376">
        <f>'foam off'!AH23+'12 35'!AR22</f>
        <v>0</v>
      </c>
      <c r="AI23" s="376">
        <f>'foam off'!AI23+'12 35'!AS22</f>
        <v>0</v>
      </c>
      <c r="AJ23" s="386">
        <f t="shared" si="14"/>
        <v>0</v>
      </c>
      <c r="AK23" s="407">
        <f>'foam off'!AK23+'12 35'!AU22</f>
        <v>0</v>
      </c>
      <c r="AL23" s="376">
        <f>'foam off'!AL23+'12 35'!AV22</f>
        <v>0</v>
      </c>
      <c r="AM23" s="377">
        <f t="shared" si="15"/>
        <v>0</v>
      </c>
      <c r="AN23" s="452">
        <f>'foam off'!AN23+'12 35'!AX22</f>
        <v>0</v>
      </c>
      <c r="AO23" s="376">
        <f>'foam off'!AO23+'12 35'!AY22</f>
        <v>0</v>
      </c>
      <c r="AP23" s="375">
        <f t="shared" si="16"/>
        <v>0</v>
      </c>
      <c r="AQ23" s="373">
        <f t="shared" si="0"/>
        <v>0</v>
      </c>
      <c r="AR23" s="374">
        <f t="shared" si="17"/>
        <v>0</v>
      </c>
      <c r="AS23" s="375">
        <f t="shared" si="18"/>
        <v>0</v>
      </c>
      <c r="AT23" s="373">
        <f t="shared" si="1"/>
        <v>0</v>
      </c>
      <c r="AU23" s="374">
        <f t="shared" si="19"/>
        <v>0</v>
      </c>
      <c r="AV23" s="375">
        <f t="shared" si="20"/>
        <v>0</v>
      </c>
      <c r="AW23" s="380"/>
      <c r="AX23" s="380"/>
      <c r="AY23" s="380"/>
      <c r="AZ23" s="380"/>
      <c r="BA23" s="380"/>
      <c r="BB23" s="380"/>
      <c r="BC23" s="380"/>
      <c r="BD23" s="380"/>
      <c r="BE23" s="380"/>
      <c r="BF23" s="380"/>
      <c r="BG23" s="380"/>
      <c r="BH23" s="380"/>
      <c r="BI23" s="380"/>
      <c r="BJ23" s="380"/>
      <c r="BK23" s="380"/>
      <c r="BL23" s="380"/>
      <c r="BM23" s="380"/>
      <c r="BN23" s="380"/>
    </row>
    <row r="24" spans="1:66" s="383" customFormat="1" ht="33" customHeight="1">
      <c r="A24" s="388">
        <v>18</v>
      </c>
      <c r="B24" s="384">
        <v>51399</v>
      </c>
      <c r="C24" s="385" t="s">
        <v>13</v>
      </c>
      <c r="D24" s="376">
        <f>'foam off'!D24+'12 35'!E23</f>
        <v>10154</v>
      </c>
      <c r="E24" s="376">
        <f>'foam off'!E24+'12 35'!F23</f>
        <v>2880</v>
      </c>
      <c r="F24" s="386">
        <f t="shared" si="2"/>
        <v>7274</v>
      </c>
      <c r="G24" s="376">
        <f>'foam off'!G24+'12 35'!H23</f>
        <v>15548</v>
      </c>
      <c r="H24" s="376">
        <f>'foam off'!H24+'12 35'!I23</f>
        <v>1760</v>
      </c>
      <c r="I24" s="377">
        <f t="shared" si="3"/>
        <v>13788</v>
      </c>
      <c r="J24" s="376">
        <f>'foam off'!J24+'12 35'!K23</f>
        <v>7691</v>
      </c>
      <c r="K24" s="376">
        <f>'foam off'!K24+'12 35'!L23</f>
        <v>3220</v>
      </c>
      <c r="L24" s="377">
        <f t="shared" si="4"/>
        <v>4471</v>
      </c>
      <c r="M24" s="376">
        <f>'foam off'!M24+'12 35'!Q23</f>
        <v>18893</v>
      </c>
      <c r="N24" s="376">
        <f>'foam off'!N24+'12 35'!R23</f>
        <v>-3220</v>
      </c>
      <c r="O24" s="377">
        <f t="shared" si="5"/>
        <v>22113</v>
      </c>
      <c r="P24" s="376">
        <f>'foam off'!P24+'12 35'!T23</f>
        <v>7980.8</v>
      </c>
      <c r="Q24" s="376">
        <f>'foam off'!Q24+'12 35'!U23</f>
        <v>0</v>
      </c>
      <c r="R24" s="377">
        <f t="shared" si="6"/>
        <v>7980.8</v>
      </c>
      <c r="S24" s="376">
        <f>'foam off'!S24+'12 35'!W23</f>
        <v>8701</v>
      </c>
      <c r="T24" s="376">
        <f>'foam off'!T24+'12 35'!X23</f>
        <v>0</v>
      </c>
      <c r="U24" s="377">
        <f t="shared" si="7"/>
        <v>8701</v>
      </c>
      <c r="V24" s="376">
        <f t="shared" si="8"/>
        <v>68967.8</v>
      </c>
      <c r="W24" s="376">
        <f t="shared" si="9"/>
        <v>4640</v>
      </c>
      <c r="X24" s="374">
        <f t="shared" si="10"/>
        <v>64327.8</v>
      </c>
      <c r="Y24" s="376">
        <f>'foam off'!Y24+'12 35'!AF23</f>
        <v>8954</v>
      </c>
      <c r="Z24" s="376">
        <f>'foam off'!Z24+'12 35'!AG23</f>
        <v>0</v>
      </c>
      <c r="AA24" s="386">
        <f t="shared" si="11"/>
        <v>8954</v>
      </c>
      <c r="AB24" s="376">
        <f>'foam off'!AB24+'12 35'!AI23</f>
        <v>6599</v>
      </c>
      <c r="AC24" s="376">
        <f>'foam off'!AC24+'12 35'!AJ23</f>
        <v>0</v>
      </c>
      <c r="AD24" s="386">
        <f t="shared" si="12"/>
        <v>6599</v>
      </c>
      <c r="AE24" s="376">
        <f>'foam off'!AE24+'12 35'!AL23</f>
        <v>13359.85</v>
      </c>
      <c r="AF24" s="376">
        <f>'foam off'!AF24+'12 35'!AM23</f>
        <v>0</v>
      </c>
      <c r="AG24" s="386">
        <f t="shared" si="13"/>
        <v>13359.85</v>
      </c>
      <c r="AH24" s="376">
        <f>'foam off'!AH24+'12 35'!AR23</f>
        <v>7175</v>
      </c>
      <c r="AI24" s="376">
        <f>'foam off'!AI24+'12 35'!AS23</f>
        <v>0</v>
      </c>
      <c r="AJ24" s="386">
        <f t="shared" si="14"/>
        <v>7175</v>
      </c>
      <c r="AK24" s="407">
        <f>'foam off'!AK24+'12 35'!AU23</f>
        <v>23736</v>
      </c>
      <c r="AL24" s="376">
        <f>'foam off'!AL24+'12 35'!AV23</f>
        <v>0</v>
      </c>
      <c r="AM24" s="377">
        <f t="shared" si="15"/>
        <v>23736</v>
      </c>
      <c r="AN24" s="452">
        <f>'foam off'!AN24+'12 35'!AX23</f>
        <v>7904</v>
      </c>
      <c r="AO24" s="376">
        <f>'foam off'!AO24+'12 35'!AY23</f>
        <v>0</v>
      </c>
      <c r="AP24" s="375">
        <f t="shared" si="16"/>
        <v>7904</v>
      </c>
      <c r="AQ24" s="373">
        <f t="shared" si="0"/>
        <v>67727.850000000006</v>
      </c>
      <c r="AR24" s="374">
        <f t="shared" si="17"/>
        <v>0</v>
      </c>
      <c r="AS24" s="375">
        <f t="shared" si="18"/>
        <v>67727.850000000006</v>
      </c>
      <c r="AT24" s="373">
        <f t="shared" si="1"/>
        <v>136695.65000000002</v>
      </c>
      <c r="AU24" s="374">
        <f t="shared" si="19"/>
        <v>4640</v>
      </c>
      <c r="AV24" s="375">
        <f t="shared" si="20"/>
        <v>132055.65000000002</v>
      </c>
      <c r="AW24" s="380"/>
      <c r="AX24" s="380"/>
      <c r="AY24" s="380"/>
      <c r="AZ24" s="380"/>
      <c r="BA24" s="380"/>
      <c r="BB24" s="380"/>
      <c r="BC24" s="380"/>
      <c r="BD24" s="380"/>
      <c r="BE24" s="380"/>
      <c r="BF24" s="380"/>
      <c r="BG24" s="380"/>
      <c r="BH24" s="380"/>
      <c r="BI24" s="380"/>
      <c r="BJ24" s="380"/>
      <c r="BK24" s="380"/>
      <c r="BL24" s="380"/>
      <c r="BM24" s="380"/>
      <c r="BN24" s="380"/>
    </row>
    <row r="25" spans="1:66" s="383" customFormat="1" ht="33" customHeight="1">
      <c r="A25" s="388">
        <v>19</v>
      </c>
      <c r="B25" s="384">
        <v>51401</v>
      </c>
      <c r="C25" s="385" t="s">
        <v>14</v>
      </c>
      <c r="D25" s="376">
        <f>'foam off'!D25+'12 35'!E24</f>
        <v>0</v>
      </c>
      <c r="E25" s="376">
        <f>'foam off'!E25+'12 35'!F24</f>
        <v>0</v>
      </c>
      <c r="F25" s="386">
        <f t="shared" si="2"/>
        <v>0</v>
      </c>
      <c r="G25" s="376">
        <f>'foam off'!G25+'12 35'!H24</f>
        <v>0</v>
      </c>
      <c r="H25" s="376">
        <f>'foam off'!H25+'12 35'!I24</f>
        <v>0</v>
      </c>
      <c r="I25" s="377">
        <f t="shared" si="3"/>
        <v>0</v>
      </c>
      <c r="J25" s="376">
        <f>'foam off'!J25+'12 35'!K24</f>
        <v>0</v>
      </c>
      <c r="K25" s="376">
        <f>'foam off'!K25+'12 35'!L24</f>
        <v>0</v>
      </c>
      <c r="L25" s="377">
        <f t="shared" si="4"/>
        <v>0</v>
      </c>
      <c r="M25" s="376">
        <f>'foam off'!M25+'12 35'!Q24</f>
        <v>0</v>
      </c>
      <c r="N25" s="376">
        <f>'foam off'!N25+'12 35'!R24</f>
        <v>0</v>
      </c>
      <c r="O25" s="377">
        <f t="shared" si="5"/>
        <v>0</v>
      </c>
      <c r="P25" s="376">
        <f>'foam off'!P25+'12 35'!T24</f>
        <v>0</v>
      </c>
      <c r="Q25" s="376">
        <f>'foam off'!Q25+'12 35'!U24</f>
        <v>0</v>
      </c>
      <c r="R25" s="377">
        <f t="shared" si="6"/>
        <v>0</v>
      </c>
      <c r="S25" s="376">
        <f>'foam off'!S25+'12 35'!W24</f>
        <v>0</v>
      </c>
      <c r="T25" s="376">
        <f>'foam off'!T25+'12 35'!X24</f>
        <v>0</v>
      </c>
      <c r="U25" s="377">
        <f t="shared" si="7"/>
        <v>0</v>
      </c>
      <c r="V25" s="376">
        <f t="shared" si="8"/>
        <v>0</v>
      </c>
      <c r="W25" s="376">
        <f t="shared" si="9"/>
        <v>0</v>
      </c>
      <c r="X25" s="374">
        <f t="shared" si="10"/>
        <v>0</v>
      </c>
      <c r="Y25" s="376">
        <f>'foam off'!Y25+'12 35'!AF24</f>
        <v>0</v>
      </c>
      <c r="Z25" s="376">
        <f>'foam off'!Z25+'12 35'!AG24</f>
        <v>0</v>
      </c>
      <c r="AA25" s="386">
        <f t="shared" si="11"/>
        <v>0</v>
      </c>
      <c r="AB25" s="376">
        <f>'foam off'!AB25+'12 35'!AI24</f>
        <v>0</v>
      </c>
      <c r="AC25" s="376">
        <f>'foam off'!AC25+'12 35'!AJ24</f>
        <v>0</v>
      </c>
      <c r="AD25" s="386">
        <f t="shared" si="12"/>
        <v>0</v>
      </c>
      <c r="AE25" s="376">
        <f>'foam off'!AE25+'12 35'!AL24</f>
        <v>0</v>
      </c>
      <c r="AF25" s="376">
        <f>'foam off'!AF25+'12 35'!AM24</f>
        <v>0</v>
      </c>
      <c r="AG25" s="386">
        <f t="shared" si="13"/>
        <v>0</v>
      </c>
      <c r="AH25" s="376">
        <f>'foam off'!AH25+'12 35'!AR24</f>
        <v>0</v>
      </c>
      <c r="AI25" s="376">
        <f>'foam off'!AI25+'12 35'!AS24</f>
        <v>0</v>
      </c>
      <c r="AJ25" s="386">
        <f t="shared" si="14"/>
        <v>0</v>
      </c>
      <c r="AK25" s="407">
        <f>'foam off'!AK25+'12 35'!AU24</f>
        <v>0</v>
      </c>
      <c r="AL25" s="376">
        <f>'foam off'!AL25+'12 35'!AV24</f>
        <v>0</v>
      </c>
      <c r="AM25" s="377">
        <f t="shared" si="15"/>
        <v>0</v>
      </c>
      <c r="AN25" s="452">
        <f>'foam off'!AN25+'12 35'!AX24</f>
        <v>0</v>
      </c>
      <c r="AO25" s="376">
        <f>'foam off'!AO25+'12 35'!AY24</f>
        <v>0</v>
      </c>
      <c r="AP25" s="375">
        <f t="shared" si="16"/>
        <v>0</v>
      </c>
      <c r="AQ25" s="373">
        <f t="shared" si="0"/>
        <v>0</v>
      </c>
      <c r="AR25" s="374">
        <f t="shared" si="17"/>
        <v>0</v>
      </c>
      <c r="AS25" s="375">
        <f t="shared" si="18"/>
        <v>0</v>
      </c>
      <c r="AT25" s="373">
        <f t="shared" si="1"/>
        <v>0</v>
      </c>
      <c r="AU25" s="374">
        <f t="shared" si="19"/>
        <v>0</v>
      </c>
      <c r="AV25" s="375">
        <f t="shared" si="20"/>
        <v>0</v>
      </c>
      <c r="AW25" s="380"/>
      <c r="AX25" s="380"/>
      <c r="AY25" s="380"/>
      <c r="AZ25" s="380"/>
      <c r="BA25" s="380"/>
      <c r="BB25" s="380"/>
      <c r="BC25" s="380"/>
      <c r="BD25" s="380"/>
      <c r="BE25" s="380"/>
      <c r="BF25" s="380"/>
      <c r="BG25" s="380"/>
      <c r="BH25" s="380"/>
      <c r="BI25" s="380"/>
      <c r="BJ25" s="380"/>
      <c r="BK25" s="380"/>
      <c r="BL25" s="380"/>
      <c r="BM25" s="380"/>
      <c r="BN25" s="380"/>
    </row>
    <row r="26" spans="1:66" s="383" customFormat="1" ht="33" customHeight="1">
      <c r="A26" s="388">
        <v>20</v>
      </c>
      <c r="B26" s="384">
        <v>51402</v>
      </c>
      <c r="C26" s="385" t="s">
        <v>15</v>
      </c>
      <c r="D26" s="376">
        <f>'foam off'!D26+'12 35'!E25</f>
        <v>0</v>
      </c>
      <c r="E26" s="376">
        <f>'foam off'!E26+'12 35'!F25</f>
        <v>0</v>
      </c>
      <c r="F26" s="386">
        <f t="shared" si="2"/>
        <v>0</v>
      </c>
      <c r="G26" s="376">
        <f>'foam off'!G26+'12 35'!H25</f>
        <v>0</v>
      </c>
      <c r="H26" s="376">
        <f>'foam off'!H26+'12 35'!I25</f>
        <v>0</v>
      </c>
      <c r="I26" s="377">
        <f t="shared" si="3"/>
        <v>0</v>
      </c>
      <c r="J26" s="376">
        <f>'foam off'!J26+'12 35'!K25</f>
        <v>0</v>
      </c>
      <c r="K26" s="376">
        <f>'foam off'!K26+'12 35'!L25</f>
        <v>0</v>
      </c>
      <c r="L26" s="377">
        <f t="shared" si="4"/>
        <v>0</v>
      </c>
      <c r="M26" s="376">
        <f>'foam off'!M26+'12 35'!Q25</f>
        <v>0</v>
      </c>
      <c r="N26" s="376">
        <f>'foam off'!N26+'12 35'!R25</f>
        <v>0</v>
      </c>
      <c r="O26" s="377">
        <f t="shared" si="5"/>
        <v>0</v>
      </c>
      <c r="P26" s="376">
        <f>'foam off'!P26+'12 35'!T25</f>
        <v>0</v>
      </c>
      <c r="Q26" s="376">
        <f>'foam off'!Q26+'12 35'!U25</f>
        <v>0</v>
      </c>
      <c r="R26" s="377">
        <f t="shared" si="6"/>
        <v>0</v>
      </c>
      <c r="S26" s="376">
        <f>'foam off'!S26+'12 35'!W25</f>
        <v>0</v>
      </c>
      <c r="T26" s="376">
        <f>'foam off'!T26+'12 35'!X25</f>
        <v>0</v>
      </c>
      <c r="U26" s="377">
        <f t="shared" si="7"/>
        <v>0</v>
      </c>
      <c r="V26" s="376">
        <f t="shared" si="8"/>
        <v>0</v>
      </c>
      <c r="W26" s="376">
        <f t="shared" si="9"/>
        <v>0</v>
      </c>
      <c r="X26" s="374">
        <f t="shared" si="10"/>
        <v>0</v>
      </c>
      <c r="Y26" s="376">
        <f>'foam off'!Y26+'12 35'!AF25</f>
        <v>0</v>
      </c>
      <c r="Z26" s="376">
        <f>'foam off'!Z26+'12 35'!AG25</f>
        <v>0</v>
      </c>
      <c r="AA26" s="386">
        <f t="shared" si="11"/>
        <v>0</v>
      </c>
      <c r="AB26" s="376">
        <f>'foam off'!AB26+'12 35'!AI25</f>
        <v>0</v>
      </c>
      <c r="AC26" s="376">
        <f>'foam off'!AC26+'12 35'!AJ25</f>
        <v>0</v>
      </c>
      <c r="AD26" s="386">
        <f t="shared" si="12"/>
        <v>0</v>
      </c>
      <c r="AE26" s="376">
        <f>'foam off'!AE26+'12 35'!AL25</f>
        <v>0</v>
      </c>
      <c r="AF26" s="376">
        <f>'foam off'!AF26+'12 35'!AM25</f>
        <v>0</v>
      </c>
      <c r="AG26" s="386">
        <f t="shared" si="13"/>
        <v>0</v>
      </c>
      <c r="AH26" s="376">
        <f>'foam off'!AH26+'12 35'!AR25</f>
        <v>0</v>
      </c>
      <c r="AI26" s="376">
        <f>'foam off'!AI26+'12 35'!AS25</f>
        <v>0</v>
      </c>
      <c r="AJ26" s="386">
        <f t="shared" si="14"/>
        <v>0</v>
      </c>
      <c r="AK26" s="407">
        <f>'foam off'!AK26+'12 35'!AU25</f>
        <v>0</v>
      </c>
      <c r="AL26" s="376">
        <f>'foam off'!AL26+'12 35'!AV25</f>
        <v>0</v>
      </c>
      <c r="AM26" s="377">
        <f t="shared" si="15"/>
        <v>0</v>
      </c>
      <c r="AN26" s="452">
        <f>'foam off'!AN26+'12 35'!AX25</f>
        <v>0</v>
      </c>
      <c r="AO26" s="376">
        <f>'foam off'!AO26+'12 35'!AY25</f>
        <v>0</v>
      </c>
      <c r="AP26" s="375">
        <f t="shared" si="16"/>
        <v>0</v>
      </c>
      <c r="AQ26" s="373">
        <f t="shared" si="0"/>
        <v>0</v>
      </c>
      <c r="AR26" s="374">
        <f t="shared" si="17"/>
        <v>0</v>
      </c>
      <c r="AS26" s="375">
        <f t="shared" si="18"/>
        <v>0</v>
      </c>
      <c r="AT26" s="373">
        <f t="shared" si="1"/>
        <v>0</v>
      </c>
      <c r="AU26" s="374">
        <f t="shared" si="19"/>
        <v>0</v>
      </c>
      <c r="AV26" s="375">
        <f t="shared" si="20"/>
        <v>0</v>
      </c>
      <c r="AW26" s="380"/>
      <c r="AX26" s="380"/>
      <c r="AY26" s="380"/>
      <c r="AZ26" s="380"/>
      <c r="BA26" s="380"/>
      <c r="BB26" s="380"/>
      <c r="BC26" s="380"/>
      <c r="BD26" s="380"/>
      <c r="BE26" s="380"/>
      <c r="BF26" s="380"/>
      <c r="BG26" s="380"/>
      <c r="BH26" s="380"/>
      <c r="BI26" s="380"/>
      <c r="BJ26" s="380"/>
      <c r="BK26" s="380"/>
      <c r="BL26" s="380"/>
      <c r="BM26" s="380"/>
      <c r="BN26" s="380"/>
    </row>
    <row r="27" spans="1:66" s="383" customFormat="1" ht="33" customHeight="1">
      <c r="A27" s="388">
        <v>21</v>
      </c>
      <c r="B27" s="384">
        <v>51403</v>
      </c>
      <c r="C27" s="385" t="s">
        <v>16</v>
      </c>
      <c r="D27" s="376">
        <f>'foam off'!D27+'12 35'!E26</f>
        <v>0</v>
      </c>
      <c r="E27" s="376">
        <f>'foam off'!E27+'12 35'!F26</f>
        <v>0</v>
      </c>
      <c r="F27" s="386">
        <f t="shared" si="2"/>
        <v>0</v>
      </c>
      <c r="G27" s="376">
        <f>'foam off'!G27+'12 35'!H26</f>
        <v>0</v>
      </c>
      <c r="H27" s="376">
        <f>'foam off'!H27+'12 35'!I26</f>
        <v>0</v>
      </c>
      <c r="I27" s="377">
        <f t="shared" si="3"/>
        <v>0</v>
      </c>
      <c r="J27" s="376">
        <f>'foam off'!J27+'12 35'!K26</f>
        <v>0</v>
      </c>
      <c r="K27" s="376">
        <f>'foam off'!K27+'12 35'!L26</f>
        <v>0</v>
      </c>
      <c r="L27" s="377">
        <f t="shared" si="4"/>
        <v>0</v>
      </c>
      <c r="M27" s="376">
        <f>'foam off'!M27+'12 35'!Q26</f>
        <v>0</v>
      </c>
      <c r="N27" s="376">
        <f>'foam off'!N27+'12 35'!R26</f>
        <v>0</v>
      </c>
      <c r="O27" s="377">
        <f t="shared" si="5"/>
        <v>0</v>
      </c>
      <c r="P27" s="376">
        <f>'foam off'!P27+'12 35'!T26</f>
        <v>0</v>
      </c>
      <c r="Q27" s="376">
        <f>'foam off'!Q27+'12 35'!U26</f>
        <v>0</v>
      </c>
      <c r="R27" s="377">
        <f t="shared" si="6"/>
        <v>0</v>
      </c>
      <c r="S27" s="376">
        <f>'foam off'!S27+'12 35'!W26</f>
        <v>0</v>
      </c>
      <c r="T27" s="376">
        <f>'foam off'!T27+'12 35'!X26</f>
        <v>0</v>
      </c>
      <c r="U27" s="377">
        <f t="shared" si="7"/>
        <v>0</v>
      </c>
      <c r="V27" s="376">
        <f t="shared" si="8"/>
        <v>0</v>
      </c>
      <c r="W27" s="376">
        <f t="shared" si="9"/>
        <v>0</v>
      </c>
      <c r="X27" s="374">
        <f t="shared" si="10"/>
        <v>0</v>
      </c>
      <c r="Y27" s="376">
        <f>'foam off'!Y27+'12 35'!AF26</f>
        <v>0</v>
      </c>
      <c r="Z27" s="376">
        <f>'foam off'!Z27+'12 35'!AG26</f>
        <v>0</v>
      </c>
      <c r="AA27" s="386">
        <f t="shared" si="11"/>
        <v>0</v>
      </c>
      <c r="AB27" s="376">
        <f>'foam off'!AB27+'12 35'!AI26</f>
        <v>0</v>
      </c>
      <c r="AC27" s="376">
        <f>'foam off'!AC27+'12 35'!AJ26</f>
        <v>0</v>
      </c>
      <c r="AD27" s="386">
        <f t="shared" si="12"/>
        <v>0</v>
      </c>
      <c r="AE27" s="376">
        <f>'foam off'!AE27+'12 35'!AL26</f>
        <v>0</v>
      </c>
      <c r="AF27" s="376">
        <f>'foam off'!AF27+'12 35'!AM26</f>
        <v>0</v>
      </c>
      <c r="AG27" s="386">
        <f t="shared" si="13"/>
        <v>0</v>
      </c>
      <c r="AH27" s="376">
        <f>'foam off'!AH27+'12 35'!AR26</f>
        <v>0</v>
      </c>
      <c r="AI27" s="376">
        <f>'foam off'!AI27+'12 35'!AS26</f>
        <v>0</v>
      </c>
      <c r="AJ27" s="386">
        <f t="shared" si="14"/>
        <v>0</v>
      </c>
      <c r="AK27" s="407">
        <f>'foam off'!AK27+'12 35'!AU26</f>
        <v>0</v>
      </c>
      <c r="AL27" s="376">
        <f>'foam off'!AL27+'12 35'!AV26</f>
        <v>0</v>
      </c>
      <c r="AM27" s="377">
        <f t="shared" si="15"/>
        <v>0</v>
      </c>
      <c r="AN27" s="452">
        <f>'foam off'!AN27+'12 35'!AX26</f>
        <v>0</v>
      </c>
      <c r="AO27" s="376">
        <f>'foam off'!AO27+'12 35'!AY26</f>
        <v>0</v>
      </c>
      <c r="AP27" s="375">
        <f t="shared" si="16"/>
        <v>0</v>
      </c>
      <c r="AQ27" s="373">
        <f t="shared" si="0"/>
        <v>0</v>
      </c>
      <c r="AR27" s="374">
        <f t="shared" si="17"/>
        <v>0</v>
      </c>
      <c r="AS27" s="375">
        <f t="shared" si="18"/>
        <v>0</v>
      </c>
      <c r="AT27" s="373">
        <f t="shared" si="1"/>
        <v>0</v>
      </c>
      <c r="AU27" s="374">
        <f t="shared" si="19"/>
        <v>0</v>
      </c>
      <c r="AV27" s="375">
        <f t="shared" si="20"/>
        <v>0</v>
      </c>
      <c r="AW27" s="380"/>
      <c r="AX27" s="380"/>
      <c r="AY27" s="380"/>
      <c r="AZ27" s="380"/>
      <c r="BA27" s="380"/>
      <c r="BB27" s="380"/>
      <c r="BC27" s="380"/>
      <c r="BD27" s="380"/>
      <c r="BE27" s="380"/>
      <c r="BF27" s="380"/>
      <c r="BG27" s="380"/>
      <c r="BH27" s="380"/>
      <c r="BI27" s="380"/>
      <c r="BJ27" s="380"/>
      <c r="BK27" s="380"/>
      <c r="BL27" s="380"/>
      <c r="BM27" s="380"/>
      <c r="BN27" s="380"/>
    </row>
    <row r="28" spans="1:66" s="383" customFormat="1" ht="33" customHeight="1">
      <c r="A28" s="388">
        <v>22</v>
      </c>
      <c r="B28" s="384">
        <v>51404</v>
      </c>
      <c r="C28" s="385" t="s">
        <v>17</v>
      </c>
      <c r="D28" s="376">
        <f>'foam off'!D28+'12 35'!E27</f>
        <v>0</v>
      </c>
      <c r="E28" s="376">
        <f>'foam off'!E28+'12 35'!F27</f>
        <v>0</v>
      </c>
      <c r="F28" s="386">
        <f t="shared" si="2"/>
        <v>0</v>
      </c>
      <c r="G28" s="376">
        <f>'foam off'!G28+'12 35'!H27</f>
        <v>0</v>
      </c>
      <c r="H28" s="376">
        <f>'foam off'!H28+'12 35'!I27</f>
        <v>0</v>
      </c>
      <c r="I28" s="377">
        <f t="shared" si="3"/>
        <v>0</v>
      </c>
      <c r="J28" s="376">
        <f>'foam off'!J28+'12 35'!K27</f>
        <v>0</v>
      </c>
      <c r="K28" s="376">
        <f>'foam off'!K28+'12 35'!L27</f>
        <v>0</v>
      </c>
      <c r="L28" s="377">
        <f t="shared" si="4"/>
        <v>0</v>
      </c>
      <c r="M28" s="376">
        <f>'foam off'!M28+'12 35'!Q27</f>
        <v>0</v>
      </c>
      <c r="N28" s="376">
        <f>'foam off'!N28+'12 35'!R27</f>
        <v>0</v>
      </c>
      <c r="O28" s="377">
        <f t="shared" si="5"/>
        <v>0</v>
      </c>
      <c r="P28" s="376">
        <f>'foam off'!P28+'12 35'!T27</f>
        <v>0</v>
      </c>
      <c r="Q28" s="376">
        <f>'foam off'!Q28+'12 35'!U27</f>
        <v>0</v>
      </c>
      <c r="R28" s="377">
        <f t="shared" si="6"/>
        <v>0</v>
      </c>
      <c r="S28" s="376">
        <f>'foam off'!S28+'12 35'!W27</f>
        <v>0</v>
      </c>
      <c r="T28" s="376">
        <f>'foam off'!T28+'12 35'!X27</f>
        <v>0</v>
      </c>
      <c r="U28" s="377">
        <f t="shared" si="7"/>
        <v>0</v>
      </c>
      <c r="V28" s="376">
        <f t="shared" si="8"/>
        <v>0</v>
      </c>
      <c r="W28" s="376">
        <f t="shared" si="9"/>
        <v>0</v>
      </c>
      <c r="X28" s="374">
        <f t="shared" si="10"/>
        <v>0</v>
      </c>
      <c r="Y28" s="376">
        <f>'foam off'!Y28+'12 35'!AF27</f>
        <v>0</v>
      </c>
      <c r="Z28" s="376">
        <f>'foam off'!Z28+'12 35'!AG27</f>
        <v>0</v>
      </c>
      <c r="AA28" s="386">
        <f t="shared" si="11"/>
        <v>0</v>
      </c>
      <c r="AB28" s="376">
        <f>'foam off'!AB28+'12 35'!AI27</f>
        <v>0</v>
      </c>
      <c r="AC28" s="376">
        <f>'foam off'!AC28+'12 35'!AJ27</f>
        <v>0</v>
      </c>
      <c r="AD28" s="386">
        <f t="shared" si="12"/>
        <v>0</v>
      </c>
      <c r="AE28" s="376">
        <f>'foam off'!AE28+'12 35'!AL27</f>
        <v>0</v>
      </c>
      <c r="AF28" s="376">
        <f>'foam off'!AF28+'12 35'!AM27</f>
        <v>0</v>
      </c>
      <c r="AG28" s="386">
        <f t="shared" si="13"/>
        <v>0</v>
      </c>
      <c r="AH28" s="376">
        <f>'foam off'!AH28+'12 35'!AR27</f>
        <v>0</v>
      </c>
      <c r="AI28" s="376">
        <f>'foam off'!AI28+'12 35'!AS27</f>
        <v>0</v>
      </c>
      <c r="AJ28" s="386">
        <f t="shared" si="14"/>
        <v>0</v>
      </c>
      <c r="AK28" s="407">
        <f>'foam off'!AK28+'12 35'!AU27</f>
        <v>0</v>
      </c>
      <c r="AL28" s="376">
        <f>'foam off'!AL28+'12 35'!AV27</f>
        <v>0</v>
      </c>
      <c r="AM28" s="377">
        <f t="shared" si="15"/>
        <v>0</v>
      </c>
      <c r="AN28" s="452">
        <f>'foam off'!AN28+'12 35'!AX27</f>
        <v>0</v>
      </c>
      <c r="AO28" s="376">
        <f>'foam off'!AO28+'12 35'!AY27</f>
        <v>0</v>
      </c>
      <c r="AP28" s="375">
        <f t="shared" si="16"/>
        <v>0</v>
      </c>
      <c r="AQ28" s="373">
        <f t="shared" si="0"/>
        <v>0</v>
      </c>
      <c r="AR28" s="374">
        <f t="shared" si="17"/>
        <v>0</v>
      </c>
      <c r="AS28" s="375">
        <f t="shared" si="18"/>
        <v>0</v>
      </c>
      <c r="AT28" s="373">
        <f t="shared" si="1"/>
        <v>0</v>
      </c>
      <c r="AU28" s="374">
        <f t="shared" si="19"/>
        <v>0</v>
      </c>
      <c r="AV28" s="375">
        <f t="shared" si="20"/>
        <v>0</v>
      </c>
      <c r="AW28" s="380"/>
      <c r="AX28" s="380"/>
      <c r="AY28" s="380"/>
      <c r="AZ28" s="380"/>
      <c r="BA28" s="380"/>
      <c r="BB28" s="380"/>
      <c r="BC28" s="380"/>
      <c r="BD28" s="380"/>
      <c r="BE28" s="380"/>
      <c r="BF28" s="380"/>
      <c r="BG28" s="380"/>
      <c r="BH28" s="380"/>
      <c r="BI28" s="380"/>
      <c r="BJ28" s="380"/>
      <c r="BK28" s="380"/>
      <c r="BL28" s="380"/>
      <c r="BM28" s="380"/>
      <c r="BN28" s="380"/>
    </row>
    <row r="29" spans="1:66" s="383" customFormat="1" ht="33" customHeight="1">
      <c r="A29" s="388">
        <v>23</v>
      </c>
      <c r="B29" s="384">
        <v>51405</v>
      </c>
      <c r="C29" s="385" t="s">
        <v>18</v>
      </c>
      <c r="D29" s="376">
        <f>'foam off'!D29+'12 35'!E28</f>
        <v>0</v>
      </c>
      <c r="E29" s="376">
        <f>'foam off'!E29+'12 35'!F28</f>
        <v>0</v>
      </c>
      <c r="F29" s="386">
        <f t="shared" si="2"/>
        <v>0</v>
      </c>
      <c r="G29" s="376">
        <f>'foam off'!G29+'12 35'!H28</f>
        <v>0</v>
      </c>
      <c r="H29" s="376">
        <f>'foam off'!H29+'12 35'!I28</f>
        <v>0</v>
      </c>
      <c r="I29" s="377">
        <f t="shared" si="3"/>
        <v>0</v>
      </c>
      <c r="J29" s="376">
        <f>'foam off'!J29+'12 35'!K28</f>
        <v>0</v>
      </c>
      <c r="K29" s="376">
        <f>'foam off'!K29+'12 35'!L28</f>
        <v>0</v>
      </c>
      <c r="L29" s="377">
        <f t="shared" si="4"/>
        <v>0</v>
      </c>
      <c r="M29" s="376">
        <f>'foam off'!M29+'12 35'!Q28</f>
        <v>0</v>
      </c>
      <c r="N29" s="376">
        <f>'foam off'!N29+'12 35'!R28</f>
        <v>0</v>
      </c>
      <c r="O29" s="377">
        <f t="shared" si="5"/>
        <v>0</v>
      </c>
      <c r="P29" s="376">
        <f>'foam off'!P29+'12 35'!T28</f>
        <v>0</v>
      </c>
      <c r="Q29" s="376">
        <f>'foam off'!Q29+'12 35'!U28</f>
        <v>0</v>
      </c>
      <c r="R29" s="377">
        <f t="shared" si="6"/>
        <v>0</v>
      </c>
      <c r="S29" s="376">
        <f>'foam off'!S29+'12 35'!W28</f>
        <v>0</v>
      </c>
      <c r="T29" s="376">
        <f>'foam off'!T29+'12 35'!X28</f>
        <v>0</v>
      </c>
      <c r="U29" s="377">
        <f t="shared" si="7"/>
        <v>0</v>
      </c>
      <c r="V29" s="376">
        <f t="shared" si="8"/>
        <v>0</v>
      </c>
      <c r="W29" s="376">
        <f t="shared" si="9"/>
        <v>0</v>
      </c>
      <c r="X29" s="374">
        <f t="shared" si="10"/>
        <v>0</v>
      </c>
      <c r="Y29" s="376">
        <f>'foam off'!Y29+'12 35'!AF28</f>
        <v>0</v>
      </c>
      <c r="Z29" s="376">
        <f>'foam off'!Z29+'12 35'!AG28</f>
        <v>0</v>
      </c>
      <c r="AA29" s="386">
        <f t="shared" si="11"/>
        <v>0</v>
      </c>
      <c r="AB29" s="376">
        <f>'foam off'!AB29+'12 35'!AI28</f>
        <v>0</v>
      </c>
      <c r="AC29" s="376">
        <f>'foam off'!AC29+'12 35'!AJ28</f>
        <v>0</v>
      </c>
      <c r="AD29" s="386">
        <f t="shared" si="12"/>
        <v>0</v>
      </c>
      <c r="AE29" s="376">
        <f>'foam off'!AE29+'12 35'!AL28</f>
        <v>0</v>
      </c>
      <c r="AF29" s="376">
        <f>'foam off'!AF29+'12 35'!AM28</f>
        <v>0</v>
      </c>
      <c r="AG29" s="386">
        <f t="shared" si="13"/>
        <v>0</v>
      </c>
      <c r="AH29" s="376">
        <f>'foam off'!AH29+'12 35'!AR28</f>
        <v>0</v>
      </c>
      <c r="AI29" s="376">
        <f>'foam off'!AI29+'12 35'!AS28</f>
        <v>0</v>
      </c>
      <c r="AJ29" s="386">
        <f t="shared" si="14"/>
        <v>0</v>
      </c>
      <c r="AK29" s="407">
        <f>'foam off'!AK29+'12 35'!AU28</f>
        <v>0</v>
      </c>
      <c r="AL29" s="376">
        <f>'foam off'!AL29+'12 35'!AV28</f>
        <v>0</v>
      </c>
      <c r="AM29" s="377">
        <f t="shared" si="15"/>
        <v>0</v>
      </c>
      <c r="AN29" s="452">
        <f>'foam off'!AN29+'12 35'!AX28</f>
        <v>0</v>
      </c>
      <c r="AO29" s="376">
        <f>'foam off'!AO29+'12 35'!AY28</f>
        <v>0</v>
      </c>
      <c r="AP29" s="375">
        <f t="shared" si="16"/>
        <v>0</v>
      </c>
      <c r="AQ29" s="373">
        <f t="shared" si="0"/>
        <v>0</v>
      </c>
      <c r="AR29" s="374">
        <f t="shared" si="17"/>
        <v>0</v>
      </c>
      <c r="AS29" s="375">
        <f t="shared" si="18"/>
        <v>0</v>
      </c>
      <c r="AT29" s="373">
        <f t="shared" si="1"/>
        <v>0</v>
      </c>
      <c r="AU29" s="374">
        <f t="shared" si="19"/>
        <v>0</v>
      </c>
      <c r="AV29" s="375">
        <f t="shared" si="20"/>
        <v>0</v>
      </c>
      <c r="AW29" s="380"/>
      <c r="AX29" s="380"/>
      <c r="AY29" s="380"/>
      <c r="AZ29" s="380"/>
      <c r="BA29" s="380"/>
      <c r="BB29" s="380"/>
      <c r="BC29" s="380"/>
      <c r="BD29" s="380"/>
      <c r="BE29" s="380"/>
      <c r="BF29" s="380"/>
      <c r="BG29" s="380"/>
      <c r="BH29" s="380"/>
      <c r="BI29" s="380"/>
      <c r="BJ29" s="380"/>
      <c r="BK29" s="380"/>
      <c r="BL29" s="380"/>
      <c r="BM29" s="380"/>
      <c r="BN29" s="380"/>
    </row>
    <row r="30" spans="1:66" s="383" customFormat="1" ht="33" customHeight="1">
      <c r="A30" s="388">
        <v>24</v>
      </c>
      <c r="B30" s="384">
        <v>51406</v>
      </c>
      <c r="C30" s="385" t="s">
        <v>19</v>
      </c>
      <c r="D30" s="376">
        <f>'foam off'!D30+'12 35'!E29</f>
        <v>0</v>
      </c>
      <c r="E30" s="376">
        <f>'foam off'!E30+'12 35'!F29</f>
        <v>0</v>
      </c>
      <c r="F30" s="386">
        <f t="shared" si="2"/>
        <v>0</v>
      </c>
      <c r="G30" s="376">
        <f>'foam off'!G30+'12 35'!H29</f>
        <v>0</v>
      </c>
      <c r="H30" s="376">
        <f>'foam off'!H30+'12 35'!I29</f>
        <v>0</v>
      </c>
      <c r="I30" s="377">
        <f t="shared" si="3"/>
        <v>0</v>
      </c>
      <c r="J30" s="376">
        <f>'foam off'!J30+'12 35'!K29</f>
        <v>0</v>
      </c>
      <c r="K30" s="376">
        <f>'foam off'!K30+'12 35'!L29</f>
        <v>0</v>
      </c>
      <c r="L30" s="377">
        <f t="shared" si="4"/>
        <v>0</v>
      </c>
      <c r="M30" s="376">
        <f>'foam off'!M30+'12 35'!Q29</f>
        <v>0</v>
      </c>
      <c r="N30" s="376">
        <f>'foam off'!N30+'12 35'!R29</f>
        <v>0</v>
      </c>
      <c r="O30" s="377">
        <f t="shared" si="5"/>
        <v>0</v>
      </c>
      <c r="P30" s="376">
        <f>'foam off'!P30+'12 35'!T29</f>
        <v>0</v>
      </c>
      <c r="Q30" s="376">
        <f>'foam off'!Q30+'12 35'!U29</f>
        <v>0</v>
      </c>
      <c r="R30" s="377">
        <f t="shared" si="6"/>
        <v>0</v>
      </c>
      <c r="S30" s="376">
        <f>'foam off'!S30+'12 35'!W29</f>
        <v>0</v>
      </c>
      <c r="T30" s="376">
        <f>'foam off'!T30+'12 35'!X29</f>
        <v>0</v>
      </c>
      <c r="U30" s="377">
        <f t="shared" si="7"/>
        <v>0</v>
      </c>
      <c r="V30" s="376">
        <f t="shared" si="8"/>
        <v>0</v>
      </c>
      <c r="W30" s="376">
        <f t="shared" si="9"/>
        <v>0</v>
      </c>
      <c r="X30" s="374">
        <f t="shared" si="10"/>
        <v>0</v>
      </c>
      <c r="Y30" s="376">
        <f>'foam off'!Y30+'12 35'!AF29</f>
        <v>0</v>
      </c>
      <c r="Z30" s="376">
        <f>'foam off'!Z30+'12 35'!AG29</f>
        <v>0</v>
      </c>
      <c r="AA30" s="386">
        <f t="shared" si="11"/>
        <v>0</v>
      </c>
      <c r="AB30" s="376">
        <f>'foam off'!AB30+'12 35'!AI29</f>
        <v>0</v>
      </c>
      <c r="AC30" s="376">
        <f>'foam off'!AC30+'12 35'!AJ29</f>
        <v>0</v>
      </c>
      <c r="AD30" s="386">
        <f t="shared" si="12"/>
        <v>0</v>
      </c>
      <c r="AE30" s="376">
        <f>'foam off'!AE30+'12 35'!AL29</f>
        <v>0</v>
      </c>
      <c r="AF30" s="376">
        <f>'foam off'!AF30+'12 35'!AM29</f>
        <v>0</v>
      </c>
      <c r="AG30" s="386">
        <f t="shared" si="13"/>
        <v>0</v>
      </c>
      <c r="AH30" s="376">
        <f>'foam off'!AH30+'12 35'!AR29</f>
        <v>0</v>
      </c>
      <c r="AI30" s="376">
        <f>'foam off'!AI30+'12 35'!AS29</f>
        <v>0</v>
      </c>
      <c r="AJ30" s="386">
        <f t="shared" si="14"/>
        <v>0</v>
      </c>
      <c r="AK30" s="407">
        <f>'foam off'!AK30+'12 35'!AU29</f>
        <v>0</v>
      </c>
      <c r="AL30" s="376">
        <f>'foam off'!AL30+'12 35'!AV29</f>
        <v>0</v>
      </c>
      <c r="AM30" s="377">
        <f t="shared" si="15"/>
        <v>0</v>
      </c>
      <c r="AN30" s="452">
        <f>'foam off'!AN30+'12 35'!AX29</f>
        <v>0</v>
      </c>
      <c r="AO30" s="376">
        <f>'foam off'!AO30+'12 35'!AY29</f>
        <v>0</v>
      </c>
      <c r="AP30" s="375">
        <f t="shared" si="16"/>
        <v>0</v>
      </c>
      <c r="AQ30" s="373">
        <f t="shared" si="0"/>
        <v>0</v>
      </c>
      <c r="AR30" s="374">
        <f t="shared" si="17"/>
        <v>0</v>
      </c>
      <c r="AS30" s="375">
        <f t="shared" si="18"/>
        <v>0</v>
      </c>
      <c r="AT30" s="373">
        <f t="shared" si="1"/>
        <v>0</v>
      </c>
      <c r="AU30" s="374">
        <f t="shared" si="19"/>
        <v>0</v>
      </c>
      <c r="AV30" s="375">
        <f t="shared" si="20"/>
        <v>0</v>
      </c>
      <c r="AW30" s="380"/>
      <c r="AX30" s="380"/>
      <c r="AY30" s="380"/>
      <c r="AZ30" s="380"/>
      <c r="BA30" s="380"/>
      <c r="BB30" s="380"/>
      <c r="BC30" s="380"/>
      <c r="BD30" s="380"/>
      <c r="BE30" s="380"/>
      <c r="BF30" s="380"/>
      <c r="BG30" s="380"/>
      <c r="BH30" s="380"/>
      <c r="BI30" s="380"/>
      <c r="BJ30" s="380"/>
      <c r="BK30" s="380"/>
      <c r="BL30" s="380"/>
      <c r="BM30" s="380"/>
      <c r="BN30" s="380"/>
    </row>
    <row r="31" spans="1:66" s="383" customFormat="1" ht="33" customHeight="1">
      <c r="A31" s="388">
        <v>25</v>
      </c>
      <c r="B31" s="384">
        <v>51407</v>
      </c>
      <c r="C31" s="385" t="s">
        <v>20</v>
      </c>
      <c r="D31" s="376">
        <f>'foam off'!D31+'12 35'!E30</f>
        <v>0</v>
      </c>
      <c r="E31" s="376">
        <f>'foam off'!E31+'12 35'!F30</f>
        <v>0</v>
      </c>
      <c r="F31" s="386">
        <f t="shared" si="2"/>
        <v>0</v>
      </c>
      <c r="G31" s="376">
        <f>'foam off'!G31+'12 35'!H30</f>
        <v>0</v>
      </c>
      <c r="H31" s="376">
        <f>'foam off'!H31+'12 35'!I30</f>
        <v>0</v>
      </c>
      <c r="I31" s="377">
        <f t="shared" si="3"/>
        <v>0</v>
      </c>
      <c r="J31" s="376">
        <f>'foam off'!J31+'12 35'!K30</f>
        <v>0</v>
      </c>
      <c r="K31" s="376">
        <f>'foam off'!K31+'12 35'!L30</f>
        <v>0</v>
      </c>
      <c r="L31" s="377">
        <f t="shared" si="4"/>
        <v>0</v>
      </c>
      <c r="M31" s="376">
        <f>'foam off'!M31+'12 35'!Q30</f>
        <v>0</v>
      </c>
      <c r="N31" s="376">
        <f>'foam off'!N31+'12 35'!R30</f>
        <v>0</v>
      </c>
      <c r="O31" s="377">
        <f t="shared" si="5"/>
        <v>0</v>
      </c>
      <c r="P31" s="376">
        <f>'foam off'!P31+'12 35'!T30</f>
        <v>0</v>
      </c>
      <c r="Q31" s="376">
        <f>'foam off'!Q31+'12 35'!U30</f>
        <v>0</v>
      </c>
      <c r="R31" s="377">
        <f t="shared" si="6"/>
        <v>0</v>
      </c>
      <c r="S31" s="376">
        <f>'foam off'!S31+'12 35'!W30</f>
        <v>0</v>
      </c>
      <c r="T31" s="376">
        <f>'foam off'!T31+'12 35'!X30</f>
        <v>0</v>
      </c>
      <c r="U31" s="377">
        <f t="shared" si="7"/>
        <v>0</v>
      </c>
      <c r="V31" s="376">
        <f t="shared" si="8"/>
        <v>0</v>
      </c>
      <c r="W31" s="376">
        <f t="shared" si="9"/>
        <v>0</v>
      </c>
      <c r="X31" s="374">
        <f t="shared" si="10"/>
        <v>0</v>
      </c>
      <c r="Y31" s="376">
        <f>'foam off'!Y31+'12 35'!AF30</f>
        <v>0</v>
      </c>
      <c r="Z31" s="376">
        <f>'foam off'!Z31+'12 35'!AG30</f>
        <v>0</v>
      </c>
      <c r="AA31" s="386">
        <f t="shared" si="11"/>
        <v>0</v>
      </c>
      <c r="AB31" s="376">
        <f>'foam off'!AB31+'12 35'!AI30</f>
        <v>0</v>
      </c>
      <c r="AC31" s="376">
        <f>'foam off'!AC31+'12 35'!AJ30</f>
        <v>0</v>
      </c>
      <c r="AD31" s="386">
        <f t="shared" si="12"/>
        <v>0</v>
      </c>
      <c r="AE31" s="376">
        <f>'foam off'!AE31+'12 35'!AL30</f>
        <v>0</v>
      </c>
      <c r="AF31" s="376">
        <f>'foam off'!AF31+'12 35'!AM30</f>
        <v>0</v>
      </c>
      <c r="AG31" s="386">
        <f t="shared" si="13"/>
        <v>0</v>
      </c>
      <c r="AH31" s="376">
        <f>'foam off'!AH31+'12 35'!AR30</f>
        <v>0</v>
      </c>
      <c r="AI31" s="376">
        <f>'foam off'!AI31+'12 35'!AS30</f>
        <v>0</v>
      </c>
      <c r="AJ31" s="386">
        <f t="shared" si="14"/>
        <v>0</v>
      </c>
      <c r="AK31" s="407">
        <f>'foam off'!AK31+'12 35'!AU30</f>
        <v>0</v>
      </c>
      <c r="AL31" s="376">
        <f>'foam off'!AL31+'12 35'!AV30</f>
        <v>0</v>
      </c>
      <c r="AM31" s="377">
        <f t="shared" si="15"/>
        <v>0</v>
      </c>
      <c r="AN31" s="452">
        <f>'foam off'!AN31+'12 35'!AX30</f>
        <v>0</v>
      </c>
      <c r="AO31" s="376">
        <f>'foam off'!AO31+'12 35'!AY30</f>
        <v>0</v>
      </c>
      <c r="AP31" s="375">
        <f t="shared" si="16"/>
        <v>0</v>
      </c>
      <c r="AQ31" s="373">
        <f t="shared" si="0"/>
        <v>0</v>
      </c>
      <c r="AR31" s="374">
        <f t="shared" si="17"/>
        <v>0</v>
      </c>
      <c r="AS31" s="375">
        <f t="shared" si="18"/>
        <v>0</v>
      </c>
      <c r="AT31" s="373">
        <f t="shared" si="1"/>
        <v>0</v>
      </c>
      <c r="AU31" s="374">
        <f t="shared" si="19"/>
        <v>0</v>
      </c>
      <c r="AV31" s="375">
        <f t="shared" si="20"/>
        <v>0</v>
      </c>
      <c r="AW31" s="380"/>
      <c r="AX31" s="380"/>
      <c r="AY31" s="380"/>
      <c r="AZ31" s="380"/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  <c r="BK31" s="380"/>
      <c r="BL31" s="380"/>
      <c r="BM31" s="380"/>
      <c r="BN31" s="380"/>
    </row>
    <row r="32" spans="1:66" s="383" customFormat="1" ht="33" customHeight="1">
      <c r="A32" s="388">
        <v>26</v>
      </c>
      <c r="B32" s="384">
        <v>51408</v>
      </c>
      <c r="C32" s="385" t="s">
        <v>21</v>
      </c>
      <c r="D32" s="376">
        <f>'foam off'!D32+'12 35'!E31</f>
        <v>161489.14000000001</v>
      </c>
      <c r="E32" s="376">
        <f>'foam off'!E32+'12 35'!F31</f>
        <v>170430</v>
      </c>
      <c r="F32" s="386">
        <f t="shared" si="2"/>
        <v>-8940.859999999986</v>
      </c>
      <c r="G32" s="376">
        <f>'foam off'!G32+'12 35'!H31</f>
        <v>175654.86</v>
      </c>
      <c r="H32" s="376">
        <f>'foam off'!H32+'12 35'!I31</f>
        <v>214936</v>
      </c>
      <c r="I32" s="377">
        <f t="shared" si="3"/>
        <v>-39281.140000000014</v>
      </c>
      <c r="J32" s="376">
        <f>'foam off'!J32+'12 35'!K31</f>
        <v>162905.71</v>
      </c>
      <c r="K32" s="376">
        <f>'foam off'!K32+'12 35'!L31</f>
        <v>160448</v>
      </c>
      <c r="L32" s="377">
        <f t="shared" si="4"/>
        <v>2457.7099999999919</v>
      </c>
      <c r="M32" s="376">
        <f>'foam off'!M32+'12 35'!Q31</f>
        <v>126783.14</v>
      </c>
      <c r="N32" s="376">
        <f>'foam off'!N32+'12 35'!R31</f>
        <v>73728</v>
      </c>
      <c r="O32" s="377">
        <f t="shared" si="5"/>
        <v>53055.14</v>
      </c>
      <c r="P32" s="376">
        <f>'foam off'!P32+'12 35'!T31</f>
        <v>142365.43</v>
      </c>
      <c r="Q32" s="376">
        <f>'foam off'!Q32+'12 35'!U31</f>
        <v>0</v>
      </c>
      <c r="R32" s="377">
        <f t="shared" si="6"/>
        <v>142365.43</v>
      </c>
      <c r="S32" s="376">
        <f>'foam off'!S32+'12 35'!W31</f>
        <v>164322</v>
      </c>
      <c r="T32" s="376">
        <f>'foam off'!T32+'12 35'!X31</f>
        <v>0</v>
      </c>
      <c r="U32" s="377">
        <f t="shared" si="7"/>
        <v>164322</v>
      </c>
      <c r="V32" s="376">
        <f t="shared" si="8"/>
        <v>933520.28</v>
      </c>
      <c r="W32" s="376">
        <f t="shared" si="9"/>
        <v>619542</v>
      </c>
      <c r="X32" s="374">
        <f t="shared" si="10"/>
        <v>313978.28000000003</v>
      </c>
      <c r="Y32" s="376">
        <f>'foam off'!Y32+'12 35'!AF31</f>
        <v>150864.85999999999</v>
      </c>
      <c r="Z32" s="376">
        <f>'foam off'!Z32+'12 35'!AG31</f>
        <v>0</v>
      </c>
      <c r="AA32" s="386">
        <f t="shared" si="11"/>
        <v>150864.85999999999</v>
      </c>
      <c r="AB32" s="376">
        <f>'foam off'!AB32+'12 35'!AI31</f>
        <v>158656</v>
      </c>
      <c r="AC32" s="376">
        <f>'foam off'!AC32+'12 35'!AJ31</f>
        <v>0</v>
      </c>
      <c r="AD32" s="386">
        <f t="shared" si="12"/>
        <v>158656</v>
      </c>
      <c r="AE32" s="376">
        <f>'foam off'!AE32+'12 35'!AL31</f>
        <v>173530</v>
      </c>
      <c r="AF32" s="376">
        <f>'foam off'!AF32+'12 35'!AM31</f>
        <v>0</v>
      </c>
      <c r="AG32" s="386">
        <f t="shared" si="13"/>
        <v>173530</v>
      </c>
      <c r="AH32" s="376">
        <f>'foam off'!AH32+'12 35'!AR31</f>
        <v>159364.29</v>
      </c>
      <c r="AI32" s="376">
        <f>'foam off'!AI32+'12 35'!AS31</f>
        <v>0</v>
      </c>
      <c r="AJ32" s="386">
        <f t="shared" si="14"/>
        <v>159364.29</v>
      </c>
      <c r="AK32" s="407">
        <f>'foam off'!AK32+'12 35'!AU31</f>
        <v>176363.14</v>
      </c>
      <c r="AL32" s="376">
        <f>'foam off'!AL32+'12 35'!AV31</f>
        <v>0</v>
      </c>
      <c r="AM32" s="377">
        <f t="shared" si="15"/>
        <v>176363.14</v>
      </c>
      <c r="AN32" s="452">
        <f>'foam off'!AN32+'12 35'!AX31</f>
        <v>152281.43</v>
      </c>
      <c r="AO32" s="376">
        <f>'foam off'!AO32+'12 35'!AY31</f>
        <v>0</v>
      </c>
      <c r="AP32" s="375">
        <f t="shared" si="16"/>
        <v>152281.43</v>
      </c>
      <c r="AQ32" s="373">
        <f t="shared" si="0"/>
        <v>971059.72</v>
      </c>
      <c r="AR32" s="374">
        <f t="shared" si="17"/>
        <v>0</v>
      </c>
      <c r="AS32" s="375">
        <f t="shared" si="18"/>
        <v>971059.72</v>
      </c>
      <c r="AT32" s="373">
        <f t="shared" si="1"/>
        <v>1904580</v>
      </c>
      <c r="AU32" s="374">
        <f t="shared" si="19"/>
        <v>619542</v>
      </c>
      <c r="AV32" s="375">
        <f t="shared" si="20"/>
        <v>1285038</v>
      </c>
      <c r="AW32" s="380"/>
      <c r="AX32" s="380"/>
      <c r="AY32" s="380"/>
      <c r="AZ32" s="380"/>
      <c r="BA32" s="380"/>
      <c r="BB32" s="380"/>
      <c r="BC32" s="380"/>
      <c r="BD32" s="380"/>
      <c r="BE32" s="380"/>
      <c r="BF32" s="380"/>
      <c r="BG32" s="380"/>
      <c r="BH32" s="380"/>
      <c r="BI32" s="380"/>
      <c r="BJ32" s="380"/>
      <c r="BK32" s="380"/>
      <c r="BL32" s="380"/>
      <c r="BM32" s="380"/>
      <c r="BN32" s="380"/>
    </row>
    <row r="33" spans="1:66" s="383" customFormat="1" ht="33" customHeight="1">
      <c r="A33" s="388">
        <v>27</v>
      </c>
      <c r="B33" s="384">
        <v>51409</v>
      </c>
      <c r="C33" s="385" t="s">
        <v>22</v>
      </c>
      <c r="D33" s="376">
        <f>'foam off'!D33+'12 35'!E32</f>
        <v>15155.4</v>
      </c>
      <c r="E33" s="376">
        <f>'foam off'!E33+'12 35'!F32</f>
        <v>15185.25</v>
      </c>
      <c r="F33" s="386">
        <f t="shared" si="2"/>
        <v>-29.850000000000364</v>
      </c>
      <c r="G33" s="376">
        <f>'foam off'!G33+'12 35'!H32</f>
        <v>18473</v>
      </c>
      <c r="H33" s="376">
        <f>'foam off'!H33+'12 35'!I32</f>
        <v>17963.36</v>
      </c>
      <c r="I33" s="377">
        <f t="shared" si="3"/>
        <v>509.63999999999942</v>
      </c>
      <c r="J33" s="376">
        <f>'foam off'!J33+'12 35'!K32</f>
        <v>20961.2</v>
      </c>
      <c r="K33" s="376">
        <f>'foam off'!K33+'12 35'!L32</f>
        <v>17559.87</v>
      </c>
      <c r="L33" s="377">
        <f t="shared" si="4"/>
        <v>3401.3300000000017</v>
      </c>
      <c r="M33" s="376">
        <f>'foam off'!M33+'12 35'!Q32</f>
        <v>16512.599999999999</v>
      </c>
      <c r="N33" s="376">
        <f>'foam off'!N33+'12 35'!R32</f>
        <v>8056.57</v>
      </c>
      <c r="O33" s="377">
        <f t="shared" si="5"/>
        <v>8456.0299999999988</v>
      </c>
      <c r="P33" s="376">
        <f>'foam off'!P33+'12 35'!T32</f>
        <v>15984.800000000001</v>
      </c>
      <c r="Q33" s="376">
        <f>'foam off'!Q33+'12 35'!U32</f>
        <v>0</v>
      </c>
      <c r="R33" s="377">
        <f t="shared" si="6"/>
        <v>15984.800000000001</v>
      </c>
      <c r="S33" s="376">
        <f>'foam off'!S33+'12 35'!W32</f>
        <v>20961.2</v>
      </c>
      <c r="T33" s="376">
        <f>'foam off'!T33+'12 35'!X32</f>
        <v>0</v>
      </c>
      <c r="U33" s="377">
        <f t="shared" si="7"/>
        <v>20961.2</v>
      </c>
      <c r="V33" s="376">
        <f t="shared" si="8"/>
        <v>108048.20000000001</v>
      </c>
      <c r="W33" s="376">
        <f t="shared" si="9"/>
        <v>58765.049999999996</v>
      </c>
      <c r="X33" s="374">
        <f t="shared" si="10"/>
        <v>49283.150000000016</v>
      </c>
      <c r="Y33" s="376">
        <f>'foam off'!Y33+'12 35'!AF32</f>
        <v>16135.6</v>
      </c>
      <c r="Z33" s="376">
        <f>'foam off'!Z33+'12 35'!AG32</f>
        <v>0</v>
      </c>
      <c r="AA33" s="386">
        <f t="shared" si="11"/>
        <v>16135.6</v>
      </c>
      <c r="AB33" s="376">
        <f>'foam off'!AB33+'12 35'!AI32</f>
        <v>16135.6</v>
      </c>
      <c r="AC33" s="376">
        <f>'foam off'!AC33+'12 35'!AJ32</f>
        <v>0</v>
      </c>
      <c r="AD33" s="386">
        <f t="shared" si="12"/>
        <v>16135.6</v>
      </c>
      <c r="AE33" s="376">
        <f>'foam off'!AE33+'12 35'!AL32</f>
        <v>18397.600000000002</v>
      </c>
      <c r="AF33" s="376">
        <f>'foam off'!AF33+'12 35'!AM32</f>
        <v>0</v>
      </c>
      <c r="AG33" s="386">
        <f t="shared" si="13"/>
        <v>18397.600000000002</v>
      </c>
      <c r="AH33" s="376">
        <f>'foam off'!AH33+'12 35'!AR32</f>
        <v>15381.6</v>
      </c>
      <c r="AI33" s="376">
        <f>'foam off'!AI33+'12 35'!AS32</f>
        <v>0</v>
      </c>
      <c r="AJ33" s="386">
        <f t="shared" si="14"/>
        <v>15381.6</v>
      </c>
      <c r="AK33" s="407">
        <f>'foam off'!AK33+'12 35'!AU32</f>
        <v>18397.600000000002</v>
      </c>
      <c r="AL33" s="376">
        <f>'foam off'!AL33+'12 35'!AV32</f>
        <v>0</v>
      </c>
      <c r="AM33" s="377">
        <f t="shared" si="15"/>
        <v>18397.600000000002</v>
      </c>
      <c r="AN33" s="452">
        <f>'foam off'!AN33+'12 35'!AX32</f>
        <v>18397.600000000002</v>
      </c>
      <c r="AO33" s="376">
        <f>'foam off'!AO33+'12 35'!AY32</f>
        <v>0</v>
      </c>
      <c r="AP33" s="375">
        <f t="shared" si="16"/>
        <v>18397.600000000002</v>
      </c>
      <c r="AQ33" s="373">
        <f t="shared" si="0"/>
        <v>102845.60000000002</v>
      </c>
      <c r="AR33" s="374">
        <f t="shared" si="17"/>
        <v>0</v>
      </c>
      <c r="AS33" s="375">
        <f t="shared" si="18"/>
        <v>102845.60000000002</v>
      </c>
      <c r="AT33" s="373">
        <f t="shared" si="1"/>
        <v>210893.80000000005</v>
      </c>
      <c r="AU33" s="374">
        <f t="shared" si="19"/>
        <v>58765.049999999996</v>
      </c>
      <c r="AV33" s="375">
        <f t="shared" si="20"/>
        <v>152128.75000000006</v>
      </c>
      <c r="AW33" s="380"/>
      <c r="AX33" s="380"/>
      <c r="AY33" s="380"/>
      <c r="AZ33" s="380"/>
      <c r="BA33" s="380"/>
      <c r="BB33" s="380"/>
      <c r="BC33" s="380"/>
      <c r="BD33" s="380"/>
      <c r="BE33" s="380"/>
      <c r="BF33" s="380"/>
      <c r="BG33" s="380"/>
      <c r="BH33" s="380"/>
      <c r="BI33" s="380"/>
      <c r="BJ33" s="380"/>
      <c r="BK33" s="380"/>
      <c r="BL33" s="380"/>
      <c r="BM33" s="380"/>
      <c r="BN33" s="380"/>
    </row>
    <row r="34" spans="1:66" s="383" customFormat="1" ht="33" customHeight="1">
      <c r="A34" s="388">
        <v>28</v>
      </c>
      <c r="B34" s="384">
        <v>51499</v>
      </c>
      <c r="C34" s="385" t="s">
        <v>23</v>
      </c>
      <c r="D34" s="376">
        <f>'foam off'!D34+'12 35'!E33</f>
        <v>0</v>
      </c>
      <c r="E34" s="376">
        <f>'foam off'!E34+'12 35'!F33</f>
        <v>0</v>
      </c>
      <c r="F34" s="386">
        <f t="shared" si="2"/>
        <v>0</v>
      </c>
      <c r="G34" s="376">
        <f>'foam off'!G34+'12 35'!H33</f>
        <v>0</v>
      </c>
      <c r="H34" s="376">
        <f>'foam off'!H34+'12 35'!I33</f>
        <v>0</v>
      </c>
      <c r="I34" s="377">
        <f t="shared" si="3"/>
        <v>0</v>
      </c>
      <c r="J34" s="376">
        <f>'foam off'!J34+'12 35'!K33</f>
        <v>0</v>
      </c>
      <c r="K34" s="376">
        <f>'foam off'!K34+'12 35'!L33</f>
        <v>0</v>
      </c>
      <c r="L34" s="377">
        <f t="shared" si="4"/>
        <v>0</v>
      </c>
      <c r="M34" s="376">
        <f>'foam off'!M34+'12 35'!Q33</f>
        <v>0</v>
      </c>
      <c r="N34" s="376">
        <f>'foam off'!N34+'12 35'!R33</f>
        <v>0</v>
      </c>
      <c r="O34" s="377">
        <f t="shared" si="5"/>
        <v>0</v>
      </c>
      <c r="P34" s="376">
        <f>'foam off'!P34+'12 35'!T33</f>
        <v>0</v>
      </c>
      <c r="Q34" s="376">
        <f>'foam off'!Q34+'12 35'!U33</f>
        <v>0</v>
      </c>
      <c r="R34" s="377">
        <f t="shared" si="6"/>
        <v>0</v>
      </c>
      <c r="S34" s="376">
        <f>'foam off'!S34+'12 35'!W33</f>
        <v>0</v>
      </c>
      <c r="T34" s="376">
        <f>'foam off'!T34+'12 35'!X33</f>
        <v>0</v>
      </c>
      <c r="U34" s="377">
        <f t="shared" si="7"/>
        <v>0</v>
      </c>
      <c r="V34" s="376">
        <f t="shared" si="8"/>
        <v>0</v>
      </c>
      <c r="W34" s="376">
        <f t="shared" si="9"/>
        <v>0</v>
      </c>
      <c r="X34" s="374">
        <f t="shared" si="10"/>
        <v>0</v>
      </c>
      <c r="Y34" s="376">
        <f>'foam off'!Y34+'12 35'!AF33</f>
        <v>0</v>
      </c>
      <c r="Z34" s="376">
        <f>'foam off'!Z34+'12 35'!AG33</f>
        <v>0</v>
      </c>
      <c r="AA34" s="386">
        <f t="shared" si="11"/>
        <v>0</v>
      </c>
      <c r="AB34" s="376">
        <f>'foam off'!AB34+'12 35'!AI33</f>
        <v>0</v>
      </c>
      <c r="AC34" s="376">
        <f>'foam off'!AC34+'12 35'!AJ33</f>
        <v>0</v>
      </c>
      <c r="AD34" s="386">
        <f t="shared" si="12"/>
        <v>0</v>
      </c>
      <c r="AE34" s="376">
        <f>'foam off'!AE34+'12 35'!AL33</f>
        <v>0</v>
      </c>
      <c r="AF34" s="376">
        <f>'foam off'!AF34+'12 35'!AM33</f>
        <v>0</v>
      </c>
      <c r="AG34" s="386">
        <f t="shared" si="13"/>
        <v>0</v>
      </c>
      <c r="AH34" s="376">
        <f>'foam off'!AH34+'12 35'!AR33</f>
        <v>0</v>
      </c>
      <c r="AI34" s="376">
        <f>'foam off'!AI34+'12 35'!AS33</f>
        <v>0</v>
      </c>
      <c r="AJ34" s="386">
        <f t="shared" si="14"/>
        <v>0</v>
      </c>
      <c r="AK34" s="407">
        <f>'foam off'!AK34+'12 35'!AU33</f>
        <v>0</v>
      </c>
      <c r="AL34" s="376">
        <f>'foam off'!AL34+'12 35'!AV33</f>
        <v>0</v>
      </c>
      <c r="AM34" s="377">
        <f t="shared" si="15"/>
        <v>0</v>
      </c>
      <c r="AN34" s="452">
        <f>'foam off'!AN34+'12 35'!AX33</f>
        <v>0</v>
      </c>
      <c r="AO34" s="376">
        <f>'foam off'!AO34+'12 35'!AY33</f>
        <v>0</v>
      </c>
      <c r="AP34" s="375">
        <f t="shared" si="16"/>
        <v>0</v>
      </c>
      <c r="AQ34" s="373">
        <f t="shared" si="0"/>
        <v>0</v>
      </c>
      <c r="AR34" s="374">
        <f t="shared" si="17"/>
        <v>0</v>
      </c>
      <c r="AS34" s="375">
        <f t="shared" si="18"/>
        <v>0</v>
      </c>
      <c r="AT34" s="373">
        <f t="shared" si="1"/>
        <v>0</v>
      </c>
      <c r="AU34" s="374">
        <f t="shared" si="19"/>
        <v>0</v>
      </c>
      <c r="AV34" s="375">
        <f t="shared" si="20"/>
        <v>0</v>
      </c>
      <c r="AW34" s="380"/>
      <c r="AX34" s="380"/>
      <c r="AY34" s="380"/>
      <c r="AZ34" s="380"/>
      <c r="BA34" s="380"/>
      <c r="BB34" s="380"/>
      <c r="BC34" s="380"/>
      <c r="BD34" s="380"/>
      <c r="BE34" s="380"/>
      <c r="BF34" s="380"/>
      <c r="BG34" s="380"/>
      <c r="BH34" s="380"/>
      <c r="BI34" s="380"/>
      <c r="BJ34" s="380"/>
      <c r="BK34" s="380"/>
      <c r="BL34" s="380"/>
      <c r="BM34" s="380"/>
      <c r="BN34" s="380"/>
    </row>
    <row r="35" spans="1:66" s="383" customFormat="1" ht="33" customHeight="1">
      <c r="A35" s="388">
        <v>29</v>
      </c>
      <c r="B35" s="384">
        <v>51601</v>
      </c>
      <c r="C35" s="385" t="s">
        <v>24</v>
      </c>
      <c r="D35" s="376">
        <f>'foam off'!D35+'12 35'!E34</f>
        <v>0</v>
      </c>
      <c r="E35" s="376">
        <f>'foam off'!E35+'12 35'!F34</f>
        <v>0</v>
      </c>
      <c r="F35" s="386">
        <f t="shared" si="2"/>
        <v>0</v>
      </c>
      <c r="G35" s="376">
        <f>'foam off'!G35+'12 35'!H34</f>
        <v>0</v>
      </c>
      <c r="H35" s="376">
        <f>'foam off'!H35+'12 35'!I34</f>
        <v>0</v>
      </c>
      <c r="I35" s="377">
        <f t="shared" si="3"/>
        <v>0</v>
      </c>
      <c r="J35" s="376">
        <f>'foam off'!J35+'12 35'!K34</f>
        <v>0</v>
      </c>
      <c r="K35" s="376">
        <f>'foam off'!K35+'12 35'!L34</f>
        <v>0</v>
      </c>
      <c r="L35" s="377">
        <f t="shared" si="4"/>
        <v>0</v>
      </c>
      <c r="M35" s="376">
        <f>'foam off'!M35+'12 35'!Q34</f>
        <v>0</v>
      </c>
      <c r="N35" s="376">
        <f>'foam off'!N35+'12 35'!R34</f>
        <v>0</v>
      </c>
      <c r="O35" s="377">
        <f t="shared" si="5"/>
        <v>0</v>
      </c>
      <c r="P35" s="376">
        <f>'foam off'!P35+'12 35'!T34</f>
        <v>0</v>
      </c>
      <c r="Q35" s="376">
        <f>'foam off'!Q35+'12 35'!U34</f>
        <v>0</v>
      </c>
      <c r="R35" s="377">
        <f t="shared" si="6"/>
        <v>0</v>
      </c>
      <c r="S35" s="376">
        <f>'foam off'!S35+'12 35'!W34</f>
        <v>0</v>
      </c>
      <c r="T35" s="376">
        <f>'foam off'!T35+'12 35'!X34</f>
        <v>0</v>
      </c>
      <c r="U35" s="377">
        <f t="shared" si="7"/>
        <v>0</v>
      </c>
      <c r="V35" s="376">
        <f t="shared" si="8"/>
        <v>0</v>
      </c>
      <c r="W35" s="376">
        <f t="shared" si="9"/>
        <v>0</v>
      </c>
      <c r="X35" s="374">
        <f t="shared" si="10"/>
        <v>0</v>
      </c>
      <c r="Y35" s="376">
        <f>'foam off'!Y35+'12 35'!AF34</f>
        <v>0</v>
      </c>
      <c r="Z35" s="376">
        <f>'foam off'!Z35+'12 35'!AG34</f>
        <v>0</v>
      </c>
      <c r="AA35" s="386">
        <f t="shared" si="11"/>
        <v>0</v>
      </c>
      <c r="AB35" s="376">
        <f>'foam off'!AB35+'12 35'!AI34</f>
        <v>0</v>
      </c>
      <c r="AC35" s="376">
        <f>'foam off'!AC35+'12 35'!AJ34</f>
        <v>0</v>
      </c>
      <c r="AD35" s="386">
        <f t="shared" si="12"/>
        <v>0</v>
      </c>
      <c r="AE35" s="376">
        <f>'foam off'!AE35+'12 35'!AL34</f>
        <v>0</v>
      </c>
      <c r="AF35" s="376">
        <f>'foam off'!AF35+'12 35'!AM34</f>
        <v>0</v>
      </c>
      <c r="AG35" s="386">
        <f t="shared" si="13"/>
        <v>0</v>
      </c>
      <c r="AH35" s="376">
        <f>'foam off'!AH35+'12 35'!AR34</f>
        <v>0</v>
      </c>
      <c r="AI35" s="376">
        <f>'foam off'!AI35+'12 35'!AS34</f>
        <v>0</v>
      </c>
      <c r="AJ35" s="386">
        <f t="shared" si="14"/>
        <v>0</v>
      </c>
      <c r="AK35" s="407">
        <f>'foam off'!AK35+'12 35'!AU34</f>
        <v>0</v>
      </c>
      <c r="AL35" s="376">
        <f>'foam off'!AL35+'12 35'!AV34</f>
        <v>0</v>
      </c>
      <c r="AM35" s="377">
        <f t="shared" si="15"/>
        <v>0</v>
      </c>
      <c r="AN35" s="452">
        <f>'foam off'!AN35+'12 35'!AX34</f>
        <v>0</v>
      </c>
      <c r="AO35" s="376">
        <f>'foam off'!AO35+'12 35'!AY34</f>
        <v>0</v>
      </c>
      <c r="AP35" s="375">
        <f t="shared" si="16"/>
        <v>0</v>
      </c>
      <c r="AQ35" s="373">
        <f t="shared" si="0"/>
        <v>0</v>
      </c>
      <c r="AR35" s="374">
        <f t="shared" si="17"/>
        <v>0</v>
      </c>
      <c r="AS35" s="375">
        <f t="shared" si="18"/>
        <v>0</v>
      </c>
      <c r="AT35" s="373">
        <f t="shared" si="1"/>
        <v>0</v>
      </c>
      <c r="AU35" s="374">
        <f t="shared" si="19"/>
        <v>0</v>
      </c>
      <c r="AV35" s="375">
        <f t="shared" si="20"/>
        <v>0</v>
      </c>
      <c r="AW35" s="380"/>
      <c r="AX35" s="380"/>
      <c r="AY35" s="380"/>
      <c r="AZ35" s="380"/>
      <c r="BA35" s="380"/>
      <c r="BB35" s="380"/>
      <c r="BC35" s="380"/>
      <c r="BD35" s="380"/>
      <c r="BE35" s="380"/>
      <c r="BF35" s="380"/>
      <c r="BG35" s="380"/>
      <c r="BH35" s="380"/>
      <c r="BI35" s="380"/>
      <c r="BJ35" s="380"/>
      <c r="BK35" s="380"/>
      <c r="BL35" s="380"/>
      <c r="BM35" s="380"/>
      <c r="BN35" s="380"/>
    </row>
    <row r="36" spans="1:66" s="383" customFormat="1" ht="33" customHeight="1">
      <c r="A36" s="388">
        <v>30</v>
      </c>
      <c r="B36" s="384">
        <v>51602</v>
      </c>
      <c r="C36" s="385" t="s">
        <v>25</v>
      </c>
      <c r="D36" s="376">
        <f>'foam off'!D36+'12 35'!E35</f>
        <v>0</v>
      </c>
      <c r="E36" s="376">
        <f>'foam off'!E36+'12 35'!F35</f>
        <v>0</v>
      </c>
      <c r="F36" s="386">
        <f t="shared" si="2"/>
        <v>0</v>
      </c>
      <c r="G36" s="376">
        <f>'foam off'!G36+'12 35'!H35</f>
        <v>0</v>
      </c>
      <c r="H36" s="376">
        <f>'foam off'!H36+'12 35'!I35</f>
        <v>0</v>
      </c>
      <c r="I36" s="377">
        <f t="shared" si="3"/>
        <v>0</v>
      </c>
      <c r="J36" s="376">
        <f>'foam off'!J36+'12 35'!K35</f>
        <v>0</v>
      </c>
      <c r="K36" s="376">
        <f>'foam off'!K36+'12 35'!L35</f>
        <v>0</v>
      </c>
      <c r="L36" s="377">
        <f t="shared" si="4"/>
        <v>0</v>
      </c>
      <c r="M36" s="376">
        <f>'foam off'!M36+'12 35'!Q35</f>
        <v>0</v>
      </c>
      <c r="N36" s="376">
        <f>'foam off'!N36+'12 35'!R35</f>
        <v>0</v>
      </c>
      <c r="O36" s="377">
        <f t="shared" si="5"/>
        <v>0</v>
      </c>
      <c r="P36" s="376">
        <f>'foam off'!P36+'12 35'!T35</f>
        <v>0</v>
      </c>
      <c r="Q36" s="376">
        <f>'foam off'!Q36+'12 35'!U35</f>
        <v>0</v>
      </c>
      <c r="R36" s="377">
        <f t="shared" si="6"/>
        <v>0</v>
      </c>
      <c r="S36" s="376">
        <f>'foam off'!S36+'12 35'!W35</f>
        <v>0</v>
      </c>
      <c r="T36" s="376">
        <f>'foam off'!T36+'12 35'!X35</f>
        <v>0</v>
      </c>
      <c r="U36" s="377">
        <f t="shared" si="7"/>
        <v>0</v>
      </c>
      <c r="V36" s="376">
        <f t="shared" si="8"/>
        <v>0</v>
      </c>
      <c r="W36" s="376">
        <f t="shared" si="9"/>
        <v>0</v>
      </c>
      <c r="X36" s="374">
        <f t="shared" si="10"/>
        <v>0</v>
      </c>
      <c r="Y36" s="376">
        <f>'foam off'!Y36+'12 35'!AF35</f>
        <v>0</v>
      </c>
      <c r="Z36" s="376">
        <f>'foam off'!Z36+'12 35'!AG35</f>
        <v>0</v>
      </c>
      <c r="AA36" s="386">
        <f t="shared" si="11"/>
        <v>0</v>
      </c>
      <c r="AB36" s="376">
        <f>'foam off'!AB36+'12 35'!AI35</f>
        <v>0</v>
      </c>
      <c r="AC36" s="376">
        <f>'foam off'!AC36+'12 35'!AJ35</f>
        <v>0</v>
      </c>
      <c r="AD36" s="386">
        <f t="shared" si="12"/>
        <v>0</v>
      </c>
      <c r="AE36" s="376">
        <f>'foam off'!AE36+'12 35'!AL35</f>
        <v>0</v>
      </c>
      <c r="AF36" s="376">
        <f>'foam off'!AF36+'12 35'!AM35</f>
        <v>0</v>
      </c>
      <c r="AG36" s="386">
        <f t="shared" si="13"/>
        <v>0</v>
      </c>
      <c r="AH36" s="376">
        <f>'foam off'!AH36+'12 35'!AR35</f>
        <v>0</v>
      </c>
      <c r="AI36" s="376">
        <f>'foam off'!AI36+'12 35'!AS35</f>
        <v>0</v>
      </c>
      <c r="AJ36" s="386">
        <f t="shared" si="14"/>
        <v>0</v>
      </c>
      <c r="AK36" s="407">
        <f>'foam off'!AK36+'12 35'!AU35</f>
        <v>0</v>
      </c>
      <c r="AL36" s="376">
        <f>'foam off'!AL36+'12 35'!AV35</f>
        <v>0</v>
      </c>
      <c r="AM36" s="377">
        <f t="shared" si="15"/>
        <v>0</v>
      </c>
      <c r="AN36" s="452">
        <f>'foam off'!AN36+'12 35'!AX35</f>
        <v>0</v>
      </c>
      <c r="AO36" s="376">
        <f>'foam off'!AO36+'12 35'!AY35</f>
        <v>0</v>
      </c>
      <c r="AP36" s="375">
        <f t="shared" si="16"/>
        <v>0</v>
      </c>
      <c r="AQ36" s="373">
        <f t="shared" si="0"/>
        <v>0</v>
      </c>
      <c r="AR36" s="374">
        <f t="shared" si="17"/>
        <v>0</v>
      </c>
      <c r="AS36" s="375">
        <f t="shared" si="18"/>
        <v>0</v>
      </c>
      <c r="AT36" s="373">
        <f t="shared" si="1"/>
        <v>0</v>
      </c>
      <c r="AU36" s="374">
        <f t="shared" si="19"/>
        <v>0</v>
      </c>
      <c r="AV36" s="375">
        <f t="shared" si="20"/>
        <v>0</v>
      </c>
      <c r="AW36" s="380"/>
      <c r="AX36" s="380"/>
      <c r="AY36" s="380"/>
      <c r="AZ36" s="380"/>
      <c r="BA36" s="380"/>
      <c r="BB36" s="380"/>
      <c r="BC36" s="380"/>
      <c r="BD36" s="380"/>
      <c r="BE36" s="380"/>
      <c r="BF36" s="380"/>
      <c r="BG36" s="380"/>
      <c r="BH36" s="380"/>
      <c r="BI36" s="380"/>
      <c r="BJ36" s="380"/>
      <c r="BK36" s="380"/>
      <c r="BL36" s="380"/>
      <c r="BM36" s="380"/>
      <c r="BN36" s="380"/>
    </row>
    <row r="37" spans="1:66" s="383" customFormat="1" ht="33" customHeight="1">
      <c r="A37" s="388">
        <v>31</v>
      </c>
      <c r="B37" s="384">
        <v>51603</v>
      </c>
      <c r="C37" s="385" t="s">
        <v>26</v>
      </c>
      <c r="D37" s="376">
        <f>'foam off'!D37+'12 35'!E36</f>
        <v>0</v>
      </c>
      <c r="E37" s="376">
        <f>'foam off'!E37+'12 35'!F36</f>
        <v>0</v>
      </c>
      <c r="F37" s="386">
        <f t="shared" si="2"/>
        <v>0</v>
      </c>
      <c r="G37" s="376">
        <f>'foam off'!G37+'12 35'!H36</f>
        <v>0</v>
      </c>
      <c r="H37" s="376">
        <f>'foam off'!H37+'12 35'!I36</f>
        <v>0</v>
      </c>
      <c r="I37" s="377">
        <f t="shared" si="3"/>
        <v>0</v>
      </c>
      <c r="J37" s="376">
        <f>'foam off'!J37+'12 35'!K36</f>
        <v>0</v>
      </c>
      <c r="K37" s="376">
        <f>'foam off'!K37+'12 35'!L36</f>
        <v>0</v>
      </c>
      <c r="L37" s="377">
        <f t="shared" si="4"/>
        <v>0</v>
      </c>
      <c r="M37" s="376">
        <f>'foam off'!M37+'12 35'!Q36</f>
        <v>0</v>
      </c>
      <c r="N37" s="376">
        <f>'foam off'!N37+'12 35'!R36</f>
        <v>0</v>
      </c>
      <c r="O37" s="377">
        <f t="shared" si="5"/>
        <v>0</v>
      </c>
      <c r="P37" s="376">
        <f>'foam off'!P37+'12 35'!T36</f>
        <v>0</v>
      </c>
      <c r="Q37" s="376">
        <f>'foam off'!Q37+'12 35'!U36</f>
        <v>0</v>
      </c>
      <c r="R37" s="377">
        <f t="shared" si="6"/>
        <v>0</v>
      </c>
      <c r="S37" s="376">
        <f>'foam off'!S37+'12 35'!W36</f>
        <v>0</v>
      </c>
      <c r="T37" s="376">
        <f>'foam off'!T37+'12 35'!X36</f>
        <v>0</v>
      </c>
      <c r="U37" s="377">
        <f t="shared" si="7"/>
        <v>0</v>
      </c>
      <c r="V37" s="376">
        <f t="shared" si="8"/>
        <v>0</v>
      </c>
      <c r="W37" s="376">
        <f t="shared" si="9"/>
        <v>0</v>
      </c>
      <c r="X37" s="374">
        <f t="shared" si="10"/>
        <v>0</v>
      </c>
      <c r="Y37" s="376">
        <f>'foam off'!Y37+'12 35'!AF36</f>
        <v>0</v>
      </c>
      <c r="Z37" s="376">
        <f>'foam off'!Z37+'12 35'!AG36</f>
        <v>0</v>
      </c>
      <c r="AA37" s="386">
        <f t="shared" si="11"/>
        <v>0</v>
      </c>
      <c r="AB37" s="376">
        <f>'foam off'!AB37+'12 35'!AI36</f>
        <v>0</v>
      </c>
      <c r="AC37" s="376">
        <f>'foam off'!AC37+'12 35'!AJ36</f>
        <v>0</v>
      </c>
      <c r="AD37" s="386">
        <f t="shared" si="12"/>
        <v>0</v>
      </c>
      <c r="AE37" s="376">
        <f>'foam off'!AE37+'12 35'!AL36</f>
        <v>0</v>
      </c>
      <c r="AF37" s="376">
        <f>'foam off'!AF37+'12 35'!AM36</f>
        <v>0</v>
      </c>
      <c r="AG37" s="386">
        <f t="shared" si="13"/>
        <v>0</v>
      </c>
      <c r="AH37" s="376">
        <f>'foam off'!AH37+'12 35'!AR36</f>
        <v>0</v>
      </c>
      <c r="AI37" s="376">
        <f>'foam off'!AI37+'12 35'!AS36</f>
        <v>0</v>
      </c>
      <c r="AJ37" s="386">
        <f t="shared" si="14"/>
        <v>0</v>
      </c>
      <c r="AK37" s="407">
        <f>'foam off'!AK37+'12 35'!AU36</f>
        <v>0</v>
      </c>
      <c r="AL37" s="376">
        <f>'foam off'!AL37+'12 35'!AV36</f>
        <v>0</v>
      </c>
      <c r="AM37" s="377">
        <f t="shared" si="15"/>
        <v>0</v>
      </c>
      <c r="AN37" s="452">
        <f>'foam off'!AN37+'12 35'!AX36</f>
        <v>0</v>
      </c>
      <c r="AO37" s="376">
        <f>'foam off'!AO37+'12 35'!AY36</f>
        <v>0</v>
      </c>
      <c r="AP37" s="375">
        <f t="shared" si="16"/>
        <v>0</v>
      </c>
      <c r="AQ37" s="373">
        <f t="shared" si="0"/>
        <v>0</v>
      </c>
      <c r="AR37" s="374">
        <f t="shared" si="17"/>
        <v>0</v>
      </c>
      <c r="AS37" s="375">
        <f t="shared" si="18"/>
        <v>0</v>
      </c>
      <c r="AT37" s="373">
        <f t="shared" si="1"/>
        <v>0</v>
      </c>
      <c r="AU37" s="374">
        <f t="shared" si="19"/>
        <v>0</v>
      </c>
      <c r="AV37" s="375">
        <f t="shared" si="20"/>
        <v>0</v>
      </c>
      <c r="AW37" s="380"/>
      <c r="AX37" s="380"/>
      <c r="AY37" s="380"/>
      <c r="AZ37" s="380"/>
      <c r="BA37" s="380"/>
      <c r="BB37" s="380"/>
      <c r="BC37" s="380"/>
      <c r="BD37" s="380"/>
      <c r="BE37" s="380"/>
      <c r="BF37" s="380"/>
      <c r="BG37" s="380"/>
      <c r="BH37" s="380"/>
      <c r="BI37" s="380"/>
      <c r="BJ37" s="380"/>
      <c r="BK37" s="380"/>
      <c r="BL37" s="380"/>
      <c r="BM37" s="380"/>
      <c r="BN37" s="380"/>
    </row>
    <row r="38" spans="1:66" s="383" customFormat="1" ht="33" customHeight="1">
      <c r="A38" s="388">
        <v>32</v>
      </c>
      <c r="B38" s="384">
        <v>51604</v>
      </c>
      <c r="C38" s="385" t="s">
        <v>27</v>
      </c>
      <c r="D38" s="376">
        <f>'foam off'!D38+'12 35'!E37</f>
        <v>0</v>
      </c>
      <c r="E38" s="376">
        <f>'foam off'!E38+'12 35'!F37</f>
        <v>0</v>
      </c>
      <c r="F38" s="386">
        <f t="shared" si="2"/>
        <v>0</v>
      </c>
      <c r="G38" s="376">
        <f>'foam off'!G38+'12 35'!H37</f>
        <v>0</v>
      </c>
      <c r="H38" s="376">
        <f>'foam off'!H38+'12 35'!I37</f>
        <v>0</v>
      </c>
      <c r="I38" s="377">
        <f t="shared" si="3"/>
        <v>0</v>
      </c>
      <c r="J38" s="376">
        <f>'foam off'!J38+'12 35'!K37</f>
        <v>0</v>
      </c>
      <c r="K38" s="376">
        <f>'foam off'!K38+'12 35'!L37</f>
        <v>0</v>
      </c>
      <c r="L38" s="377">
        <f t="shared" si="4"/>
        <v>0</v>
      </c>
      <c r="M38" s="376">
        <f>'foam off'!M38+'12 35'!Q37</f>
        <v>0</v>
      </c>
      <c r="N38" s="376">
        <f>'foam off'!N38+'12 35'!R37</f>
        <v>0</v>
      </c>
      <c r="O38" s="377">
        <f t="shared" si="5"/>
        <v>0</v>
      </c>
      <c r="P38" s="376">
        <f>'foam off'!P38+'12 35'!T37</f>
        <v>0</v>
      </c>
      <c r="Q38" s="376">
        <f>'foam off'!Q38+'12 35'!U37</f>
        <v>0</v>
      </c>
      <c r="R38" s="377">
        <f t="shared" si="6"/>
        <v>0</v>
      </c>
      <c r="S38" s="376">
        <f>'foam off'!S38+'12 35'!W37</f>
        <v>0</v>
      </c>
      <c r="T38" s="376">
        <f>'foam off'!T38+'12 35'!X37</f>
        <v>0</v>
      </c>
      <c r="U38" s="377">
        <f t="shared" si="7"/>
        <v>0</v>
      </c>
      <c r="V38" s="376">
        <f t="shared" si="8"/>
        <v>0</v>
      </c>
      <c r="W38" s="376">
        <f t="shared" si="9"/>
        <v>0</v>
      </c>
      <c r="X38" s="374">
        <f t="shared" si="10"/>
        <v>0</v>
      </c>
      <c r="Y38" s="376">
        <f>'foam off'!Y38+'12 35'!AF37</f>
        <v>0</v>
      </c>
      <c r="Z38" s="376">
        <f>'foam off'!Z38+'12 35'!AG37</f>
        <v>0</v>
      </c>
      <c r="AA38" s="386">
        <f t="shared" si="11"/>
        <v>0</v>
      </c>
      <c r="AB38" s="376">
        <f>'foam off'!AB38+'12 35'!AI37</f>
        <v>0</v>
      </c>
      <c r="AC38" s="376">
        <f>'foam off'!AC38+'12 35'!AJ37</f>
        <v>0</v>
      </c>
      <c r="AD38" s="386">
        <f t="shared" si="12"/>
        <v>0</v>
      </c>
      <c r="AE38" s="376">
        <f>'foam off'!AE38+'12 35'!AL37</f>
        <v>0</v>
      </c>
      <c r="AF38" s="376">
        <f>'foam off'!AF38+'12 35'!AM37</f>
        <v>0</v>
      </c>
      <c r="AG38" s="386">
        <f t="shared" si="13"/>
        <v>0</v>
      </c>
      <c r="AH38" s="376">
        <f>'foam off'!AH38+'12 35'!AR37</f>
        <v>0</v>
      </c>
      <c r="AI38" s="376">
        <f>'foam off'!AI38+'12 35'!AS37</f>
        <v>0</v>
      </c>
      <c r="AJ38" s="386">
        <f t="shared" si="14"/>
        <v>0</v>
      </c>
      <c r="AK38" s="407">
        <f>'foam off'!AK38+'12 35'!AU37</f>
        <v>0</v>
      </c>
      <c r="AL38" s="376">
        <f>'foam off'!AL38+'12 35'!AV37</f>
        <v>0</v>
      </c>
      <c r="AM38" s="377">
        <f t="shared" si="15"/>
        <v>0</v>
      </c>
      <c r="AN38" s="452">
        <f>'foam off'!AN38+'12 35'!AX37</f>
        <v>0</v>
      </c>
      <c r="AO38" s="376">
        <f>'foam off'!AO38+'12 35'!AY37</f>
        <v>0</v>
      </c>
      <c r="AP38" s="375">
        <f t="shared" si="16"/>
        <v>0</v>
      </c>
      <c r="AQ38" s="373">
        <f t="shared" si="0"/>
        <v>0</v>
      </c>
      <c r="AR38" s="374">
        <f t="shared" si="17"/>
        <v>0</v>
      </c>
      <c r="AS38" s="375">
        <f t="shared" si="18"/>
        <v>0</v>
      </c>
      <c r="AT38" s="373">
        <f t="shared" si="1"/>
        <v>0</v>
      </c>
      <c r="AU38" s="374">
        <f t="shared" si="19"/>
        <v>0</v>
      </c>
      <c r="AV38" s="375">
        <f t="shared" si="20"/>
        <v>0</v>
      </c>
      <c r="AW38" s="380"/>
      <c r="AX38" s="380"/>
      <c r="AY38" s="380"/>
      <c r="AZ38" s="380"/>
      <c r="BA38" s="380"/>
      <c r="BB38" s="380"/>
      <c r="BC38" s="380"/>
      <c r="BD38" s="380"/>
      <c r="BE38" s="380"/>
      <c r="BF38" s="380"/>
      <c r="BG38" s="380"/>
      <c r="BH38" s="380"/>
      <c r="BI38" s="380"/>
      <c r="BJ38" s="380"/>
      <c r="BK38" s="380"/>
      <c r="BL38" s="380"/>
      <c r="BM38" s="380"/>
      <c r="BN38" s="380"/>
    </row>
    <row r="39" spans="1:66" s="383" customFormat="1" ht="33" customHeight="1">
      <c r="A39" s="388">
        <v>33</v>
      </c>
      <c r="B39" s="384">
        <v>51605</v>
      </c>
      <c r="C39" s="385" t="s">
        <v>28</v>
      </c>
      <c r="D39" s="376">
        <f>'foam off'!D39+'12 35'!E38</f>
        <v>0</v>
      </c>
      <c r="E39" s="376">
        <f>'foam off'!E39+'12 35'!F38</f>
        <v>0</v>
      </c>
      <c r="F39" s="386">
        <f t="shared" si="2"/>
        <v>0</v>
      </c>
      <c r="G39" s="376">
        <f>'foam off'!G39+'12 35'!H38</f>
        <v>0</v>
      </c>
      <c r="H39" s="376">
        <f>'foam off'!H39+'12 35'!I38</f>
        <v>0</v>
      </c>
      <c r="I39" s="377">
        <f t="shared" si="3"/>
        <v>0</v>
      </c>
      <c r="J39" s="376">
        <f>'foam off'!J39+'12 35'!K38</f>
        <v>0</v>
      </c>
      <c r="K39" s="376">
        <f>'foam off'!K39+'12 35'!L38</f>
        <v>0</v>
      </c>
      <c r="L39" s="377">
        <f t="shared" si="4"/>
        <v>0</v>
      </c>
      <c r="M39" s="376">
        <f>'foam off'!M39+'12 35'!Q38</f>
        <v>0</v>
      </c>
      <c r="N39" s="376">
        <f>'foam off'!N39+'12 35'!R38</f>
        <v>0</v>
      </c>
      <c r="O39" s="377">
        <f t="shared" si="5"/>
        <v>0</v>
      </c>
      <c r="P39" s="376">
        <f>'foam off'!P39+'12 35'!T38</f>
        <v>0</v>
      </c>
      <c r="Q39" s="376">
        <f>'foam off'!Q39+'12 35'!U38</f>
        <v>0</v>
      </c>
      <c r="R39" s="377">
        <f t="shared" si="6"/>
        <v>0</v>
      </c>
      <c r="S39" s="376">
        <f>'foam off'!S39+'12 35'!W38</f>
        <v>0</v>
      </c>
      <c r="T39" s="376">
        <f>'foam off'!T39+'12 35'!X38</f>
        <v>0</v>
      </c>
      <c r="U39" s="377">
        <f t="shared" si="7"/>
        <v>0</v>
      </c>
      <c r="V39" s="376">
        <f t="shared" si="8"/>
        <v>0</v>
      </c>
      <c r="W39" s="376">
        <f t="shared" si="9"/>
        <v>0</v>
      </c>
      <c r="X39" s="374">
        <f t="shared" si="10"/>
        <v>0</v>
      </c>
      <c r="Y39" s="376">
        <f>'foam off'!Y39+'12 35'!AF38</f>
        <v>0</v>
      </c>
      <c r="Z39" s="376">
        <f>'foam off'!Z39+'12 35'!AG38</f>
        <v>0</v>
      </c>
      <c r="AA39" s="386">
        <f t="shared" si="11"/>
        <v>0</v>
      </c>
      <c r="AB39" s="376">
        <f>'foam off'!AB39+'12 35'!AI38</f>
        <v>0</v>
      </c>
      <c r="AC39" s="376">
        <f>'foam off'!AC39+'12 35'!AJ38</f>
        <v>0</v>
      </c>
      <c r="AD39" s="386">
        <f t="shared" si="12"/>
        <v>0</v>
      </c>
      <c r="AE39" s="376">
        <f>'foam off'!AE39+'12 35'!AL38</f>
        <v>0</v>
      </c>
      <c r="AF39" s="376">
        <f>'foam off'!AF39+'12 35'!AM38</f>
        <v>0</v>
      </c>
      <c r="AG39" s="386">
        <f t="shared" si="13"/>
        <v>0</v>
      </c>
      <c r="AH39" s="376">
        <f>'foam off'!AH39+'12 35'!AR38</f>
        <v>0</v>
      </c>
      <c r="AI39" s="376">
        <f>'foam off'!AI39+'12 35'!AS38</f>
        <v>0</v>
      </c>
      <c r="AJ39" s="386">
        <f t="shared" si="14"/>
        <v>0</v>
      </c>
      <c r="AK39" s="407">
        <f>'foam off'!AK39+'12 35'!AU38</f>
        <v>0</v>
      </c>
      <c r="AL39" s="376">
        <f>'foam off'!AL39+'12 35'!AV38</f>
        <v>0</v>
      </c>
      <c r="AM39" s="377">
        <f t="shared" si="15"/>
        <v>0</v>
      </c>
      <c r="AN39" s="452">
        <f>'foam off'!AN39+'12 35'!AX38</f>
        <v>0</v>
      </c>
      <c r="AO39" s="376">
        <f>'foam off'!AO39+'12 35'!AY38</f>
        <v>0</v>
      </c>
      <c r="AP39" s="375">
        <f t="shared" si="16"/>
        <v>0</v>
      </c>
      <c r="AQ39" s="373">
        <f t="shared" si="0"/>
        <v>0</v>
      </c>
      <c r="AR39" s="374">
        <f t="shared" si="17"/>
        <v>0</v>
      </c>
      <c r="AS39" s="375">
        <f t="shared" si="18"/>
        <v>0</v>
      </c>
      <c r="AT39" s="373">
        <f t="shared" si="1"/>
        <v>0</v>
      </c>
      <c r="AU39" s="374">
        <f t="shared" si="19"/>
        <v>0</v>
      </c>
      <c r="AV39" s="375">
        <f t="shared" si="20"/>
        <v>0</v>
      </c>
      <c r="AW39" s="380"/>
      <c r="AX39" s="380"/>
      <c r="AY39" s="380"/>
      <c r="AZ39" s="380"/>
      <c r="BA39" s="380"/>
      <c r="BB39" s="380"/>
      <c r="BC39" s="380"/>
      <c r="BD39" s="380"/>
      <c r="BE39" s="380"/>
      <c r="BF39" s="380"/>
      <c r="BG39" s="380"/>
      <c r="BH39" s="380"/>
      <c r="BI39" s="380"/>
      <c r="BJ39" s="380"/>
      <c r="BK39" s="380"/>
      <c r="BL39" s="380"/>
      <c r="BM39" s="380"/>
      <c r="BN39" s="380"/>
    </row>
    <row r="40" spans="1:66" s="383" customFormat="1" ht="33" customHeight="1">
      <c r="A40" s="388">
        <v>34</v>
      </c>
      <c r="B40" s="384">
        <v>51606</v>
      </c>
      <c r="C40" s="385" t="s">
        <v>29</v>
      </c>
      <c r="D40" s="376">
        <f>'foam off'!D40+'12 35'!E39</f>
        <v>0</v>
      </c>
      <c r="E40" s="376">
        <f>'foam off'!E40+'12 35'!F39</f>
        <v>0</v>
      </c>
      <c r="F40" s="386">
        <f t="shared" si="2"/>
        <v>0</v>
      </c>
      <c r="G40" s="376">
        <f>'foam off'!G40+'12 35'!H39</f>
        <v>0</v>
      </c>
      <c r="H40" s="376">
        <f>'foam off'!H40+'12 35'!I39</f>
        <v>0</v>
      </c>
      <c r="I40" s="377">
        <f t="shared" si="3"/>
        <v>0</v>
      </c>
      <c r="J40" s="376">
        <f>'foam off'!J40+'12 35'!K39</f>
        <v>0</v>
      </c>
      <c r="K40" s="376">
        <f>'foam off'!K40+'12 35'!L39</f>
        <v>0</v>
      </c>
      <c r="L40" s="377">
        <f t="shared" si="4"/>
        <v>0</v>
      </c>
      <c r="M40" s="376">
        <f>'foam off'!M40+'12 35'!Q39</f>
        <v>0</v>
      </c>
      <c r="N40" s="376">
        <f>'foam off'!N40+'12 35'!R39</f>
        <v>0</v>
      </c>
      <c r="O40" s="377">
        <f t="shared" si="5"/>
        <v>0</v>
      </c>
      <c r="P40" s="376">
        <f>'foam off'!P40+'12 35'!T39</f>
        <v>0</v>
      </c>
      <c r="Q40" s="376">
        <f>'foam off'!Q40+'12 35'!U39</f>
        <v>0</v>
      </c>
      <c r="R40" s="377">
        <f t="shared" si="6"/>
        <v>0</v>
      </c>
      <c r="S40" s="376">
        <f>'foam off'!S40+'12 35'!W39</f>
        <v>0</v>
      </c>
      <c r="T40" s="376">
        <f>'foam off'!T40+'12 35'!X39</f>
        <v>0</v>
      </c>
      <c r="U40" s="377">
        <f t="shared" si="7"/>
        <v>0</v>
      </c>
      <c r="V40" s="376">
        <f t="shared" si="8"/>
        <v>0</v>
      </c>
      <c r="W40" s="376">
        <f t="shared" si="9"/>
        <v>0</v>
      </c>
      <c r="X40" s="374">
        <f t="shared" si="10"/>
        <v>0</v>
      </c>
      <c r="Y40" s="376">
        <f>'foam off'!Y40+'12 35'!AF39</f>
        <v>0</v>
      </c>
      <c r="Z40" s="376">
        <f>'foam off'!Z40+'12 35'!AG39</f>
        <v>0</v>
      </c>
      <c r="AA40" s="386">
        <f t="shared" si="11"/>
        <v>0</v>
      </c>
      <c r="AB40" s="376">
        <f>'foam off'!AB40+'12 35'!AI39</f>
        <v>0</v>
      </c>
      <c r="AC40" s="376">
        <f>'foam off'!AC40+'12 35'!AJ39</f>
        <v>0</v>
      </c>
      <c r="AD40" s="386">
        <f t="shared" si="12"/>
        <v>0</v>
      </c>
      <c r="AE40" s="376">
        <f>'foam off'!AE40+'12 35'!AL39</f>
        <v>0</v>
      </c>
      <c r="AF40" s="376">
        <f>'foam off'!AF40+'12 35'!AM39</f>
        <v>0</v>
      </c>
      <c r="AG40" s="386">
        <f t="shared" si="13"/>
        <v>0</v>
      </c>
      <c r="AH40" s="376">
        <f>'foam off'!AH40+'12 35'!AR39</f>
        <v>0</v>
      </c>
      <c r="AI40" s="376">
        <f>'foam off'!AI40+'12 35'!AS39</f>
        <v>0</v>
      </c>
      <c r="AJ40" s="386">
        <f t="shared" si="14"/>
        <v>0</v>
      </c>
      <c r="AK40" s="407">
        <f>'foam off'!AK40+'12 35'!AU39</f>
        <v>0</v>
      </c>
      <c r="AL40" s="376">
        <f>'foam off'!AL40+'12 35'!AV39</f>
        <v>0</v>
      </c>
      <c r="AM40" s="377">
        <f t="shared" si="15"/>
        <v>0</v>
      </c>
      <c r="AN40" s="452">
        <f>'foam off'!AN40+'12 35'!AX39</f>
        <v>0</v>
      </c>
      <c r="AO40" s="376">
        <f>'foam off'!AO40+'12 35'!AY39</f>
        <v>0</v>
      </c>
      <c r="AP40" s="375">
        <f t="shared" si="16"/>
        <v>0</v>
      </c>
      <c r="AQ40" s="373">
        <f t="shared" si="0"/>
        <v>0</v>
      </c>
      <c r="AR40" s="374">
        <f t="shared" si="17"/>
        <v>0</v>
      </c>
      <c r="AS40" s="375">
        <f t="shared" si="18"/>
        <v>0</v>
      </c>
      <c r="AT40" s="373">
        <f t="shared" si="1"/>
        <v>0</v>
      </c>
      <c r="AU40" s="374">
        <f t="shared" si="19"/>
        <v>0</v>
      </c>
      <c r="AV40" s="375">
        <f t="shared" si="20"/>
        <v>0</v>
      </c>
      <c r="AW40" s="380"/>
      <c r="AX40" s="380"/>
      <c r="AY40" s="380"/>
      <c r="AZ40" s="380"/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  <c r="BL40" s="380"/>
      <c r="BM40" s="380"/>
      <c r="BN40" s="380"/>
    </row>
    <row r="41" spans="1:66" s="383" customFormat="1" ht="33" customHeight="1">
      <c r="A41" s="388">
        <v>35</v>
      </c>
      <c r="B41" s="384">
        <v>51607</v>
      </c>
      <c r="C41" s="385" t="s">
        <v>30</v>
      </c>
      <c r="D41" s="376">
        <f>'foam off'!D41+'12 35'!E40</f>
        <v>0</v>
      </c>
      <c r="E41" s="376">
        <f>'foam off'!E41+'12 35'!F40</f>
        <v>0</v>
      </c>
      <c r="F41" s="386">
        <f t="shared" si="2"/>
        <v>0</v>
      </c>
      <c r="G41" s="376">
        <f>'foam off'!G41+'12 35'!H40</f>
        <v>0</v>
      </c>
      <c r="H41" s="376">
        <f>'foam off'!H41+'12 35'!I40</f>
        <v>0</v>
      </c>
      <c r="I41" s="377">
        <f t="shared" si="3"/>
        <v>0</v>
      </c>
      <c r="J41" s="376">
        <f>'foam off'!J41+'12 35'!K40</f>
        <v>0</v>
      </c>
      <c r="K41" s="376">
        <f>'foam off'!K41+'12 35'!L40</f>
        <v>0</v>
      </c>
      <c r="L41" s="377">
        <f t="shared" si="4"/>
        <v>0</v>
      </c>
      <c r="M41" s="376">
        <f>'foam off'!M41+'12 35'!Q40</f>
        <v>0</v>
      </c>
      <c r="N41" s="376">
        <f>'foam off'!N41+'12 35'!R40</f>
        <v>0</v>
      </c>
      <c r="O41" s="377">
        <f t="shared" si="5"/>
        <v>0</v>
      </c>
      <c r="P41" s="376">
        <f>'foam off'!P41+'12 35'!T40</f>
        <v>0</v>
      </c>
      <c r="Q41" s="376">
        <f>'foam off'!Q41+'12 35'!U40</f>
        <v>0</v>
      </c>
      <c r="R41" s="377">
        <f t="shared" si="6"/>
        <v>0</v>
      </c>
      <c r="S41" s="376">
        <f>'foam off'!S41+'12 35'!W40</f>
        <v>0</v>
      </c>
      <c r="T41" s="376">
        <f>'foam off'!T41+'12 35'!X40</f>
        <v>0</v>
      </c>
      <c r="U41" s="377">
        <f t="shared" si="7"/>
        <v>0</v>
      </c>
      <c r="V41" s="376">
        <f t="shared" si="8"/>
        <v>0</v>
      </c>
      <c r="W41" s="376">
        <f t="shared" si="9"/>
        <v>0</v>
      </c>
      <c r="X41" s="374">
        <f t="shared" si="10"/>
        <v>0</v>
      </c>
      <c r="Y41" s="376">
        <f>'foam off'!Y41+'12 35'!AF40</f>
        <v>0</v>
      </c>
      <c r="Z41" s="376">
        <f>'foam off'!Z41+'12 35'!AG40</f>
        <v>0</v>
      </c>
      <c r="AA41" s="386">
        <f t="shared" si="11"/>
        <v>0</v>
      </c>
      <c r="AB41" s="376">
        <f>'foam off'!AB41+'12 35'!AI40</f>
        <v>0</v>
      </c>
      <c r="AC41" s="376">
        <f>'foam off'!AC41+'12 35'!AJ40</f>
        <v>0</v>
      </c>
      <c r="AD41" s="386">
        <f t="shared" si="12"/>
        <v>0</v>
      </c>
      <c r="AE41" s="376">
        <f>'foam off'!AE41+'12 35'!AL40</f>
        <v>0</v>
      </c>
      <c r="AF41" s="376">
        <f>'foam off'!AF41+'12 35'!AM40</f>
        <v>0</v>
      </c>
      <c r="AG41" s="386">
        <f t="shared" si="13"/>
        <v>0</v>
      </c>
      <c r="AH41" s="376">
        <f>'foam off'!AH41+'12 35'!AR40</f>
        <v>0</v>
      </c>
      <c r="AI41" s="376">
        <f>'foam off'!AI41+'12 35'!AS40</f>
        <v>0</v>
      </c>
      <c r="AJ41" s="386">
        <f t="shared" si="14"/>
        <v>0</v>
      </c>
      <c r="AK41" s="407">
        <f>'foam off'!AK41+'12 35'!AU40</f>
        <v>0</v>
      </c>
      <c r="AL41" s="376">
        <f>'foam off'!AL41+'12 35'!AV40</f>
        <v>0</v>
      </c>
      <c r="AM41" s="377">
        <f t="shared" si="15"/>
        <v>0</v>
      </c>
      <c r="AN41" s="452">
        <f>'foam off'!AN41+'12 35'!AX40</f>
        <v>0</v>
      </c>
      <c r="AO41" s="376">
        <f>'foam off'!AO41+'12 35'!AY40</f>
        <v>0</v>
      </c>
      <c r="AP41" s="375">
        <f t="shared" si="16"/>
        <v>0</v>
      </c>
      <c r="AQ41" s="373">
        <f t="shared" si="0"/>
        <v>0</v>
      </c>
      <c r="AR41" s="374">
        <f t="shared" si="17"/>
        <v>0</v>
      </c>
      <c r="AS41" s="375">
        <f t="shared" si="18"/>
        <v>0</v>
      </c>
      <c r="AT41" s="373">
        <f t="shared" si="1"/>
        <v>0</v>
      </c>
      <c r="AU41" s="374">
        <f t="shared" si="19"/>
        <v>0</v>
      </c>
      <c r="AV41" s="375">
        <f t="shared" si="20"/>
        <v>0</v>
      </c>
      <c r="AW41" s="380"/>
      <c r="AX41" s="380"/>
      <c r="AY41" s="380"/>
      <c r="AZ41" s="380"/>
      <c r="BA41" s="380"/>
      <c r="BB41" s="380"/>
      <c r="BC41" s="380"/>
      <c r="BD41" s="380"/>
      <c r="BE41" s="380"/>
      <c r="BF41" s="380"/>
      <c r="BG41" s="380"/>
      <c r="BH41" s="380"/>
      <c r="BI41" s="380"/>
      <c r="BJ41" s="380"/>
      <c r="BK41" s="380"/>
      <c r="BL41" s="380"/>
      <c r="BM41" s="380"/>
      <c r="BN41" s="380"/>
    </row>
    <row r="42" spans="1:66" s="383" customFormat="1" ht="33" customHeight="1">
      <c r="A42" s="388">
        <v>36</v>
      </c>
      <c r="B42" s="384">
        <v>51608</v>
      </c>
      <c r="C42" s="385" t="s">
        <v>31</v>
      </c>
      <c r="D42" s="376">
        <f>'foam off'!D42+'12 35'!E41</f>
        <v>0</v>
      </c>
      <c r="E42" s="376">
        <f>'foam off'!E42+'12 35'!F41</f>
        <v>0</v>
      </c>
      <c r="F42" s="386">
        <f t="shared" si="2"/>
        <v>0</v>
      </c>
      <c r="G42" s="376">
        <f>'foam off'!G42+'12 35'!H41</f>
        <v>0</v>
      </c>
      <c r="H42" s="376">
        <f>'foam off'!H42+'12 35'!I41</f>
        <v>0</v>
      </c>
      <c r="I42" s="377">
        <f t="shared" si="3"/>
        <v>0</v>
      </c>
      <c r="J42" s="376">
        <f>'foam off'!J42+'12 35'!K41</f>
        <v>0</v>
      </c>
      <c r="K42" s="376">
        <f>'foam off'!K42+'12 35'!L41</f>
        <v>0</v>
      </c>
      <c r="L42" s="377">
        <f t="shared" si="4"/>
        <v>0</v>
      </c>
      <c r="M42" s="376">
        <f>'foam off'!M42+'12 35'!Q41</f>
        <v>0</v>
      </c>
      <c r="N42" s="376">
        <f>'foam off'!N42+'12 35'!R41</f>
        <v>0</v>
      </c>
      <c r="O42" s="377">
        <f t="shared" si="5"/>
        <v>0</v>
      </c>
      <c r="P42" s="376">
        <f>'foam off'!P42+'12 35'!T41</f>
        <v>0</v>
      </c>
      <c r="Q42" s="376">
        <f>'foam off'!Q42+'12 35'!U41</f>
        <v>0</v>
      </c>
      <c r="R42" s="377">
        <f t="shared" si="6"/>
        <v>0</v>
      </c>
      <c r="S42" s="376">
        <f>'foam off'!S42+'12 35'!W41</f>
        <v>0</v>
      </c>
      <c r="T42" s="376">
        <f>'foam off'!T42+'12 35'!X41</f>
        <v>0</v>
      </c>
      <c r="U42" s="377">
        <f t="shared" si="7"/>
        <v>0</v>
      </c>
      <c r="V42" s="376">
        <f t="shared" si="8"/>
        <v>0</v>
      </c>
      <c r="W42" s="376">
        <f t="shared" si="9"/>
        <v>0</v>
      </c>
      <c r="X42" s="374">
        <f t="shared" si="10"/>
        <v>0</v>
      </c>
      <c r="Y42" s="376">
        <f>'foam off'!Y42+'12 35'!AF41</f>
        <v>0</v>
      </c>
      <c r="Z42" s="376">
        <f>'foam off'!Z42+'12 35'!AG41</f>
        <v>0</v>
      </c>
      <c r="AA42" s="386">
        <f t="shared" si="11"/>
        <v>0</v>
      </c>
      <c r="AB42" s="376">
        <f>'foam off'!AB42+'12 35'!AI41</f>
        <v>0</v>
      </c>
      <c r="AC42" s="376">
        <f>'foam off'!AC42+'12 35'!AJ41</f>
        <v>0</v>
      </c>
      <c r="AD42" s="386">
        <f t="shared" si="12"/>
        <v>0</v>
      </c>
      <c r="AE42" s="376">
        <f>'foam off'!AE42+'12 35'!AL41</f>
        <v>0</v>
      </c>
      <c r="AF42" s="376">
        <f>'foam off'!AF42+'12 35'!AM41</f>
        <v>0</v>
      </c>
      <c r="AG42" s="386">
        <f t="shared" si="13"/>
        <v>0</v>
      </c>
      <c r="AH42" s="376">
        <f>'foam off'!AH42+'12 35'!AR41</f>
        <v>0</v>
      </c>
      <c r="AI42" s="376">
        <f>'foam off'!AI42+'12 35'!AS41</f>
        <v>0</v>
      </c>
      <c r="AJ42" s="386">
        <f t="shared" si="14"/>
        <v>0</v>
      </c>
      <c r="AK42" s="407">
        <f>'foam off'!AK42+'12 35'!AU41</f>
        <v>0</v>
      </c>
      <c r="AL42" s="376">
        <f>'foam off'!AL42+'12 35'!AV41</f>
        <v>0</v>
      </c>
      <c r="AM42" s="377">
        <f t="shared" si="15"/>
        <v>0</v>
      </c>
      <c r="AN42" s="452">
        <f>'foam off'!AN42+'12 35'!AX41</f>
        <v>0</v>
      </c>
      <c r="AO42" s="376">
        <f>'foam off'!AO42+'12 35'!AY41</f>
        <v>0</v>
      </c>
      <c r="AP42" s="375">
        <f t="shared" si="16"/>
        <v>0</v>
      </c>
      <c r="AQ42" s="373">
        <f t="shared" si="0"/>
        <v>0</v>
      </c>
      <c r="AR42" s="374">
        <f t="shared" si="17"/>
        <v>0</v>
      </c>
      <c r="AS42" s="375">
        <f t="shared" si="18"/>
        <v>0</v>
      </c>
      <c r="AT42" s="373">
        <f t="shared" si="1"/>
        <v>0</v>
      </c>
      <c r="AU42" s="374">
        <f t="shared" si="19"/>
        <v>0</v>
      </c>
      <c r="AV42" s="375">
        <f t="shared" si="20"/>
        <v>0</v>
      </c>
      <c r="AW42" s="380"/>
      <c r="AX42" s="380"/>
      <c r="AY42" s="380"/>
      <c r="AZ42" s="380"/>
      <c r="BA42" s="380"/>
      <c r="BB42" s="380"/>
      <c r="BC42" s="380"/>
      <c r="BD42" s="380"/>
      <c r="BE42" s="380"/>
      <c r="BF42" s="380"/>
      <c r="BG42" s="380"/>
      <c r="BH42" s="380"/>
      <c r="BI42" s="380"/>
      <c r="BJ42" s="380"/>
      <c r="BK42" s="380"/>
      <c r="BL42" s="380"/>
      <c r="BM42" s="380"/>
      <c r="BN42" s="380"/>
    </row>
    <row r="43" spans="1:66" s="383" customFormat="1" ht="33" customHeight="1">
      <c r="A43" s="388">
        <v>37</v>
      </c>
      <c r="B43" s="384">
        <v>51609</v>
      </c>
      <c r="C43" s="385" t="s">
        <v>89</v>
      </c>
      <c r="D43" s="376">
        <f>'foam off'!D43+'12 35'!E42</f>
        <v>0</v>
      </c>
      <c r="E43" s="376">
        <f>'foam off'!E43+'12 35'!F42</f>
        <v>0</v>
      </c>
      <c r="F43" s="386">
        <f t="shared" si="2"/>
        <v>0</v>
      </c>
      <c r="G43" s="376">
        <f>'foam off'!G43+'12 35'!H42</f>
        <v>0</v>
      </c>
      <c r="H43" s="376">
        <f>'foam off'!H43+'12 35'!I42</f>
        <v>0</v>
      </c>
      <c r="I43" s="377">
        <f t="shared" si="3"/>
        <v>0</v>
      </c>
      <c r="J43" s="376">
        <f>'foam off'!J43+'12 35'!K42</f>
        <v>0</v>
      </c>
      <c r="K43" s="376">
        <f>'foam off'!K43+'12 35'!L42</f>
        <v>0</v>
      </c>
      <c r="L43" s="377">
        <f t="shared" si="4"/>
        <v>0</v>
      </c>
      <c r="M43" s="376">
        <f>'foam off'!M43+'12 35'!Q42</f>
        <v>0</v>
      </c>
      <c r="N43" s="376">
        <f>'foam off'!N43+'12 35'!R42</f>
        <v>0</v>
      </c>
      <c r="O43" s="377">
        <f t="shared" si="5"/>
        <v>0</v>
      </c>
      <c r="P43" s="376">
        <f>'foam off'!P43+'12 35'!T42</f>
        <v>0</v>
      </c>
      <c r="Q43" s="376">
        <f>'foam off'!Q43+'12 35'!U42</f>
        <v>0</v>
      </c>
      <c r="R43" s="377">
        <f t="shared" si="6"/>
        <v>0</v>
      </c>
      <c r="S43" s="376">
        <f>'foam off'!S43+'12 35'!W42</f>
        <v>0</v>
      </c>
      <c r="T43" s="376">
        <f>'foam off'!T43+'12 35'!X42</f>
        <v>0</v>
      </c>
      <c r="U43" s="377">
        <f t="shared" si="7"/>
        <v>0</v>
      </c>
      <c r="V43" s="376">
        <f t="shared" si="8"/>
        <v>0</v>
      </c>
      <c r="W43" s="376">
        <f t="shared" si="9"/>
        <v>0</v>
      </c>
      <c r="X43" s="374">
        <f t="shared" si="10"/>
        <v>0</v>
      </c>
      <c r="Y43" s="376">
        <f>'foam off'!Y43+'12 35'!AF42</f>
        <v>0</v>
      </c>
      <c r="Z43" s="376">
        <f>'foam off'!Z43+'12 35'!AG42</f>
        <v>0</v>
      </c>
      <c r="AA43" s="386">
        <f t="shared" si="11"/>
        <v>0</v>
      </c>
      <c r="AB43" s="376">
        <f>'foam off'!AB43+'12 35'!AI42</f>
        <v>0</v>
      </c>
      <c r="AC43" s="376">
        <f>'foam off'!AC43+'12 35'!AJ42</f>
        <v>0</v>
      </c>
      <c r="AD43" s="386">
        <f t="shared" si="12"/>
        <v>0</v>
      </c>
      <c r="AE43" s="376">
        <f>'foam off'!AE43+'12 35'!AL42</f>
        <v>0</v>
      </c>
      <c r="AF43" s="376">
        <f>'foam off'!AF43+'12 35'!AM42</f>
        <v>0</v>
      </c>
      <c r="AG43" s="386">
        <f t="shared" si="13"/>
        <v>0</v>
      </c>
      <c r="AH43" s="376">
        <f>'foam off'!AH43+'12 35'!AR42</f>
        <v>0</v>
      </c>
      <c r="AI43" s="376">
        <f>'foam off'!AI43+'12 35'!AS42</f>
        <v>0</v>
      </c>
      <c r="AJ43" s="386">
        <f t="shared" si="14"/>
        <v>0</v>
      </c>
      <c r="AK43" s="407">
        <f>'foam off'!AK43+'12 35'!AU42</f>
        <v>0</v>
      </c>
      <c r="AL43" s="376">
        <f>'foam off'!AL43+'12 35'!AV42</f>
        <v>0</v>
      </c>
      <c r="AM43" s="377">
        <f t="shared" si="15"/>
        <v>0</v>
      </c>
      <c r="AN43" s="452">
        <f>'foam off'!AN43+'12 35'!AX42</f>
        <v>0</v>
      </c>
      <c r="AO43" s="376">
        <f>'foam off'!AO43+'12 35'!AY42</f>
        <v>0</v>
      </c>
      <c r="AP43" s="375">
        <f t="shared" si="16"/>
        <v>0</v>
      </c>
      <c r="AQ43" s="373">
        <f t="shared" si="0"/>
        <v>0</v>
      </c>
      <c r="AR43" s="374">
        <f t="shared" si="17"/>
        <v>0</v>
      </c>
      <c r="AS43" s="375">
        <f t="shared" si="18"/>
        <v>0</v>
      </c>
      <c r="AT43" s="373">
        <f t="shared" si="1"/>
        <v>0</v>
      </c>
      <c r="AU43" s="374">
        <f t="shared" si="19"/>
        <v>0</v>
      </c>
      <c r="AV43" s="375">
        <f t="shared" si="20"/>
        <v>0</v>
      </c>
      <c r="AW43" s="380"/>
      <c r="AX43" s="380"/>
      <c r="AY43" s="380"/>
      <c r="AZ43" s="380"/>
      <c r="BA43" s="380"/>
      <c r="BB43" s="380"/>
      <c r="BC43" s="380"/>
      <c r="BD43" s="380"/>
      <c r="BE43" s="380"/>
      <c r="BF43" s="380"/>
      <c r="BG43" s="380"/>
      <c r="BH43" s="380"/>
      <c r="BI43" s="380"/>
      <c r="BJ43" s="380"/>
      <c r="BK43" s="380"/>
      <c r="BL43" s="380"/>
      <c r="BM43" s="380"/>
      <c r="BN43" s="380"/>
    </row>
    <row r="44" spans="1:66" s="383" customFormat="1" ht="33" customHeight="1">
      <c r="A44" s="388">
        <v>38</v>
      </c>
      <c r="B44" s="384">
        <v>51610</v>
      </c>
      <c r="C44" s="385" t="s">
        <v>32</v>
      </c>
      <c r="D44" s="376">
        <f>'foam off'!D44+'12 35'!E43</f>
        <v>0</v>
      </c>
      <c r="E44" s="376">
        <f>'foam off'!E44+'12 35'!F43</f>
        <v>0</v>
      </c>
      <c r="F44" s="386">
        <f t="shared" si="2"/>
        <v>0</v>
      </c>
      <c r="G44" s="376">
        <f>'foam off'!G44+'12 35'!H43</f>
        <v>0</v>
      </c>
      <c r="H44" s="376">
        <f>'foam off'!H44+'12 35'!I43</f>
        <v>0</v>
      </c>
      <c r="I44" s="377">
        <f t="shared" si="3"/>
        <v>0</v>
      </c>
      <c r="J44" s="376">
        <f>'foam off'!J44+'12 35'!K43</f>
        <v>0</v>
      </c>
      <c r="K44" s="376">
        <f>'foam off'!K44+'12 35'!L43</f>
        <v>0</v>
      </c>
      <c r="L44" s="377">
        <f t="shared" si="4"/>
        <v>0</v>
      </c>
      <c r="M44" s="376">
        <f>'foam off'!M44+'12 35'!Q43</f>
        <v>0</v>
      </c>
      <c r="N44" s="376">
        <f>'foam off'!N44+'12 35'!R43</f>
        <v>0</v>
      </c>
      <c r="O44" s="377">
        <f t="shared" si="5"/>
        <v>0</v>
      </c>
      <c r="P44" s="376">
        <f>'foam off'!P44+'12 35'!T43</f>
        <v>0</v>
      </c>
      <c r="Q44" s="376">
        <f>'foam off'!Q44+'12 35'!U43</f>
        <v>0</v>
      </c>
      <c r="R44" s="377">
        <f t="shared" si="6"/>
        <v>0</v>
      </c>
      <c r="S44" s="376">
        <f>'foam off'!S44+'12 35'!W43</f>
        <v>0</v>
      </c>
      <c r="T44" s="376">
        <f>'foam off'!T44+'12 35'!X43</f>
        <v>0</v>
      </c>
      <c r="U44" s="377">
        <f t="shared" si="7"/>
        <v>0</v>
      </c>
      <c r="V44" s="376">
        <f t="shared" si="8"/>
        <v>0</v>
      </c>
      <c r="W44" s="376">
        <f t="shared" si="9"/>
        <v>0</v>
      </c>
      <c r="X44" s="374">
        <f t="shared" si="10"/>
        <v>0</v>
      </c>
      <c r="Y44" s="376">
        <f>'foam off'!Y44+'12 35'!AF43</f>
        <v>0</v>
      </c>
      <c r="Z44" s="376">
        <f>'foam off'!Z44+'12 35'!AG43</f>
        <v>0</v>
      </c>
      <c r="AA44" s="386">
        <f t="shared" si="11"/>
        <v>0</v>
      </c>
      <c r="AB44" s="376">
        <f>'foam off'!AB44+'12 35'!AI43</f>
        <v>0</v>
      </c>
      <c r="AC44" s="376">
        <f>'foam off'!AC44+'12 35'!AJ43</f>
        <v>0</v>
      </c>
      <c r="AD44" s="386">
        <f t="shared" si="12"/>
        <v>0</v>
      </c>
      <c r="AE44" s="376">
        <f>'foam off'!AE44+'12 35'!AL43</f>
        <v>0</v>
      </c>
      <c r="AF44" s="376">
        <f>'foam off'!AF44+'12 35'!AM43</f>
        <v>0</v>
      </c>
      <c r="AG44" s="386">
        <f t="shared" si="13"/>
        <v>0</v>
      </c>
      <c r="AH44" s="376">
        <f>'foam off'!AH44+'12 35'!AR43</f>
        <v>0</v>
      </c>
      <c r="AI44" s="376">
        <f>'foam off'!AI44+'12 35'!AS43</f>
        <v>0</v>
      </c>
      <c r="AJ44" s="386">
        <f t="shared" si="14"/>
        <v>0</v>
      </c>
      <c r="AK44" s="407">
        <f>'foam off'!AK44+'12 35'!AU43</f>
        <v>0</v>
      </c>
      <c r="AL44" s="376">
        <f>'foam off'!AL44+'12 35'!AV43</f>
        <v>0</v>
      </c>
      <c r="AM44" s="377">
        <f t="shared" si="15"/>
        <v>0</v>
      </c>
      <c r="AN44" s="452">
        <f>'foam off'!AN44+'12 35'!AX43</f>
        <v>0</v>
      </c>
      <c r="AO44" s="376">
        <f>'foam off'!AO44+'12 35'!AY43</f>
        <v>0</v>
      </c>
      <c r="AP44" s="375">
        <f t="shared" si="16"/>
        <v>0</v>
      </c>
      <c r="AQ44" s="373">
        <f t="shared" si="0"/>
        <v>0</v>
      </c>
      <c r="AR44" s="374">
        <f t="shared" si="17"/>
        <v>0</v>
      </c>
      <c r="AS44" s="375">
        <f t="shared" si="18"/>
        <v>0</v>
      </c>
      <c r="AT44" s="373">
        <f t="shared" si="1"/>
        <v>0</v>
      </c>
      <c r="AU44" s="374">
        <f t="shared" si="19"/>
        <v>0</v>
      </c>
      <c r="AV44" s="375">
        <f t="shared" si="20"/>
        <v>0</v>
      </c>
      <c r="AW44" s="380"/>
      <c r="AX44" s="380"/>
      <c r="AY44" s="380"/>
      <c r="AZ44" s="380"/>
      <c r="BA44" s="380"/>
      <c r="BB44" s="380"/>
      <c r="BC44" s="380"/>
      <c r="BD44" s="380"/>
      <c r="BE44" s="380"/>
      <c r="BF44" s="380"/>
      <c r="BG44" s="380"/>
      <c r="BH44" s="380"/>
      <c r="BI44" s="380"/>
      <c r="BJ44" s="380"/>
      <c r="BK44" s="380"/>
      <c r="BL44" s="380"/>
      <c r="BM44" s="380"/>
      <c r="BN44" s="380"/>
    </row>
    <row r="45" spans="1:66" s="383" customFormat="1" ht="33" customHeight="1">
      <c r="A45" s="388">
        <v>39</v>
      </c>
      <c r="B45" s="384">
        <v>51611</v>
      </c>
      <c r="C45" s="385" t="s">
        <v>33</v>
      </c>
      <c r="D45" s="376">
        <f>'foam off'!D45+'12 35'!E44</f>
        <v>1914.354828</v>
      </c>
      <c r="E45" s="376">
        <f>'foam off'!E45+'12 35'!F44</f>
        <v>34.28</v>
      </c>
      <c r="F45" s="386">
        <f t="shared" si="2"/>
        <v>1880.074828</v>
      </c>
      <c r="G45" s="376">
        <f>'foam off'!G45+'12 35'!H44</f>
        <v>2561.6549840000002</v>
      </c>
      <c r="H45" s="376">
        <f>'foam off'!H45+'12 35'!I44</f>
        <v>2572.4299999999998</v>
      </c>
      <c r="I45" s="377">
        <f t="shared" si="3"/>
        <v>-10.775015999999596</v>
      </c>
      <c r="J45" s="376">
        <f>'foam off'!J45+'12 35'!K44</f>
        <v>1791.5588720000001</v>
      </c>
      <c r="K45" s="376">
        <f>'foam off'!K45+'12 35'!L44</f>
        <v>152.82</v>
      </c>
      <c r="L45" s="377">
        <f t="shared" si="4"/>
        <v>1638.7388720000001</v>
      </c>
      <c r="M45" s="376">
        <f>'foam off'!M45+'12 35'!Q44</f>
        <v>2124.7370220000003</v>
      </c>
      <c r="N45" s="376">
        <f>'foam off'!N45+'12 35'!R44</f>
        <v>52.59</v>
      </c>
      <c r="O45" s="377">
        <f t="shared" si="5"/>
        <v>2072.1470220000001</v>
      </c>
      <c r="P45" s="376">
        <f>'foam off'!P45+'12 35'!T44</f>
        <v>1875.4932919999999</v>
      </c>
      <c r="Q45" s="376">
        <f>'foam off'!Q45+'12 35'!U44</f>
        <v>0</v>
      </c>
      <c r="R45" s="377">
        <f t="shared" si="6"/>
        <v>1875.4932919999999</v>
      </c>
      <c r="S45" s="376">
        <f>'foam off'!S45+'12 35'!W44</f>
        <v>2103.6589600000002</v>
      </c>
      <c r="T45" s="376">
        <f>'foam off'!T45+'12 35'!X44</f>
        <v>0</v>
      </c>
      <c r="U45" s="377">
        <f t="shared" si="7"/>
        <v>2103.6589600000002</v>
      </c>
      <c r="V45" s="376">
        <f t="shared" si="8"/>
        <v>12371.457957999999</v>
      </c>
      <c r="W45" s="376">
        <f t="shared" si="9"/>
        <v>2812.1200000000003</v>
      </c>
      <c r="X45" s="374">
        <f t="shared" si="10"/>
        <v>9559.3379579999983</v>
      </c>
      <c r="Y45" s="376">
        <f>'foam off'!Y45+'12 35'!AF44</f>
        <v>1683.0834500000001</v>
      </c>
      <c r="Z45" s="376">
        <f>'foam off'!Z45+'12 35'!AG44</f>
        <v>0</v>
      </c>
      <c r="AA45" s="386">
        <f t="shared" si="11"/>
        <v>1683.0834500000001</v>
      </c>
      <c r="AB45" s="376">
        <f>'foam off'!AB45+'12 35'!AI44</f>
        <v>2163.260792</v>
      </c>
      <c r="AC45" s="376">
        <f>'foam off'!AC45+'12 35'!AJ44</f>
        <v>0</v>
      </c>
      <c r="AD45" s="386">
        <f t="shared" si="12"/>
        <v>2163.260792</v>
      </c>
      <c r="AE45" s="376">
        <f>'foam off'!AE45+'12 35'!AL44</f>
        <v>1860.3802439999997</v>
      </c>
      <c r="AF45" s="376">
        <f>'foam off'!AF45+'12 35'!AM44</f>
        <v>0</v>
      </c>
      <c r="AG45" s="386">
        <f t="shared" si="13"/>
        <v>1860.3802439999997</v>
      </c>
      <c r="AH45" s="376">
        <f>'foam off'!AH45+'12 35'!AR44</f>
        <v>1801.518092</v>
      </c>
      <c r="AI45" s="376">
        <f>'foam off'!AI45+'12 35'!AS44</f>
        <v>0</v>
      </c>
      <c r="AJ45" s="386">
        <f t="shared" si="14"/>
        <v>1801.518092</v>
      </c>
      <c r="AK45" s="407">
        <f>'foam off'!AK45+'12 35'!AU44</f>
        <v>2018.9202119999995</v>
      </c>
      <c r="AL45" s="376">
        <f>'foam off'!AL45+'12 35'!AV44</f>
        <v>0</v>
      </c>
      <c r="AM45" s="377">
        <f t="shared" si="15"/>
        <v>2018.9202119999995</v>
      </c>
      <c r="AN45" s="452">
        <f>'foam off'!AN45+'12 35'!AX44</f>
        <v>1807.2743820000003</v>
      </c>
      <c r="AO45" s="376">
        <f>'foam off'!AO45+'12 35'!AY44</f>
        <v>0</v>
      </c>
      <c r="AP45" s="375">
        <f t="shared" si="16"/>
        <v>1807.2743820000003</v>
      </c>
      <c r="AQ45" s="373">
        <f t="shared" si="0"/>
        <v>11334.437172</v>
      </c>
      <c r="AR45" s="374">
        <f t="shared" si="17"/>
        <v>0</v>
      </c>
      <c r="AS45" s="375">
        <f t="shared" si="18"/>
        <v>11334.437172</v>
      </c>
      <c r="AT45" s="373">
        <f t="shared" si="1"/>
        <v>23705.895129999997</v>
      </c>
      <c r="AU45" s="374">
        <f t="shared" si="19"/>
        <v>2812.1200000000003</v>
      </c>
      <c r="AV45" s="375">
        <f t="shared" si="20"/>
        <v>20893.775129999998</v>
      </c>
      <c r="AW45" s="380"/>
      <c r="AX45" s="380"/>
      <c r="AY45" s="380"/>
      <c r="AZ45" s="380"/>
      <c r="BA45" s="380"/>
      <c r="BB45" s="380"/>
      <c r="BC45" s="380"/>
      <c r="BD45" s="380"/>
      <c r="BE45" s="380"/>
      <c r="BF45" s="380"/>
      <c r="BG45" s="380"/>
      <c r="BH45" s="380"/>
      <c r="BI45" s="380"/>
      <c r="BJ45" s="380"/>
      <c r="BK45" s="380"/>
      <c r="BL45" s="380"/>
      <c r="BM45" s="380"/>
      <c r="BN45" s="380"/>
    </row>
    <row r="46" spans="1:66" s="383" customFormat="1" ht="33" customHeight="1">
      <c r="A46" s="388">
        <v>40</v>
      </c>
      <c r="B46" s="384">
        <v>51612</v>
      </c>
      <c r="C46" s="385" t="s">
        <v>34</v>
      </c>
      <c r="D46" s="376">
        <f>'foam off'!D46+'12 35'!E45</f>
        <v>0</v>
      </c>
      <c r="E46" s="376">
        <f>'foam off'!E46+'12 35'!F45</f>
        <v>0</v>
      </c>
      <c r="F46" s="386">
        <f t="shared" si="2"/>
        <v>0</v>
      </c>
      <c r="G46" s="376">
        <f>'foam off'!G46+'12 35'!H45</f>
        <v>0</v>
      </c>
      <c r="H46" s="376">
        <f>'foam off'!H46+'12 35'!I45</f>
        <v>0</v>
      </c>
      <c r="I46" s="377">
        <f t="shared" si="3"/>
        <v>0</v>
      </c>
      <c r="J46" s="376">
        <f>'foam off'!J46+'12 35'!K45</f>
        <v>0</v>
      </c>
      <c r="K46" s="376">
        <f>'foam off'!K46+'12 35'!L45</f>
        <v>0</v>
      </c>
      <c r="L46" s="377">
        <f t="shared" si="4"/>
        <v>0</v>
      </c>
      <c r="M46" s="376">
        <f>'foam off'!M46+'12 35'!Q45</f>
        <v>0</v>
      </c>
      <c r="N46" s="376">
        <f>'foam off'!N46+'12 35'!R45</f>
        <v>0</v>
      </c>
      <c r="O46" s="377">
        <f t="shared" si="5"/>
        <v>0</v>
      </c>
      <c r="P46" s="376">
        <f>'foam off'!P46+'12 35'!T45</f>
        <v>0</v>
      </c>
      <c r="Q46" s="376">
        <f>'foam off'!Q46+'12 35'!U45</f>
        <v>0</v>
      </c>
      <c r="R46" s="377">
        <f t="shared" si="6"/>
        <v>0</v>
      </c>
      <c r="S46" s="376">
        <f>'foam off'!S46+'12 35'!W45</f>
        <v>0</v>
      </c>
      <c r="T46" s="376">
        <f>'foam off'!T46+'12 35'!X45</f>
        <v>0</v>
      </c>
      <c r="U46" s="377">
        <f t="shared" si="7"/>
        <v>0</v>
      </c>
      <c r="V46" s="376">
        <f t="shared" si="8"/>
        <v>0</v>
      </c>
      <c r="W46" s="376">
        <f t="shared" si="9"/>
        <v>0</v>
      </c>
      <c r="X46" s="374">
        <f t="shared" si="10"/>
        <v>0</v>
      </c>
      <c r="Y46" s="376">
        <f>'foam off'!Y46+'12 35'!AF45</f>
        <v>0</v>
      </c>
      <c r="Z46" s="376">
        <f>'foam off'!Z46+'12 35'!AG45</f>
        <v>0</v>
      </c>
      <c r="AA46" s="386">
        <f t="shared" si="11"/>
        <v>0</v>
      </c>
      <c r="AB46" s="376">
        <f>'foam off'!AB46+'12 35'!AI45</f>
        <v>0</v>
      </c>
      <c r="AC46" s="376">
        <f>'foam off'!AC46+'12 35'!AJ45</f>
        <v>0</v>
      </c>
      <c r="AD46" s="386">
        <f t="shared" si="12"/>
        <v>0</v>
      </c>
      <c r="AE46" s="376">
        <f>'foam off'!AE46+'12 35'!AL45</f>
        <v>0</v>
      </c>
      <c r="AF46" s="376">
        <f>'foam off'!AF46+'12 35'!AM45</f>
        <v>0</v>
      </c>
      <c r="AG46" s="386">
        <f t="shared" si="13"/>
        <v>0</v>
      </c>
      <c r="AH46" s="376">
        <f>'foam off'!AH46+'12 35'!AR45</f>
        <v>0</v>
      </c>
      <c r="AI46" s="376">
        <f>'foam off'!AI46+'12 35'!AS45</f>
        <v>0</v>
      </c>
      <c r="AJ46" s="386">
        <f t="shared" si="14"/>
        <v>0</v>
      </c>
      <c r="AK46" s="407">
        <f>'foam off'!AK46+'12 35'!AU45</f>
        <v>0</v>
      </c>
      <c r="AL46" s="376">
        <f>'foam off'!AL46+'12 35'!AV45</f>
        <v>0</v>
      </c>
      <c r="AM46" s="377">
        <f t="shared" si="15"/>
        <v>0</v>
      </c>
      <c r="AN46" s="452">
        <f>'foam off'!AN46+'12 35'!AX45</f>
        <v>0</v>
      </c>
      <c r="AO46" s="376">
        <f>'foam off'!AO46+'12 35'!AY45</f>
        <v>0</v>
      </c>
      <c r="AP46" s="375">
        <f t="shared" si="16"/>
        <v>0</v>
      </c>
      <c r="AQ46" s="373">
        <f t="shared" si="0"/>
        <v>0</v>
      </c>
      <c r="AR46" s="374">
        <f t="shared" si="17"/>
        <v>0</v>
      </c>
      <c r="AS46" s="375">
        <f t="shared" si="18"/>
        <v>0</v>
      </c>
      <c r="AT46" s="373">
        <f t="shared" si="1"/>
        <v>0</v>
      </c>
      <c r="AU46" s="374">
        <f t="shared" si="19"/>
        <v>0</v>
      </c>
      <c r="AV46" s="375">
        <f t="shared" si="20"/>
        <v>0</v>
      </c>
      <c r="AW46" s="380"/>
      <c r="AX46" s="380"/>
      <c r="AY46" s="380"/>
      <c r="AZ46" s="380"/>
      <c r="BA46" s="380"/>
      <c r="BB46" s="380"/>
      <c r="BC46" s="380"/>
      <c r="BD46" s="380"/>
      <c r="BE46" s="380"/>
      <c r="BF46" s="380"/>
      <c r="BG46" s="380"/>
      <c r="BH46" s="380"/>
      <c r="BI46" s="380"/>
      <c r="BJ46" s="380"/>
      <c r="BK46" s="380"/>
      <c r="BL46" s="380"/>
      <c r="BM46" s="380"/>
      <c r="BN46" s="380"/>
    </row>
    <row r="47" spans="1:66" s="383" customFormat="1" ht="33" customHeight="1">
      <c r="A47" s="388">
        <v>41</v>
      </c>
      <c r="B47" s="384">
        <v>51613</v>
      </c>
      <c r="C47" s="385" t="s">
        <v>61</v>
      </c>
      <c r="D47" s="376">
        <f>'foam off'!D47+'12 35'!E46</f>
        <v>0</v>
      </c>
      <c r="E47" s="376">
        <f>'foam off'!E47+'12 35'!F46</f>
        <v>0</v>
      </c>
      <c r="F47" s="386">
        <f t="shared" si="2"/>
        <v>0</v>
      </c>
      <c r="G47" s="376">
        <f>'foam off'!G47+'12 35'!H46</f>
        <v>0</v>
      </c>
      <c r="H47" s="376">
        <f>'foam off'!H47+'12 35'!I46</f>
        <v>0</v>
      </c>
      <c r="I47" s="377">
        <f t="shared" si="3"/>
        <v>0</v>
      </c>
      <c r="J47" s="376">
        <f>'foam off'!J47+'12 35'!K46</f>
        <v>0</v>
      </c>
      <c r="K47" s="376">
        <f>'foam off'!K47+'12 35'!L46</f>
        <v>0</v>
      </c>
      <c r="L47" s="377">
        <f t="shared" si="4"/>
        <v>0</v>
      </c>
      <c r="M47" s="376">
        <f>'foam off'!M47+'12 35'!Q46</f>
        <v>0</v>
      </c>
      <c r="N47" s="376">
        <f>'foam off'!N47+'12 35'!R46</f>
        <v>0</v>
      </c>
      <c r="O47" s="377">
        <f t="shared" si="5"/>
        <v>0</v>
      </c>
      <c r="P47" s="376">
        <f>'foam off'!P47+'12 35'!T46</f>
        <v>0</v>
      </c>
      <c r="Q47" s="376">
        <f>'foam off'!Q47+'12 35'!U46</f>
        <v>0</v>
      </c>
      <c r="R47" s="377">
        <f t="shared" si="6"/>
        <v>0</v>
      </c>
      <c r="S47" s="376">
        <f>'foam off'!S47+'12 35'!W46</f>
        <v>0</v>
      </c>
      <c r="T47" s="376">
        <f>'foam off'!T47+'12 35'!X46</f>
        <v>0</v>
      </c>
      <c r="U47" s="377">
        <f t="shared" si="7"/>
        <v>0</v>
      </c>
      <c r="V47" s="376">
        <f t="shared" si="8"/>
        <v>0</v>
      </c>
      <c r="W47" s="376">
        <f t="shared" si="9"/>
        <v>0</v>
      </c>
      <c r="X47" s="374">
        <f t="shared" si="10"/>
        <v>0</v>
      </c>
      <c r="Y47" s="376">
        <f>'foam off'!Y47+'12 35'!AF46</f>
        <v>0</v>
      </c>
      <c r="Z47" s="376">
        <f>'foam off'!Z47+'12 35'!AG46</f>
        <v>0</v>
      </c>
      <c r="AA47" s="386">
        <f t="shared" si="11"/>
        <v>0</v>
      </c>
      <c r="AB47" s="376">
        <f>'foam off'!AB47+'12 35'!AI46</f>
        <v>0</v>
      </c>
      <c r="AC47" s="376">
        <f>'foam off'!AC47+'12 35'!AJ46</f>
        <v>0</v>
      </c>
      <c r="AD47" s="386">
        <f t="shared" si="12"/>
        <v>0</v>
      </c>
      <c r="AE47" s="376">
        <f>'foam off'!AE47+'12 35'!AL46</f>
        <v>0</v>
      </c>
      <c r="AF47" s="376">
        <f>'foam off'!AF47+'12 35'!AM46</f>
        <v>0</v>
      </c>
      <c r="AG47" s="386">
        <f t="shared" si="13"/>
        <v>0</v>
      </c>
      <c r="AH47" s="376">
        <f>'foam off'!AH47+'12 35'!AR46</f>
        <v>0</v>
      </c>
      <c r="AI47" s="376">
        <f>'foam off'!AI47+'12 35'!AS46</f>
        <v>0</v>
      </c>
      <c r="AJ47" s="386">
        <f t="shared" si="14"/>
        <v>0</v>
      </c>
      <c r="AK47" s="407">
        <f>'foam off'!AK47+'12 35'!AU46</f>
        <v>0</v>
      </c>
      <c r="AL47" s="376">
        <f>'foam off'!AL47+'12 35'!AV46</f>
        <v>0</v>
      </c>
      <c r="AM47" s="377">
        <f t="shared" si="15"/>
        <v>0</v>
      </c>
      <c r="AN47" s="452">
        <f>'foam off'!AN47+'12 35'!AX46</f>
        <v>0</v>
      </c>
      <c r="AO47" s="376">
        <f>'foam off'!AO47+'12 35'!AY46</f>
        <v>0</v>
      </c>
      <c r="AP47" s="375">
        <f t="shared" si="16"/>
        <v>0</v>
      </c>
      <c r="AQ47" s="373">
        <f t="shared" si="0"/>
        <v>0</v>
      </c>
      <c r="AR47" s="374">
        <f t="shared" si="17"/>
        <v>0</v>
      </c>
      <c r="AS47" s="375">
        <f t="shared" si="18"/>
        <v>0</v>
      </c>
      <c r="AT47" s="373">
        <f t="shared" si="1"/>
        <v>0</v>
      </c>
      <c r="AU47" s="374">
        <f t="shared" si="19"/>
        <v>0</v>
      </c>
      <c r="AV47" s="375">
        <f t="shared" si="20"/>
        <v>0</v>
      </c>
      <c r="AW47" s="380"/>
      <c r="AX47" s="380"/>
      <c r="AY47" s="380"/>
      <c r="AZ47" s="380"/>
      <c r="BA47" s="380"/>
      <c r="BB47" s="380"/>
      <c r="BC47" s="380"/>
      <c r="BD47" s="380"/>
      <c r="BE47" s="380"/>
      <c r="BF47" s="380"/>
      <c r="BG47" s="380"/>
      <c r="BH47" s="380"/>
      <c r="BI47" s="380"/>
      <c r="BJ47" s="380"/>
      <c r="BK47" s="380"/>
      <c r="BL47" s="380"/>
      <c r="BM47" s="380"/>
      <c r="BN47" s="380"/>
    </row>
    <row r="48" spans="1:66" s="383" customFormat="1" ht="33" customHeight="1">
      <c r="A48" s="388">
        <v>42</v>
      </c>
      <c r="B48" s="384">
        <v>51614</v>
      </c>
      <c r="C48" s="385" t="s">
        <v>42</v>
      </c>
      <c r="D48" s="376">
        <f>'foam off'!D48+'12 35'!E47</f>
        <v>0</v>
      </c>
      <c r="E48" s="376">
        <f>'foam off'!E48+'12 35'!F47</f>
        <v>0</v>
      </c>
      <c r="F48" s="386">
        <f t="shared" si="2"/>
        <v>0</v>
      </c>
      <c r="G48" s="376">
        <f>'foam off'!G48+'12 35'!H47</f>
        <v>0</v>
      </c>
      <c r="H48" s="376">
        <f>'foam off'!H48+'12 35'!I47</f>
        <v>0</v>
      </c>
      <c r="I48" s="377">
        <f t="shared" si="3"/>
        <v>0</v>
      </c>
      <c r="J48" s="376">
        <f>'foam off'!J48+'12 35'!K47</f>
        <v>0</v>
      </c>
      <c r="K48" s="376">
        <f>'foam off'!K48+'12 35'!L47</f>
        <v>0</v>
      </c>
      <c r="L48" s="377">
        <f t="shared" si="4"/>
        <v>0</v>
      </c>
      <c r="M48" s="376">
        <f>'foam off'!M48+'12 35'!Q47</f>
        <v>0</v>
      </c>
      <c r="N48" s="376">
        <f>'foam off'!N48+'12 35'!R47</f>
        <v>0</v>
      </c>
      <c r="O48" s="377">
        <f t="shared" si="5"/>
        <v>0</v>
      </c>
      <c r="P48" s="376">
        <f>'foam off'!P48+'12 35'!T47</f>
        <v>0</v>
      </c>
      <c r="Q48" s="376">
        <f>'foam off'!Q48+'12 35'!U47</f>
        <v>0</v>
      </c>
      <c r="R48" s="377">
        <f t="shared" si="6"/>
        <v>0</v>
      </c>
      <c r="S48" s="376">
        <f>'foam off'!S48+'12 35'!W47</f>
        <v>0</v>
      </c>
      <c r="T48" s="376">
        <f>'foam off'!T48+'12 35'!X47</f>
        <v>0</v>
      </c>
      <c r="U48" s="377">
        <f t="shared" si="7"/>
        <v>0</v>
      </c>
      <c r="V48" s="376">
        <f t="shared" si="8"/>
        <v>0</v>
      </c>
      <c r="W48" s="376">
        <f t="shared" si="9"/>
        <v>0</v>
      </c>
      <c r="X48" s="374">
        <f t="shared" si="10"/>
        <v>0</v>
      </c>
      <c r="Y48" s="376">
        <f>'foam off'!Y48+'12 35'!AF47</f>
        <v>0</v>
      </c>
      <c r="Z48" s="376">
        <f>'foam off'!Z48+'12 35'!AG47</f>
        <v>0</v>
      </c>
      <c r="AA48" s="386">
        <f t="shared" si="11"/>
        <v>0</v>
      </c>
      <c r="AB48" s="376">
        <f>'foam off'!AB48+'12 35'!AI47</f>
        <v>0</v>
      </c>
      <c r="AC48" s="376">
        <f>'foam off'!AC48+'12 35'!AJ47</f>
        <v>0</v>
      </c>
      <c r="AD48" s="386">
        <f t="shared" si="12"/>
        <v>0</v>
      </c>
      <c r="AE48" s="376">
        <f>'foam off'!AE48+'12 35'!AL47</f>
        <v>0</v>
      </c>
      <c r="AF48" s="376">
        <f>'foam off'!AF48+'12 35'!AM47</f>
        <v>0</v>
      </c>
      <c r="AG48" s="386">
        <f t="shared" si="13"/>
        <v>0</v>
      </c>
      <c r="AH48" s="376">
        <f>'foam off'!AH48+'12 35'!AR47</f>
        <v>0</v>
      </c>
      <c r="AI48" s="376">
        <f>'foam off'!AI48+'12 35'!AS47</f>
        <v>0</v>
      </c>
      <c r="AJ48" s="386">
        <f t="shared" si="14"/>
        <v>0</v>
      </c>
      <c r="AK48" s="407">
        <f>'foam off'!AK48+'12 35'!AU47</f>
        <v>0</v>
      </c>
      <c r="AL48" s="376">
        <f>'foam off'!AL48+'12 35'!AV47</f>
        <v>0</v>
      </c>
      <c r="AM48" s="377">
        <f t="shared" si="15"/>
        <v>0</v>
      </c>
      <c r="AN48" s="452">
        <f>'foam off'!AN48+'12 35'!AX47</f>
        <v>0</v>
      </c>
      <c r="AO48" s="376">
        <f>'foam off'!AO48+'12 35'!AY47</f>
        <v>0</v>
      </c>
      <c r="AP48" s="375">
        <f t="shared" si="16"/>
        <v>0</v>
      </c>
      <c r="AQ48" s="373">
        <f t="shared" si="0"/>
        <v>0</v>
      </c>
      <c r="AR48" s="374">
        <f t="shared" si="17"/>
        <v>0</v>
      </c>
      <c r="AS48" s="375">
        <f t="shared" si="18"/>
        <v>0</v>
      </c>
      <c r="AT48" s="373">
        <f t="shared" si="1"/>
        <v>0</v>
      </c>
      <c r="AU48" s="374">
        <f t="shared" si="19"/>
        <v>0</v>
      </c>
      <c r="AV48" s="375">
        <f t="shared" si="20"/>
        <v>0</v>
      </c>
      <c r="AW48" s="380"/>
      <c r="AX48" s="380"/>
      <c r="AY48" s="380"/>
      <c r="AZ48" s="380"/>
      <c r="BA48" s="380"/>
      <c r="BB48" s="380"/>
      <c r="BC48" s="380"/>
      <c r="BD48" s="380"/>
      <c r="BE48" s="380"/>
      <c r="BF48" s="380"/>
      <c r="BG48" s="380"/>
      <c r="BH48" s="380"/>
      <c r="BI48" s="380"/>
      <c r="BJ48" s="380"/>
      <c r="BK48" s="380"/>
      <c r="BL48" s="380"/>
      <c r="BM48" s="380"/>
      <c r="BN48" s="380"/>
    </row>
    <row r="49" spans="1:244" s="383" customFormat="1" ht="33" customHeight="1">
      <c r="A49" s="388">
        <v>43</v>
      </c>
      <c r="B49" s="384">
        <v>51615</v>
      </c>
      <c r="C49" s="385" t="s">
        <v>83</v>
      </c>
      <c r="D49" s="376">
        <f>'foam off'!D49+'12 35'!E48</f>
        <v>5000</v>
      </c>
      <c r="E49" s="376">
        <f>'foam off'!E49+'12 35'!F48</f>
        <v>0</v>
      </c>
      <c r="F49" s="386">
        <f t="shared" si="2"/>
        <v>5000</v>
      </c>
      <c r="G49" s="376">
        <f>'foam off'!G49+'12 35'!H48</f>
        <v>12000</v>
      </c>
      <c r="H49" s="376">
        <f>'foam off'!H49+'12 35'!I48</f>
        <v>0</v>
      </c>
      <c r="I49" s="377">
        <f t="shared" si="3"/>
        <v>12000</v>
      </c>
      <c r="J49" s="376">
        <f>'foam off'!J49+'12 35'!K48</f>
        <v>12000</v>
      </c>
      <c r="K49" s="376">
        <f>'foam off'!K49+'12 35'!L48</f>
        <v>0</v>
      </c>
      <c r="L49" s="377">
        <f t="shared" si="4"/>
        <v>12000</v>
      </c>
      <c r="M49" s="376">
        <f>'foam off'!M49+'12 35'!Q48</f>
        <v>5000</v>
      </c>
      <c r="N49" s="376">
        <f>'foam off'!N49+'12 35'!R48</f>
        <v>0</v>
      </c>
      <c r="O49" s="377">
        <f t="shared" si="5"/>
        <v>5000</v>
      </c>
      <c r="P49" s="376">
        <f>'foam off'!P49+'12 35'!T48</f>
        <v>5000</v>
      </c>
      <c r="Q49" s="376">
        <f>'foam off'!Q49+'12 35'!U48</f>
        <v>0</v>
      </c>
      <c r="R49" s="377">
        <f t="shared" si="6"/>
        <v>5000</v>
      </c>
      <c r="S49" s="376">
        <f>'foam off'!S49+'12 35'!W48</f>
        <v>5000</v>
      </c>
      <c r="T49" s="376">
        <f>'foam off'!T49+'12 35'!X48</f>
        <v>0</v>
      </c>
      <c r="U49" s="377">
        <f t="shared" si="7"/>
        <v>5000</v>
      </c>
      <c r="V49" s="376">
        <f t="shared" si="8"/>
        <v>44000</v>
      </c>
      <c r="W49" s="376">
        <f t="shared" si="9"/>
        <v>0</v>
      </c>
      <c r="X49" s="374">
        <f t="shared" si="10"/>
        <v>44000</v>
      </c>
      <c r="Y49" s="376">
        <f>'foam off'!Y49+'12 35'!AF48</f>
        <v>5000</v>
      </c>
      <c r="Z49" s="376">
        <f>'foam off'!Z49+'12 35'!AG48</f>
        <v>0</v>
      </c>
      <c r="AA49" s="386">
        <f t="shared" si="11"/>
        <v>5000</v>
      </c>
      <c r="AB49" s="376">
        <f>'foam off'!AB49+'12 35'!AI48</f>
        <v>5000</v>
      </c>
      <c r="AC49" s="376">
        <f>'foam off'!AC49+'12 35'!AJ48</f>
        <v>0</v>
      </c>
      <c r="AD49" s="386">
        <f t="shared" si="12"/>
        <v>5000</v>
      </c>
      <c r="AE49" s="376">
        <f>'foam off'!AE49+'12 35'!AL48</f>
        <v>5000</v>
      </c>
      <c r="AF49" s="376">
        <f>'foam off'!AF49+'12 35'!AM48</f>
        <v>0</v>
      </c>
      <c r="AG49" s="386">
        <f t="shared" si="13"/>
        <v>5000</v>
      </c>
      <c r="AH49" s="376">
        <f>'foam off'!AH49+'12 35'!AR48</f>
        <v>5630</v>
      </c>
      <c r="AI49" s="376">
        <f>'foam off'!AI49+'12 35'!AS48</f>
        <v>0</v>
      </c>
      <c r="AJ49" s="386">
        <f t="shared" si="14"/>
        <v>5630</v>
      </c>
      <c r="AK49" s="407">
        <f>'foam off'!AK49+'12 35'!AU48</f>
        <v>11135</v>
      </c>
      <c r="AL49" s="376">
        <f>'foam off'!AL49+'12 35'!AV48</f>
        <v>0</v>
      </c>
      <c r="AM49" s="377">
        <f t="shared" si="15"/>
        <v>11135</v>
      </c>
      <c r="AN49" s="452">
        <f>'foam off'!AN49+'12 35'!AX48</f>
        <v>5000</v>
      </c>
      <c r="AO49" s="376">
        <f>'foam off'!AO49+'12 35'!AY48</f>
        <v>0</v>
      </c>
      <c r="AP49" s="375">
        <f t="shared" si="16"/>
        <v>5000</v>
      </c>
      <c r="AQ49" s="373">
        <f t="shared" si="0"/>
        <v>36765</v>
      </c>
      <c r="AR49" s="374">
        <f t="shared" si="17"/>
        <v>0</v>
      </c>
      <c r="AS49" s="375">
        <f t="shared" si="18"/>
        <v>36765</v>
      </c>
      <c r="AT49" s="373">
        <f t="shared" si="1"/>
        <v>80765</v>
      </c>
      <c r="AU49" s="374">
        <f t="shared" si="19"/>
        <v>0</v>
      </c>
      <c r="AV49" s="375">
        <f t="shared" si="20"/>
        <v>80765</v>
      </c>
      <c r="AW49" s="380"/>
      <c r="AX49" s="380"/>
      <c r="AY49" s="380"/>
      <c r="AZ49" s="380"/>
      <c r="BA49" s="380"/>
      <c r="BB49" s="380"/>
      <c r="BC49" s="380"/>
      <c r="BD49" s="380"/>
      <c r="BE49" s="380"/>
      <c r="BF49" s="380"/>
      <c r="BG49" s="380"/>
      <c r="BH49" s="380"/>
      <c r="BI49" s="380"/>
      <c r="BJ49" s="380"/>
      <c r="BK49" s="380"/>
      <c r="BL49" s="380"/>
      <c r="BM49" s="380"/>
      <c r="BN49" s="380"/>
    </row>
    <row r="50" spans="1:244" s="383" customFormat="1" ht="33" customHeight="1">
      <c r="A50" s="388">
        <v>44</v>
      </c>
      <c r="B50" s="384">
        <v>51616</v>
      </c>
      <c r="C50" s="385" t="s">
        <v>35</v>
      </c>
      <c r="D50" s="376">
        <f>'foam off'!D50+'12 35'!E49</f>
        <v>0</v>
      </c>
      <c r="E50" s="376">
        <f>'foam off'!E50+'12 35'!F49</f>
        <v>0</v>
      </c>
      <c r="F50" s="386">
        <f t="shared" si="2"/>
        <v>0</v>
      </c>
      <c r="G50" s="376">
        <f>'foam off'!G50+'12 35'!H49</f>
        <v>0</v>
      </c>
      <c r="H50" s="376">
        <f>'foam off'!H50+'12 35'!I49</f>
        <v>0</v>
      </c>
      <c r="I50" s="377">
        <f t="shared" si="3"/>
        <v>0</v>
      </c>
      <c r="J50" s="376">
        <f>'foam off'!J50+'12 35'!K49</f>
        <v>0</v>
      </c>
      <c r="K50" s="376">
        <f>'foam off'!K50+'12 35'!L49</f>
        <v>0</v>
      </c>
      <c r="L50" s="377">
        <f t="shared" si="4"/>
        <v>0</v>
      </c>
      <c r="M50" s="376">
        <f>'foam off'!M50+'12 35'!Q49</f>
        <v>0</v>
      </c>
      <c r="N50" s="376">
        <f>'foam off'!N50+'12 35'!R49</f>
        <v>0</v>
      </c>
      <c r="O50" s="377">
        <f t="shared" si="5"/>
        <v>0</v>
      </c>
      <c r="P50" s="376">
        <f>'foam off'!P50+'12 35'!T49</f>
        <v>0</v>
      </c>
      <c r="Q50" s="376">
        <f>'foam off'!Q50+'12 35'!U49</f>
        <v>0</v>
      </c>
      <c r="R50" s="377">
        <f t="shared" si="6"/>
        <v>0</v>
      </c>
      <c r="S50" s="376">
        <f>'foam off'!S50+'12 35'!W49</f>
        <v>0</v>
      </c>
      <c r="T50" s="376">
        <f>'foam off'!T50+'12 35'!X49</f>
        <v>0</v>
      </c>
      <c r="U50" s="377">
        <f t="shared" si="7"/>
        <v>0</v>
      </c>
      <c r="V50" s="376">
        <f t="shared" si="8"/>
        <v>0</v>
      </c>
      <c r="W50" s="376">
        <f t="shared" si="9"/>
        <v>0</v>
      </c>
      <c r="X50" s="374">
        <f t="shared" si="10"/>
        <v>0</v>
      </c>
      <c r="Y50" s="376">
        <f>'foam off'!Y50+'12 35'!AF49</f>
        <v>0</v>
      </c>
      <c r="Z50" s="376">
        <f>'foam off'!Z50+'12 35'!AG49</f>
        <v>0</v>
      </c>
      <c r="AA50" s="386">
        <f t="shared" si="11"/>
        <v>0</v>
      </c>
      <c r="AB50" s="376">
        <f>'foam off'!AB50+'12 35'!AI49</f>
        <v>0</v>
      </c>
      <c r="AC50" s="376">
        <f>'foam off'!AC50+'12 35'!AJ49</f>
        <v>0</v>
      </c>
      <c r="AD50" s="386">
        <f t="shared" si="12"/>
        <v>0</v>
      </c>
      <c r="AE50" s="376">
        <f>'foam off'!AE50+'12 35'!AL49</f>
        <v>0</v>
      </c>
      <c r="AF50" s="376">
        <f>'foam off'!AF50+'12 35'!AM49</f>
        <v>0</v>
      </c>
      <c r="AG50" s="386">
        <f t="shared" si="13"/>
        <v>0</v>
      </c>
      <c r="AH50" s="376">
        <f>'foam off'!AH50+'12 35'!AR49</f>
        <v>0</v>
      </c>
      <c r="AI50" s="376">
        <f>'foam off'!AI50+'12 35'!AS49</f>
        <v>0</v>
      </c>
      <c r="AJ50" s="386">
        <f t="shared" si="14"/>
        <v>0</v>
      </c>
      <c r="AK50" s="407">
        <f>'foam off'!AK50+'12 35'!AU49</f>
        <v>0</v>
      </c>
      <c r="AL50" s="376">
        <f>'foam off'!AL50+'12 35'!AV49</f>
        <v>0</v>
      </c>
      <c r="AM50" s="377">
        <f t="shared" si="15"/>
        <v>0</v>
      </c>
      <c r="AN50" s="452">
        <f>'foam off'!AN50+'12 35'!AX49</f>
        <v>0</v>
      </c>
      <c r="AO50" s="376">
        <f>'foam off'!AO50+'12 35'!AY49</f>
        <v>0</v>
      </c>
      <c r="AP50" s="375">
        <f t="shared" si="16"/>
        <v>0</v>
      </c>
      <c r="AQ50" s="373">
        <f t="shared" si="0"/>
        <v>0</v>
      </c>
      <c r="AR50" s="374">
        <f t="shared" si="17"/>
        <v>0</v>
      </c>
      <c r="AS50" s="375">
        <f t="shared" si="18"/>
        <v>0</v>
      </c>
      <c r="AT50" s="373">
        <f t="shared" si="1"/>
        <v>0</v>
      </c>
      <c r="AU50" s="374">
        <f t="shared" si="19"/>
        <v>0</v>
      </c>
      <c r="AV50" s="375">
        <f t="shared" si="20"/>
        <v>0</v>
      </c>
      <c r="AW50" s="380"/>
      <c r="AX50" s="380"/>
      <c r="AY50" s="380"/>
      <c r="AZ50" s="380"/>
      <c r="BA50" s="380"/>
      <c r="BB50" s="380"/>
      <c r="BC50" s="380"/>
      <c r="BD50" s="380"/>
      <c r="BE50" s="380"/>
      <c r="BF50" s="380"/>
      <c r="BG50" s="380"/>
      <c r="BH50" s="380"/>
      <c r="BI50" s="380"/>
      <c r="BJ50" s="380"/>
      <c r="BK50" s="380"/>
      <c r="BL50" s="380"/>
      <c r="BM50" s="380"/>
      <c r="BN50" s="380"/>
    </row>
    <row r="51" spans="1:244" s="383" customFormat="1" ht="33" customHeight="1" thickBot="1">
      <c r="A51" s="392">
        <v>45</v>
      </c>
      <c r="B51" s="393">
        <v>51617</v>
      </c>
      <c r="C51" s="394" t="s">
        <v>36</v>
      </c>
      <c r="D51" s="404" t="e">
        <f>'foam off'!D51+'12 35'!#REF!</f>
        <v>#REF!</v>
      </c>
      <c r="E51" s="376" t="e">
        <f>'foam off'!E51+'12 35'!#REF!</f>
        <v>#REF!</v>
      </c>
      <c r="F51" s="386" t="e">
        <f t="shared" si="2"/>
        <v>#REF!</v>
      </c>
      <c r="G51" s="418" t="e">
        <f>'foam off'!G51+'12 35'!#REF!</f>
        <v>#REF!</v>
      </c>
      <c r="H51" s="418" t="e">
        <f>'foam off'!H51+'12 35'!#REF!</f>
        <v>#REF!</v>
      </c>
      <c r="I51" s="453" t="e">
        <f t="shared" si="3"/>
        <v>#REF!</v>
      </c>
      <c r="J51" s="418" t="e">
        <f>'foam off'!J51+'12 35'!#REF!</f>
        <v>#REF!</v>
      </c>
      <c r="K51" s="418" t="e">
        <f>'foam off'!K51+'12 35'!#REF!</f>
        <v>#REF!</v>
      </c>
      <c r="L51" s="453" t="e">
        <f t="shared" si="4"/>
        <v>#REF!</v>
      </c>
      <c r="M51" s="418" t="e">
        <f>'foam off'!M51+'12 35'!#REF!</f>
        <v>#REF!</v>
      </c>
      <c r="N51" s="418" t="e">
        <f>'foam off'!N51+'12 35'!#REF!</f>
        <v>#REF!</v>
      </c>
      <c r="O51" s="453" t="e">
        <f t="shared" si="5"/>
        <v>#REF!</v>
      </c>
      <c r="P51" s="418" t="e">
        <f>'foam off'!P51+'12 35'!#REF!</f>
        <v>#REF!</v>
      </c>
      <c r="Q51" s="418" t="e">
        <f>'foam off'!Q51+'12 35'!#REF!</f>
        <v>#REF!</v>
      </c>
      <c r="R51" s="453" t="e">
        <f t="shared" si="6"/>
        <v>#REF!</v>
      </c>
      <c r="S51" s="418" t="e">
        <f>'foam off'!S51+'12 35'!#REF!</f>
        <v>#REF!</v>
      </c>
      <c r="T51" s="418" t="e">
        <f>'foam off'!T51+'12 35'!#REF!</f>
        <v>#REF!</v>
      </c>
      <c r="U51" s="453" t="e">
        <f t="shared" si="7"/>
        <v>#REF!</v>
      </c>
      <c r="V51" s="418" t="e">
        <f t="shared" si="8"/>
        <v>#REF!</v>
      </c>
      <c r="W51" s="418" t="e">
        <f t="shared" si="9"/>
        <v>#REF!</v>
      </c>
      <c r="X51" s="396" t="e">
        <f t="shared" si="10"/>
        <v>#REF!</v>
      </c>
      <c r="Y51" s="418" t="e">
        <f>'foam off'!Y51+'12 35'!#REF!</f>
        <v>#REF!</v>
      </c>
      <c r="Z51" s="418" t="e">
        <f>'foam off'!Z51+'12 35'!#REF!</f>
        <v>#REF!</v>
      </c>
      <c r="AA51" s="504" t="e">
        <f t="shared" si="11"/>
        <v>#REF!</v>
      </c>
      <c r="AB51" s="404" t="e">
        <f>'foam off'!AB51+'12 35'!#REF!</f>
        <v>#REF!</v>
      </c>
      <c r="AC51" s="376" t="e">
        <f>'foam off'!AC51+'12 35'!#REF!</f>
        <v>#REF!</v>
      </c>
      <c r="AD51" s="386" t="e">
        <f t="shared" si="12"/>
        <v>#REF!</v>
      </c>
      <c r="AE51" s="404" t="e">
        <f>'foam off'!AE51+'12 35'!#REF!</f>
        <v>#REF!</v>
      </c>
      <c r="AF51" s="376" t="e">
        <f>'foam off'!AF51+'12 35'!#REF!</f>
        <v>#REF!</v>
      </c>
      <c r="AG51" s="386" t="e">
        <f t="shared" si="13"/>
        <v>#REF!</v>
      </c>
      <c r="AH51" s="404" t="e">
        <f>'foam off'!AH51+'12 35'!#REF!</f>
        <v>#REF!</v>
      </c>
      <c r="AI51" s="376" t="e">
        <f>'foam off'!AI51+'12 35'!#REF!</f>
        <v>#REF!</v>
      </c>
      <c r="AJ51" s="386" t="e">
        <f t="shared" si="14"/>
        <v>#REF!</v>
      </c>
      <c r="AK51" s="411" t="e">
        <f>'foam off'!AK51+'12 35'!#REF!</f>
        <v>#REF!</v>
      </c>
      <c r="AL51" s="376" t="e">
        <f>'foam off'!AL51+'12 35'!#REF!</f>
        <v>#REF!</v>
      </c>
      <c r="AM51" s="377" t="e">
        <f t="shared" si="15"/>
        <v>#REF!</v>
      </c>
      <c r="AN51" s="508" t="e">
        <f>'foam off'!AN51+'12 35'!#REF!</f>
        <v>#REF!</v>
      </c>
      <c r="AO51" s="376" t="e">
        <f>'foam off'!AO51+'12 35'!#REF!</f>
        <v>#REF!</v>
      </c>
      <c r="AP51" s="375" t="e">
        <f t="shared" si="16"/>
        <v>#REF!</v>
      </c>
      <c r="AQ51" s="398" t="e">
        <f t="shared" si="0"/>
        <v>#REF!</v>
      </c>
      <c r="AR51" s="396" t="e">
        <f t="shared" si="17"/>
        <v>#REF!</v>
      </c>
      <c r="AS51" s="397" t="e">
        <f t="shared" si="18"/>
        <v>#REF!</v>
      </c>
      <c r="AT51" s="398" t="e">
        <f t="shared" si="1"/>
        <v>#REF!</v>
      </c>
      <c r="AU51" s="396" t="e">
        <f t="shared" si="19"/>
        <v>#REF!</v>
      </c>
      <c r="AV51" s="397" t="e">
        <f t="shared" si="20"/>
        <v>#REF!</v>
      </c>
      <c r="AW51" s="380"/>
      <c r="AX51" s="380"/>
      <c r="AY51" s="380"/>
      <c r="AZ51" s="380"/>
      <c r="BA51" s="380"/>
      <c r="BB51" s="380"/>
      <c r="BC51" s="380"/>
      <c r="BD51" s="380"/>
      <c r="BE51" s="380"/>
      <c r="BF51" s="380"/>
      <c r="BG51" s="380"/>
      <c r="BH51" s="380"/>
      <c r="BI51" s="380"/>
      <c r="BJ51" s="380"/>
      <c r="BK51" s="380"/>
      <c r="BL51" s="380"/>
      <c r="BM51" s="380"/>
      <c r="BN51" s="380"/>
    </row>
    <row r="52" spans="1:244" s="365" customFormat="1" ht="45" customHeight="1" thickBot="1">
      <c r="A52" s="814" t="s">
        <v>51</v>
      </c>
      <c r="B52" s="815"/>
      <c r="C52" s="815"/>
      <c r="D52" s="478" t="e">
        <f>SUM(D7:D51)</f>
        <v>#REF!</v>
      </c>
      <c r="E52" s="478" t="e">
        <f t="shared" ref="E52:X52" si="21">SUM(E7:E51)</f>
        <v>#REF!</v>
      </c>
      <c r="F52" s="479" t="e">
        <f t="shared" si="21"/>
        <v>#REF!</v>
      </c>
      <c r="G52" s="480" t="e">
        <f t="shared" si="21"/>
        <v>#REF!</v>
      </c>
      <c r="H52" s="478" t="e">
        <f t="shared" si="21"/>
        <v>#REF!</v>
      </c>
      <c r="I52" s="479" t="e">
        <f t="shared" si="21"/>
        <v>#REF!</v>
      </c>
      <c r="J52" s="478" t="e">
        <f t="shared" si="21"/>
        <v>#REF!</v>
      </c>
      <c r="K52" s="478" t="e">
        <f t="shared" si="21"/>
        <v>#REF!</v>
      </c>
      <c r="L52" s="483" t="e">
        <f t="shared" si="21"/>
        <v>#REF!</v>
      </c>
      <c r="M52" s="478" t="e">
        <f t="shared" si="21"/>
        <v>#REF!</v>
      </c>
      <c r="N52" s="478" t="e">
        <f t="shared" si="21"/>
        <v>#REF!</v>
      </c>
      <c r="O52" s="483" t="e">
        <f t="shared" si="21"/>
        <v>#REF!</v>
      </c>
      <c r="P52" s="478" t="e">
        <f t="shared" si="21"/>
        <v>#REF!</v>
      </c>
      <c r="Q52" s="478" t="e">
        <f t="shared" si="21"/>
        <v>#REF!</v>
      </c>
      <c r="R52" s="479" t="e">
        <f t="shared" si="21"/>
        <v>#REF!</v>
      </c>
      <c r="S52" s="478" t="e">
        <f t="shared" si="21"/>
        <v>#REF!</v>
      </c>
      <c r="T52" s="478" t="e">
        <f t="shared" si="21"/>
        <v>#REF!</v>
      </c>
      <c r="U52" s="481" t="e">
        <f t="shared" si="21"/>
        <v>#REF!</v>
      </c>
      <c r="V52" s="494" t="e">
        <f t="shared" si="21"/>
        <v>#REF!</v>
      </c>
      <c r="W52" s="495" t="e">
        <f t="shared" si="21"/>
        <v>#REF!</v>
      </c>
      <c r="X52" s="496" t="e">
        <f t="shared" si="21"/>
        <v>#REF!</v>
      </c>
      <c r="Y52" s="477" t="e">
        <f>SUM(Y8:Y51)</f>
        <v>#REF!</v>
      </c>
      <c r="Z52" s="478" t="e">
        <f t="shared" ref="Z52:AG52" si="22">SUM(Z8:Z51)</f>
        <v>#REF!</v>
      </c>
      <c r="AA52" s="483" t="e">
        <f t="shared" si="22"/>
        <v>#REF!</v>
      </c>
      <c r="AB52" s="478" t="e">
        <f t="shared" si="22"/>
        <v>#REF!</v>
      </c>
      <c r="AC52" s="478" t="e">
        <f t="shared" si="22"/>
        <v>#REF!</v>
      </c>
      <c r="AD52" s="483" t="e">
        <f t="shared" si="22"/>
        <v>#REF!</v>
      </c>
      <c r="AE52" s="478" t="e">
        <f t="shared" si="22"/>
        <v>#REF!</v>
      </c>
      <c r="AF52" s="478" t="e">
        <f t="shared" si="22"/>
        <v>#REF!</v>
      </c>
      <c r="AG52" s="483" t="e">
        <f t="shared" si="22"/>
        <v>#REF!</v>
      </c>
      <c r="AH52" s="478" t="e">
        <f t="shared" ref="AH52:AV52" si="23">SUM(AH8:AH51)</f>
        <v>#REF!</v>
      </c>
      <c r="AI52" s="478" t="e">
        <f t="shared" si="23"/>
        <v>#REF!</v>
      </c>
      <c r="AJ52" s="483" t="e">
        <f t="shared" si="23"/>
        <v>#REF!</v>
      </c>
      <c r="AK52" s="506" t="e">
        <f t="shared" si="23"/>
        <v>#REF!</v>
      </c>
      <c r="AL52" s="478" t="e">
        <f t="shared" si="23"/>
        <v>#REF!</v>
      </c>
      <c r="AM52" s="479" t="e">
        <f t="shared" si="23"/>
        <v>#REF!</v>
      </c>
      <c r="AN52" s="512" t="e">
        <f t="shared" si="23"/>
        <v>#REF!</v>
      </c>
      <c r="AO52" s="478" t="e">
        <f t="shared" si="23"/>
        <v>#REF!</v>
      </c>
      <c r="AP52" s="481" t="e">
        <f t="shared" si="23"/>
        <v>#REF!</v>
      </c>
      <c r="AQ52" s="482" t="e">
        <f t="shared" si="23"/>
        <v>#REF!</v>
      </c>
      <c r="AR52" s="495" t="e">
        <f t="shared" si="23"/>
        <v>#REF!</v>
      </c>
      <c r="AS52" s="481" t="e">
        <f t="shared" si="23"/>
        <v>#REF!</v>
      </c>
      <c r="AT52" s="482" t="e">
        <f t="shared" si="23"/>
        <v>#REF!</v>
      </c>
      <c r="AU52" s="495" t="e">
        <f t="shared" si="23"/>
        <v>#REF!</v>
      </c>
      <c r="AV52" s="481" t="e">
        <f t="shared" si="23"/>
        <v>#REF!</v>
      </c>
      <c r="AW52" s="362"/>
      <c r="AX52" s="362"/>
      <c r="AY52" s="362"/>
      <c r="AZ52" s="362"/>
      <c r="BA52" s="362"/>
      <c r="BB52" s="362"/>
      <c r="BC52" s="362"/>
      <c r="BD52" s="362"/>
      <c r="BE52" s="362"/>
      <c r="BF52" s="362"/>
      <c r="BG52" s="362"/>
      <c r="BH52" s="362"/>
      <c r="BI52" s="362"/>
      <c r="BJ52" s="362"/>
      <c r="BK52" s="362"/>
      <c r="BL52" s="362"/>
      <c r="BM52" s="362"/>
      <c r="BN52" s="362"/>
    </row>
    <row r="53" spans="1:244" s="491" customFormat="1" ht="64.5" customHeight="1">
      <c r="B53" s="492"/>
      <c r="C53" s="493"/>
      <c r="D53" s="491" t="e">
        <f>SUM(D7:D51)-D52</f>
        <v>#REF!</v>
      </c>
      <c r="E53" s="490" t="e">
        <f t="shared" ref="E53:X53" si="24">SUM(E7:E51)-E52</f>
        <v>#REF!</v>
      </c>
      <c r="F53" s="490" t="e">
        <f t="shared" si="24"/>
        <v>#REF!</v>
      </c>
      <c r="G53" s="490" t="e">
        <f t="shared" si="24"/>
        <v>#REF!</v>
      </c>
      <c r="H53" s="490" t="e">
        <f t="shared" si="24"/>
        <v>#REF!</v>
      </c>
      <c r="I53" s="490" t="e">
        <f t="shared" si="24"/>
        <v>#REF!</v>
      </c>
      <c r="J53" s="490" t="e">
        <f t="shared" si="24"/>
        <v>#REF!</v>
      </c>
      <c r="K53" s="490" t="e">
        <f t="shared" si="24"/>
        <v>#REF!</v>
      </c>
      <c r="L53" s="490" t="e">
        <f t="shared" si="24"/>
        <v>#REF!</v>
      </c>
      <c r="M53" s="490" t="e">
        <f t="shared" si="24"/>
        <v>#REF!</v>
      </c>
      <c r="N53" s="490" t="e">
        <f t="shared" si="24"/>
        <v>#REF!</v>
      </c>
      <c r="O53" s="490" t="e">
        <f t="shared" si="24"/>
        <v>#REF!</v>
      </c>
      <c r="P53" s="490" t="e">
        <f t="shared" si="24"/>
        <v>#REF!</v>
      </c>
      <c r="Q53" s="490" t="e">
        <f t="shared" si="24"/>
        <v>#REF!</v>
      </c>
      <c r="R53" s="490" t="e">
        <f t="shared" si="24"/>
        <v>#REF!</v>
      </c>
      <c r="S53" s="490" t="e">
        <f t="shared" si="24"/>
        <v>#REF!</v>
      </c>
      <c r="T53" s="490" t="e">
        <f t="shared" si="24"/>
        <v>#REF!</v>
      </c>
      <c r="U53" s="490" t="e">
        <f t="shared" si="24"/>
        <v>#REF!</v>
      </c>
      <c r="V53" s="490" t="e">
        <f t="shared" si="24"/>
        <v>#REF!</v>
      </c>
      <c r="W53" s="490" t="e">
        <f t="shared" si="24"/>
        <v>#REF!</v>
      </c>
      <c r="X53" s="490" t="e">
        <f t="shared" si="24"/>
        <v>#REF!</v>
      </c>
    </row>
    <row r="54" spans="1:244" s="349" customFormat="1" ht="54.75" customHeight="1">
      <c r="B54" s="475">
        <v>51699</v>
      </c>
      <c r="C54" s="474" t="s">
        <v>191</v>
      </c>
    </row>
    <row r="55" spans="1:244" s="355" customFormat="1" ht="85.5" customHeight="1">
      <c r="B55" s="358"/>
      <c r="C55" s="359"/>
      <c r="D55" s="354"/>
      <c r="E55" s="354"/>
      <c r="F55" s="354"/>
      <c r="G55" s="354"/>
      <c r="H55" s="354"/>
      <c r="I55" s="354"/>
      <c r="J55" s="354"/>
      <c r="K55" s="354"/>
      <c r="L55" s="354"/>
      <c r="M55" s="354"/>
      <c r="N55" s="354"/>
      <c r="O55" s="354"/>
      <c r="P55" s="354"/>
      <c r="Q55" s="354"/>
      <c r="R55" s="354"/>
      <c r="S55" s="354"/>
      <c r="T55" s="354"/>
      <c r="U55" s="354"/>
      <c r="V55" s="354"/>
      <c r="W55" s="354"/>
      <c r="X55" s="354"/>
      <c r="Y55" s="354"/>
      <c r="Z55" s="354"/>
      <c r="AA55" s="354"/>
      <c r="AB55" s="354"/>
      <c r="AC55" s="354"/>
      <c r="AD55" s="354"/>
      <c r="AE55" s="354"/>
      <c r="AF55" s="354"/>
      <c r="AG55" s="354"/>
      <c r="AH55" s="354"/>
      <c r="AI55" s="354"/>
      <c r="AJ55" s="354"/>
      <c r="AK55" s="354"/>
      <c r="AL55" s="354"/>
      <c r="AM55" s="354"/>
      <c r="AN55" s="354"/>
      <c r="AO55" s="354"/>
      <c r="AP55" s="354"/>
      <c r="AQ55" s="354"/>
      <c r="AR55" s="354"/>
      <c r="AS55" s="354"/>
      <c r="AT55" s="354"/>
    </row>
    <row r="56" spans="1:244" s="349" customFormat="1" ht="34.5" customHeight="1">
      <c r="B56" s="350"/>
      <c r="C56" s="351"/>
    </row>
    <row r="57" spans="1:244" s="349" customFormat="1" ht="34.5" customHeight="1">
      <c r="A57" s="472"/>
      <c r="B57" s="473"/>
      <c r="C57" s="472"/>
      <c r="D57" s="473"/>
      <c r="E57" s="472"/>
      <c r="F57" s="473"/>
      <c r="G57" s="472"/>
      <c r="H57" s="473"/>
      <c r="I57" s="472"/>
      <c r="J57" s="473"/>
      <c r="K57" s="472"/>
      <c r="L57" s="473"/>
      <c r="M57" s="472"/>
      <c r="N57" s="473"/>
      <c r="O57" s="472"/>
      <c r="P57" s="473"/>
      <c r="Q57" s="472"/>
      <c r="R57" s="473"/>
      <c r="S57" s="472"/>
      <c r="T57" s="473"/>
      <c r="U57" s="472"/>
      <c r="V57" s="473"/>
      <c r="W57" s="472"/>
      <c r="X57" s="473"/>
      <c r="Y57" s="472"/>
      <c r="Z57" s="473"/>
      <c r="AA57" s="472"/>
      <c r="AB57" s="473"/>
      <c r="AC57" s="472"/>
      <c r="AD57" s="473"/>
      <c r="AE57" s="472"/>
      <c r="AF57" s="473"/>
      <c r="AG57" s="472"/>
      <c r="AH57" s="473"/>
      <c r="AI57" s="472"/>
      <c r="AJ57" s="473"/>
      <c r="AK57" s="472"/>
      <c r="AL57" s="473"/>
      <c r="AM57" s="472"/>
      <c r="AN57" s="473"/>
      <c r="AO57" s="472"/>
      <c r="AP57" s="473"/>
      <c r="AQ57" s="472"/>
      <c r="AR57" s="473"/>
      <c r="AS57" s="472"/>
      <c r="AT57" s="473"/>
      <c r="AU57" s="472"/>
      <c r="AV57" s="473"/>
      <c r="AW57" s="472"/>
      <c r="AX57" s="473"/>
      <c r="AY57" s="472"/>
      <c r="AZ57" s="473"/>
      <c r="BA57" s="472"/>
      <c r="BB57" s="473"/>
      <c r="BC57" s="472"/>
      <c r="BD57" s="473"/>
      <c r="BE57" s="472"/>
      <c r="BF57" s="473"/>
      <c r="BG57" s="472"/>
      <c r="BH57" s="473"/>
      <c r="BI57" s="472"/>
      <c r="BJ57" s="473"/>
      <c r="BK57" s="472"/>
      <c r="BL57" s="473"/>
      <c r="BM57" s="472"/>
      <c r="BN57" s="473"/>
      <c r="BO57" s="472"/>
      <c r="BP57" s="473"/>
      <c r="BQ57" s="472"/>
      <c r="BR57" s="473"/>
      <c r="BS57" s="472"/>
      <c r="BT57" s="473"/>
      <c r="BU57" s="472"/>
      <c r="BV57" s="473"/>
      <c r="BW57" s="472"/>
      <c r="BX57" s="473"/>
      <c r="BY57" s="472"/>
      <c r="BZ57" s="473"/>
      <c r="CA57" s="472"/>
      <c r="CB57" s="473"/>
      <c r="CC57" s="472"/>
      <c r="CD57" s="473"/>
      <c r="CE57" s="472"/>
      <c r="CF57" s="473"/>
      <c r="CG57" s="472"/>
      <c r="CH57" s="473"/>
      <c r="CI57" s="472"/>
      <c r="CJ57" s="473"/>
      <c r="CK57" s="472"/>
      <c r="CL57" s="473"/>
      <c r="CM57" s="472"/>
      <c r="CN57" s="473"/>
      <c r="CO57" s="472"/>
      <c r="CP57" s="473"/>
      <c r="CQ57" s="472"/>
      <c r="CR57" s="473"/>
      <c r="CS57" s="472"/>
      <c r="CT57" s="473"/>
      <c r="CU57" s="472"/>
      <c r="CV57" s="473"/>
      <c r="CW57" s="472"/>
      <c r="CX57" s="473"/>
      <c r="CY57" s="472"/>
      <c r="CZ57" s="473"/>
      <c r="DA57" s="472"/>
      <c r="DB57" s="473"/>
      <c r="DC57" s="472"/>
      <c r="DD57" s="473"/>
      <c r="DE57" s="472"/>
      <c r="DF57" s="473"/>
      <c r="DG57" s="472"/>
      <c r="DH57" s="473"/>
      <c r="DI57" s="472"/>
      <c r="DJ57" s="473"/>
      <c r="DK57" s="472"/>
      <c r="DL57" s="473"/>
      <c r="DM57" s="472"/>
      <c r="DN57" s="473"/>
      <c r="DO57" s="472"/>
      <c r="DP57" s="473"/>
      <c r="DQ57" s="472"/>
      <c r="DR57" s="473"/>
      <c r="DS57" s="472"/>
      <c r="DT57" s="473"/>
      <c r="DU57" s="472"/>
      <c r="DV57" s="473"/>
      <c r="DW57" s="472"/>
      <c r="DX57" s="473"/>
      <c r="DY57" s="472"/>
      <c r="DZ57" s="473"/>
      <c r="EA57" s="472"/>
      <c r="EB57" s="473"/>
      <c r="EC57" s="472"/>
      <c r="ED57" s="473"/>
      <c r="EE57" s="472"/>
      <c r="EF57" s="473"/>
      <c r="EG57" s="472"/>
      <c r="EH57" s="473"/>
      <c r="EI57" s="472"/>
      <c r="EJ57" s="473"/>
      <c r="EK57" s="472"/>
      <c r="EL57" s="473"/>
      <c r="EM57" s="472"/>
      <c r="EN57" s="473"/>
      <c r="EO57" s="472"/>
      <c r="EP57" s="473"/>
      <c r="EQ57" s="472"/>
      <c r="ER57" s="473"/>
      <c r="ES57" s="472"/>
      <c r="ET57" s="473"/>
      <c r="EU57" s="472"/>
      <c r="EV57" s="473"/>
      <c r="EW57" s="472"/>
      <c r="EX57" s="473"/>
      <c r="EY57" s="472"/>
      <c r="EZ57" s="473"/>
      <c r="FA57" s="472"/>
      <c r="FB57" s="473"/>
      <c r="FC57" s="472"/>
      <c r="FD57" s="473"/>
      <c r="FE57" s="472"/>
      <c r="FF57" s="473"/>
      <c r="FG57" s="472"/>
      <c r="FH57" s="473"/>
      <c r="FI57" s="472"/>
      <c r="FJ57" s="473"/>
      <c r="FK57" s="472"/>
      <c r="FL57" s="473"/>
      <c r="FM57" s="472"/>
      <c r="FN57" s="473"/>
      <c r="FO57" s="472"/>
      <c r="FP57" s="473"/>
      <c r="FQ57" s="472"/>
      <c r="FR57" s="473"/>
      <c r="FS57" s="472"/>
      <c r="FT57" s="473"/>
      <c r="FU57" s="472"/>
      <c r="FV57" s="473"/>
      <c r="FW57" s="472"/>
      <c r="FX57" s="473"/>
      <c r="FY57" s="472"/>
      <c r="FZ57" s="473"/>
      <c r="GA57" s="472"/>
      <c r="GB57" s="473"/>
      <c r="GC57" s="472"/>
      <c r="GD57" s="473"/>
      <c r="GE57" s="472"/>
      <c r="GF57" s="473"/>
      <c r="GG57" s="472"/>
      <c r="GH57" s="473"/>
      <c r="GI57" s="472"/>
      <c r="GJ57" s="473"/>
      <c r="GK57" s="472"/>
      <c r="GL57" s="473"/>
      <c r="GM57" s="472"/>
      <c r="GN57" s="473"/>
      <c r="GO57" s="472"/>
      <c r="GP57" s="473"/>
      <c r="GQ57" s="472"/>
      <c r="GR57" s="473"/>
      <c r="GS57" s="472"/>
      <c r="GT57" s="473"/>
      <c r="GU57" s="472"/>
      <c r="GV57" s="473"/>
      <c r="GW57" s="472"/>
      <c r="GX57" s="473"/>
      <c r="GY57" s="472"/>
      <c r="GZ57" s="473"/>
      <c r="HA57" s="472"/>
      <c r="HB57" s="473"/>
      <c r="HC57" s="472"/>
      <c r="HD57" s="473"/>
      <c r="HE57" s="472"/>
      <c r="HF57" s="473"/>
      <c r="HG57" s="472"/>
      <c r="HH57" s="473"/>
      <c r="HI57" s="472"/>
      <c r="HJ57" s="473"/>
      <c r="HK57" s="472"/>
      <c r="HL57" s="473"/>
      <c r="HM57" s="472"/>
      <c r="HN57" s="473"/>
      <c r="HO57" s="472"/>
      <c r="HP57" s="473"/>
      <c r="HQ57" s="472"/>
      <c r="HR57" s="473"/>
      <c r="HS57" s="472"/>
      <c r="HT57" s="473"/>
      <c r="HU57" s="472"/>
      <c r="HV57" s="473"/>
      <c r="HW57" s="472"/>
      <c r="HX57" s="473"/>
      <c r="HY57" s="472"/>
      <c r="HZ57" s="473"/>
      <c r="IA57" s="472"/>
      <c r="IB57" s="473"/>
      <c r="IC57" s="472"/>
      <c r="ID57" s="473"/>
      <c r="IE57" s="472"/>
      <c r="IF57" s="473"/>
      <c r="IG57" s="472"/>
      <c r="IH57" s="473"/>
      <c r="II57" s="472"/>
      <c r="IJ57" s="473"/>
    </row>
    <row r="58" spans="1:244" s="349" customFormat="1" ht="72.75" customHeight="1">
      <c r="B58" s="350"/>
      <c r="C58" s="351"/>
      <c r="D58" s="457"/>
      <c r="E58" s="353"/>
      <c r="F58" s="353"/>
      <c r="G58" s="353"/>
      <c r="H58" s="353"/>
      <c r="I58" s="353"/>
      <c r="J58" s="353"/>
      <c r="K58" s="353"/>
      <c r="L58" s="353"/>
      <c r="M58" s="353"/>
      <c r="N58" s="353"/>
      <c r="O58" s="353"/>
      <c r="P58" s="353"/>
      <c r="Q58" s="353"/>
      <c r="R58" s="353"/>
      <c r="S58" s="353"/>
      <c r="T58" s="353"/>
      <c r="U58" s="353"/>
      <c r="V58" s="353"/>
      <c r="W58" s="353"/>
      <c r="X58" s="353"/>
    </row>
    <row r="59" spans="1:244" s="349" customFormat="1" ht="18">
      <c r="B59" s="350"/>
      <c r="C59" s="351"/>
    </row>
    <row r="60" spans="1:244" s="349" customFormat="1" ht="18">
      <c r="B60" s="350"/>
      <c r="C60" s="351"/>
    </row>
    <row r="61" spans="1:244" s="349" customFormat="1" ht="18">
      <c r="B61" s="350"/>
      <c r="C61" s="351"/>
    </row>
    <row r="62" spans="1:244" s="349" customFormat="1" ht="18">
      <c r="B62" s="350"/>
      <c r="C62" s="351"/>
    </row>
    <row r="63" spans="1:244" s="349" customFormat="1" ht="18">
      <c r="B63" s="350"/>
      <c r="C63" s="351"/>
    </row>
    <row r="64" spans="1:244" s="349" customFormat="1" ht="18">
      <c r="B64" s="350"/>
      <c r="C64" s="351"/>
    </row>
    <row r="65" spans="2:3" s="349" customFormat="1" ht="18">
      <c r="B65" s="350"/>
      <c r="C65" s="351"/>
    </row>
    <row r="66" spans="2:3" s="349" customFormat="1" ht="18">
      <c r="B66" s="350"/>
      <c r="C66" s="351"/>
    </row>
    <row r="67" spans="2:3" s="349" customFormat="1" ht="18">
      <c r="B67" s="350"/>
      <c r="C67" s="351"/>
    </row>
    <row r="68" spans="2:3" s="349" customFormat="1" ht="18">
      <c r="B68" s="350"/>
      <c r="C68" s="351"/>
    </row>
    <row r="69" spans="2:3" s="349" customFormat="1" ht="18">
      <c r="B69" s="350"/>
      <c r="C69" s="351"/>
    </row>
    <row r="70" spans="2:3" s="349" customFormat="1" ht="18">
      <c r="B70" s="350"/>
      <c r="C70" s="351"/>
    </row>
    <row r="71" spans="2:3" s="349" customFormat="1" ht="18">
      <c r="B71" s="350"/>
      <c r="C71" s="351"/>
    </row>
    <row r="72" spans="2:3" s="349" customFormat="1" ht="18">
      <c r="B72" s="350"/>
      <c r="C72" s="351"/>
    </row>
    <row r="73" spans="2:3" s="349" customFormat="1" ht="18">
      <c r="B73" s="350"/>
      <c r="C73" s="351"/>
    </row>
    <row r="74" spans="2:3" s="349" customFormat="1" ht="18">
      <c r="B74" s="350"/>
      <c r="C74" s="351"/>
    </row>
    <row r="75" spans="2:3" s="349" customFormat="1" ht="18">
      <c r="B75" s="350"/>
      <c r="C75" s="351"/>
    </row>
    <row r="76" spans="2:3" s="349" customFormat="1" ht="18">
      <c r="B76" s="350"/>
      <c r="C76" s="351"/>
    </row>
    <row r="77" spans="2:3" s="349" customFormat="1" ht="18">
      <c r="B77" s="350"/>
      <c r="C77" s="351"/>
    </row>
    <row r="78" spans="2:3" s="349" customFormat="1" ht="18">
      <c r="B78" s="350"/>
      <c r="C78" s="351"/>
    </row>
    <row r="79" spans="2:3" s="349" customFormat="1" ht="18">
      <c r="B79" s="350"/>
      <c r="C79" s="351"/>
    </row>
    <row r="80" spans="2:3" s="349" customFormat="1" ht="18">
      <c r="B80" s="350"/>
      <c r="C80" s="351"/>
    </row>
    <row r="81" spans="2:3" s="349" customFormat="1" ht="18">
      <c r="B81" s="350"/>
      <c r="C81" s="351"/>
    </row>
    <row r="82" spans="2:3" s="349" customFormat="1" ht="18">
      <c r="B82" s="350"/>
      <c r="C82" s="351"/>
    </row>
    <row r="83" spans="2:3" s="349" customFormat="1" ht="18">
      <c r="B83" s="350"/>
      <c r="C83" s="351"/>
    </row>
    <row r="84" spans="2:3" s="349" customFormat="1" ht="18">
      <c r="B84" s="350"/>
      <c r="C84" s="351"/>
    </row>
    <row r="85" spans="2:3" s="349" customFormat="1" ht="18">
      <c r="B85" s="350"/>
      <c r="C85" s="351"/>
    </row>
    <row r="86" spans="2:3" s="349" customFormat="1" ht="18">
      <c r="B86" s="350"/>
      <c r="C86" s="351"/>
    </row>
    <row r="87" spans="2:3" s="349" customFormat="1" ht="18">
      <c r="B87" s="350"/>
      <c r="C87" s="351"/>
    </row>
    <row r="88" spans="2:3" s="349" customFormat="1" ht="18">
      <c r="B88" s="350"/>
      <c r="C88" s="351"/>
    </row>
    <row r="89" spans="2:3" s="349" customFormat="1" ht="18">
      <c r="B89" s="350"/>
      <c r="C89" s="351"/>
    </row>
    <row r="90" spans="2:3" s="349" customFormat="1" ht="18">
      <c r="B90" s="350"/>
      <c r="C90" s="351"/>
    </row>
    <row r="91" spans="2:3" s="349" customFormat="1" ht="18">
      <c r="B91" s="350"/>
      <c r="C91" s="351"/>
    </row>
    <row r="92" spans="2:3" s="349" customFormat="1" ht="18">
      <c r="B92" s="350"/>
      <c r="C92" s="351"/>
    </row>
    <row r="93" spans="2:3" s="349" customFormat="1" ht="18">
      <c r="B93" s="350"/>
      <c r="C93" s="351"/>
    </row>
    <row r="94" spans="2:3" s="349" customFormat="1" ht="18">
      <c r="B94" s="350"/>
      <c r="C94" s="351"/>
    </row>
    <row r="95" spans="2:3" s="349" customFormat="1" ht="18">
      <c r="B95" s="350"/>
      <c r="C95" s="351"/>
    </row>
    <row r="96" spans="2:3" s="349" customFormat="1" ht="18">
      <c r="B96" s="350"/>
      <c r="C96" s="351"/>
    </row>
    <row r="97" spans="2:3" s="349" customFormat="1" ht="18">
      <c r="B97" s="350"/>
      <c r="C97" s="351"/>
    </row>
    <row r="98" spans="2:3" s="349" customFormat="1" ht="18">
      <c r="B98" s="350"/>
      <c r="C98" s="351"/>
    </row>
    <row r="99" spans="2:3" s="349" customFormat="1" ht="18">
      <c r="B99" s="350"/>
      <c r="C99" s="351"/>
    </row>
    <row r="100" spans="2:3" s="349" customFormat="1" ht="18">
      <c r="B100" s="350"/>
      <c r="C100" s="351"/>
    </row>
    <row r="101" spans="2:3" s="349" customFormat="1" ht="18">
      <c r="B101" s="350"/>
      <c r="C101" s="351"/>
    </row>
    <row r="102" spans="2:3" s="349" customFormat="1" ht="18">
      <c r="B102" s="350"/>
      <c r="C102" s="351"/>
    </row>
    <row r="103" spans="2:3" s="349" customFormat="1" ht="18">
      <c r="B103" s="350"/>
      <c r="C103" s="351"/>
    </row>
    <row r="104" spans="2:3" s="349" customFormat="1" ht="18">
      <c r="B104" s="350"/>
      <c r="C104" s="351"/>
    </row>
    <row r="105" spans="2:3" s="349" customFormat="1" ht="18">
      <c r="B105" s="350"/>
      <c r="C105" s="351"/>
    </row>
    <row r="106" spans="2:3" s="349" customFormat="1" ht="18">
      <c r="B106" s="350"/>
      <c r="C106" s="351"/>
    </row>
    <row r="107" spans="2:3" s="349" customFormat="1" ht="18">
      <c r="B107" s="350"/>
      <c r="C107" s="351"/>
    </row>
    <row r="108" spans="2:3" s="349" customFormat="1" ht="18">
      <c r="B108" s="350"/>
      <c r="C108" s="351"/>
    </row>
    <row r="109" spans="2:3" s="349" customFormat="1" ht="18">
      <c r="B109" s="350"/>
      <c r="C109" s="351"/>
    </row>
    <row r="110" spans="2:3" s="349" customFormat="1" ht="18">
      <c r="B110" s="350"/>
      <c r="C110" s="351"/>
    </row>
    <row r="111" spans="2:3" s="349" customFormat="1" ht="18">
      <c r="B111" s="350"/>
      <c r="C111" s="351"/>
    </row>
    <row r="112" spans="2:3" s="349" customFormat="1" ht="18">
      <c r="B112" s="350"/>
      <c r="C112" s="351"/>
    </row>
    <row r="113" spans="2:3" s="349" customFormat="1" ht="18">
      <c r="B113" s="350"/>
      <c r="C113" s="351"/>
    </row>
    <row r="114" spans="2:3" s="349" customFormat="1" ht="18">
      <c r="B114" s="350"/>
      <c r="C114" s="351"/>
    </row>
    <row r="115" spans="2:3" s="349" customFormat="1" ht="18">
      <c r="B115" s="350"/>
      <c r="C115" s="351"/>
    </row>
    <row r="116" spans="2:3" s="349" customFormat="1" ht="18">
      <c r="B116" s="350"/>
      <c r="C116" s="351"/>
    </row>
    <row r="117" spans="2:3" s="349" customFormat="1" ht="18">
      <c r="B117" s="350"/>
      <c r="C117" s="351"/>
    </row>
    <row r="118" spans="2:3" s="349" customFormat="1" ht="18">
      <c r="B118" s="350"/>
      <c r="C118" s="351"/>
    </row>
    <row r="119" spans="2:3" s="349" customFormat="1" ht="18">
      <c r="B119" s="350"/>
      <c r="C119" s="351"/>
    </row>
    <row r="120" spans="2:3" s="349" customFormat="1" ht="18">
      <c r="B120" s="350"/>
      <c r="C120" s="351"/>
    </row>
    <row r="121" spans="2:3" s="349" customFormat="1" ht="18">
      <c r="B121" s="350"/>
      <c r="C121" s="351"/>
    </row>
    <row r="122" spans="2:3" s="349" customFormat="1" ht="18">
      <c r="B122" s="350"/>
      <c r="C122" s="351"/>
    </row>
    <row r="123" spans="2:3" s="349" customFormat="1" ht="18">
      <c r="B123" s="350"/>
      <c r="C123" s="351"/>
    </row>
    <row r="124" spans="2:3" s="349" customFormat="1" ht="18">
      <c r="B124" s="350"/>
      <c r="C124" s="351"/>
    </row>
    <row r="125" spans="2:3" s="349" customFormat="1" ht="18">
      <c r="B125" s="350"/>
      <c r="C125" s="351"/>
    </row>
    <row r="126" spans="2:3" s="349" customFormat="1" ht="18">
      <c r="B126" s="350"/>
      <c r="C126" s="351"/>
    </row>
    <row r="127" spans="2:3" s="349" customFormat="1" ht="18">
      <c r="B127" s="350"/>
      <c r="C127" s="351"/>
    </row>
    <row r="128" spans="2:3" s="349" customFormat="1" ht="18">
      <c r="B128" s="350"/>
      <c r="C128" s="351"/>
    </row>
    <row r="129" spans="2:3" s="349" customFormat="1" ht="18">
      <c r="B129" s="350"/>
      <c r="C129" s="351"/>
    </row>
    <row r="130" spans="2:3" s="349" customFormat="1" ht="18">
      <c r="B130" s="350"/>
      <c r="C130" s="351"/>
    </row>
    <row r="131" spans="2:3" s="349" customFormat="1" ht="18">
      <c r="B131" s="350"/>
      <c r="C131" s="351"/>
    </row>
    <row r="132" spans="2:3" s="349" customFormat="1" ht="18">
      <c r="B132" s="350"/>
      <c r="C132" s="351"/>
    </row>
    <row r="133" spans="2:3" s="349" customFormat="1" ht="18">
      <c r="B133" s="350"/>
      <c r="C133" s="351"/>
    </row>
    <row r="134" spans="2:3" s="349" customFormat="1" ht="18">
      <c r="B134" s="350"/>
      <c r="C134" s="351"/>
    </row>
  </sheetData>
  <mergeCells count="19">
    <mergeCell ref="A52:C52"/>
    <mergeCell ref="A4:A6"/>
    <mergeCell ref="D5:F5"/>
    <mergeCell ref="J5:L5"/>
    <mergeCell ref="G5:I5"/>
    <mergeCell ref="AT4:AV4"/>
    <mergeCell ref="AQ4:AS4"/>
    <mergeCell ref="AB5:AD5"/>
    <mergeCell ref="M5:O5"/>
    <mergeCell ref="P5:R5"/>
    <mergeCell ref="V5:X5"/>
    <mergeCell ref="AN5:AP5"/>
    <mergeCell ref="Y5:AA5"/>
    <mergeCell ref="AK5:AM5"/>
    <mergeCell ref="AE5:AG5"/>
    <mergeCell ref="S5:U5"/>
    <mergeCell ref="AH5:AJ5"/>
    <mergeCell ref="AT5:AV5"/>
    <mergeCell ref="AQ5:AS5"/>
  </mergeCells>
  <phoneticPr fontId="2" type="noConversion"/>
  <printOptions horizontalCentered="1"/>
  <pageMargins left="0.25" right="0.25" top="0.25" bottom="0.25" header="0.25" footer="0.25"/>
  <pageSetup paperSize="9" scale="45" orientation="portrait" r:id="rId1"/>
  <headerFooter alignWithMargins="0">
    <oddHeader>&amp;RCost Control Section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indexed="31"/>
  </sheetPr>
  <dimension ref="A1:IJ134"/>
  <sheetViews>
    <sheetView showGridLines="0" zoomScale="60" workbookViewId="0">
      <pane xSplit="3" ySplit="6" topLeftCell="AN22" activePane="bottomRight" state="frozen"/>
      <selection activeCell="F51" sqref="F51"/>
      <selection pane="topRight" activeCell="F51" sqref="F51"/>
      <selection pane="bottomLeft" activeCell="F51" sqref="F51"/>
      <selection pane="bottomRight" activeCell="F51" sqref="F51"/>
    </sheetView>
  </sheetViews>
  <sheetFormatPr defaultRowHeight="20.25"/>
  <cols>
    <col min="1" max="1" width="8.7109375" style="205" customWidth="1"/>
    <col min="2" max="2" width="23.7109375" style="203" customWidth="1"/>
    <col min="3" max="3" width="50.7109375" style="204" customWidth="1"/>
    <col min="4" max="24" width="18.7109375" style="205" customWidth="1"/>
    <col min="25" max="48" width="15.7109375" style="205" customWidth="1"/>
    <col min="49" max="66" width="9.140625" style="205"/>
    <col min="67" max="67" width="11" style="205" customWidth="1"/>
    <col min="68" max="69" width="0" style="205" hidden="1" customWidth="1"/>
    <col min="70" max="70" width="9.85546875" style="205" bestFit="1" customWidth="1"/>
    <col min="71" max="72" width="0" style="205" hidden="1" customWidth="1"/>
    <col min="73" max="73" width="9.85546875" style="205" bestFit="1" customWidth="1"/>
    <col min="74" max="75" width="0" style="205" hidden="1" customWidth="1"/>
    <col min="76" max="76" width="9.85546875" style="205" bestFit="1" customWidth="1"/>
    <col min="77" max="78" width="0" style="205" hidden="1" customWidth="1"/>
    <col min="79" max="79" width="9.85546875" style="205" bestFit="1" customWidth="1"/>
    <col min="80" max="81" width="0" style="205" hidden="1" customWidth="1"/>
    <col min="82" max="82" width="9.85546875" style="205" bestFit="1" customWidth="1"/>
    <col min="83" max="84" width="0" style="205" hidden="1" customWidth="1"/>
    <col min="85" max="85" width="9.85546875" style="205" bestFit="1" customWidth="1"/>
    <col min="86" max="87" width="0" style="205" hidden="1" customWidth="1"/>
    <col min="88" max="88" width="9.85546875" style="205" bestFit="1" customWidth="1"/>
    <col min="89" max="90" width="0" style="205" hidden="1" customWidth="1"/>
    <col min="91" max="91" width="9.85546875" style="205" bestFit="1" customWidth="1"/>
    <col min="92" max="93" width="0" style="205" hidden="1" customWidth="1"/>
    <col min="94" max="94" width="9.85546875" style="205" bestFit="1" customWidth="1"/>
    <col min="95" max="96" width="0" style="205" hidden="1" customWidth="1"/>
    <col min="97" max="97" width="9.85546875" style="205" bestFit="1" customWidth="1"/>
    <col min="98" max="99" width="0" style="205" hidden="1" customWidth="1"/>
    <col min="100" max="100" width="9.85546875" style="205" bestFit="1" customWidth="1"/>
    <col min="101" max="102" width="0" style="205" hidden="1" customWidth="1"/>
    <col min="103" max="103" width="9.85546875" style="205" bestFit="1" customWidth="1"/>
    <col min="104" max="105" width="0" style="205" hidden="1" customWidth="1"/>
    <col min="106" max="106" width="11.140625" style="205" customWidth="1"/>
    <col min="107" max="107" width="11.42578125" style="205" customWidth="1"/>
    <col min="108" max="111" width="10.85546875" style="205" bestFit="1" customWidth="1"/>
    <col min="112" max="16384" width="9.140625" style="205"/>
  </cols>
  <sheetData>
    <row r="1" spans="1:111" s="322" customFormat="1" ht="45" customHeight="1">
      <c r="A1" s="306" t="s">
        <v>57</v>
      </c>
      <c r="B1" s="320"/>
      <c r="C1" s="321"/>
      <c r="D1" s="328"/>
      <c r="E1" s="328"/>
      <c r="F1" s="328"/>
      <c r="G1" s="328"/>
      <c r="H1" s="328"/>
      <c r="I1" s="328"/>
      <c r="J1" s="328"/>
      <c r="K1" s="328"/>
      <c r="L1" s="328"/>
      <c r="M1" s="328"/>
      <c r="N1" s="328"/>
      <c r="O1" s="328"/>
      <c r="P1" s="328"/>
      <c r="Q1" s="328"/>
      <c r="R1" s="328"/>
      <c r="S1" s="328"/>
      <c r="T1" s="328"/>
      <c r="U1" s="328"/>
      <c r="V1" s="328"/>
      <c r="W1" s="328"/>
      <c r="X1" s="328"/>
      <c r="Y1" s="328"/>
      <c r="Z1" s="328"/>
      <c r="AA1" s="328"/>
      <c r="AB1" s="328"/>
      <c r="AC1" s="328"/>
      <c r="AD1" s="328"/>
      <c r="AE1" s="328"/>
      <c r="AF1" s="328"/>
      <c r="AG1" s="328"/>
      <c r="AH1" s="328"/>
      <c r="AI1" s="328"/>
      <c r="AJ1" s="328"/>
      <c r="AK1" s="328"/>
      <c r="AL1" s="328"/>
      <c r="AM1" s="328"/>
      <c r="AN1" s="328"/>
      <c r="AO1" s="328"/>
      <c r="AP1" s="328"/>
      <c r="AQ1" s="328"/>
      <c r="AR1" s="328"/>
      <c r="AS1" s="328"/>
      <c r="AT1" s="328"/>
      <c r="AU1" s="328"/>
      <c r="AV1" s="328"/>
    </row>
    <row r="2" spans="1:111" s="323" customFormat="1" ht="45" customHeight="1">
      <c r="A2" s="306" t="s">
        <v>58</v>
      </c>
      <c r="B2" s="317"/>
      <c r="C2" s="317"/>
      <c r="D2" s="325"/>
      <c r="E2" s="325"/>
      <c r="F2" s="325"/>
      <c r="G2" s="317"/>
      <c r="H2" s="317"/>
      <c r="I2" s="317"/>
      <c r="J2" s="325"/>
      <c r="K2" s="325"/>
      <c r="L2" s="325"/>
      <c r="M2" s="325"/>
      <c r="N2" s="325"/>
      <c r="O2" s="325"/>
      <c r="P2" s="312"/>
      <c r="Q2" s="312"/>
      <c r="R2" s="312"/>
      <c r="S2" s="317"/>
      <c r="T2" s="317"/>
      <c r="U2" s="317"/>
      <c r="V2" s="317"/>
      <c r="W2" s="317"/>
      <c r="X2" s="317"/>
      <c r="Y2" s="329"/>
      <c r="Z2" s="329"/>
      <c r="AA2" s="329"/>
      <c r="AB2" s="326"/>
      <c r="AC2" s="327"/>
      <c r="AD2" s="329"/>
      <c r="AE2" s="317"/>
      <c r="AF2" s="317"/>
      <c r="AG2" s="317"/>
      <c r="AH2" s="329"/>
      <c r="AI2" s="329"/>
      <c r="AJ2" s="329"/>
      <c r="AK2" s="325"/>
      <c r="AL2" s="325"/>
      <c r="AM2" s="325"/>
      <c r="AN2" s="329"/>
      <c r="AO2" s="329"/>
      <c r="AP2" s="329"/>
      <c r="AQ2" s="327"/>
      <c r="AR2" s="327"/>
      <c r="AS2" s="327"/>
      <c r="AT2" s="325"/>
      <c r="AU2" s="325"/>
      <c r="AV2" s="325"/>
    </row>
    <row r="3" spans="1:111" s="322" customFormat="1" ht="45" customHeight="1" thickBot="1">
      <c r="A3" s="309" t="s">
        <v>78</v>
      </c>
      <c r="B3" s="320"/>
      <c r="D3" s="328"/>
      <c r="E3" s="328"/>
      <c r="F3" s="328"/>
      <c r="G3" s="328"/>
      <c r="H3" s="328"/>
      <c r="I3" s="328"/>
      <c r="J3" s="328"/>
      <c r="K3" s="328"/>
      <c r="L3" s="328"/>
      <c r="M3" s="328"/>
      <c r="N3" s="328"/>
      <c r="O3" s="328"/>
      <c r="P3" s="330"/>
      <c r="Q3" s="330"/>
      <c r="R3" s="330"/>
      <c r="S3" s="331"/>
      <c r="T3" s="331"/>
      <c r="U3" s="331"/>
      <c r="V3" s="328"/>
      <c r="W3" s="328"/>
      <c r="X3" s="328"/>
      <c r="Y3" s="332"/>
      <c r="Z3" s="332"/>
      <c r="AA3" s="332"/>
      <c r="AB3" s="332"/>
      <c r="AC3" s="332"/>
      <c r="AD3" s="332"/>
      <c r="AE3" s="333"/>
      <c r="AF3" s="333"/>
      <c r="AG3" s="333"/>
      <c r="AH3" s="332"/>
      <c r="AI3" s="332"/>
      <c r="AJ3" s="332"/>
      <c r="AK3" s="328"/>
      <c r="AL3" s="328"/>
      <c r="AM3" s="328"/>
      <c r="AN3" s="330" t="s">
        <v>193</v>
      </c>
      <c r="AO3" s="332"/>
      <c r="AP3" s="332"/>
      <c r="AQ3" s="334"/>
      <c r="AR3" s="334"/>
      <c r="AS3" s="334"/>
      <c r="AT3" s="328"/>
      <c r="AU3" s="328"/>
      <c r="AV3" s="328"/>
    </row>
    <row r="4" spans="1:111" s="202" customFormat="1" ht="39.950000000000003" customHeight="1">
      <c r="A4" s="818" t="s">
        <v>43</v>
      </c>
      <c r="B4" s="206" t="s">
        <v>38</v>
      </c>
      <c r="C4" s="207" t="s">
        <v>40</v>
      </c>
      <c r="D4" s="514">
        <v>2008</v>
      </c>
      <c r="E4" s="515"/>
      <c r="F4" s="515"/>
      <c r="G4" s="515"/>
      <c r="H4" s="515"/>
      <c r="I4" s="515"/>
      <c r="J4" s="515"/>
      <c r="K4" s="515"/>
      <c r="L4" s="515"/>
      <c r="M4" s="515"/>
      <c r="N4" s="515"/>
      <c r="O4" s="515"/>
      <c r="P4" s="515"/>
      <c r="Q4" s="515"/>
      <c r="R4" s="515"/>
      <c r="S4" s="515"/>
      <c r="T4" s="515"/>
      <c r="U4" s="515"/>
      <c r="V4" s="515"/>
      <c r="W4" s="515"/>
      <c r="X4" s="515"/>
      <c r="Y4" s="515"/>
      <c r="Z4" s="515"/>
      <c r="AA4" s="515"/>
      <c r="AB4" s="515"/>
      <c r="AC4" s="515"/>
      <c r="AD4" s="515"/>
      <c r="AE4" s="515"/>
      <c r="AF4" s="515"/>
      <c r="AG4" s="515"/>
      <c r="AH4" s="515"/>
      <c r="AI4" s="515"/>
      <c r="AJ4" s="515"/>
      <c r="AK4" s="515"/>
      <c r="AL4" s="515"/>
      <c r="AM4" s="515"/>
      <c r="AN4" s="515"/>
      <c r="AO4" s="515"/>
      <c r="AP4" s="516"/>
      <c r="AQ4" s="843" t="s">
        <v>51</v>
      </c>
      <c r="AR4" s="844"/>
      <c r="AS4" s="845"/>
      <c r="AT4" s="843" t="s">
        <v>64</v>
      </c>
      <c r="AU4" s="844"/>
      <c r="AV4" s="845"/>
    </row>
    <row r="5" spans="1:111" s="202" customFormat="1" ht="39.950000000000003" customHeight="1">
      <c r="A5" s="819"/>
      <c r="B5" s="208"/>
      <c r="C5" s="209"/>
      <c r="D5" s="841" t="s">
        <v>44</v>
      </c>
      <c r="E5" s="842"/>
      <c r="F5" s="842"/>
      <c r="G5" s="840" t="s">
        <v>45</v>
      </c>
      <c r="H5" s="840"/>
      <c r="I5" s="840"/>
      <c r="J5" s="840" t="s">
        <v>46</v>
      </c>
      <c r="K5" s="840"/>
      <c r="L5" s="840"/>
      <c r="M5" s="840" t="s">
        <v>47</v>
      </c>
      <c r="N5" s="840"/>
      <c r="O5" s="840"/>
      <c r="P5" s="840" t="s">
        <v>48</v>
      </c>
      <c r="Q5" s="840"/>
      <c r="R5" s="840"/>
      <c r="S5" s="840" t="s">
        <v>49</v>
      </c>
      <c r="T5" s="840"/>
      <c r="U5" s="840"/>
      <c r="V5" s="839" t="s">
        <v>63</v>
      </c>
      <c r="W5" s="839"/>
      <c r="X5" s="839"/>
      <c r="Y5" s="840" t="s">
        <v>50</v>
      </c>
      <c r="Z5" s="840"/>
      <c r="AA5" s="841"/>
      <c r="AB5" s="841" t="s">
        <v>52</v>
      </c>
      <c r="AC5" s="842"/>
      <c r="AD5" s="842"/>
      <c r="AE5" s="841" t="s">
        <v>53</v>
      </c>
      <c r="AF5" s="842"/>
      <c r="AG5" s="842"/>
      <c r="AH5" s="841" t="s">
        <v>54</v>
      </c>
      <c r="AI5" s="842"/>
      <c r="AJ5" s="842"/>
      <c r="AK5" s="841" t="s">
        <v>55</v>
      </c>
      <c r="AL5" s="842"/>
      <c r="AM5" s="848"/>
      <c r="AN5" s="842" t="s">
        <v>56</v>
      </c>
      <c r="AO5" s="842"/>
      <c r="AP5" s="847"/>
      <c r="AQ5" s="846" t="s">
        <v>81</v>
      </c>
      <c r="AR5" s="842"/>
      <c r="AS5" s="847"/>
      <c r="AT5" s="846" t="s">
        <v>194</v>
      </c>
      <c r="AU5" s="842"/>
      <c r="AV5" s="847"/>
      <c r="BO5" s="201"/>
      <c r="BP5" s="201"/>
      <c r="BQ5" s="201"/>
      <c r="BR5" s="201"/>
      <c r="BS5" s="201"/>
      <c r="BT5" s="201"/>
      <c r="BU5" s="201"/>
      <c r="BV5" s="201"/>
      <c r="BW5" s="201"/>
      <c r="BX5" s="201"/>
      <c r="BY5" s="201"/>
      <c r="BZ5" s="201"/>
      <c r="CA5" s="201"/>
      <c r="CB5" s="201"/>
      <c r="CC5" s="201"/>
      <c r="CD5" s="201"/>
      <c r="CE5" s="201"/>
      <c r="CF5" s="201"/>
      <c r="CJ5" s="201"/>
      <c r="CK5" s="201"/>
      <c r="CL5" s="201"/>
      <c r="CM5" s="201"/>
      <c r="CN5" s="201"/>
      <c r="CO5" s="201"/>
      <c r="CP5" s="201"/>
      <c r="CQ5" s="201"/>
      <c r="CR5" s="201"/>
      <c r="CS5" s="201"/>
      <c r="CT5" s="201"/>
      <c r="CU5" s="201"/>
      <c r="CV5" s="201"/>
      <c r="CW5" s="201"/>
      <c r="CX5" s="201"/>
      <c r="CY5" s="201"/>
      <c r="CZ5" s="201"/>
      <c r="DA5" s="201"/>
      <c r="DB5" s="201"/>
      <c r="DC5" s="201"/>
      <c r="DD5" s="201"/>
      <c r="DE5" s="201"/>
      <c r="DF5" s="201"/>
      <c r="DG5" s="201"/>
    </row>
    <row r="6" spans="1:111" s="201" customFormat="1" ht="39.950000000000003" customHeight="1" thickBot="1">
      <c r="A6" s="820"/>
      <c r="B6" s="228" t="s">
        <v>39</v>
      </c>
      <c r="C6" s="229" t="s">
        <v>37</v>
      </c>
      <c r="D6" s="229" t="s">
        <v>60</v>
      </c>
      <c r="E6" s="229" t="s">
        <v>117</v>
      </c>
      <c r="F6" s="304" t="s">
        <v>118</v>
      </c>
      <c r="G6" s="229" t="s">
        <v>60</v>
      </c>
      <c r="H6" s="229" t="s">
        <v>117</v>
      </c>
      <c r="I6" s="230" t="s">
        <v>118</v>
      </c>
      <c r="J6" s="229" t="s">
        <v>60</v>
      </c>
      <c r="K6" s="229" t="s">
        <v>117</v>
      </c>
      <c r="L6" s="230" t="s">
        <v>118</v>
      </c>
      <c r="M6" s="303" t="s">
        <v>60</v>
      </c>
      <c r="N6" s="303" t="s">
        <v>117</v>
      </c>
      <c r="O6" s="305" t="s">
        <v>118</v>
      </c>
      <c r="P6" s="303" t="s">
        <v>60</v>
      </c>
      <c r="Q6" s="303" t="s">
        <v>117</v>
      </c>
      <c r="R6" s="305" t="s">
        <v>118</v>
      </c>
      <c r="S6" s="303" t="s">
        <v>60</v>
      </c>
      <c r="T6" s="303" t="s">
        <v>117</v>
      </c>
      <c r="U6" s="305" t="s">
        <v>118</v>
      </c>
      <c r="V6" s="501" t="s">
        <v>60</v>
      </c>
      <c r="W6" s="226" t="s">
        <v>117</v>
      </c>
      <c r="X6" s="226" t="s">
        <v>118</v>
      </c>
      <c r="Y6" s="303" t="s">
        <v>60</v>
      </c>
      <c r="Z6" s="303" t="s">
        <v>117</v>
      </c>
      <c r="AA6" s="503" t="s">
        <v>118</v>
      </c>
      <c r="AB6" s="303" t="s">
        <v>60</v>
      </c>
      <c r="AC6" s="303" t="s">
        <v>117</v>
      </c>
      <c r="AD6" s="503" t="s">
        <v>118</v>
      </c>
      <c r="AE6" s="303" t="s">
        <v>60</v>
      </c>
      <c r="AF6" s="303" t="s">
        <v>117</v>
      </c>
      <c r="AG6" s="503" t="s">
        <v>118</v>
      </c>
      <c r="AH6" s="210" t="s">
        <v>60</v>
      </c>
      <c r="AI6" s="210" t="s">
        <v>117</v>
      </c>
      <c r="AJ6" s="509" t="s">
        <v>118</v>
      </c>
      <c r="AK6" s="510" t="s">
        <v>60</v>
      </c>
      <c r="AL6" s="210" t="s">
        <v>117</v>
      </c>
      <c r="AM6" s="211" t="s">
        <v>118</v>
      </c>
      <c r="AN6" s="212" t="s">
        <v>60</v>
      </c>
      <c r="AO6" s="210" t="s">
        <v>117</v>
      </c>
      <c r="AP6" s="476" t="s">
        <v>118</v>
      </c>
      <c r="AQ6" s="213" t="s">
        <v>60</v>
      </c>
      <c r="AR6" s="226" t="s">
        <v>117</v>
      </c>
      <c r="AS6" s="211" t="s">
        <v>118</v>
      </c>
      <c r="AT6" s="213" t="s">
        <v>60</v>
      </c>
      <c r="AU6" s="226" t="s">
        <v>117</v>
      </c>
      <c r="AV6" s="214" t="s">
        <v>60</v>
      </c>
      <c r="BO6" s="218"/>
      <c r="BP6" s="219"/>
      <c r="BQ6" s="219"/>
      <c r="BR6" s="220"/>
      <c r="BS6" s="221"/>
      <c r="BT6" s="221"/>
      <c r="BU6" s="220"/>
      <c r="BV6" s="221"/>
      <c r="BW6" s="221"/>
      <c r="BX6" s="220"/>
      <c r="BY6" s="221"/>
      <c r="BZ6" s="221"/>
      <c r="CA6" s="220"/>
      <c r="CB6" s="221"/>
      <c r="CC6" s="221"/>
      <c r="CD6" s="220"/>
      <c r="CE6" s="221"/>
      <c r="CF6" s="221"/>
      <c r="CG6" s="221"/>
      <c r="CH6" s="221"/>
      <c r="CI6" s="221"/>
      <c r="CJ6" s="220"/>
      <c r="CK6" s="221"/>
      <c r="CL6" s="221"/>
      <c r="CM6" s="220"/>
      <c r="CN6" s="221"/>
      <c r="CO6" s="221"/>
      <c r="CP6" s="220"/>
      <c r="CQ6" s="221"/>
      <c r="CR6" s="221"/>
      <c r="CS6" s="220"/>
      <c r="CT6" s="221"/>
      <c r="CU6" s="221"/>
      <c r="CV6" s="220"/>
      <c r="CW6" s="221"/>
      <c r="CX6" s="221"/>
      <c r="CY6" s="220"/>
      <c r="CZ6" s="221"/>
      <c r="DA6" s="221"/>
      <c r="DB6" s="222"/>
      <c r="DC6" s="222"/>
      <c r="DD6" s="223"/>
      <c r="DE6" s="223"/>
      <c r="DF6" s="223"/>
      <c r="DG6" s="223"/>
    </row>
    <row r="7" spans="1:111" s="447" customFormat="1" ht="39.950000000000003" customHeight="1" thickBot="1">
      <c r="A7" s="449"/>
      <c r="B7" s="368"/>
      <c r="C7" s="448"/>
      <c r="D7" s="460"/>
      <c r="E7" s="460"/>
      <c r="F7" s="461"/>
      <c r="G7" s="460"/>
      <c r="H7" s="460"/>
      <c r="I7" s="462"/>
      <c r="J7" s="460"/>
      <c r="K7" s="460"/>
      <c r="L7" s="462"/>
      <c r="M7" s="460"/>
      <c r="N7" s="460"/>
      <c r="O7" s="462"/>
      <c r="P7" s="460"/>
      <c r="Q7" s="460"/>
      <c r="R7" s="462"/>
      <c r="S7" s="460"/>
      <c r="T7" s="460"/>
      <c r="U7" s="462"/>
      <c r="V7" s="416">
        <f>D7+G7+J7+M7+P7+S7</f>
        <v>0</v>
      </c>
      <c r="W7" s="416">
        <f>+E7+H7+K7+N7+Q7+T7</f>
        <v>0</v>
      </c>
      <c r="X7" s="378">
        <f>+V7-W7</f>
        <v>0</v>
      </c>
      <c r="Y7" s="485"/>
      <c r="Z7" s="485"/>
      <c r="AA7" s="486"/>
      <c r="AB7" s="485"/>
      <c r="AC7" s="485"/>
      <c r="AD7" s="486"/>
      <c r="AE7" s="485"/>
      <c r="AF7" s="485"/>
      <c r="AG7" s="486"/>
      <c r="AH7" s="464"/>
      <c r="AI7" s="464"/>
      <c r="AJ7" s="465"/>
      <c r="AK7" s="468"/>
      <c r="AL7" s="464"/>
      <c r="AM7" s="513"/>
      <c r="AN7" s="463"/>
      <c r="AO7" s="464"/>
      <c r="AP7" s="467"/>
      <c r="AQ7" s="459"/>
      <c r="AR7" s="466"/>
      <c r="AS7" s="465"/>
      <c r="AT7" s="459"/>
      <c r="AU7" s="466"/>
      <c r="AV7" s="467"/>
      <c r="BO7" s="218"/>
      <c r="BP7" s="219"/>
      <c r="BQ7" s="219"/>
      <c r="BR7" s="225"/>
      <c r="BS7" s="469"/>
      <c r="BT7" s="469"/>
      <c r="BU7" s="225"/>
      <c r="BV7" s="469"/>
      <c r="BW7" s="469"/>
      <c r="BX7" s="225"/>
      <c r="BY7" s="469"/>
      <c r="BZ7" s="469"/>
      <c r="CA7" s="225"/>
      <c r="CB7" s="469"/>
      <c r="CC7" s="469"/>
      <c r="CD7" s="225"/>
      <c r="CE7" s="469"/>
      <c r="CF7" s="469"/>
      <c r="CG7" s="469"/>
      <c r="CH7" s="469"/>
      <c r="CI7" s="469"/>
      <c r="CJ7" s="225"/>
      <c r="CK7" s="469"/>
      <c r="CL7" s="469"/>
      <c r="CM7" s="225"/>
      <c r="CN7" s="469"/>
      <c r="CO7" s="469"/>
      <c r="CP7" s="225"/>
      <c r="CQ7" s="469"/>
      <c r="CR7" s="469"/>
      <c r="CS7" s="225"/>
      <c r="CT7" s="469"/>
      <c r="CU7" s="469"/>
      <c r="CV7" s="225"/>
      <c r="CW7" s="469"/>
      <c r="CX7" s="469"/>
      <c r="CY7" s="225"/>
      <c r="CZ7" s="469"/>
      <c r="DA7" s="469"/>
      <c r="DB7" s="470"/>
      <c r="DC7" s="470"/>
      <c r="DD7" s="471"/>
      <c r="DE7" s="471"/>
      <c r="DF7" s="471"/>
      <c r="DG7" s="471"/>
    </row>
    <row r="8" spans="1:111" s="383" customFormat="1" ht="33" customHeight="1">
      <c r="A8" s="484">
        <v>2</v>
      </c>
      <c r="B8" s="368">
        <v>51201</v>
      </c>
      <c r="C8" s="369" t="s">
        <v>0</v>
      </c>
      <c r="D8" s="370">
        <v>0</v>
      </c>
      <c r="E8" s="370"/>
      <c r="F8" s="371">
        <f>+D8-E8</f>
        <v>0</v>
      </c>
      <c r="G8" s="370">
        <v>0</v>
      </c>
      <c r="H8" s="370"/>
      <c r="I8" s="372">
        <f>+G8-H8</f>
        <v>0</v>
      </c>
      <c r="J8" s="370">
        <v>0</v>
      </c>
      <c r="K8" s="370"/>
      <c r="L8" s="372">
        <f>+J8-K8</f>
        <v>0</v>
      </c>
      <c r="M8" s="370">
        <v>0</v>
      </c>
      <c r="N8" s="370"/>
      <c r="O8" s="372">
        <f>+M8-N8</f>
        <v>0</v>
      </c>
      <c r="P8" s="370">
        <v>0</v>
      </c>
      <c r="Q8" s="370"/>
      <c r="R8" s="372">
        <f>+P8-Q8</f>
        <v>0</v>
      </c>
      <c r="S8" s="370">
        <v>0</v>
      </c>
      <c r="T8" s="370"/>
      <c r="U8" s="372">
        <f>+S8-T8</f>
        <v>0</v>
      </c>
      <c r="V8" s="370">
        <f>D8+G8+J8+M8+P8+S8</f>
        <v>0</v>
      </c>
      <c r="W8" s="370">
        <f>+E8+H8+K8+N8+Q8+T8</f>
        <v>0</v>
      </c>
      <c r="X8" s="502">
        <f>+V8-W8</f>
        <v>0</v>
      </c>
      <c r="Y8" s="370">
        <v>0</v>
      </c>
      <c r="Z8" s="370"/>
      <c r="AA8" s="371">
        <f>+Y8-Z8</f>
        <v>0</v>
      </c>
      <c r="AB8" s="370">
        <v>0</v>
      </c>
      <c r="AC8" s="370"/>
      <c r="AD8" s="371">
        <f>+AB8-AC8</f>
        <v>0</v>
      </c>
      <c r="AE8" s="370">
        <v>0</v>
      </c>
      <c r="AF8" s="370"/>
      <c r="AG8" s="371">
        <f>+AE8-AF8</f>
        <v>0</v>
      </c>
      <c r="AH8" s="376">
        <v>0</v>
      </c>
      <c r="AI8" s="370"/>
      <c r="AJ8" s="386">
        <f>+AH8-AI8</f>
        <v>0</v>
      </c>
      <c r="AK8" s="376">
        <v>0</v>
      </c>
      <c r="AL8" s="370"/>
      <c r="AM8" s="377">
        <f>+AK8-AL8</f>
        <v>0</v>
      </c>
      <c r="AN8" s="400">
        <v>0</v>
      </c>
      <c r="AO8" s="370"/>
      <c r="AP8" s="375">
        <f>+AN8-AO8</f>
        <v>0</v>
      </c>
      <c r="AQ8" s="373">
        <f t="shared" ref="AQ8:AQ51" si="0">Y8+AB8+AE8+AH8+AK8+AN8</f>
        <v>0</v>
      </c>
      <c r="AR8" s="378">
        <f>+Z8+AC8+AF8+AI8+AL8+AO8</f>
        <v>0</v>
      </c>
      <c r="AS8" s="379">
        <f>+AQ8-AR8</f>
        <v>0</v>
      </c>
      <c r="AT8" s="373">
        <f t="shared" ref="AT8:AT51" si="1">+V8+AQ8</f>
        <v>0</v>
      </c>
      <c r="AU8" s="378">
        <f>+W8+AR8</f>
        <v>0</v>
      </c>
      <c r="AV8" s="379">
        <f>+AT8-AU8</f>
        <v>0</v>
      </c>
      <c r="AW8" s="380"/>
      <c r="AX8" s="380"/>
      <c r="AY8" s="380"/>
      <c r="AZ8" s="380"/>
      <c r="BA8" s="380"/>
      <c r="BB8" s="380"/>
      <c r="BC8" s="380"/>
      <c r="BD8" s="380"/>
      <c r="BE8" s="380"/>
      <c r="BF8" s="380"/>
      <c r="BG8" s="380"/>
      <c r="BH8" s="380"/>
      <c r="BI8" s="380"/>
      <c r="BJ8" s="380"/>
      <c r="BK8" s="380"/>
      <c r="BL8" s="380"/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  <c r="CG8" s="380"/>
      <c r="CH8" s="380"/>
      <c r="CI8" s="380"/>
      <c r="CJ8" s="380"/>
      <c r="CK8" s="380"/>
      <c r="CL8" s="380"/>
      <c r="CM8" s="380"/>
      <c r="CN8" s="380"/>
      <c r="CO8" s="380"/>
      <c r="CP8" s="380"/>
      <c r="CQ8" s="380"/>
      <c r="CR8" s="380"/>
      <c r="CS8" s="380"/>
      <c r="CT8" s="380"/>
      <c r="CU8" s="380"/>
      <c r="CV8" s="380"/>
      <c r="CW8" s="380"/>
      <c r="CX8" s="380"/>
      <c r="CY8" s="380"/>
      <c r="CZ8" s="380"/>
      <c r="DA8" s="380"/>
      <c r="DB8" s="391"/>
      <c r="DC8" s="391"/>
      <c r="DD8" s="380"/>
      <c r="DE8" s="380"/>
      <c r="DF8" s="380"/>
      <c r="DG8" s="380"/>
    </row>
    <row r="9" spans="1:111" s="383" customFormat="1" ht="33" customHeight="1">
      <c r="A9" s="388">
        <v>3</v>
      </c>
      <c r="B9" s="384">
        <v>51202</v>
      </c>
      <c r="C9" s="385" t="s">
        <v>1</v>
      </c>
      <c r="D9" s="376">
        <v>0</v>
      </c>
      <c r="E9" s="376"/>
      <c r="F9" s="386">
        <f t="shared" ref="F9:F51" si="2">+D9-E9</f>
        <v>0</v>
      </c>
      <c r="G9" s="376">
        <v>0</v>
      </c>
      <c r="H9" s="376"/>
      <c r="I9" s="377">
        <f t="shared" ref="I9:I51" si="3">+G9-H9</f>
        <v>0</v>
      </c>
      <c r="J9" s="376">
        <v>0</v>
      </c>
      <c r="K9" s="376"/>
      <c r="L9" s="377">
        <f t="shared" ref="L9:L51" si="4">+J9-K9</f>
        <v>0</v>
      </c>
      <c r="M9" s="376">
        <v>0</v>
      </c>
      <c r="N9" s="376"/>
      <c r="O9" s="377">
        <f t="shared" ref="O9:O51" si="5">+M9-N9</f>
        <v>0</v>
      </c>
      <c r="P9" s="376">
        <v>0</v>
      </c>
      <c r="Q9" s="376"/>
      <c r="R9" s="377">
        <f t="shared" ref="R9:R51" si="6">+P9-Q9</f>
        <v>0</v>
      </c>
      <c r="S9" s="376">
        <v>0</v>
      </c>
      <c r="T9" s="376"/>
      <c r="U9" s="377">
        <f t="shared" ref="U9:U51" si="7">+S9-T9</f>
        <v>0</v>
      </c>
      <c r="V9" s="376">
        <f t="shared" ref="V9:V51" si="8">D9+G9+J9+M9+P9+S9</f>
        <v>0</v>
      </c>
      <c r="W9" s="376">
        <f t="shared" ref="W9:W51" si="9">+E9+H9+K9+N9+Q9+T9</f>
        <v>0</v>
      </c>
      <c r="X9" s="374">
        <f t="shared" ref="X9:X51" si="10">+V9-W9</f>
        <v>0</v>
      </c>
      <c r="Y9" s="376">
        <v>0</v>
      </c>
      <c r="Z9" s="376"/>
      <c r="AA9" s="386">
        <f t="shared" ref="AA9:AA51" si="11">+Y9-Z9</f>
        <v>0</v>
      </c>
      <c r="AB9" s="376">
        <v>0</v>
      </c>
      <c r="AC9" s="376"/>
      <c r="AD9" s="386">
        <f t="shared" ref="AD9:AD51" si="12">+AB9-AC9</f>
        <v>0</v>
      </c>
      <c r="AE9" s="376">
        <v>0</v>
      </c>
      <c r="AF9" s="376"/>
      <c r="AG9" s="386">
        <f t="shared" ref="AG9:AG51" si="13">+AE9-AF9</f>
        <v>0</v>
      </c>
      <c r="AH9" s="376">
        <v>0</v>
      </c>
      <c r="AI9" s="376"/>
      <c r="AJ9" s="386">
        <f t="shared" ref="AJ9:AJ51" si="14">+AH9-AI9</f>
        <v>0</v>
      </c>
      <c r="AK9" s="376">
        <v>0</v>
      </c>
      <c r="AL9" s="376"/>
      <c r="AM9" s="377">
        <f t="shared" ref="AM9:AM51" si="15">+AK9-AL9</f>
        <v>0</v>
      </c>
      <c r="AN9" s="400">
        <v>0</v>
      </c>
      <c r="AO9" s="376"/>
      <c r="AP9" s="375">
        <f t="shared" ref="AP9:AP51" si="16">+AN9-AO9</f>
        <v>0</v>
      </c>
      <c r="AQ9" s="373">
        <f t="shared" si="0"/>
        <v>0</v>
      </c>
      <c r="AR9" s="374">
        <f t="shared" ref="AR9:AR51" si="17">+Z9+AC9+AF9+AI9+AL9+AO9</f>
        <v>0</v>
      </c>
      <c r="AS9" s="375">
        <f t="shared" ref="AS9:AS51" si="18">+AQ9-AR9</f>
        <v>0</v>
      </c>
      <c r="AT9" s="373">
        <f t="shared" si="1"/>
        <v>0</v>
      </c>
      <c r="AU9" s="374">
        <f t="shared" ref="AU9:AU51" si="19">+W9+AR9</f>
        <v>0</v>
      </c>
      <c r="AV9" s="375">
        <f t="shared" ref="AV9:AV51" si="20">+AT9-AU9</f>
        <v>0</v>
      </c>
      <c r="AW9" s="380"/>
      <c r="AX9" s="380"/>
      <c r="AY9" s="380"/>
      <c r="AZ9" s="380"/>
      <c r="BA9" s="380"/>
      <c r="BB9" s="380"/>
      <c r="BC9" s="380"/>
      <c r="BD9" s="380"/>
      <c r="BE9" s="380"/>
      <c r="BF9" s="380"/>
      <c r="BG9" s="380"/>
      <c r="BH9" s="380"/>
      <c r="BI9" s="380"/>
      <c r="BJ9" s="380"/>
      <c r="BK9" s="380"/>
      <c r="BL9" s="380"/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  <c r="CG9" s="380"/>
      <c r="CH9" s="380"/>
      <c r="CI9" s="380"/>
      <c r="CJ9" s="380"/>
      <c r="CK9" s="380"/>
      <c r="CL9" s="380"/>
      <c r="CM9" s="380"/>
      <c r="CN9" s="380"/>
      <c r="CO9" s="380"/>
      <c r="CP9" s="380"/>
      <c r="CQ9" s="380"/>
      <c r="CR9" s="380"/>
      <c r="CS9" s="380"/>
      <c r="CT9" s="380"/>
      <c r="CU9" s="380"/>
      <c r="CV9" s="380"/>
      <c r="CW9" s="380"/>
      <c r="CX9" s="380"/>
      <c r="CY9" s="380"/>
      <c r="CZ9" s="380"/>
      <c r="DA9" s="380"/>
      <c r="DB9" s="391"/>
      <c r="DC9" s="391"/>
      <c r="DD9" s="380"/>
      <c r="DE9" s="380"/>
      <c r="DF9" s="380"/>
      <c r="DG9" s="380"/>
    </row>
    <row r="10" spans="1:111" s="383" customFormat="1" ht="33" customHeight="1">
      <c r="A10" s="388">
        <v>4</v>
      </c>
      <c r="B10" s="384">
        <v>51203</v>
      </c>
      <c r="C10" s="385" t="s">
        <v>2</v>
      </c>
      <c r="D10" s="376">
        <v>0</v>
      </c>
      <c r="E10" s="376"/>
      <c r="F10" s="386">
        <f t="shared" si="2"/>
        <v>0</v>
      </c>
      <c r="G10" s="376">
        <v>0</v>
      </c>
      <c r="H10" s="376"/>
      <c r="I10" s="377">
        <f t="shared" si="3"/>
        <v>0</v>
      </c>
      <c r="J10" s="376">
        <v>0</v>
      </c>
      <c r="K10" s="376"/>
      <c r="L10" s="377">
        <f t="shared" si="4"/>
        <v>0</v>
      </c>
      <c r="M10" s="376">
        <v>0</v>
      </c>
      <c r="N10" s="376"/>
      <c r="O10" s="377">
        <f t="shared" si="5"/>
        <v>0</v>
      </c>
      <c r="P10" s="376">
        <v>0</v>
      </c>
      <c r="Q10" s="376"/>
      <c r="R10" s="377">
        <f t="shared" si="6"/>
        <v>0</v>
      </c>
      <c r="S10" s="376">
        <v>0</v>
      </c>
      <c r="T10" s="376"/>
      <c r="U10" s="377">
        <f t="shared" si="7"/>
        <v>0</v>
      </c>
      <c r="V10" s="376">
        <f t="shared" si="8"/>
        <v>0</v>
      </c>
      <c r="W10" s="376">
        <f t="shared" si="9"/>
        <v>0</v>
      </c>
      <c r="X10" s="374">
        <f t="shared" si="10"/>
        <v>0</v>
      </c>
      <c r="Y10" s="376">
        <v>0</v>
      </c>
      <c r="Z10" s="376"/>
      <c r="AA10" s="386">
        <f t="shared" si="11"/>
        <v>0</v>
      </c>
      <c r="AB10" s="376">
        <v>0</v>
      </c>
      <c r="AC10" s="376"/>
      <c r="AD10" s="386">
        <f t="shared" si="12"/>
        <v>0</v>
      </c>
      <c r="AE10" s="376">
        <v>0</v>
      </c>
      <c r="AF10" s="376"/>
      <c r="AG10" s="386">
        <f t="shared" si="13"/>
        <v>0</v>
      </c>
      <c r="AH10" s="376">
        <v>0</v>
      </c>
      <c r="AI10" s="376"/>
      <c r="AJ10" s="386">
        <f t="shared" si="14"/>
        <v>0</v>
      </c>
      <c r="AK10" s="376">
        <v>0</v>
      </c>
      <c r="AL10" s="376"/>
      <c r="AM10" s="377">
        <f t="shared" si="15"/>
        <v>0</v>
      </c>
      <c r="AN10" s="400">
        <v>0</v>
      </c>
      <c r="AO10" s="376"/>
      <c r="AP10" s="375">
        <f t="shared" si="16"/>
        <v>0</v>
      </c>
      <c r="AQ10" s="373">
        <f t="shared" si="0"/>
        <v>0</v>
      </c>
      <c r="AR10" s="374">
        <f t="shared" si="17"/>
        <v>0</v>
      </c>
      <c r="AS10" s="375">
        <f t="shared" si="18"/>
        <v>0</v>
      </c>
      <c r="AT10" s="373">
        <f t="shared" si="1"/>
        <v>0</v>
      </c>
      <c r="AU10" s="374">
        <f t="shared" si="19"/>
        <v>0</v>
      </c>
      <c r="AV10" s="375">
        <f t="shared" si="20"/>
        <v>0</v>
      </c>
      <c r="AW10" s="380"/>
      <c r="AX10" s="380"/>
      <c r="AY10" s="380"/>
      <c r="AZ10" s="380"/>
      <c r="BA10" s="380"/>
      <c r="BB10" s="380"/>
      <c r="BC10" s="380"/>
      <c r="BD10" s="380"/>
      <c r="BE10" s="380"/>
      <c r="BF10" s="380"/>
      <c r="BG10" s="380"/>
      <c r="BH10" s="380"/>
      <c r="BI10" s="380"/>
      <c r="BJ10" s="380"/>
      <c r="BK10" s="380"/>
      <c r="BL10" s="380"/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  <c r="CG10" s="380"/>
      <c r="CH10" s="380"/>
      <c r="CI10" s="380"/>
      <c r="CJ10" s="380"/>
      <c r="CK10" s="380"/>
      <c r="CL10" s="380"/>
      <c r="CM10" s="380"/>
      <c r="CN10" s="380"/>
      <c r="CO10" s="380"/>
      <c r="CP10" s="380"/>
      <c r="CQ10" s="380"/>
      <c r="CR10" s="380"/>
      <c r="CS10" s="380"/>
      <c r="CT10" s="380"/>
      <c r="CU10" s="380"/>
      <c r="CV10" s="380"/>
      <c r="CW10" s="380"/>
      <c r="CX10" s="380"/>
      <c r="CY10" s="380"/>
      <c r="CZ10" s="380"/>
      <c r="DA10" s="380"/>
      <c r="DB10" s="391"/>
      <c r="DC10" s="391"/>
      <c r="DD10" s="380"/>
      <c r="DE10" s="380"/>
      <c r="DF10" s="380"/>
      <c r="DG10" s="380"/>
    </row>
    <row r="11" spans="1:111" s="383" customFormat="1" ht="33" customHeight="1">
      <c r="A11" s="388">
        <v>5</v>
      </c>
      <c r="B11" s="389">
        <v>51299</v>
      </c>
      <c r="C11" s="390" t="s">
        <v>3</v>
      </c>
      <c r="D11" s="376">
        <v>0</v>
      </c>
      <c r="E11" s="376"/>
      <c r="F11" s="386">
        <f t="shared" si="2"/>
        <v>0</v>
      </c>
      <c r="G11" s="376">
        <v>0</v>
      </c>
      <c r="H11" s="376"/>
      <c r="I11" s="377">
        <f t="shared" si="3"/>
        <v>0</v>
      </c>
      <c r="J11" s="376">
        <v>0</v>
      </c>
      <c r="K11" s="376"/>
      <c r="L11" s="377">
        <f t="shared" si="4"/>
        <v>0</v>
      </c>
      <c r="M11" s="376">
        <v>0</v>
      </c>
      <c r="N11" s="376"/>
      <c r="O11" s="377">
        <f t="shared" si="5"/>
        <v>0</v>
      </c>
      <c r="P11" s="376">
        <v>0</v>
      </c>
      <c r="Q11" s="376"/>
      <c r="R11" s="377">
        <f t="shared" si="6"/>
        <v>0</v>
      </c>
      <c r="S11" s="376">
        <v>0</v>
      </c>
      <c r="T11" s="376"/>
      <c r="U11" s="377">
        <f t="shared" si="7"/>
        <v>0</v>
      </c>
      <c r="V11" s="376">
        <f t="shared" si="8"/>
        <v>0</v>
      </c>
      <c r="W11" s="376">
        <f t="shared" si="9"/>
        <v>0</v>
      </c>
      <c r="X11" s="374">
        <f t="shared" si="10"/>
        <v>0</v>
      </c>
      <c r="Y11" s="376">
        <v>0</v>
      </c>
      <c r="Z11" s="376"/>
      <c r="AA11" s="386">
        <f t="shared" si="11"/>
        <v>0</v>
      </c>
      <c r="AB11" s="376">
        <v>0</v>
      </c>
      <c r="AC11" s="376"/>
      <c r="AD11" s="386">
        <f t="shared" si="12"/>
        <v>0</v>
      </c>
      <c r="AE11" s="376">
        <v>0</v>
      </c>
      <c r="AF11" s="376"/>
      <c r="AG11" s="386">
        <f t="shared" si="13"/>
        <v>0</v>
      </c>
      <c r="AH11" s="376">
        <v>0</v>
      </c>
      <c r="AI11" s="376"/>
      <c r="AJ11" s="386">
        <f t="shared" si="14"/>
        <v>0</v>
      </c>
      <c r="AK11" s="376">
        <v>0</v>
      </c>
      <c r="AL11" s="376"/>
      <c r="AM11" s="377">
        <f t="shared" si="15"/>
        <v>0</v>
      </c>
      <c r="AN11" s="400">
        <v>0</v>
      </c>
      <c r="AO11" s="376"/>
      <c r="AP11" s="375">
        <f t="shared" si="16"/>
        <v>0</v>
      </c>
      <c r="AQ11" s="373">
        <f t="shared" si="0"/>
        <v>0</v>
      </c>
      <c r="AR11" s="374">
        <f t="shared" si="17"/>
        <v>0</v>
      </c>
      <c r="AS11" s="375">
        <f t="shared" si="18"/>
        <v>0</v>
      </c>
      <c r="AT11" s="373">
        <f t="shared" si="1"/>
        <v>0</v>
      </c>
      <c r="AU11" s="374">
        <f t="shared" si="19"/>
        <v>0</v>
      </c>
      <c r="AV11" s="375">
        <f t="shared" si="20"/>
        <v>0</v>
      </c>
      <c r="AW11" s="380"/>
      <c r="AX11" s="380"/>
      <c r="AY11" s="380"/>
      <c r="AZ11" s="380"/>
      <c r="BA11" s="380"/>
      <c r="BB11" s="380"/>
      <c r="BC11" s="380"/>
      <c r="BD11" s="380"/>
      <c r="BE11" s="380"/>
      <c r="BF11" s="380"/>
      <c r="BG11" s="380"/>
      <c r="BH11" s="380"/>
      <c r="BI11" s="380"/>
      <c r="BJ11" s="380"/>
      <c r="BK11" s="380"/>
      <c r="BL11" s="380"/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  <c r="CG11" s="380"/>
      <c r="CH11" s="380"/>
      <c r="CI11" s="380"/>
      <c r="CJ11" s="380"/>
      <c r="CK11" s="380"/>
      <c r="CL11" s="380"/>
      <c r="CM11" s="380"/>
      <c r="CN11" s="380"/>
      <c r="CO11" s="380"/>
      <c r="CP11" s="380"/>
      <c r="CQ11" s="380"/>
      <c r="CR11" s="380"/>
      <c r="CS11" s="380"/>
      <c r="CT11" s="380"/>
      <c r="CU11" s="380"/>
      <c r="CV11" s="380"/>
      <c r="CW11" s="380"/>
      <c r="CX11" s="380"/>
      <c r="CY11" s="380"/>
      <c r="CZ11" s="380"/>
      <c r="DA11" s="380"/>
      <c r="DB11" s="391"/>
      <c r="DC11" s="391"/>
      <c r="DD11" s="380"/>
      <c r="DE11" s="380"/>
      <c r="DF11" s="380"/>
      <c r="DG11" s="380"/>
    </row>
    <row r="12" spans="1:111" s="383" customFormat="1" ht="33" customHeight="1">
      <c r="A12" s="388">
        <v>6</v>
      </c>
      <c r="B12" s="384">
        <v>51301</v>
      </c>
      <c r="C12" s="385" t="s">
        <v>4</v>
      </c>
      <c r="D12" s="376">
        <v>0</v>
      </c>
      <c r="E12" s="376"/>
      <c r="F12" s="386">
        <f t="shared" si="2"/>
        <v>0</v>
      </c>
      <c r="G12" s="376">
        <v>0</v>
      </c>
      <c r="H12" s="376"/>
      <c r="I12" s="377">
        <f t="shared" si="3"/>
        <v>0</v>
      </c>
      <c r="J12" s="376">
        <v>0</v>
      </c>
      <c r="K12" s="376"/>
      <c r="L12" s="377">
        <f t="shared" si="4"/>
        <v>0</v>
      </c>
      <c r="M12" s="376">
        <v>0</v>
      </c>
      <c r="N12" s="376"/>
      <c r="O12" s="377">
        <f t="shared" si="5"/>
        <v>0</v>
      </c>
      <c r="P12" s="376">
        <v>0</v>
      </c>
      <c r="Q12" s="376"/>
      <c r="R12" s="377">
        <f t="shared" si="6"/>
        <v>0</v>
      </c>
      <c r="S12" s="376">
        <v>0</v>
      </c>
      <c r="T12" s="376"/>
      <c r="U12" s="377">
        <f t="shared" si="7"/>
        <v>0</v>
      </c>
      <c r="V12" s="376">
        <f t="shared" si="8"/>
        <v>0</v>
      </c>
      <c r="W12" s="376">
        <f t="shared" si="9"/>
        <v>0</v>
      </c>
      <c r="X12" s="374">
        <f t="shared" si="10"/>
        <v>0</v>
      </c>
      <c r="Y12" s="376">
        <v>0</v>
      </c>
      <c r="Z12" s="376"/>
      <c r="AA12" s="386">
        <f t="shared" si="11"/>
        <v>0</v>
      </c>
      <c r="AB12" s="376">
        <v>0</v>
      </c>
      <c r="AC12" s="376"/>
      <c r="AD12" s="386">
        <f t="shared" si="12"/>
        <v>0</v>
      </c>
      <c r="AE12" s="376">
        <v>0</v>
      </c>
      <c r="AF12" s="376"/>
      <c r="AG12" s="386">
        <f t="shared" si="13"/>
        <v>0</v>
      </c>
      <c r="AH12" s="376">
        <v>0</v>
      </c>
      <c r="AI12" s="376"/>
      <c r="AJ12" s="386">
        <f t="shared" si="14"/>
        <v>0</v>
      </c>
      <c r="AK12" s="376">
        <v>0</v>
      </c>
      <c r="AL12" s="376"/>
      <c r="AM12" s="377">
        <f t="shared" si="15"/>
        <v>0</v>
      </c>
      <c r="AN12" s="400">
        <v>0</v>
      </c>
      <c r="AO12" s="376"/>
      <c r="AP12" s="375">
        <f t="shared" si="16"/>
        <v>0</v>
      </c>
      <c r="AQ12" s="373">
        <f t="shared" si="0"/>
        <v>0</v>
      </c>
      <c r="AR12" s="374">
        <f t="shared" si="17"/>
        <v>0</v>
      </c>
      <c r="AS12" s="375">
        <f t="shared" si="18"/>
        <v>0</v>
      </c>
      <c r="AT12" s="373">
        <f t="shared" si="1"/>
        <v>0</v>
      </c>
      <c r="AU12" s="374">
        <f t="shared" si="19"/>
        <v>0</v>
      </c>
      <c r="AV12" s="375">
        <f t="shared" si="20"/>
        <v>0</v>
      </c>
      <c r="AW12" s="380"/>
      <c r="AX12" s="380"/>
      <c r="AY12" s="380"/>
      <c r="AZ12" s="380"/>
      <c r="BA12" s="380"/>
      <c r="BB12" s="380"/>
      <c r="BC12" s="380"/>
      <c r="BD12" s="380"/>
      <c r="BE12" s="380"/>
      <c r="BF12" s="380"/>
      <c r="BG12" s="380"/>
      <c r="BH12" s="380"/>
      <c r="BI12" s="380"/>
      <c r="BJ12" s="380"/>
      <c r="BK12" s="380"/>
      <c r="BL12" s="380"/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  <c r="CG12" s="380"/>
      <c r="CH12" s="380"/>
      <c r="CI12" s="380"/>
      <c r="CJ12" s="380"/>
      <c r="CK12" s="380"/>
      <c r="CL12" s="380"/>
      <c r="CM12" s="380"/>
      <c r="CN12" s="380"/>
      <c r="CO12" s="380"/>
      <c r="CP12" s="380"/>
      <c r="CQ12" s="380"/>
      <c r="CR12" s="380"/>
      <c r="CS12" s="380"/>
      <c r="CT12" s="380"/>
      <c r="CU12" s="380"/>
      <c r="CV12" s="380"/>
      <c r="CW12" s="380"/>
      <c r="CX12" s="380"/>
      <c r="CY12" s="380"/>
      <c r="CZ12" s="380"/>
      <c r="DA12" s="380"/>
      <c r="DB12" s="391"/>
      <c r="DC12" s="391"/>
      <c r="DD12" s="380"/>
      <c r="DE12" s="380"/>
      <c r="DF12" s="380"/>
      <c r="DG12" s="380"/>
    </row>
    <row r="13" spans="1:111" s="383" customFormat="1" ht="33" customHeight="1">
      <c r="A13" s="388">
        <v>7</v>
      </c>
      <c r="B13" s="384">
        <v>51302</v>
      </c>
      <c r="C13" s="385" t="s">
        <v>5</v>
      </c>
      <c r="D13" s="376">
        <v>0</v>
      </c>
      <c r="E13" s="376"/>
      <c r="F13" s="386">
        <f t="shared" si="2"/>
        <v>0</v>
      </c>
      <c r="G13" s="376">
        <v>0</v>
      </c>
      <c r="H13" s="376"/>
      <c r="I13" s="377">
        <f t="shared" si="3"/>
        <v>0</v>
      </c>
      <c r="J13" s="376">
        <v>0</v>
      </c>
      <c r="K13" s="376"/>
      <c r="L13" s="377">
        <f t="shared" si="4"/>
        <v>0</v>
      </c>
      <c r="M13" s="376">
        <v>0</v>
      </c>
      <c r="N13" s="376"/>
      <c r="O13" s="377">
        <f t="shared" si="5"/>
        <v>0</v>
      </c>
      <c r="P13" s="376">
        <v>0</v>
      </c>
      <c r="Q13" s="376"/>
      <c r="R13" s="377">
        <f t="shared" si="6"/>
        <v>0</v>
      </c>
      <c r="S13" s="376">
        <v>0</v>
      </c>
      <c r="T13" s="376"/>
      <c r="U13" s="377">
        <f t="shared" si="7"/>
        <v>0</v>
      </c>
      <c r="V13" s="376">
        <f t="shared" si="8"/>
        <v>0</v>
      </c>
      <c r="W13" s="376">
        <f t="shared" si="9"/>
        <v>0</v>
      </c>
      <c r="X13" s="374">
        <f t="shared" si="10"/>
        <v>0</v>
      </c>
      <c r="Y13" s="376">
        <v>0</v>
      </c>
      <c r="Z13" s="376"/>
      <c r="AA13" s="386">
        <f t="shared" si="11"/>
        <v>0</v>
      </c>
      <c r="AB13" s="376">
        <v>0</v>
      </c>
      <c r="AC13" s="376"/>
      <c r="AD13" s="386">
        <f t="shared" si="12"/>
        <v>0</v>
      </c>
      <c r="AE13" s="376">
        <v>0</v>
      </c>
      <c r="AF13" s="376"/>
      <c r="AG13" s="386">
        <f t="shared" si="13"/>
        <v>0</v>
      </c>
      <c r="AH13" s="376">
        <v>0</v>
      </c>
      <c r="AI13" s="376"/>
      <c r="AJ13" s="386">
        <f t="shared" si="14"/>
        <v>0</v>
      </c>
      <c r="AK13" s="376">
        <v>0</v>
      </c>
      <c r="AL13" s="376"/>
      <c r="AM13" s="377">
        <f t="shared" si="15"/>
        <v>0</v>
      </c>
      <c r="AN13" s="400">
        <v>0</v>
      </c>
      <c r="AO13" s="376"/>
      <c r="AP13" s="375">
        <f t="shared" si="16"/>
        <v>0</v>
      </c>
      <c r="AQ13" s="373">
        <f t="shared" si="0"/>
        <v>0</v>
      </c>
      <c r="AR13" s="374">
        <f t="shared" si="17"/>
        <v>0</v>
      </c>
      <c r="AS13" s="375">
        <f t="shared" si="18"/>
        <v>0</v>
      </c>
      <c r="AT13" s="373">
        <f t="shared" si="1"/>
        <v>0</v>
      </c>
      <c r="AU13" s="374">
        <f t="shared" si="19"/>
        <v>0</v>
      </c>
      <c r="AV13" s="375">
        <f t="shared" si="20"/>
        <v>0</v>
      </c>
      <c r="AW13" s="380"/>
      <c r="AX13" s="380"/>
      <c r="AY13" s="380"/>
      <c r="AZ13" s="380"/>
      <c r="BA13" s="380"/>
      <c r="BB13" s="380"/>
      <c r="BC13" s="380"/>
      <c r="BD13" s="380"/>
      <c r="BE13" s="380"/>
      <c r="BF13" s="380"/>
      <c r="BG13" s="380"/>
      <c r="BH13" s="380"/>
      <c r="BI13" s="380"/>
      <c r="BJ13" s="380"/>
      <c r="BK13" s="380"/>
      <c r="BL13" s="380"/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  <c r="CG13" s="380"/>
      <c r="CH13" s="380"/>
      <c r="CI13" s="380"/>
      <c r="CJ13" s="380"/>
      <c r="CK13" s="380"/>
      <c r="CL13" s="380"/>
      <c r="CM13" s="380"/>
      <c r="CN13" s="380"/>
      <c r="CO13" s="380"/>
      <c r="CP13" s="380"/>
      <c r="CQ13" s="380"/>
      <c r="CR13" s="380"/>
      <c r="CS13" s="380"/>
      <c r="CT13" s="380"/>
      <c r="CU13" s="380"/>
      <c r="CV13" s="380"/>
      <c r="CW13" s="380"/>
      <c r="CX13" s="380"/>
      <c r="CY13" s="380"/>
      <c r="CZ13" s="380"/>
      <c r="DA13" s="380"/>
      <c r="DB13" s="391"/>
      <c r="DC13" s="391"/>
      <c r="DD13" s="380"/>
      <c r="DE13" s="380"/>
      <c r="DF13" s="380"/>
      <c r="DG13" s="380"/>
    </row>
    <row r="14" spans="1:111" s="383" customFormat="1" ht="33" customHeight="1">
      <c r="A14" s="388">
        <v>8</v>
      </c>
      <c r="B14" s="384">
        <v>51306</v>
      </c>
      <c r="C14" s="385" t="s">
        <v>6</v>
      </c>
      <c r="D14" s="376">
        <v>0</v>
      </c>
      <c r="E14" s="376"/>
      <c r="F14" s="386">
        <f t="shared" si="2"/>
        <v>0</v>
      </c>
      <c r="G14" s="376">
        <v>0</v>
      </c>
      <c r="H14" s="376"/>
      <c r="I14" s="377">
        <f t="shared" si="3"/>
        <v>0</v>
      </c>
      <c r="J14" s="376">
        <v>0</v>
      </c>
      <c r="K14" s="376"/>
      <c r="L14" s="377">
        <f t="shared" si="4"/>
        <v>0</v>
      </c>
      <c r="M14" s="376">
        <v>0</v>
      </c>
      <c r="N14" s="376"/>
      <c r="O14" s="377">
        <f t="shared" si="5"/>
        <v>0</v>
      </c>
      <c r="P14" s="376">
        <v>0</v>
      </c>
      <c r="Q14" s="376"/>
      <c r="R14" s="377">
        <f t="shared" si="6"/>
        <v>0</v>
      </c>
      <c r="S14" s="376">
        <v>0</v>
      </c>
      <c r="T14" s="376"/>
      <c r="U14" s="377">
        <f t="shared" si="7"/>
        <v>0</v>
      </c>
      <c r="V14" s="376">
        <f t="shared" si="8"/>
        <v>0</v>
      </c>
      <c r="W14" s="376">
        <f t="shared" si="9"/>
        <v>0</v>
      </c>
      <c r="X14" s="374">
        <f t="shared" si="10"/>
        <v>0</v>
      </c>
      <c r="Y14" s="376">
        <v>0</v>
      </c>
      <c r="Z14" s="376"/>
      <c r="AA14" s="386">
        <f t="shared" si="11"/>
        <v>0</v>
      </c>
      <c r="AB14" s="376">
        <v>0</v>
      </c>
      <c r="AC14" s="376"/>
      <c r="AD14" s="386">
        <f t="shared" si="12"/>
        <v>0</v>
      </c>
      <c r="AE14" s="376">
        <v>0</v>
      </c>
      <c r="AF14" s="376"/>
      <c r="AG14" s="386">
        <f t="shared" si="13"/>
        <v>0</v>
      </c>
      <c r="AH14" s="376">
        <v>0</v>
      </c>
      <c r="AI14" s="376"/>
      <c r="AJ14" s="386">
        <f t="shared" si="14"/>
        <v>0</v>
      </c>
      <c r="AK14" s="376">
        <v>0</v>
      </c>
      <c r="AL14" s="376"/>
      <c r="AM14" s="377">
        <f t="shared" si="15"/>
        <v>0</v>
      </c>
      <c r="AN14" s="400">
        <v>0</v>
      </c>
      <c r="AO14" s="376"/>
      <c r="AP14" s="375">
        <f t="shared" si="16"/>
        <v>0</v>
      </c>
      <c r="AQ14" s="373">
        <f t="shared" si="0"/>
        <v>0</v>
      </c>
      <c r="AR14" s="374">
        <f t="shared" si="17"/>
        <v>0</v>
      </c>
      <c r="AS14" s="375">
        <f t="shared" si="18"/>
        <v>0</v>
      </c>
      <c r="AT14" s="373">
        <f t="shared" si="1"/>
        <v>0</v>
      </c>
      <c r="AU14" s="374">
        <f t="shared" si="19"/>
        <v>0</v>
      </c>
      <c r="AV14" s="375">
        <f t="shared" si="20"/>
        <v>0</v>
      </c>
      <c r="AW14" s="380"/>
      <c r="AX14" s="380"/>
      <c r="AY14" s="380"/>
      <c r="AZ14" s="380"/>
      <c r="BA14" s="380"/>
      <c r="BB14" s="380"/>
      <c r="BC14" s="380"/>
      <c r="BD14" s="380"/>
      <c r="BE14" s="380"/>
      <c r="BF14" s="380"/>
      <c r="BG14" s="380"/>
      <c r="BH14" s="380"/>
      <c r="BI14" s="380"/>
      <c r="BJ14" s="380"/>
      <c r="BK14" s="380"/>
      <c r="BL14" s="380"/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  <c r="CO14" s="380"/>
      <c r="CP14" s="380"/>
      <c r="CQ14" s="380"/>
      <c r="CR14" s="380"/>
      <c r="CS14" s="380"/>
      <c r="CT14" s="380"/>
      <c r="CU14" s="380"/>
      <c r="CV14" s="380"/>
      <c r="CW14" s="380"/>
      <c r="CX14" s="380"/>
      <c r="CY14" s="380"/>
      <c r="CZ14" s="380"/>
      <c r="DA14" s="380"/>
      <c r="DB14" s="391"/>
      <c r="DC14" s="391"/>
      <c r="DD14" s="380"/>
      <c r="DE14" s="380"/>
      <c r="DF14" s="380"/>
      <c r="DG14" s="380"/>
    </row>
    <row r="15" spans="1:111" s="383" customFormat="1" ht="33" customHeight="1">
      <c r="A15" s="388">
        <v>9</v>
      </c>
      <c r="B15" s="384">
        <v>51307</v>
      </c>
      <c r="C15" s="385" t="s">
        <v>7</v>
      </c>
      <c r="D15" s="405">
        <v>0</v>
      </c>
      <c r="E15" s="376"/>
      <c r="F15" s="386">
        <f t="shared" si="2"/>
        <v>0</v>
      </c>
      <c r="G15" s="405">
        <v>0</v>
      </c>
      <c r="H15" s="376"/>
      <c r="I15" s="377">
        <f t="shared" si="3"/>
        <v>0</v>
      </c>
      <c r="J15" s="405">
        <v>0</v>
      </c>
      <c r="K15" s="376"/>
      <c r="L15" s="377">
        <f t="shared" si="4"/>
        <v>0</v>
      </c>
      <c r="M15" s="405">
        <v>0</v>
      </c>
      <c r="N15" s="376"/>
      <c r="O15" s="377">
        <f t="shared" si="5"/>
        <v>0</v>
      </c>
      <c r="P15" s="405">
        <v>0</v>
      </c>
      <c r="Q15" s="376"/>
      <c r="R15" s="377">
        <f t="shared" si="6"/>
        <v>0</v>
      </c>
      <c r="S15" s="405">
        <v>0</v>
      </c>
      <c r="T15" s="376"/>
      <c r="U15" s="377">
        <f t="shared" si="7"/>
        <v>0</v>
      </c>
      <c r="V15" s="376">
        <f t="shared" si="8"/>
        <v>0</v>
      </c>
      <c r="W15" s="376">
        <f t="shared" si="9"/>
        <v>0</v>
      </c>
      <c r="X15" s="374">
        <f t="shared" si="10"/>
        <v>0</v>
      </c>
      <c r="Y15" s="405">
        <v>0</v>
      </c>
      <c r="Z15" s="376"/>
      <c r="AA15" s="386">
        <f t="shared" si="11"/>
        <v>0</v>
      </c>
      <c r="AB15" s="405">
        <v>0</v>
      </c>
      <c r="AC15" s="376"/>
      <c r="AD15" s="386">
        <f t="shared" si="12"/>
        <v>0</v>
      </c>
      <c r="AE15" s="405">
        <v>0</v>
      </c>
      <c r="AF15" s="376"/>
      <c r="AG15" s="386">
        <f t="shared" si="13"/>
        <v>0</v>
      </c>
      <c r="AH15" s="405">
        <v>0</v>
      </c>
      <c r="AI15" s="376"/>
      <c r="AJ15" s="386">
        <f t="shared" si="14"/>
        <v>0</v>
      </c>
      <c r="AK15" s="405">
        <v>0</v>
      </c>
      <c r="AL15" s="376"/>
      <c r="AM15" s="377">
        <f t="shared" si="15"/>
        <v>0</v>
      </c>
      <c r="AN15" s="408">
        <v>0</v>
      </c>
      <c r="AO15" s="376"/>
      <c r="AP15" s="375">
        <f t="shared" si="16"/>
        <v>0</v>
      </c>
      <c r="AQ15" s="373">
        <f t="shared" si="0"/>
        <v>0</v>
      </c>
      <c r="AR15" s="374">
        <f t="shared" si="17"/>
        <v>0</v>
      </c>
      <c r="AS15" s="375">
        <f t="shared" si="18"/>
        <v>0</v>
      </c>
      <c r="AT15" s="373">
        <f t="shared" si="1"/>
        <v>0</v>
      </c>
      <c r="AU15" s="374">
        <f t="shared" si="19"/>
        <v>0</v>
      </c>
      <c r="AV15" s="375">
        <f t="shared" si="20"/>
        <v>0</v>
      </c>
      <c r="AW15" s="380"/>
      <c r="AX15" s="380"/>
      <c r="AY15" s="380"/>
      <c r="AZ15" s="380"/>
      <c r="BA15" s="380"/>
      <c r="BB15" s="380"/>
      <c r="BC15" s="380"/>
      <c r="BD15" s="380"/>
      <c r="BE15" s="380"/>
      <c r="BF15" s="380"/>
      <c r="BG15" s="380"/>
      <c r="BH15" s="380"/>
      <c r="BI15" s="380"/>
      <c r="BJ15" s="380"/>
      <c r="BK15" s="380"/>
      <c r="BL15" s="380"/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  <c r="CO15" s="380"/>
      <c r="CP15" s="380"/>
      <c r="CQ15" s="380"/>
      <c r="CR15" s="380"/>
      <c r="CS15" s="380"/>
      <c r="CT15" s="380"/>
      <c r="CU15" s="380"/>
      <c r="CV15" s="380"/>
      <c r="CW15" s="380"/>
      <c r="CX15" s="380"/>
      <c r="CY15" s="380"/>
      <c r="CZ15" s="380"/>
      <c r="DA15" s="380"/>
      <c r="DB15" s="391"/>
      <c r="DC15" s="391"/>
      <c r="DD15" s="380"/>
      <c r="DE15" s="380"/>
      <c r="DF15" s="380"/>
      <c r="DG15" s="380"/>
    </row>
    <row r="16" spans="1:111" s="383" customFormat="1" ht="33" customHeight="1">
      <c r="A16" s="388">
        <v>10</v>
      </c>
      <c r="B16" s="384">
        <v>51308</v>
      </c>
      <c r="C16" s="385" t="s">
        <v>8</v>
      </c>
      <c r="D16" s="376">
        <v>0</v>
      </c>
      <c r="E16" s="376"/>
      <c r="F16" s="386">
        <f t="shared" si="2"/>
        <v>0</v>
      </c>
      <c r="G16" s="376">
        <v>0</v>
      </c>
      <c r="H16" s="376"/>
      <c r="I16" s="377">
        <f t="shared" si="3"/>
        <v>0</v>
      </c>
      <c r="J16" s="376">
        <v>0</v>
      </c>
      <c r="K16" s="376"/>
      <c r="L16" s="377">
        <f t="shared" si="4"/>
        <v>0</v>
      </c>
      <c r="M16" s="376">
        <v>0</v>
      </c>
      <c r="N16" s="376"/>
      <c r="O16" s="377">
        <f t="shared" si="5"/>
        <v>0</v>
      </c>
      <c r="P16" s="376">
        <v>0</v>
      </c>
      <c r="Q16" s="376"/>
      <c r="R16" s="377">
        <f t="shared" si="6"/>
        <v>0</v>
      </c>
      <c r="S16" s="376">
        <v>0</v>
      </c>
      <c r="T16" s="376"/>
      <c r="U16" s="377">
        <f t="shared" si="7"/>
        <v>0</v>
      </c>
      <c r="V16" s="376">
        <f t="shared" si="8"/>
        <v>0</v>
      </c>
      <c r="W16" s="376">
        <f t="shared" si="9"/>
        <v>0</v>
      </c>
      <c r="X16" s="374">
        <f t="shared" si="10"/>
        <v>0</v>
      </c>
      <c r="Y16" s="376">
        <v>0</v>
      </c>
      <c r="Z16" s="376"/>
      <c r="AA16" s="386">
        <f t="shared" si="11"/>
        <v>0</v>
      </c>
      <c r="AB16" s="376">
        <v>0</v>
      </c>
      <c r="AC16" s="376"/>
      <c r="AD16" s="386">
        <f t="shared" si="12"/>
        <v>0</v>
      </c>
      <c r="AE16" s="376">
        <v>0</v>
      </c>
      <c r="AF16" s="376"/>
      <c r="AG16" s="386">
        <f t="shared" si="13"/>
        <v>0</v>
      </c>
      <c r="AH16" s="376">
        <v>0</v>
      </c>
      <c r="AI16" s="376"/>
      <c r="AJ16" s="386">
        <f t="shared" si="14"/>
        <v>0</v>
      </c>
      <c r="AK16" s="376">
        <v>0</v>
      </c>
      <c r="AL16" s="376"/>
      <c r="AM16" s="377">
        <f t="shared" si="15"/>
        <v>0</v>
      </c>
      <c r="AN16" s="400">
        <v>0</v>
      </c>
      <c r="AO16" s="376"/>
      <c r="AP16" s="375">
        <f t="shared" si="16"/>
        <v>0</v>
      </c>
      <c r="AQ16" s="373">
        <f t="shared" si="0"/>
        <v>0</v>
      </c>
      <c r="AR16" s="374">
        <f t="shared" si="17"/>
        <v>0</v>
      </c>
      <c r="AS16" s="375">
        <f t="shared" si="18"/>
        <v>0</v>
      </c>
      <c r="AT16" s="373">
        <f t="shared" si="1"/>
        <v>0</v>
      </c>
      <c r="AU16" s="374">
        <f t="shared" si="19"/>
        <v>0</v>
      </c>
      <c r="AV16" s="375">
        <f t="shared" si="20"/>
        <v>0</v>
      </c>
      <c r="AW16" s="380"/>
      <c r="AX16" s="380"/>
      <c r="AY16" s="380"/>
      <c r="AZ16" s="380"/>
      <c r="BA16" s="380"/>
      <c r="BB16" s="380"/>
      <c r="BC16" s="380"/>
      <c r="BD16" s="380"/>
      <c r="BE16" s="380"/>
      <c r="BF16" s="380"/>
      <c r="BG16" s="380"/>
      <c r="BH16" s="380"/>
      <c r="BI16" s="380"/>
      <c r="BJ16" s="380"/>
      <c r="BK16" s="380"/>
      <c r="BL16" s="380"/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  <c r="CG16" s="380"/>
      <c r="CH16" s="380"/>
      <c r="CI16" s="380"/>
      <c r="CJ16" s="380"/>
      <c r="CK16" s="380"/>
      <c r="CL16" s="380"/>
      <c r="CM16" s="380"/>
      <c r="CN16" s="380"/>
      <c r="CO16" s="380"/>
      <c r="CP16" s="380"/>
      <c r="CQ16" s="380"/>
      <c r="CR16" s="380"/>
      <c r="CS16" s="380"/>
      <c r="CT16" s="380"/>
      <c r="CU16" s="380"/>
      <c r="CV16" s="380"/>
      <c r="CW16" s="380"/>
      <c r="CX16" s="380"/>
      <c r="CY16" s="380"/>
      <c r="CZ16" s="380"/>
      <c r="DA16" s="380"/>
      <c r="DB16" s="391"/>
      <c r="DC16" s="391"/>
      <c r="DD16" s="380"/>
      <c r="DE16" s="380"/>
      <c r="DF16" s="380"/>
      <c r="DG16" s="380"/>
    </row>
    <row r="17" spans="1:111" s="383" customFormat="1" ht="33" customHeight="1">
      <c r="A17" s="388">
        <v>11</v>
      </c>
      <c r="B17" s="384">
        <v>51309</v>
      </c>
      <c r="C17" s="385" t="s">
        <v>9</v>
      </c>
      <c r="D17" s="376">
        <v>0</v>
      </c>
      <c r="E17" s="376"/>
      <c r="F17" s="386">
        <f t="shared" si="2"/>
        <v>0</v>
      </c>
      <c r="G17" s="376">
        <v>0</v>
      </c>
      <c r="H17" s="376"/>
      <c r="I17" s="377">
        <f t="shared" si="3"/>
        <v>0</v>
      </c>
      <c r="J17" s="376">
        <v>0</v>
      </c>
      <c r="K17" s="376"/>
      <c r="L17" s="377">
        <f t="shared" si="4"/>
        <v>0</v>
      </c>
      <c r="M17" s="376">
        <v>0</v>
      </c>
      <c r="N17" s="376"/>
      <c r="O17" s="377">
        <f t="shared" si="5"/>
        <v>0</v>
      </c>
      <c r="P17" s="376">
        <v>0</v>
      </c>
      <c r="Q17" s="376"/>
      <c r="R17" s="377">
        <f t="shared" si="6"/>
        <v>0</v>
      </c>
      <c r="S17" s="376">
        <v>0</v>
      </c>
      <c r="T17" s="376"/>
      <c r="U17" s="377">
        <f t="shared" si="7"/>
        <v>0</v>
      </c>
      <c r="V17" s="376">
        <f t="shared" si="8"/>
        <v>0</v>
      </c>
      <c r="W17" s="376">
        <f t="shared" si="9"/>
        <v>0</v>
      </c>
      <c r="X17" s="374">
        <f t="shared" si="10"/>
        <v>0</v>
      </c>
      <c r="Y17" s="376">
        <v>0</v>
      </c>
      <c r="Z17" s="376"/>
      <c r="AA17" s="386">
        <f t="shared" si="11"/>
        <v>0</v>
      </c>
      <c r="AB17" s="376">
        <v>0</v>
      </c>
      <c r="AC17" s="376"/>
      <c r="AD17" s="386">
        <f t="shared" si="12"/>
        <v>0</v>
      </c>
      <c r="AE17" s="376">
        <v>0</v>
      </c>
      <c r="AF17" s="376"/>
      <c r="AG17" s="386">
        <f t="shared" si="13"/>
        <v>0</v>
      </c>
      <c r="AH17" s="376">
        <v>0</v>
      </c>
      <c r="AI17" s="376"/>
      <c r="AJ17" s="386">
        <f t="shared" si="14"/>
        <v>0</v>
      </c>
      <c r="AK17" s="376">
        <v>0</v>
      </c>
      <c r="AL17" s="376"/>
      <c r="AM17" s="377">
        <f t="shared" si="15"/>
        <v>0</v>
      </c>
      <c r="AN17" s="400">
        <v>0</v>
      </c>
      <c r="AO17" s="376"/>
      <c r="AP17" s="375">
        <f t="shared" si="16"/>
        <v>0</v>
      </c>
      <c r="AQ17" s="373">
        <f t="shared" si="0"/>
        <v>0</v>
      </c>
      <c r="AR17" s="374">
        <f t="shared" si="17"/>
        <v>0</v>
      </c>
      <c r="AS17" s="375">
        <f t="shared" si="18"/>
        <v>0</v>
      </c>
      <c r="AT17" s="373">
        <f t="shared" si="1"/>
        <v>0</v>
      </c>
      <c r="AU17" s="374">
        <f t="shared" si="19"/>
        <v>0</v>
      </c>
      <c r="AV17" s="375">
        <f t="shared" si="20"/>
        <v>0</v>
      </c>
      <c r="AW17" s="380"/>
      <c r="AX17" s="380"/>
      <c r="AY17" s="380"/>
      <c r="AZ17" s="380"/>
      <c r="BA17" s="380"/>
      <c r="BB17" s="380"/>
      <c r="BC17" s="380"/>
      <c r="BD17" s="380"/>
      <c r="BE17" s="380"/>
      <c r="BF17" s="380"/>
      <c r="BG17" s="380"/>
      <c r="BH17" s="380"/>
      <c r="BI17" s="380"/>
      <c r="BJ17" s="380"/>
      <c r="BK17" s="380"/>
      <c r="BL17" s="380"/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  <c r="CG17" s="380"/>
      <c r="CH17" s="380"/>
      <c r="CI17" s="380"/>
      <c r="CJ17" s="380"/>
      <c r="CK17" s="380"/>
      <c r="CL17" s="380"/>
      <c r="CM17" s="380"/>
      <c r="CN17" s="380"/>
      <c r="CO17" s="380"/>
      <c r="CP17" s="380"/>
      <c r="CQ17" s="380"/>
      <c r="CR17" s="380"/>
      <c r="CS17" s="380"/>
      <c r="CT17" s="380"/>
      <c r="CU17" s="380"/>
      <c r="CV17" s="380"/>
      <c r="CW17" s="380"/>
      <c r="CX17" s="380"/>
      <c r="CY17" s="380"/>
      <c r="CZ17" s="380"/>
      <c r="DA17" s="380"/>
      <c r="DB17" s="391"/>
      <c r="DC17" s="391"/>
      <c r="DD17" s="380"/>
      <c r="DE17" s="380"/>
      <c r="DF17" s="380"/>
      <c r="DG17" s="380"/>
    </row>
    <row r="18" spans="1:111" s="383" customFormat="1" ht="33" customHeight="1">
      <c r="A18" s="388">
        <v>12</v>
      </c>
      <c r="B18" s="384">
        <v>51310</v>
      </c>
      <c r="C18" s="385" t="s">
        <v>10</v>
      </c>
      <c r="D18" s="376">
        <v>0</v>
      </c>
      <c r="E18" s="376"/>
      <c r="F18" s="386">
        <f t="shared" si="2"/>
        <v>0</v>
      </c>
      <c r="G18" s="376">
        <v>0</v>
      </c>
      <c r="H18" s="376"/>
      <c r="I18" s="377">
        <f t="shared" si="3"/>
        <v>0</v>
      </c>
      <c r="J18" s="376">
        <v>0</v>
      </c>
      <c r="K18" s="376"/>
      <c r="L18" s="377">
        <f t="shared" si="4"/>
        <v>0</v>
      </c>
      <c r="M18" s="376">
        <v>0</v>
      </c>
      <c r="N18" s="376"/>
      <c r="O18" s="377">
        <f t="shared" si="5"/>
        <v>0</v>
      </c>
      <c r="P18" s="376">
        <v>0</v>
      </c>
      <c r="Q18" s="376"/>
      <c r="R18" s="377">
        <f t="shared" si="6"/>
        <v>0</v>
      </c>
      <c r="S18" s="376">
        <v>0</v>
      </c>
      <c r="T18" s="376"/>
      <c r="U18" s="377">
        <f t="shared" si="7"/>
        <v>0</v>
      </c>
      <c r="V18" s="376">
        <f t="shared" si="8"/>
        <v>0</v>
      </c>
      <c r="W18" s="376">
        <f t="shared" si="9"/>
        <v>0</v>
      </c>
      <c r="X18" s="374">
        <f t="shared" si="10"/>
        <v>0</v>
      </c>
      <c r="Y18" s="376">
        <v>0</v>
      </c>
      <c r="Z18" s="376"/>
      <c r="AA18" s="386">
        <f t="shared" si="11"/>
        <v>0</v>
      </c>
      <c r="AB18" s="376">
        <v>0</v>
      </c>
      <c r="AC18" s="376"/>
      <c r="AD18" s="386">
        <f t="shared" si="12"/>
        <v>0</v>
      </c>
      <c r="AE18" s="376">
        <v>0</v>
      </c>
      <c r="AF18" s="376"/>
      <c r="AG18" s="386">
        <f t="shared" si="13"/>
        <v>0</v>
      </c>
      <c r="AH18" s="376">
        <v>0</v>
      </c>
      <c r="AI18" s="376"/>
      <c r="AJ18" s="386">
        <f t="shared" si="14"/>
        <v>0</v>
      </c>
      <c r="AK18" s="376">
        <v>0</v>
      </c>
      <c r="AL18" s="376"/>
      <c r="AM18" s="377">
        <f t="shared" si="15"/>
        <v>0</v>
      </c>
      <c r="AN18" s="400">
        <v>0</v>
      </c>
      <c r="AO18" s="376"/>
      <c r="AP18" s="375">
        <f t="shared" si="16"/>
        <v>0</v>
      </c>
      <c r="AQ18" s="373">
        <f t="shared" si="0"/>
        <v>0</v>
      </c>
      <c r="AR18" s="374">
        <f t="shared" si="17"/>
        <v>0</v>
      </c>
      <c r="AS18" s="375">
        <f t="shared" si="18"/>
        <v>0</v>
      </c>
      <c r="AT18" s="373">
        <f t="shared" si="1"/>
        <v>0</v>
      </c>
      <c r="AU18" s="374">
        <f t="shared" si="19"/>
        <v>0</v>
      </c>
      <c r="AV18" s="375">
        <f t="shared" si="20"/>
        <v>0</v>
      </c>
      <c r="AW18" s="380"/>
      <c r="AX18" s="380"/>
      <c r="AY18" s="380"/>
      <c r="AZ18" s="380"/>
      <c r="BA18" s="380"/>
      <c r="BB18" s="380"/>
      <c r="BC18" s="380"/>
      <c r="BD18" s="380"/>
      <c r="BE18" s="380"/>
      <c r="BF18" s="380"/>
      <c r="BG18" s="380"/>
      <c r="BH18" s="380"/>
      <c r="BI18" s="380"/>
      <c r="BJ18" s="380"/>
      <c r="BK18" s="380"/>
      <c r="BL18" s="380"/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  <c r="CG18" s="380"/>
      <c r="CH18" s="380"/>
      <c r="CI18" s="380"/>
      <c r="CJ18" s="380"/>
      <c r="CK18" s="380"/>
      <c r="CL18" s="380"/>
      <c r="CM18" s="380"/>
      <c r="CN18" s="380"/>
      <c r="CO18" s="380"/>
      <c r="CP18" s="380"/>
      <c r="CQ18" s="380"/>
      <c r="CR18" s="380"/>
      <c r="CS18" s="380"/>
      <c r="CT18" s="380"/>
      <c r="CU18" s="380"/>
      <c r="CV18" s="380"/>
      <c r="CW18" s="380"/>
      <c r="CX18" s="380"/>
      <c r="CY18" s="380"/>
      <c r="CZ18" s="380"/>
      <c r="DA18" s="380"/>
      <c r="DB18" s="391"/>
      <c r="DC18" s="391"/>
      <c r="DD18" s="380"/>
      <c r="DE18" s="380"/>
      <c r="DF18" s="380"/>
      <c r="DG18" s="380"/>
    </row>
    <row r="19" spans="1:111" s="383" customFormat="1" ht="33" customHeight="1">
      <c r="A19" s="388">
        <v>13</v>
      </c>
      <c r="B19" s="384">
        <v>51311</v>
      </c>
      <c r="C19" s="385" t="s">
        <v>41</v>
      </c>
      <c r="D19" s="376">
        <v>0</v>
      </c>
      <c r="E19" s="376"/>
      <c r="F19" s="386">
        <f t="shared" si="2"/>
        <v>0</v>
      </c>
      <c r="G19" s="376">
        <v>0</v>
      </c>
      <c r="H19" s="376"/>
      <c r="I19" s="377">
        <f t="shared" si="3"/>
        <v>0</v>
      </c>
      <c r="J19" s="376">
        <v>0</v>
      </c>
      <c r="K19" s="376"/>
      <c r="L19" s="377">
        <f t="shared" si="4"/>
        <v>0</v>
      </c>
      <c r="M19" s="376">
        <v>0</v>
      </c>
      <c r="N19" s="376"/>
      <c r="O19" s="377">
        <f t="shared" si="5"/>
        <v>0</v>
      </c>
      <c r="P19" s="376">
        <v>0</v>
      </c>
      <c r="Q19" s="376"/>
      <c r="R19" s="377">
        <f t="shared" si="6"/>
        <v>0</v>
      </c>
      <c r="S19" s="376">
        <v>0</v>
      </c>
      <c r="T19" s="376"/>
      <c r="U19" s="377">
        <f t="shared" si="7"/>
        <v>0</v>
      </c>
      <c r="V19" s="376">
        <f t="shared" si="8"/>
        <v>0</v>
      </c>
      <c r="W19" s="376">
        <f t="shared" si="9"/>
        <v>0</v>
      </c>
      <c r="X19" s="374">
        <f t="shared" si="10"/>
        <v>0</v>
      </c>
      <c r="Y19" s="376">
        <v>0</v>
      </c>
      <c r="Z19" s="376"/>
      <c r="AA19" s="386">
        <f t="shared" si="11"/>
        <v>0</v>
      </c>
      <c r="AB19" s="376">
        <v>0</v>
      </c>
      <c r="AC19" s="376"/>
      <c r="AD19" s="386">
        <f t="shared" si="12"/>
        <v>0</v>
      </c>
      <c r="AE19" s="376">
        <v>0</v>
      </c>
      <c r="AF19" s="376"/>
      <c r="AG19" s="386">
        <f t="shared" si="13"/>
        <v>0</v>
      </c>
      <c r="AH19" s="376">
        <v>0</v>
      </c>
      <c r="AI19" s="376"/>
      <c r="AJ19" s="386">
        <f t="shared" si="14"/>
        <v>0</v>
      </c>
      <c r="AK19" s="376">
        <v>0</v>
      </c>
      <c r="AL19" s="376"/>
      <c r="AM19" s="377">
        <f t="shared" si="15"/>
        <v>0</v>
      </c>
      <c r="AN19" s="400">
        <v>0</v>
      </c>
      <c r="AO19" s="376"/>
      <c r="AP19" s="375">
        <f t="shared" si="16"/>
        <v>0</v>
      </c>
      <c r="AQ19" s="373">
        <f t="shared" si="0"/>
        <v>0</v>
      </c>
      <c r="AR19" s="374">
        <f t="shared" si="17"/>
        <v>0</v>
      </c>
      <c r="AS19" s="375">
        <f t="shared" si="18"/>
        <v>0</v>
      </c>
      <c r="AT19" s="373">
        <f t="shared" si="1"/>
        <v>0</v>
      </c>
      <c r="AU19" s="374">
        <f t="shared" si="19"/>
        <v>0</v>
      </c>
      <c r="AV19" s="375">
        <f t="shared" si="20"/>
        <v>0</v>
      </c>
      <c r="AW19" s="380"/>
      <c r="AX19" s="380"/>
      <c r="AY19" s="380"/>
      <c r="AZ19" s="380"/>
      <c r="BA19" s="380"/>
      <c r="BB19" s="380"/>
      <c r="BC19" s="380"/>
      <c r="BD19" s="380"/>
      <c r="BE19" s="380"/>
      <c r="BF19" s="380"/>
      <c r="BG19" s="380"/>
      <c r="BH19" s="380"/>
      <c r="BI19" s="380"/>
      <c r="BJ19" s="380"/>
      <c r="BK19" s="380"/>
      <c r="BL19" s="380"/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  <c r="CG19" s="380"/>
      <c r="CH19" s="380"/>
      <c r="CI19" s="380"/>
      <c r="CJ19" s="380"/>
      <c r="CK19" s="380"/>
      <c r="CL19" s="380"/>
      <c r="CM19" s="380"/>
      <c r="CN19" s="380"/>
      <c r="CO19" s="380"/>
      <c r="CP19" s="380"/>
      <c r="CQ19" s="380"/>
      <c r="CR19" s="380"/>
      <c r="CS19" s="380"/>
      <c r="CT19" s="380"/>
      <c r="CU19" s="380"/>
      <c r="CV19" s="380"/>
      <c r="CW19" s="380"/>
      <c r="CX19" s="380"/>
      <c r="CY19" s="380"/>
      <c r="CZ19" s="380"/>
      <c r="DA19" s="380"/>
      <c r="DB19" s="391"/>
      <c r="DC19" s="391"/>
      <c r="DD19" s="380"/>
      <c r="DE19" s="380"/>
      <c r="DF19" s="380"/>
      <c r="DG19" s="380"/>
    </row>
    <row r="20" spans="1:111" s="383" customFormat="1" ht="33" customHeight="1">
      <c r="A20" s="388">
        <v>14</v>
      </c>
      <c r="B20" s="384">
        <v>51312</v>
      </c>
      <c r="C20" s="385" t="s">
        <v>62</v>
      </c>
      <c r="D20" s="376">
        <v>0</v>
      </c>
      <c r="E20" s="376"/>
      <c r="F20" s="386">
        <f t="shared" si="2"/>
        <v>0</v>
      </c>
      <c r="G20" s="376">
        <v>0</v>
      </c>
      <c r="H20" s="376"/>
      <c r="I20" s="377">
        <f t="shared" si="3"/>
        <v>0</v>
      </c>
      <c r="J20" s="376">
        <v>0</v>
      </c>
      <c r="K20" s="376"/>
      <c r="L20" s="377">
        <f t="shared" si="4"/>
        <v>0</v>
      </c>
      <c r="M20" s="376">
        <v>0</v>
      </c>
      <c r="N20" s="376"/>
      <c r="O20" s="377">
        <f t="shared" si="5"/>
        <v>0</v>
      </c>
      <c r="P20" s="376">
        <v>0</v>
      </c>
      <c r="Q20" s="376"/>
      <c r="R20" s="377">
        <f t="shared" si="6"/>
        <v>0</v>
      </c>
      <c r="S20" s="376">
        <v>0</v>
      </c>
      <c r="T20" s="376"/>
      <c r="U20" s="377">
        <f t="shared" si="7"/>
        <v>0</v>
      </c>
      <c r="V20" s="376">
        <f t="shared" si="8"/>
        <v>0</v>
      </c>
      <c r="W20" s="376">
        <f t="shared" si="9"/>
        <v>0</v>
      </c>
      <c r="X20" s="374">
        <f t="shared" si="10"/>
        <v>0</v>
      </c>
      <c r="Y20" s="376">
        <v>0</v>
      </c>
      <c r="Z20" s="376"/>
      <c r="AA20" s="386">
        <f t="shared" si="11"/>
        <v>0</v>
      </c>
      <c r="AB20" s="376">
        <v>0</v>
      </c>
      <c r="AC20" s="376"/>
      <c r="AD20" s="386">
        <f t="shared" si="12"/>
        <v>0</v>
      </c>
      <c r="AE20" s="376">
        <v>0</v>
      </c>
      <c r="AF20" s="376"/>
      <c r="AG20" s="386">
        <f t="shared" si="13"/>
        <v>0</v>
      </c>
      <c r="AH20" s="376">
        <v>0</v>
      </c>
      <c r="AI20" s="376"/>
      <c r="AJ20" s="386">
        <f t="shared" si="14"/>
        <v>0</v>
      </c>
      <c r="AK20" s="376">
        <v>0</v>
      </c>
      <c r="AL20" s="376"/>
      <c r="AM20" s="377">
        <f t="shared" si="15"/>
        <v>0</v>
      </c>
      <c r="AN20" s="400">
        <v>0</v>
      </c>
      <c r="AO20" s="376"/>
      <c r="AP20" s="375">
        <f t="shared" si="16"/>
        <v>0</v>
      </c>
      <c r="AQ20" s="373">
        <f t="shared" si="0"/>
        <v>0</v>
      </c>
      <c r="AR20" s="374">
        <f t="shared" si="17"/>
        <v>0</v>
      </c>
      <c r="AS20" s="375">
        <f t="shared" si="18"/>
        <v>0</v>
      </c>
      <c r="AT20" s="373">
        <f t="shared" si="1"/>
        <v>0</v>
      </c>
      <c r="AU20" s="374">
        <f t="shared" si="19"/>
        <v>0</v>
      </c>
      <c r="AV20" s="375">
        <f t="shared" si="20"/>
        <v>0</v>
      </c>
      <c r="AW20" s="380"/>
      <c r="AX20" s="380"/>
      <c r="AY20" s="380"/>
      <c r="AZ20" s="380"/>
      <c r="BA20" s="380"/>
      <c r="BB20" s="380"/>
      <c r="BC20" s="380"/>
      <c r="BD20" s="380"/>
      <c r="BE20" s="380"/>
      <c r="BF20" s="380"/>
      <c r="BG20" s="380"/>
      <c r="BH20" s="380"/>
      <c r="BI20" s="380"/>
      <c r="BJ20" s="380"/>
      <c r="BK20" s="380"/>
      <c r="BL20" s="380"/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  <c r="CG20" s="380"/>
      <c r="CH20" s="380"/>
      <c r="CI20" s="380"/>
      <c r="CJ20" s="380"/>
      <c r="CK20" s="380"/>
      <c r="CL20" s="380"/>
      <c r="CM20" s="380"/>
      <c r="CN20" s="380"/>
      <c r="CO20" s="380"/>
      <c r="CP20" s="380"/>
      <c r="CQ20" s="380"/>
      <c r="CR20" s="380"/>
      <c r="CS20" s="380"/>
      <c r="CT20" s="380"/>
      <c r="CU20" s="380"/>
      <c r="CV20" s="380"/>
      <c r="CW20" s="380"/>
      <c r="CX20" s="380"/>
      <c r="CY20" s="380"/>
      <c r="CZ20" s="380"/>
      <c r="DA20" s="380"/>
      <c r="DB20" s="391"/>
      <c r="DC20" s="391"/>
      <c r="DD20" s="380"/>
      <c r="DE20" s="380"/>
      <c r="DF20" s="380"/>
      <c r="DG20" s="380"/>
    </row>
    <row r="21" spans="1:111" s="383" customFormat="1" ht="33" customHeight="1">
      <c r="A21" s="388">
        <v>15</v>
      </c>
      <c r="B21" s="384">
        <v>51313</v>
      </c>
      <c r="C21" s="385" t="s">
        <v>11</v>
      </c>
      <c r="D21" s="376">
        <v>0</v>
      </c>
      <c r="E21" s="376"/>
      <c r="F21" s="386">
        <f t="shared" si="2"/>
        <v>0</v>
      </c>
      <c r="G21" s="376">
        <v>0</v>
      </c>
      <c r="H21" s="376"/>
      <c r="I21" s="377">
        <f t="shared" si="3"/>
        <v>0</v>
      </c>
      <c r="J21" s="376">
        <v>0</v>
      </c>
      <c r="K21" s="376"/>
      <c r="L21" s="377">
        <f t="shared" si="4"/>
        <v>0</v>
      </c>
      <c r="M21" s="376">
        <v>0</v>
      </c>
      <c r="N21" s="376"/>
      <c r="O21" s="377">
        <f t="shared" si="5"/>
        <v>0</v>
      </c>
      <c r="P21" s="376">
        <v>0</v>
      </c>
      <c r="Q21" s="376"/>
      <c r="R21" s="377">
        <f t="shared" si="6"/>
        <v>0</v>
      </c>
      <c r="S21" s="376">
        <v>0</v>
      </c>
      <c r="T21" s="376"/>
      <c r="U21" s="377">
        <f t="shared" si="7"/>
        <v>0</v>
      </c>
      <c r="V21" s="376">
        <f t="shared" si="8"/>
        <v>0</v>
      </c>
      <c r="W21" s="376">
        <f t="shared" si="9"/>
        <v>0</v>
      </c>
      <c r="X21" s="374">
        <f t="shared" si="10"/>
        <v>0</v>
      </c>
      <c r="Y21" s="376">
        <v>0</v>
      </c>
      <c r="Z21" s="376"/>
      <c r="AA21" s="386">
        <f t="shared" si="11"/>
        <v>0</v>
      </c>
      <c r="AB21" s="376">
        <v>0</v>
      </c>
      <c r="AC21" s="376"/>
      <c r="AD21" s="386">
        <f t="shared" si="12"/>
        <v>0</v>
      </c>
      <c r="AE21" s="376">
        <v>0</v>
      </c>
      <c r="AF21" s="376"/>
      <c r="AG21" s="386">
        <f t="shared" si="13"/>
        <v>0</v>
      </c>
      <c r="AH21" s="376">
        <v>0</v>
      </c>
      <c r="AI21" s="376"/>
      <c r="AJ21" s="386">
        <f t="shared" si="14"/>
        <v>0</v>
      </c>
      <c r="AK21" s="376">
        <v>0</v>
      </c>
      <c r="AL21" s="376"/>
      <c r="AM21" s="377">
        <f t="shared" si="15"/>
        <v>0</v>
      </c>
      <c r="AN21" s="400">
        <v>0</v>
      </c>
      <c r="AO21" s="376"/>
      <c r="AP21" s="375">
        <f t="shared" si="16"/>
        <v>0</v>
      </c>
      <c r="AQ21" s="373">
        <f t="shared" si="0"/>
        <v>0</v>
      </c>
      <c r="AR21" s="374">
        <f t="shared" si="17"/>
        <v>0</v>
      </c>
      <c r="AS21" s="375">
        <f t="shared" si="18"/>
        <v>0</v>
      </c>
      <c r="AT21" s="373">
        <f t="shared" si="1"/>
        <v>0</v>
      </c>
      <c r="AU21" s="374">
        <f t="shared" si="19"/>
        <v>0</v>
      </c>
      <c r="AV21" s="375">
        <f t="shared" si="20"/>
        <v>0</v>
      </c>
      <c r="AW21" s="380"/>
      <c r="AX21" s="380"/>
      <c r="AY21" s="380"/>
      <c r="AZ21" s="380"/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  <c r="BK21" s="380"/>
      <c r="BL21" s="380"/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  <c r="CG21" s="380"/>
      <c r="CH21" s="380"/>
      <c r="CI21" s="380"/>
      <c r="CJ21" s="380"/>
      <c r="CK21" s="380"/>
      <c r="CL21" s="380"/>
      <c r="CM21" s="380"/>
      <c r="CN21" s="380"/>
      <c r="CO21" s="380"/>
      <c r="CP21" s="380"/>
      <c r="CQ21" s="380"/>
      <c r="CR21" s="380"/>
      <c r="CS21" s="380"/>
      <c r="CT21" s="380"/>
      <c r="CU21" s="380"/>
      <c r="CV21" s="380"/>
      <c r="CW21" s="380"/>
      <c r="CX21" s="380"/>
      <c r="CY21" s="380"/>
      <c r="CZ21" s="380"/>
      <c r="DA21" s="380"/>
      <c r="DB21" s="391"/>
      <c r="DC21" s="391"/>
      <c r="DD21" s="380"/>
      <c r="DE21" s="380"/>
      <c r="DF21" s="380"/>
      <c r="DG21" s="380"/>
    </row>
    <row r="22" spans="1:111" s="383" customFormat="1" ht="33" customHeight="1">
      <c r="A22" s="388">
        <v>16</v>
      </c>
      <c r="B22" s="384">
        <v>51314</v>
      </c>
      <c r="C22" s="385" t="s">
        <v>12</v>
      </c>
      <c r="D22" s="376">
        <v>0</v>
      </c>
      <c r="E22" s="376"/>
      <c r="F22" s="386">
        <f t="shared" si="2"/>
        <v>0</v>
      </c>
      <c r="G22" s="376">
        <v>0</v>
      </c>
      <c r="H22" s="376"/>
      <c r="I22" s="377">
        <f t="shared" si="3"/>
        <v>0</v>
      </c>
      <c r="J22" s="376">
        <v>0</v>
      </c>
      <c r="K22" s="376"/>
      <c r="L22" s="377">
        <f t="shared" si="4"/>
        <v>0</v>
      </c>
      <c r="M22" s="376">
        <v>0</v>
      </c>
      <c r="N22" s="376"/>
      <c r="O22" s="377">
        <f t="shared" si="5"/>
        <v>0</v>
      </c>
      <c r="P22" s="376">
        <v>0</v>
      </c>
      <c r="Q22" s="376"/>
      <c r="R22" s="377">
        <f t="shared" si="6"/>
        <v>0</v>
      </c>
      <c r="S22" s="376">
        <v>0</v>
      </c>
      <c r="T22" s="376"/>
      <c r="U22" s="377">
        <f t="shared" si="7"/>
        <v>0</v>
      </c>
      <c r="V22" s="376">
        <f t="shared" si="8"/>
        <v>0</v>
      </c>
      <c r="W22" s="376">
        <f t="shared" si="9"/>
        <v>0</v>
      </c>
      <c r="X22" s="374">
        <f t="shared" si="10"/>
        <v>0</v>
      </c>
      <c r="Y22" s="376">
        <v>0</v>
      </c>
      <c r="Z22" s="376"/>
      <c r="AA22" s="386">
        <f t="shared" si="11"/>
        <v>0</v>
      </c>
      <c r="AB22" s="376">
        <v>0</v>
      </c>
      <c r="AC22" s="376"/>
      <c r="AD22" s="386">
        <f t="shared" si="12"/>
        <v>0</v>
      </c>
      <c r="AE22" s="376">
        <v>0</v>
      </c>
      <c r="AF22" s="376"/>
      <c r="AG22" s="386">
        <f t="shared" si="13"/>
        <v>0</v>
      </c>
      <c r="AH22" s="376">
        <v>0</v>
      </c>
      <c r="AI22" s="376"/>
      <c r="AJ22" s="386">
        <f t="shared" si="14"/>
        <v>0</v>
      </c>
      <c r="AK22" s="376">
        <v>0</v>
      </c>
      <c r="AL22" s="376"/>
      <c r="AM22" s="377">
        <f t="shared" si="15"/>
        <v>0</v>
      </c>
      <c r="AN22" s="400">
        <v>0</v>
      </c>
      <c r="AO22" s="376"/>
      <c r="AP22" s="375">
        <f t="shared" si="16"/>
        <v>0</v>
      </c>
      <c r="AQ22" s="373">
        <f t="shared" si="0"/>
        <v>0</v>
      </c>
      <c r="AR22" s="374">
        <f t="shared" si="17"/>
        <v>0</v>
      </c>
      <c r="AS22" s="375">
        <f t="shared" si="18"/>
        <v>0</v>
      </c>
      <c r="AT22" s="373">
        <f t="shared" si="1"/>
        <v>0</v>
      </c>
      <c r="AU22" s="374">
        <f t="shared" si="19"/>
        <v>0</v>
      </c>
      <c r="AV22" s="375">
        <f t="shared" si="20"/>
        <v>0</v>
      </c>
      <c r="AW22" s="380"/>
      <c r="AX22" s="380"/>
      <c r="AY22" s="380"/>
      <c r="AZ22" s="380"/>
      <c r="BA22" s="380"/>
      <c r="BB22" s="380"/>
      <c r="BC22" s="380"/>
      <c r="BD22" s="380"/>
      <c r="BE22" s="380"/>
      <c r="BF22" s="380"/>
      <c r="BG22" s="380"/>
      <c r="BH22" s="380"/>
      <c r="BI22" s="380"/>
      <c r="BJ22" s="380"/>
      <c r="BK22" s="380"/>
      <c r="BL22" s="380"/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  <c r="CG22" s="380"/>
      <c r="CH22" s="380"/>
      <c r="CI22" s="380"/>
      <c r="CJ22" s="380"/>
      <c r="CK22" s="380"/>
      <c r="CL22" s="380"/>
      <c r="CM22" s="380"/>
      <c r="CN22" s="380"/>
      <c r="CO22" s="380"/>
      <c r="CP22" s="380"/>
      <c r="CQ22" s="380"/>
      <c r="CR22" s="380"/>
      <c r="CS22" s="380"/>
      <c r="CT22" s="380"/>
      <c r="CU22" s="380"/>
      <c r="CV22" s="380"/>
      <c r="CW22" s="380"/>
      <c r="CX22" s="380"/>
      <c r="CY22" s="380"/>
      <c r="CZ22" s="380"/>
      <c r="DA22" s="380"/>
      <c r="DB22" s="391"/>
      <c r="DC22" s="391"/>
      <c r="DD22" s="380"/>
      <c r="DE22" s="380"/>
      <c r="DF22" s="380"/>
      <c r="DG22" s="380"/>
    </row>
    <row r="23" spans="1:111" s="383" customFormat="1" ht="33" customHeight="1">
      <c r="A23" s="388">
        <v>17</v>
      </c>
      <c r="B23" s="384">
        <v>51315</v>
      </c>
      <c r="C23" s="385" t="s">
        <v>59</v>
      </c>
      <c r="D23" s="376">
        <v>0</v>
      </c>
      <c r="E23" s="376"/>
      <c r="F23" s="386">
        <f t="shared" si="2"/>
        <v>0</v>
      </c>
      <c r="G23" s="376">
        <v>0</v>
      </c>
      <c r="H23" s="376"/>
      <c r="I23" s="377">
        <f t="shared" si="3"/>
        <v>0</v>
      </c>
      <c r="J23" s="376">
        <v>0</v>
      </c>
      <c r="K23" s="376"/>
      <c r="L23" s="377">
        <f t="shared" si="4"/>
        <v>0</v>
      </c>
      <c r="M23" s="376">
        <v>0</v>
      </c>
      <c r="N23" s="376"/>
      <c r="O23" s="377">
        <f t="shared" si="5"/>
        <v>0</v>
      </c>
      <c r="P23" s="376">
        <v>0</v>
      </c>
      <c r="Q23" s="376"/>
      <c r="R23" s="377">
        <f t="shared" si="6"/>
        <v>0</v>
      </c>
      <c r="S23" s="376">
        <v>0</v>
      </c>
      <c r="T23" s="376"/>
      <c r="U23" s="377">
        <f t="shared" si="7"/>
        <v>0</v>
      </c>
      <c r="V23" s="376">
        <f t="shared" si="8"/>
        <v>0</v>
      </c>
      <c r="W23" s="376">
        <f t="shared" si="9"/>
        <v>0</v>
      </c>
      <c r="X23" s="374">
        <f t="shared" si="10"/>
        <v>0</v>
      </c>
      <c r="Y23" s="376">
        <v>0</v>
      </c>
      <c r="Z23" s="376"/>
      <c r="AA23" s="386">
        <f t="shared" si="11"/>
        <v>0</v>
      </c>
      <c r="AB23" s="376">
        <v>0</v>
      </c>
      <c r="AC23" s="376"/>
      <c r="AD23" s="386">
        <f t="shared" si="12"/>
        <v>0</v>
      </c>
      <c r="AE23" s="376">
        <v>0</v>
      </c>
      <c r="AF23" s="376"/>
      <c r="AG23" s="386">
        <f t="shared" si="13"/>
        <v>0</v>
      </c>
      <c r="AH23" s="376">
        <v>0</v>
      </c>
      <c r="AI23" s="376"/>
      <c r="AJ23" s="386">
        <f t="shared" si="14"/>
        <v>0</v>
      </c>
      <c r="AK23" s="376">
        <v>0</v>
      </c>
      <c r="AL23" s="376"/>
      <c r="AM23" s="377">
        <f t="shared" si="15"/>
        <v>0</v>
      </c>
      <c r="AN23" s="400">
        <v>0</v>
      </c>
      <c r="AO23" s="376"/>
      <c r="AP23" s="375">
        <f t="shared" si="16"/>
        <v>0</v>
      </c>
      <c r="AQ23" s="373">
        <f t="shared" si="0"/>
        <v>0</v>
      </c>
      <c r="AR23" s="374">
        <f t="shared" si="17"/>
        <v>0</v>
      </c>
      <c r="AS23" s="375">
        <f t="shared" si="18"/>
        <v>0</v>
      </c>
      <c r="AT23" s="373">
        <f t="shared" si="1"/>
        <v>0</v>
      </c>
      <c r="AU23" s="374">
        <f t="shared" si="19"/>
        <v>0</v>
      </c>
      <c r="AV23" s="375">
        <f t="shared" si="20"/>
        <v>0</v>
      </c>
      <c r="AW23" s="380"/>
      <c r="AX23" s="380"/>
      <c r="AY23" s="380"/>
      <c r="AZ23" s="380"/>
      <c r="BA23" s="380"/>
      <c r="BB23" s="380"/>
      <c r="BC23" s="380"/>
      <c r="BD23" s="380"/>
      <c r="BE23" s="380"/>
      <c r="BF23" s="380"/>
      <c r="BG23" s="380"/>
      <c r="BH23" s="380"/>
      <c r="BI23" s="380"/>
      <c r="BJ23" s="380"/>
      <c r="BK23" s="380"/>
      <c r="BL23" s="380"/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  <c r="CG23" s="380"/>
      <c r="CH23" s="380"/>
      <c r="CI23" s="380"/>
      <c r="CJ23" s="380"/>
      <c r="CK23" s="380"/>
      <c r="CL23" s="380"/>
      <c r="CM23" s="380"/>
      <c r="CN23" s="380"/>
      <c r="CO23" s="380"/>
      <c r="CP23" s="380"/>
      <c r="CQ23" s="380"/>
      <c r="CR23" s="380"/>
      <c r="CS23" s="380"/>
      <c r="CT23" s="380"/>
      <c r="CU23" s="380"/>
      <c r="CV23" s="380"/>
      <c r="CW23" s="380"/>
      <c r="CX23" s="380"/>
      <c r="CY23" s="380"/>
      <c r="CZ23" s="380"/>
      <c r="DA23" s="380"/>
      <c r="DB23" s="391"/>
      <c r="DC23" s="391"/>
      <c r="DD23" s="380"/>
      <c r="DE23" s="380"/>
      <c r="DF23" s="380"/>
      <c r="DG23" s="380"/>
    </row>
    <row r="24" spans="1:111" s="383" customFormat="1" ht="33" customHeight="1">
      <c r="A24" s="388">
        <v>18</v>
      </c>
      <c r="B24" s="384">
        <v>51399</v>
      </c>
      <c r="C24" s="385" t="s">
        <v>13</v>
      </c>
      <c r="D24" s="376">
        <v>0</v>
      </c>
      <c r="E24" s="376"/>
      <c r="F24" s="386">
        <f t="shared" si="2"/>
        <v>0</v>
      </c>
      <c r="G24" s="376">
        <v>0</v>
      </c>
      <c r="H24" s="376"/>
      <c r="I24" s="377">
        <f t="shared" si="3"/>
        <v>0</v>
      </c>
      <c r="J24" s="376">
        <v>0</v>
      </c>
      <c r="K24" s="376"/>
      <c r="L24" s="377">
        <f t="shared" si="4"/>
        <v>0</v>
      </c>
      <c r="M24" s="376">
        <v>0</v>
      </c>
      <c r="N24" s="376"/>
      <c r="O24" s="377">
        <f t="shared" si="5"/>
        <v>0</v>
      </c>
      <c r="P24" s="376">
        <v>0</v>
      </c>
      <c r="Q24" s="376"/>
      <c r="R24" s="377">
        <f t="shared" si="6"/>
        <v>0</v>
      </c>
      <c r="S24" s="376">
        <v>0</v>
      </c>
      <c r="T24" s="376"/>
      <c r="U24" s="377">
        <f t="shared" si="7"/>
        <v>0</v>
      </c>
      <c r="V24" s="376">
        <f t="shared" si="8"/>
        <v>0</v>
      </c>
      <c r="W24" s="376">
        <f t="shared" si="9"/>
        <v>0</v>
      </c>
      <c r="X24" s="374">
        <f t="shared" si="10"/>
        <v>0</v>
      </c>
      <c r="Y24" s="376">
        <v>0</v>
      </c>
      <c r="Z24" s="376"/>
      <c r="AA24" s="386">
        <f t="shared" si="11"/>
        <v>0</v>
      </c>
      <c r="AB24" s="376">
        <v>0</v>
      </c>
      <c r="AC24" s="376"/>
      <c r="AD24" s="386">
        <f t="shared" si="12"/>
        <v>0</v>
      </c>
      <c r="AE24" s="376">
        <v>0</v>
      </c>
      <c r="AF24" s="376"/>
      <c r="AG24" s="386">
        <f t="shared" si="13"/>
        <v>0</v>
      </c>
      <c r="AH24" s="376">
        <v>0</v>
      </c>
      <c r="AI24" s="376"/>
      <c r="AJ24" s="386">
        <f t="shared" si="14"/>
        <v>0</v>
      </c>
      <c r="AK24" s="376">
        <v>0</v>
      </c>
      <c r="AL24" s="376"/>
      <c r="AM24" s="377">
        <f t="shared" si="15"/>
        <v>0</v>
      </c>
      <c r="AN24" s="400">
        <v>0</v>
      </c>
      <c r="AO24" s="376"/>
      <c r="AP24" s="375">
        <f t="shared" si="16"/>
        <v>0</v>
      </c>
      <c r="AQ24" s="373">
        <f t="shared" si="0"/>
        <v>0</v>
      </c>
      <c r="AR24" s="374">
        <f t="shared" si="17"/>
        <v>0</v>
      </c>
      <c r="AS24" s="375">
        <f t="shared" si="18"/>
        <v>0</v>
      </c>
      <c r="AT24" s="373">
        <f t="shared" si="1"/>
        <v>0</v>
      </c>
      <c r="AU24" s="374">
        <f t="shared" si="19"/>
        <v>0</v>
      </c>
      <c r="AV24" s="375">
        <f t="shared" si="20"/>
        <v>0</v>
      </c>
      <c r="AW24" s="380"/>
      <c r="AX24" s="380"/>
      <c r="AY24" s="380"/>
      <c r="AZ24" s="380"/>
      <c r="BA24" s="380"/>
      <c r="BB24" s="380"/>
      <c r="BC24" s="380"/>
      <c r="BD24" s="380"/>
      <c r="BE24" s="380"/>
      <c r="BF24" s="380"/>
      <c r="BG24" s="380"/>
      <c r="BH24" s="380"/>
      <c r="BI24" s="380"/>
      <c r="BJ24" s="380"/>
      <c r="BK24" s="380"/>
      <c r="BL24" s="380"/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  <c r="CG24" s="380"/>
      <c r="CH24" s="380"/>
      <c r="CI24" s="380"/>
      <c r="CJ24" s="380"/>
      <c r="CK24" s="380"/>
      <c r="CL24" s="380"/>
      <c r="CM24" s="380"/>
      <c r="CN24" s="380"/>
      <c r="CO24" s="380"/>
      <c r="CP24" s="380"/>
      <c r="CQ24" s="380"/>
      <c r="CR24" s="380"/>
      <c r="CS24" s="380"/>
      <c r="CT24" s="380"/>
      <c r="CU24" s="380"/>
      <c r="CV24" s="380"/>
      <c r="CW24" s="380"/>
      <c r="CX24" s="380"/>
      <c r="CY24" s="380"/>
      <c r="CZ24" s="380"/>
      <c r="DA24" s="380"/>
      <c r="DB24" s="391"/>
      <c r="DC24" s="391"/>
      <c r="DD24" s="380"/>
      <c r="DE24" s="380"/>
      <c r="DF24" s="380"/>
      <c r="DG24" s="380"/>
    </row>
    <row r="25" spans="1:111" s="383" customFormat="1" ht="33" customHeight="1">
      <c r="A25" s="388">
        <v>19</v>
      </c>
      <c r="B25" s="384">
        <v>51401</v>
      </c>
      <c r="C25" s="385" t="s">
        <v>14</v>
      </c>
      <c r="D25" s="376">
        <v>0</v>
      </c>
      <c r="E25" s="376"/>
      <c r="F25" s="386">
        <f t="shared" si="2"/>
        <v>0</v>
      </c>
      <c r="G25" s="376">
        <v>0</v>
      </c>
      <c r="H25" s="376"/>
      <c r="I25" s="377">
        <f t="shared" si="3"/>
        <v>0</v>
      </c>
      <c r="J25" s="376">
        <v>0</v>
      </c>
      <c r="K25" s="376"/>
      <c r="L25" s="377">
        <f t="shared" si="4"/>
        <v>0</v>
      </c>
      <c r="M25" s="376">
        <v>0</v>
      </c>
      <c r="N25" s="376"/>
      <c r="O25" s="377">
        <f t="shared" si="5"/>
        <v>0</v>
      </c>
      <c r="P25" s="376">
        <v>0</v>
      </c>
      <c r="Q25" s="376"/>
      <c r="R25" s="377">
        <f t="shared" si="6"/>
        <v>0</v>
      </c>
      <c r="S25" s="376">
        <v>0</v>
      </c>
      <c r="T25" s="376"/>
      <c r="U25" s="377">
        <f t="shared" si="7"/>
        <v>0</v>
      </c>
      <c r="V25" s="376">
        <f t="shared" si="8"/>
        <v>0</v>
      </c>
      <c r="W25" s="376">
        <f t="shared" si="9"/>
        <v>0</v>
      </c>
      <c r="X25" s="374">
        <f t="shared" si="10"/>
        <v>0</v>
      </c>
      <c r="Y25" s="376">
        <v>0</v>
      </c>
      <c r="Z25" s="376"/>
      <c r="AA25" s="386">
        <f t="shared" si="11"/>
        <v>0</v>
      </c>
      <c r="AB25" s="376">
        <v>0</v>
      </c>
      <c r="AC25" s="376"/>
      <c r="AD25" s="386">
        <f t="shared" si="12"/>
        <v>0</v>
      </c>
      <c r="AE25" s="376">
        <v>0</v>
      </c>
      <c r="AF25" s="376"/>
      <c r="AG25" s="386">
        <f t="shared" si="13"/>
        <v>0</v>
      </c>
      <c r="AH25" s="376">
        <v>0</v>
      </c>
      <c r="AI25" s="376"/>
      <c r="AJ25" s="386">
        <f t="shared" si="14"/>
        <v>0</v>
      </c>
      <c r="AK25" s="376">
        <v>0</v>
      </c>
      <c r="AL25" s="376"/>
      <c r="AM25" s="377">
        <f t="shared" si="15"/>
        <v>0</v>
      </c>
      <c r="AN25" s="400">
        <v>0</v>
      </c>
      <c r="AO25" s="376"/>
      <c r="AP25" s="375">
        <f t="shared" si="16"/>
        <v>0</v>
      </c>
      <c r="AQ25" s="373">
        <f t="shared" si="0"/>
        <v>0</v>
      </c>
      <c r="AR25" s="374">
        <f t="shared" si="17"/>
        <v>0</v>
      </c>
      <c r="AS25" s="375">
        <f t="shared" si="18"/>
        <v>0</v>
      </c>
      <c r="AT25" s="373">
        <f t="shared" si="1"/>
        <v>0</v>
      </c>
      <c r="AU25" s="374">
        <f t="shared" si="19"/>
        <v>0</v>
      </c>
      <c r="AV25" s="375">
        <f t="shared" si="20"/>
        <v>0</v>
      </c>
      <c r="AW25" s="380"/>
      <c r="AX25" s="380"/>
      <c r="AY25" s="380"/>
      <c r="AZ25" s="380"/>
      <c r="BA25" s="380"/>
      <c r="BB25" s="380"/>
      <c r="BC25" s="380"/>
      <c r="BD25" s="380"/>
      <c r="BE25" s="380"/>
      <c r="BF25" s="380"/>
      <c r="BG25" s="380"/>
      <c r="BH25" s="380"/>
      <c r="BI25" s="380"/>
      <c r="BJ25" s="380"/>
      <c r="BK25" s="380"/>
      <c r="BL25" s="380"/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  <c r="CG25" s="380"/>
      <c r="CH25" s="380"/>
      <c r="CI25" s="380"/>
      <c r="CJ25" s="380"/>
      <c r="CK25" s="380"/>
      <c r="CL25" s="380"/>
      <c r="CM25" s="380"/>
      <c r="CN25" s="380"/>
      <c r="CO25" s="380"/>
      <c r="CP25" s="380"/>
      <c r="CQ25" s="380"/>
      <c r="CR25" s="380"/>
      <c r="CS25" s="380"/>
      <c r="CT25" s="380"/>
      <c r="CU25" s="380"/>
      <c r="CV25" s="380"/>
      <c r="CW25" s="380"/>
      <c r="CX25" s="380"/>
      <c r="CY25" s="380"/>
      <c r="CZ25" s="380"/>
      <c r="DA25" s="380"/>
      <c r="DB25" s="391"/>
      <c r="DC25" s="391"/>
      <c r="DD25" s="380"/>
      <c r="DE25" s="380"/>
      <c r="DF25" s="380"/>
      <c r="DG25" s="380"/>
    </row>
    <row r="26" spans="1:111" s="383" customFormat="1" ht="33" customHeight="1">
      <c r="A26" s="388">
        <v>20</v>
      </c>
      <c r="B26" s="384">
        <v>51402</v>
      </c>
      <c r="C26" s="385" t="s">
        <v>15</v>
      </c>
      <c r="D26" s="376">
        <v>0</v>
      </c>
      <c r="E26" s="376"/>
      <c r="F26" s="386">
        <f t="shared" si="2"/>
        <v>0</v>
      </c>
      <c r="G26" s="376">
        <v>0</v>
      </c>
      <c r="H26" s="376"/>
      <c r="I26" s="377">
        <f t="shared" si="3"/>
        <v>0</v>
      </c>
      <c r="J26" s="376">
        <v>0</v>
      </c>
      <c r="K26" s="376"/>
      <c r="L26" s="377">
        <f t="shared" si="4"/>
        <v>0</v>
      </c>
      <c r="M26" s="376">
        <v>0</v>
      </c>
      <c r="N26" s="376"/>
      <c r="O26" s="377">
        <f t="shared" si="5"/>
        <v>0</v>
      </c>
      <c r="P26" s="376">
        <v>0</v>
      </c>
      <c r="Q26" s="376"/>
      <c r="R26" s="377">
        <f t="shared" si="6"/>
        <v>0</v>
      </c>
      <c r="S26" s="376">
        <v>0</v>
      </c>
      <c r="T26" s="376"/>
      <c r="U26" s="377">
        <f t="shared" si="7"/>
        <v>0</v>
      </c>
      <c r="V26" s="376">
        <f t="shared" si="8"/>
        <v>0</v>
      </c>
      <c r="W26" s="376">
        <f t="shared" si="9"/>
        <v>0</v>
      </c>
      <c r="X26" s="374">
        <f t="shared" si="10"/>
        <v>0</v>
      </c>
      <c r="Y26" s="376">
        <v>0</v>
      </c>
      <c r="Z26" s="376"/>
      <c r="AA26" s="386">
        <f t="shared" si="11"/>
        <v>0</v>
      </c>
      <c r="AB26" s="376">
        <v>0</v>
      </c>
      <c r="AC26" s="376"/>
      <c r="AD26" s="386">
        <f t="shared" si="12"/>
        <v>0</v>
      </c>
      <c r="AE26" s="376">
        <v>0</v>
      </c>
      <c r="AF26" s="376"/>
      <c r="AG26" s="386">
        <f t="shared" si="13"/>
        <v>0</v>
      </c>
      <c r="AH26" s="376">
        <v>0</v>
      </c>
      <c r="AI26" s="376"/>
      <c r="AJ26" s="386">
        <f t="shared" si="14"/>
        <v>0</v>
      </c>
      <c r="AK26" s="376">
        <v>0</v>
      </c>
      <c r="AL26" s="376"/>
      <c r="AM26" s="377">
        <f t="shared" si="15"/>
        <v>0</v>
      </c>
      <c r="AN26" s="400">
        <v>0</v>
      </c>
      <c r="AO26" s="376"/>
      <c r="AP26" s="375">
        <f t="shared" si="16"/>
        <v>0</v>
      </c>
      <c r="AQ26" s="373">
        <f t="shared" si="0"/>
        <v>0</v>
      </c>
      <c r="AR26" s="374">
        <f t="shared" si="17"/>
        <v>0</v>
      </c>
      <c r="AS26" s="375">
        <f t="shared" si="18"/>
        <v>0</v>
      </c>
      <c r="AT26" s="373">
        <f t="shared" si="1"/>
        <v>0</v>
      </c>
      <c r="AU26" s="374">
        <f t="shared" si="19"/>
        <v>0</v>
      </c>
      <c r="AV26" s="375">
        <f t="shared" si="20"/>
        <v>0</v>
      </c>
      <c r="AW26" s="380"/>
      <c r="AX26" s="380"/>
      <c r="AY26" s="380"/>
      <c r="AZ26" s="380"/>
      <c r="BA26" s="380"/>
      <c r="BB26" s="380"/>
      <c r="BC26" s="380"/>
      <c r="BD26" s="380"/>
      <c r="BE26" s="380"/>
      <c r="BF26" s="380"/>
      <c r="BG26" s="380"/>
      <c r="BH26" s="380"/>
      <c r="BI26" s="380"/>
      <c r="BJ26" s="380"/>
      <c r="BK26" s="380"/>
      <c r="BL26" s="380"/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  <c r="CG26" s="380"/>
      <c r="CH26" s="380"/>
      <c r="CI26" s="380"/>
      <c r="CJ26" s="380"/>
      <c r="CK26" s="380"/>
      <c r="CL26" s="380"/>
      <c r="CM26" s="380"/>
      <c r="CN26" s="380"/>
      <c r="CO26" s="380"/>
      <c r="CP26" s="380"/>
      <c r="CQ26" s="380"/>
      <c r="CR26" s="380"/>
      <c r="CS26" s="380"/>
      <c r="CT26" s="380"/>
      <c r="CU26" s="380"/>
      <c r="CV26" s="380"/>
      <c r="CW26" s="380"/>
      <c r="CX26" s="380"/>
      <c r="CY26" s="380"/>
      <c r="CZ26" s="380"/>
      <c r="DA26" s="380"/>
      <c r="DB26" s="391"/>
      <c r="DC26" s="391"/>
      <c r="DD26" s="380"/>
      <c r="DE26" s="380"/>
      <c r="DF26" s="380"/>
      <c r="DG26" s="380"/>
    </row>
    <row r="27" spans="1:111" s="383" customFormat="1" ht="33" customHeight="1">
      <c r="A27" s="388">
        <v>21</v>
      </c>
      <c r="B27" s="384">
        <v>51403</v>
      </c>
      <c r="C27" s="385" t="s">
        <v>16</v>
      </c>
      <c r="D27" s="376">
        <v>0</v>
      </c>
      <c r="E27" s="376"/>
      <c r="F27" s="386">
        <f t="shared" si="2"/>
        <v>0</v>
      </c>
      <c r="G27" s="376">
        <v>0</v>
      </c>
      <c r="H27" s="376"/>
      <c r="I27" s="377">
        <f t="shared" si="3"/>
        <v>0</v>
      </c>
      <c r="J27" s="376">
        <v>0</v>
      </c>
      <c r="K27" s="376"/>
      <c r="L27" s="377">
        <f t="shared" si="4"/>
        <v>0</v>
      </c>
      <c r="M27" s="376">
        <v>0</v>
      </c>
      <c r="N27" s="376"/>
      <c r="O27" s="377">
        <f t="shared" si="5"/>
        <v>0</v>
      </c>
      <c r="P27" s="376">
        <v>0</v>
      </c>
      <c r="Q27" s="376"/>
      <c r="R27" s="377">
        <f t="shared" si="6"/>
        <v>0</v>
      </c>
      <c r="S27" s="376">
        <v>0</v>
      </c>
      <c r="T27" s="376"/>
      <c r="U27" s="377">
        <f t="shared" si="7"/>
        <v>0</v>
      </c>
      <c r="V27" s="376">
        <f t="shared" si="8"/>
        <v>0</v>
      </c>
      <c r="W27" s="376">
        <f t="shared" si="9"/>
        <v>0</v>
      </c>
      <c r="X27" s="374">
        <f t="shared" si="10"/>
        <v>0</v>
      </c>
      <c r="Y27" s="376">
        <v>0</v>
      </c>
      <c r="Z27" s="376"/>
      <c r="AA27" s="386">
        <f t="shared" si="11"/>
        <v>0</v>
      </c>
      <c r="AB27" s="376">
        <v>0</v>
      </c>
      <c r="AC27" s="376"/>
      <c r="AD27" s="386">
        <f t="shared" si="12"/>
        <v>0</v>
      </c>
      <c r="AE27" s="376">
        <v>0</v>
      </c>
      <c r="AF27" s="376"/>
      <c r="AG27" s="386">
        <f t="shared" si="13"/>
        <v>0</v>
      </c>
      <c r="AH27" s="376">
        <v>0</v>
      </c>
      <c r="AI27" s="376"/>
      <c r="AJ27" s="386">
        <f t="shared" si="14"/>
        <v>0</v>
      </c>
      <c r="AK27" s="376">
        <v>0</v>
      </c>
      <c r="AL27" s="376"/>
      <c r="AM27" s="377">
        <f t="shared" si="15"/>
        <v>0</v>
      </c>
      <c r="AN27" s="400">
        <v>0</v>
      </c>
      <c r="AO27" s="376"/>
      <c r="AP27" s="375">
        <f t="shared" si="16"/>
        <v>0</v>
      </c>
      <c r="AQ27" s="373">
        <f t="shared" si="0"/>
        <v>0</v>
      </c>
      <c r="AR27" s="374">
        <f t="shared" si="17"/>
        <v>0</v>
      </c>
      <c r="AS27" s="375">
        <f t="shared" si="18"/>
        <v>0</v>
      </c>
      <c r="AT27" s="373">
        <f t="shared" si="1"/>
        <v>0</v>
      </c>
      <c r="AU27" s="374">
        <f t="shared" si="19"/>
        <v>0</v>
      </c>
      <c r="AV27" s="375">
        <f t="shared" si="20"/>
        <v>0</v>
      </c>
      <c r="AW27" s="380"/>
      <c r="AX27" s="380"/>
      <c r="AY27" s="380"/>
      <c r="AZ27" s="380"/>
      <c r="BA27" s="380"/>
      <c r="BB27" s="380"/>
      <c r="BC27" s="380"/>
      <c r="BD27" s="380"/>
      <c r="BE27" s="380"/>
      <c r="BF27" s="380"/>
      <c r="BG27" s="380"/>
      <c r="BH27" s="380"/>
      <c r="BI27" s="380"/>
      <c r="BJ27" s="380"/>
      <c r="BK27" s="380"/>
      <c r="BL27" s="380"/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  <c r="CG27" s="380"/>
      <c r="CH27" s="380"/>
      <c r="CI27" s="380"/>
      <c r="CJ27" s="380"/>
      <c r="CK27" s="380"/>
      <c r="CL27" s="380"/>
      <c r="CM27" s="380"/>
      <c r="CN27" s="380"/>
      <c r="CO27" s="380"/>
      <c r="CP27" s="380"/>
      <c r="CQ27" s="380"/>
      <c r="CR27" s="380"/>
      <c r="CS27" s="380"/>
      <c r="CT27" s="380"/>
      <c r="CU27" s="380"/>
      <c r="CV27" s="380"/>
      <c r="CW27" s="380"/>
      <c r="CX27" s="380"/>
      <c r="CY27" s="380"/>
      <c r="CZ27" s="380"/>
      <c r="DA27" s="380"/>
      <c r="DB27" s="391"/>
      <c r="DC27" s="391"/>
      <c r="DD27" s="380"/>
      <c r="DE27" s="380"/>
      <c r="DF27" s="380"/>
      <c r="DG27" s="380"/>
    </row>
    <row r="28" spans="1:111" s="383" customFormat="1" ht="33" customHeight="1">
      <c r="A28" s="388">
        <v>22</v>
      </c>
      <c r="B28" s="384">
        <v>51404</v>
      </c>
      <c r="C28" s="385" t="s">
        <v>17</v>
      </c>
      <c r="D28" s="376">
        <v>0</v>
      </c>
      <c r="E28" s="376"/>
      <c r="F28" s="386">
        <f t="shared" si="2"/>
        <v>0</v>
      </c>
      <c r="G28" s="376">
        <v>0</v>
      </c>
      <c r="H28" s="376"/>
      <c r="I28" s="377">
        <f t="shared" si="3"/>
        <v>0</v>
      </c>
      <c r="J28" s="376">
        <v>0</v>
      </c>
      <c r="K28" s="376"/>
      <c r="L28" s="377">
        <f t="shared" si="4"/>
        <v>0</v>
      </c>
      <c r="M28" s="376">
        <v>0</v>
      </c>
      <c r="N28" s="376"/>
      <c r="O28" s="377">
        <f t="shared" si="5"/>
        <v>0</v>
      </c>
      <c r="P28" s="376">
        <v>0</v>
      </c>
      <c r="Q28" s="376"/>
      <c r="R28" s="377">
        <f t="shared" si="6"/>
        <v>0</v>
      </c>
      <c r="S28" s="376">
        <v>0</v>
      </c>
      <c r="T28" s="376"/>
      <c r="U28" s="377">
        <f t="shared" si="7"/>
        <v>0</v>
      </c>
      <c r="V28" s="376">
        <f t="shared" si="8"/>
        <v>0</v>
      </c>
      <c r="W28" s="376">
        <f t="shared" si="9"/>
        <v>0</v>
      </c>
      <c r="X28" s="374">
        <f t="shared" si="10"/>
        <v>0</v>
      </c>
      <c r="Y28" s="376">
        <v>0</v>
      </c>
      <c r="Z28" s="376"/>
      <c r="AA28" s="386">
        <f t="shared" si="11"/>
        <v>0</v>
      </c>
      <c r="AB28" s="376">
        <v>0</v>
      </c>
      <c r="AC28" s="376"/>
      <c r="AD28" s="386">
        <f t="shared" si="12"/>
        <v>0</v>
      </c>
      <c r="AE28" s="376">
        <v>0</v>
      </c>
      <c r="AF28" s="376"/>
      <c r="AG28" s="386">
        <f t="shared" si="13"/>
        <v>0</v>
      </c>
      <c r="AH28" s="376">
        <v>0</v>
      </c>
      <c r="AI28" s="376"/>
      <c r="AJ28" s="386">
        <f t="shared" si="14"/>
        <v>0</v>
      </c>
      <c r="AK28" s="376">
        <v>0</v>
      </c>
      <c r="AL28" s="376"/>
      <c r="AM28" s="377">
        <f t="shared" si="15"/>
        <v>0</v>
      </c>
      <c r="AN28" s="400">
        <v>0</v>
      </c>
      <c r="AO28" s="376"/>
      <c r="AP28" s="375">
        <f t="shared" si="16"/>
        <v>0</v>
      </c>
      <c r="AQ28" s="373">
        <f t="shared" si="0"/>
        <v>0</v>
      </c>
      <c r="AR28" s="374">
        <f t="shared" si="17"/>
        <v>0</v>
      </c>
      <c r="AS28" s="375">
        <f t="shared" si="18"/>
        <v>0</v>
      </c>
      <c r="AT28" s="373">
        <f t="shared" si="1"/>
        <v>0</v>
      </c>
      <c r="AU28" s="374">
        <f t="shared" si="19"/>
        <v>0</v>
      </c>
      <c r="AV28" s="375">
        <f t="shared" si="20"/>
        <v>0</v>
      </c>
      <c r="AW28" s="380"/>
      <c r="AX28" s="380"/>
      <c r="AY28" s="380"/>
      <c r="AZ28" s="380"/>
      <c r="BA28" s="380"/>
      <c r="BB28" s="380"/>
      <c r="BC28" s="380"/>
      <c r="BD28" s="380"/>
      <c r="BE28" s="380"/>
      <c r="BF28" s="380"/>
      <c r="BG28" s="380"/>
      <c r="BH28" s="380"/>
      <c r="BI28" s="380"/>
      <c r="BJ28" s="380"/>
      <c r="BK28" s="380"/>
      <c r="BL28" s="380"/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0"/>
      <c r="CJ28" s="380"/>
      <c r="CK28" s="380"/>
      <c r="CL28" s="380"/>
      <c r="CM28" s="380"/>
      <c r="CN28" s="380"/>
      <c r="CO28" s="380"/>
      <c r="CP28" s="380"/>
      <c r="CQ28" s="380"/>
      <c r="CR28" s="380"/>
      <c r="CS28" s="380"/>
      <c r="CT28" s="380"/>
      <c r="CU28" s="380"/>
      <c r="CV28" s="380"/>
      <c r="CW28" s="380"/>
      <c r="CX28" s="380"/>
      <c r="CY28" s="380"/>
      <c r="CZ28" s="380"/>
      <c r="DA28" s="380"/>
      <c r="DB28" s="391"/>
      <c r="DC28" s="391"/>
      <c r="DD28" s="380"/>
      <c r="DE28" s="380"/>
      <c r="DF28" s="380"/>
      <c r="DG28" s="380"/>
    </row>
    <row r="29" spans="1:111" s="383" customFormat="1" ht="33" customHeight="1">
      <c r="A29" s="388">
        <v>23</v>
      </c>
      <c r="B29" s="384">
        <v>51405</v>
      </c>
      <c r="C29" s="385" t="s">
        <v>18</v>
      </c>
      <c r="D29" s="376">
        <v>0</v>
      </c>
      <c r="E29" s="376"/>
      <c r="F29" s="386">
        <f t="shared" si="2"/>
        <v>0</v>
      </c>
      <c r="G29" s="376">
        <v>0</v>
      </c>
      <c r="H29" s="376"/>
      <c r="I29" s="377">
        <f t="shared" si="3"/>
        <v>0</v>
      </c>
      <c r="J29" s="376">
        <v>0</v>
      </c>
      <c r="K29" s="376"/>
      <c r="L29" s="377">
        <f t="shared" si="4"/>
        <v>0</v>
      </c>
      <c r="M29" s="376">
        <v>0</v>
      </c>
      <c r="N29" s="376"/>
      <c r="O29" s="377">
        <f t="shared" si="5"/>
        <v>0</v>
      </c>
      <c r="P29" s="376">
        <v>0</v>
      </c>
      <c r="Q29" s="376"/>
      <c r="R29" s="377">
        <f t="shared" si="6"/>
        <v>0</v>
      </c>
      <c r="S29" s="376">
        <v>0</v>
      </c>
      <c r="T29" s="376"/>
      <c r="U29" s="377">
        <f t="shared" si="7"/>
        <v>0</v>
      </c>
      <c r="V29" s="376">
        <f t="shared" si="8"/>
        <v>0</v>
      </c>
      <c r="W29" s="376">
        <f t="shared" si="9"/>
        <v>0</v>
      </c>
      <c r="X29" s="374">
        <f t="shared" si="10"/>
        <v>0</v>
      </c>
      <c r="Y29" s="376">
        <v>0</v>
      </c>
      <c r="Z29" s="376"/>
      <c r="AA29" s="386">
        <f t="shared" si="11"/>
        <v>0</v>
      </c>
      <c r="AB29" s="376">
        <v>0</v>
      </c>
      <c r="AC29" s="376"/>
      <c r="AD29" s="386">
        <f t="shared" si="12"/>
        <v>0</v>
      </c>
      <c r="AE29" s="376">
        <v>0</v>
      </c>
      <c r="AF29" s="376"/>
      <c r="AG29" s="386">
        <f t="shared" si="13"/>
        <v>0</v>
      </c>
      <c r="AH29" s="376">
        <v>0</v>
      </c>
      <c r="AI29" s="376"/>
      <c r="AJ29" s="386">
        <f t="shared" si="14"/>
        <v>0</v>
      </c>
      <c r="AK29" s="376">
        <v>0</v>
      </c>
      <c r="AL29" s="376"/>
      <c r="AM29" s="377">
        <f t="shared" si="15"/>
        <v>0</v>
      </c>
      <c r="AN29" s="400">
        <v>0</v>
      </c>
      <c r="AO29" s="376"/>
      <c r="AP29" s="375">
        <f t="shared" si="16"/>
        <v>0</v>
      </c>
      <c r="AQ29" s="373">
        <f t="shared" si="0"/>
        <v>0</v>
      </c>
      <c r="AR29" s="374">
        <f t="shared" si="17"/>
        <v>0</v>
      </c>
      <c r="AS29" s="375">
        <f t="shared" si="18"/>
        <v>0</v>
      </c>
      <c r="AT29" s="373">
        <f t="shared" si="1"/>
        <v>0</v>
      </c>
      <c r="AU29" s="374">
        <f t="shared" si="19"/>
        <v>0</v>
      </c>
      <c r="AV29" s="375">
        <f t="shared" si="20"/>
        <v>0</v>
      </c>
      <c r="AW29" s="380"/>
      <c r="AX29" s="380"/>
      <c r="AY29" s="380"/>
      <c r="AZ29" s="380"/>
      <c r="BA29" s="380"/>
      <c r="BB29" s="380"/>
      <c r="BC29" s="380"/>
      <c r="BD29" s="380"/>
      <c r="BE29" s="380"/>
      <c r="BF29" s="380"/>
      <c r="BG29" s="380"/>
      <c r="BH29" s="380"/>
      <c r="BI29" s="380"/>
      <c r="BJ29" s="380"/>
      <c r="BK29" s="380"/>
      <c r="BL29" s="380"/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  <c r="CG29" s="380"/>
      <c r="CH29" s="380"/>
      <c r="CI29" s="380"/>
      <c r="CJ29" s="380"/>
      <c r="CK29" s="380"/>
      <c r="CL29" s="380"/>
      <c r="CM29" s="380"/>
      <c r="CN29" s="380"/>
      <c r="CO29" s="380"/>
      <c r="CP29" s="380"/>
      <c r="CQ29" s="380"/>
      <c r="CR29" s="380"/>
      <c r="CS29" s="380"/>
      <c r="CT29" s="380"/>
      <c r="CU29" s="380"/>
      <c r="CV29" s="380"/>
      <c r="CW29" s="380"/>
      <c r="CX29" s="380"/>
      <c r="CY29" s="380"/>
      <c r="CZ29" s="380"/>
      <c r="DA29" s="380"/>
      <c r="DB29" s="391"/>
      <c r="DC29" s="391"/>
      <c r="DD29" s="380"/>
      <c r="DE29" s="380"/>
      <c r="DF29" s="380"/>
      <c r="DG29" s="380"/>
    </row>
    <row r="30" spans="1:111" s="383" customFormat="1" ht="33" customHeight="1">
      <c r="A30" s="388">
        <v>24</v>
      </c>
      <c r="B30" s="384">
        <v>51406</v>
      </c>
      <c r="C30" s="385" t="s">
        <v>19</v>
      </c>
      <c r="D30" s="376">
        <v>0</v>
      </c>
      <c r="E30" s="376"/>
      <c r="F30" s="386">
        <f t="shared" si="2"/>
        <v>0</v>
      </c>
      <c r="G30" s="376">
        <v>0</v>
      </c>
      <c r="H30" s="376"/>
      <c r="I30" s="377">
        <f t="shared" si="3"/>
        <v>0</v>
      </c>
      <c r="J30" s="376">
        <v>0</v>
      </c>
      <c r="K30" s="376"/>
      <c r="L30" s="377">
        <f t="shared" si="4"/>
        <v>0</v>
      </c>
      <c r="M30" s="376">
        <v>0</v>
      </c>
      <c r="N30" s="376"/>
      <c r="O30" s="377">
        <f t="shared" si="5"/>
        <v>0</v>
      </c>
      <c r="P30" s="376">
        <v>0</v>
      </c>
      <c r="Q30" s="376"/>
      <c r="R30" s="377">
        <f t="shared" si="6"/>
        <v>0</v>
      </c>
      <c r="S30" s="376">
        <v>0</v>
      </c>
      <c r="T30" s="376"/>
      <c r="U30" s="377">
        <f t="shared" si="7"/>
        <v>0</v>
      </c>
      <c r="V30" s="376">
        <f t="shared" si="8"/>
        <v>0</v>
      </c>
      <c r="W30" s="376">
        <f t="shared" si="9"/>
        <v>0</v>
      </c>
      <c r="X30" s="374">
        <f t="shared" si="10"/>
        <v>0</v>
      </c>
      <c r="Y30" s="376">
        <v>0</v>
      </c>
      <c r="Z30" s="376"/>
      <c r="AA30" s="386">
        <f t="shared" si="11"/>
        <v>0</v>
      </c>
      <c r="AB30" s="376">
        <v>0</v>
      </c>
      <c r="AC30" s="376"/>
      <c r="AD30" s="386">
        <f t="shared" si="12"/>
        <v>0</v>
      </c>
      <c r="AE30" s="376">
        <v>0</v>
      </c>
      <c r="AF30" s="376"/>
      <c r="AG30" s="386">
        <f t="shared" si="13"/>
        <v>0</v>
      </c>
      <c r="AH30" s="376">
        <v>0</v>
      </c>
      <c r="AI30" s="376"/>
      <c r="AJ30" s="386">
        <f t="shared" si="14"/>
        <v>0</v>
      </c>
      <c r="AK30" s="376">
        <v>0</v>
      </c>
      <c r="AL30" s="376"/>
      <c r="AM30" s="377">
        <f t="shared" si="15"/>
        <v>0</v>
      </c>
      <c r="AN30" s="400">
        <v>0</v>
      </c>
      <c r="AO30" s="376"/>
      <c r="AP30" s="375">
        <f t="shared" si="16"/>
        <v>0</v>
      </c>
      <c r="AQ30" s="373">
        <f t="shared" si="0"/>
        <v>0</v>
      </c>
      <c r="AR30" s="374">
        <f t="shared" si="17"/>
        <v>0</v>
      </c>
      <c r="AS30" s="375">
        <f t="shared" si="18"/>
        <v>0</v>
      </c>
      <c r="AT30" s="373">
        <f t="shared" si="1"/>
        <v>0</v>
      </c>
      <c r="AU30" s="374">
        <f t="shared" si="19"/>
        <v>0</v>
      </c>
      <c r="AV30" s="375">
        <f t="shared" si="20"/>
        <v>0</v>
      </c>
      <c r="AW30" s="380"/>
      <c r="AX30" s="380"/>
      <c r="AY30" s="380"/>
      <c r="AZ30" s="380"/>
      <c r="BA30" s="380"/>
      <c r="BB30" s="380"/>
      <c r="BC30" s="380"/>
      <c r="BD30" s="380"/>
      <c r="BE30" s="380"/>
      <c r="BF30" s="380"/>
      <c r="BG30" s="380"/>
      <c r="BH30" s="380"/>
      <c r="BI30" s="380"/>
      <c r="BJ30" s="380"/>
      <c r="BK30" s="380"/>
      <c r="BL30" s="380"/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  <c r="CG30" s="380"/>
      <c r="CH30" s="380"/>
      <c r="CI30" s="380"/>
      <c r="CJ30" s="380"/>
      <c r="CK30" s="380"/>
      <c r="CL30" s="380"/>
      <c r="CM30" s="380"/>
      <c r="CN30" s="380"/>
      <c r="CO30" s="380"/>
      <c r="CP30" s="380"/>
      <c r="CQ30" s="380"/>
      <c r="CR30" s="380"/>
      <c r="CS30" s="380"/>
      <c r="CT30" s="380"/>
      <c r="CU30" s="380"/>
      <c r="CV30" s="380"/>
      <c r="CW30" s="380"/>
      <c r="CX30" s="380"/>
      <c r="CY30" s="380"/>
      <c r="CZ30" s="380"/>
      <c r="DA30" s="380"/>
      <c r="DB30" s="391"/>
      <c r="DC30" s="391"/>
      <c r="DD30" s="380"/>
      <c r="DE30" s="380"/>
      <c r="DF30" s="380"/>
      <c r="DG30" s="380"/>
    </row>
    <row r="31" spans="1:111" s="383" customFormat="1" ht="33" customHeight="1">
      <c r="A31" s="388">
        <v>25</v>
      </c>
      <c r="B31" s="384">
        <v>51407</v>
      </c>
      <c r="C31" s="385" t="s">
        <v>20</v>
      </c>
      <c r="D31" s="376">
        <v>0</v>
      </c>
      <c r="E31" s="376"/>
      <c r="F31" s="386">
        <f t="shared" si="2"/>
        <v>0</v>
      </c>
      <c r="G31" s="376">
        <v>0</v>
      </c>
      <c r="H31" s="376"/>
      <c r="I31" s="377">
        <f t="shared" si="3"/>
        <v>0</v>
      </c>
      <c r="J31" s="376">
        <v>0</v>
      </c>
      <c r="K31" s="376"/>
      <c r="L31" s="377">
        <f t="shared" si="4"/>
        <v>0</v>
      </c>
      <c r="M31" s="376">
        <v>0</v>
      </c>
      <c r="N31" s="376"/>
      <c r="O31" s="377">
        <f t="shared" si="5"/>
        <v>0</v>
      </c>
      <c r="P31" s="376">
        <v>0</v>
      </c>
      <c r="Q31" s="376"/>
      <c r="R31" s="377">
        <f t="shared" si="6"/>
        <v>0</v>
      </c>
      <c r="S31" s="376">
        <v>0</v>
      </c>
      <c r="T31" s="376"/>
      <c r="U31" s="377">
        <f t="shared" si="7"/>
        <v>0</v>
      </c>
      <c r="V31" s="376">
        <f t="shared" si="8"/>
        <v>0</v>
      </c>
      <c r="W31" s="376">
        <f t="shared" si="9"/>
        <v>0</v>
      </c>
      <c r="X31" s="374">
        <f t="shared" si="10"/>
        <v>0</v>
      </c>
      <c r="Y31" s="376">
        <v>0</v>
      </c>
      <c r="Z31" s="376"/>
      <c r="AA31" s="386">
        <f t="shared" si="11"/>
        <v>0</v>
      </c>
      <c r="AB31" s="376">
        <v>0</v>
      </c>
      <c r="AC31" s="376"/>
      <c r="AD31" s="386">
        <f t="shared" si="12"/>
        <v>0</v>
      </c>
      <c r="AE31" s="376">
        <v>0</v>
      </c>
      <c r="AF31" s="376"/>
      <c r="AG31" s="386">
        <f t="shared" si="13"/>
        <v>0</v>
      </c>
      <c r="AH31" s="376">
        <v>0</v>
      </c>
      <c r="AI31" s="376"/>
      <c r="AJ31" s="386">
        <f t="shared" si="14"/>
        <v>0</v>
      </c>
      <c r="AK31" s="376">
        <v>0</v>
      </c>
      <c r="AL31" s="376"/>
      <c r="AM31" s="377">
        <f t="shared" si="15"/>
        <v>0</v>
      </c>
      <c r="AN31" s="400">
        <v>0</v>
      </c>
      <c r="AO31" s="376"/>
      <c r="AP31" s="375">
        <f t="shared" si="16"/>
        <v>0</v>
      </c>
      <c r="AQ31" s="373">
        <f t="shared" si="0"/>
        <v>0</v>
      </c>
      <c r="AR31" s="374">
        <f t="shared" si="17"/>
        <v>0</v>
      </c>
      <c r="AS31" s="375">
        <f t="shared" si="18"/>
        <v>0</v>
      </c>
      <c r="AT31" s="373">
        <f t="shared" si="1"/>
        <v>0</v>
      </c>
      <c r="AU31" s="374">
        <f t="shared" si="19"/>
        <v>0</v>
      </c>
      <c r="AV31" s="375">
        <f t="shared" si="20"/>
        <v>0</v>
      </c>
      <c r="AW31" s="380"/>
      <c r="AX31" s="380"/>
      <c r="AY31" s="380"/>
      <c r="AZ31" s="380"/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  <c r="BK31" s="380"/>
      <c r="BL31" s="380"/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  <c r="CG31" s="380"/>
      <c r="CH31" s="380"/>
      <c r="CI31" s="380"/>
      <c r="CJ31" s="380"/>
      <c r="CK31" s="380"/>
      <c r="CL31" s="380"/>
      <c r="CM31" s="380"/>
      <c r="CN31" s="380"/>
      <c r="CO31" s="380"/>
      <c r="CP31" s="380"/>
      <c r="CQ31" s="380"/>
      <c r="CR31" s="380"/>
      <c r="CS31" s="380"/>
      <c r="CT31" s="380"/>
      <c r="CU31" s="380"/>
      <c r="CV31" s="380"/>
      <c r="CW31" s="380"/>
      <c r="CX31" s="380"/>
      <c r="CY31" s="380"/>
      <c r="CZ31" s="380"/>
      <c r="DA31" s="380"/>
      <c r="DB31" s="391"/>
      <c r="DC31" s="391"/>
      <c r="DD31" s="380"/>
      <c r="DE31" s="380"/>
      <c r="DF31" s="380"/>
      <c r="DG31" s="380"/>
    </row>
    <row r="32" spans="1:111" s="383" customFormat="1" ht="33" customHeight="1">
      <c r="A32" s="388">
        <v>26</v>
      </c>
      <c r="B32" s="384">
        <v>51408</v>
      </c>
      <c r="C32" s="385" t="s">
        <v>21</v>
      </c>
      <c r="D32" s="376">
        <v>0</v>
      </c>
      <c r="E32" s="376"/>
      <c r="F32" s="386">
        <f t="shared" si="2"/>
        <v>0</v>
      </c>
      <c r="G32" s="376">
        <v>0</v>
      </c>
      <c r="H32" s="376"/>
      <c r="I32" s="377">
        <f t="shared" si="3"/>
        <v>0</v>
      </c>
      <c r="J32" s="376">
        <v>0</v>
      </c>
      <c r="K32" s="376"/>
      <c r="L32" s="377">
        <f t="shared" si="4"/>
        <v>0</v>
      </c>
      <c r="M32" s="376">
        <v>0</v>
      </c>
      <c r="N32" s="376"/>
      <c r="O32" s="377">
        <f t="shared" si="5"/>
        <v>0</v>
      </c>
      <c r="P32" s="376">
        <v>0</v>
      </c>
      <c r="Q32" s="376"/>
      <c r="R32" s="377">
        <f t="shared" si="6"/>
        <v>0</v>
      </c>
      <c r="S32" s="376">
        <v>0</v>
      </c>
      <c r="T32" s="376"/>
      <c r="U32" s="377">
        <f t="shared" si="7"/>
        <v>0</v>
      </c>
      <c r="V32" s="376">
        <f t="shared" si="8"/>
        <v>0</v>
      </c>
      <c r="W32" s="376">
        <f t="shared" si="9"/>
        <v>0</v>
      </c>
      <c r="X32" s="374">
        <f t="shared" si="10"/>
        <v>0</v>
      </c>
      <c r="Y32" s="376">
        <v>0</v>
      </c>
      <c r="Z32" s="376"/>
      <c r="AA32" s="386">
        <f t="shared" si="11"/>
        <v>0</v>
      </c>
      <c r="AB32" s="376">
        <v>0</v>
      </c>
      <c r="AC32" s="376"/>
      <c r="AD32" s="386">
        <f t="shared" si="12"/>
        <v>0</v>
      </c>
      <c r="AE32" s="376">
        <v>0</v>
      </c>
      <c r="AF32" s="376"/>
      <c r="AG32" s="386">
        <f t="shared" si="13"/>
        <v>0</v>
      </c>
      <c r="AH32" s="376">
        <v>0</v>
      </c>
      <c r="AI32" s="376"/>
      <c r="AJ32" s="386">
        <f t="shared" si="14"/>
        <v>0</v>
      </c>
      <c r="AK32" s="376">
        <v>0</v>
      </c>
      <c r="AL32" s="376"/>
      <c r="AM32" s="377">
        <f t="shared" si="15"/>
        <v>0</v>
      </c>
      <c r="AN32" s="400">
        <v>0</v>
      </c>
      <c r="AO32" s="376"/>
      <c r="AP32" s="375">
        <f t="shared" si="16"/>
        <v>0</v>
      </c>
      <c r="AQ32" s="373">
        <f t="shared" si="0"/>
        <v>0</v>
      </c>
      <c r="AR32" s="374">
        <f t="shared" si="17"/>
        <v>0</v>
      </c>
      <c r="AS32" s="375">
        <f t="shared" si="18"/>
        <v>0</v>
      </c>
      <c r="AT32" s="373">
        <f t="shared" si="1"/>
        <v>0</v>
      </c>
      <c r="AU32" s="374">
        <f t="shared" si="19"/>
        <v>0</v>
      </c>
      <c r="AV32" s="375">
        <f t="shared" si="20"/>
        <v>0</v>
      </c>
      <c r="AW32" s="380"/>
      <c r="AX32" s="380"/>
      <c r="AY32" s="380"/>
      <c r="AZ32" s="380"/>
      <c r="BA32" s="380"/>
      <c r="BB32" s="380"/>
      <c r="BC32" s="380"/>
      <c r="BD32" s="380"/>
      <c r="BE32" s="380"/>
      <c r="BF32" s="380"/>
      <c r="BG32" s="380"/>
      <c r="BH32" s="380"/>
      <c r="BI32" s="380"/>
      <c r="BJ32" s="380"/>
      <c r="BK32" s="380"/>
      <c r="BL32" s="380"/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  <c r="CG32" s="380"/>
      <c r="CH32" s="380"/>
      <c r="CI32" s="380"/>
      <c r="CJ32" s="380"/>
      <c r="CK32" s="380"/>
      <c r="CL32" s="380"/>
      <c r="CM32" s="380"/>
      <c r="CN32" s="380"/>
      <c r="CO32" s="380"/>
      <c r="CP32" s="380"/>
      <c r="CQ32" s="380"/>
      <c r="CR32" s="380"/>
      <c r="CS32" s="380"/>
      <c r="CT32" s="380"/>
      <c r="CU32" s="380"/>
      <c r="CV32" s="380"/>
      <c r="CW32" s="380"/>
      <c r="CX32" s="380"/>
      <c r="CY32" s="380"/>
      <c r="CZ32" s="380"/>
      <c r="DA32" s="380"/>
      <c r="DB32" s="391"/>
      <c r="DC32" s="391"/>
      <c r="DD32" s="380"/>
      <c r="DE32" s="380"/>
      <c r="DF32" s="380"/>
      <c r="DG32" s="380"/>
    </row>
    <row r="33" spans="1:111" s="383" customFormat="1" ht="33" customHeight="1">
      <c r="A33" s="388">
        <v>27</v>
      </c>
      <c r="B33" s="384">
        <v>51409</v>
      </c>
      <c r="C33" s="385" t="s">
        <v>22</v>
      </c>
      <c r="D33" s="376">
        <v>0</v>
      </c>
      <c r="E33" s="376"/>
      <c r="F33" s="386">
        <f t="shared" si="2"/>
        <v>0</v>
      </c>
      <c r="G33" s="376">
        <v>0</v>
      </c>
      <c r="H33" s="376"/>
      <c r="I33" s="377">
        <f t="shared" si="3"/>
        <v>0</v>
      </c>
      <c r="J33" s="376">
        <v>0</v>
      </c>
      <c r="K33" s="376"/>
      <c r="L33" s="377">
        <f t="shared" si="4"/>
        <v>0</v>
      </c>
      <c r="M33" s="376">
        <v>0</v>
      </c>
      <c r="N33" s="376"/>
      <c r="O33" s="377">
        <f t="shared" si="5"/>
        <v>0</v>
      </c>
      <c r="P33" s="376">
        <v>0</v>
      </c>
      <c r="Q33" s="376"/>
      <c r="R33" s="377">
        <f t="shared" si="6"/>
        <v>0</v>
      </c>
      <c r="S33" s="376">
        <v>0</v>
      </c>
      <c r="T33" s="376"/>
      <c r="U33" s="377">
        <f t="shared" si="7"/>
        <v>0</v>
      </c>
      <c r="V33" s="376">
        <f t="shared" si="8"/>
        <v>0</v>
      </c>
      <c r="W33" s="376">
        <f t="shared" si="9"/>
        <v>0</v>
      </c>
      <c r="X33" s="374">
        <f t="shared" si="10"/>
        <v>0</v>
      </c>
      <c r="Y33" s="376">
        <v>0</v>
      </c>
      <c r="Z33" s="376"/>
      <c r="AA33" s="386">
        <f t="shared" si="11"/>
        <v>0</v>
      </c>
      <c r="AB33" s="376">
        <v>0</v>
      </c>
      <c r="AC33" s="376"/>
      <c r="AD33" s="386">
        <f t="shared" si="12"/>
        <v>0</v>
      </c>
      <c r="AE33" s="376">
        <v>0</v>
      </c>
      <c r="AF33" s="376"/>
      <c r="AG33" s="386">
        <f t="shared" si="13"/>
        <v>0</v>
      </c>
      <c r="AH33" s="376">
        <v>0</v>
      </c>
      <c r="AI33" s="376"/>
      <c r="AJ33" s="386">
        <f t="shared" si="14"/>
        <v>0</v>
      </c>
      <c r="AK33" s="376">
        <v>0</v>
      </c>
      <c r="AL33" s="376"/>
      <c r="AM33" s="377">
        <f t="shared" si="15"/>
        <v>0</v>
      </c>
      <c r="AN33" s="400">
        <v>0</v>
      </c>
      <c r="AO33" s="376"/>
      <c r="AP33" s="375">
        <f t="shared" si="16"/>
        <v>0</v>
      </c>
      <c r="AQ33" s="373">
        <f t="shared" si="0"/>
        <v>0</v>
      </c>
      <c r="AR33" s="374">
        <f t="shared" si="17"/>
        <v>0</v>
      </c>
      <c r="AS33" s="375">
        <f t="shared" si="18"/>
        <v>0</v>
      </c>
      <c r="AT33" s="373">
        <f t="shared" si="1"/>
        <v>0</v>
      </c>
      <c r="AU33" s="374">
        <f t="shared" si="19"/>
        <v>0</v>
      </c>
      <c r="AV33" s="375">
        <f t="shared" si="20"/>
        <v>0</v>
      </c>
      <c r="AW33" s="380"/>
      <c r="AX33" s="380"/>
      <c r="AY33" s="380"/>
      <c r="AZ33" s="380"/>
      <c r="BA33" s="380"/>
      <c r="BB33" s="380"/>
      <c r="BC33" s="380"/>
      <c r="BD33" s="380"/>
      <c r="BE33" s="380"/>
      <c r="BF33" s="380"/>
      <c r="BG33" s="380"/>
      <c r="BH33" s="380"/>
      <c r="BI33" s="380"/>
      <c r="BJ33" s="380"/>
      <c r="BK33" s="380"/>
      <c r="BL33" s="380"/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  <c r="CO33" s="380"/>
      <c r="CP33" s="380"/>
      <c r="CQ33" s="380"/>
      <c r="CR33" s="380"/>
      <c r="CS33" s="380"/>
      <c r="CT33" s="380"/>
      <c r="CU33" s="380"/>
      <c r="CV33" s="380"/>
      <c r="CW33" s="380"/>
      <c r="CX33" s="380"/>
      <c r="CY33" s="380"/>
      <c r="CZ33" s="380"/>
      <c r="DA33" s="380"/>
      <c r="DB33" s="391"/>
      <c r="DC33" s="391"/>
      <c r="DD33" s="380"/>
      <c r="DE33" s="380"/>
      <c r="DF33" s="380"/>
      <c r="DG33" s="380"/>
    </row>
    <row r="34" spans="1:111" s="383" customFormat="1" ht="33" customHeight="1">
      <c r="A34" s="388">
        <v>28</v>
      </c>
      <c r="B34" s="384">
        <v>51499</v>
      </c>
      <c r="C34" s="385" t="s">
        <v>23</v>
      </c>
      <c r="D34" s="376">
        <v>0</v>
      </c>
      <c r="E34" s="376"/>
      <c r="F34" s="386">
        <f t="shared" si="2"/>
        <v>0</v>
      </c>
      <c r="G34" s="376">
        <v>0</v>
      </c>
      <c r="H34" s="376"/>
      <c r="I34" s="377">
        <f t="shared" si="3"/>
        <v>0</v>
      </c>
      <c r="J34" s="376">
        <v>0</v>
      </c>
      <c r="K34" s="376"/>
      <c r="L34" s="377">
        <f t="shared" si="4"/>
        <v>0</v>
      </c>
      <c r="M34" s="376">
        <v>0</v>
      </c>
      <c r="N34" s="376"/>
      <c r="O34" s="377">
        <f t="shared" si="5"/>
        <v>0</v>
      </c>
      <c r="P34" s="376">
        <v>0</v>
      </c>
      <c r="Q34" s="376"/>
      <c r="R34" s="377">
        <f t="shared" si="6"/>
        <v>0</v>
      </c>
      <c r="S34" s="376">
        <v>0</v>
      </c>
      <c r="T34" s="376"/>
      <c r="U34" s="377">
        <f t="shared" si="7"/>
        <v>0</v>
      </c>
      <c r="V34" s="376">
        <f t="shared" si="8"/>
        <v>0</v>
      </c>
      <c r="W34" s="376">
        <f t="shared" si="9"/>
        <v>0</v>
      </c>
      <c r="X34" s="374">
        <f t="shared" si="10"/>
        <v>0</v>
      </c>
      <c r="Y34" s="376">
        <v>0</v>
      </c>
      <c r="Z34" s="376"/>
      <c r="AA34" s="386">
        <f t="shared" si="11"/>
        <v>0</v>
      </c>
      <c r="AB34" s="376">
        <v>0</v>
      </c>
      <c r="AC34" s="376"/>
      <c r="AD34" s="386">
        <f t="shared" si="12"/>
        <v>0</v>
      </c>
      <c r="AE34" s="376">
        <v>0</v>
      </c>
      <c r="AF34" s="376"/>
      <c r="AG34" s="386">
        <f t="shared" si="13"/>
        <v>0</v>
      </c>
      <c r="AH34" s="376">
        <v>0</v>
      </c>
      <c r="AI34" s="376"/>
      <c r="AJ34" s="386">
        <f t="shared" si="14"/>
        <v>0</v>
      </c>
      <c r="AK34" s="376">
        <v>0</v>
      </c>
      <c r="AL34" s="376"/>
      <c r="AM34" s="377">
        <f t="shared" si="15"/>
        <v>0</v>
      </c>
      <c r="AN34" s="400">
        <v>0</v>
      </c>
      <c r="AO34" s="376"/>
      <c r="AP34" s="375">
        <f t="shared" si="16"/>
        <v>0</v>
      </c>
      <c r="AQ34" s="373">
        <f t="shared" si="0"/>
        <v>0</v>
      </c>
      <c r="AR34" s="374">
        <f t="shared" si="17"/>
        <v>0</v>
      </c>
      <c r="AS34" s="375">
        <f t="shared" si="18"/>
        <v>0</v>
      </c>
      <c r="AT34" s="373">
        <f t="shared" si="1"/>
        <v>0</v>
      </c>
      <c r="AU34" s="374">
        <f t="shared" si="19"/>
        <v>0</v>
      </c>
      <c r="AV34" s="375">
        <f t="shared" si="20"/>
        <v>0</v>
      </c>
      <c r="AW34" s="380"/>
      <c r="AX34" s="380"/>
      <c r="AY34" s="380"/>
      <c r="AZ34" s="380"/>
      <c r="BA34" s="380"/>
      <c r="BB34" s="380"/>
      <c r="BC34" s="380"/>
      <c r="BD34" s="380"/>
      <c r="BE34" s="380"/>
      <c r="BF34" s="380"/>
      <c r="BG34" s="380"/>
      <c r="BH34" s="380"/>
      <c r="BI34" s="380"/>
      <c r="BJ34" s="380"/>
      <c r="BK34" s="380"/>
      <c r="BL34" s="380"/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  <c r="CO34" s="380"/>
      <c r="CP34" s="380"/>
      <c r="CQ34" s="380"/>
      <c r="CR34" s="380"/>
      <c r="CS34" s="380"/>
      <c r="CT34" s="380"/>
      <c r="CU34" s="380"/>
      <c r="CV34" s="380"/>
      <c r="CW34" s="380"/>
      <c r="CX34" s="380"/>
      <c r="CY34" s="380"/>
      <c r="CZ34" s="380"/>
      <c r="DA34" s="380"/>
      <c r="DB34" s="391"/>
      <c r="DC34" s="391"/>
      <c r="DD34" s="380"/>
      <c r="DE34" s="380"/>
      <c r="DF34" s="380"/>
      <c r="DG34" s="380"/>
    </row>
    <row r="35" spans="1:111" s="383" customFormat="1" ht="33" customHeight="1">
      <c r="A35" s="388">
        <v>29</v>
      </c>
      <c r="B35" s="384">
        <v>51601</v>
      </c>
      <c r="C35" s="385" t="s">
        <v>24</v>
      </c>
      <c r="D35" s="376">
        <v>0</v>
      </c>
      <c r="E35" s="376"/>
      <c r="F35" s="386">
        <f t="shared" si="2"/>
        <v>0</v>
      </c>
      <c r="G35" s="376">
        <v>0</v>
      </c>
      <c r="H35" s="376"/>
      <c r="I35" s="377">
        <f t="shared" si="3"/>
        <v>0</v>
      </c>
      <c r="J35" s="376">
        <v>0</v>
      </c>
      <c r="K35" s="376"/>
      <c r="L35" s="377">
        <f t="shared" si="4"/>
        <v>0</v>
      </c>
      <c r="M35" s="376">
        <v>0</v>
      </c>
      <c r="N35" s="376"/>
      <c r="O35" s="377">
        <f t="shared" si="5"/>
        <v>0</v>
      </c>
      <c r="P35" s="376">
        <v>0</v>
      </c>
      <c r="Q35" s="376"/>
      <c r="R35" s="377">
        <f t="shared" si="6"/>
        <v>0</v>
      </c>
      <c r="S35" s="376">
        <v>0</v>
      </c>
      <c r="T35" s="376"/>
      <c r="U35" s="377">
        <f t="shared" si="7"/>
        <v>0</v>
      </c>
      <c r="V35" s="376">
        <f t="shared" si="8"/>
        <v>0</v>
      </c>
      <c r="W35" s="376">
        <f t="shared" si="9"/>
        <v>0</v>
      </c>
      <c r="X35" s="374">
        <f t="shared" si="10"/>
        <v>0</v>
      </c>
      <c r="Y35" s="376">
        <v>0</v>
      </c>
      <c r="Z35" s="376"/>
      <c r="AA35" s="386">
        <f t="shared" si="11"/>
        <v>0</v>
      </c>
      <c r="AB35" s="376">
        <v>0</v>
      </c>
      <c r="AC35" s="376"/>
      <c r="AD35" s="386">
        <f t="shared" si="12"/>
        <v>0</v>
      </c>
      <c r="AE35" s="376">
        <v>0</v>
      </c>
      <c r="AF35" s="376"/>
      <c r="AG35" s="386">
        <f t="shared" si="13"/>
        <v>0</v>
      </c>
      <c r="AH35" s="376">
        <v>0</v>
      </c>
      <c r="AI35" s="376"/>
      <c r="AJ35" s="386">
        <f t="shared" si="14"/>
        <v>0</v>
      </c>
      <c r="AK35" s="376">
        <v>0</v>
      </c>
      <c r="AL35" s="376"/>
      <c r="AM35" s="377">
        <f t="shared" si="15"/>
        <v>0</v>
      </c>
      <c r="AN35" s="400">
        <v>0</v>
      </c>
      <c r="AO35" s="376"/>
      <c r="AP35" s="375">
        <f t="shared" si="16"/>
        <v>0</v>
      </c>
      <c r="AQ35" s="373">
        <f t="shared" si="0"/>
        <v>0</v>
      </c>
      <c r="AR35" s="374">
        <f t="shared" si="17"/>
        <v>0</v>
      </c>
      <c r="AS35" s="375">
        <f t="shared" si="18"/>
        <v>0</v>
      </c>
      <c r="AT35" s="373">
        <f t="shared" si="1"/>
        <v>0</v>
      </c>
      <c r="AU35" s="374">
        <f t="shared" si="19"/>
        <v>0</v>
      </c>
      <c r="AV35" s="375">
        <f t="shared" si="20"/>
        <v>0</v>
      </c>
      <c r="AW35" s="380"/>
      <c r="AX35" s="380"/>
      <c r="AY35" s="380"/>
      <c r="AZ35" s="380"/>
      <c r="BA35" s="380"/>
      <c r="BB35" s="380"/>
      <c r="BC35" s="380"/>
      <c r="BD35" s="380"/>
      <c r="BE35" s="380"/>
      <c r="BF35" s="380"/>
      <c r="BG35" s="380"/>
      <c r="BH35" s="380"/>
      <c r="BI35" s="380"/>
      <c r="BJ35" s="380"/>
      <c r="BK35" s="380"/>
      <c r="BL35" s="380"/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  <c r="CG35" s="380"/>
      <c r="CH35" s="380"/>
      <c r="CI35" s="380"/>
      <c r="CJ35" s="380"/>
      <c r="CK35" s="380"/>
      <c r="CL35" s="380"/>
      <c r="CM35" s="380"/>
      <c r="CN35" s="380"/>
      <c r="CO35" s="380"/>
      <c r="CP35" s="380"/>
      <c r="CQ35" s="380"/>
      <c r="CR35" s="380"/>
      <c r="CS35" s="380"/>
      <c r="CT35" s="380"/>
      <c r="CU35" s="380"/>
      <c r="CV35" s="380"/>
      <c r="CW35" s="380"/>
      <c r="CX35" s="380"/>
      <c r="CY35" s="380"/>
      <c r="CZ35" s="380"/>
      <c r="DA35" s="380"/>
      <c r="DB35" s="391"/>
      <c r="DC35" s="391"/>
      <c r="DD35" s="380"/>
      <c r="DE35" s="380"/>
      <c r="DF35" s="380"/>
      <c r="DG35" s="380"/>
    </row>
    <row r="36" spans="1:111" s="383" customFormat="1" ht="33" customHeight="1">
      <c r="A36" s="388">
        <v>30</v>
      </c>
      <c r="B36" s="384">
        <v>51602</v>
      </c>
      <c r="C36" s="385" t="s">
        <v>25</v>
      </c>
      <c r="D36" s="376">
        <v>0</v>
      </c>
      <c r="E36" s="376"/>
      <c r="F36" s="386">
        <f t="shared" si="2"/>
        <v>0</v>
      </c>
      <c r="G36" s="376">
        <v>0</v>
      </c>
      <c r="H36" s="376"/>
      <c r="I36" s="377">
        <f t="shared" si="3"/>
        <v>0</v>
      </c>
      <c r="J36" s="376">
        <v>0</v>
      </c>
      <c r="K36" s="376"/>
      <c r="L36" s="377">
        <f t="shared" si="4"/>
        <v>0</v>
      </c>
      <c r="M36" s="376">
        <v>0</v>
      </c>
      <c r="N36" s="376"/>
      <c r="O36" s="377">
        <f t="shared" si="5"/>
        <v>0</v>
      </c>
      <c r="P36" s="376">
        <v>0</v>
      </c>
      <c r="Q36" s="376"/>
      <c r="R36" s="377">
        <f t="shared" si="6"/>
        <v>0</v>
      </c>
      <c r="S36" s="376">
        <v>0</v>
      </c>
      <c r="T36" s="376"/>
      <c r="U36" s="377">
        <f t="shared" si="7"/>
        <v>0</v>
      </c>
      <c r="V36" s="376">
        <f t="shared" si="8"/>
        <v>0</v>
      </c>
      <c r="W36" s="376">
        <f t="shared" si="9"/>
        <v>0</v>
      </c>
      <c r="X36" s="374">
        <f t="shared" si="10"/>
        <v>0</v>
      </c>
      <c r="Y36" s="376">
        <v>0</v>
      </c>
      <c r="Z36" s="376"/>
      <c r="AA36" s="386">
        <f t="shared" si="11"/>
        <v>0</v>
      </c>
      <c r="AB36" s="376">
        <v>0</v>
      </c>
      <c r="AC36" s="376"/>
      <c r="AD36" s="386">
        <f t="shared" si="12"/>
        <v>0</v>
      </c>
      <c r="AE36" s="376">
        <v>0</v>
      </c>
      <c r="AF36" s="376"/>
      <c r="AG36" s="386">
        <f t="shared" si="13"/>
        <v>0</v>
      </c>
      <c r="AH36" s="376">
        <v>0</v>
      </c>
      <c r="AI36" s="376"/>
      <c r="AJ36" s="386">
        <f t="shared" si="14"/>
        <v>0</v>
      </c>
      <c r="AK36" s="376">
        <v>0</v>
      </c>
      <c r="AL36" s="376"/>
      <c r="AM36" s="377">
        <f t="shared" si="15"/>
        <v>0</v>
      </c>
      <c r="AN36" s="400">
        <v>0</v>
      </c>
      <c r="AO36" s="376"/>
      <c r="AP36" s="375">
        <f t="shared" si="16"/>
        <v>0</v>
      </c>
      <c r="AQ36" s="373">
        <f t="shared" si="0"/>
        <v>0</v>
      </c>
      <c r="AR36" s="374">
        <f t="shared" si="17"/>
        <v>0</v>
      </c>
      <c r="AS36" s="375">
        <f t="shared" si="18"/>
        <v>0</v>
      </c>
      <c r="AT36" s="373">
        <f t="shared" si="1"/>
        <v>0</v>
      </c>
      <c r="AU36" s="374">
        <f t="shared" si="19"/>
        <v>0</v>
      </c>
      <c r="AV36" s="375">
        <f t="shared" si="20"/>
        <v>0</v>
      </c>
      <c r="AW36" s="380"/>
      <c r="AX36" s="380"/>
      <c r="AY36" s="380"/>
      <c r="AZ36" s="380"/>
      <c r="BA36" s="380"/>
      <c r="BB36" s="380"/>
      <c r="BC36" s="380"/>
      <c r="BD36" s="380"/>
      <c r="BE36" s="380"/>
      <c r="BF36" s="380"/>
      <c r="BG36" s="380"/>
      <c r="BH36" s="380"/>
      <c r="BI36" s="380"/>
      <c r="BJ36" s="380"/>
      <c r="BK36" s="380"/>
      <c r="BL36" s="380"/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  <c r="CO36" s="380"/>
      <c r="CP36" s="380"/>
      <c r="CQ36" s="380"/>
      <c r="CR36" s="380"/>
      <c r="CS36" s="380"/>
      <c r="CT36" s="380"/>
      <c r="CU36" s="380"/>
      <c r="CV36" s="380"/>
      <c r="CW36" s="380"/>
      <c r="CX36" s="380"/>
      <c r="CY36" s="380"/>
      <c r="CZ36" s="380"/>
      <c r="DA36" s="380"/>
      <c r="DB36" s="391"/>
      <c r="DC36" s="391"/>
      <c r="DD36" s="380"/>
      <c r="DE36" s="380"/>
      <c r="DF36" s="380"/>
      <c r="DG36" s="380"/>
    </row>
    <row r="37" spans="1:111" s="383" customFormat="1" ht="33" customHeight="1">
      <c r="A37" s="388">
        <v>31</v>
      </c>
      <c r="B37" s="384">
        <v>51603</v>
      </c>
      <c r="C37" s="385" t="s">
        <v>26</v>
      </c>
      <c r="D37" s="376">
        <v>0</v>
      </c>
      <c r="E37" s="376"/>
      <c r="F37" s="386">
        <f t="shared" si="2"/>
        <v>0</v>
      </c>
      <c r="G37" s="376">
        <v>0</v>
      </c>
      <c r="H37" s="376"/>
      <c r="I37" s="377">
        <f t="shared" si="3"/>
        <v>0</v>
      </c>
      <c r="J37" s="376">
        <v>0</v>
      </c>
      <c r="K37" s="376"/>
      <c r="L37" s="377">
        <f t="shared" si="4"/>
        <v>0</v>
      </c>
      <c r="M37" s="376">
        <v>0</v>
      </c>
      <c r="N37" s="376"/>
      <c r="O37" s="377">
        <f t="shared" si="5"/>
        <v>0</v>
      </c>
      <c r="P37" s="376">
        <v>0</v>
      </c>
      <c r="Q37" s="376"/>
      <c r="R37" s="377">
        <f t="shared" si="6"/>
        <v>0</v>
      </c>
      <c r="S37" s="376">
        <v>0</v>
      </c>
      <c r="T37" s="376"/>
      <c r="U37" s="377">
        <f t="shared" si="7"/>
        <v>0</v>
      </c>
      <c r="V37" s="376">
        <f t="shared" si="8"/>
        <v>0</v>
      </c>
      <c r="W37" s="376">
        <f t="shared" si="9"/>
        <v>0</v>
      </c>
      <c r="X37" s="374">
        <f t="shared" si="10"/>
        <v>0</v>
      </c>
      <c r="Y37" s="376">
        <v>0</v>
      </c>
      <c r="Z37" s="376"/>
      <c r="AA37" s="386">
        <f t="shared" si="11"/>
        <v>0</v>
      </c>
      <c r="AB37" s="376">
        <v>0</v>
      </c>
      <c r="AC37" s="376"/>
      <c r="AD37" s="386">
        <f t="shared" si="12"/>
        <v>0</v>
      </c>
      <c r="AE37" s="376">
        <v>0</v>
      </c>
      <c r="AF37" s="376"/>
      <c r="AG37" s="386">
        <f t="shared" si="13"/>
        <v>0</v>
      </c>
      <c r="AH37" s="376">
        <v>0</v>
      </c>
      <c r="AI37" s="376"/>
      <c r="AJ37" s="386">
        <f t="shared" si="14"/>
        <v>0</v>
      </c>
      <c r="AK37" s="376">
        <v>0</v>
      </c>
      <c r="AL37" s="376"/>
      <c r="AM37" s="377">
        <f t="shared" si="15"/>
        <v>0</v>
      </c>
      <c r="AN37" s="400">
        <v>0</v>
      </c>
      <c r="AO37" s="376"/>
      <c r="AP37" s="375">
        <f t="shared" si="16"/>
        <v>0</v>
      </c>
      <c r="AQ37" s="373">
        <f t="shared" si="0"/>
        <v>0</v>
      </c>
      <c r="AR37" s="374">
        <f t="shared" si="17"/>
        <v>0</v>
      </c>
      <c r="AS37" s="375">
        <f t="shared" si="18"/>
        <v>0</v>
      </c>
      <c r="AT37" s="373">
        <f t="shared" si="1"/>
        <v>0</v>
      </c>
      <c r="AU37" s="374">
        <f t="shared" si="19"/>
        <v>0</v>
      </c>
      <c r="AV37" s="375">
        <f t="shared" si="20"/>
        <v>0</v>
      </c>
      <c r="AW37" s="380"/>
      <c r="AX37" s="380"/>
      <c r="AY37" s="380"/>
      <c r="AZ37" s="380"/>
      <c r="BA37" s="380"/>
      <c r="BB37" s="380"/>
      <c r="BC37" s="380"/>
      <c r="BD37" s="380"/>
      <c r="BE37" s="380"/>
      <c r="BF37" s="380"/>
      <c r="BG37" s="380"/>
      <c r="BH37" s="380"/>
      <c r="BI37" s="380"/>
      <c r="BJ37" s="380"/>
      <c r="BK37" s="380"/>
      <c r="BL37" s="380"/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  <c r="CO37" s="380"/>
      <c r="CP37" s="380"/>
      <c r="CQ37" s="380"/>
      <c r="CR37" s="380"/>
      <c r="CS37" s="380"/>
      <c r="CT37" s="380"/>
      <c r="CU37" s="380"/>
      <c r="CV37" s="380"/>
      <c r="CW37" s="380"/>
      <c r="CX37" s="380"/>
      <c r="CY37" s="380"/>
      <c r="CZ37" s="380"/>
      <c r="DA37" s="380"/>
      <c r="DB37" s="391"/>
      <c r="DC37" s="391"/>
      <c r="DD37" s="380"/>
      <c r="DE37" s="380"/>
      <c r="DF37" s="380"/>
      <c r="DG37" s="380"/>
    </row>
    <row r="38" spans="1:111" s="383" customFormat="1" ht="33" customHeight="1">
      <c r="A38" s="388">
        <v>32</v>
      </c>
      <c r="B38" s="384">
        <v>51604</v>
      </c>
      <c r="C38" s="385" t="s">
        <v>27</v>
      </c>
      <c r="D38" s="376">
        <v>0</v>
      </c>
      <c r="E38" s="376"/>
      <c r="F38" s="386">
        <f t="shared" si="2"/>
        <v>0</v>
      </c>
      <c r="G38" s="376">
        <v>0</v>
      </c>
      <c r="H38" s="376"/>
      <c r="I38" s="377">
        <f t="shared" si="3"/>
        <v>0</v>
      </c>
      <c r="J38" s="376">
        <v>0</v>
      </c>
      <c r="K38" s="376"/>
      <c r="L38" s="377">
        <f t="shared" si="4"/>
        <v>0</v>
      </c>
      <c r="M38" s="376">
        <v>0</v>
      </c>
      <c r="N38" s="376"/>
      <c r="O38" s="377">
        <f t="shared" si="5"/>
        <v>0</v>
      </c>
      <c r="P38" s="376">
        <v>0</v>
      </c>
      <c r="Q38" s="376"/>
      <c r="R38" s="377">
        <f t="shared" si="6"/>
        <v>0</v>
      </c>
      <c r="S38" s="376">
        <v>0</v>
      </c>
      <c r="T38" s="376"/>
      <c r="U38" s="377">
        <f t="shared" si="7"/>
        <v>0</v>
      </c>
      <c r="V38" s="376">
        <f t="shared" si="8"/>
        <v>0</v>
      </c>
      <c r="W38" s="376">
        <f t="shared" si="9"/>
        <v>0</v>
      </c>
      <c r="X38" s="374">
        <f t="shared" si="10"/>
        <v>0</v>
      </c>
      <c r="Y38" s="376">
        <v>0</v>
      </c>
      <c r="Z38" s="376"/>
      <c r="AA38" s="386">
        <f t="shared" si="11"/>
        <v>0</v>
      </c>
      <c r="AB38" s="376">
        <v>0</v>
      </c>
      <c r="AC38" s="376"/>
      <c r="AD38" s="386">
        <f t="shared" si="12"/>
        <v>0</v>
      </c>
      <c r="AE38" s="376">
        <v>0</v>
      </c>
      <c r="AF38" s="376"/>
      <c r="AG38" s="386">
        <f t="shared" si="13"/>
        <v>0</v>
      </c>
      <c r="AH38" s="376">
        <v>0</v>
      </c>
      <c r="AI38" s="376"/>
      <c r="AJ38" s="386">
        <f t="shared" si="14"/>
        <v>0</v>
      </c>
      <c r="AK38" s="376">
        <v>0</v>
      </c>
      <c r="AL38" s="376"/>
      <c r="AM38" s="377">
        <f t="shared" si="15"/>
        <v>0</v>
      </c>
      <c r="AN38" s="400">
        <v>0</v>
      </c>
      <c r="AO38" s="376"/>
      <c r="AP38" s="375">
        <f t="shared" si="16"/>
        <v>0</v>
      </c>
      <c r="AQ38" s="373">
        <f t="shared" si="0"/>
        <v>0</v>
      </c>
      <c r="AR38" s="374">
        <f t="shared" si="17"/>
        <v>0</v>
      </c>
      <c r="AS38" s="375">
        <f t="shared" si="18"/>
        <v>0</v>
      </c>
      <c r="AT38" s="373">
        <f t="shared" si="1"/>
        <v>0</v>
      </c>
      <c r="AU38" s="374">
        <f t="shared" si="19"/>
        <v>0</v>
      </c>
      <c r="AV38" s="375">
        <f t="shared" si="20"/>
        <v>0</v>
      </c>
      <c r="AW38" s="380"/>
      <c r="AX38" s="380"/>
      <c r="AY38" s="380"/>
      <c r="AZ38" s="380"/>
      <c r="BA38" s="380"/>
      <c r="BB38" s="380"/>
      <c r="BC38" s="380"/>
      <c r="BD38" s="380"/>
      <c r="BE38" s="380"/>
      <c r="BF38" s="380"/>
      <c r="BG38" s="380"/>
      <c r="BH38" s="380"/>
      <c r="BI38" s="380"/>
      <c r="BJ38" s="380"/>
      <c r="BK38" s="380"/>
      <c r="BL38" s="380"/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  <c r="CO38" s="380"/>
      <c r="CP38" s="380"/>
      <c r="CQ38" s="380"/>
      <c r="CR38" s="380"/>
      <c r="CS38" s="380"/>
      <c r="CT38" s="380"/>
      <c r="CU38" s="380"/>
      <c r="CV38" s="380"/>
      <c r="CW38" s="380"/>
      <c r="CX38" s="380"/>
      <c r="CY38" s="380"/>
      <c r="CZ38" s="380"/>
      <c r="DA38" s="380"/>
      <c r="DB38" s="391"/>
      <c r="DC38" s="391"/>
      <c r="DD38" s="380"/>
      <c r="DE38" s="380"/>
      <c r="DF38" s="380"/>
      <c r="DG38" s="380"/>
    </row>
    <row r="39" spans="1:111" s="383" customFormat="1" ht="33" customHeight="1">
      <c r="A39" s="388">
        <v>33</v>
      </c>
      <c r="B39" s="384">
        <v>51605</v>
      </c>
      <c r="C39" s="385" t="s">
        <v>28</v>
      </c>
      <c r="D39" s="376">
        <v>0</v>
      </c>
      <c r="E39" s="376"/>
      <c r="F39" s="386">
        <f t="shared" si="2"/>
        <v>0</v>
      </c>
      <c r="G39" s="376">
        <v>0</v>
      </c>
      <c r="H39" s="376"/>
      <c r="I39" s="377">
        <f t="shared" si="3"/>
        <v>0</v>
      </c>
      <c r="J39" s="376">
        <v>0</v>
      </c>
      <c r="K39" s="376"/>
      <c r="L39" s="377">
        <f t="shared" si="4"/>
        <v>0</v>
      </c>
      <c r="M39" s="376">
        <v>0</v>
      </c>
      <c r="N39" s="376"/>
      <c r="O39" s="377">
        <f t="shared" si="5"/>
        <v>0</v>
      </c>
      <c r="P39" s="376">
        <v>0</v>
      </c>
      <c r="Q39" s="376"/>
      <c r="R39" s="377">
        <f t="shared" si="6"/>
        <v>0</v>
      </c>
      <c r="S39" s="376">
        <v>0</v>
      </c>
      <c r="T39" s="376"/>
      <c r="U39" s="377">
        <f t="shared" si="7"/>
        <v>0</v>
      </c>
      <c r="V39" s="376">
        <f t="shared" si="8"/>
        <v>0</v>
      </c>
      <c r="W39" s="376">
        <f t="shared" si="9"/>
        <v>0</v>
      </c>
      <c r="X39" s="374">
        <f t="shared" si="10"/>
        <v>0</v>
      </c>
      <c r="Y39" s="376">
        <v>0</v>
      </c>
      <c r="Z39" s="376"/>
      <c r="AA39" s="386">
        <f t="shared" si="11"/>
        <v>0</v>
      </c>
      <c r="AB39" s="376">
        <v>0</v>
      </c>
      <c r="AC39" s="376"/>
      <c r="AD39" s="386">
        <f t="shared" si="12"/>
        <v>0</v>
      </c>
      <c r="AE39" s="376">
        <v>0</v>
      </c>
      <c r="AF39" s="376"/>
      <c r="AG39" s="386">
        <f t="shared" si="13"/>
        <v>0</v>
      </c>
      <c r="AH39" s="376">
        <v>0</v>
      </c>
      <c r="AI39" s="376"/>
      <c r="AJ39" s="386">
        <f t="shared" si="14"/>
        <v>0</v>
      </c>
      <c r="AK39" s="376">
        <v>0</v>
      </c>
      <c r="AL39" s="376"/>
      <c r="AM39" s="377">
        <f t="shared" si="15"/>
        <v>0</v>
      </c>
      <c r="AN39" s="400">
        <v>0</v>
      </c>
      <c r="AO39" s="376"/>
      <c r="AP39" s="375">
        <f t="shared" si="16"/>
        <v>0</v>
      </c>
      <c r="AQ39" s="373">
        <f t="shared" si="0"/>
        <v>0</v>
      </c>
      <c r="AR39" s="374">
        <f t="shared" si="17"/>
        <v>0</v>
      </c>
      <c r="AS39" s="375">
        <f t="shared" si="18"/>
        <v>0</v>
      </c>
      <c r="AT39" s="373">
        <f t="shared" si="1"/>
        <v>0</v>
      </c>
      <c r="AU39" s="374">
        <f t="shared" si="19"/>
        <v>0</v>
      </c>
      <c r="AV39" s="375">
        <f t="shared" si="20"/>
        <v>0</v>
      </c>
      <c r="AW39" s="380"/>
      <c r="AX39" s="380"/>
      <c r="AY39" s="380"/>
      <c r="AZ39" s="380"/>
      <c r="BA39" s="380"/>
      <c r="BB39" s="380"/>
      <c r="BC39" s="380"/>
      <c r="BD39" s="380"/>
      <c r="BE39" s="380"/>
      <c r="BF39" s="380"/>
      <c r="BG39" s="380"/>
      <c r="BH39" s="380"/>
      <c r="BI39" s="380"/>
      <c r="BJ39" s="380"/>
      <c r="BK39" s="380"/>
      <c r="BL39" s="380"/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  <c r="CO39" s="380"/>
      <c r="CP39" s="380"/>
      <c r="CQ39" s="380"/>
      <c r="CR39" s="380"/>
      <c r="CS39" s="380"/>
      <c r="CT39" s="380"/>
      <c r="CU39" s="380"/>
      <c r="CV39" s="380"/>
      <c r="CW39" s="380"/>
      <c r="CX39" s="380"/>
      <c r="CY39" s="380"/>
      <c r="CZ39" s="380"/>
      <c r="DA39" s="380"/>
      <c r="DB39" s="391"/>
      <c r="DC39" s="391"/>
      <c r="DD39" s="380"/>
      <c r="DE39" s="380"/>
      <c r="DF39" s="380"/>
      <c r="DG39" s="380"/>
    </row>
    <row r="40" spans="1:111" s="383" customFormat="1" ht="33" customHeight="1">
      <c r="A40" s="388">
        <v>34</v>
      </c>
      <c r="B40" s="384">
        <v>51606</v>
      </c>
      <c r="C40" s="385" t="s">
        <v>29</v>
      </c>
      <c r="D40" s="376">
        <v>0</v>
      </c>
      <c r="E40" s="376"/>
      <c r="F40" s="386">
        <f t="shared" si="2"/>
        <v>0</v>
      </c>
      <c r="G40" s="376">
        <v>0</v>
      </c>
      <c r="H40" s="376"/>
      <c r="I40" s="377">
        <f t="shared" si="3"/>
        <v>0</v>
      </c>
      <c r="J40" s="376">
        <v>0</v>
      </c>
      <c r="K40" s="376"/>
      <c r="L40" s="377">
        <f t="shared" si="4"/>
        <v>0</v>
      </c>
      <c r="M40" s="376">
        <v>0</v>
      </c>
      <c r="N40" s="376"/>
      <c r="O40" s="377">
        <f t="shared" si="5"/>
        <v>0</v>
      </c>
      <c r="P40" s="376">
        <v>0</v>
      </c>
      <c r="Q40" s="376"/>
      <c r="R40" s="377">
        <f t="shared" si="6"/>
        <v>0</v>
      </c>
      <c r="S40" s="376">
        <v>0</v>
      </c>
      <c r="T40" s="376"/>
      <c r="U40" s="377">
        <f t="shared" si="7"/>
        <v>0</v>
      </c>
      <c r="V40" s="376">
        <f t="shared" si="8"/>
        <v>0</v>
      </c>
      <c r="W40" s="376">
        <f t="shared" si="9"/>
        <v>0</v>
      </c>
      <c r="X40" s="374">
        <f t="shared" si="10"/>
        <v>0</v>
      </c>
      <c r="Y40" s="376">
        <v>0</v>
      </c>
      <c r="Z40" s="376"/>
      <c r="AA40" s="386">
        <f t="shared" si="11"/>
        <v>0</v>
      </c>
      <c r="AB40" s="376">
        <v>0</v>
      </c>
      <c r="AC40" s="376"/>
      <c r="AD40" s="386">
        <f t="shared" si="12"/>
        <v>0</v>
      </c>
      <c r="AE40" s="376">
        <v>0</v>
      </c>
      <c r="AF40" s="376"/>
      <c r="AG40" s="386">
        <f t="shared" si="13"/>
        <v>0</v>
      </c>
      <c r="AH40" s="376">
        <v>0</v>
      </c>
      <c r="AI40" s="376"/>
      <c r="AJ40" s="386">
        <f t="shared" si="14"/>
        <v>0</v>
      </c>
      <c r="AK40" s="376">
        <v>0</v>
      </c>
      <c r="AL40" s="376"/>
      <c r="AM40" s="377">
        <f t="shared" si="15"/>
        <v>0</v>
      </c>
      <c r="AN40" s="400">
        <v>0</v>
      </c>
      <c r="AO40" s="376"/>
      <c r="AP40" s="375">
        <f t="shared" si="16"/>
        <v>0</v>
      </c>
      <c r="AQ40" s="373">
        <f t="shared" si="0"/>
        <v>0</v>
      </c>
      <c r="AR40" s="374">
        <f t="shared" si="17"/>
        <v>0</v>
      </c>
      <c r="AS40" s="375">
        <f t="shared" si="18"/>
        <v>0</v>
      </c>
      <c r="AT40" s="373">
        <f t="shared" si="1"/>
        <v>0</v>
      </c>
      <c r="AU40" s="374">
        <f t="shared" si="19"/>
        <v>0</v>
      </c>
      <c r="AV40" s="375">
        <f t="shared" si="20"/>
        <v>0</v>
      </c>
      <c r="AW40" s="380"/>
      <c r="AX40" s="380"/>
      <c r="AY40" s="380"/>
      <c r="AZ40" s="380"/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  <c r="BL40" s="380"/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  <c r="CO40" s="380"/>
      <c r="CP40" s="380"/>
      <c r="CQ40" s="380"/>
      <c r="CR40" s="380"/>
      <c r="CS40" s="380"/>
      <c r="CT40" s="380"/>
      <c r="CU40" s="380"/>
      <c r="CV40" s="380"/>
      <c r="CW40" s="380"/>
      <c r="CX40" s="380"/>
      <c r="CY40" s="380"/>
      <c r="CZ40" s="380"/>
      <c r="DA40" s="380"/>
      <c r="DB40" s="391"/>
      <c r="DC40" s="391"/>
      <c r="DD40" s="380"/>
      <c r="DE40" s="380"/>
      <c r="DF40" s="380"/>
      <c r="DG40" s="380"/>
    </row>
    <row r="41" spans="1:111" s="383" customFormat="1" ht="33" customHeight="1">
      <c r="A41" s="388">
        <v>35</v>
      </c>
      <c r="B41" s="384">
        <v>51607</v>
      </c>
      <c r="C41" s="385" t="s">
        <v>30</v>
      </c>
      <c r="D41" s="376">
        <v>0</v>
      </c>
      <c r="E41" s="376"/>
      <c r="F41" s="386">
        <f t="shared" si="2"/>
        <v>0</v>
      </c>
      <c r="G41" s="376">
        <v>0</v>
      </c>
      <c r="H41" s="376"/>
      <c r="I41" s="377">
        <f t="shared" si="3"/>
        <v>0</v>
      </c>
      <c r="J41" s="376">
        <v>0</v>
      </c>
      <c r="K41" s="376"/>
      <c r="L41" s="377">
        <f t="shared" si="4"/>
        <v>0</v>
      </c>
      <c r="M41" s="376">
        <v>0</v>
      </c>
      <c r="N41" s="376"/>
      <c r="O41" s="377">
        <f t="shared" si="5"/>
        <v>0</v>
      </c>
      <c r="P41" s="376">
        <v>0</v>
      </c>
      <c r="Q41" s="376"/>
      <c r="R41" s="377">
        <f t="shared" si="6"/>
        <v>0</v>
      </c>
      <c r="S41" s="376">
        <v>0</v>
      </c>
      <c r="T41" s="376"/>
      <c r="U41" s="377">
        <f t="shared" si="7"/>
        <v>0</v>
      </c>
      <c r="V41" s="376">
        <f t="shared" si="8"/>
        <v>0</v>
      </c>
      <c r="W41" s="376">
        <f t="shared" si="9"/>
        <v>0</v>
      </c>
      <c r="X41" s="374">
        <f t="shared" si="10"/>
        <v>0</v>
      </c>
      <c r="Y41" s="376">
        <v>0</v>
      </c>
      <c r="Z41" s="376"/>
      <c r="AA41" s="386">
        <f t="shared" si="11"/>
        <v>0</v>
      </c>
      <c r="AB41" s="376">
        <v>0</v>
      </c>
      <c r="AC41" s="376"/>
      <c r="AD41" s="386">
        <f t="shared" si="12"/>
        <v>0</v>
      </c>
      <c r="AE41" s="376">
        <v>0</v>
      </c>
      <c r="AF41" s="376"/>
      <c r="AG41" s="386">
        <f t="shared" si="13"/>
        <v>0</v>
      </c>
      <c r="AH41" s="376">
        <v>0</v>
      </c>
      <c r="AI41" s="376"/>
      <c r="AJ41" s="386">
        <f t="shared" si="14"/>
        <v>0</v>
      </c>
      <c r="AK41" s="376">
        <v>0</v>
      </c>
      <c r="AL41" s="376"/>
      <c r="AM41" s="377">
        <f t="shared" si="15"/>
        <v>0</v>
      </c>
      <c r="AN41" s="400">
        <v>0</v>
      </c>
      <c r="AO41" s="376"/>
      <c r="AP41" s="375">
        <f t="shared" si="16"/>
        <v>0</v>
      </c>
      <c r="AQ41" s="373">
        <f t="shared" si="0"/>
        <v>0</v>
      </c>
      <c r="AR41" s="374">
        <f t="shared" si="17"/>
        <v>0</v>
      </c>
      <c r="AS41" s="375">
        <f t="shared" si="18"/>
        <v>0</v>
      </c>
      <c r="AT41" s="373">
        <f t="shared" si="1"/>
        <v>0</v>
      </c>
      <c r="AU41" s="374">
        <f t="shared" si="19"/>
        <v>0</v>
      </c>
      <c r="AV41" s="375">
        <f t="shared" si="20"/>
        <v>0</v>
      </c>
      <c r="AW41" s="380"/>
      <c r="AX41" s="380"/>
      <c r="AY41" s="380"/>
      <c r="AZ41" s="380"/>
      <c r="BA41" s="380"/>
      <c r="BB41" s="380"/>
      <c r="BC41" s="380"/>
      <c r="BD41" s="380"/>
      <c r="BE41" s="380"/>
      <c r="BF41" s="380"/>
      <c r="BG41" s="380"/>
      <c r="BH41" s="380"/>
      <c r="BI41" s="380"/>
      <c r="BJ41" s="380"/>
      <c r="BK41" s="380"/>
      <c r="BL41" s="380"/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  <c r="CG41" s="380"/>
      <c r="CH41" s="380"/>
      <c r="CI41" s="380"/>
      <c r="CJ41" s="380"/>
      <c r="CK41" s="380"/>
      <c r="CL41" s="380"/>
      <c r="CM41" s="380"/>
      <c r="CN41" s="380"/>
      <c r="CO41" s="380"/>
      <c r="CP41" s="380"/>
      <c r="CQ41" s="380"/>
      <c r="CR41" s="380"/>
      <c r="CS41" s="380"/>
      <c r="CT41" s="380"/>
      <c r="CU41" s="380"/>
      <c r="CV41" s="380"/>
      <c r="CW41" s="380"/>
      <c r="CX41" s="380"/>
      <c r="CY41" s="380"/>
      <c r="CZ41" s="380"/>
      <c r="DA41" s="380"/>
      <c r="DB41" s="391"/>
      <c r="DC41" s="391"/>
      <c r="DD41" s="380"/>
      <c r="DE41" s="380"/>
      <c r="DF41" s="380"/>
      <c r="DG41" s="380"/>
    </row>
    <row r="42" spans="1:111" s="383" customFormat="1" ht="33" customHeight="1">
      <c r="A42" s="388">
        <v>36</v>
      </c>
      <c r="B42" s="384">
        <v>51608</v>
      </c>
      <c r="C42" s="385" t="s">
        <v>31</v>
      </c>
      <c r="D42" s="376">
        <v>0</v>
      </c>
      <c r="E42" s="376"/>
      <c r="F42" s="386">
        <f t="shared" si="2"/>
        <v>0</v>
      </c>
      <c r="G42" s="376">
        <v>0</v>
      </c>
      <c r="H42" s="376"/>
      <c r="I42" s="377">
        <f t="shared" si="3"/>
        <v>0</v>
      </c>
      <c r="J42" s="376">
        <v>0</v>
      </c>
      <c r="K42" s="376"/>
      <c r="L42" s="377">
        <f t="shared" si="4"/>
        <v>0</v>
      </c>
      <c r="M42" s="376">
        <v>0</v>
      </c>
      <c r="N42" s="376"/>
      <c r="O42" s="377">
        <f t="shared" si="5"/>
        <v>0</v>
      </c>
      <c r="P42" s="376">
        <v>0</v>
      </c>
      <c r="Q42" s="376"/>
      <c r="R42" s="377">
        <f t="shared" si="6"/>
        <v>0</v>
      </c>
      <c r="S42" s="376">
        <v>0</v>
      </c>
      <c r="T42" s="376"/>
      <c r="U42" s="377">
        <f t="shared" si="7"/>
        <v>0</v>
      </c>
      <c r="V42" s="376">
        <f t="shared" si="8"/>
        <v>0</v>
      </c>
      <c r="W42" s="376">
        <f t="shared" si="9"/>
        <v>0</v>
      </c>
      <c r="X42" s="374">
        <f t="shared" si="10"/>
        <v>0</v>
      </c>
      <c r="Y42" s="376">
        <v>0</v>
      </c>
      <c r="Z42" s="376"/>
      <c r="AA42" s="386">
        <f t="shared" si="11"/>
        <v>0</v>
      </c>
      <c r="AB42" s="376">
        <v>0</v>
      </c>
      <c r="AC42" s="376"/>
      <c r="AD42" s="386">
        <f t="shared" si="12"/>
        <v>0</v>
      </c>
      <c r="AE42" s="376">
        <v>0</v>
      </c>
      <c r="AF42" s="376"/>
      <c r="AG42" s="386">
        <f t="shared" si="13"/>
        <v>0</v>
      </c>
      <c r="AH42" s="376">
        <v>0</v>
      </c>
      <c r="AI42" s="376"/>
      <c r="AJ42" s="386">
        <f t="shared" si="14"/>
        <v>0</v>
      </c>
      <c r="AK42" s="376">
        <v>0</v>
      </c>
      <c r="AL42" s="376"/>
      <c r="AM42" s="377">
        <f t="shared" si="15"/>
        <v>0</v>
      </c>
      <c r="AN42" s="400">
        <v>0</v>
      </c>
      <c r="AO42" s="376"/>
      <c r="AP42" s="375">
        <f t="shared" si="16"/>
        <v>0</v>
      </c>
      <c r="AQ42" s="373">
        <f t="shared" si="0"/>
        <v>0</v>
      </c>
      <c r="AR42" s="374">
        <f t="shared" si="17"/>
        <v>0</v>
      </c>
      <c r="AS42" s="375">
        <f t="shared" si="18"/>
        <v>0</v>
      </c>
      <c r="AT42" s="373">
        <f t="shared" si="1"/>
        <v>0</v>
      </c>
      <c r="AU42" s="374">
        <f t="shared" si="19"/>
        <v>0</v>
      </c>
      <c r="AV42" s="375">
        <f t="shared" si="20"/>
        <v>0</v>
      </c>
      <c r="AW42" s="380"/>
      <c r="AX42" s="380"/>
      <c r="AY42" s="380"/>
      <c r="AZ42" s="380"/>
      <c r="BA42" s="380"/>
      <c r="BB42" s="380"/>
      <c r="BC42" s="380"/>
      <c r="BD42" s="380"/>
      <c r="BE42" s="380"/>
      <c r="BF42" s="380"/>
      <c r="BG42" s="380"/>
      <c r="BH42" s="380"/>
      <c r="BI42" s="380"/>
      <c r="BJ42" s="380"/>
      <c r="BK42" s="380"/>
      <c r="BL42" s="380"/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  <c r="CG42" s="380"/>
      <c r="CH42" s="380"/>
      <c r="CI42" s="380"/>
      <c r="CJ42" s="380"/>
      <c r="CK42" s="380"/>
      <c r="CL42" s="380"/>
      <c r="CM42" s="380"/>
      <c r="CN42" s="380"/>
      <c r="CO42" s="380"/>
      <c r="CP42" s="380"/>
      <c r="CQ42" s="380"/>
      <c r="CR42" s="380"/>
      <c r="CS42" s="380"/>
      <c r="CT42" s="380"/>
      <c r="CU42" s="380"/>
      <c r="CV42" s="380"/>
      <c r="CW42" s="380"/>
      <c r="CX42" s="380"/>
      <c r="CY42" s="380"/>
      <c r="CZ42" s="380"/>
      <c r="DA42" s="380"/>
      <c r="DB42" s="391"/>
      <c r="DC42" s="391"/>
      <c r="DD42" s="380"/>
      <c r="DE42" s="380"/>
      <c r="DF42" s="380"/>
      <c r="DG42" s="380"/>
    </row>
    <row r="43" spans="1:111" s="383" customFormat="1" ht="33" customHeight="1">
      <c r="A43" s="388">
        <v>37</v>
      </c>
      <c r="B43" s="384">
        <v>51609</v>
      </c>
      <c r="C43" s="385" t="s">
        <v>89</v>
      </c>
      <c r="D43" s="376">
        <v>0</v>
      </c>
      <c r="E43" s="376"/>
      <c r="F43" s="386">
        <f t="shared" si="2"/>
        <v>0</v>
      </c>
      <c r="G43" s="376">
        <v>0</v>
      </c>
      <c r="H43" s="376"/>
      <c r="I43" s="377">
        <f t="shared" si="3"/>
        <v>0</v>
      </c>
      <c r="J43" s="376">
        <v>0</v>
      </c>
      <c r="K43" s="376"/>
      <c r="L43" s="377">
        <f t="shared" si="4"/>
        <v>0</v>
      </c>
      <c r="M43" s="376">
        <v>0</v>
      </c>
      <c r="N43" s="376"/>
      <c r="O43" s="377">
        <f t="shared" si="5"/>
        <v>0</v>
      </c>
      <c r="P43" s="376">
        <v>0</v>
      </c>
      <c r="Q43" s="376"/>
      <c r="R43" s="377">
        <f t="shared" si="6"/>
        <v>0</v>
      </c>
      <c r="S43" s="376">
        <v>0</v>
      </c>
      <c r="T43" s="376"/>
      <c r="U43" s="377">
        <f t="shared" si="7"/>
        <v>0</v>
      </c>
      <c r="V43" s="376">
        <f t="shared" si="8"/>
        <v>0</v>
      </c>
      <c r="W43" s="376">
        <f t="shared" si="9"/>
        <v>0</v>
      </c>
      <c r="X43" s="374">
        <f t="shared" si="10"/>
        <v>0</v>
      </c>
      <c r="Y43" s="376">
        <v>0</v>
      </c>
      <c r="Z43" s="376"/>
      <c r="AA43" s="386">
        <f t="shared" si="11"/>
        <v>0</v>
      </c>
      <c r="AB43" s="376">
        <v>0</v>
      </c>
      <c r="AC43" s="376"/>
      <c r="AD43" s="386">
        <f t="shared" si="12"/>
        <v>0</v>
      </c>
      <c r="AE43" s="376">
        <v>0</v>
      </c>
      <c r="AF43" s="376"/>
      <c r="AG43" s="386">
        <f t="shared" si="13"/>
        <v>0</v>
      </c>
      <c r="AH43" s="376">
        <v>0</v>
      </c>
      <c r="AI43" s="376"/>
      <c r="AJ43" s="386">
        <f t="shared" si="14"/>
        <v>0</v>
      </c>
      <c r="AK43" s="376">
        <v>0</v>
      </c>
      <c r="AL43" s="376"/>
      <c r="AM43" s="377">
        <f t="shared" si="15"/>
        <v>0</v>
      </c>
      <c r="AN43" s="400">
        <v>0</v>
      </c>
      <c r="AO43" s="376"/>
      <c r="AP43" s="375">
        <f t="shared" si="16"/>
        <v>0</v>
      </c>
      <c r="AQ43" s="373">
        <f t="shared" si="0"/>
        <v>0</v>
      </c>
      <c r="AR43" s="374">
        <f t="shared" si="17"/>
        <v>0</v>
      </c>
      <c r="AS43" s="375">
        <f t="shared" si="18"/>
        <v>0</v>
      </c>
      <c r="AT43" s="373">
        <f t="shared" si="1"/>
        <v>0</v>
      </c>
      <c r="AU43" s="374">
        <f t="shared" si="19"/>
        <v>0</v>
      </c>
      <c r="AV43" s="375">
        <f t="shared" si="20"/>
        <v>0</v>
      </c>
      <c r="AW43" s="380"/>
      <c r="AX43" s="380"/>
      <c r="AY43" s="380"/>
      <c r="AZ43" s="380"/>
      <c r="BA43" s="380"/>
      <c r="BB43" s="380"/>
      <c r="BC43" s="380"/>
      <c r="BD43" s="380"/>
      <c r="BE43" s="380"/>
      <c r="BF43" s="380"/>
      <c r="BG43" s="380"/>
      <c r="BH43" s="380"/>
      <c r="BI43" s="380"/>
      <c r="BJ43" s="380"/>
      <c r="BK43" s="380"/>
      <c r="BL43" s="380"/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  <c r="CG43" s="380"/>
      <c r="CH43" s="380"/>
      <c r="CI43" s="380"/>
      <c r="CJ43" s="380"/>
      <c r="CK43" s="380"/>
      <c r="CL43" s="380"/>
      <c r="CM43" s="380"/>
      <c r="CN43" s="380"/>
      <c r="CO43" s="380"/>
      <c r="CP43" s="380"/>
      <c r="CQ43" s="380"/>
      <c r="CR43" s="380"/>
      <c r="CS43" s="380"/>
      <c r="CT43" s="380"/>
      <c r="CU43" s="380"/>
      <c r="CV43" s="380"/>
      <c r="CW43" s="380"/>
      <c r="CX43" s="380"/>
      <c r="CY43" s="380"/>
      <c r="CZ43" s="380"/>
      <c r="DA43" s="380"/>
      <c r="DB43" s="391"/>
      <c r="DC43" s="391"/>
      <c r="DD43" s="380"/>
      <c r="DE43" s="380"/>
      <c r="DF43" s="380"/>
      <c r="DG43" s="380"/>
    </row>
    <row r="44" spans="1:111" s="383" customFormat="1" ht="33" customHeight="1">
      <c r="A44" s="388">
        <v>38</v>
      </c>
      <c r="B44" s="384">
        <v>51610</v>
      </c>
      <c r="C44" s="385" t="s">
        <v>32</v>
      </c>
      <c r="D44" s="376">
        <v>0</v>
      </c>
      <c r="E44" s="376"/>
      <c r="F44" s="386">
        <f t="shared" si="2"/>
        <v>0</v>
      </c>
      <c r="G44" s="376">
        <v>0</v>
      </c>
      <c r="H44" s="376"/>
      <c r="I44" s="377">
        <f t="shared" si="3"/>
        <v>0</v>
      </c>
      <c r="J44" s="376">
        <v>0</v>
      </c>
      <c r="K44" s="376"/>
      <c r="L44" s="377">
        <f t="shared" si="4"/>
        <v>0</v>
      </c>
      <c r="M44" s="376">
        <v>0</v>
      </c>
      <c r="N44" s="376"/>
      <c r="O44" s="377">
        <f t="shared" si="5"/>
        <v>0</v>
      </c>
      <c r="P44" s="376">
        <v>0</v>
      </c>
      <c r="Q44" s="376"/>
      <c r="R44" s="377">
        <f t="shared" si="6"/>
        <v>0</v>
      </c>
      <c r="S44" s="376">
        <v>0</v>
      </c>
      <c r="T44" s="376"/>
      <c r="U44" s="377">
        <f t="shared" si="7"/>
        <v>0</v>
      </c>
      <c r="V44" s="376">
        <f t="shared" si="8"/>
        <v>0</v>
      </c>
      <c r="W44" s="376">
        <f t="shared" si="9"/>
        <v>0</v>
      </c>
      <c r="X44" s="374">
        <f t="shared" si="10"/>
        <v>0</v>
      </c>
      <c r="Y44" s="376">
        <v>0</v>
      </c>
      <c r="Z44" s="376"/>
      <c r="AA44" s="386">
        <f t="shared" si="11"/>
        <v>0</v>
      </c>
      <c r="AB44" s="376">
        <v>0</v>
      </c>
      <c r="AC44" s="376"/>
      <c r="AD44" s="386">
        <f t="shared" si="12"/>
        <v>0</v>
      </c>
      <c r="AE44" s="376">
        <v>0</v>
      </c>
      <c r="AF44" s="376"/>
      <c r="AG44" s="386">
        <f t="shared" si="13"/>
        <v>0</v>
      </c>
      <c r="AH44" s="376">
        <v>0</v>
      </c>
      <c r="AI44" s="376"/>
      <c r="AJ44" s="386">
        <f t="shared" si="14"/>
        <v>0</v>
      </c>
      <c r="AK44" s="376">
        <v>0</v>
      </c>
      <c r="AL44" s="376"/>
      <c r="AM44" s="377">
        <f t="shared" si="15"/>
        <v>0</v>
      </c>
      <c r="AN44" s="400">
        <v>0</v>
      </c>
      <c r="AO44" s="376"/>
      <c r="AP44" s="375">
        <f t="shared" si="16"/>
        <v>0</v>
      </c>
      <c r="AQ44" s="373">
        <f t="shared" si="0"/>
        <v>0</v>
      </c>
      <c r="AR44" s="374">
        <f t="shared" si="17"/>
        <v>0</v>
      </c>
      <c r="AS44" s="375">
        <f t="shared" si="18"/>
        <v>0</v>
      </c>
      <c r="AT44" s="373">
        <f t="shared" si="1"/>
        <v>0</v>
      </c>
      <c r="AU44" s="374">
        <f t="shared" si="19"/>
        <v>0</v>
      </c>
      <c r="AV44" s="375">
        <f t="shared" si="20"/>
        <v>0</v>
      </c>
      <c r="AW44" s="380"/>
      <c r="AX44" s="380"/>
      <c r="AY44" s="380"/>
      <c r="AZ44" s="380"/>
      <c r="BA44" s="380"/>
      <c r="BB44" s="380"/>
      <c r="BC44" s="380"/>
      <c r="BD44" s="380"/>
      <c r="BE44" s="380"/>
      <c r="BF44" s="380"/>
      <c r="BG44" s="380"/>
      <c r="BH44" s="380"/>
      <c r="BI44" s="380"/>
      <c r="BJ44" s="380"/>
      <c r="BK44" s="380"/>
      <c r="BL44" s="380"/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  <c r="CG44" s="380"/>
      <c r="CH44" s="380"/>
      <c r="CI44" s="380"/>
      <c r="CJ44" s="380"/>
      <c r="CK44" s="380"/>
      <c r="CL44" s="380"/>
      <c r="CM44" s="380"/>
      <c r="CN44" s="380"/>
      <c r="CO44" s="380"/>
      <c r="CP44" s="380"/>
      <c r="CQ44" s="380"/>
      <c r="CR44" s="380"/>
      <c r="CS44" s="380"/>
      <c r="CT44" s="380"/>
      <c r="CU44" s="380"/>
      <c r="CV44" s="380"/>
      <c r="CW44" s="380"/>
      <c r="CX44" s="380"/>
      <c r="CY44" s="380"/>
      <c r="CZ44" s="380"/>
      <c r="DA44" s="380"/>
      <c r="DB44" s="391"/>
      <c r="DC44" s="391"/>
      <c r="DD44" s="380"/>
      <c r="DE44" s="380"/>
      <c r="DF44" s="380"/>
      <c r="DG44" s="380"/>
    </row>
    <row r="45" spans="1:111" s="383" customFormat="1" ht="33" customHeight="1">
      <c r="A45" s="388">
        <v>39</v>
      </c>
      <c r="B45" s="384">
        <v>51611</v>
      </c>
      <c r="C45" s="385" t="s">
        <v>33</v>
      </c>
      <c r="D45" s="376">
        <v>0</v>
      </c>
      <c r="E45" s="376"/>
      <c r="F45" s="386">
        <f t="shared" si="2"/>
        <v>0</v>
      </c>
      <c r="G45" s="376">
        <v>0</v>
      </c>
      <c r="H45" s="376"/>
      <c r="I45" s="377">
        <f t="shared" si="3"/>
        <v>0</v>
      </c>
      <c r="J45" s="376">
        <v>0</v>
      </c>
      <c r="K45" s="376"/>
      <c r="L45" s="377">
        <f t="shared" si="4"/>
        <v>0</v>
      </c>
      <c r="M45" s="376">
        <v>0</v>
      </c>
      <c r="N45" s="376"/>
      <c r="O45" s="377">
        <f t="shared" si="5"/>
        <v>0</v>
      </c>
      <c r="P45" s="376">
        <v>0</v>
      </c>
      <c r="Q45" s="376"/>
      <c r="R45" s="377">
        <f t="shared" si="6"/>
        <v>0</v>
      </c>
      <c r="S45" s="376">
        <v>0</v>
      </c>
      <c r="T45" s="376"/>
      <c r="U45" s="377">
        <f t="shared" si="7"/>
        <v>0</v>
      </c>
      <c r="V45" s="376">
        <f t="shared" si="8"/>
        <v>0</v>
      </c>
      <c r="W45" s="376">
        <f t="shared" si="9"/>
        <v>0</v>
      </c>
      <c r="X45" s="374">
        <f t="shared" si="10"/>
        <v>0</v>
      </c>
      <c r="Y45" s="376">
        <v>0</v>
      </c>
      <c r="Z45" s="376"/>
      <c r="AA45" s="386">
        <f t="shared" si="11"/>
        <v>0</v>
      </c>
      <c r="AB45" s="376">
        <v>0</v>
      </c>
      <c r="AC45" s="376"/>
      <c r="AD45" s="386">
        <f t="shared" si="12"/>
        <v>0</v>
      </c>
      <c r="AE45" s="376">
        <v>0</v>
      </c>
      <c r="AF45" s="376"/>
      <c r="AG45" s="386">
        <f t="shared" si="13"/>
        <v>0</v>
      </c>
      <c r="AH45" s="376">
        <v>0</v>
      </c>
      <c r="AI45" s="376"/>
      <c r="AJ45" s="386">
        <f t="shared" si="14"/>
        <v>0</v>
      </c>
      <c r="AK45" s="376">
        <v>0</v>
      </c>
      <c r="AL45" s="376"/>
      <c r="AM45" s="377">
        <f t="shared" si="15"/>
        <v>0</v>
      </c>
      <c r="AN45" s="400">
        <v>0</v>
      </c>
      <c r="AO45" s="376"/>
      <c r="AP45" s="375">
        <f t="shared" si="16"/>
        <v>0</v>
      </c>
      <c r="AQ45" s="373">
        <f t="shared" si="0"/>
        <v>0</v>
      </c>
      <c r="AR45" s="374">
        <f t="shared" si="17"/>
        <v>0</v>
      </c>
      <c r="AS45" s="375">
        <f t="shared" si="18"/>
        <v>0</v>
      </c>
      <c r="AT45" s="373">
        <f t="shared" si="1"/>
        <v>0</v>
      </c>
      <c r="AU45" s="374">
        <f t="shared" si="19"/>
        <v>0</v>
      </c>
      <c r="AV45" s="375">
        <f t="shared" si="20"/>
        <v>0</v>
      </c>
      <c r="AW45" s="380"/>
      <c r="AX45" s="380"/>
      <c r="AY45" s="380"/>
      <c r="AZ45" s="380"/>
      <c r="BA45" s="380"/>
      <c r="BB45" s="380"/>
      <c r="BC45" s="380"/>
      <c r="BD45" s="380"/>
      <c r="BE45" s="380"/>
      <c r="BF45" s="380"/>
      <c r="BG45" s="380"/>
      <c r="BH45" s="380"/>
      <c r="BI45" s="380"/>
      <c r="BJ45" s="380"/>
      <c r="BK45" s="380"/>
      <c r="BL45" s="380"/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  <c r="CG45" s="380"/>
      <c r="CH45" s="380"/>
      <c r="CI45" s="380"/>
      <c r="CJ45" s="380"/>
      <c r="CK45" s="380"/>
      <c r="CL45" s="380"/>
      <c r="CM45" s="380"/>
      <c r="CN45" s="380"/>
      <c r="CO45" s="380"/>
      <c r="CP45" s="380"/>
      <c r="CQ45" s="380"/>
      <c r="CR45" s="380"/>
      <c r="CS45" s="380"/>
      <c r="CT45" s="380"/>
      <c r="CU45" s="380"/>
      <c r="CV45" s="380"/>
      <c r="CW45" s="380"/>
      <c r="CX45" s="380"/>
      <c r="CY45" s="380"/>
      <c r="CZ45" s="380"/>
      <c r="DA45" s="380"/>
      <c r="DB45" s="391"/>
      <c r="DC45" s="391"/>
      <c r="DD45" s="380"/>
      <c r="DE45" s="380"/>
      <c r="DF45" s="380"/>
      <c r="DG45" s="380"/>
    </row>
    <row r="46" spans="1:111" s="383" customFormat="1" ht="33" customHeight="1">
      <c r="A46" s="388">
        <v>40</v>
      </c>
      <c r="B46" s="384">
        <v>51612</v>
      </c>
      <c r="C46" s="385" t="s">
        <v>34</v>
      </c>
      <c r="D46" s="376">
        <v>0</v>
      </c>
      <c r="E46" s="376"/>
      <c r="F46" s="386">
        <f t="shared" si="2"/>
        <v>0</v>
      </c>
      <c r="G46" s="376">
        <v>0</v>
      </c>
      <c r="H46" s="376"/>
      <c r="I46" s="377">
        <f t="shared" si="3"/>
        <v>0</v>
      </c>
      <c r="J46" s="376">
        <v>0</v>
      </c>
      <c r="K46" s="376"/>
      <c r="L46" s="377">
        <f t="shared" si="4"/>
        <v>0</v>
      </c>
      <c r="M46" s="376">
        <v>0</v>
      </c>
      <c r="N46" s="376"/>
      <c r="O46" s="377">
        <f t="shared" si="5"/>
        <v>0</v>
      </c>
      <c r="P46" s="376">
        <v>0</v>
      </c>
      <c r="Q46" s="376"/>
      <c r="R46" s="377">
        <f t="shared" si="6"/>
        <v>0</v>
      </c>
      <c r="S46" s="376">
        <v>0</v>
      </c>
      <c r="T46" s="376"/>
      <c r="U46" s="377">
        <f t="shared" si="7"/>
        <v>0</v>
      </c>
      <c r="V46" s="376">
        <f t="shared" si="8"/>
        <v>0</v>
      </c>
      <c r="W46" s="376">
        <f t="shared" si="9"/>
        <v>0</v>
      </c>
      <c r="X46" s="374">
        <f t="shared" si="10"/>
        <v>0</v>
      </c>
      <c r="Y46" s="376">
        <v>0</v>
      </c>
      <c r="Z46" s="376"/>
      <c r="AA46" s="386">
        <f t="shared" si="11"/>
        <v>0</v>
      </c>
      <c r="AB46" s="376">
        <v>0</v>
      </c>
      <c r="AC46" s="376"/>
      <c r="AD46" s="386">
        <f t="shared" si="12"/>
        <v>0</v>
      </c>
      <c r="AE46" s="376">
        <v>0</v>
      </c>
      <c r="AF46" s="376"/>
      <c r="AG46" s="386">
        <f t="shared" si="13"/>
        <v>0</v>
      </c>
      <c r="AH46" s="376">
        <v>0</v>
      </c>
      <c r="AI46" s="376"/>
      <c r="AJ46" s="386">
        <f t="shared" si="14"/>
        <v>0</v>
      </c>
      <c r="AK46" s="376">
        <v>0</v>
      </c>
      <c r="AL46" s="376"/>
      <c r="AM46" s="377">
        <f t="shared" si="15"/>
        <v>0</v>
      </c>
      <c r="AN46" s="400">
        <v>0</v>
      </c>
      <c r="AO46" s="376"/>
      <c r="AP46" s="375">
        <f t="shared" si="16"/>
        <v>0</v>
      </c>
      <c r="AQ46" s="373">
        <f t="shared" si="0"/>
        <v>0</v>
      </c>
      <c r="AR46" s="374">
        <f t="shared" si="17"/>
        <v>0</v>
      </c>
      <c r="AS46" s="375">
        <f t="shared" si="18"/>
        <v>0</v>
      </c>
      <c r="AT46" s="373">
        <f t="shared" si="1"/>
        <v>0</v>
      </c>
      <c r="AU46" s="374">
        <f t="shared" si="19"/>
        <v>0</v>
      </c>
      <c r="AV46" s="375">
        <f t="shared" si="20"/>
        <v>0</v>
      </c>
      <c r="AW46" s="380"/>
      <c r="AX46" s="380"/>
      <c r="AY46" s="380"/>
      <c r="AZ46" s="380"/>
      <c r="BA46" s="380"/>
      <c r="BB46" s="380"/>
      <c r="BC46" s="380"/>
      <c r="BD46" s="380"/>
      <c r="BE46" s="380"/>
      <c r="BF46" s="380"/>
      <c r="BG46" s="380"/>
      <c r="BH46" s="380"/>
      <c r="BI46" s="380"/>
      <c r="BJ46" s="380"/>
      <c r="BK46" s="380"/>
      <c r="BL46" s="380"/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  <c r="CG46" s="380"/>
      <c r="CH46" s="380"/>
      <c r="CI46" s="380"/>
      <c r="CJ46" s="380"/>
      <c r="CK46" s="380"/>
      <c r="CL46" s="380"/>
      <c r="CM46" s="380"/>
      <c r="CN46" s="380"/>
      <c r="CO46" s="380"/>
      <c r="CP46" s="380"/>
      <c r="CQ46" s="380"/>
      <c r="CR46" s="380"/>
      <c r="CS46" s="380"/>
      <c r="CT46" s="380"/>
      <c r="CU46" s="380"/>
      <c r="CV46" s="380"/>
      <c r="CW46" s="380"/>
      <c r="CX46" s="380"/>
      <c r="CY46" s="380"/>
      <c r="CZ46" s="380"/>
      <c r="DA46" s="380"/>
      <c r="DB46" s="391"/>
      <c r="DC46" s="391"/>
      <c r="DD46" s="380"/>
      <c r="DE46" s="380"/>
      <c r="DF46" s="380"/>
      <c r="DG46" s="380"/>
    </row>
    <row r="47" spans="1:111" s="383" customFormat="1" ht="33" customHeight="1">
      <c r="A47" s="388">
        <v>41</v>
      </c>
      <c r="B47" s="384">
        <v>51613</v>
      </c>
      <c r="C47" s="385" t="s">
        <v>61</v>
      </c>
      <c r="D47" s="376">
        <v>0</v>
      </c>
      <c r="E47" s="376"/>
      <c r="F47" s="386">
        <f t="shared" si="2"/>
        <v>0</v>
      </c>
      <c r="G47" s="376">
        <v>0</v>
      </c>
      <c r="H47" s="376"/>
      <c r="I47" s="377">
        <f t="shared" si="3"/>
        <v>0</v>
      </c>
      <c r="J47" s="376">
        <v>0</v>
      </c>
      <c r="K47" s="376"/>
      <c r="L47" s="377">
        <f t="shared" si="4"/>
        <v>0</v>
      </c>
      <c r="M47" s="376">
        <v>0</v>
      </c>
      <c r="N47" s="376"/>
      <c r="O47" s="377">
        <f t="shared" si="5"/>
        <v>0</v>
      </c>
      <c r="P47" s="376">
        <v>0</v>
      </c>
      <c r="Q47" s="376"/>
      <c r="R47" s="377">
        <f t="shared" si="6"/>
        <v>0</v>
      </c>
      <c r="S47" s="376">
        <v>0</v>
      </c>
      <c r="T47" s="376"/>
      <c r="U47" s="377">
        <f t="shared" si="7"/>
        <v>0</v>
      </c>
      <c r="V47" s="376">
        <f t="shared" si="8"/>
        <v>0</v>
      </c>
      <c r="W47" s="376">
        <f t="shared" si="9"/>
        <v>0</v>
      </c>
      <c r="X47" s="374">
        <f t="shared" si="10"/>
        <v>0</v>
      </c>
      <c r="Y47" s="376">
        <v>0</v>
      </c>
      <c r="Z47" s="376"/>
      <c r="AA47" s="386">
        <f t="shared" si="11"/>
        <v>0</v>
      </c>
      <c r="AB47" s="376">
        <v>0</v>
      </c>
      <c r="AC47" s="376"/>
      <c r="AD47" s="386">
        <f t="shared" si="12"/>
        <v>0</v>
      </c>
      <c r="AE47" s="376">
        <v>0</v>
      </c>
      <c r="AF47" s="376"/>
      <c r="AG47" s="386">
        <f t="shared" si="13"/>
        <v>0</v>
      </c>
      <c r="AH47" s="376">
        <v>0</v>
      </c>
      <c r="AI47" s="376"/>
      <c r="AJ47" s="386">
        <f t="shared" si="14"/>
        <v>0</v>
      </c>
      <c r="AK47" s="376">
        <v>0</v>
      </c>
      <c r="AL47" s="376"/>
      <c r="AM47" s="377">
        <f t="shared" si="15"/>
        <v>0</v>
      </c>
      <c r="AN47" s="400">
        <v>0</v>
      </c>
      <c r="AO47" s="376"/>
      <c r="AP47" s="375">
        <f t="shared" si="16"/>
        <v>0</v>
      </c>
      <c r="AQ47" s="373">
        <f t="shared" si="0"/>
        <v>0</v>
      </c>
      <c r="AR47" s="374">
        <f t="shared" si="17"/>
        <v>0</v>
      </c>
      <c r="AS47" s="375">
        <f t="shared" si="18"/>
        <v>0</v>
      </c>
      <c r="AT47" s="373">
        <f t="shared" si="1"/>
        <v>0</v>
      </c>
      <c r="AU47" s="374">
        <f t="shared" si="19"/>
        <v>0</v>
      </c>
      <c r="AV47" s="375">
        <f t="shared" si="20"/>
        <v>0</v>
      </c>
      <c r="AW47" s="380"/>
      <c r="AX47" s="380"/>
      <c r="AY47" s="380"/>
      <c r="AZ47" s="380"/>
      <c r="BA47" s="380"/>
      <c r="BB47" s="380"/>
      <c r="BC47" s="380"/>
      <c r="BD47" s="380"/>
      <c r="BE47" s="380"/>
      <c r="BF47" s="380"/>
      <c r="BG47" s="380"/>
      <c r="BH47" s="380"/>
      <c r="BI47" s="380"/>
      <c r="BJ47" s="380"/>
      <c r="BK47" s="380"/>
      <c r="BL47" s="380"/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  <c r="CG47" s="380"/>
      <c r="CH47" s="380"/>
      <c r="CI47" s="380"/>
      <c r="CJ47" s="380"/>
      <c r="CK47" s="380"/>
      <c r="CL47" s="380"/>
      <c r="CM47" s="380"/>
      <c r="CN47" s="380"/>
      <c r="CO47" s="380"/>
      <c r="CP47" s="380"/>
      <c r="CQ47" s="380"/>
      <c r="CR47" s="380"/>
      <c r="CS47" s="380"/>
      <c r="CT47" s="380"/>
      <c r="CU47" s="380"/>
      <c r="CV47" s="380"/>
      <c r="CW47" s="380"/>
      <c r="CX47" s="380"/>
      <c r="CY47" s="380"/>
      <c r="CZ47" s="380"/>
      <c r="DA47" s="380"/>
      <c r="DB47" s="391"/>
      <c r="DC47" s="391"/>
      <c r="DD47" s="380"/>
      <c r="DE47" s="380"/>
      <c r="DF47" s="380"/>
      <c r="DG47" s="380"/>
    </row>
    <row r="48" spans="1:111" s="383" customFormat="1" ht="33" customHeight="1">
      <c r="A48" s="388">
        <v>42</v>
      </c>
      <c r="B48" s="384">
        <v>51614</v>
      </c>
      <c r="C48" s="385" t="s">
        <v>42</v>
      </c>
      <c r="D48" s="376">
        <v>0</v>
      </c>
      <c r="E48" s="376"/>
      <c r="F48" s="386">
        <f t="shared" si="2"/>
        <v>0</v>
      </c>
      <c r="G48" s="376">
        <v>0</v>
      </c>
      <c r="H48" s="376"/>
      <c r="I48" s="377">
        <f t="shared" si="3"/>
        <v>0</v>
      </c>
      <c r="J48" s="376">
        <v>0</v>
      </c>
      <c r="K48" s="376"/>
      <c r="L48" s="377">
        <f t="shared" si="4"/>
        <v>0</v>
      </c>
      <c r="M48" s="376">
        <v>0</v>
      </c>
      <c r="N48" s="376"/>
      <c r="O48" s="377">
        <f t="shared" si="5"/>
        <v>0</v>
      </c>
      <c r="P48" s="376">
        <v>0</v>
      </c>
      <c r="Q48" s="376"/>
      <c r="R48" s="377">
        <f t="shared" si="6"/>
        <v>0</v>
      </c>
      <c r="S48" s="376">
        <v>0</v>
      </c>
      <c r="T48" s="376"/>
      <c r="U48" s="377">
        <f t="shared" si="7"/>
        <v>0</v>
      </c>
      <c r="V48" s="376">
        <f t="shared" si="8"/>
        <v>0</v>
      </c>
      <c r="W48" s="376">
        <f t="shared" si="9"/>
        <v>0</v>
      </c>
      <c r="X48" s="374">
        <f t="shared" si="10"/>
        <v>0</v>
      </c>
      <c r="Y48" s="376">
        <v>0</v>
      </c>
      <c r="Z48" s="376"/>
      <c r="AA48" s="386">
        <f t="shared" si="11"/>
        <v>0</v>
      </c>
      <c r="AB48" s="376">
        <v>0</v>
      </c>
      <c r="AC48" s="376"/>
      <c r="AD48" s="386">
        <f t="shared" si="12"/>
        <v>0</v>
      </c>
      <c r="AE48" s="376">
        <v>0</v>
      </c>
      <c r="AF48" s="376"/>
      <c r="AG48" s="386">
        <f t="shared" si="13"/>
        <v>0</v>
      </c>
      <c r="AH48" s="376">
        <v>0</v>
      </c>
      <c r="AI48" s="376"/>
      <c r="AJ48" s="386">
        <f t="shared" si="14"/>
        <v>0</v>
      </c>
      <c r="AK48" s="376">
        <v>0</v>
      </c>
      <c r="AL48" s="376"/>
      <c r="AM48" s="377">
        <f t="shared" si="15"/>
        <v>0</v>
      </c>
      <c r="AN48" s="400">
        <v>0</v>
      </c>
      <c r="AO48" s="376"/>
      <c r="AP48" s="375">
        <f t="shared" si="16"/>
        <v>0</v>
      </c>
      <c r="AQ48" s="373">
        <f t="shared" si="0"/>
        <v>0</v>
      </c>
      <c r="AR48" s="374">
        <f t="shared" si="17"/>
        <v>0</v>
      </c>
      <c r="AS48" s="375">
        <f t="shared" si="18"/>
        <v>0</v>
      </c>
      <c r="AT48" s="373">
        <f t="shared" si="1"/>
        <v>0</v>
      </c>
      <c r="AU48" s="374">
        <f t="shared" si="19"/>
        <v>0</v>
      </c>
      <c r="AV48" s="375">
        <f t="shared" si="20"/>
        <v>0</v>
      </c>
      <c r="AW48" s="380"/>
      <c r="AX48" s="380"/>
      <c r="AY48" s="380"/>
      <c r="AZ48" s="380"/>
      <c r="BA48" s="380"/>
      <c r="BB48" s="380"/>
      <c r="BC48" s="380"/>
      <c r="BD48" s="380"/>
      <c r="BE48" s="380"/>
      <c r="BF48" s="380"/>
      <c r="BG48" s="380"/>
      <c r="BH48" s="380"/>
      <c r="BI48" s="380"/>
      <c r="BJ48" s="380"/>
      <c r="BK48" s="380"/>
      <c r="BL48" s="380"/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  <c r="CG48" s="380"/>
      <c r="CH48" s="380"/>
      <c r="CI48" s="380"/>
      <c r="CJ48" s="380"/>
      <c r="CK48" s="380"/>
      <c r="CL48" s="380"/>
      <c r="CM48" s="380"/>
      <c r="CN48" s="380"/>
      <c r="CO48" s="380"/>
      <c r="CP48" s="380"/>
      <c r="CQ48" s="380"/>
      <c r="CR48" s="380"/>
      <c r="CS48" s="380"/>
      <c r="CT48" s="380"/>
      <c r="CU48" s="380"/>
      <c r="CV48" s="380"/>
      <c r="CW48" s="380"/>
      <c r="CX48" s="380"/>
      <c r="CY48" s="380"/>
      <c r="CZ48" s="380"/>
      <c r="DA48" s="380"/>
      <c r="DB48" s="391"/>
      <c r="DC48" s="391"/>
      <c r="DD48" s="380"/>
      <c r="DE48" s="380"/>
      <c r="DF48" s="380"/>
      <c r="DG48" s="380"/>
    </row>
    <row r="49" spans="1:244" s="383" customFormat="1" ht="33" customHeight="1">
      <c r="A49" s="388">
        <v>43</v>
      </c>
      <c r="B49" s="384">
        <v>51615</v>
      </c>
      <c r="C49" s="385" t="s">
        <v>83</v>
      </c>
      <c r="D49" s="376">
        <v>0</v>
      </c>
      <c r="E49" s="376"/>
      <c r="F49" s="386">
        <f t="shared" si="2"/>
        <v>0</v>
      </c>
      <c r="G49" s="376">
        <v>0</v>
      </c>
      <c r="H49" s="376"/>
      <c r="I49" s="377">
        <f t="shared" si="3"/>
        <v>0</v>
      </c>
      <c r="J49" s="376">
        <v>0</v>
      </c>
      <c r="K49" s="376"/>
      <c r="L49" s="377">
        <f t="shared" si="4"/>
        <v>0</v>
      </c>
      <c r="M49" s="376">
        <v>0</v>
      </c>
      <c r="N49" s="376"/>
      <c r="O49" s="377">
        <f t="shared" si="5"/>
        <v>0</v>
      </c>
      <c r="P49" s="376">
        <v>0</v>
      </c>
      <c r="Q49" s="376"/>
      <c r="R49" s="377">
        <f t="shared" si="6"/>
        <v>0</v>
      </c>
      <c r="S49" s="376">
        <v>0</v>
      </c>
      <c r="T49" s="376"/>
      <c r="U49" s="377">
        <f t="shared" si="7"/>
        <v>0</v>
      </c>
      <c r="V49" s="376">
        <f t="shared" si="8"/>
        <v>0</v>
      </c>
      <c r="W49" s="376">
        <f t="shared" si="9"/>
        <v>0</v>
      </c>
      <c r="X49" s="374">
        <f t="shared" si="10"/>
        <v>0</v>
      </c>
      <c r="Y49" s="376">
        <v>0</v>
      </c>
      <c r="Z49" s="376"/>
      <c r="AA49" s="386">
        <f t="shared" si="11"/>
        <v>0</v>
      </c>
      <c r="AB49" s="376">
        <v>0</v>
      </c>
      <c r="AC49" s="376"/>
      <c r="AD49" s="386">
        <f t="shared" si="12"/>
        <v>0</v>
      </c>
      <c r="AE49" s="376">
        <v>0</v>
      </c>
      <c r="AF49" s="376"/>
      <c r="AG49" s="386">
        <f t="shared" si="13"/>
        <v>0</v>
      </c>
      <c r="AH49" s="376">
        <v>0</v>
      </c>
      <c r="AI49" s="376"/>
      <c r="AJ49" s="386">
        <f t="shared" si="14"/>
        <v>0</v>
      </c>
      <c r="AK49" s="376">
        <v>0</v>
      </c>
      <c r="AL49" s="376"/>
      <c r="AM49" s="377">
        <f t="shared" si="15"/>
        <v>0</v>
      </c>
      <c r="AN49" s="400">
        <v>0</v>
      </c>
      <c r="AO49" s="376"/>
      <c r="AP49" s="375">
        <f t="shared" si="16"/>
        <v>0</v>
      </c>
      <c r="AQ49" s="373">
        <f t="shared" si="0"/>
        <v>0</v>
      </c>
      <c r="AR49" s="374">
        <f t="shared" si="17"/>
        <v>0</v>
      </c>
      <c r="AS49" s="375">
        <f t="shared" si="18"/>
        <v>0</v>
      </c>
      <c r="AT49" s="373">
        <f t="shared" si="1"/>
        <v>0</v>
      </c>
      <c r="AU49" s="374">
        <f t="shared" si="19"/>
        <v>0</v>
      </c>
      <c r="AV49" s="375">
        <f t="shared" si="20"/>
        <v>0</v>
      </c>
      <c r="AW49" s="380"/>
      <c r="AX49" s="380"/>
      <c r="AY49" s="380"/>
      <c r="AZ49" s="380"/>
      <c r="BA49" s="380"/>
      <c r="BB49" s="380"/>
      <c r="BC49" s="380"/>
      <c r="BD49" s="380"/>
      <c r="BE49" s="380"/>
      <c r="BF49" s="380"/>
      <c r="BG49" s="380"/>
      <c r="BH49" s="380"/>
      <c r="BI49" s="380"/>
      <c r="BJ49" s="380"/>
      <c r="BK49" s="380"/>
      <c r="BL49" s="380"/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  <c r="CG49" s="380"/>
      <c r="CH49" s="380"/>
      <c r="CI49" s="380"/>
      <c r="CJ49" s="380"/>
      <c r="CK49" s="380"/>
      <c r="CL49" s="380"/>
      <c r="CM49" s="380"/>
      <c r="CN49" s="380"/>
      <c r="CO49" s="380"/>
      <c r="CP49" s="380"/>
      <c r="CQ49" s="380"/>
      <c r="CR49" s="380"/>
      <c r="CS49" s="380"/>
      <c r="CT49" s="380"/>
      <c r="CU49" s="380"/>
      <c r="CV49" s="380"/>
      <c r="CW49" s="380"/>
      <c r="CX49" s="380"/>
      <c r="CY49" s="380"/>
      <c r="CZ49" s="380"/>
      <c r="DA49" s="380"/>
      <c r="DB49" s="391"/>
      <c r="DC49" s="391"/>
      <c r="DD49" s="380"/>
      <c r="DE49" s="380"/>
      <c r="DF49" s="380"/>
      <c r="DG49" s="380"/>
    </row>
    <row r="50" spans="1:244" s="383" customFormat="1" ht="33" customHeight="1">
      <c r="A50" s="388">
        <v>44</v>
      </c>
      <c r="B50" s="384">
        <v>51616</v>
      </c>
      <c r="C50" s="385" t="s">
        <v>35</v>
      </c>
      <c r="D50" s="376">
        <v>0</v>
      </c>
      <c r="E50" s="376"/>
      <c r="F50" s="386">
        <f t="shared" si="2"/>
        <v>0</v>
      </c>
      <c r="G50" s="376">
        <v>0</v>
      </c>
      <c r="H50" s="376"/>
      <c r="I50" s="377">
        <f t="shared" si="3"/>
        <v>0</v>
      </c>
      <c r="J50" s="376">
        <v>0</v>
      </c>
      <c r="K50" s="376"/>
      <c r="L50" s="377">
        <f t="shared" si="4"/>
        <v>0</v>
      </c>
      <c r="M50" s="376">
        <v>0</v>
      </c>
      <c r="N50" s="376"/>
      <c r="O50" s="377">
        <f t="shared" si="5"/>
        <v>0</v>
      </c>
      <c r="P50" s="376">
        <v>0</v>
      </c>
      <c r="Q50" s="376"/>
      <c r="R50" s="377">
        <f t="shared" si="6"/>
        <v>0</v>
      </c>
      <c r="S50" s="376">
        <v>0</v>
      </c>
      <c r="T50" s="376"/>
      <c r="U50" s="377">
        <f t="shared" si="7"/>
        <v>0</v>
      </c>
      <c r="V50" s="376">
        <f t="shared" si="8"/>
        <v>0</v>
      </c>
      <c r="W50" s="376">
        <f t="shared" si="9"/>
        <v>0</v>
      </c>
      <c r="X50" s="374">
        <f t="shared" si="10"/>
        <v>0</v>
      </c>
      <c r="Y50" s="376">
        <v>0</v>
      </c>
      <c r="Z50" s="376"/>
      <c r="AA50" s="386">
        <f t="shared" si="11"/>
        <v>0</v>
      </c>
      <c r="AB50" s="376">
        <v>0</v>
      </c>
      <c r="AC50" s="376"/>
      <c r="AD50" s="386">
        <f t="shared" si="12"/>
        <v>0</v>
      </c>
      <c r="AE50" s="376">
        <v>0</v>
      </c>
      <c r="AF50" s="376"/>
      <c r="AG50" s="386">
        <f t="shared" si="13"/>
        <v>0</v>
      </c>
      <c r="AH50" s="376">
        <v>0</v>
      </c>
      <c r="AI50" s="376"/>
      <c r="AJ50" s="386">
        <f t="shared" si="14"/>
        <v>0</v>
      </c>
      <c r="AK50" s="376">
        <v>0</v>
      </c>
      <c r="AL50" s="376"/>
      <c r="AM50" s="377">
        <f t="shared" si="15"/>
        <v>0</v>
      </c>
      <c r="AN50" s="400">
        <v>0</v>
      </c>
      <c r="AO50" s="376"/>
      <c r="AP50" s="375">
        <f t="shared" si="16"/>
        <v>0</v>
      </c>
      <c r="AQ50" s="373">
        <f t="shared" si="0"/>
        <v>0</v>
      </c>
      <c r="AR50" s="374">
        <f t="shared" si="17"/>
        <v>0</v>
      </c>
      <c r="AS50" s="375">
        <f t="shared" si="18"/>
        <v>0</v>
      </c>
      <c r="AT50" s="373">
        <f t="shared" si="1"/>
        <v>0</v>
      </c>
      <c r="AU50" s="374">
        <f t="shared" si="19"/>
        <v>0</v>
      </c>
      <c r="AV50" s="375">
        <f t="shared" si="20"/>
        <v>0</v>
      </c>
      <c r="AW50" s="380"/>
      <c r="AX50" s="380"/>
      <c r="AY50" s="380"/>
      <c r="AZ50" s="380"/>
      <c r="BA50" s="380"/>
      <c r="BB50" s="380"/>
      <c r="BC50" s="380"/>
      <c r="BD50" s="380"/>
      <c r="BE50" s="380"/>
      <c r="BF50" s="380"/>
      <c r="BG50" s="380"/>
      <c r="BH50" s="380"/>
      <c r="BI50" s="380"/>
      <c r="BJ50" s="380"/>
      <c r="BK50" s="380"/>
      <c r="BL50" s="380"/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  <c r="CG50" s="380"/>
      <c r="CH50" s="380"/>
      <c r="CI50" s="380"/>
      <c r="CJ50" s="380"/>
      <c r="CK50" s="380"/>
      <c r="CL50" s="380"/>
      <c r="CM50" s="380"/>
      <c r="CN50" s="380"/>
      <c r="CO50" s="380"/>
      <c r="CP50" s="380"/>
      <c r="CQ50" s="380"/>
      <c r="CR50" s="380"/>
      <c r="CS50" s="380"/>
      <c r="CT50" s="380"/>
      <c r="CU50" s="380"/>
      <c r="CV50" s="380"/>
      <c r="CW50" s="380"/>
      <c r="CX50" s="380"/>
      <c r="CY50" s="380"/>
      <c r="CZ50" s="380"/>
      <c r="DA50" s="380"/>
      <c r="DB50" s="391"/>
      <c r="DC50" s="391"/>
      <c r="DD50" s="380"/>
      <c r="DE50" s="380"/>
      <c r="DF50" s="380"/>
      <c r="DG50" s="380"/>
    </row>
    <row r="51" spans="1:244" s="383" customFormat="1" ht="33" customHeight="1" thickBot="1">
      <c r="A51" s="392">
        <v>45</v>
      </c>
      <c r="B51" s="393">
        <v>51617</v>
      </c>
      <c r="C51" s="394" t="s">
        <v>36</v>
      </c>
      <c r="D51" s="404">
        <v>0</v>
      </c>
      <c r="E51" s="376"/>
      <c r="F51" s="386">
        <f t="shared" si="2"/>
        <v>0</v>
      </c>
      <c r="G51" s="418">
        <v>0</v>
      </c>
      <c r="H51" s="376"/>
      <c r="I51" s="453">
        <f t="shared" si="3"/>
        <v>0</v>
      </c>
      <c r="J51" s="418">
        <v>0</v>
      </c>
      <c r="K51" s="376"/>
      <c r="L51" s="453">
        <f t="shared" si="4"/>
        <v>0</v>
      </c>
      <c r="M51" s="418">
        <v>0</v>
      </c>
      <c r="N51" s="376"/>
      <c r="O51" s="453">
        <f t="shared" si="5"/>
        <v>0</v>
      </c>
      <c r="P51" s="418">
        <v>0</v>
      </c>
      <c r="Q51" s="376"/>
      <c r="R51" s="453">
        <f t="shared" si="6"/>
        <v>0</v>
      </c>
      <c r="S51" s="418">
        <v>0</v>
      </c>
      <c r="T51" s="376"/>
      <c r="U51" s="453">
        <f t="shared" si="7"/>
        <v>0</v>
      </c>
      <c r="V51" s="418">
        <f t="shared" si="8"/>
        <v>0</v>
      </c>
      <c r="W51" s="418">
        <f t="shared" si="9"/>
        <v>0</v>
      </c>
      <c r="X51" s="396">
        <f t="shared" si="10"/>
        <v>0</v>
      </c>
      <c r="Y51" s="418">
        <v>0</v>
      </c>
      <c r="Z51" s="376"/>
      <c r="AA51" s="504">
        <f t="shared" si="11"/>
        <v>0</v>
      </c>
      <c r="AB51" s="404">
        <v>0</v>
      </c>
      <c r="AC51" s="376"/>
      <c r="AD51" s="386">
        <f t="shared" si="12"/>
        <v>0</v>
      </c>
      <c r="AE51" s="404">
        <v>0</v>
      </c>
      <c r="AF51" s="376"/>
      <c r="AG51" s="386">
        <f t="shared" si="13"/>
        <v>0</v>
      </c>
      <c r="AH51" s="404">
        <v>0</v>
      </c>
      <c r="AI51" s="376"/>
      <c r="AJ51" s="386">
        <f t="shared" si="14"/>
        <v>0</v>
      </c>
      <c r="AK51" s="404">
        <v>0</v>
      </c>
      <c r="AL51" s="376"/>
      <c r="AM51" s="377">
        <f t="shared" si="15"/>
        <v>0</v>
      </c>
      <c r="AN51" s="410">
        <v>0</v>
      </c>
      <c r="AO51" s="376"/>
      <c r="AP51" s="375">
        <f t="shared" si="16"/>
        <v>0</v>
      </c>
      <c r="AQ51" s="398">
        <f t="shared" si="0"/>
        <v>0</v>
      </c>
      <c r="AR51" s="396">
        <f t="shared" si="17"/>
        <v>0</v>
      </c>
      <c r="AS51" s="397">
        <f t="shared" si="18"/>
        <v>0</v>
      </c>
      <c r="AT51" s="398">
        <f t="shared" si="1"/>
        <v>0</v>
      </c>
      <c r="AU51" s="396">
        <f t="shared" si="19"/>
        <v>0</v>
      </c>
      <c r="AV51" s="397">
        <f t="shared" si="20"/>
        <v>0</v>
      </c>
      <c r="AW51" s="380"/>
      <c r="AX51" s="380"/>
      <c r="AY51" s="380"/>
      <c r="AZ51" s="380"/>
      <c r="BA51" s="380"/>
      <c r="BB51" s="380"/>
      <c r="BC51" s="380"/>
      <c r="BD51" s="380"/>
      <c r="BE51" s="380"/>
      <c r="BF51" s="380"/>
      <c r="BG51" s="380"/>
      <c r="BH51" s="380"/>
      <c r="BI51" s="380"/>
      <c r="BJ51" s="380"/>
      <c r="BK51" s="380"/>
      <c r="BL51" s="380"/>
      <c r="BM51" s="380"/>
      <c r="BN51" s="380"/>
      <c r="BO51" s="380"/>
      <c r="BP51" s="380"/>
      <c r="BQ51" s="380"/>
      <c r="BR51" s="380"/>
      <c r="BS51" s="380"/>
      <c r="BT51" s="380"/>
      <c r="BU51" s="380"/>
      <c r="BV51" s="380"/>
      <c r="BW51" s="380"/>
      <c r="BX51" s="380"/>
      <c r="BY51" s="380"/>
      <c r="BZ51" s="380"/>
      <c r="CA51" s="380"/>
      <c r="CB51" s="380"/>
      <c r="CC51" s="380"/>
      <c r="CD51" s="380"/>
      <c r="CE51" s="380"/>
      <c r="CF51" s="380"/>
      <c r="CG51" s="380"/>
      <c r="CH51" s="380"/>
      <c r="CI51" s="380"/>
      <c r="CJ51" s="380"/>
      <c r="CK51" s="380"/>
      <c r="CL51" s="380"/>
      <c r="CM51" s="380"/>
      <c r="CN51" s="380"/>
      <c r="CO51" s="380"/>
      <c r="CP51" s="380"/>
      <c r="CQ51" s="380"/>
      <c r="CR51" s="380"/>
      <c r="CS51" s="380"/>
      <c r="CT51" s="380"/>
      <c r="CU51" s="380"/>
      <c r="CV51" s="380"/>
      <c r="CW51" s="380"/>
      <c r="CX51" s="380"/>
      <c r="CY51" s="380"/>
      <c r="CZ51" s="380"/>
      <c r="DA51" s="380"/>
      <c r="DB51" s="391"/>
      <c r="DC51" s="391"/>
      <c r="DD51" s="380"/>
      <c r="DE51" s="380"/>
      <c r="DF51" s="380"/>
      <c r="DG51" s="380"/>
    </row>
    <row r="52" spans="1:244" s="365" customFormat="1" ht="45" customHeight="1" thickBot="1">
      <c r="A52" s="814" t="s">
        <v>51</v>
      </c>
      <c r="B52" s="815"/>
      <c r="C52" s="815"/>
      <c r="D52" s="478">
        <f>SUM(D7:D51)</f>
        <v>0</v>
      </c>
      <c r="E52" s="478">
        <f t="shared" ref="E52:X52" si="21">SUM(E7:E51)</f>
        <v>0</v>
      </c>
      <c r="F52" s="483">
        <f t="shared" si="21"/>
        <v>0</v>
      </c>
      <c r="G52" s="482">
        <f t="shared" si="21"/>
        <v>0</v>
      </c>
      <c r="H52" s="478">
        <f t="shared" si="21"/>
        <v>0</v>
      </c>
      <c r="I52" s="479">
        <f t="shared" si="21"/>
        <v>0</v>
      </c>
      <c r="J52" s="478">
        <f t="shared" si="21"/>
        <v>0</v>
      </c>
      <c r="K52" s="478">
        <f t="shared" si="21"/>
        <v>0</v>
      </c>
      <c r="L52" s="483">
        <f t="shared" si="21"/>
        <v>0</v>
      </c>
      <c r="M52" s="478">
        <f t="shared" si="21"/>
        <v>0</v>
      </c>
      <c r="N52" s="478">
        <f t="shared" si="21"/>
        <v>0</v>
      </c>
      <c r="O52" s="483">
        <f t="shared" si="21"/>
        <v>0</v>
      </c>
      <c r="P52" s="478">
        <f t="shared" si="21"/>
        <v>0</v>
      </c>
      <c r="Q52" s="478">
        <f t="shared" si="21"/>
        <v>0</v>
      </c>
      <c r="R52" s="479">
        <f t="shared" si="21"/>
        <v>0</v>
      </c>
      <c r="S52" s="478">
        <f t="shared" si="21"/>
        <v>0</v>
      </c>
      <c r="T52" s="478">
        <f t="shared" si="21"/>
        <v>0</v>
      </c>
      <c r="U52" s="481">
        <f t="shared" si="21"/>
        <v>0</v>
      </c>
      <c r="V52" s="494">
        <f t="shared" si="21"/>
        <v>0</v>
      </c>
      <c r="W52" s="495">
        <f t="shared" si="21"/>
        <v>0</v>
      </c>
      <c r="X52" s="496">
        <f t="shared" si="21"/>
        <v>0</v>
      </c>
      <c r="Y52" s="477">
        <f>SUM(Y8:Y51)</f>
        <v>0</v>
      </c>
      <c r="Z52" s="478">
        <f>SUM(Z8:Z51)</f>
        <v>0</v>
      </c>
      <c r="AA52" s="483">
        <f t="shared" ref="AA52:AG52" si="22">SUM(AA8:AA51)</f>
        <v>0</v>
      </c>
      <c r="AB52" s="478">
        <f t="shared" si="22"/>
        <v>0</v>
      </c>
      <c r="AC52" s="478">
        <f t="shared" si="22"/>
        <v>0</v>
      </c>
      <c r="AD52" s="483">
        <f t="shared" si="22"/>
        <v>0</v>
      </c>
      <c r="AE52" s="506">
        <f t="shared" si="22"/>
        <v>0</v>
      </c>
      <c r="AF52" s="478">
        <f t="shared" si="22"/>
        <v>0</v>
      </c>
      <c r="AG52" s="483">
        <f t="shared" si="22"/>
        <v>0</v>
      </c>
      <c r="AH52" s="478">
        <f t="shared" ref="AH52:AV52" si="23">SUM(AH8:AH51)</f>
        <v>0</v>
      </c>
      <c r="AI52" s="478">
        <f t="shared" si="23"/>
        <v>0</v>
      </c>
      <c r="AJ52" s="483">
        <f t="shared" si="23"/>
        <v>0</v>
      </c>
      <c r="AK52" s="506">
        <f t="shared" si="23"/>
        <v>0</v>
      </c>
      <c r="AL52" s="478">
        <f t="shared" si="23"/>
        <v>0</v>
      </c>
      <c r="AM52" s="479">
        <f t="shared" si="23"/>
        <v>0</v>
      </c>
      <c r="AN52" s="512">
        <f t="shared" si="23"/>
        <v>0</v>
      </c>
      <c r="AO52" s="478">
        <f t="shared" si="23"/>
        <v>0</v>
      </c>
      <c r="AP52" s="481">
        <f t="shared" si="23"/>
        <v>0</v>
      </c>
      <c r="AQ52" s="482">
        <f t="shared" si="23"/>
        <v>0</v>
      </c>
      <c r="AR52" s="495">
        <f t="shared" si="23"/>
        <v>0</v>
      </c>
      <c r="AS52" s="481">
        <f t="shared" si="23"/>
        <v>0</v>
      </c>
      <c r="AT52" s="482">
        <f t="shared" si="23"/>
        <v>0</v>
      </c>
      <c r="AU52" s="495">
        <f t="shared" si="23"/>
        <v>0</v>
      </c>
      <c r="AV52" s="481">
        <f t="shared" si="23"/>
        <v>0</v>
      </c>
      <c r="AW52" s="362"/>
      <c r="AX52" s="362"/>
      <c r="AY52" s="362"/>
      <c r="AZ52" s="362"/>
      <c r="BA52" s="362"/>
      <c r="BB52" s="362"/>
      <c r="BC52" s="362"/>
      <c r="BD52" s="362"/>
      <c r="BE52" s="362"/>
      <c r="BF52" s="362"/>
      <c r="BG52" s="362"/>
      <c r="BH52" s="362"/>
      <c r="BI52" s="362"/>
      <c r="BJ52" s="362"/>
      <c r="BK52" s="362"/>
      <c r="BL52" s="362"/>
      <c r="BM52" s="362"/>
      <c r="BN52" s="362"/>
      <c r="BO52" s="366"/>
      <c r="BP52" s="366"/>
      <c r="BQ52" s="366"/>
      <c r="BR52" s="366"/>
      <c r="BS52" s="366"/>
      <c r="BT52" s="366"/>
      <c r="BU52" s="366"/>
      <c r="BV52" s="366"/>
      <c r="BW52" s="366"/>
      <c r="BX52" s="366"/>
      <c r="BY52" s="366"/>
      <c r="BZ52" s="366"/>
      <c r="CA52" s="366"/>
      <c r="CB52" s="366"/>
      <c r="CC52" s="366"/>
      <c r="CD52" s="366"/>
      <c r="CE52" s="366"/>
      <c r="CF52" s="366"/>
      <c r="CG52" s="366"/>
      <c r="CH52" s="366"/>
      <c r="CI52" s="366"/>
      <c r="CJ52" s="366"/>
      <c r="CK52" s="366"/>
      <c r="CL52" s="366"/>
      <c r="CM52" s="366"/>
      <c r="CN52" s="366"/>
      <c r="CO52" s="366"/>
      <c r="CP52" s="366"/>
      <c r="CQ52" s="366"/>
      <c r="CR52" s="366"/>
      <c r="CS52" s="366"/>
      <c r="CT52" s="366"/>
      <c r="CU52" s="366"/>
      <c r="CV52" s="366"/>
      <c r="CW52" s="366"/>
      <c r="CX52" s="366"/>
      <c r="CY52" s="366"/>
      <c r="CZ52" s="366"/>
      <c r="DA52" s="366"/>
      <c r="DB52" s="366"/>
      <c r="DC52" s="366"/>
      <c r="DD52" s="366"/>
      <c r="DE52" s="366"/>
      <c r="DF52" s="366"/>
      <c r="DG52" s="366"/>
    </row>
    <row r="53" spans="1:244" s="487" customFormat="1" ht="46.5" customHeight="1">
      <c r="B53" s="488"/>
      <c r="C53" s="489"/>
      <c r="D53" s="487">
        <f>SUM(D7:D51)-D52</f>
        <v>0</v>
      </c>
      <c r="E53" s="490">
        <f t="shared" ref="E53:X53" si="24">SUM(E7:E51)-E52</f>
        <v>0</v>
      </c>
      <c r="F53" s="490">
        <f t="shared" si="24"/>
        <v>0</v>
      </c>
      <c r="G53" s="490">
        <f t="shared" si="24"/>
        <v>0</v>
      </c>
      <c r="H53" s="490">
        <f t="shared" si="24"/>
        <v>0</v>
      </c>
      <c r="I53" s="490">
        <f t="shared" si="24"/>
        <v>0</v>
      </c>
      <c r="J53" s="490">
        <f t="shared" si="24"/>
        <v>0</v>
      </c>
      <c r="K53" s="490">
        <f t="shared" si="24"/>
        <v>0</v>
      </c>
      <c r="L53" s="490">
        <f t="shared" si="24"/>
        <v>0</v>
      </c>
      <c r="M53" s="490">
        <f t="shared" si="24"/>
        <v>0</v>
      </c>
      <c r="N53" s="490">
        <f t="shared" si="24"/>
        <v>0</v>
      </c>
      <c r="O53" s="490">
        <f t="shared" si="24"/>
        <v>0</v>
      </c>
      <c r="P53" s="490">
        <f t="shared" si="24"/>
        <v>0</v>
      </c>
      <c r="Q53" s="490">
        <f t="shared" si="24"/>
        <v>0</v>
      </c>
      <c r="R53" s="490">
        <f t="shared" si="24"/>
        <v>0</v>
      </c>
      <c r="S53" s="490">
        <f t="shared" si="24"/>
        <v>0</v>
      </c>
      <c r="T53" s="490">
        <f t="shared" si="24"/>
        <v>0</v>
      </c>
      <c r="U53" s="490">
        <f t="shared" si="24"/>
        <v>0</v>
      </c>
      <c r="V53" s="490">
        <f t="shared" si="24"/>
        <v>0</v>
      </c>
      <c r="W53" s="490">
        <f t="shared" si="24"/>
        <v>0</v>
      </c>
      <c r="X53" s="490">
        <f t="shared" si="24"/>
        <v>0</v>
      </c>
    </row>
    <row r="54" spans="1:244" s="349" customFormat="1" ht="54.75" customHeight="1">
      <c r="B54" s="475">
        <v>51699</v>
      </c>
      <c r="C54" s="474" t="s">
        <v>191</v>
      </c>
      <c r="X54" s="356"/>
    </row>
    <row r="55" spans="1:244" s="349" customFormat="1" ht="85.5" customHeight="1">
      <c r="B55" s="350"/>
      <c r="C55" s="351"/>
    </row>
    <row r="56" spans="1:244" s="349" customFormat="1" ht="34.5" customHeight="1">
      <c r="B56" s="350"/>
      <c r="C56" s="351"/>
    </row>
    <row r="57" spans="1:244" s="349" customFormat="1" ht="34.5" customHeight="1">
      <c r="A57" s="472"/>
      <c r="B57" s="473"/>
      <c r="C57" s="472"/>
      <c r="D57" s="473"/>
      <c r="E57" s="472"/>
      <c r="F57" s="473"/>
      <c r="G57" s="472"/>
      <c r="H57" s="473"/>
      <c r="I57" s="472"/>
      <c r="J57" s="473"/>
      <c r="K57" s="472"/>
      <c r="L57" s="473"/>
      <c r="M57" s="472"/>
      <c r="N57" s="473"/>
      <c r="O57" s="472"/>
      <c r="P57" s="473"/>
      <c r="Q57" s="472"/>
      <c r="R57" s="473"/>
      <c r="S57" s="472"/>
      <c r="T57" s="473"/>
      <c r="U57" s="472"/>
      <c r="V57" s="473"/>
      <c r="W57" s="472"/>
      <c r="X57" s="473"/>
      <c r="Y57" s="472"/>
      <c r="Z57" s="473"/>
      <c r="AA57" s="472"/>
      <c r="AB57" s="473"/>
      <c r="AC57" s="472"/>
      <c r="AD57" s="473"/>
      <c r="AE57" s="472"/>
      <c r="AF57" s="473"/>
      <c r="AG57" s="472"/>
      <c r="AH57" s="473"/>
      <c r="AI57" s="472"/>
      <c r="AJ57" s="473"/>
      <c r="AK57" s="472"/>
      <c r="AL57" s="473"/>
      <c r="AM57" s="472"/>
      <c r="AN57" s="473"/>
      <c r="AO57" s="472"/>
      <c r="AP57" s="473"/>
      <c r="AQ57" s="472"/>
      <c r="AR57" s="473"/>
      <c r="AS57" s="472"/>
      <c r="AT57" s="473"/>
      <c r="AU57" s="472"/>
      <c r="AV57" s="473"/>
      <c r="AW57" s="472"/>
      <c r="AX57" s="473"/>
      <c r="AY57" s="472"/>
      <c r="AZ57" s="473"/>
      <c r="BA57" s="472"/>
      <c r="BB57" s="473"/>
      <c r="BC57" s="472"/>
      <c r="BD57" s="473"/>
      <c r="BE57" s="472"/>
      <c r="BF57" s="473"/>
      <c r="BG57" s="472"/>
      <c r="BH57" s="473"/>
      <c r="BI57" s="472"/>
      <c r="BJ57" s="473"/>
      <c r="BK57" s="472"/>
      <c r="BL57" s="473"/>
      <c r="BM57" s="472"/>
      <c r="BN57" s="473"/>
      <c r="BO57" s="472"/>
      <c r="BP57" s="473"/>
      <c r="BQ57" s="472"/>
      <c r="BR57" s="473"/>
      <c r="BS57" s="472"/>
      <c r="BT57" s="473"/>
      <c r="BU57" s="472"/>
      <c r="BV57" s="473"/>
      <c r="BW57" s="472"/>
      <c r="BX57" s="473"/>
      <c r="BY57" s="472"/>
      <c r="BZ57" s="473"/>
      <c r="CA57" s="472"/>
      <c r="CB57" s="473"/>
      <c r="CC57" s="472"/>
      <c r="CD57" s="473"/>
      <c r="CE57" s="472"/>
      <c r="CF57" s="473"/>
      <c r="CG57" s="472"/>
      <c r="CH57" s="473"/>
      <c r="CI57" s="472"/>
      <c r="CJ57" s="473"/>
      <c r="CK57" s="472"/>
      <c r="CL57" s="473"/>
      <c r="CM57" s="472"/>
      <c r="CN57" s="473"/>
      <c r="CO57" s="472"/>
      <c r="CP57" s="473"/>
      <c r="CQ57" s="472"/>
      <c r="CR57" s="473"/>
      <c r="CS57" s="472"/>
      <c r="CT57" s="473"/>
      <c r="CU57" s="472"/>
      <c r="CV57" s="473"/>
      <c r="CW57" s="472"/>
      <c r="CX57" s="473"/>
      <c r="CY57" s="472"/>
      <c r="CZ57" s="473"/>
      <c r="DA57" s="472"/>
      <c r="DB57" s="473"/>
      <c r="DC57" s="472"/>
      <c r="DD57" s="473"/>
      <c r="DE57" s="472"/>
      <c r="DF57" s="473"/>
      <c r="DG57" s="472"/>
      <c r="DH57" s="473"/>
      <c r="DI57" s="472"/>
      <c r="DJ57" s="473"/>
      <c r="DK57" s="472"/>
      <c r="DL57" s="473"/>
      <c r="DM57" s="472"/>
      <c r="DN57" s="473"/>
      <c r="DO57" s="472"/>
      <c r="DP57" s="473"/>
      <c r="DQ57" s="472"/>
      <c r="DR57" s="473"/>
      <c r="DS57" s="472"/>
      <c r="DT57" s="473"/>
      <c r="DU57" s="472"/>
      <c r="DV57" s="473"/>
      <c r="DW57" s="472"/>
      <c r="DX57" s="473"/>
      <c r="DY57" s="472"/>
      <c r="DZ57" s="473"/>
      <c r="EA57" s="472"/>
      <c r="EB57" s="473"/>
      <c r="EC57" s="472"/>
      <c r="ED57" s="473"/>
      <c r="EE57" s="472"/>
      <c r="EF57" s="473"/>
      <c r="EG57" s="472"/>
      <c r="EH57" s="473"/>
      <c r="EI57" s="472"/>
      <c r="EJ57" s="473"/>
      <c r="EK57" s="472"/>
      <c r="EL57" s="473"/>
      <c r="EM57" s="472"/>
      <c r="EN57" s="473"/>
      <c r="EO57" s="472"/>
      <c r="EP57" s="473"/>
      <c r="EQ57" s="472"/>
      <c r="ER57" s="473"/>
      <c r="ES57" s="472"/>
      <c r="ET57" s="473"/>
      <c r="EU57" s="472"/>
      <c r="EV57" s="473"/>
      <c r="EW57" s="472"/>
      <c r="EX57" s="473"/>
      <c r="EY57" s="472"/>
      <c r="EZ57" s="473"/>
      <c r="FA57" s="472"/>
      <c r="FB57" s="473"/>
      <c r="FC57" s="472"/>
      <c r="FD57" s="473"/>
      <c r="FE57" s="472"/>
      <c r="FF57" s="473"/>
      <c r="FG57" s="472"/>
      <c r="FH57" s="473"/>
      <c r="FI57" s="472"/>
      <c r="FJ57" s="473"/>
      <c r="FK57" s="472"/>
      <c r="FL57" s="473"/>
      <c r="FM57" s="472"/>
      <c r="FN57" s="473"/>
      <c r="FO57" s="472"/>
      <c r="FP57" s="473"/>
      <c r="FQ57" s="472"/>
      <c r="FR57" s="473"/>
      <c r="FS57" s="472"/>
      <c r="FT57" s="473"/>
      <c r="FU57" s="472"/>
      <c r="FV57" s="473"/>
      <c r="FW57" s="472"/>
      <c r="FX57" s="473"/>
      <c r="FY57" s="472"/>
      <c r="FZ57" s="473"/>
      <c r="GA57" s="472"/>
      <c r="GB57" s="473"/>
      <c r="GC57" s="472"/>
      <c r="GD57" s="473"/>
      <c r="GE57" s="472"/>
      <c r="GF57" s="473"/>
      <c r="GG57" s="472"/>
      <c r="GH57" s="473"/>
      <c r="GI57" s="472"/>
      <c r="GJ57" s="473"/>
      <c r="GK57" s="472"/>
      <c r="GL57" s="473"/>
      <c r="GM57" s="472"/>
      <c r="GN57" s="473"/>
      <c r="GO57" s="472"/>
      <c r="GP57" s="473"/>
      <c r="GQ57" s="472"/>
      <c r="GR57" s="473"/>
      <c r="GS57" s="472"/>
      <c r="GT57" s="473"/>
      <c r="GU57" s="472"/>
      <c r="GV57" s="473"/>
      <c r="GW57" s="472"/>
      <c r="GX57" s="473"/>
      <c r="GY57" s="472"/>
      <c r="GZ57" s="473"/>
      <c r="HA57" s="472"/>
      <c r="HB57" s="473"/>
      <c r="HC57" s="472"/>
      <c r="HD57" s="473"/>
      <c r="HE57" s="472"/>
      <c r="HF57" s="473"/>
      <c r="HG57" s="472"/>
      <c r="HH57" s="473"/>
      <c r="HI57" s="472"/>
      <c r="HJ57" s="473"/>
      <c r="HK57" s="472"/>
      <c r="HL57" s="473"/>
      <c r="HM57" s="472"/>
      <c r="HN57" s="473"/>
      <c r="HO57" s="472"/>
      <c r="HP57" s="473"/>
      <c r="HQ57" s="472"/>
      <c r="HR57" s="473"/>
      <c r="HS57" s="472"/>
      <c r="HT57" s="473"/>
      <c r="HU57" s="472"/>
      <c r="HV57" s="473"/>
      <c r="HW57" s="472"/>
      <c r="HX57" s="473"/>
      <c r="HY57" s="472"/>
      <c r="HZ57" s="473"/>
      <c r="IA57" s="472"/>
      <c r="IB57" s="473"/>
      <c r="IC57" s="472"/>
      <c r="ID57" s="473"/>
      <c r="IE57" s="472"/>
      <c r="IF57" s="473"/>
      <c r="IG57" s="472"/>
      <c r="IH57" s="473"/>
      <c r="II57" s="472"/>
      <c r="IJ57" s="473"/>
    </row>
    <row r="58" spans="1:244" s="349" customFormat="1" ht="70.5" customHeight="1">
      <c r="B58" s="350"/>
      <c r="C58" s="351"/>
      <c r="D58" s="457"/>
      <c r="E58" s="353"/>
      <c r="F58" s="353"/>
      <c r="G58" s="353"/>
      <c r="H58" s="353"/>
      <c r="I58" s="353"/>
      <c r="J58" s="353"/>
      <c r="K58" s="353"/>
      <c r="L58" s="353"/>
      <c r="M58" s="353"/>
      <c r="N58" s="353"/>
      <c r="O58" s="353"/>
      <c r="P58" s="353"/>
      <c r="Q58" s="353"/>
      <c r="R58" s="353"/>
      <c r="S58" s="353"/>
      <c r="T58" s="353"/>
      <c r="U58" s="353"/>
      <c r="V58" s="353"/>
      <c r="W58" s="353"/>
      <c r="X58" s="353"/>
    </row>
    <row r="59" spans="1:244" s="349" customFormat="1" ht="18">
      <c r="B59" s="350"/>
      <c r="C59" s="351"/>
    </row>
    <row r="60" spans="1:244" s="349" customFormat="1" ht="18">
      <c r="B60" s="350"/>
      <c r="C60" s="351"/>
    </row>
    <row r="61" spans="1:244" s="349" customFormat="1" ht="18">
      <c r="B61" s="350"/>
      <c r="C61" s="351"/>
    </row>
    <row r="62" spans="1:244" s="349" customFormat="1" ht="18">
      <c r="B62" s="350"/>
      <c r="C62" s="351"/>
    </row>
    <row r="63" spans="1:244" s="349" customFormat="1" ht="18">
      <c r="B63" s="350"/>
      <c r="C63" s="351"/>
    </row>
    <row r="64" spans="1:244" s="349" customFormat="1" ht="18">
      <c r="B64" s="350"/>
      <c r="C64" s="351"/>
    </row>
    <row r="65" spans="2:3" s="349" customFormat="1" ht="18">
      <c r="B65" s="350"/>
      <c r="C65" s="351"/>
    </row>
    <row r="66" spans="2:3" s="349" customFormat="1" ht="18">
      <c r="B66" s="350"/>
      <c r="C66" s="351"/>
    </row>
    <row r="67" spans="2:3" s="349" customFormat="1" ht="18">
      <c r="B67" s="350"/>
      <c r="C67" s="351"/>
    </row>
    <row r="68" spans="2:3" s="349" customFormat="1" ht="18">
      <c r="B68" s="350"/>
      <c r="C68" s="351"/>
    </row>
    <row r="69" spans="2:3" s="349" customFormat="1" ht="18">
      <c r="B69" s="350"/>
      <c r="C69" s="351"/>
    </row>
    <row r="70" spans="2:3" s="349" customFormat="1" ht="18">
      <c r="B70" s="350"/>
      <c r="C70" s="351"/>
    </row>
    <row r="71" spans="2:3" s="349" customFormat="1" ht="18">
      <c r="B71" s="350"/>
      <c r="C71" s="351"/>
    </row>
    <row r="72" spans="2:3" s="349" customFormat="1" ht="18">
      <c r="B72" s="350"/>
      <c r="C72" s="351"/>
    </row>
    <row r="73" spans="2:3" s="349" customFormat="1" ht="18">
      <c r="B73" s="350"/>
      <c r="C73" s="351"/>
    </row>
    <row r="74" spans="2:3" s="349" customFormat="1" ht="18">
      <c r="B74" s="350"/>
      <c r="C74" s="351"/>
    </row>
    <row r="75" spans="2:3" s="349" customFormat="1" ht="18">
      <c r="B75" s="350"/>
      <c r="C75" s="351"/>
    </row>
    <row r="76" spans="2:3" s="349" customFormat="1" ht="18">
      <c r="B76" s="350"/>
      <c r="C76" s="351"/>
    </row>
    <row r="77" spans="2:3" s="349" customFormat="1" ht="18">
      <c r="B77" s="350"/>
      <c r="C77" s="351"/>
    </row>
    <row r="78" spans="2:3" s="349" customFormat="1" ht="18">
      <c r="B78" s="350"/>
      <c r="C78" s="351"/>
    </row>
    <row r="79" spans="2:3" s="349" customFormat="1" ht="18">
      <c r="B79" s="350"/>
      <c r="C79" s="351"/>
    </row>
    <row r="80" spans="2:3" s="349" customFormat="1" ht="18">
      <c r="B80" s="350"/>
      <c r="C80" s="351"/>
    </row>
    <row r="81" spans="2:3" s="349" customFormat="1" ht="18">
      <c r="B81" s="350"/>
      <c r="C81" s="351"/>
    </row>
    <row r="82" spans="2:3" s="349" customFormat="1" ht="18">
      <c r="B82" s="350"/>
      <c r="C82" s="351"/>
    </row>
    <row r="83" spans="2:3" s="349" customFormat="1" ht="18">
      <c r="B83" s="350"/>
      <c r="C83" s="351"/>
    </row>
    <row r="84" spans="2:3" s="349" customFormat="1" ht="18">
      <c r="B84" s="350"/>
      <c r="C84" s="351"/>
    </row>
    <row r="85" spans="2:3" s="349" customFormat="1" ht="18">
      <c r="B85" s="350"/>
      <c r="C85" s="351"/>
    </row>
    <row r="86" spans="2:3" s="349" customFormat="1" ht="18">
      <c r="B86" s="350"/>
      <c r="C86" s="351"/>
    </row>
    <row r="87" spans="2:3" s="349" customFormat="1" ht="18">
      <c r="B87" s="350"/>
      <c r="C87" s="351"/>
    </row>
    <row r="88" spans="2:3" s="349" customFormat="1" ht="18">
      <c r="B88" s="350"/>
      <c r="C88" s="351"/>
    </row>
    <row r="89" spans="2:3" s="349" customFormat="1" ht="18">
      <c r="B89" s="350"/>
      <c r="C89" s="351"/>
    </row>
    <row r="90" spans="2:3" s="349" customFormat="1" ht="18">
      <c r="B90" s="350"/>
      <c r="C90" s="351"/>
    </row>
    <row r="91" spans="2:3" s="349" customFormat="1" ht="18">
      <c r="B91" s="350"/>
      <c r="C91" s="351"/>
    </row>
    <row r="92" spans="2:3" s="349" customFormat="1" ht="18">
      <c r="B92" s="350"/>
      <c r="C92" s="351"/>
    </row>
    <row r="93" spans="2:3" s="349" customFormat="1" ht="18">
      <c r="B93" s="350"/>
      <c r="C93" s="351"/>
    </row>
    <row r="94" spans="2:3" s="349" customFormat="1" ht="18">
      <c r="B94" s="350"/>
      <c r="C94" s="351"/>
    </row>
    <row r="95" spans="2:3" s="349" customFormat="1" ht="18">
      <c r="B95" s="350"/>
      <c r="C95" s="351"/>
    </row>
    <row r="96" spans="2:3" s="349" customFormat="1" ht="18">
      <c r="B96" s="350"/>
      <c r="C96" s="351"/>
    </row>
    <row r="97" spans="2:3" s="349" customFormat="1" ht="18">
      <c r="B97" s="350"/>
      <c r="C97" s="351"/>
    </row>
    <row r="98" spans="2:3" s="349" customFormat="1" ht="18">
      <c r="B98" s="350"/>
      <c r="C98" s="351"/>
    </row>
    <row r="99" spans="2:3" s="349" customFormat="1" ht="18">
      <c r="B99" s="350"/>
      <c r="C99" s="351"/>
    </row>
    <row r="100" spans="2:3" s="349" customFormat="1" ht="18">
      <c r="B100" s="350"/>
      <c r="C100" s="351"/>
    </row>
    <row r="101" spans="2:3" s="349" customFormat="1" ht="18">
      <c r="B101" s="350"/>
      <c r="C101" s="351"/>
    </row>
    <row r="102" spans="2:3" s="349" customFormat="1" ht="18">
      <c r="B102" s="350"/>
      <c r="C102" s="351"/>
    </row>
    <row r="103" spans="2:3" s="349" customFormat="1" ht="18">
      <c r="B103" s="350"/>
      <c r="C103" s="351"/>
    </row>
    <row r="104" spans="2:3" s="349" customFormat="1" ht="18">
      <c r="B104" s="350"/>
      <c r="C104" s="351"/>
    </row>
    <row r="105" spans="2:3" s="349" customFormat="1" ht="18">
      <c r="B105" s="350"/>
      <c r="C105" s="351"/>
    </row>
    <row r="106" spans="2:3" s="349" customFormat="1" ht="18">
      <c r="B106" s="350"/>
      <c r="C106" s="351"/>
    </row>
    <row r="107" spans="2:3" s="349" customFormat="1" ht="18">
      <c r="B107" s="350"/>
      <c r="C107" s="351"/>
    </row>
    <row r="108" spans="2:3" s="349" customFormat="1" ht="18">
      <c r="B108" s="350"/>
      <c r="C108" s="351"/>
    </row>
    <row r="109" spans="2:3" s="349" customFormat="1" ht="18">
      <c r="B109" s="350"/>
      <c r="C109" s="351"/>
    </row>
    <row r="110" spans="2:3" s="349" customFormat="1" ht="18">
      <c r="B110" s="350"/>
      <c r="C110" s="351"/>
    </row>
    <row r="111" spans="2:3" s="349" customFormat="1" ht="18">
      <c r="B111" s="350"/>
      <c r="C111" s="351"/>
    </row>
    <row r="112" spans="2:3" s="349" customFormat="1" ht="18">
      <c r="B112" s="350"/>
      <c r="C112" s="351"/>
    </row>
    <row r="113" spans="2:3" s="349" customFormat="1" ht="18">
      <c r="B113" s="350"/>
      <c r="C113" s="351"/>
    </row>
    <row r="114" spans="2:3" s="349" customFormat="1" ht="18">
      <c r="B114" s="350"/>
      <c r="C114" s="351"/>
    </row>
    <row r="115" spans="2:3" s="349" customFormat="1" ht="18">
      <c r="B115" s="350"/>
      <c r="C115" s="351"/>
    </row>
    <row r="116" spans="2:3" s="349" customFormat="1" ht="18">
      <c r="B116" s="350"/>
      <c r="C116" s="351"/>
    </row>
    <row r="117" spans="2:3" s="349" customFormat="1" ht="18">
      <c r="B117" s="350"/>
      <c r="C117" s="351"/>
    </row>
    <row r="118" spans="2:3" s="349" customFormat="1" ht="18">
      <c r="B118" s="350"/>
      <c r="C118" s="351"/>
    </row>
    <row r="119" spans="2:3" s="349" customFormat="1" ht="18">
      <c r="B119" s="350"/>
      <c r="C119" s="351"/>
    </row>
    <row r="120" spans="2:3" s="349" customFormat="1" ht="18">
      <c r="B120" s="350"/>
      <c r="C120" s="351"/>
    </row>
    <row r="121" spans="2:3" s="349" customFormat="1" ht="18">
      <c r="B121" s="350"/>
      <c r="C121" s="351"/>
    </row>
    <row r="122" spans="2:3" s="349" customFormat="1" ht="18">
      <c r="B122" s="350"/>
      <c r="C122" s="351"/>
    </row>
    <row r="123" spans="2:3" s="349" customFormat="1" ht="18">
      <c r="B123" s="350"/>
      <c r="C123" s="351"/>
    </row>
    <row r="124" spans="2:3" s="349" customFormat="1" ht="18">
      <c r="B124" s="350"/>
      <c r="C124" s="351"/>
    </row>
    <row r="125" spans="2:3" s="349" customFormat="1" ht="18">
      <c r="B125" s="350"/>
      <c r="C125" s="351"/>
    </row>
    <row r="126" spans="2:3" s="349" customFormat="1" ht="18">
      <c r="B126" s="350"/>
      <c r="C126" s="351"/>
    </row>
    <row r="127" spans="2:3" s="349" customFormat="1" ht="18">
      <c r="B127" s="350"/>
      <c r="C127" s="351"/>
    </row>
    <row r="128" spans="2:3" s="349" customFormat="1" ht="18">
      <c r="B128" s="350"/>
      <c r="C128" s="351"/>
    </row>
    <row r="129" spans="2:3" s="349" customFormat="1" ht="18">
      <c r="B129" s="350"/>
      <c r="C129" s="351"/>
    </row>
    <row r="130" spans="2:3" s="349" customFormat="1" ht="18">
      <c r="B130" s="350"/>
      <c r="C130" s="351"/>
    </row>
    <row r="131" spans="2:3" s="349" customFormat="1" ht="18">
      <c r="B131" s="350"/>
      <c r="C131" s="351"/>
    </row>
    <row r="132" spans="2:3" s="349" customFormat="1" ht="18">
      <c r="B132" s="350"/>
      <c r="C132" s="351"/>
    </row>
    <row r="133" spans="2:3" s="349" customFormat="1" ht="18">
      <c r="B133" s="350"/>
      <c r="C133" s="351"/>
    </row>
    <row r="134" spans="2:3" s="349" customFormat="1" ht="18">
      <c r="B134" s="350"/>
      <c r="C134" s="351"/>
    </row>
  </sheetData>
  <mergeCells count="19">
    <mergeCell ref="M5:O5"/>
    <mergeCell ref="AQ4:AS4"/>
    <mergeCell ref="P5:R5"/>
    <mergeCell ref="AH5:AJ5"/>
    <mergeCell ref="Y5:AA5"/>
    <mergeCell ref="AE5:AG5"/>
    <mergeCell ref="V5:X5"/>
    <mergeCell ref="S5:U5"/>
    <mergeCell ref="AQ5:AS5"/>
    <mergeCell ref="A52:C52"/>
    <mergeCell ref="A4:A6"/>
    <mergeCell ref="J5:L5"/>
    <mergeCell ref="D5:F5"/>
    <mergeCell ref="G5:I5"/>
    <mergeCell ref="AT4:AV4"/>
    <mergeCell ref="AB5:AD5"/>
    <mergeCell ref="AT5:AV5"/>
    <mergeCell ref="AN5:AP5"/>
    <mergeCell ref="AK5:AM5"/>
  </mergeCells>
  <phoneticPr fontId="2" type="noConversion"/>
  <printOptions horizontalCentered="1"/>
  <pageMargins left="0.25" right="0.25" top="0.25" bottom="0.25" header="0.25" footer="0.25"/>
  <pageSetup paperSize="9" scale="45" orientation="portrait" r:id="rId1"/>
  <headerFooter alignWithMargins="0">
    <oddHeader>&amp;RCost Control Section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indexed="42"/>
  </sheetPr>
  <dimension ref="A1:BR123"/>
  <sheetViews>
    <sheetView showGridLines="0" zoomScale="60" zoomScaleNormal="60" workbookViewId="0">
      <pane xSplit="3" ySplit="6" topLeftCell="D46" activePane="bottomRight" state="frozen"/>
      <selection activeCell="AT57" sqref="AT57"/>
      <selection pane="topRight" activeCell="AT57" sqref="AT57"/>
      <selection pane="bottomLeft" activeCell="AT57" sqref="AT57"/>
      <selection pane="bottomRight" activeCell="E51" sqref="E51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14" width="16.7109375" style="205" customWidth="1"/>
    <col min="15" max="15" width="15.7109375" style="205" customWidth="1"/>
    <col min="16" max="17" width="16.7109375" style="205" customWidth="1"/>
    <col min="18" max="18" width="15.7109375" style="205" customWidth="1"/>
    <col min="19" max="20" width="16.7109375" style="205" customWidth="1"/>
    <col min="21" max="21" width="15.7109375" style="205" customWidth="1"/>
    <col min="22" max="24" width="18.7109375" style="205" hidden="1" customWidth="1"/>
    <col min="25" max="34" width="15.7109375" style="205" customWidth="1"/>
    <col min="35" max="35" width="13.28515625" style="205" customWidth="1"/>
    <col min="36" max="36" width="12.7109375" style="205" customWidth="1"/>
    <col min="37" max="45" width="15.7109375" style="205" customWidth="1"/>
    <col min="46" max="46" width="18.85546875" style="205" customWidth="1"/>
    <col min="47" max="48" width="15.7109375" style="205" customWidth="1"/>
    <col min="49" max="50" width="10.42578125" style="205" customWidth="1"/>
    <col min="51" max="51" width="18.85546875" style="205" customWidth="1"/>
    <col min="52" max="73" width="10.42578125" style="205" customWidth="1"/>
    <col min="74" max="16384" width="9.140625" style="205"/>
  </cols>
  <sheetData>
    <row r="1" spans="1:70" s="322" customFormat="1" ht="45" customHeight="1">
      <c r="A1" s="306" t="s">
        <v>57</v>
      </c>
      <c r="B1" s="320"/>
      <c r="C1" s="321"/>
      <c r="P1" s="312"/>
      <c r="Q1" s="312"/>
      <c r="R1" s="312"/>
      <c r="S1" s="323"/>
      <c r="T1" s="323"/>
      <c r="U1" s="323"/>
      <c r="Y1" s="324"/>
      <c r="Z1" s="324"/>
      <c r="AA1" s="324"/>
      <c r="AB1" s="324"/>
      <c r="AC1" s="324"/>
      <c r="AD1" s="324"/>
      <c r="AE1" s="319"/>
      <c r="AF1" s="319"/>
      <c r="AG1" s="319"/>
      <c r="AH1" s="324"/>
      <c r="AI1" s="324"/>
      <c r="AJ1" s="324"/>
      <c r="AN1" s="324"/>
      <c r="AO1" s="324"/>
      <c r="AP1" s="324"/>
      <c r="AQ1" s="323"/>
      <c r="AR1" s="323"/>
      <c r="AS1" s="323"/>
    </row>
    <row r="2" spans="1:70" s="323" customFormat="1" ht="45" customHeight="1">
      <c r="A2" s="306" t="s">
        <v>227</v>
      </c>
      <c r="B2" s="317"/>
      <c r="C2" s="317"/>
      <c r="D2" s="306"/>
      <c r="E2" s="306"/>
      <c r="F2" s="306"/>
      <c r="G2" s="306"/>
      <c r="H2" s="306"/>
      <c r="I2" s="306"/>
      <c r="P2" s="312"/>
      <c r="Q2" s="312"/>
      <c r="R2" s="312"/>
      <c r="S2" s="306"/>
      <c r="T2" s="306"/>
      <c r="U2" s="326"/>
      <c r="V2" s="317"/>
      <c r="W2" s="317"/>
      <c r="X2" s="326"/>
      <c r="Y2" s="324"/>
      <c r="Z2" s="324"/>
      <c r="AA2" s="324"/>
      <c r="AB2" s="326"/>
      <c r="AC2" s="324"/>
      <c r="AD2" s="324"/>
      <c r="AE2" s="326"/>
      <c r="AF2" s="317"/>
      <c r="AG2" s="317"/>
      <c r="AH2" s="324"/>
      <c r="AI2" s="324"/>
      <c r="AJ2" s="324"/>
      <c r="AN2" s="324"/>
      <c r="AO2" s="324"/>
      <c r="AP2" s="324"/>
    </row>
    <row r="3" spans="1:70" s="322" customFormat="1" ht="45" customHeight="1" thickBot="1">
      <c r="A3" s="309" t="s">
        <v>206</v>
      </c>
      <c r="B3" s="320"/>
      <c r="D3" s="335"/>
      <c r="E3" s="335"/>
      <c r="F3" s="335"/>
      <c r="G3" s="335"/>
      <c r="K3" s="319" t="s">
        <v>201</v>
      </c>
      <c r="P3" s="312"/>
      <c r="Q3" s="312"/>
      <c r="R3" s="312"/>
      <c r="T3" s="319" t="s">
        <v>201</v>
      </c>
      <c r="Y3" s="324"/>
      <c r="Z3" s="324"/>
      <c r="AA3" s="324"/>
      <c r="AB3" s="324"/>
      <c r="AC3" s="324"/>
      <c r="AD3" s="324"/>
      <c r="AE3" s="319"/>
      <c r="AF3" s="319" t="s">
        <v>201</v>
      </c>
      <c r="AG3" s="319"/>
      <c r="AH3" s="324"/>
      <c r="AI3" s="324"/>
      <c r="AJ3" s="324"/>
      <c r="AN3" s="306" t="s">
        <v>193</v>
      </c>
      <c r="AO3" s="324"/>
      <c r="AP3" s="324"/>
      <c r="AQ3" s="323"/>
      <c r="AR3" s="323"/>
      <c r="AS3" s="323"/>
    </row>
    <row r="4" spans="1:70" s="202" customFormat="1" ht="39.950000000000003" customHeight="1">
      <c r="A4" s="818" t="s">
        <v>43</v>
      </c>
      <c r="B4" s="206" t="s">
        <v>38</v>
      </c>
      <c r="C4" s="207" t="s">
        <v>40</v>
      </c>
      <c r="D4" s="515">
        <v>2014</v>
      </c>
      <c r="E4" s="515"/>
      <c r="F4" s="515"/>
      <c r="G4" s="515"/>
      <c r="H4" s="515"/>
      <c r="I4" s="515"/>
      <c r="J4" s="515"/>
      <c r="K4" s="515"/>
      <c r="L4" s="516"/>
      <c r="M4" s="515">
        <v>2014</v>
      </c>
      <c r="N4" s="515"/>
      <c r="O4" s="515"/>
      <c r="P4" s="515"/>
      <c r="Q4" s="515"/>
      <c r="R4" s="515"/>
      <c r="S4" s="515"/>
      <c r="T4" s="515"/>
      <c r="U4" s="516"/>
      <c r="V4" s="515"/>
      <c r="W4" s="515"/>
      <c r="X4" s="515"/>
      <c r="Y4" s="514">
        <v>2014</v>
      </c>
      <c r="Z4" s="515"/>
      <c r="AA4" s="515"/>
      <c r="AB4" s="515"/>
      <c r="AC4" s="515"/>
      <c r="AD4" s="515"/>
      <c r="AE4" s="515"/>
      <c r="AF4" s="515"/>
      <c r="AG4" s="515"/>
      <c r="AH4" s="515">
        <v>2014</v>
      </c>
      <c r="AI4" s="515"/>
      <c r="AJ4" s="515"/>
      <c r="AK4" s="515"/>
      <c r="AL4" s="515"/>
      <c r="AM4" s="516"/>
      <c r="AN4" s="515"/>
      <c r="AO4" s="515"/>
      <c r="AP4" s="515"/>
      <c r="AQ4" s="843" t="s">
        <v>51</v>
      </c>
      <c r="AR4" s="844"/>
      <c r="AS4" s="844"/>
      <c r="AT4" s="843" t="s">
        <v>80</v>
      </c>
      <c r="AU4" s="849"/>
      <c r="AV4" s="849"/>
      <c r="AW4" s="539"/>
    </row>
    <row r="5" spans="1:70" s="202" customFormat="1" ht="39.950000000000003" customHeight="1">
      <c r="A5" s="819"/>
      <c r="B5" s="208"/>
      <c r="C5" s="209"/>
      <c r="D5" s="842" t="s">
        <v>44</v>
      </c>
      <c r="E5" s="842"/>
      <c r="F5" s="842"/>
      <c r="G5" s="840" t="s">
        <v>45</v>
      </c>
      <c r="H5" s="840"/>
      <c r="I5" s="840"/>
      <c r="J5" s="840" t="s">
        <v>46</v>
      </c>
      <c r="K5" s="840"/>
      <c r="L5" s="850"/>
      <c r="M5" s="848" t="s">
        <v>47</v>
      </c>
      <c r="N5" s="840"/>
      <c r="O5" s="840"/>
      <c r="P5" s="840" t="s">
        <v>48</v>
      </c>
      <c r="Q5" s="840"/>
      <c r="R5" s="840"/>
      <c r="S5" s="840" t="s">
        <v>49</v>
      </c>
      <c r="T5" s="840"/>
      <c r="U5" s="850"/>
      <c r="V5" s="848" t="s">
        <v>63</v>
      </c>
      <c r="W5" s="840"/>
      <c r="X5" s="841"/>
      <c r="Y5" s="841" t="s">
        <v>50</v>
      </c>
      <c r="Z5" s="853"/>
      <c r="AA5" s="854"/>
      <c r="AB5" s="841" t="s">
        <v>52</v>
      </c>
      <c r="AC5" s="842"/>
      <c r="AD5" s="842"/>
      <c r="AE5" s="841" t="s">
        <v>53</v>
      </c>
      <c r="AF5" s="842"/>
      <c r="AG5" s="842"/>
      <c r="AH5" s="841" t="s">
        <v>54</v>
      </c>
      <c r="AI5" s="842"/>
      <c r="AJ5" s="848"/>
      <c r="AK5" s="841" t="s">
        <v>55</v>
      </c>
      <c r="AL5" s="842"/>
      <c r="AM5" s="842"/>
      <c r="AN5" s="841" t="s">
        <v>56</v>
      </c>
      <c r="AO5" s="842"/>
      <c r="AP5" s="847"/>
      <c r="AQ5" s="846" t="s">
        <v>82</v>
      </c>
      <c r="AR5" s="842"/>
      <c r="AS5" s="842"/>
      <c r="AT5" s="851" t="s">
        <v>205</v>
      </c>
      <c r="AU5" s="852"/>
      <c r="AV5" s="852"/>
      <c r="AW5" s="539"/>
      <c r="AY5" s="511" t="s">
        <v>192</v>
      </c>
    </row>
    <row r="6" spans="1:70" s="201" customFormat="1" ht="39.950000000000003" customHeight="1" thickBot="1">
      <c r="A6" s="820"/>
      <c r="B6" s="228" t="s">
        <v>39</v>
      </c>
      <c r="C6" s="229" t="s">
        <v>37</v>
      </c>
      <c r="D6" s="231" t="s">
        <v>60</v>
      </c>
      <c r="E6" s="303" t="s">
        <v>117</v>
      </c>
      <c r="F6" s="551" t="s">
        <v>118</v>
      </c>
      <c r="G6" s="595" t="s">
        <v>60</v>
      </c>
      <c r="H6" s="229" t="s">
        <v>117</v>
      </c>
      <c r="I6" s="551" t="s">
        <v>118</v>
      </c>
      <c r="J6" s="595" t="s">
        <v>60</v>
      </c>
      <c r="K6" s="229" t="s">
        <v>117</v>
      </c>
      <c r="L6" s="560" t="s">
        <v>118</v>
      </c>
      <c r="M6" s="596" t="s">
        <v>60</v>
      </c>
      <c r="N6" s="229" t="s">
        <v>117</v>
      </c>
      <c r="O6" s="550" t="s">
        <v>118</v>
      </c>
      <c r="P6" s="595" t="s">
        <v>60</v>
      </c>
      <c r="Q6" s="229" t="s">
        <v>117</v>
      </c>
      <c r="R6" s="550" t="s">
        <v>118</v>
      </c>
      <c r="S6" s="595" t="s">
        <v>60</v>
      </c>
      <c r="T6" s="229" t="s">
        <v>117</v>
      </c>
      <c r="U6" s="556" t="s">
        <v>118</v>
      </c>
      <c r="V6" s="545" t="s">
        <v>60</v>
      </c>
      <c r="W6" s="210" t="s">
        <v>117</v>
      </c>
      <c r="X6" s="555" t="s">
        <v>118</v>
      </c>
      <c r="Y6" s="595" t="s">
        <v>60</v>
      </c>
      <c r="Z6" s="229" t="s">
        <v>117</v>
      </c>
      <c r="AA6" s="546" t="s">
        <v>203</v>
      </c>
      <c r="AB6" s="595" t="s">
        <v>60</v>
      </c>
      <c r="AC6" s="229" t="s">
        <v>117</v>
      </c>
      <c r="AD6" s="550" t="s">
        <v>203</v>
      </c>
      <c r="AE6" s="595" t="s">
        <v>60</v>
      </c>
      <c r="AF6" s="229" t="s">
        <v>117</v>
      </c>
      <c r="AG6" s="550" t="s">
        <v>203</v>
      </c>
      <c r="AH6" s="595" t="s">
        <v>60</v>
      </c>
      <c r="AI6" s="229" t="s">
        <v>117</v>
      </c>
      <c r="AJ6" s="546" t="s">
        <v>203</v>
      </c>
      <c r="AK6" s="595" t="s">
        <v>60</v>
      </c>
      <c r="AL6" s="229" t="s">
        <v>117</v>
      </c>
      <c r="AM6" s="550" t="s">
        <v>203</v>
      </c>
      <c r="AN6" s="595" t="s">
        <v>60</v>
      </c>
      <c r="AO6" s="229" t="s">
        <v>117</v>
      </c>
      <c r="AP6" s="556" t="s">
        <v>203</v>
      </c>
      <c r="AQ6" s="523" t="s">
        <v>60</v>
      </c>
      <c r="AR6" s="303" t="s">
        <v>117</v>
      </c>
      <c r="AS6" s="503" t="s">
        <v>203</v>
      </c>
      <c r="AT6" s="523" t="s">
        <v>60</v>
      </c>
      <c r="AU6" s="303" t="s">
        <v>117</v>
      </c>
      <c r="AV6" s="503" t="s">
        <v>203</v>
      </c>
      <c r="AW6" s="544"/>
      <c r="AX6" s="224"/>
      <c r="AY6" s="217"/>
      <c r="AZ6" s="224"/>
      <c r="BA6" s="224"/>
      <c r="BB6" s="224"/>
      <c r="BC6" s="224"/>
      <c r="BD6" s="224"/>
      <c r="BE6" s="224"/>
      <c r="BF6" s="224"/>
      <c r="BG6" s="224"/>
      <c r="BH6" s="224"/>
      <c r="BI6" s="224"/>
      <c r="BJ6" s="224"/>
      <c r="BK6" s="224"/>
      <c r="BL6" s="224"/>
      <c r="BM6" s="224"/>
      <c r="BN6" s="224"/>
      <c r="BO6" s="224"/>
      <c r="BP6" s="224"/>
      <c r="BQ6" s="224"/>
      <c r="BR6" s="224"/>
    </row>
    <row r="7" spans="1:70" s="383" customFormat="1" ht="33" customHeight="1">
      <c r="A7" s="388">
        <v>1</v>
      </c>
      <c r="B7" s="384">
        <v>51201</v>
      </c>
      <c r="C7" s="536" t="s">
        <v>0</v>
      </c>
      <c r="D7" s="583"/>
      <c r="E7" s="376"/>
      <c r="F7" s="547">
        <f t="shared" ref="F7:F50" si="0">+D7-E7</f>
        <v>0</v>
      </c>
      <c r="G7" s="582"/>
      <c r="H7" s="376"/>
      <c r="I7" s="547">
        <f t="shared" ref="I7:I50" si="1">+G7-H7</f>
        <v>0</v>
      </c>
      <c r="J7" s="582"/>
      <c r="K7" s="376"/>
      <c r="L7" s="557">
        <f t="shared" ref="L7:L50" si="2">+J7-K7</f>
        <v>0</v>
      </c>
      <c r="M7" s="582"/>
      <c r="N7" s="376"/>
      <c r="O7" s="547">
        <f t="shared" ref="O7:O50" si="3">+M7-N7</f>
        <v>0</v>
      </c>
      <c r="P7" s="582"/>
      <c r="Q7" s="376"/>
      <c r="R7" s="547">
        <f t="shared" ref="R7:R50" si="4">+P7-Q7</f>
        <v>0</v>
      </c>
      <c r="S7" s="582"/>
      <c r="T7" s="376"/>
      <c r="U7" s="557">
        <f t="shared" ref="U7:U50" si="5">+S7-T7</f>
        <v>0</v>
      </c>
      <c r="V7" s="400">
        <f t="shared" ref="V7:V50" si="6">D7+G7+J7+M7+P7+S7</f>
        <v>0</v>
      </c>
      <c r="W7" s="376">
        <f t="shared" ref="W7:W50" si="7">+E7+H7+K7+N7+Q7+T7</f>
        <v>0</v>
      </c>
      <c r="X7" s="547">
        <f t="shared" ref="X7:X50" si="8">+V7-W7</f>
        <v>0</v>
      </c>
      <c r="Y7" s="582"/>
      <c r="Z7" s="376"/>
      <c r="AA7" s="552">
        <f t="shared" ref="AA7:AA50" si="9">+Y7-Z7</f>
        <v>0</v>
      </c>
      <c r="AB7" s="582"/>
      <c r="AC7" s="376"/>
      <c r="AD7" s="547">
        <f t="shared" ref="AD7:AD50" si="10">+AB7-AC7</f>
        <v>0</v>
      </c>
      <c r="AE7" s="582"/>
      <c r="AF7" s="376"/>
      <c r="AG7" s="547">
        <f t="shared" ref="AG7:AG50" si="11">+AE7-AF7</f>
        <v>0</v>
      </c>
      <c r="AH7" s="582"/>
      <c r="AI7" s="376"/>
      <c r="AJ7" s="552">
        <f t="shared" ref="AJ7:AJ50" si="12">+AH7-AI7</f>
        <v>0</v>
      </c>
      <c r="AK7" s="582"/>
      <c r="AL7" s="376"/>
      <c r="AM7" s="547">
        <f t="shared" ref="AM7:AM50" si="13">+AK7-AL7</f>
        <v>0</v>
      </c>
      <c r="AN7" s="582"/>
      <c r="AO7" s="376"/>
      <c r="AP7" s="557">
        <f t="shared" ref="AP7:AP50" si="14">+AN7-AO7</f>
        <v>0</v>
      </c>
      <c r="AQ7" s="373">
        <f t="shared" ref="AQ7:AQ50" si="15">Y7+AB7+AE7+AH7+AK7+AN7</f>
        <v>0</v>
      </c>
      <c r="AR7" s="407">
        <f t="shared" ref="AR7:AR50" si="16">Z7+AC7+AF7+AI7+AL7+AO7</f>
        <v>0</v>
      </c>
      <c r="AS7" s="386">
        <f t="shared" ref="AS7:AS50" si="17">+AQ7-AR7</f>
        <v>0</v>
      </c>
      <c r="AT7" s="387">
        <f t="shared" ref="AT7:AT50" si="18">+V7+AQ7</f>
        <v>0</v>
      </c>
      <c r="AU7" s="376">
        <f t="shared" ref="AU7:AU50" si="19">+W7+AR7</f>
        <v>0</v>
      </c>
      <c r="AV7" s="386">
        <f t="shared" ref="AV7:AV50" si="20">+AT7-AU7</f>
        <v>0</v>
      </c>
      <c r="AW7" s="541"/>
      <c r="AX7" s="380"/>
      <c r="AY7" s="374">
        <f>ROUND(VLOOKUP($B7,Test!$A$6:$K$58,8),0)/1000</f>
        <v>0</v>
      </c>
      <c r="AZ7" s="380"/>
      <c r="BA7" s="415"/>
      <c r="BB7" s="415"/>
      <c r="BC7" s="380"/>
      <c r="BD7" s="380"/>
      <c r="BE7" s="415"/>
      <c r="BF7" s="380"/>
      <c r="BG7" s="380"/>
      <c r="BH7" s="380"/>
      <c r="BI7" s="380"/>
      <c r="BJ7" s="380"/>
      <c r="BK7" s="380"/>
      <c r="BL7" s="380"/>
      <c r="BM7" s="380"/>
      <c r="BN7" s="380"/>
    </row>
    <row r="8" spans="1:70" s="383" customFormat="1" ht="33" customHeight="1">
      <c r="A8" s="388">
        <f t="shared" ref="A8:A50" si="21">A7+1</f>
        <v>2</v>
      </c>
      <c r="B8" s="384">
        <v>51202</v>
      </c>
      <c r="C8" s="536" t="s">
        <v>1</v>
      </c>
      <c r="D8" s="400"/>
      <c r="E8" s="376"/>
      <c r="F8" s="547">
        <f t="shared" si="0"/>
        <v>0</v>
      </c>
      <c r="G8" s="376"/>
      <c r="H8" s="376"/>
      <c r="I8" s="547">
        <f t="shared" si="1"/>
        <v>0</v>
      </c>
      <c r="J8" s="376"/>
      <c r="K8" s="376"/>
      <c r="L8" s="557">
        <f t="shared" si="2"/>
        <v>0</v>
      </c>
      <c r="M8" s="376"/>
      <c r="N8" s="376"/>
      <c r="O8" s="547">
        <f t="shared" si="3"/>
        <v>0</v>
      </c>
      <c r="P8" s="376"/>
      <c r="Q8" s="376"/>
      <c r="R8" s="547">
        <f t="shared" si="4"/>
        <v>0</v>
      </c>
      <c r="S8" s="376"/>
      <c r="T8" s="376"/>
      <c r="U8" s="557">
        <f t="shared" si="5"/>
        <v>0</v>
      </c>
      <c r="V8" s="400">
        <f t="shared" si="6"/>
        <v>0</v>
      </c>
      <c r="W8" s="376">
        <f t="shared" si="7"/>
        <v>0</v>
      </c>
      <c r="X8" s="547">
        <f t="shared" si="8"/>
        <v>0</v>
      </c>
      <c r="Y8" s="376"/>
      <c r="Z8" s="376"/>
      <c r="AA8" s="552">
        <f t="shared" si="9"/>
        <v>0</v>
      </c>
      <c r="AB8" s="376"/>
      <c r="AC8" s="376"/>
      <c r="AD8" s="547">
        <f t="shared" si="10"/>
        <v>0</v>
      </c>
      <c r="AE8" s="376"/>
      <c r="AF8" s="376"/>
      <c r="AG8" s="547">
        <f t="shared" si="11"/>
        <v>0</v>
      </c>
      <c r="AH8" s="376"/>
      <c r="AI8" s="376"/>
      <c r="AJ8" s="552">
        <f t="shared" si="12"/>
        <v>0</v>
      </c>
      <c r="AK8" s="376"/>
      <c r="AL8" s="376"/>
      <c r="AM8" s="547">
        <f t="shared" si="13"/>
        <v>0</v>
      </c>
      <c r="AN8" s="376"/>
      <c r="AO8" s="376"/>
      <c r="AP8" s="557">
        <f t="shared" si="14"/>
        <v>0</v>
      </c>
      <c r="AQ8" s="373">
        <f t="shared" si="15"/>
        <v>0</v>
      </c>
      <c r="AR8" s="407">
        <f t="shared" si="16"/>
        <v>0</v>
      </c>
      <c r="AS8" s="386">
        <f t="shared" si="17"/>
        <v>0</v>
      </c>
      <c r="AT8" s="387">
        <f t="shared" si="18"/>
        <v>0</v>
      </c>
      <c r="AU8" s="376">
        <f t="shared" si="19"/>
        <v>0</v>
      </c>
      <c r="AV8" s="386">
        <f t="shared" si="20"/>
        <v>0</v>
      </c>
      <c r="AW8" s="541"/>
      <c r="AX8" s="380"/>
      <c r="AY8" s="374">
        <f>ROUND(VLOOKUP($B8,Test!$A$6:$K$58,8),0)/1000</f>
        <v>0</v>
      </c>
      <c r="AZ8" s="380"/>
      <c r="BA8" s="415"/>
      <c r="BB8" s="415"/>
      <c r="BC8" s="380"/>
      <c r="BD8" s="380"/>
      <c r="BE8" s="415"/>
      <c r="BF8" s="380"/>
      <c r="BG8" s="380"/>
      <c r="BH8" s="380"/>
      <c r="BI8" s="380"/>
      <c r="BJ8" s="380"/>
      <c r="BK8" s="380"/>
      <c r="BL8" s="380"/>
      <c r="BM8" s="380"/>
      <c r="BN8" s="380"/>
    </row>
    <row r="9" spans="1:70" s="383" customFormat="1" ht="33" customHeight="1">
      <c r="A9" s="388">
        <f t="shared" si="21"/>
        <v>3</v>
      </c>
      <c r="B9" s="384">
        <v>51203</v>
      </c>
      <c r="C9" s="536" t="s">
        <v>2</v>
      </c>
      <c r="D9" s="400"/>
      <c r="E9" s="376"/>
      <c r="F9" s="547">
        <f t="shared" si="0"/>
        <v>0</v>
      </c>
      <c r="G9" s="376"/>
      <c r="H9" s="376"/>
      <c r="I9" s="547">
        <f t="shared" si="1"/>
        <v>0</v>
      </c>
      <c r="J9" s="376"/>
      <c r="K9" s="376"/>
      <c r="L9" s="557">
        <f t="shared" si="2"/>
        <v>0</v>
      </c>
      <c r="M9" s="376"/>
      <c r="N9" s="376"/>
      <c r="O9" s="547">
        <f t="shared" si="3"/>
        <v>0</v>
      </c>
      <c r="P9" s="376"/>
      <c r="Q9" s="376"/>
      <c r="R9" s="547">
        <f t="shared" si="4"/>
        <v>0</v>
      </c>
      <c r="S9" s="376"/>
      <c r="T9" s="376"/>
      <c r="U9" s="557">
        <f t="shared" si="5"/>
        <v>0</v>
      </c>
      <c r="V9" s="400">
        <f t="shared" si="6"/>
        <v>0</v>
      </c>
      <c r="W9" s="376">
        <f t="shared" si="7"/>
        <v>0</v>
      </c>
      <c r="X9" s="547">
        <f t="shared" si="8"/>
        <v>0</v>
      </c>
      <c r="Y9" s="376"/>
      <c r="Z9" s="376"/>
      <c r="AA9" s="552">
        <f t="shared" si="9"/>
        <v>0</v>
      </c>
      <c r="AB9" s="376"/>
      <c r="AC9" s="376"/>
      <c r="AD9" s="547">
        <f t="shared" si="10"/>
        <v>0</v>
      </c>
      <c r="AE9" s="376"/>
      <c r="AF9" s="376"/>
      <c r="AG9" s="547">
        <f t="shared" si="11"/>
        <v>0</v>
      </c>
      <c r="AH9" s="376"/>
      <c r="AI9" s="376"/>
      <c r="AJ9" s="552">
        <f t="shared" si="12"/>
        <v>0</v>
      </c>
      <c r="AK9" s="376"/>
      <c r="AL9" s="376"/>
      <c r="AM9" s="547">
        <f t="shared" si="13"/>
        <v>0</v>
      </c>
      <c r="AN9" s="376"/>
      <c r="AO9" s="376"/>
      <c r="AP9" s="557">
        <f t="shared" si="14"/>
        <v>0</v>
      </c>
      <c r="AQ9" s="373">
        <f t="shared" si="15"/>
        <v>0</v>
      </c>
      <c r="AR9" s="407">
        <f t="shared" si="16"/>
        <v>0</v>
      </c>
      <c r="AS9" s="386">
        <f t="shared" si="17"/>
        <v>0</v>
      </c>
      <c r="AT9" s="387">
        <f t="shared" si="18"/>
        <v>0</v>
      </c>
      <c r="AU9" s="376">
        <f t="shared" si="19"/>
        <v>0</v>
      </c>
      <c r="AV9" s="386">
        <f t="shared" si="20"/>
        <v>0</v>
      </c>
      <c r="AW9" s="541"/>
      <c r="AX9" s="380"/>
      <c r="AY9" s="374">
        <f>ROUND(VLOOKUP($B9,Test!$A$6:$K$58,8),0)/1000</f>
        <v>0</v>
      </c>
      <c r="AZ9" s="380"/>
      <c r="BA9" s="415"/>
      <c r="BB9" s="415"/>
      <c r="BC9" s="380"/>
      <c r="BD9" s="380"/>
      <c r="BE9" s="415"/>
      <c r="BF9" s="380"/>
      <c r="BG9" s="380"/>
      <c r="BH9" s="380"/>
      <c r="BI9" s="380"/>
      <c r="BJ9" s="380"/>
      <c r="BK9" s="380"/>
      <c r="BL9" s="380"/>
      <c r="BM9" s="380"/>
      <c r="BN9" s="380"/>
    </row>
    <row r="10" spans="1:70" s="383" customFormat="1" ht="33" customHeight="1">
      <c r="A10" s="388">
        <f t="shared" si="21"/>
        <v>4</v>
      </c>
      <c r="B10" s="389">
        <v>51299</v>
      </c>
      <c r="C10" s="537" t="s">
        <v>3</v>
      </c>
      <c r="D10" s="400"/>
      <c r="E10" s="376"/>
      <c r="F10" s="547">
        <f t="shared" si="0"/>
        <v>0</v>
      </c>
      <c r="G10" s="376"/>
      <c r="H10" s="376"/>
      <c r="I10" s="547">
        <f t="shared" si="1"/>
        <v>0</v>
      </c>
      <c r="J10" s="376"/>
      <c r="K10" s="376"/>
      <c r="L10" s="557">
        <f t="shared" si="2"/>
        <v>0</v>
      </c>
      <c r="M10" s="376"/>
      <c r="N10" s="376"/>
      <c r="O10" s="547">
        <f t="shared" si="3"/>
        <v>0</v>
      </c>
      <c r="P10" s="376"/>
      <c r="Q10" s="376"/>
      <c r="R10" s="547">
        <f t="shared" si="4"/>
        <v>0</v>
      </c>
      <c r="S10" s="376"/>
      <c r="T10" s="376"/>
      <c r="U10" s="557">
        <f t="shared" si="5"/>
        <v>0</v>
      </c>
      <c r="V10" s="400">
        <f t="shared" si="6"/>
        <v>0</v>
      </c>
      <c r="W10" s="376">
        <f t="shared" si="7"/>
        <v>0</v>
      </c>
      <c r="X10" s="547">
        <f t="shared" si="8"/>
        <v>0</v>
      </c>
      <c r="Y10" s="376"/>
      <c r="Z10" s="376"/>
      <c r="AA10" s="552">
        <f t="shared" si="9"/>
        <v>0</v>
      </c>
      <c r="AB10" s="376"/>
      <c r="AC10" s="376"/>
      <c r="AD10" s="547">
        <f t="shared" si="10"/>
        <v>0</v>
      </c>
      <c r="AE10" s="376"/>
      <c r="AF10" s="376"/>
      <c r="AG10" s="547">
        <f t="shared" si="11"/>
        <v>0</v>
      </c>
      <c r="AH10" s="376"/>
      <c r="AI10" s="376"/>
      <c r="AJ10" s="552">
        <f t="shared" si="12"/>
        <v>0</v>
      </c>
      <c r="AK10" s="376"/>
      <c r="AL10" s="376"/>
      <c r="AM10" s="547">
        <f t="shared" si="13"/>
        <v>0</v>
      </c>
      <c r="AN10" s="376"/>
      <c r="AO10" s="376"/>
      <c r="AP10" s="557">
        <f t="shared" si="14"/>
        <v>0</v>
      </c>
      <c r="AQ10" s="373">
        <f t="shared" si="15"/>
        <v>0</v>
      </c>
      <c r="AR10" s="407">
        <f t="shared" si="16"/>
        <v>0</v>
      </c>
      <c r="AS10" s="386">
        <f t="shared" si="17"/>
        <v>0</v>
      </c>
      <c r="AT10" s="387">
        <f t="shared" si="18"/>
        <v>0</v>
      </c>
      <c r="AU10" s="376">
        <f t="shared" si="19"/>
        <v>0</v>
      </c>
      <c r="AV10" s="386">
        <f t="shared" si="20"/>
        <v>0</v>
      </c>
      <c r="AW10" s="541"/>
      <c r="AX10" s="380"/>
      <c r="AY10" s="374">
        <f>ROUND(VLOOKUP($B10,Test!$A$6:$K$58,8),0)/1000</f>
        <v>0</v>
      </c>
      <c r="AZ10" s="380"/>
      <c r="BA10" s="415"/>
      <c r="BB10" s="415"/>
      <c r="BC10" s="380"/>
      <c r="BD10" s="380"/>
      <c r="BE10" s="415"/>
      <c r="BF10" s="380"/>
      <c r="BG10" s="380"/>
      <c r="BH10" s="380"/>
      <c r="BI10" s="380"/>
      <c r="BJ10" s="380"/>
      <c r="BK10" s="380"/>
      <c r="BL10" s="380"/>
      <c r="BM10" s="380"/>
      <c r="BN10" s="380"/>
    </row>
    <row r="11" spans="1:70" s="383" customFormat="1" ht="33" customHeight="1">
      <c r="A11" s="388">
        <f t="shared" si="21"/>
        <v>5</v>
      </c>
      <c r="B11" s="384">
        <v>51301</v>
      </c>
      <c r="C11" s="536" t="s">
        <v>4</v>
      </c>
      <c r="D11" s="400"/>
      <c r="E11" s="376"/>
      <c r="F11" s="547">
        <f t="shared" si="0"/>
        <v>0</v>
      </c>
      <c r="G11" s="376"/>
      <c r="H11" s="376"/>
      <c r="I11" s="547">
        <f t="shared" si="1"/>
        <v>0</v>
      </c>
      <c r="J11" s="376"/>
      <c r="K11" s="376"/>
      <c r="L11" s="557">
        <f t="shared" si="2"/>
        <v>0</v>
      </c>
      <c r="M11" s="376"/>
      <c r="N11" s="376"/>
      <c r="O11" s="547">
        <f t="shared" si="3"/>
        <v>0</v>
      </c>
      <c r="P11" s="376"/>
      <c r="Q11" s="376"/>
      <c r="R11" s="547">
        <f t="shared" si="4"/>
        <v>0</v>
      </c>
      <c r="S11" s="376"/>
      <c r="T11" s="376"/>
      <c r="U11" s="557">
        <f t="shared" si="5"/>
        <v>0</v>
      </c>
      <c r="V11" s="400">
        <f t="shared" si="6"/>
        <v>0</v>
      </c>
      <c r="W11" s="376">
        <f t="shared" si="7"/>
        <v>0</v>
      </c>
      <c r="X11" s="547">
        <f t="shared" si="8"/>
        <v>0</v>
      </c>
      <c r="Y11" s="376"/>
      <c r="Z11" s="376"/>
      <c r="AA11" s="552">
        <f t="shared" si="9"/>
        <v>0</v>
      </c>
      <c r="AB11" s="376"/>
      <c r="AC11" s="376"/>
      <c r="AD11" s="547">
        <f t="shared" si="10"/>
        <v>0</v>
      </c>
      <c r="AE11" s="376"/>
      <c r="AF11" s="376"/>
      <c r="AG11" s="547">
        <f t="shared" si="11"/>
        <v>0</v>
      </c>
      <c r="AH11" s="376"/>
      <c r="AI11" s="376"/>
      <c r="AJ11" s="552">
        <f t="shared" si="12"/>
        <v>0</v>
      </c>
      <c r="AK11" s="376"/>
      <c r="AL11" s="376"/>
      <c r="AM11" s="547">
        <f t="shared" si="13"/>
        <v>0</v>
      </c>
      <c r="AN11" s="376"/>
      <c r="AO11" s="376"/>
      <c r="AP11" s="557">
        <f t="shared" si="14"/>
        <v>0</v>
      </c>
      <c r="AQ11" s="373">
        <f t="shared" si="15"/>
        <v>0</v>
      </c>
      <c r="AR11" s="407">
        <f t="shared" si="16"/>
        <v>0</v>
      </c>
      <c r="AS11" s="386">
        <f t="shared" si="17"/>
        <v>0</v>
      </c>
      <c r="AT11" s="387">
        <f t="shared" si="18"/>
        <v>0</v>
      </c>
      <c r="AU11" s="376">
        <f t="shared" si="19"/>
        <v>0</v>
      </c>
      <c r="AV11" s="386">
        <f t="shared" si="20"/>
        <v>0</v>
      </c>
      <c r="AW11" s="541"/>
      <c r="AX11" s="380"/>
      <c r="AY11" s="374">
        <f>ROUND(VLOOKUP($B11,Test!$A$6:$K$58,8),0)/1000</f>
        <v>0</v>
      </c>
      <c r="AZ11" s="380"/>
      <c r="BA11" s="415"/>
      <c r="BB11" s="415"/>
      <c r="BC11" s="380"/>
      <c r="BD11" s="380"/>
      <c r="BE11" s="415"/>
      <c r="BF11" s="380"/>
      <c r="BG11" s="380"/>
      <c r="BH11" s="380"/>
      <c r="BI11" s="380"/>
      <c r="BJ11" s="380"/>
      <c r="BK11" s="380"/>
      <c r="BL11" s="380"/>
      <c r="BM11" s="380"/>
      <c r="BN11" s="380"/>
    </row>
    <row r="12" spans="1:70" s="383" customFormat="1" ht="33" customHeight="1">
      <c r="A12" s="388">
        <f t="shared" si="21"/>
        <v>6</v>
      </c>
      <c r="B12" s="384">
        <v>51302</v>
      </c>
      <c r="C12" s="536" t="s">
        <v>5</v>
      </c>
      <c r="D12" s="400"/>
      <c r="E12" s="376"/>
      <c r="F12" s="547">
        <f t="shared" si="0"/>
        <v>0</v>
      </c>
      <c r="G12" s="376"/>
      <c r="H12" s="376"/>
      <c r="I12" s="547">
        <f t="shared" si="1"/>
        <v>0</v>
      </c>
      <c r="J12" s="376"/>
      <c r="K12" s="376"/>
      <c r="L12" s="557">
        <f t="shared" si="2"/>
        <v>0</v>
      </c>
      <c r="M12" s="376"/>
      <c r="N12" s="376"/>
      <c r="O12" s="547">
        <f t="shared" si="3"/>
        <v>0</v>
      </c>
      <c r="P12" s="376"/>
      <c r="Q12" s="376"/>
      <c r="R12" s="547">
        <f t="shared" si="4"/>
        <v>0</v>
      </c>
      <c r="S12" s="376"/>
      <c r="T12" s="376"/>
      <c r="U12" s="557">
        <f t="shared" si="5"/>
        <v>0</v>
      </c>
      <c r="V12" s="400">
        <f t="shared" si="6"/>
        <v>0</v>
      </c>
      <c r="W12" s="376">
        <f t="shared" si="7"/>
        <v>0</v>
      </c>
      <c r="X12" s="547">
        <f t="shared" si="8"/>
        <v>0</v>
      </c>
      <c r="Y12" s="376"/>
      <c r="Z12" s="376"/>
      <c r="AA12" s="552">
        <f t="shared" si="9"/>
        <v>0</v>
      </c>
      <c r="AB12" s="376"/>
      <c r="AC12" s="376"/>
      <c r="AD12" s="547">
        <f t="shared" si="10"/>
        <v>0</v>
      </c>
      <c r="AE12" s="376"/>
      <c r="AF12" s="376"/>
      <c r="AG12" s="547">
        <f t="shared" si="11"/>
        <v>0</v>
      </c>
      <c r="AH12" s="376"/>
      <c r="AI12" s="376"/>
      <c r="AJ12" s="552">
        <f t="shared" si="12"/>
        <v>0</v>
      </c>
      <c r="AK12" s="376"/>
      <c r="AL12" s="376"/>
      <c r="AM12" s="547">
        <f t="shared" si="13"/>
        <v>0</v>
      </c>
      <c r="AN12" s="376"/>
      <c r="AO12" s="376"/>
      <c r="AP12" s="557">
        <f t="shared" si="14"/>
        <v>0</v>
      </c>
      <c r="AQ12" s="373">
        <f t="shared" si="15"/>
        <v>0</v>
      </c>
      <c r="AR12" s="407">
        <f t="shared" si="16"/>
        <v>0</v>
      </c>
      <c r="AS12" s="386">
        <f t="shared" si="17"/>
        <v>0</v>
      </c>
      <c r="AT12" s="387">
        <f t="shared" si="18"/>
        <v>0</v>
      </c>
      <c r="AU12" s="376">
        <f t="shared" si="19"/>
        <v>0</v>
      </c>
      <c r="AV12" s="386">
        <f t="shared" si="20"/>
        <v>0</v>
      </c>
      <c r="AW12" s="541"/>
      <c r="AX12" s="380"/>
      <c r="AY12" s="374">
        <f>ROUND(VLOOKUP($B12,Test!$A$6:$K$58,8),0)/1000</f>
        <v>2.0139999999999998</v>
      </c>
      <c r="AZ12" s="380"/>
      <c r="BA12" s="415"/>
      <c r="BB12" s="415"/>
      <c r="BC12" s="380"/>
      <c r="BD12" s="380"/>
      <c r="BE12" s="415"/>
      <c r="BF12" s="380"/>
      <c r="BG12" s="380"/>
      <c r="BH12" s="380"/>
      <c r="BI12" s="380"/>
      <c r="BJ12" s="380"/>
      <c r="BK12" s="380"/>
      <c r="BL12" s="380"/>
      <c r="BM12" s="380"/>
      <c r="BN12" s="380"/>
    </row>
    <row r="13" spans="1:70" s="383" customFormat="1" ht="33" customHeight="1">
      <c r="A13" s="388">
        <f t="shared" si="21"/>
        <v>7</v>
      </c>
      <c r="B13" s="384">
        <v>51306</v>
      </c>
      <c r="C13" s="536" t="s">
        <v>6</v>
      </c>
      <c r="D13" s="400"/>
      <c r="E13" s="376"/>
      <c r="F13" s="547">
        <f t="shared" si="0"/>
        <v>0</v>
      </c>
      <c r="G13" s="376"/>
      <c r="H13" s="376"/>
      <c r="I13" s="547">
        <f t="shared" si="1"/>
        <v>0</v>
      </c>
      <c r="J13" s="376"/>
      <c r="K13" s="376"/>
      <c r="L13" s="557">
        <f t="shared" si="2"/>
        <v>0</v>
      </c>
      <c r="M13" s="376"/>
      <c r="N13" s="376"/>
      <c r="O13" s="547">
        <f t="shared" si="3"/>
        <v>0</v>
      </c>
      <c r="P13" s="376"/>
      <c r="Q13" s="376"/>
      <c r="R13" s="547">
        <f t="shared" si="4"/>
        <v>0</v>
      </c>
      <c r="S13" s="376"/>
      <c r="T13" s="376"/>
      <c r="U13" s="557">
        <f t="shared" si="5"/>
        <v>0</v>
      </c>
      <c r="V13" s="400">
        <f t="shared" si="6"/>
        <v>0</v>
      </c>
      <c r="W13" s="376">
        <f t="shared" si="7"/>
        <v>0</v>
      </c>
      <c r="X13" s="547">
        <f t="shared" si="8"/>
        <v>0</v>
      </c>
      <c r="Y13" s="376"/>
      <c r="Z13" s="376"/>
      <c r="AA13" s="552">
        <f t="shared" si="9"/>
        <v>0</v>
      </c>
      <c r="AB13" s="376"/>
      <c r="AC13" s="376"/>
      <c r="AD13" s="547">
        <f t="shared" si="10"/>
        <v>0</v>
      </c>
      <c r="AE13" s="376"/>
      <c r="AF13" s="376"/>
      <c r="AG13" s="547">
        <f t="shared" si="11"/>
        <v>0</v>
      </c>
      <c r="AH13" s="376"/>
      <c r="AI13" s="376"/>
      <c r="AJ13" s="552">
        <f t="shared" si="12"/>
        <v>0</v>
      </c>
      <c r="AK13" s="376"/>
      <c r="AL13" s="376"/>
      <c r="AM13" s="547">
        <f t="shared" si="13"/>
        <v>0</v>
      </c>
      <c r="AN13" s="376"/>
      <c r="AO13" s="376"/>
      <c r="AP13" s="557">
        <f t="shared" si="14"/>
        <v>0</v>
      </c>
      <c r="AQ13" s="373">
        <f t="shared" si="15"/>
        <v>0</v>
      </c>
      <c r="AR13" s="407">
        <f t="shared" si="16"/>
        <v>0</v>
      </c>
      <c r="AS13" s="386">
        <f t="shared" si="17"/>
        <v>0</v>
      </c>
      <c r="AT13" s="387">
        <f t="shared" si="18"/>
        <v>0</v>
      </c>
      <c r="AU13" s="376">
        <f t="shared" si="19"/>
        <v>0</v>
      </c>
      <c r="AV13" s="386">
        <f t="shared" si="20"/>
        <v>0</v>
      </c>
      <c r="AW13" s="541"/>
      <c r="AX13" s="380"/>
      <c r="AY13" s="374">
        <f>ROUND(VLOOKUP($B13,Test!$A$6:$K$58,8),0)/1000</f>
        <v>0</v>
      </c>
      <c r="AZ13" s="380"/>
      <c r="BA13" s="415"/>
      <c r="BB13" s="415"/>
      <c r="BC13" s="380"/>
      <c r="BD13" s="380"/>
      <c r="BE13" s="415"/>
      <c r="BF13" s="380"/>
      <c r="BG13" s="380"/>
      <c r="BH13" s="380"/>
      <c r="BI13" s="380"/>
      <c r="BJ13" s="380"/>
      <c r="BK13" s="380"/>
      <c r="BL13" s="380"/>
      <c r="BM13" s="380"/>
      <c r="BN13" s="380"/>
    </row>
    <row r="14" spans="1:70" s="383" customFormat="1" ht="33" customHeight="1">
      <c r="A14" s="388">
        <f t="shared" si="21"/>
        <v>8</v>
      </c>
      <c r="B14" s="384">
        <v>51307</v>
      </c>
      <c r="C14" s="536" t="s">
        <v>7</v>
      </c>
      <c r="D14" s="400"/>
      <c r="E14" s="376"/>
      <c r="F14" s="547">
        <f t="shared" si="0"/>
        <v>0</v>
      </c>
      <c r="G14" s="376"/>
      <c r="H14" s="376"/>
      <c r="I14" s="547">
        <f t="shared" si="1"/>
        <v>0</v>
      </c>
      <c r="J14" s="376"/>
      <c r="K14" s="376"/>
      <c r="L14" s="557">
        <f t="shared" si="2"/>
        <v>0</v>
      </c>
      <c r="M14" s="376"/>
      <c r="N14" s="376"/>
      <c r="O14" s="547">
        <f t="shared" si="3"/>
        <v>0</v>
      </c>
      <c r="P14" s="376"/>
      <c r="Q14" s="376"/>
      <c r="R14" s="547">
        <f t="shared" si="4"/>
        <v>0</v>
      </c>
      <c r="S14" s="376"/>
      <c r="T14" s="376"/>
      <c r="U14" s="557">
        <f t="shared" si="5"/>
        <v>0</v>
      </c>
      <c r="V14" s="400">
        <f t="shared" si="6"/>
        <v>0</v>
      </c>
      <c r="W14" s="376">
        <f t="shared" si="7"/>
        <v>0</v>
      </c>
      <c r="X14" s="547">
        <f t="shared" si="8"/>
        <v>0</v>
      </c>
      <c r="Y14" s="376"/>
      <c r="Z14" s="376"/>
      <c r="AA14" s="552">
        <f t="shared" si="9"/>
        <v>0</v>
      </c>
      <c r="AB14" s="376"/>
      <c r="AC14" s="376"/>
      <c r="AD14" s="547">
        <f t="shared" si="10"/>
        <v>0</v>
      </c>
      <c r="AE14" s="376"/>
      <c r="AF14" s="376"/>
      <c r="AG14" s="547">
        <f t="shared" si="11"/>
        <v>0</v>
      </c>
      <c r="AH14" s="376"/>
      <c r="AI14" s="376"/>
      <c r="AJ14" s="552">
        <f t="shared" si="12"/>
        <v>0</v>
      </c>
      <c r="AK14" s="376"/>
      <c r="AL14" s="376"/>
      <c r="AM14" s="547">
        <f t="shared" si="13"/>
        <v>0</v>
      </c>
      <c r="AN14" s="376"/>
      <c r="AO14" s="376"/>
      <c r="AP14" s="557">
        <f t="shared" si="14"/>
        <v>0</v>
      </c>
      <c r="AQ14" s="373">
        <f t="shared" si="15"/>
        <v>0</v>
      </c>
      <c r="AR14" s="407">
        <f t="shared" si="16"/>
        <v>0</v>
      </c>
      <c r="AS14" s="386">
        <f t="shared" si="17"/>
        <v>0</v>
      </c>
      <c r="AT14" s="387">
        <f t="shared" si="18"/>
        <v>0</v>
      </c>
      <c r="AU14" s="376">
        <f t="shared" si="19"/>
        <v>0</v>
      </c>
      <c r="AV14" s="386">
        <f t="shared" si="20"/>
        <v>0</v>
      </c>
      <c r="AW14" s="541"/>
      <c r="AX14" s="380"/>
      <c r="AY14" s="374">
        <f>ROUND(VLOOKUP($B14,Test!$A$6:$K$58,8),0)/1000</f>
        <v>-7.0449999999999999</v>
      </c>
      <c r="AZ14" s="380"/>
      <c r="BA14" s="415"/>
      <c r="BB14" s="415"/>
      <c r="BC14" s="380"/>
      <c r="BD14" s="380"/>
      <c r="BE14" s="415"/>
      <c r="BF14" s="380"/>
      <c r="BG14" s="380"/>
      <c r="BH14" s="380"/>
      <c r="BI14" s="380"/>
      <c r="BJ14" s="380"/>
      <c r="BK14" s="380"/>
      <c r="BL14" s="380"/>
      <c r="BM14" s="380"/>
      <c r="BN14" s="380"/>
    </row>
    <row r="15" spans="1:70" s="383" customFormat="1" ht="33" customHeight="1">
      <c r="A15" s="388">
        <f t="shared" si="21"/>
        <v>9</v>
      </c>
      <c r="B15" s="384">
        <v>51308</v>
      </c>
      <c r="C15" s="536" t="s">
        <v>8</v>
      </c>
      <c r="D15" s="400"/>
      <c r="E15" s="376"/>
      <c r="F15" s="547">
        <f t="shared" si="0"/>
        <v>0</v>
      </c>
      <c r="G15" s="376"/>
      <c r="H15" s="376"/>
      <c r="I15" s="547">
        <f t="shared" si="1"/>
        <v>0</v>
      </c>
      <c r="J15" s="376"/>
      <c r="K15" s="376"/>
      <c r="L15" s="557">
        <f t="shared" si="2"/>
        <v>0</v>
      </c>
      <c r="M15" s="376"/>
      <c r="N15" s="376"/>
      <c r="O15" s="547">
        <f t="shared" si="3"/>
        <v>0</v>
      </c>
      <c r="P15" s="376"/>
      <c r="Q15" s="376"/>
      <c r="R15" s="547">
        <f t="shared" si="4"/>
        <v>0</v>
      </c>
      <c r="S15" s="376"/>
      <c r="T15" s="376"/>
      <c r="U15" s="557">
        <f t="shared" si="5"/>
        <v>0</v>
      </c>
      <c r="V15" s="400">
        <f t="shared" si="6"/>
        <v>0</v>
      </c>
      <c r="W15" s="376">
        <f t="shared" si="7"/>
        <v>0</v>
      </c>
      <c r="X15" s="547">
        <f t="shared" si="8"/>
        <v>0</v>
      </c>
      <c r="Y15" s="376"/>
      <c r="Z15" s="376"/>
      <c r="AA15" s="552">
        <f t="shared" si="9"/>
        <v>0</v>
      </c>
      <c r="AB15" s="376"/>
      <c r="AC15" s="376"/>
      <c r="AD15" s="547">
        <f t="shared" si="10"/>
        <v>0</v>
      </c>
      <c r="AE15" s="376"/>
      <c r="AF15" s="376"/>
      <c r="AG15" s="547">
        <f t="shared" si="11"/>
        <v>0</v>
      </c>
      <c r="AH15" s="376"/>
      <c r="AI15" s="376"/>
      <c r="AJ15" s="552">
        <f t="shared" si="12"/>
        <v>0</v>
      </c>
      <c r="AK15" s="376"/>
      <c r="AL15" s="376"/>
      <c r="AM15" s="547">
        <f t="shared" si="13"/>
        <v>0</v>
      </c>
      <c r="AN15" s="376"/>
      <c r="AO15" s="376"/>
      <c r="AP15" s="557">
        <f t="shared" si="14"/>
        <v>0</v>
      </c>
      <c r="AQ15" s="373">
        <f t="shared" si="15"/>
        <v>0</v>
      </c>
      <c r="AR15" s="407">
        <f t="shared" si="16"/>
        <v>0</v>
      </c>
      <c r="AS15" s="386">
        <f t="shared" si="17"/>
        <v>0</v>
      </c>
      <c r="AT15" s="387">
        <f t="shared" si="18"/>
        <v>0</v>
      </c>
      <c r="AU15" s="376">
        <f t="shared" si="19"/>
        <v>0</v>
      </c>
      <c r="AV15" s="386">
        <f t="shared" si="20"/>
        <v>0</v>
      </c>
      <c r="AW15" s="541"/>
      <c r="AX15" s="380"/>
      <c r="AY15" s="374">
        <f>ROUND(VLOOKUP($B15,Test!$A$6:$K$58,8),0)/1000</f>
        <v>0</v>
      </c>
      <c r="AZ15" s="380"/>
      <c r="BA15" s="415"/>
      <c r="BB15" s="415"/>
      <c r="BC15" s="380"/>
      <c r="BD15" s="380"/>
      <c r="BE15" s="415"/>
      <c r="BF15" s="380"/>
      <c r="BG15" s="380"/>
      <c r="BH15" s="380"/>
      <c r="BI15" s="380"/>
      <c r="BJ15" s="380"/>
      <c r="BK15" s="380"/>
      <c r="BL15" s="380"/>
      <c r="BM15" s="380"/>
      <c r="BN15" s="380"/>
    </row>
    <row r="16" spans="1:70" s="383" customFormat="1" ht="33" customHeight="1">
      <c r="A16" s="388">
        <f t="shared" si="21"/>
        <v>10</v>
      </c>
      <c r="B16" s="384">
        <v>51309</v>
      </c>
      <c r="C16" s="536" t="s">
        <v>9</v>
      </c>
      <c r="D16" s="400"/>
      <c r="E16" s="376"/>
      <c r="F16" s="547">
        <f t="shared" si="0"/>
        <v>0</v>
      </c>
      <c r="G16" s="376"/>
      <c r="H16" s="376"/>
      <c r="I16" s="547">
        <f t="shared" si="1"/>
        <v>0</v>
      </c>
      <c r="J16" s="376"/>
      <c r="K16" s="376"/>
      <c r="L16" s="557">
        <f t="shared" si="2"/>
        <v>0</v>
      </c>
      <c r="M16" s="376"/>
      <c r="N16" s="376"/>
      <c r="O16" s="547">
        <f t="shared" si="3"/>
        <v>0</v>
      </c>
      <c r="P16" s="376"/>
      <c r="Q16" s="376"/>
      <c r="R16" s="547">
        <f t="shared" si="4"/>
        <v>0</v>
      </c>
      <c r="S16" s="376"/>
      <c r="T16" s="376"/>
      <c r="U16" s="557">
        <f t="shared" si="5"/>
        <v>0</v>
      </c>
      <c r="V16" s="400">
        <f t="shared" si="6"/>
        <v>0</v>
      </c>
      <c r="W16" s="376">
        <f t="shared" si="7"/>
        <v>0</v>
      </c>
      <c r="X16" s="547">
        <f t="shared" si="8"/>
        <v>0</v>
      </c>
      <c r="Y16" s="376"/>
      <c r="Z16" s="376"/>
      <c r="AA16" s="552">
        <f t="shared" si="9"/>
        <v>0</v>
      </c>
      <c r="AB16" s="376"/>
      <c r="AC16" s="376"/>
      <c r="AD16" s="547">
        <f t="shared" si="10"/>
        <v>0</v>
      </c>
      <c r="AE16" s="376"/>
      <c r="AF16" s="376"/>
      <c r="AG16" s="547">
        <f t="shared" si="11"/>
        <v>0</v>
      </c>
      <c r="AH16" s="376"/>
      <c r="AI16" s="376"/>
      <c r="AJ16" s="552">
        <f t="shared" si="12"/>
        <v>0</v>
      </c>
      <c r="AK16" s="376"/>
      <c r="AL16" s="376"/>
      <c r="AM16" s="547">
        <f t="shared" si="13"/>
        <v>0</v>
      </c>
      <c r="AN16" s="376"/>
      <c r="AO16" s="376"/>
      <c r="AP16" s="557">
        <f t="shared" si="14"/>
        <v>0</v>
      </c>
      <c r="AQ16" s="373">
        <f t="shared" si="15"/>
        <v>0</v>
      </c>
      <c r="AR16" s="407">
        <f t="shared" si="16"/>
        <v>0</v>
      </c>
      <c r="AS16" s="386">
        <f t="shared" si="17"/>
        <v>0</v>
      </c>
      <c r="AT16" s="387">
        <f t="shared" si="18"/>
        <v>0</v>
      </c>
      <c r="AU16" s="376">
        <f t="shared" si="19"/>
        <v>0</v>
      </c>
      <c r="AV16" s="386">
        <f t="shared" si="20"/>
        <v>0</v>
      </c>
      <c r="AW16" s="541"/>
      <c r="AX16" s="380"/>
      <c r="AY16" s="374">
        <f>ROUND(VLOOKUP($B16,Test!$A$6:$K$58,8),0)/1000</f>
        <v>0</v>
      </c>
      <c r="AZ16" s="380"/>
      <c r="BA16" s="415"/>
      <c r="BB16" s="415"/>
      <c r="BC16" s="380"/>
      <c r="BD16" s="380"/>
      <c r="BE16" s="415"/>
      <c r="BF16" s="380"/>
      <c r="BG16" s="380"/>
      <c r="BH16" s="380"/>
      <c r="BI16" s="380"/>
      <c r="BJ16" s="380"/>
      <c r="BK16" s="380"/>
      <c r="BL16" s="380"/>
      <c r="BM16" s="380"/>
      <c r="BN16" s="380"/>
    </row>
    <row r="17" spans="1:68" s="383" customFormat="1" ht="33" customHeight="1">
      <c r="A17" s="388">
        <f t="shared" si="21"/>
        <v>11</v>
      </c>
      <c r="B17" s="384">
        <v>51310</v>
      </c>
      <c r="C17" s="536" t="s">
        <v>10</v>
      </c>
      <c r="D17" s="400"/>
      <c r="E17" s="376"/>
      <c r="F17" s="547">
        <f t="shared" si="0"/>
        <v>0</v>
      </c>
      <c r="G17" s="376"/>
      <c r="H17" s="376"/>
      <c r="I17" s="547">
        <f t="shared" si="1"/>
        <v>0</v>
      </c>
      <c r="J17" s="376"/>
      <c r="K17" s="376"/>
      <c r="L17" s="557">
        <f t="shared" si="2"/>
        <v>0</v>
      </c>
      <c r="M17" s="376"/>
      <c r="N17" s="376"/>
      <c r="O17" s="547">
        <f t="shared" si="3"/>
        <v>0</v>
      </c>
      <c r="P17" s="376"/>
      <c r="Q17" s="376"/>
      <c r="R17" s="547">
        <f t="shared" si="4"/>
        <v>0</v>
      </c>
      <c r="S17" s="376"/>
      <c r="T17" s="376"/>
      <c r="U17" s="557">
        <f t="shared" si="5"/>
        <v>0</v>
      </c>
      <c r="V17" s="400">
        <f t="shared" si="6"/>
        <v>0</v>
      </c>
      <c r="W17" s="376">
        <f t="shared" si="7"/>
        <v>0</v>
      </c>
      <c r="X17" s="547">
        <f t="shared" si="8"/>
        <v>0</v>
      </c>
      <c r="Y17" s="376"/>
      <c r="Z17" s="376"/>
      <c r="AA17" s="552">
        <f t="shared" si="9"/>
        <v>0</v>
      </c>
      <c r="AB17" s="376"/>
      <c r="AC17" s="376"/>
      <c r="AD17" s="547">
        <f t="shared" si="10"/>
        <v>0</v>
      </c>
      <c r="AE17" s="376"/>
      <c r="AF17" s="376"/>
      <c r="AG17" s="547">
        <f t="shared" si="11"/>
        <v>0</v>
      </c>
      <c r="AH17" s="376"/>
      <c r="AI17" s="376"/>
      <c r="AJ17" s="552">
        <f t="shared" si="12"/>
        <v>0</v>
      </c>
      <c r="AK17" s="376"/>
      <c r="AL17" s="376"/>
      <c r="AM17" s="547">
        <f t="shared" si="13"/>
        <v>0</v>
      </c>
      <c r="AN17" s="376"/>
      <c r="AO17" s="376"/>
      <c r="AP17" s="557">
        <f t="shared" si="14"/>
        <v>0</v>
      </c>
      <c r="AQ17" s="373">
        <f t="shared" si="15"/>
        <v>0</v>
      </c>
      <c r="AR17" s="407">
        <f t="shared" si="16"/>
        <v>0</v>
      </c>
      <c r="AS17" s="386">
        <f t="shared" si="17"/>
        <v>0</v>
      </c>
      <c r="AT17" s="387">
        <f t="shared" si="18"/>
        <v>0</v>
      </c>
      <c r="AU17" s="376">
        <f t="shared" si="19"/>
        <v>0</v>
      </c>
      <c r="AV17" s="386">
        <f t="shared" si="20"/>
        <v>0</v>
      </c>
      <c r="AW17" s="541"/>
      <c r="AX17" s="380"/>
      <c r="AY17" s="374">
        <f>ROUND(VLOOKUP($B17,Test!$A$6:$K$58,8),0)/1000</f>
        <v>0</v>
      </c>
      <c r="AZ17" s="380"/>
      <c r="BA17" s="415"/>
      <c r="BB17" s="415"/>
      <c r="BC17" s="380"/>
      <c r="BD17" s="380"/>
      <c r="BE17" s="415"/>
      <c r="BF17" s="380"/>
      <c r="BG17" s="380"/>
      <c r="BH17" s="380"/>
      <c r="BI17" s="380"/>
      <c r="BJ17" s="380"/>
      <c r="BK17" s="380"/>
      <c r="BL17" s="380"/>
      <c r="BM17" s="380"/>
      <c r="BN17" s="380"/>
    </row>
    <row r="18" spans="1:68" s="383" customFormat="1" ht="33" customHeight="1">
      <c r="A18" s="388">
        <f t="shared" si="21"/>
        <v>12</v>
      </c>
      <c r="B18" s="384">
        <v>51311</v>
      </c>
      <c r="C18" s="536" t="s">
        <v>41</v>
      </c>
      <c r="D18" s="400"/>
      <c r="E18" s="376"/>
      <c r="F18" s="547">
        <f t="shared" si="0"/>
        <v>0</v>
      </c>
      <c r="G18" s="376"/>
      <c r="H18" s="376"/>
      <c r="I18" s="547">
        <f t="shared" si="1"/>
        <v>0</v>
      </c>
      <c r="J18" s="376"/>
      <c r="K18" s="376"/>
      <c r="L18" s="557">
        <f t="shared" si="2"/>
        <v>0</v>
      </c>
      <c r="M18" s="376"/>
      <c r="N18" s="376"/>
      <c r="O18" s="547">
        <f t="shared" si="3"/>
        <v>0</v>
      </c>
      <c r="P18" s="376"/>
      <c r="Q18" s="376"/>
      <c r="R18" s="547">
        <f t="shared" si="4"/>
        <v>0</v>
      </c>
      <c r="S18" s="376"/>
      <c r="T18" s="376"/>
      <c r="U18" s="557">
        <f t="shared" si="5"/>
        <v>0</v>
      </c>
      <c r="V18" s="400">
        <f t="shared" si="6"/>
        <v>0</v>
      </c>
      <c r="W18" s="376">
        <f t="shared" si="7"/>
        <v>0</v>
      </c>
      <c r="X18" s="547">
        <f t="shared" si="8"/>
        <v>0</v>
      </c>
      <c r="Y18" s="376"/>
      <c r="Z18" s="376"/>
      <c r="AA18" s="552">
        <f t="shared" si="9"/>
        <v>0</v>
      </c>
      <c r="AB18" s="376"/>
      <c r="AC18" s="376"/>
      <c r="AD18" s="547">
        <f t="shared" si="10"/>
        <v>0</v>
      </c>
      <c r="AE18" s="376"/>
      <c r="AF18" s="376"/>
      <c r="AG18" s="547">
        <f t="shared" si="11"/>
        <v>0</v>
      </c>
      <c r="AH18" s="376"/>
      <c r="AI18" s="376"/>
      <c r="AJ18" s="552">
        <f t="shared" si="12"/>
        <v>0</v>
      </c>
      <c r="AK18" s="376"/>
      <c r="AL18" s="376"/>
      <c r="AM18" s="547">
        <f t="shared" si="13"/>
        <v>0</v>
      </c>
      <c r="AN18" s="376"/>
      <c r="AO18" s="376"/>
      <c r="AP18" s="557">
        <f t="shared" si="14"/>
        <v>0</v>
      </c>
      <c r="AQ18" s="373">
        <f t="shared" si="15"/>
        <v>0</v>
      </c>
      <c r="AR18" s="407">
        <f t="shared" si="16"/>
        <v>0</v>
      </c>
      <c r="AS18" s="386">
        <f t="shared" si="17"/>
        <v>0</v>
      </c>
      <c r="AT18" s="387">
        <f t="shared" si="18"/>
        <v>0</v>
      </c>
      <c r="AU18" s="376">
        <f t="shared" si="19"/>
        <v>0</v>
      </c>
      <c r="AV18" s="386">
        <f t="shared" si="20"/>
        <v>0</v>
      </c>
      <c r="AW18" s="541"/>
      <c r="AX18" s="380"/>
      <c r="AY18" s="374">
        <f>ROUND(VLOOKUP($B18,Test!$A$6:$K$58,8),0)/1000</f>
        <v>0</v>
      </c>
      <c r="AZ18" s="380"/>
      <c r="BA18" s="415"/>
      <c r="BB18" s="415"/>
      <c r="BC18" s="380"/>
      <c r="BD18" s="380"/>
      <c r="BE18" s="415"/>
      <c r="BF18" s="380"/>
      <c r="BG18" s="380"/>
      <c r="BH18" s="380"/>
      <c r="BI18" s="380"/>
      <c r="BJ18" s="380"/>
      <c r="BK18" s="380"/>
      <c r="BL18" s="380"/>
      <c r="BM18" s="380"/>
      <c r="BN18" s="380"/>
    </row>
    <row r="19" spans="1:68" s="383" customFormat="1" ht="33" customHeight="1">
      <c r="A19" s="388">
        <f t="shared" si="21"/>
        <v>13</v>
      </c>
      <c r="B19" s="384">
        <v>51312</v>
      </c>
      <c r="C19" s="536" t="s">
        <v>62</v>
      </c>
      <c r="D19" s="400"/>
      <c r="E19" s="376"/>
      <c r="F19" s="547">
        <f t="shared" si="0"/>
        <v>0</v>
      </c>
      <c r="G19" s="376"/>
      <c r="H19" s="376"/>
      <c r="I19" s="547">
        <f t="shared" si="1"/>
        <v>0</v>
      </c>
      <c r="J19" s="376"/>
      <c r="K19" s="376"/>
      <c r="L19" s="557">
        <f t="shared" si="2"/>
        <v>0</v>
      </c>
      <c r="M19" s="376"/>
      <c r="N19" s="376"/>
      <c r="O19" s="547">
        <f t="shared" si="3"/>
        <v>0</v>
      </c>
      <c r="P19" s="376"/>
      <c r="Q19" s="376"/>
      <c r="R19" s="547">
        <f t="shared" si="4"/>
        <v>0</v>
      </c>
      <c r="S19" s="376"/>
      <c r="T19" s="376"/>
      <c r="U19" s="557">
        <f t="shared" si="5"/>
        <v>0</v>
      </c>
      <c r="V19" s="400">
        <f t="shared" si="6"/>
        <v>0</v>
      </c>
      <c r="W19" s="376">
        <f t="shared" si="7"/>
        <v>0</v>
      </c>
      <c r="X19" s="547">
        <f t="shared" si="8"/>
        <v>0</v>
      </c>
      <c r="Y19" s="376"/>
      <c r="Z19" s="376"/>
      <c r="AA19" s="552">
        <f t="shared" si="9"/>
        <v>0</v>
      </c>
      <c r="AB19" s="376"/>
      <c r="AC19" s="376"/>
      <c r="AD19" s="547">
        <f t="shared" si="10"/>
        <v>0</v>
      </c>
      <c r="AE19" s="376"/>
      <c r="AF19" s="376"/>
      <c r="AG19" s="547">
        <f t="shared" si="11"/>
        <v>0</v>
      </c>
      <c r="AH19" s="376"/>
      <c r="AI19" s="376"/>
      <c r="AJ19" s="552">
        <f t="shared" si="12"/>
        <v>0</v>
      </c>
      <c r="AK19" s="376"/>
      <c r="AL19" s="376"/>
      <c r="AM19" s="547">
        <f t="shared" si="13"/>
        <v>0</v>
      </c>
      <c r="AN19" s="376"/>
      <c r="AO19" s="376"/>
      <c r="AP19" s="557">
        <f t="shared" si="14"/>
        <v>0</v>
      </c>
      <c r="AQ19" s="373">
        <f t="shared" si="15"/>
        <v>0</v>
      </c>
      <c r="AR19" s="407">
        <f t="shared" si="16"/>
        <v>0</v>
      </c>
      <c r="AS19" s="386">
        <f t="shared" si="17"/>
        <v>0</v>
      </c>
      <c r="AT19" s="387">
        <f t="shared" si="18"/>
        <v>0</v>
      </c>
      <c r="AU19" s="376">
        <f t="shared" si="19"/>
        <v>0</v>
      </c>
      <c r="AV19" s="386">
        <f t="shared" si="20"/>
        <v>0</v>
      </c>
      <c r="AW19" s="541"/>
      <c r="AX19" s="380"/>
      <c r="AY19" s="374">
        <f>ROUND(VLOOKUP($B19,Test!$A$6:$K$58,8),0)/1000</f>
        <v>0</v>
      </c>
      <c r="AZ19" s="380"/>
      <c r="BA19" s="415"/>
      <c r="BB19" s="415"/>
      <c r="BC19" s="380"/>
      <c r="BD19" s="380"/>
      <c r="BE19" s="415"/>
      <c r="BF19" s="380"/>
      <c r="BG19" s="380"/>
      <c r="BH19" s="380"/>
      <c r="BI19" s="380"/>
      <c r="BJ19" s="380"/>
      <c r="BK19" s="380"/>
      <c r="BL19" s="380"/>
      <c r="BM19" s="380"/>
      <c r="BN19" s="380"/>
      <c r="BO19" s="381"/>
    </row>
    <row r="20" spans="1:68" s="383" customFormat="1" ht="33" customHeight="1">
      <c r="A20" s="388">
        <f t="shared" si="21"/>
        <v>14</v>
      </c>
      <c r="B20" s="384">
        <v>51313</v>
      </c>
      <c r="C20" s="536" t="s">
        <v>11</v>
      </c>
      <c r="D20" s="400"/>
      <c r="E20" s="376"/>
      <c r="F20" s="547">
        <f t="shared" si="0"/>
        <v>0</v>
      </c>
      <c r="G20" s="376"/>
      <c r="H20" s="376"/>
      <c r="I20" s="547">
        <f t="shared" si="1"/>
        <v>0</v>
      </c>
      <c r="J20" s="376"/>
      <c r="K20" s="376"/>
      <c r="L20" s="557">
        <f t="shared" si="2"/>
        <v>0</v>
      </c>
      <c r="M20" s="376"/>
      <c r="N20" s="376"/>
      <c r="O20" s="547">
        <f t="shared" si="3"/>
        <v>0</v>
      </c>
      <c r="P20" s="376"/>
      <c r="Q20" s="376"/>
      <c r="R20" s="547">
        <f t="shared" si="4"/>
        <v>0</v>
      </c>
      <c r="S20" s="376"/>
      <c r="T20" s="376"/>
      <c r="U20" s="557">
        <f t="shared" si="5"/>
        <v>0</v>
      </c>
      <c r="V20" s="400">
        <f t="shared" si="6"/>
        <v>0</v>
      </c>
      <c r="W20" s="376">
        <f t="shared" si="7"/>
        <v>0</v>
      </c>
      <c r="X20" s="547">
        <f t="shared" si="8"/>
        <v>0</v>
      </c>
      <c r="Y20" s="376"/>
      <c r="Z20" s="376"/>
      <c r="AA20" s="552">
        <f t="shared" si="9"/>
        <v>0</v>
      </c>
      <c r="AB20" s="376"/>
      <c r="AC20" s="376"/>
      <c r="AD20" s="547">
        <f t="shared" si="10"/>
        <v>0</v>
      </c>
      <c r="AE20" s="376"/>
      <c r="AF20" s="376"/>
      <c r="AG20" s="547">
        <f t="shared" si="11"/>
        <v>0</v>
      </c>
      <c r="AH20" s="376"/>
      <c r="AI20" s="376"/>
      <c r="AJ20" s="552">
        <f t="shared" si="12"/>
        <v>0</v>
      </c>
      <c r="AK20" s="376"/>
      <c r="AL20" s="376"/>
      <c r="AM20" s="547">
        <f t="shared" si="13"/>
        <v>0</v>
      </c>
      <c r="AN20" s="376"/>
      <c r="AO20" s="376"/>
      <c r="AP20" s="557">
        <f t="shared" si="14"/>
        <v>0</v>
      </c>
      <c r="AQ20" s="373">
        <f t="shared" si="15"/>
        <v>0</v>
      </c>
      <c r="AR20" s="407">
        <f t="shared" si="16"/>
        <v>0</v>
      </c>
      <c r="AS20" s="386">
        <f t="shared" si="17"/>
        <v>0</v>
      </c>
      <c r="AT20" s="387">
        <f t="shared" si="18"/>
        <v>0</v>
      </c>
      <c r="AU20" s="376">
        <f t="shared" si="19"/>
        <v>0</v>
      </c>
      <c r="AV20" s="386">
        <f t="shared" si="20"/>
        <v>0</v>
      </c>
      <c r="AW20" s="541"/>
      <c r="AX20" s="380"/>
      <c r="AY20" s="374">
        <f>ROUND(VLOOKUP($B20,Test!$A$6:$K$58,8),0)/1000</f>
        <v>0</v>
      </c>
      <c r="AZ20" s="380"/>
      <c r="BA20" s="415"/>
      <c r="BB20" s="415"/>
      <c r="BC20" s="380"/>
      <c r="BD20" s="380"/>
      <c r="BE20" s="415"/>
      <c r="BF20" s="380"/>
      <c r="BG20" s="380"/>
      <c r="BH20" s="380"/>
      <c r="BI20" s="380"/>
      <c r="BJ20" s="380"/>
      <c r="BK20" s="380"/>
      <c r="BL20" s="380"/>
      <c r="BM20" s="380"/>
      <c r="BN20" s="380"/>
    </row>
    <row r="21" spans="1:68" s="383" customFormat="1" ht="33" customHeight="1">
      <c r="A21" s="388">
        <f t="shared" si="21"/>
        <v>15</v>
      </c>
      <c r="B21" s="384">
        <v>51314</v>
      </c>
      <c r="C21" s="536" t="s">
        <v>12</v>
      </c>
      <c r="D21" s="400"/>
      <c r="E21" s="376"/>
      <c r="F21" s="547">
        <f t="shared" si="0"/>
        <v>0</v>
      </c>
      <c r="G21" s="376"/>
      <c r="H21" s="376"/>
      <c r="I21" s="547">
        <f t="shared" si="1"/>
        <v>0</v>
      </c>
      <c r="J21" s="376"/>
      <c r="K21" s="376"/>
      <c r="L21" s="557">
        <f t="shared" si="2"/>
        <v>0</v>
      </c>
      <c r="M21" s="376"/>
      <c r="N21" s="376"/>
      <c r="O21" s="547">
        <f t="shared" si="3"/>
        <v>0</v>
      </c>
      <c r="P21" s="376"/>
      <c r="Q21" s="376"/>
      <c r="R21" s="547">
        <f t="shared" si="4"/>
        <v>0</v>
      </c>
      <c r="S21" s="376"/>
      <c r="T21" s="376"/>
      <c r="U21" s="557">
        <f t="shared" si="5"/>
        <v>0</v>
      </c>
      <c r="V21" s="400">
        <f t="shared" si="6"/>
        <v>0</v>
      </c>
      <c r="W21" s="376">
        <f t="shared" si="7"/>
        <v>0</v>
      </c>
      <c r="X21" s="547">
        <f t="shared" si="8"/>
        <v>0</v>
      </c>
      <c r="Y21" s="376"/>
      <c r="Z21" s="376"/>
      <c r="AA21" s="552">
        <f t="shared" si="9"/>
        <v>0</v>
      </c>
      <c r="AB21" s="376"/>
      <c r="AC21" s="376"/>
      <c r="AD21" s="547">
        <f t="shared" si="10"/>
        <v>0</v>
      </c>
      <c r="AE21" s="376"/>
      <c r="AF21" s="376"/>
      <c r="AG21" s="547">
        <f t="shared" si="11"/>
        <v>0</v>
      </c>
      <c r="AH21" s="376"/>
      <c r="AI21" s="376"/>
      <c r="AJ21" s="552">
        <f t="shared" si="12"/>
        <v>0</v>
      </c>
      <c r="AK21" s="376"/>
      <c r="AL21" s="376"/>
      <c r="AM21" s="547">
        <f t="shared" si="13"/>
        <v>0</v>
      </c>
      <c r="AN21" s="376"/>
      <c r="AO21" s="376"/>
      <c r="AP21" s="557">
        <f t="shared" si="14"/>
        <v>0</v>
      </c>
      <c r="AQ21" s="373">
        <f t="shared" si="15"/>
        <v>0</v>
      </c>
      <c r="AR21" s="407">
        <f t="shared" si="16"/>
        <v>0</v>
      </c>
      <c r="AS21" s="386">
        <f t="shared" si="17"/>
        <v>0</v>
      </c>
      <c r="AT21" s="387">
        <f t="shared" si="18"/>
        <v>0</v>
      </c>
      <c r="AU21" s="376">
        <f t="shared" si="19"/>
        <v>0</v>
      </c>
      <c r="AV21" s="386">
        <f t="shared" si="20"/>
        <v>0</v>
      </c>
      <c r="AW21" s="541"/>
      <c r="AX21" s="380"/>
      <c r="AY21" s="374">
        <f>ROUND(VLOOKUP($B21,Test!$A$6:$K$58,8),0)/1000</f>
        <v>0</v>
      </c>
      <c r="AZ21" s="380"/>
      <c r="BA21" s="415"/>
      <c r="BB21" s="415"/>
      <c r="BC21" s="380"/>
      <c r="BD21" s="380"/>
      <c r="BE21" s="415"/>
      <c r="BF21" s="380"/>
      <c r="BG21" s="380"/>
      <c r="BH21" s="380"/>
      <c r="BI21" s="380"/>
      <c r="BJ21" s="380"/>
      <c r="BK21" s="380"/>
      <c r="BL21" s="380"/>
      <c r="BM21" s="380"/>
      <c r="BN21" s="380"/>
    </row>
    <row r="22" spans="1:68" s="383" customFormat="1" ht="33" customHeight="1">
      <c r="A22" s="388">
        <f t="shared" si="21"/>
        <v>16</v>
      </c>
      <c r="B22" s="384">
        <v>51315</v>
      </c>
      <c r="C22" s="536" t="s">
        <v>59</v>
      </c>
      <c r="D22" s="400"/>
      <c r="E22" s="376"/>
      <c r="F22" s="547">
        <f t="shared" si="0"/>
        <v>0</v>
      </c>
      <c r="G22" s="376"/>
      <c r="H22" s="376"/>
      <c r="I22" s="547">
        <f t="shared" si="1"/>
        <v>0</v>
      </c>
      <c r="J22" s="376"/>
      <c r="K22" s="376"/>
      <c r="L22" s="557">
        <f t="shared" si="2"/>
        <v>0</v>
      </c>
      <c r="M22" s="376"/>
      <c r="N22" s="376"/>
      <c r="O22" s="547">
        <f t="shared" si="3"/>
        <v>0</v>
      </c>
      <c r="P22" s="376"/>
      <c r="Q22" s="376"/>
      <c r="R22" s="547">
        <f t="shared" si="4"/>
        <v>0</v>
      </c>
      <c r="S22" s="376"/>
      <c r="T22" s="376"/>
      <c r="U22" s="557">
        <f t="shared" si="5"/>
        <v>0</v>
      </c>
      <c r="V22" s="400">
        <f t="shared" si="6"/>
        <v>0</v>
      </c>
      <c r="W22" s="376">
        <f t="shared" si="7"/>
        <v>0</v>
      </c>
      <c r="X22" s="547">
        <f t="shared" si="8"/>
        <v>0</v>
      </c>
      <c r="Y22" s="376"/>
      <c r="Z22" s="376"/>
      <c r="AA22" s="552">
        <f t="shared" si="9"/>
        <v>0</v>
      </c>
      <c r="AB22" s="376"/>
      <c r="AC22" s="376"/>
      <c r="AD22" s="547">
        <f t="shared" si="10"/>
        <v>0</v>
      </c>
      <c r="AE22" s="376"/>
      <c r="AF22" s="376"/>
      <c r="AG22" s="547">
        <f t="shared" si="11"/>
        <v>0</v>
      </c>
      <c r="AH22" s="376"/>
      <c r="AI22" s="376"/>
      <c r="AJ22" s="552">
        <f t="shared" si="12"/>
        <v>0</v>
      </c>
      <c r="AK22" s="376"/>
      <c r="AL22" s="376"/>
      <c r="AM22" s="547">
        <f t="shared" si="13"/>
        <v>0</v>
      </c>
      <c r="AN22" s="376"/>
      <c r="AO22" s="376"/>
      <c r="AP22" s="557">
        <f t="shared" si="14"/>
        <v>0</v>
      </c>
      <c r="AQ22" s="373">
        <f t="shared" si="15"/>
        <v>0</v>
      </c>
      <c r="AR22" s="407">
        <f t="shared" si="16"/>
        <v>0</v>
      </c>
      <c r="AS22" s="386">
        <f t="shared" si="17"/>
        <v>0</v>
      </c>
      <c r="AT22" s="387">
        <f t="shared" si="18"/>
        <v>0</v>
      </c>
      <c r="AU22" s="376">
        <f t="shared" si="19"/>
        <v>0</v>
      </c>
      <c r="AV22" s="386">
        <f t="shared" si="20"/>
        <v>0</v>
      </c>
      <c r="AW22" s="541"/>
      <c r="AX22" s="380"/>
      <c r="AY22" s="374">
        <f>ROUND(VLOOKUP($B22,Test!$A$6:$K$58,8),0)/1000</f>
        <v>0</v>
      </c>
      <c r="AZ22" s="380"/>
      <c r="BA22" s="415"/>
      <c r="BB22" s="415"/>
      <c r="BC22" s="380"/>
      <c r="BD22" s="380"/>
      <c r="BE22" s="415"/>
      <c r="BF22" s="380"/>
      <c r="BG22" s="380"/>
      <c r="BH22" s="380"/>
      <c r="BI22" s="380"/>
      <c r="BJ22" s="380"/>
      <c r="BK22" s="380"/>
      <c r="BL22" s="380"/>
      <c r="BM22" s="380"/>
      <c r="BN22" s="380"/>
      <c r="BO22" s="380"/>
      <c r="BP22" s="391"/>
    </row>
    <row r="23" spans="1:68" s="383" customFormat="1" ht="33" customHeight="1">
      <c r="A23" s="388">
        <f t="shared" si="21"/>
        <v>17</v>
      </c>
      <c r="B23" s="384">
        <v>51399</v>
      </c>
      <c r="C23" s="536" t="s">
        <v>13</v>
      </c>
      <c r="D23" s="400"/>
      <c r="E23" s="376"/>
      <c r="F23" s="547">
        <f t="shared" si="0"/>
        <v>0</v>
      </c>
      <c r="G23" s="376"/>
      <c r="H23" s="376"/>
      <c r="I23" s="547">
        <f t="shared" si="1"/>
        <v>0</v>
      </c>
      <c r="J23" s="376"/>
      <c r="K23" s="376"/>
      <c r="L23" s="557">
        <f t="shared" si="2"/>
        <v>0</v>
      </c>
      <c r="M23" s="376"/>
      <c r="N23" s="376"/>
      <c r="O23" s="547">
        <f t="shared" si="3"/>
        <v>0</v>
      </c>
      <c r="P23" s="376"/>
      <c r="Q23" s="376"/>
      <c r="R23" s="547">
        <f t="shared" si="4"/>
        <v>0</v>
      </c>
      <c r="S23" s="376"/>
      <c r="T23" s="376"/>
      <c r="U23" s="557">
        <f t="shared" si="5"/>
        <v>0</v>
      </c>
      <c r="V23" s="400">
        <f t="shared" si="6"/>
        <v>0</v>
      </c>
      <c r="W23" s="376">
        <f t="shared" si="7"/>
        <v>0</v>
      </c>
      <c r="X23" s="547">
        <f t="shared" si="8"/>
        <v>0</v>
      </c>
      <c r="Y23" s="376"/>
      <c r="Z23" s="376"/>
      <c r="AA23" s="552">
        <f t="shared" si="9"/>
        <v>0</v>
      </c>
      <c r="AB23" s="376"/>
      <c r="AC23" s="376"/>
      <c r="AD23" s="547">
        <f t="shared" si="10"/>
        <v>0</v>
      </c>
      <c r="AE23" s="376"/>
      <c r="AF23" s="376"/>
      <c r="AG23" s="547">
        <f t="shared" si="11"/>
        <v>0</v>
      </c>
      <c r="AH23" s="376"/>
      <c r="AI23" s="376"/>
      <c r="AJ23" s="552">
        <f t="shared" si="12"/>
        <v>0</v>
      </c>
      <c r="AK23" s="376"/>
      <c r="AL23" s="376"/>
      <c r="AM23" s="547">
        <f t="shared" si="13"/>
        <v>0</v>
      </c>
      <c r="AN23" s="376"/>
      <c r="AO23" s="376"/>
      <c r="AP23" s="557">
        <f t="shared" si="14"/>
        <v>0</v>
      </c>
      <c r="AQ23" s="373">
        <f t="shared" si="15"/>
        <v>0</v>
      </c>
      <c r="AR23" s="407">
        <f t="shared" si="16"/>
        <v>0</v>
      </c>
      <c r="AS23" s="386">
        <f t="shared" si="17"/>
        <v>0</v>
      </c>
      <c r="AT23" s="387">
        <f t="shared" si="18"/>
        <v>0</v>
      </c>
      <c r="AU23" s="376">
        <f t="shared" si="19"/>
        <v>0</v>
      </c>
      <c r="AV23" s="386">
        <f t="shared" si="20"/>
        <v>0</v>
      </c>
      <c r="AW23" s="541"/>
      <c r="AX23" s="380"/>
      <c r="AY23" s="374">
        <f>ROUND(VLOOKUP($B23,Test!$A$6:$K$58,8),0)/1000</f>
        <v>55.8</v>
      </c>
      <c r="AZ23" s="380"/>
      <c r="BA23" s="415"/>
      <c r="BB23" s="415"/>
      <c r="BC23" s="380"/>
      <c r="BD23" s="380"/>
      <c r="BE23" s="415"/>
      <c r="BF23" s="380"/>
      <c r="BG23" s="380"/>
      <c r="BH23" s="380"/>
      <c r="BI23" s="380"/>
      <c r="BJ23" s="380"/>
      <c r="BK23" s="380"/>
      <c r="BL23" s="380"/>
      <c r="BM23" s="380"/>
      <c r="BN23" s="380"/>
    </row>
    <row r="24" spans="1:68" s="383" customFormat="1" ht="33" customHeight="1">
      <c r="A24" s="388">
        <f t="shared" si="21"/>
        <v>18</v>
      </c>
      <c r="B24" s="384">
        <v>51401</v>
      </c>
      <c r="C24" s="536" t="s">
        <v>14</v>
      </c>
      <c r="D24" s="400"/>
      <c r="E24" s="376"/>
      <c r="F24" s="547">
        <f t="shared" si="0"/>
        <v>0</v>
      </c>
      <c r="G24" s="376"/>
      <c r="H24" s="376"/>
      <c r="I24" s="547">
        <f t="shared" si="1"/>
        <v>0</v>
      </c>
      <c r="J24" s="376"/>
      <c r="K24" s="376"/>
      <c r="L24" s="557">
        <f t="shared" si="2"/>
        <v>0</v>
      </c>
      <c r="M24" s="376"/>
      <c r="N24" s="376"/>
      <c r="O24" s="547">
        <f t="shared" si="3"/>
        <v>0</v>
      </c>
      <c r="P24" s="376"/>
      <c r="Q24" s="376"/>
      <c r="R24" s="547">
        <f t="shared" si="4"/>
        <v>0</v>
      </c>
      <c r="S24" s="376"/>
      <c r="T24" s="376"/>
      <c r="U24" s="557">
        <f t="shared" si="5"/>
        <v>0</v>
      </c>
      <c r="V24" s="400">
        <f t="shared" si="6"/>
        <v>0</v>
      </c>
      <c r="W24" s="376">
        <f t="shared" si="7"/>
        <v>0</v>
      </c>
      <c r="X24" s="547">
        <f t="shared" si="8"/>
        <v>0</v>
      </c>
      <c r="Y24" s="376"/>
      <c r="Z24" s="376"/>
      <c r="AA24" s="552">
        <f t="shared" si="9"/>
        <v>0</v>
      </c>
      <c r="AB24" s="376"/>
      <c r="AC24" s="376"/>
      <c r="AD24" s="547">
        <f t="shared" si="10"/>
        <v>0</v>
      </c>
      <c r="AE24" s="376"/>
      <c r="AF24" s="376"/>
      <c r="AG24" s="547">
        <f t="shared" si="11"/>
        <v>0</v>
      </c>
      <c r="AH24" s="376"/>
      <c r="AI24" s="376"/>
      <c r="AJ24" s="552">
        <f t="shared" si="12"/>
        <v>0</v>
      </c>
      <c r="AK24" s="376"/>
      <c r="AL24" s="376"/>
      <c r="AM24" s="547">
        <f t="shared" si="13"/>
        <v>0</v>
      </c>
      <c r="AN24" s="376"/>
      <c r="AO24" s="376"/>
      <c r="AP24" s="557">
        <f t="shared" si="14"/>
        <v>0</v>
      </c>
      <c r="AQ24" s="373">
        <f t="shared" si="15"/>
        <v>0</v>
      </c>
      <c r="AR24" s="407">
        <f t="shared" si="16"/>
        <v>0</v>
      </c>
      <c r="AS24" s="386">
        <f t="shared" si="17"/>
        <v>0</v>
      </c>
      <c r="AT24" s="387">
        <f t="shared" si="18"/>
        <v>0</v>
      </c>
      <c r="AU24" s="376">
        <f t="shared" si="19"/>
        <v>0</v>
      </c>
      <c r="AV24" s="386">
        <f t="shared" si="20"/>
        <v>0</v>
      </c>
      <c r="AW24" s="541"/>
      <c r="AX24" s="380"/>
      <c r="AY24" s="374">
        <f>ROUND(VLOOKUP($B24,Test!$A$6:$K$58,8),0)/1000</f>
        <v>0</v>
      </c>
      <c r="AZ24" s="380"/>
      <c r="BA24" s="415"/>
      <c r="BB24" s="415"/>
      <c r="BC24" s="380"/>
      <c r="BD24" s="380"/>
      <c r="BE24" s="415"/>
      <c r="BF24" s="380"/>
      <c r="BG24" s="380"/>
      <c r="BH24" s="380"/>
      <c r="BI24" s="380"/>
      <c r="BJ24" s="380"/>
      <c r="BK24" s="380"/>
      <c r="BL24" s="380"/>
      <c r="BM24" s="380"/>
      <c r="BN24" s="380"/>
    </row>
    <row r="25" spans="1:68" s="383" customFormat="1" ht="33" customHeight="1">
      <c r="A25" s="388">
        <f t="shared" si="21"/>
        <v>19</v>
      </c>
      <c r="B25" s="384">
        <v>51402</v>
      </c>
      <c r="C25" s="536" t="s">
        <v>15</v>
      </c>
      <c r="D25" s="400"/>
      <c r="E25" s="376"/>
      <c r="F25" s="547">
        <f t="shared" si="0"/>
        <v>0</v>
      </c>
      <c r="G25" s="376"/>
      <c r="H25" s="376"/>
      <c r="I25" s="547">
        <f t="shared" si="1"/>
        <v>0</v>
      </c>
      <c r="J25" s="376"/>
      <c r="K25" s="376"/>
      <c r="L25" s="557">
        <f t="shared" si="2"/>
        <v>0</v>
      </c>
      <c r="M25" s="376"/>
      <c r="N25" s="376"/>
      <c r="O25" s="547">
        <f t="shared" si="3"/>
        <v>0</v>
      </c>
      <c r="P25" s="376"/>
      <c r="Q25" s="376"/>
      <c r="R25" s="547">
        <f t="shared" si="4"/>
        <v>0</v>
      </c>
      <c r="S25" s="376"/>
      <c r="T25" s="376"/>
      <c r="U25" s="557">
        <f t="shared" si="5"/>
        <v>0</v>
      </c>
      <c r="V25" s="400">
        <f t="shared" si="6"/>
        <v>0</v>
      </c>
      <c r="W25" s="376">
        <f t="shared" si="7"/>
        <v>0</v>
      </c>
      <c r="X25" s="547">
        <f t="shared" si="8"/>
        <v>0</v>
      </c>
      <c r="Y25" s="376"/>
      <c r="Z25" s="376"/>
      <c r="AA25" s="552">
        <f t="shared" si="9"/>
        <v>0</v>
      </c>
      <c r="AB25" s="376"/>
      <c r="AC25" s="376"/>
      <c r="AD25" s="547">
        <f t="shared" si="10"/>
        <v>0</v>
      </c>
      <c r="AE25" s="376"/>
      <c r="AF25" s="376"/>
      <c r="AG25" s="547">
        <f t="shared" si="11"/>
        <v>0</v>
      </c>
      <c r="AH25" s="376"/>
      <c r="AI25" s="376"/>
      <c r="AJ25" s="552">
        <f t="shared" si="12"/>
        <v>0</v>
      </c>
      <c r="AK25" s="376"/>
      <c r="AL25" s="376"/>
      <c r="AM25" s="547">
        <f t="shared" si="13"/>
        <v>0</v>
      </c>
      <c r="AN25" s="376"/>
      <c r="AO25" s="376"/>
      <c r="AP25" s="557">
        <f t="shared" si="14"/>
        <v>0</v>
      </c>
      <c r="AQ25" s="373">
        <f t="shared" si="15"/>
        <v>0</v>
      </c>
      <c r="AR25" s="407">
        <f t="shared" si="16"/>
        <v>0</v>
      </c>
      <c r="AS25" s="386">
        <f t="shared" si="17"/>
        <v>0</v>
      </c>
      <c r="AT25" s="387">
        <f t="shared" si="18"/>
        <v>0</v>
      </c>
      <c r="AU25" s="376">
        <f t="shared" si="19"/>
        <v>0</v>
      </c>
      <c r="AV25" s="386">
        <f t="shared" si="20"/>
        <v>0</v>
      </c>
      <c r="AW25" s="541"/>
      <c r="AX25" s="380"/>
      <c r="AY25" s="374">
        <f>ROUND(VLOOKUP($B25,Test!$A$6:$K$58,8),0)/1000</f>
        <v>0</v>
      </c>
      <c r="AZ25" s="380"/>
      <c r="BA25" s="415"/>
      <c r="BB25" s="415"/>
      <c r="BC25" s="380"/>
      <c r="BD25" s="380"/>
      <c r="BE25" s="415"/>
      <c r="BF25" s="380"/>
      <c r="BG25" s="380"/>
      <c r="BH25" s="380"/>
      <c r="BI25" s="380"/>
      <c r="BJ25" s="380"/>
      <c r="BK25" s="380"/>
      <c r="BL25" s="380"/>
      <c r="BM25" s="380"/>
      <c r="BN25" s="380"/>
    </row>
    <row r="26" spans="1:68" s="383" customFormat="1" ht="33" customHeight="1">
      <c r="A26" s="388">
        <f t="shared" si="21"/>
        <v>20</v>
      </c>
      <c r="B26" s="384">
        <v>51403</v>
      </c>
      <c r="C26" s="536" t="s">
        <v>16</v>
      </c>
      <c r="D26" s="400"/>
      <c r="E26" s="376"/>
      <c r="F26" s="547">
        <f t="shared" si="0"/>
        <v>0</v>
      </c>
      <c r="G26" s="376"/>
      <c r="H26" s="376"/>
      <c r="I26" s="547">
        <f t="shared" si="1"/>
        <v>0</v>
      </c>
      <c r="J26" s="376"/>
      <c r="K26" s="376"/>
      <c r="L26" s="557">
        <f t="shared" si="2"/>
        <v>0</v>
      </c>
      <c r="M26" s="376"/>
      <c r="N26" s="376"/>
      <c r="O26" s="547">
        <f t="shared" si="3"/>
        <v>0</v>
      </c>
      <c r="P26" s="376"/>
      <c r="Q26" s="376"/>
      <c r="R26" s="547">
        <f t="shared" si="4"/>
        <v>0</v>
      </c>
      <c r="S26" s="376"/>
      <c r="T26" s="376"/>
      <c r="U26" s="557">
        <f t="shared" si="5"/>
        <v>0</v>
      </c>
      <c r="V26" s="400">
        <f t="shared" si="6"/>
        <v>0</v>
      </c>
      <c r="W26" s="376">
        <f t="shared" si="7"/>
        <v>0</v>
      </c>
      <c r="X26" s="547">
        <f t="shared" si="8"/>
        <v>0</v>
      </c>
      <c r="Y26" s="376"/>
      <c r="Z26" s="376"/>
      <c r="AA26" s="552">
        <f t="shared" si="9"/>
        <v>0</v>
      </c>
      <c r="AB26" s="376"/>
      <c r="AC26" s="376"/>
      <c r="AD26" s="547">
        <f t="shared" si="10"/>
        <v>0</v>
      </c>
      <c r="AE26" s="376"/>
      <c r="AF26" s="376"/>
      <c r="AG26" s="547">
        <f t="shared" si="11"/>
        <v>0</v>
      </c>
      <c r="AH26" s="376"/>
      <c r="AI26" s="376"/>
      <c r="AJ26" s="552">
        <f t="shared" si="12"/>
        <v>0</v>
      </c>
      <c r="AK26" s="376"/>
      <c r="AL26" s="376"/>
      <c r="AM26" s="547">
        <f t="shared" si="13"/>
        <v>0</v>
      </c>
      <c r="AN26" s="376"/>
      <c r="AO26" s="376"/>
      <c r="AP26" s="557">
        <f t="shared" si="14"/>
        <v>0</v>
      </c>
      <c r="AQ26" s="373">
        <f t="shared" si="15"/>
        <v>0</v>
      </c>
      <c r="AR26" s="407">
        <f t="shared" si="16"/>
        <v>0</v>
      </c>
      <c r="AS26" s="386">
        <f t="shared" si="17"/>
        <v>0</v>
      </c>
      <c r="AT26" s="387">
        <f t="shared" si="18"/>
        <v>0</v>
      </c>
      <c r="AU26" s="376">
        <f t="shared" si="19"/>
        <v>0</v>
      </c>
      <c r="AV26" s="386">
        <f t="shared" si="20"/>
        <v>0</v>
      </c>
      <c r="AW26" s="541"/>
      <c r="AX26" s="380"/>
      <c r="AY26" s="374">
        <f>ROUND(VLOOKUP($B26,Test!$A$6:$K$58,8),0)/1000</f>
        <v>0</v>
      </c>
      <c r="AZ26" s="380"/>
      <c r="BA26" s="415"/>
      <c r="BB26" s="415"/>
      <c r="BC26" s="380"/>
      <c r="BD26" s="380"/>
      <c r="BE26" s="415"/>
      <c r="BF26" s="380"/>
      <c r="BG26" s="380"/>
      <c r="BH26" s="380"/>
      <c r="BI26" s="380"/>
      <c r="BJ26" s="380"/>
      <c r="BK26" s="380"/>
      <c r="BL26" s="380"/>
      <c r="BM26" s="380"/>
      <c r="BN26" s="380"/>
    </row>
    <row r="27" spans="1:68" s="383" customFormat="1" ht="33" customHeight="1">
      <c r="A27" s="388">
        <f t="shared" si="21"/>
        <v>21</v>
      </c>
      <c r="B27" s="384">
        <v>51404</v>
      </c>
      <c r="C27" s="536" t="s">
        <v>17</v>
      </c>
      <c r="D27" s="400"/>
      <c r="E27" s="376"/>
      <c r="F27" s="547">
        <f t="shared" si="0"/>
        <v>0</v>
      </c>
      <c r="G27" s="376"/>
      <c r="H27" s="376"/>
      <c r="I27" s="547">
        <f t="shared" si="1"/>
        <v>0</v>
      </c>
      <c r="J27" s="376"/>
      <c r="K27" s="376"/>
      <c r="L27" s="557">
        <f t="shared" si="2"/>
        <v>0</v>
      </c>
      <c r="M27" s="376"/>
      <c r="N27" s="376"/>
      <c r="O27" s="547">
        <f t="shared" si="3"/>
        <v>0</v>
      </c>
      <c r="P27" s="376"/>
      <c r="Q27" s="376"/>
      <c r="R27" s="547">
        <f t="shared" si="4"/>
        <v>0</v>
      </c>
      <c r="S27" s="376"/>
      <c r="T27" s="376"/>
      <c r="U27" s="557">
        <f t="shared" si="5"/>
        <v>0</v>
      </c>
      <c r="V27" s="400">
        <f t="shared" si="6"/>
        <v>0</v>
      </c>
      <c r="W27" s="376">
        <f t="shared" si="7"/>
        <v>0</v>
      </c>
      <c r="X27" s="547">
        <f t="shared" si="8"/>
        <v>0</v>
      </c>
      <c r="Y27" s="376"/>
      <c r="Z27" s="376"/>
      <c r="AA27" s="552">
        <f t="shared" si="9"/>
        <v>0</v>
      </c>
      <c r="AB27" s="376"/>
      <c r="AC27" s="376"/>
      <c r="AD27" s="547">
        <f t="shared" si="10"/>
        <v>0</v>
      </c>
      <c r="AE27" s="376"/>
      <c r="AF27" s="376"/>
      <c r="AG27" s="547">
        <f t="shared" si="11"/>
        <v>0</v>
      </c>
      <c r="AH27" s="376"/>
      <c r="AI27" s="376"/>
      <c r="AJ27" s="552">
        <f t="shared" si="12"/>
        <v>0</v>
      </c>
      <c r="AK27" s="376"/>
      <c r="AL27" s="376"/>
      <c r="AM27" s="547">
        <f t="shared" si="13"/>
        <v>0</v>
      </c>
      <c r="AN27" s="376"/>
      <c r="AO27" s="376"/>
      <c r="AP27" s="557">
        <f t="shared" si="14"/>
        <v>0</v>
      </c>
      <c r="AQ27" s="373">
        <f t="shared" si="15"/>
        <v>0</v>
      </c>
      <c r="AR27" s="407">
        <f t="shared" si="16"/>
        <v>0</v>
      </c>
      <c r="AS27" s="386">
        <f t="shared" si="17"/>
        <v>0</v>
      </c>
      <c r="AT27" s="387">
        <f t="shared" si="18"/>
        <v>0</v>
      </c>
      <c r="AU27" s="376">
        <f t="shared" si="19"/>
        <v>0</v>
      </c>
      <c r="AV27" s="386">
        <f t="shared" si="20"/>
        <v>0</v>
      </c>
      <c r="AW27" s="541"/>
      <c r="AX27" s="380"/>
      <c r="AY27" s="374">
        <f>ROUND(VLOOKUP($B27,Test!$A$6:$K$58,8),0)/1000</f>
        <v>0</v>
      </c>
      <c r="AZ27" s="380"/>
      <c r="BA27" s="415"/>
      <c r="BB27" s="415"/>
      <c r="BC27" s="380"/>
      <c r="BD27" s="380"/>
      <c r="BE27" s="415"/>
      <c r="BF27" s="380"/>
      <c r="BG27" s="380"/>
      <c r="BH27" s="380"/>
      <c r="BI27" s="380"/>
      <c r="BJ27" s="380"/>
      <c r="BK27" s="380"/>
      <c r="BL27" s="380"/>
      <c r="BM27" s="380"/>
      <c r="BN27" s="380"/>
    </row>
    <row r="28" spans="1:68" s="383" customFormat="1" ht="33" customHeight="1">
      <c r="A28" s="388">
        <f t="shared" si="21"/>
        <v>22</v>
      </c>
      <c r="B28" s="384">
        <v>51405</v>
      </c>
      <c r="C28" s="536" t="s">
        <v>18</v>
      </c>
      <c r="D28" s="400"/>
      <c r="E28" s="376"/>
      <c r="F28" s="547">
        <f t="shared" si="0"/>
        <v>0</v>
      </c>
      <c r="G28" s="376"/>
      <c r="H28" s="376"/>
      <c r="I28" s="547">
        <f t="shared" si="1"/>
        <v>0</v>
      </c>
      <c r="J28" s="376"/>
      <c r="K28" s="376"/>
      <c r="L28" s="557">
        <f t="shared" si="2"/>
        <v>0</v>
      </c>
      <c r="M28" s="376"/>
      <c r="N28" s="376"/>
      <c r="O28" s="547">
        <f t="shared" si="3"/>
        <v>0</v>
      </c>
      <c r="P28" s="376"/>
      <c r="Q28" s="376"/>
      <c r="R28" s="547">
        <f t="shared" si="4"/>
        <v>0</v>
      </c>
      <c r="S28" s="376"/>
      <c r="T28" s="376"/>
      <c r="U28" s="557">
        <f t="shared" si="5"/>
        <v>0</v>
      </c>
      <c r="V28" s="400">
        <f t="shared" si="6"/>
        <v>0</v>
      </c>
      <c r="W28" s="376">
        <f t="shared" si="7"/>
        <v>0</v>
      </c>
      <c r="X28" s="547">
        <f t="shared" si="8"/>
        <v>0</v>
      </c>
      <c r="Y28" s="376"/>
      <c r="Z28" s="376"/>
      <c r="AA28" s="552">
        <f t="shared" si="9"/>
        <v>0</v>
      </c>
      <c r="AB28" s="376"/>
      <c r="AC28" s="376"/>
      <c r="AD28" s="547">
        <f t="shared" si="10"/>
        <v>0</v>
      </c>
      <c r="AE28" s="376"/>
      <c r="AF28" s="376"/>
      <c r="AG28" s="547">
        <f t="shared" si="11"/>
        <v>0</v>
      </c>
      <c r="AH28" s="376"/>
      <c r="AI28" s="376"/>
      <c r="AJ28" s="552">
        <f t="shared" si="12"/>
        <v>0</v>
      </c>
      <c r="AK28" s="376"/>
      <c r="AL28" s="376"/>
      <c r="AM28" s="547">
        <f t="shared" si="13"/>
        <v>0</v>
      </c>
      <c r="AN28" s="376"/>
      <c r="AO28" s="376"/>
      <c r="AP28" s="557">
        <f t="shared" si="14"/>
        <v>0</v>
      </c>
      <c r="AQ28" s="373">
        <f t="shared" si="15"/>
        <v>0</v>
      </c>
      <c r="AR28" s="407">
        <f t="shared" si="16"/>
        <v>0</v>
      </c>
      <c r="AS28" s="386">
        <f t="shared" si="17"/>
        <v>0</v>
      </c>
      <c r="AT28" s="387">
        <f t="shared" si="18"/>
        <v>0</v>
      </c>
      <c r="AU28" s="376">
        <f t="shared" si="19"/>
        <v>0</v>
      </c>
      <c r="AV28" s="386">
        <f t="shared" si="20"/>
        <v>0</v>
      </c>
      <c r="AW28" s="541"/>
      <c r="AX28" s="380"/>
      <c r="AY28" s="374">
        <f>ROUND(VLOOKUP($B28,Test!$A$6:$K$58,8),0)/1000</f>
        <v>0</v>
      </c>
      <c r="AZ28" s="380"/>
      <c r="BA28" s="415"/>
      <c r="BB28" s="415"/>
      <c r="BC28" s="380"/>
      <c r="BD28" s="380"/>
      <c r="BE28" s="415"/>
      <c r="BF28" s="380"/>
      <c r="BG28" s="380"/>
      <c r="BH28" s="380"/>
      <c r="BI28" s="380"/>
      <c r="BJ28" s="380"/>
      <c r="BK28" s="380"/>
      <c r="BL28" s="380"/>
      <c r="BM28" s="380"/>
      <c r="BN28" s="380"/>
    </row>
    <row r="29" spans="1:68" s="383" customFormat="1" ht="33" customHeight="1">
      <c r="A29" s="388">
        <f t="shared" si="21"/>
        <v>23</v>
      </c>
      <c r="B29" s="384">
        <v>51406</v>
      </c>
      <c r="C29" s="536" t="s">
        <v>19</v>
      </c>
      <c r="D29" s="400"/>
      <c r="E29" s="376"/>
      <c r="F29" s="547">
        <f t="shared" si="0"/>
        <v>0</v>
      </c>
      <c r="G29" s="376"/>
      <c r="H29" s="376"/>
      <c r="I29" s="547">
        <f t="shared" si="1"/>
        <v>0</v>
      </c>
      <c r="J29" s="376"/>
      <c r="K29" s="376"/>
      <c r="L29" s="557">
        <f t="shared" si="2"/>
        <v>0</v>
      </c>
      <c r="M29" s="376"/>
      <c r="N29" s="376"/>
      <c r="O29" s="547">
        <f t="shared" si="3"/>
        <v>0</v>
      </c>
      <c r="P29" s="376"/>
      <c r="Q29" s="376"/>
      <c r="R29" s="547">
        <f t="shared" si="4"/>
        <v>0</v>
      </c>
      <c r="S29" s="376"/>
      <c r="T29" s="376"/>
      <c r="U29" s="557">
        <f t="shared" si="5"/>
        <v>0</v>
      </c>
      <c r="V29" s="400">
        <f t="shared" si="6"/>
        <v>0</v>
      </c>
      <c r="W29" s="376">
        <f t="shared" si="7"/>
        <v>0</v>
      </c>
      <c r="X29" s="547">
        <f t="shared" si="8"/>
        <v>0</v>
      </c>
      <c r="Y29" s="376"/>
      <c r="Z29" s="376"/>
      <c r="AA29" s="552">
        <f t="shared" si="9"/>
        <v>0</v>
      </c>
      <c r="AB29" s="376"/>
      <c r="AC29" s="376"/>
      <c r="AD29" s="547">
        <f t="shared" si="10"/>
        <v>0</v>
      </c>
      <c r="AE29" s="376"/>
      <c r="AF29" s="376"/>
      <c r="AG29" s="547">
        <f t="shared" si="11"/>
        <v>0</v>
      </c>
      <c r="AH29" s="376"/>
      <c r="AI29" s="376"/>
      <c r="AJ29" s="552">
        <f t="shared" si="12"/>
        <v>0</v>
      </c>
      <c r="AK29" s="376"/>
      <c r="AL29" s="376"/>
      <c r="AM29" s="547">
        <f t="shared" si="13"/>
        <v>0</v>
      </c>
      <c r="AN29" s="376"/>
      <c r="AO29" s="376"/>
      <c r="AP29" s="557">
        <f t="shared" si="14"/>
        <v>0</v>
      </c>
      <c r="AQ29" s="373">
        <f t="shared" si="15"/>
        <v>0</v>
      </c>
      <c r="AR29" s="407">
        <f t="shared" si="16"/>
        <v>0</v>
      </c>
      <c r="AS29" s="386">
        <f t="shared" si="17"/>
        <v>0</v>
      </c>
      <c r="AT29" s="387">
        <f t="shared" si="18"/>
        <v>0</v>
      </c>
      <c r="AU29" s="376">
        <f t="shared" si="19"/>
        <v>0</v>
      </c>
      <c r="AV29" s="386">
        <f t="shared" si="20"/>
        <v>0</v>
      </c>
      <c r="AW29" s="541"/>
      <c r="AX29" s="380"/>
      <c r="AY29" s="374">
        <f>ROUND(VLOOKUP($B29,Test!$A$6:$K$58,8),0)/1000</f>
        <v>0</v>
      </c>
      <c r="AZ29" s="380"/>
      <c r="BA29" s="415"/>
      <c r="BB29" s="415"/>
      <c r="BC29" s="380"/>
      <c r="BD29" s="380"/>
      <c r="BE29" s="415"/>
      <c r="BF29" s="380"/>
      <c r="BG29" s="380"/>
      <c r="BH29" s="380"/>
      <c r="BI29" s="380"/>
      <c r="BJ29" s="380"/>
      <c r="BK29" s="380"/>
      <c r="BL29" s="380"/>
      <c r="BM29" s="380"/>
      <c r="BN29" s="380"/>
    </row>
    <row r="30" spans="1:68" s="383" customFormat="1" ht="33" customHeight="1">
      <c r="A30" s="388">
        <f t="shared" si="21"/>
        <v>24</v>
      </c>
      <c r="B30" s="384">
        <v>51407</v>
      </c>
      <c r="C30" s="536" t="s">
        <v>20</v>
      </c>
      <c r="D30" s="400"/>
      <c r="E30" s="376"/>
      <c r="F30" s="547">
        <f t="shared" si="0"/>
        <v>0</v>
      </c>
      <c r="G30" s="376"/>
      <c r="H30" s="376"/>
      <c r="I30" s="547">
        <f t="shared" si="1"/>
        <v>0</v>
      </c>
      <c r="J30" s="376"/>
      <c r="K30" s="376"/>
      <c r="L30" s="557">
        <f t="shared" si="2"/>
        <v>0</v>
      </c>
      <c r="M30" s="376"/>
      <c r="N30" s="376"/>
      <c r="O30" s="547">
        <f t="shared" si="3"/>
        <v>0</v>
      </c>
      <c r="P30" s="376"/>
      <c r="Q30" s="376"/>
      <c r="R30" s="547">
        <f t="shared" si="4"/>
        <v>0</v>
      </c>
      <c r="S30" s="376"/>
      <c r="T30" s="376"/>
      <c r="U30" s="557">
        <f t="shared" si="5"/>
        <v>0</v>
      </c>
      <c r="V30" s="400">
        <f t="shared" si="6"/>
        <v>0</v>
      </c>
      <c r="W30" s="376">
        <f t="shared" si="7"/>
        <v>0</v>
      </c>
      <c r="X30" s="547">
        <f t="shared" si="8"/>
        <v>0</v>
      </c>
      <c r="Y30" s="376"/>
      <c r="Z30" s="376"/>
      <c r="AA30" s="552">
        <f t="shared" si="9"/>
        <v>0</v>
      </c>
      <c r="AB30" s="376"/>
      <c r="AC30" s="376"/>
      <c r="AD30" s="547">
        <f t="shared" si="10"/>
        <v>0</v>
      </c>
      <c r="AE30" s="376"/>
      <c r="AF30" s="376"/>
      <c r="AG30" s="547">
        <f t="shared" si="11"/>
        <v>0</v>
      </c>
      <c r="AH30" s="376"/>
      <c r="AI30" s="376"/>
      <c r="AJ30" s="552">
        <f t="shared" si="12"/>
        <v>0</v>
      </c>
      <c r="AK30" s="376"/>
      <c r="AL30" s="376"/>
      <c r="AM30" s="547">
        <f t="shared" si="13"/>
        <v>0</v>
      </c>
      <c r="AN30" s="376"/>
      <c r="AO30" s="376"/>
      <c r="AP30" s="557">
        <f t="shared" si="14"/>
        <v>0</v>
      </c>
      <c r="AQ30" s="373">
        <f t="shared" si="15"/>
        <v>0</v>
      </c>
      <c r="AR30" s="407">
        <f t="shared" si="16"/>
        <v>0</v>
      </c>
      <c r="AS30" s="386">
        <f t="shared" si="17"/>
        <v>0</v>
      </c>
      <c r="AT30" s="387">
        <f t="shared" si="18"/>
        <v>0</v>
      </c>
      <c r="AU30" s="376">
        <f t="shared" si="19"/>
        <v>0</v>
      </c>
      <c r="AV30" s="386">
        <f t="shared" si="20"/>
        <v>0</v>
      </c>
      <c r="AW30" s="541"/>
      <c r="AX30" s="380"/>
      <c r="AY30" s="374">
        <f>ROUND(VLOOKUP($B30,Test!$A$6:$K$58,8),0)/1000</f>
        <v>0</v>
      </c>
      <c r="AZ30" s="380"/>
      <c r="BA30" s="415"/>
      <c r="BB30" s="415"/>
      <c r="BC30" s="380"/>
      <c r="BD30" s="380"/>
      <c r="BE30" s="415"/>
      <c r="BF30" s="380"/>
      <c r="BG30" s="380"/>
      <c r="BH30" s="380"/>
      <c r="BI30" s="380"/>
      <c r="BJ30" s="380"/>
      <c r="BK30" s="380"/>
      <c r="BL30" s="380"/>
      <c r="BM30" s="380"/>
      <c r="BN30" s="380"/>
    </row>
    <row r="31" spans="1:68" s="383" customFormat="1" ht="33" customHeight="1">
      <c r="A31" s="388">
        <f t="shared" si="21"/>
        <v>25</v>
      </c>
      <c r="B31" s="384">
        <v>51408</v>
      </c>
      <c r="C31" s="536" t="s">
        <v>21</v>
      </c>
      <c r="D31" s="400"/>
      <c r="E31" s="376"/>
      <c r="F31" s="547">
        <f t="shared" si="0"/>
        <v>0</v>
      </c>
      <c r="G31" s="376"/>
      <c r="H31" s="376"/>
      <c r="I31" s="547">
        <f t="shared" si="1"/>
        <v>0</v>
      </c>
      <c r="J31" s="376"/>
      <c r="K31" s="376"/>
      <c r="L31" s="557">
        <f t="shared" si="2"/>
        <v>0</v>
      </c>
      <c r="M31" s="376"/>
      <c r="N31" s="376"/>
      <c r="O31" s="547">
        <f t="shared" si="3"/>
        <v>0</v>
      </c>
      <c r="P31" s="376"/>
      <c r="Q31" s="376"/>
      <c r="R31" s="547">
        <f t="shared" si="4"/>
        <v>0</v>
      </c>
      <c r="S31" s="376"/>
      <c r="T31" s="376"/>
      <c r="U31" s="557">
        <f t="shared" si="5"/>
        <v>0</v>
      </c>
      <c r="V31" s="400">
        <f t="shared" si="6"/>
        <v>0</v>
      </c>
      <c r="W31" s="376">
        <f t="shared" si="7"/>
        <v>0</v>
      </c>
      <c r="X31" s="547">
        <f t="shared" si="8"/>
        <v>0</v>
      </c>
      <c r="Y31" s="376"/>
      <c r="Z31" s="376"/>
      <c r="AA31" s="552">
        <f t="shared" si="9"/>
        <v>0</v>
      </c>
      <c r="AB31" s="376"/>
      <c r="AC31" s="376"/>
      <c r="AD31" s="547">
        <f t="shared" si="10"/>
        <v>0</v>
      </c>
      <c r="AE31" s="376"/>
      <c r="AF31" s="376"/>
      <c r="AG31" s="547">
        <f t="shared" si="11"/>
        <v>0</v>
      </c>
      <c r="AH31" s="376"/>
      <c r="AI31" s="376"/>
      <c r="AJ31" s="552">
        <f t="shared" si="12"/>
        <v>0</v>
      </c>
      <c r="AK31" s="376"/>
      <c r="AL31" s="376"/>
      <c r="AM31" s="547">
        <f t="shared" si="13"/>
        <v>0</v>
      </c>
      <c r="AN31" s="376"/>
      <c r="AO31" s="376"/>
      <c r="AP31" s="557">
        <f t="shared" si="14"/>
        <v>0</v>
      </c>
      <c r="AQ31" s="373">
        <f t="shared" si="15"/>
        <v>0</v>
      </c>
      <c r="AR31" s="407">
        <f t="shared" si="16"/>
        <v>0</v>
      </c>
      <c r="AS31" s="386">
        <f t="shared" si="17"/>
        <v>0</v>
      </c>
      <c r="AT31" s="387">
        <f t="shared" si="18"/>
        <v>0</v>
      </c>
      <c r="AU31" s="376">
        <f t="shared" si="19"/>
        <v>0</v>
      </c>
      <c r="AV31" s="386">
        <f t="shared" si="20"/>
        <v>0</v>
      </c>
      <c r="AW31" s="541"/>
      <c r="AX31" s="380"/>
      <c r="AY31" s="374">
        <f>ROUND(VLOOKUP($B31,Test!$A$6:$K$58,8),0)/1000</f>
        <v>0</v>
      </c>
      <c r="AZ31" s="380"/>
      <c r="BA31" s="415"/>
      <c r="BB31" s="415"/>
      <c r="BC31" s="380"/>
      <c r="BD31" s="380"/>
      <c r="BE31" s="415"/>
      <c r="BF31" s="380"/>
      <c r="BG31" s="380"/>
      <c r="BH31" s="380"/>
      <c r="BI31" s="380"/>
      <c r="BJ31" s="380"/>
      <c r="BK31" s="380"/>
      <c r="BL31" s="380"/>
      <c r="BM31" s="380"/>
      <c r="BN31" s="380"/>
    </row>
    <row r="32" spans="1:68" s="383" customFormat="1" ht="33" customHeight="1">
      <c r="A32" s="388">
        <f t="shared" si="21"/>
        <v>26</v>
      </c>
      <c r="B32" s="384">
        <v>51409</v>
      </c>
      <c r="C32" s="536" t="s">
        <v>22</v>
      </c>
      <c r="D32" s="400"/>
      <c r="E32" s="376"/>
      <c r="F32" s="547">
        <f t="shared" si="0"/>
        <v>0</v>
      </c>
      <c r="G32" s="376"/>
      <c r="H32" s="376"/>
      <c r="I32" s="547">
        <f t="shared" si="1"/>
        <v>0</v>
      </c>
      <c r="J32" s="376"/>
      <c r="K32" s="376"/>
      <c r="L32" s="557">
        <f t="shared" si="2"/>
        <v>0</v>
      </c>
      <c r="M32" s="376"/>
      <c r="N32" s="376"/>
      <c r="O32" s="547">
        <f t="shared" si="3"/>
        <v>0</v>
      </c>
      <c r="P32" s="376"/>
      <c r="Q32" s="376"/>
      <c r="R32" s="547">
        <f t="shared" si="4"/>
        <v>0</v>
      </c>
      <c r="S32" s="376"/>
      <c r="T32" s="376"/>
      <c r="U32" s="557">
        <f t="shared" si="5"/>
        <v>0</v>
      </c>
      <c r="V32" s="400">
        <f t="shared" si="6"/>
        <v>0</v>
      </c>
      <c r="W32" s="376">
        <f t="shared" si="7"/>
        <v>0</v>
      </c>
      <c r="X32" s="547">
        <f t="shared" si="8"/>
        <v>0</v>
      </c>
      <c r="Y32" s="376"/>
      <c r="Z32" s="376"/>
      <c r="AA32" s="552">
        <f t="shared" si="9"/>
        <v>0</v>
      </c>
      <c r="AB32" s="376"/>
      <c r="AC32" s="376"/>
      <c r="AD32" s="547">
        <f t="shared" si="10"/>
        <v>0</v>
      </c>
      <c r="AE32" s="376"/>
      <c r="AF32" s="376"/>
      <c r="AG32" s="547">
        <f t="shared" si="11"/>
        <v>0</v>
      </c>
      <c r="AH32" s="376"/>
      <c r="AI32" s="376"/>
      <c r="AJ32" s="552">
        <f t="shared" si="12"/>
        <v>0</v>
      </c>
      <c r="AK32" s="376"/>
      <c r="AL32" s="376"/>
      <c r="AM32" s="547">
        <f t="shared" si="13"/>
        <v>0</v>
      </c>
      <c r="AN32" s="376"/>
      <c r="AO32" s="376"/>
      <c r="AP32" s="557">
        <f t="shared" si="14"/>
        <v>0</v>
      </c>
      <c r="AQ32" s="373">
        <f t="shared" si="15"/>
        <v>0</v>
      </c>
      <c r="AR32" s="407">
        <f t="shared" si="16"/>
        <v>0</v>
      </c>
      <c r="AS32" s="386">
        <f t="shared" si="17"/>
        <v>0</v>
      </c>
      <c r="AT32" s="387">
        <f t="shared" si="18"/>
        <v>0</v>
      </c>
      <c r="AU32" s="376">
        <f t="shared" si="19"/>
        <v>0</v>
      </c>
      <c r="AV32" s="386">
        <f t="shared" si="20"/>
        <v>0</v>
      </c>
      <c r="AW32" s="541"/>
      <c r="AX32" s="380"/>
      <c r="AY32" s="374">
        <f>ROUND(VLOOKUP($B32,Test!$A$6:$K$58,8),0)/1000</f>
        <v>0</v>
      </c>
      <c r="AZ32" s="380"/>
      <c r="BA32" s="415"/>
      <c r="BB32" s="415"/>
      <c r="BC32" s="380"/>
      <c r="BD32" s="380"/>
      <c r="BE32" s="415"/>
      <c r="BF32" s="380"/>
      <c r="BG32" s="380"/>
      <c r="BH32" s="380"/>
      <c r="BI32" s="380"/>
      <c r="BJ32" s="380"/>
      <c r="BK32" s="380"/>
      <c r="BL32" s="380"/>
      <c r="BM32" s="380"/>
      <c r="BN32" s="380"/>
    </row>
    <row r="33" spans="1:66" s="383" customFormat="1" ht="33" customHeight="1">
      <c r="A33" s="388">
        <f t="shared" si="21"/>
        <v>27</v>
      </c>
      <c r="B33" s="384">
        <v>51499</v>
      </c>
      <c r="C33" s="536" t="s">
        <v>23</v>
      </c>
      <c r="D33" s="400"/>
      <c r="E33" s="376"/>
      <c r="F33" s="547">
        <f t="shared" si="0"/>
        <v>0</v>
      </c>
      <c r="G33" s="376"/>
      <c r="H33" s="376"/>
      <c r="I33" s="547">
        <f t="shared" si="1"/>
        <v>0</v>
      </c>
      <c r="J33" s="376"/>
      <c r="K33" s="376"/>
      <c r="L33" s="557">
        <f t="shared" si="2"/>
        <v>0</v>
      </c>
      <c r="M33" s="376"/>
      <c r="N33" s="376"/>
      <c r="O33" s="547">
        <f t="shared" si="3"/>
        <v>0</v>
      </c>
      <c r="P33" s="376"/>
      <c r="Q33" s="376"/>
      <c r="R33" s="547">
        <f t="shared" si="4"/>
        <v>0</v>
      </c>
      <c r="S33" s="376"/>
      <c r="T33" s="376"/>
      <c r="U33" s="557">
        <f t="shared" si="5"/>
        <v>0</v>
      </c>
      <c r="V33" s="400">
        <f t="shared" si="6"/>
        <v>0</v>
      </c>
      <c r="W33" s="376">
        <f t="shared" si="7"/>
        <v>0</v>
      </c>
      <c r="X33" s="547">
        <f t="shared" si="8"/>
        <v>0</v>
      </c>
      <c r="Y33" s="376"/>
      <c r="Z33" s="376"/>
      <c r="AA33" s="552">
        <f t="shared" si="9"/>
        <v>0</v>
      </c>
      <c r="AB33" s="376"/>
      <c r="AC33" s="376"/>
      <c r="AD33" s="547">
        <f t="shared" si="10"/>
        <v>0</v>
      </c>
      <c r="AE33" s="376"/>
      <c r="AF33" s="376"/>
      <c r="AG33" s="547">
        <f t="shared" si="11"/>
        <v>0</v>
      </c>
      <c r="AH33" s="376"/>
      <c r="AI33" s="376"/>
      <c r="AJ33" s="552">
        <f t="shared" si="12"/>
        <v>0</v>
      </c>
      <c r="AK33" s="376"/>
      <c r="AL33" s="376"/>
      <c r="AM33" s="547">
        <f t="shared" si="13"/>
        <v>0</v>
      </c>
      <c r="AN33" s="376"/>
      <c r="AO33" s="376"/>
      <c r="AP33" s="557">
        <f t="shared" si="14"/>
        <v>0</v>
      </c>
      <c r="AQ33" s="373">
        <f t="shared" si="15"/>
        <v>0</v>
      </c>
      <c r="AR33" s="407">
        <f t="shared" si="16"/>
        <v>0</v>
      </c>
      <c r="AS33" s="386">
        <f t="shared" si="17"/>
        <v>0</v>
      </c>
      <c r="AT33" s="387">
        <f t="shared" si="18"/>
        <v>0</v>
      </c>
      <c r="AU33" s="376">
        <f t="shared" si="19"/>
        <v>0</v>
      </c>
      <c r="AV33" s="386">
        <f t="shared" si="20"/>
        <v>0</v>
      </c>
      <c r="AW33" s="541"/>
      <c r="AX33" s="380"/>
      <c r="AY33" s="374">
        <f>ROUND(VLOOKUP($B33,Test!$A$6:$K$58,8),0)/1000</f>
        <v>0</v>
      </c>
      <c r="AZ33" s="380"/>
      <c r="BA33" s="415"/>
      <c r="BB33" s="415"/>
      <c r="BC33" s="380"/>
      <c r="BD33" s="380"/>
      <c r="BE33" s="415"/>
      <c r="BF33" s="380"/>
      <c r="BG33" s="380"/>
      <c r="BH33" s="380"/>
      <c r="BI33" s="380"/>
      <c r="BJ33" s="380"/>
      <c r="BK33" s="380"/>
      <c r="BL33" s="380"/>
      <c r="BM33" s="380"/>
      <c r="BN33" s="380"/>
    </row>
    <row r="34" spans="1:66" s="383" customFormat="1" ht="33" customHeight="1">
      <c r="A34" s="388">
        <f t="shared" si="21"/>
        <v>28</v>
      </c>
      <c r="B34" s="384">
        <v>51601</v>
      </c>
      <c r="C34" s="536" t="s">
        <v>24</v>
      </c>
      <c r="D34" s="400"/>
      <c r="E34" s="376"/>
      <c r="F34" s="547">
        <f t="shared" si="0"/>
        <v>0</v>
      </c>
      <c r="G34" s="376"/>
      <c r="H34" s="376"/>
      <c r="I34" s="547">
        <f t="shared" si="1"/>
        <v>0</v>
      </c>
      <c r="J34" s="376"/>
      <c r="K34" s="376"/>
      <c r="L34" s="557">
        <f t="shared" si="2"/>
        <v>0</v>
      </c>
      <c r="M34" s="376"/>
      <c r="N34" s="376"/>
      <c r="O34" s="547">
        <f t="shared" si="3"/>
        <v>0</v>
      </c>
      <c r="P34" s="376"/>
      <c r="Q34" s="376"/>
      <c r="R34" s="547">
        <f t="shared" si="4"/>
        <v>0</v>
      </c>
      <c r="S34" s="376"/>
      <c r="T34" s="376"/>
      <c r="U34" s="557">
        <f t="shared" si="5"/>
        <v>0</v>
      </c>
      <c r="V34" s="400">
        <f t="shared" si="6"/>
        <v>0</v>
      </c>
      <c r="W34" s="376">
        <f t="shared" si="7"/>
        <v>0</v>
      </c>
      <c r="X34" s="547">
        <f t="shared" si="8"/>
        <v>0</v>
      </c>
      <c r="Y34" s="376"/>
      <c r="Z34" s="376"/>
      <c r="AA34" s="552">
        <f t="shared" si="9"/>
        <v>0</v>
      </c>
      <c r="AB34" s="376"/>
      <c r="AC34" s="376"/>
      <c r="AD34" s="547">
        <f t="shared" si="10"/>
        <v>0</v>
      </c>
      <c r="AE34" s="376"/>
      <c r="AF34" s="376"/>
      <c r="AG34" s="547">
        <f t="shared" si="11"/>
        <v>0</v>
      </c>
      <c r="AH34" s="376"/>
      <c r="AI34" s="376"/>
      <c r="AJ34" s="552">
        <f t="shared" si="12"/>
        <v>0</v>
      </c>
      <c r="AK34" s="376"/>
      <c r="AL34" s="376"/>
      <c r="AM34" s="547">
        <f t="shared" si="13"/>
        <v>0</v>
      </c>
      <c r="AN34" s="376"/>
      <c r="AO34" s="376"/>
      <c r="AP34" s="557">
        <f t="shared" si="14"/>
        <v>0</v>
      </c>
      <c r="AQ34" s="373">
        <f t="shared" si="15"/>
        <v>0</v>
      </c>
      <c r="AR34" s="407">
        <f t="shared" si="16"/>
        <v>0</v>
      </c>
      <c r="AS34" s="386">
        <f t="shared" si="17"/>
        <v>0</v>
      </c>
      <c r="AT34" s="387">
        <f t="shared" si="18"/>
        <v>0</v>
      </c>
      <c r="AU34" s="376">
        <f t="shared" si="19"/>
        <v>0</v>
      </c>
      <c r="AV34" s="386">
        <f t="shared" si="20"/>
        <v>0</v>
      </c>
      <c r="AW34" s="541"/>
      <c r="AX34" s="380"/>
      <c r="AY34" s="374">
        <f>ROUND(VLOOKUP($B34,Test!$A$6:$K$58,8),0)/1000</f>
        <v>0</v>
      </c>
      <c r="AZ34" s="380"/>
      <c r="BA34" s="415"/>
      <c r="BB34" s="415"/>
      <c r="BC34" s="380"/>
      <c r="BD34" s="380"/>
      <c r="BE34" s="415"/>
      <c r="BF34" s="380"/>
      <c r="BG34" s="380"/>
      <c r="BH34" s="380"/>
      <c r="BI34" s="380"/>
      <c r="BJ34" s="380"/>
      <c r="BK34" s="380"/>
      <c r="BL34" s="380"/>
      <c r="BM34" s="380"/>
      <c r="BN34" s="380"/>
    </row>
    <row r="35" spans="1:66" s="383" customFormat="1" ht="33" customHeight="1">
      <c r="A35" s="388">
        <f t="shared" si="21"/>
        <v>29</v>
      </c>
      <c r="B35" s="384">
        <v>51602</v>
      </c>
      <c r="C35" s="536" t="s">
        <v>25</v>
      </c>
      <c r="D35" s="400"/>
      <c r="E35" s="376"/>
      <c r="F35" s="547">
        <f t="shared" si="0"/>
        <v>0</v>
      </c>
      <c r="G35" s="376"/>
      <c r="H35" s="376"/>
      <c r="I35" s="547">
        <f t="shared" si="1"/>
        <v>0</v>
      </c>
      <c r="J35" s="376"/>
      <c r="K35" s="376"/>
      <c r="L35" s="557">
        <f t="shared" si="2"/>
        <v>0</v>
      </c>
      <c r="M35" s="376"/>
      <c r="N35" s="376"/>
      <c r="O35" s="547">
        <f t="shared" si="3"/>
        <v>0</v>
      </c>
      <c r="P35" s="376"/>
      <c r="Q35" s="376"/>
      <c r="R35" s="547">
        <f t="shared" si="4"/>
        <v>0</v>
      </c>
      <c r="S35" s="376"/>
      <c r="T35" s="376"/>
      <c r="U35" s="557">
        <f t="shared" si="5"/>
        <v>0</v>
      </c>
      <c r="V35" s="400">
        <f t="shared" si="6"/>
        <v>0</v>
      </c>
      <c r="W35" s="376">
        <f t="shared" si="7"/>
        <v>0</v>
      </c>
      <c r="X35" s="547">
        <f t="shared" si="8"/>
        <v>0</v>
      </c>
      <c r="Y35" s="376"/>
      <c r="Z35" s="376"/>
      <c r="AA35" s="552">
        <f t="shared" si="9"/>
        <v>0</v>
      </c>
      <c r="AB35" s="376"/>
      <c r="AC35" s="376"/>
      <c r="AD35" s="547">
        <f t="shared" si="10"/>
        <v>0</v>
      </c>
      <c r="AE35" s="376"/>
      <c r="AF35" s="376"/>
      <c r="AG35" s="547">
        <f t="shared" si="11"/>
        <v>0</v>
      </c>
      <c r="AH35" s="376"/>
      <c r="AI35" s="376"/>
      <c r="AJ35" s="552">
        <f t="shared" si="12"/>
        <v>0</v>
      </c>
      <c r="AK35" s="376"/>
      <c r="AL35" s="376"/>
      <c r="AM35" s="547">
        <f t="shared" si="13"/>
        <v>0</v>
      </c>
      <c r="AN35" s="376"/>
      <c r="AO35" s="376"/>
      <c r="AP35" s="557">
        <f t="shared" si="14"/>
        <v>0</v>
      </c>
      <c r="AQ35" s="373">
        <f t="shared" si="15"/>
        <v>0</v>
      </c>
      <c r="AR35" s="407">
        <f t="shared" si="16"/>
        <v>0</v>
      </c>
      <c r="AS35" s="386">
        <f t="shared" si="17"/>
        <v>0</v>
      </c>
      <c r="AT35" s="387">
        <f t="shared" si="18"/>
        <v>0</v>
      </c>
      <c r="AU35" s="376">
        <f t="shared" si="19"/>
        <v>0</v>
      </c>
      <c r="AV35" s="386">
        <f t="shared" si="20"/>
        <v>0</v>
      </c>
      <c r="AW35" s="541"/>
      <c r="AX35" s="380"/>
      <c r="AY35" s="374">
        <f>ROUND(VLOOKUP($B35,Test!$A$6:$K$58,8),0)/1000</f>
        <v>0</v>
      </c>
      <c r="AZ35" s="380"/>
      <c r="BA35" s="415"/>
      <c r="BB35" s="415"/>
      <c r="BC35" s="380"/>
      <c r="BD35" s="380"/>
      <c r="BE35" s="415"/>
      <c r="BF35" s="380"/>
      <c r="BG35" s="380"/>
      <c r="BH35" s="380"/>
      <c r="BI35" s="380"/>
      <c r="BJ35" s="380"/>
      <c r="BK35" s="380"/>
      <c r="BL35" s="380"/>
      <c r="BM35" s="380"/>
      <c r="BN35" s="380"/>
    </row>
    <row r="36" spans="1:66" s="383" customFormat="1" ht="33" customHeight="1">
      <c r="A36" s="388">
        <f t="shared" si="21"/>
        <v>30</v>
      </c>
      <c r="B36" s="384">
        <v>51603</v>
      </c>
      <c r="C36" s="536" t="s">
        <v>26</v>
      </c>
      <c r="D36" s="400"/>
      <c r="E36" s="376"/>
      <c r="F36" s="547">
        <f t="shared" si="0"/>
        <v>0</v>
      </c>
      <c r="G36" s="376"/>
      <c r="H36" s="376"/>
      <c r="I36" s="547">
        <f t="shared" si="1"/>
        <v>0</v>
      </c>
      <c r="J36" s="376"/>
      <c r="K36" s="376"/>
      <c r="L36" s="557">
        <f t="shared" si="2"/>
        <v>0</v>
      </c>
      <c r="M36" s="376"/>
      <c r="N36" s="376"/>
      <c r="O36" s="547">
        <f t="shared" si="3"/>
        <v>0</v>
      </c>
      <c r="P36" s="376"/>
      <c r="Q36" s="376"/>
      <c r="R36" s="547">
        <f t="shared" si="4"/>
        <v>0</v>
      </c>
      <c r="S36" s="376"/>
      <c r="T36" s="376"/>
      <c r="U36" s="557">
        <f t="shared" si="5"/>
        <v>0</v>
      </c>
      <c r="V36" s="400">
        <f t="shared" si="6"/>
        <v>0</v>
      </c>
      <c r="W36" s="376">
        <f t="shared" si="7"/>
        <v>0</v>
      </c>
      <c r="X36" s="547">
        <f t="shared" si="8"/>
        <v>0</v>
      </c>
      <c r="Y36" s="376"/>
      <c r="Z36" s="376"/>
      <c r="AA36" s="552">
        <f t="shared" si="9"/>
        <v>0</v>
      </c>
      <c r="AB36" s="376"/>
      <c r="AC36" s="376"/>
      <c r="AD36" s="547">
        <f t="shared" si="10"/>
        <v>0</v>
      </c>
      <c r="AE36" s="376"/>
      <c r="AF36" s="376"/>
      <c r="AG36" s="547">
        <f t="shared" si="11"/>
        <v>0</v>
      </c>
      <c r="AH36" s="376"/>
      <c r="AI36" s="376"/>
      <c r="AJ36" s="552">
        <f t="shared" si="12"/>
        <v>0</v>
      </c>
      <c r="AK36" s="376"/>
      <c r="AL36" s="376"/>
      <c r="AM36" s="547">
        <f t="shared" si="13"/>
        <v>0</v>
      </c>
      <c r="AN36" s="376"/>
      <c r="AO36" s="376"/>
      <c r="AP36" s="557">
        <f t="shared" si="14"/>
        <v>0</v>
      </c>
      <c r="AQ36" s="373">
        <f t="shared" si="15"/>
        <v>0</v>
      </c>
      <c r="AR36" s="407">
        <f t="shared" si="16"/>
        <v>0</v>
      </c>
      <c r="AS36" s="386">
        <f t="shared" si="17"/>
        <v>0</v>
      </c>
      <c r="AT36" s="387">
        <f t="shared" si="18"/>
        <v>0</v>
      </c>
      <c r="AU36" s="376">
        <f t="shared" si="19"/>
        <v>0</v>
      </c>
      <c r="AV36" s="386">
        <f t="shared" si="20"/>
        <v>0</v>
      </c>
      <c r="AW36" s="541"/>
      <c r="AX36" s="380"/>
      <c r="AY36" s="374">
        <f>ROUND(VLOOKUP($B36,Test!$A$6:$K$58,8),0)/1000</f>
        <v>0</v>
      </c>
      <c r="AZ36" s="380"/>
      <c r="BA36" s="415"/>
      <c r="BB36" s="415"/>
      <c r="BC36" s="380"/>
      <c r="BD36" s="380"/>
      <c r="BE36" s="415"/>
      <c r="BF36" s="380"/>
      <c r="BG36" s="380"/>
      <c r="BH36" s="380"/>
      <c r="BI36" s="380"/>
      <c r="BJ36" s="380"/>
      <c r="BK36" s="380"/>
      <c r="BL36" s="380"/>
      <c r="BM36" s="380"/>
      <c r="BN36" s="380"/>
    </row>
    <row r="37" spans="1:66" s="383" customFormat="1" ht="33" customHeight="1">
      <c r="A37" s="388">
        <f t="shared" si="21"/>
        <v>31</v>
      </c>
      <c r="B37" s="384">
        <v>51604</v>
      </c>
      <c r="C37" s="536" t="s">
        <v>27</v>
      </c>
      <c r="D37" s="400"/>
      <c r="E37" s="376"/>
      <c r="F37" s="547">
        <f t="shared" si="0"/>
        <v>0</v>
      </c>
      <c r="G37" s="376"/>
      <c r="H37" s="376"/>
      <c r="I37" s="547">
        <f t="shared" si="1"/>
        <v>0</v>
      </c>
      <c r="J37" s="376"/>
      <c r="K37" s="376"/>
      <c r="L37" s="557">
        <f t="shared" si="2"/>
        <v>0</v>
      </c>
      <c r="M37" s="376"/>
      <c r="N37" s="376"/>
      <c r="O37" s="547">
        <f t="shared" si="3"/>
        <v>0</v>
      </c>
      <c r="P37" s="376"/>
      <c r="Q37" s="376"/>
      <c r="R37" s="547">
        <f t="shared" si="4"/>
        <v>0</v>
      </c>
      <c r="S37" s="376"/>
      <c r="T37" s="376"/>
      <c r="U37" s="557">
        <f t="shared" si="5"/>
        <v>0</v>
      </c>
      <c r="V37" s="400">
        <f t="shared" si="6"/>
        <v>0</v>
      </c>
      <c r="W37" s="376">
        <f t="shared" si="7"/>
        <v>0</v>
      </c>
      <c r="X37" s="547">
        <f t="shared" si="8"/>
        <v>0</v>
      </c>
      <c r="Y37" s="376"/>
      <c r="Z37" s="376"/>
      <c r="AA37" s="552">
        <f t="shared" si="9"/>
        <v>0</v>
      </c>
      <c r="AB37" s="376"/>
      <c r="AC37" s="376"/>
      <c r="AD37" s="547">
        <f t="shared" si="10"/>
        <v>0</v>
      </c>
      <c r="AE37" s="376"/>
      <c r="AF37" s="376"/>
      <c r="AG37" s="547">
        <f t="shared" si="11"/>
        <v>0</v>
      </c>
      <c r="AH37" s="376"/>
      <c r="AI37" s="376"/>
      <c r="AJ37" s="552">
        <f t="shared" si="12"/>
        <v>0</v>
      </c>
      <c r="AK37" s="376"/>
      <c r="AL37" s="376"/>
      <c r="AM37" s="547">
        <f t="shared" si="13"/>
        <v>0</v>
      </c>
      <c r="AN37" s="376"/>
      <c r="AO37" s="376"/>
      <c r="AP37" s="557">
        <f t="shared" si="14"/>
        <v>0</v>
      </c>
      <c r="AQ37" s="373">
        <f t="shared" si="15"/>
        <v>0</v>
      </c>
      <c r="AR37" s="407">
        <f t="shared" si="16"/>
        <v>0</v>
      </c>
      <c r="AS37" s="386">
        <f t="shared" si="17"/>
        <v>0</v>
      </c>
      <c r="AT37" s="387">
        <f t="shared" si="18"/>
        <v>0</v>
      </c>
      <c r="AU37" s="376">
        <f t="shared" si="19"/>
        <v>0</v>
      </c>
      <c r="AV37" s="386">
        <f t="shared" si="20"/>
        <v>0</v>
      </c>
      <c r="AW37" s="541"/>
      <c r="AX37" s="380"/>
      <c r="AY37" s="374">
        <f>ROUND(VLOOKUP($B37,Test!$A$6:$K$58,8),0)/1000</f>
        <v>0</v>
      </c>
      <c r="AZ37" s="380"/>
      <c r="BA37" s="415"/>
      <c r="BB37" s="415"/>
      <c r="BC37" s="380"/>
      <c r="BD37" s="380"/>
      <c r="BE37" s="415"/>
      <c r="BF37" s="380"/>
      <c r="BG37" s="380"/>
      <c r="BH37" s="380"/>
      <c r="BI37" s="380"/>
      <c r="BJ37" s="380"/>
      <c r="BK37" s="380"/>
      <c r="BL37" s="380"/>
      <c r="BM37" s="380"/>
      <c r="BN37" s="380"/>
    </row>
    <row r="38" spans="1:66" s="383" customFormat="1" ht="33" customHeight="1">
      <c r="A38" s="388">
        <f t="shared" si="21"/>
        <v>32</v>
      </c>
      <c r="B38" s="384">
        <v>51605</v>
      </c>
      <c r="C38" s="536" t="s">
        <v>28</v>
      </c>
      <c r="D38" s="400"/>
      <c r="E38" s="376"/>
      <c r="F38" s="547">
        <f t="shared" si="0"/>
        <v>0</v>
      </c>
      <c r="G38" s="376"/>
      <c r="H38" s="376"/>
      <c r="I38" s="547">
        <f t="shared" si="1"/>
        <v>0</v>
      </c>
      <c r="J38" s="376"/>
      <c r="K38" s="376"/>
      <c r="L38" s="557">
        <f t="shared" si="2"/>
        <v>0</v>
      </c>
      <c r="M38" s="376"/>
      <c r="N38" s="376"/>
      <c r="O38" s="547">
        <f t="shared" si="3"/>
        <v>0</v>
      </c>
      <c r="P38" s="376"/>
      <c r="Q38" s="376"/>
      <c r="R38" s="547">
        <f t="shared" si="4"/>
        <v>0</v>
      </c>
      <c r="S38" s="376"/>
      <c r="T38" s="376"/>
      <c r="U38" s="557">
        <f t="shared" si="5"/>
        <v>0</v>
      </c>
      <c r="V38" s="400">
        <f t="shared" si="6"/>
        <v>0</v>
      </c>
      <c r="W38" s="376">
        <f t="shared" si="7"/>
        <v>0</v>
      </c>
      <c r="X38" s="547">
        <f t="shared" si="8"/>
        <v>0</v>
      </c>
      <c r="Y38" s="376"/>
      <c r="Z38" s="376"/>
      <c r="AA38" s="552">
        <f t="shared" si="9"/>
        <v>0</v>
      </c>
      <c r="AB38" s="376"/>
      <c r="AC38" s="376"/>
      <c r="AD38" s="547">
        <f t="shared" si="10"/>
        <v>0</v>
      </c>
      <c r="AE38" s="376"/>
      <c r="AF38" s="376"/>
      <c r="AG38" s="547">
        <f t="shared" si="11"/>
        <v>0</v>
      </c>
      <c r="AH38" s="376"/>
      <c r="AI38" s="376"/>
      <c r="AJ38" s="552">
        <f t="shared" si="12"/>
        <v>0</v>
      </c>
      <c r="AK38" s="376"/>
      <c r="AL38" s="376"/>
      <c r="AM38" s="547">
        <f t="shared" si="13"/>
        <v>0</v>
      </c>
      <c r="AN38" s="376"/>
      <c r="AO38" s="376"/>
      <c r="AP38" s="557">
        <f t="shared" si="14"/>
        <v>0</v>
      </c>
      <c r="AQ38" s="373">
        <f t="shared" si="15"/>
        <v>0</v>
      </c>
      <c r="AR38" s="407">
        <f t="shared" si="16"/>
        <v>0</v>
      </c>
      <c r="AS38" s="386">
        <f t="shared" si="17"/>
        <v>0</v>
      </c>
      <c r="AT38" s="387">
        <f t="shared" si="18"/>
        <v>0</v>
      </c>
      <c r="AU38" s="376">
        <f t="shared" si="19"/>
        <v>0</v>
      </c>
      <c r="AV38" s="386">
        <f t="shared" si="20"/>
        <v>0</v>
      </c>
      <c r="AW38" s="541"/>
      <c r="AX38" s="380"/>
      <c r="AY38" s="374">
        <f>ROUND(VLOOKUP($B38,Test!$A$6:$K$58,8),0)/1000</f>
        <v>0</v>
      </c>
      <c r="AZ38" s="380"/>
      <c r="BA38" s="415"/>
      <c r="BB38" s="415"/>
      <c r="BC38" s="380"/>
      <c r="BD38" s="380"/>
      <c r="BE38" s="415"/>
      <c r="BF38" s="380"/>
      <c r="BG38" s="380"/>
      <c r="BH38" s="380"/>
      <c r="BI38" s="380"/>
      <c r="BJ38" s="380"/>
      <c r="BK38" s="380"/>
      <c r="BL38" s="380"/>
      <c r="BM38" s="380"/>
      <c r="BN38" s="380"/>
    </row>
    <row r="39" spans="1:66" s="383" customFormat="1" ht="33" customHeight="1">
      <c r="A39" s="388">
        <f t="shared" si="21"/>
        <v>33</v>
      </c>
      <c r="B39" s="384">
        <v>51606</v>
      </c>
      <c r="C39" s="536" t="s">
        <v>29</v>
      </c>
      <c r="D39" s="400"/>
      <c r="E39" s="376"/>
      <c r="F39" s="547">
        <f t="shared" si="0"/>
        <v>0</v>
      </c>
      <c r="G39" s="376"/>
      <c r="H39" s="376"/>
      <c r="I39" s="547">
        <f t="shared" si="1"/>
        <v>0</v>
      </c>
      <c r="J39" s="376"/>
      <c r="K39" s="376"/>
      <c r="L39" s="557">
        <f t="shared" si="2"/>
        <v>0</v>
      </c>
      <c r="M39" s="376"/>
      <c r="N39" s="376"/>
      <c r="O39" s="547">
        <f t="shared" si="3"/>
        <v>0</v>
      </c>
      <c r="P39" s="376"/>
      <c r="Q39" s="376"/>
      <c r="R39" s="547">
        <f t="shared" si="4"/>
        <v>0</v>
      </c>
      <c r="S39" s="376"/>
      <c r="T39" s="376"/>
      <c r="U39" s="557">
        <f t="shared" si="5"/>
        <v>0</v>
      </c>
      <c r="V39" s="400">
        <f t="shared" si="6"/>
        <v>0</v>
      </c>
      <c r="W39" s="376">
        <f t="shared" si="7"/>
        <v>0</v>
      </c>
      <c r="X39" s="547">
        <f t="shared" si="8"/>
        <v>0</v>
      </c>
      <c r="Y39" s="376"/>
      <c r="Z39" s="376"/>
      <c r="AA39" s="552">
        <f t="shared" si="9"/>
        <v>0</v>
      </c>
      <c r="AB39" s="376"/>
      <c r="AC39" s="376"/>
      <c r="AD39" s="547">
        <f t="shared" si="10"/>
        <v>0</v>
      </c>
      <c r="AE39" s="376"/>
      <c r="AF39" s="376"/>
      <c r="AG39" s="547">
        <f t="shared" si="11"/>
        <v>0</v>
      </c>
      <c r="AH39" s="376"/>
      <c r="AI39" s="376"/>
      <c r="AJ39" s="552">
        <f t="shared" si="12"/>
        <v>0</v>
      </c>
      <c r="AK39" s="376"/>
      <c r="AL39" s="376"/>
      <c r="AM39" s="547">
        <f t="shared" si="13"/>
        <v>0</v>
      </c>
      <c r="AN39" s="376"/>
      <c r="AO39" s="376"/>
      <c r="AP39" s="557">
        <f t="shared" si="14"/>
        <v>0</v>
      </c>
      <c r="AQ39" s="373">
        <f t="shared" si="15"/>
        <v>0</v>
      </c>
      <c r="AR39" s="407">
        <f t="shared" si="16"/>
        <v>0</v>
      </c>
      <c r="AS39" s="386">
        <f t="shared" si="17"/>
        <v>0</v>
      </c>
      <c r="AT39" s="387">
        <f t="shared" si="18"/>
        <v>0</v>
      </c>
      <c r="AU39" s="376">
        <f t="shared" si="19"/>
        <v>0</v>
      </c>
      <c r="AV39" s="386">
        <f t="shared" si="20"/>
        <v>0</v>
      </c>
      <c r="AW39" s="541"/>
      <c r="AX39" s="380"/>
      <c r="AY39" s="374">
        <f>ROUND(VLOOKUP($B39,Test!$A$6:$K$58,8),0)/1000</f>
        <v>0</v>
      </c>
      <c r="AZ39" s="380"/>
      <c r="BA39" s="415"/>
      <c r="BB39" s="415"/>
      <c r="BC39" s="380"/>
      <c r="BD39" s="380"/>
      <c r="BE39" s="415"/>
      <c r="BF39" s="380"/>
      <c r="BG39" s="380"/>
      <c r="BH39" s="380"/>
      <c r="BI39" s="380"/>
      <c r="BJ39" s="380"/>
      <c r="BK39" s="380"/>
      <c r="BL39" s="380"/>
      <c r="BM39" s="380"/>
      <c r="BN39" s="380"/>
    </row>
    <row r="40" spans="1:66" s="383" customFormat="1" ht="33" customHeight="1">
      <c r="A40" s="388">
        <f t="shared" si="21"/>
        <v>34</v>
      </c>
      <c r="B40" s="384">
        <v>51607</v>
      </c>
      <c r="C40" s="536" t="s">
        <v>30</v>
      </c>
      <c r="D40" s="400"/>
      <c r="E40" s="376"/>
      <c r="F40" s="547">
        <f t="shared" si="0"/>
        <v>0</v>
      </c>
      <c r="G40" s="376"/>
      <c r="H40" s="376"/>
      <c r="I40" s="547">
        <f t="shared" si="1"/>
        <v>0</v>
      </c>
      <c r="J40" s="376"/>
      <c r="K40" s="376"/>
      <c r="L40" s="557">
        <f t="shared" si="2"/>
        <v>0</v>
      </c>
      <c r="M40" s="376"/>
      <c r="N40" s="376"/>
      <c r="O40" s="547">
        <f t="shared" si="3"/>
        <v>0</v>
      </c>
      <c r="P40" s="376"/>
      <c r="Q40" s="376"/>
      <c r="R40" s="547">
        <f t="shared" si="4"/>
        <v>0</v>
      </c>
      <c r="S40" s="376"/>
      <c r="T40" s="376"/>
      <c r="U40" s="557">
        <f t="shared" si="5"/>
        <v>0</v>
      </c>
      <c r="V40" s="400">
        <f t="shared" si="6"/>
        <v>0</v>
      </c>
      <c r="W40" s="376">
        <f t="shared" si="7"/>
        <v>0</v>
      </c>
      <c r="X40" s="547">
        <f t="shared" si="8"/>
        <v>0</v>
      </c>
      <c r="Y40" s="376"/>
      <c r="Z40" s="376"/>
      <c r="AA40" s="552">
        <f t="shared" si="9"/>
        <v>0</v>
      </c>
      <c r="AB40" s="376"/>
      <c r="AC40" s="376"/>
      <c r="AD40" s="547">
        <f t="shared" si="10"/>
        <v>0</v>
      </c>
      <c r="AE40" s="376"/>
      <c r="AF40" s="376"/>
      <c r="AG40" s="547">
        <f t="shared" si="11"/>
        <v>0</v>
      </c>
      <c r="AH40" s="376"/>
      <c r="AI40" s="376"/>
      <c r="AJ40" s="552">
        <f t="shared" si="12"/>
        <v>0</v>
      </c>
      <c r="AK40" s="376"/>
      <c r="AL40" s="376"/>
      <c r="AM40" s="547">
        <f t="shared" si="13"/>
        <v>0</v>
      </c>
      <c r="AN40" s="376"/>
      <c r="AO40" s="376"/>
      <c r="AP40" s="557">
        <f t="shared" si="14"/>
        <v>0</v>
      </c>
      <c r="AQ40" s="373">
        <f t="shared" si="15"/>
        <v>0</v>
      </c>
      <c r="AR40" s="407">
        <f t="shared" si="16"/>
        <v>0</v>
      </c>
      <c r="AS40" s="386">
        <f t="shared" si="17"/>
        <v>0</v>
      </c>
      <c r="AT40" s="387">
        <f t="shared" si="18"/>
        <v>0</v>
      </c>
      <c r="AU40" s="376">
        <f t="shared" si="19"/>
        <v>0</v>
      </c>
      <c r="AV40" s="386">
        <f t="shared" si="20"/>
        <v>0</v>
      </c>
      <c r="AW40" s="541"/>
      <c r="AX40" s="380"/>
      <c r="AY40" s="374">
        <f>ROUND(VLOOKUP($B40,Test!$A$6:$K$58,8),0)/1000</f>
        <v>0</v>
      </c>
      <c r="AZ40" s="380"/>
      <c r="BA40" s="415"/>
      <c r="BB40" s="415"/>
      <c r="BC40" s="380"/>
      <c r="BD40" s="380"/>
      <c r="BE40" s="415"/>
      <c r="BF40" s="380"/>
      <c r="BG40" s="380"/>
      <c r="BH40" s="380"/>
      <c r="BI40" s="380"/>
      <c r="BJ40" s="380"/>
      <c r="BK40" s="380"/>
      <c r="BL40" s="380"/>
      <c r="BM40" s="380"/>
      <c r="BN40" s="380"/>
    </row>
    <row r="41" spans="1:66" s="383" customFormat="1" ht="33" customHeight="1">
      <c r="A41" s="388">
        <f t="shared" si="21"/>
        <v>35</v>
      </c>
      <c r="B41" s="384">
        <v>51608</v>
      </c>
      <c r="C41" s="536" t="s">
        <v>31</v>
      </c>
      <c r="D41" s="400"/>
      <c r="E41" s="376"/>
      <c r="F41" s="547">
        <f t="shared" si="0"/>
        <v>0</v>
      </c>
      <c r="G41" s="376"/>
      <c r="H41" s="376"/>
      <c r="I41" s="547">
        <f t="shared" si="1"/>
        <v>0</v>
      </c>
      <c r="J41" s="376"/>
      <c r="K41" s="376"/>
      <c r="L41" s="557">
        <f t="shared" si="2"/>
        <v>0</v>
      </c>
      <c r="M41" s="376"/>
      <c r="N41" s="376"/>
      <c r="O41" s="547">
        <f t="shared" si="3"/>
        <v>0</v>
      </c>
      <c r="P41" s="376"/>
      <c r="Q41" s="376"/>
      <c r="R41" s="547">
        <f t="shared" si="4"/>
        <v>0</v>
      </c>
      <c r="S41" s="376"/>
      <c r="T41" s="376"/>
      <c r="U41" s="557">
        <f t="shared" si="5"/>
        <v>0</v>
      </c>
      <c r="V41" s="400">
        <f t="shared" si="6"/>
        <v>0</v>
      </c>
      <c r="W41" s="376">
        <f t="shared" si="7"/>
        <v>0</v>
      </c>
      <c r="X41" s="547">
        <f t="shared" si="8"/>
        <v>0</v>
      </c>
      <c r="Y41" s="376"/>
      <c r="Z41" s="376"/>
      <c r="AA41" s="552">
        <f t="shared" si="9"/>
        <v>0</v>
      </c>
      <c r="AB41" s="376"/>
      <c r="AC41" s="376"/>
      <c r="AD41" s="547">
        <f t="shared" si="10"/>
        <v>0</v>
      </c>
      <c r="AE41" s="376"/>
      <c r="AF41" s="376"/>
      <c r="AG41" s="547">
        <f t="shared" si="11"/>
        <v>0</v>
      </c>
      <c r="AH41" s="376"/>
      <c r="AI41" s="376"/>
      <c r="AJ41" s="552">
        <f t="shared" si="12"/>
        <v>0</v>
      </c>
      <c r="AK41" s="376"/>
      <c r="AL41" s="376"/>
      <c r="AM41" s="547">
        <f t="shared" si="13"/>
        <v>0</v>
      </c>
      <c r="AN41" s="376"/>
      <c r="AO41" s="376"/>
      <c r="AP41" s="557">
        <f t="shared" si="14"/>
        <v>0</v>
      </c>
      <c r="AQ41" s="373">
        <f t="shared" si="15"/>
        <v>0</v>
      </c>
      <c r="AR41" s="407">
        <f t="shared" si="16"/>
        <v>0</v>
      </c>
      <c r="AS41" s="386">
        <f t="shared" si="17"/>
        <v>0</v>
      </c>
      <c r="AT41" s="387">
        <f t="shared" si="18"/>
        <v>0</v>
      </c>
      <c r="AU41" s="376">
        <f t="shared" si="19"/>
        <v>0</v>
      </c>
      <c r="AV41" s="386">
        <f t="shared" si="20"/>
        <v>0</v>
      </c>
      <c r="AW41" s="541"/>
      <c r="AX41" s="380"/>
      <c r="AY41" s="374">
        <f>ROUND(VLOOKUP($B41,Test!$A$6:$K$58,8),0)/1000</f>
        <v>0</v>
      </c>
      <c r="AZ41" s="380"/>
      <c r="BA41" s="415"/>
      <c r="BB41" s="415"/>
      <c r="BC41" s="380"/>
      <c r="BD41" s="380"/>
      <c r="BE41" s="415"/>
      <c r="BF41" s="380"/>
      <c r="BG41" s="380"/>
      <c r="BH41" s="380"/>
      <c r="BI41" s="380"/>
      <c r="BJ41" s="380"/>
      <c r="BK41" s="380"/>
      <c r="BL41" s="380"/>
      <c r="BM41" s="380"/>
      <c r="BN41" s="380"/>
    </row>
    <row r="42" spans="1:66" s="383" customFormat="1" ht="33" customHeight="1">
      <c r="A42" s="388">
        <f t="shared" si="21"/>
        <v>36</v>
      </c>
      <c r="B42" s="384">
        <v>51609</v>
      </c>
      <c r="C42" s="536" t="s">
        <v>89</v>
      </c>
      <c r="D42" s="400"/>
      <c r="E42" s="376"/>
      <c r="F42" s="547">
        <f t="shared" si="0"/>
        <v>0</v>
      </c>
      <c r="G42" s="376"/>
      <c r="H42" s="376"/>
      <c r="I42" s="547">
        <f t="shared" si="1"/>
        <v>0</v>
      </c>
      <c r="J42" s="376"/>
      <c r="K42" s="376"/>
      <c r="L42" s="557">
        <f t="shared" si="2"/>
        <v>0</v>
      </c>
      <c r="M42" s="376"/>
      <c r="N42" s="376"/>
      <c r="O42" s="547">
        <f t="shared" si="3"/>
        <v>0</v>
      </c>
      <c r="P42" s="376"/>
      <c r="Q42" s="376"/>
      <c r="R42" s="547">
        <f t="shared" si="4"/>
        <v>0</v>
      </c>
      <c r="S42" s="376"/>
      <c r="T42" s="376"/>
      <c r="U42" s="557">
        <f t="shared" si="5"/>
        <v>0</v>
      </c>
      <c r="V42" s="400">
        <f t="shared" si="6"/>
        <v>0</v>
      </c>
      <c r="W42" s="376">
        <f t="shared" si="7"/>
        <v>0</v>
      </c>
      <c r="X42" s="547">
        <f t="shared" si="8"/>
        <v>0</v>
      </c>
      <c r="Y42" s="376"/>
      <c r="Z42" s="376"/>
      <c r="AA42" s="552">
        <f t="shared" si="9"/>
        <v>0</v>
      </c>
      <c r="AB42" s="376"/>
      <c r="AC42" s="376"/>
      <c r="AD42" s="547">
        <f t="shared" si="10"/>
        <v>0</v>
      </c>
      <c r="AE42" s="376"/>
      <c r="AF42" s="376"/>
      <c r="AG42" s="547">
        <f t="shared" si="11"/>
        <v>0</v>
      </c>
      <c r="AH42" s="376"/>
      <c r="AI42" s="376"/>
      <c r="AJ42" s="552">
        <f t="shared" si="12"/>
        <v>0</v>
      </c>
      <c r="AK42" s="376"/>
      <c r="AL42" s="376"/>
      <c r="AM42" s="547">
        <f t="shared" si="13"/>
        <v>0</v>
      </c>
      <c r="AN42" s="376"/>
      <c r="AO42" s="376"/>
      <c r="AP42" s="557">
        <f t="shared" si="14"/>
        <v>0</v>
      </c>
      <c r="AQ42" s="373">
        <f t="shared" si="15"/>
        <v>0</v>
      </c>
      <c r="AR42" s="407">
        <f t="shared" si="16"/>
        <v>0</v>
      </c>
      <c r="AS42" s="386">
        <f t="shared" si="17"/>
        <v>0</v>
      </c>
      <c r="AT42" s="387">
        <f t="shared" si="18"/>
        <v>0</v>
      </c>
      <c r="AU42" s="376">
        <f t="shared" si="19"/>
        <v>0</v>
      </c>
      <c r="AV42" s="386">
        <f t="shared" si="20"/>
        <v>0</v>
      </c>
      <c r="AW42" s="541"/>
      <c r="AX42" s="380"/>
      <c r="AY42" s="374">
        <f>ROUND(VLOOKUP($B42,Test!$A$6:$K$58,8),0)/1000</f>
        <v>0</v>
      </c>
      <c r="AZ42" s="380"/>
      <c r="BA42" s="415"/>
      <c r="BB42" s="415"/>
      <c r="BC42" s="380"/>
      <c r="BD42" s="380"/>
      <c r="BE42" s="415"/>
      <c r="BF42" s="380"/>
      <c r="BG42" s="380"/>
      <c r="BH42" s="380"/>
      <c r="BI42" s="380"/>
      <c r="BJ42" s="380"/>
      <c r="BK42" s="380"/>
      <c r="BL42" s="380"/>
      <c r="BM42" s="380"/>
      <c r="BN42" s="380"/>
    </row>
    <row r="43" spans="1:66" s="383" customFormat="1" ht="33" customHeight="1">
      <c r="A43" s="388">
        <f t="shared" si="21"/>
        <v>37</v>
      </c>
      <c r="B43" s="384">
        <v>51610</v>
      </c>
      <c r="C43" s="536" t="s">
        <v>32</v>
      </c>
      <c r="D43" s="400"/>
      <c r="E43" s="376"/>
      <c r="F43" s="547">
        <f t="shared" si="0"/>
        <v>0</v>
      </c>
      <c r="G43" s="376"/>
      <c r="H43" s="376"/>
      <c r="I43" s="547">
        <f t="shared" si="1"/>
        <v>0</v>
      </c>
      <c r="J43" s="376"/>
      <c r="K43" s="376"/>
      <c r="L43" s="557">
        <f t="shared" si="2"/>
        <v>0</v>
      </c>
      <c r="M43" s="376"/>
      <c r="N43" s="376"/>
      <c r="O43" s="547">
        <f t="shared" si="3"/>
        <v>0</v>
      </c>
      <c r="P43" s="376"/>
      <c r="Q43" s="376"/>
      <c r="R43" s="547">
        <f t="shared" si="4"/>
        <v>0</v>
      </c>
      <c r="S43" s="376"/>
      <c r="T43" s="376"/>
      <c r="U43" s="557">
        <f t="shared" si="5"/>
        <v>0</v>
      </c>
      <c r="V43" s="400">
        <f t="shared" si="6"/>
        <v>0</v>
      </c>
      <c r="W43" s="376">
        <f t="shared" si="7"/>
        <v>0</v>
      </c>
      <c r="X43" s="547">
        <f t="shared" si="8"/>
        <v>0</v>
      </c>
      <c r="Y43" s="376"/>
      <c r="Z43" s="376"/>
      <c r="AA43" s="552">
        <f t="shared" si="9"/>
        <v>0</v>
      </c>
      <c r="AB43" s="376"/>
      <c r="AC43" s="376"/>
      <c r="AD43" s="547">
        <f t="shared" si="10"/>
        <v>0</v>
      </c>
      <c r="AE43" s="376"/>
      <c r="AF43" s="376"/>
      <c r="AG43" s="547">
        <f t="shared" si="11"/>
        <v>0</v>
      </c>
      <c r="AH43" s="376"/>
      <c r="AI43" s="376"/>
      <c r="AJ43" s="552">
        <f t="shared" si="12"/>
        <v>0</v>
      </c>
      <c r="AK43" s="376"/>
      <c r="AL43" s="376"/>
      <c r="AM43" s="547">
        <f t="shared" si="13"/>
        <v>0</v>
      </c>
      <c r="AN43" s="376"/>
      <c r="AO43" s="376"/>
      <c r="AP43" s="557">
        <f t="shared" si="14"/>
        <v>0</v>
      </c>
      <c r="AQ43" s="373">
        <f t="shared" si="15"/>
        <v>0</v>
      </c>
      <c r="AR43" s="407">
        <f t="shared" si="16"/>
        <v>0</v>
      </c>
      <c r="AS43" s="386">
        <f t="shared" si="17"/>
        <v>0</v>
      </c>
      <c r="AT43" s="387">
        <f t="shared" si="18"/>
        <v>0</v>
      </c>
      <c r="AU43" s="376">
        <f t="shared" si="19"/>
        <v>0</v>
      </c>
      <c r="AV43" s="386">
        <f t="shared" si="20"/>
        <v>0</v>
      </c>
      <c r="AW43" s="541"/>
      <c r="AX43" s="380"/>
      <c r="AY43" s="374">
        <f>ROUND(VLOOKUP($B43,Test!$A$6:$K$58,8),0)/1000</f>
        <v>0</v>
      </c>
      <c r="AZ43" s="380"/>
      <c r="BA43" s="415"/>
      <c r="BB43" s="415"/>
      <c r="BC43" s="380"/>
      <c r="BD43" s="380"/>
      <c r="BE43" s="415"/>
      <c r="BF43" s="380"/>
      <c r="BG43" s="380"/>
      <c r="BH43" s="380"/>
      <c r="BI43" s="380"/>
      <c r="BJ43" s="380"/>
      <c r="BK43" s="380"/>
      <c r="BL43" s="380"/>
      <c r="BM43" s="380"/>
      <c r="BN43" s="380"/>
    </row>
    <row r="44" spans="1:66" s="383" customFormat="1" ht="33" customHeight="1">
      <c r="A44" s="388">
        <f t="shared" si="21"/>
        <v>38</v>
      </c>
      <c r="B44" s="384">
        <v>51611</v>
      </c>
      <c r="C44" s="536" t="s">
        <v>33</v>
      </c>
      <c r="D44" s="400"/>
      <c r="E44" s="376"/>
      <c r="F44" s="547">
        <f t="shared" si="0"/>
        <v>0</v>
      </c>
      <c r="G44" s="376"/>
      <c r="H44" s="376"/>
      <c r="I44" s="547">
        <f t="shared" si="1"/>
        <v>0</v>
      </c>
      <c r="J44" s="376"/>
      <c r="K44" s="376"/>
      <c r="L44" s="557">
        <f t="shared" si="2"/>
        <v>0</v>
      </c>
      <c r="M44" s="376"/>
      <c r="N44" s="376"/>
      <c r="O44" s="547">
        <f t="shared" si="3"/>
        <v>0</v>
      </c>
      <c r="P44" s="376"/>
      <c r="Q44" s="376"/>
      <c r="R44" s="547">
        <f t="shared" si="4"/>
        <v>0</v>
      </c>
      <c r="S44" s="376"/>
      <c r="T44" s="376"/>
      <c r="U44" s="557">
        <f t="shared" si="5"/>
        <v>0</v>
      </c>
      <c r="V44" s="400">
        <f t="shared" si="6"/>
        <v>0</v>
      </c>
      <c r="W44" s="376">
        <f t="shared" si="7"/>
        <v>0</v>
      </c>
      <c r="X44" s="547">
        <f t="shared" si="8"/>
        <v>0</v>
      </c>
      <c r="Y44" s="376"/>
      <c r="Z44" s="376"/>
      <c r="AA44" s="552">
        <f t="shared" si="9"/>
        <v>0</v>
      </c>
      <c r="AB44" s="376"/>
      <c r="AC44" s="376"/>
      <c r="AD44" s="547">
        <f t="shared" si="10"/>
        <v>0</v>
      </c>
      <c r="AE44" s="376"/>
      <c r="AF44" s="376"/>
      <c r="AG44" s="547">
        <f t="shared" si="11"/>
        <v>0</v>
      </c>
      <c r="AH44" s="376"/>
      <c r="AI44" s="376"/>
      <c r="AJ44" s="552">
        <f t="shared" si="12"/>
        <v>0</v>
      </c>
      <c r="AK44" s="376"/>
      <c r="AL44" s="376"/>
      <c r="AM44" s="547">
        <f t="shared" si="13"/>
        <v>0</v>
      </c>
      <c r="AN44" s="376"/>
      <c r="AO44" s="376"/>
      <c r="AP44" s="557">
        <f t="shared" si="14"/>
        <v>0</v>
      </c>
      <c r="AQ44" s="373">
        <f t="shared" si="15"/>
        <v>0</v>
      </c>
      <c r="AR44" s="407">
        <f t="shared" si="16"/>
        <v>0</v>
      </c>
      <c r="AS44" s="386">
        <f t="shared" si="17"/>
        <v>0</v>
      </c>
      <c r="AT44" s="387">
        <f t="shared" si="18"/>
        <v>0</v>
      </c>
      <c r="AU44" s="376">
        <f t="shared" si="19"/>
        <v>0</v>
      </c>
      <c r="AV44" s="386">
        <f t="shared" si="20"/>
        <v>0</v>
      </c>
      <c r="AW44" s="541"/>
      <c r="AX44" s="380"/>
      <c r="AY44" s="374">
        <f>ROUND(VLOOKUP($B44,Test!$A$6:$K$58,8),0)/1000</f>
        <v>0</v>
      </c>
      <c r="AZ44" s="380"/>
      <c r="BA44" s="415"/>
      <c r="BB44" s="415"/>
      <c r="BC44" s="380"/>
      <c r="BD44" s="380"/>
      <c r="BE44" s="415"/>
      <c r="BF44" s="380"/>
      <c r="BG44" s="380"/>
      <c r="BH44" s="380"/>
      <c r="BI44" s="380"/>
      <c r="BJ44" s="380"/>
      <c r="BK44" s="380"/>
      <c r="BL44" s="380"/>
      <c r="BM44" s="380"/>
      <c r="BN44" s="380"/>
    </row>
    <row r="45" spans="1:66" s="383" customFormat="1" ht="33" customHeight="1">
      <c r="A45" s="388">
        <f t="shared" si="21"/>
        <v>39</v>
      </c>
      <c r="B45" s="384">
        <v>51612</v>
      </c>
      <c r="C45" s="536" t="s">
        <v>34</v>
      </c>
      <c r="D45" s="400"/>
      <c r="E45" s="376"/>
      <c r="F45" s="547">
        <f t="shared" si="0"/>
        <v>0</v>
      </c>
      <c r="G45" s="376"/>
      <c r="H45" s="376"/>
      <c r="I45" s="547">
        <f t="shared" si="1"/>
        <v>0</v>
      </c>
      <c r="J45" s="376"/>
      <c r="K45" s="376"/>
      <c r="L45" s="557">
        <f t="shared" si="2"/>
        <v>0</v>
      </c>
      <c r="M45" s="376"/>
      <c r="N45" s="376"/>
      <c r="O45" s="547">
        <f t="shared" si="3"/>
        <v>0</v>
      </c>
      <c r="P45" s="376"/>
      <c r="Q45" s="376"/>
      <c r="R45" s="547">
        <f t="shared" si="4"/>
        <v>0</v>
      </c>
      <c r="S45" s="376"/>
      <c r="T45" s="376"/>
      <c r="U45" s="557">
        <f t="shared" si="5"/>
        <v>0</v>
      </c>
      <c r="V45" s="400">
        <f t="shared" si="6"/>
        <v>0</v>
      </c>
      <c r="W45" s="376">
        <f t="shared" si="7"/>
        <v>0</v>
      </c>
      <c r="X45" s="547">
        <f t="shared" si="8"/>
        <v>0</v>
      </c>
      <c r="Y45" s="376"/>
      <c r="Z45" s="376"/>
      <c r="AA45" s="552">
        <f t="shared" si="9"/>
        <v>0</v>
      </c>
      <c r="AB45" s="376"/>
      <c r="AC45" s="376"/>
      <c r="AD45" s="547">
        <f t="shared" si="10"/>
        <v>0</v>
      </c>
      <c r="AE45" s="376"/>
      <c r="AF45" s="376"/>
      <c r="AG45" s="547">
        <f t="shared" si="11"/>
        <v>0</v>
      </c>
      <c r="AH45" s="376"/>
      <c r="AI45" s="376"/>
      <c r="AJ45" s="552">
        <f t="shared" si="12"/>
        <v>0</v>
      </c>
      <c r="AK45" s="376"/>
      <c r="AL45" s="376"/>
      <c r="AM45" s="547">
        <f t="shared" si="13"/>
        <v>0</v>
      </c>
      <c r="AN45" s="376"/>
      <c r="AO45" s="376"/>
      <c r="AP45" s="557">
        <f t="shared" si="14"/>
        <v>0</v>
      </c>
      <c r="AQ45" s="373">
        <f t="shared" si="15"/>
        <v>0</v>
      </c>
      <c r="AR45" s="407">
        <f t="shared" si="16"/>
        <v>0</v>
      </c>
      <c r="AS45" s="386">
        <f t="shared" si="17"/>
        <v>0</v>
      </c>
      <c r="AT45" s="387">
        <f t="shared" si="18"/>
        <v>0</v>
      </c>
      <c r="AU45" s="376">
        <f t="shared" si="19"/>
        <v>0</v>
      </c>
      <c r="AV45" s="386">
        <f t="shared" si="20"/>
        <v>0</v>
      </c>
      <c r="AW45" s="541"/>
      <c r="AX45" s="380"/>
      <c r="AY45" s="374">
        <f>ROUND(VLOOKUP($B45,Test!$A$6:$K$58,8),0)/1000</f>
        <v>0</v>
      </c>
      <c r="AZ45" s="380"/>
      <c r="BA45" s="415"/>
      <c r="BB45" s="415"/>
      <c r="BC45" s="380"/>
      <c r="BD45" s="380"/>
      <c r="BE45" s="415"/>
      <c r="BF45" s="380"/>
      <c r="BG45" s="380"/>
      <c r="BH45" s="380"/>
      <c r="BI45" s="380"/>
      <c r="BJ45" s="380"/>
      <c r="BK45" s="380"/>
      <c r="BL45" s="380"/>
      <c r="BM45" s="380"/>
      <c r="BN45" s="380"/>
    </row>
    <row r="46" spans="1:66" s="383" customFormat="1" ht="33" customHeight="1">
      <c r="A46" s="388">
        <f t="shared" si="21"/>
        <v>40</v>
      </c>
      <c r="B46" s="384">
        <v>51613</v>
      </c>
      <c r="C46" s="536" t="s">
        <v>61</v>
      </c>
      <c r="D46" s="400"/>
      <c r="E46" s="376"/>
      <c r="F46" s="547">
        <f t="shared" si="0"/>
        <v>0</v>
      </c>
      <c r="G46" s="376"/>
      <c r="H46" s="376"/>
      <c r="I46" s="547">
        <f t="shared" si="1"/>
        <v>0</v>
      </c>
      <c r="J46" s="376"/>
      <c r="K46" s="376"/>
      <c r="L46" s="557">
        <f t="shared" si="2"/>
        <v>0</v>
      </c>
      <c r="M46" s="376"/>
      <c r="N46" s="376"/>
      <c r="O46" s="547">
        <f t="shared" si="3"/>
        <v>0</v>
      </c>
      <c r="P46" s="376"/>
      <c r="Q46" s="376"/>
      <c r="R46" s="547">
        <f t="shared" si="4"/>
        <v>0</v>
      </c>
      <c r="S46" s="376"/>
      <c r="T46" s="376"/>
      <c r="U46" s="557">
        <f t="shared" si="5"/>
        <v>0</v>
      </c>
      <c r="V46" s="400">
        <f t="shared" si="6"/>
        <v>0</v>
      </c>
      <c r="W46" s="376">
        <f t="shared" si="7"/>
        <v>0</v>
      </c>
      <c r="X46" s="547">
        <f t="shared" si="8"/>
        <v>0</v>
      </c>
      <c r="Y46" s="376"/>
      <c r="Z46" s="376"/>
      <c r="AA46" s="552">
        <f t="shared" si="9"/>
        <v>0</v>
      </c>
      <c r="AB46" s="376"/>
      <c r="AC46" s="376"/>
      <c r="AD46" s="547">
        <f t="shared" si="10"/>
        <v>0</v>
      </c>
      <c r="AE46" s="376"/>
      <c r="AF46" s="376"/>
      <c r="AG46" s="547">
        <f t="shared" si="11"/>
        <v>0</v>
      </c>
      <c r="AH46" s="376"/>
      <c r="AI46" s="376"/>
      <c r="AJ46" s="552">
        <f t="shared" si="12"/>
        <v>0</v>
      </c>
      <c r="AK46" s="376"/>
      <c r="AL46" s="376"/>
      <c r="AM46" s="547">
        <f t="shared" si="13"/>
        <v>0</v>
      </c>
      <c r="AN46" s="376"/>
      <c r="AO46" s="376"/>
      <c r="AP46" s="557">
        <f t="shared" si="14"/>
        <v>0</v>
      </c>
      <c r="AQ46" s="373">
        <f t="shared" si="15"/>
        <v>0</v>
      </c>
      <c r="AR46" s="407">
        <f t="shared" si="16"/>
        <v>0</v>
      </c>
      <c r="AS46" s="386">
        <f t="shared" si="17"/>
        <v>0</v>
      </c>
      <c r="AT46" s="387">
        <f t="shared" si="18"/>
        <v>0</v>
      </c>
      <c r="AU46" s="376">
        <f t="shared" si="19"/>
        <v>0</v>
      </c>
      <c r="AV46" s="386">
        <f t="shared" si="20"/>
        <v>0</v>
      </c>
      <c r="AW46" s="541"/>
      <c r="AX46" s="380"/>
      <c r="AY46" s="374">
        <f>ROUND(VLOOKUP($B46,Test!$A$6:$K$58,8),0)/1000</f>
        <v>0</v>
      </c>
      <c r="AZ46" s="380"/>
      <c r="BA46" s="415"/>
      <c r="BB46" s="415"/>
      <c r="BC46" s="380"/>
      <c r="BD46" s="380"/>
      <c r="BE46" s="415"/>
      <c r="BF46" s="380"/>
      <c r="BG46" s="380"/>
      <c r="BH46" s="380"/>
      <c r="BI46" s="380"/>
      <c r="BJ46" s="380"/>
      <c r="BK46" s="380"/>
      <c r="BL46" s="380"/>
      <c r="BM46" s="380"/>
      <c r="BN46" s="380"/>
    </row>
    <row r="47" spans="1:66" s="383" customFormat="1" ht="33" customHeight="1">
      <c r="A47" s="388">
        <f t="shared" si="21"/>
        <v>41</v>
      </c>
      <c r="B47" s="384">
        <v>51614</v>
      </c>
      <c r="C47" s="536" t="s">
        <v>42</v>
      </c>
      <c r="D47" s="400"/>
      <c r="E47" s="376"/>
      <c r="F47" s="547">
        <f t="shared" si="0"/>
        <v>0</v>
      </c>
      <c r="G47" s="376"/>
      <c r="H47" s="376"/>
      <c r="I47" s="547">
        <f t="shared" si="1"/>
        <v>0</v>
      </c>
      <c r="J47" s="376"/>
      <c r="K47" s="376"/>
      <c r="L47" s="557">
        <f t="shared" si="2"/>
        <v>0</v>
      </c>
      <c r="M47" s="376"/>
      <c r="N47" s="376"/>
      <c r="O47" s="547">
        <f t="shared" si="3"/>
        <v>0</v>
      </c>
      <c r="P47" s="376"/>
      <c r="Q47" s="376"/>
      <c r="R47" s="547">
        <f t="shared" si="4"/>
        <v>0</v>
      </c>
      <c r="S47" s="376"/>
      <c r="T47" s="376"/>
      <c r="U47" s="557">
        <f t="shared" si="5"/>
        <v>0</v>
      </c>
      <c r="V47" s="400">
        <f t="shared" si="6"/>
        <v>0</v>
      </c>
      <c r="W47" s="376">
        <f t="shared" si="7"/>
        <v>0</v>
      </c>
      <c r="X47" s="547">
        <f t="shared" si="8"/>
        <v>0</v>
      </c>
      <c r="Y47" s="376"/>
      <c r="Z47" s="376"/>
      <c r="AA47" s="552">
        <f t="shared" si="9"/>
        <v>0</v>
      </c>
      <c r="AB47" s="376"/>
      <c r="AC47" s="376"/>
      <c r="AD47" s="547">
        <f t="shared" si="10"/>
        <v>0</v>
      </c>
      <c r="AE47" s="376"/>
      <c r="AF47" s="376"/>
      <c r="AG47" s="547">
        <f t="shared" si="11"/>
        <v>0</v>
      </c>
      <c r="AH47" s="376"/>
      <c r="AI47" s="376"/>
      <c r="AJ47" s="552">
        <f t="shared" si="12"/>
        <v>0</v>
      </c>
      <c r="AK47" s="376"/>
      <c r="AL47" s="376"/>
      <c r="AM47" s="547">
        <f t="shared" si="13"/>
        <v>0</v>
      </c>
      <c r="AN47" s="376"/>
      <c r="AO47" s="376"/>
      <c r="AP47" s="557">
        <f t="shared" si="14"/>
        <v>0</v>
      </c>
      <c r="AQ47" s="373">
        <f t="shared" si="15"/>
        <v>0</v>
      </c>
      <c r="AR47" s="407">
        <f t="shared" si="16"/>
        <v>0</v>
      </c>
      <c r="AS47" s="386">
        <f t="shared" si="17"/>
        <v>0</v>
      </c>
      <c r="AT47" s="387">
        <f t="shared" si="18"/>
        <v>0</v>
      </c>
      <c r="AU47" s="376">
        <f t="shared" si="19"/>
        <v>0</v>
      </c>
      <c r="AV47" s="386">
        <f t="shared" si="20"/>
        <v>0</v>
      </c>
      <c r="AW47" s="541"/>
      <c r="AX47" s="380"/>
      <c r="AY47" s="374">
        <f>ROUND(VLOOKUP($B47,Test!$A$6:$K$58,8),0)/1000</f>
        <v>0</v>
      </c>
      <c r="AZ47" s="380"/>
      <c r="BA47" s="415"/>
      <c r="BB47" s="415"/>
      <c r="BC47" s="380"/>
      <c r="BD47" s="380"/>
      <c r="BE47" s="415"/>
      <c r="BF47" s="380"/>
      <c r="BG47" s="380"/>
      <c r="BH47" s="380"/>
      <c r="BI47" s="380"/>
      <c r="BJ47" s="380"/>
      <c r="BK47" s="380"/>
      <c r="BL47" s="380"/>
      <c r="BM47" s="380"/>
      <c r="BN47" s="380"/>
    </row>
    <row r="48" spans="1:66" s="383" customFormat="1" ht="33" customHeight="1">
      <c r="A48" s="388">
        <f t="shared" si="21"/>
        <v>42</v>
      </c>
      <c r="B48" s="384">
        <v>51615</v>
      </c>
      <c r="C48" s="536" t="s">
        <v>83</v>
      </c>
      <c r="D48" s="400"/>
      <c r="E48" s="376"/>
      <c r="F48" s="547">
        <f t="shared" si="0"/>
        <v>0</v>
      </c>
      <c r="G48" s="376"/>
      <c r="H48" s="376"/>
      <c r="I48" s="547">
        <f t="shared" si="1"/>
        <v>0</v>
      </c>
      <c r="J48" s="376"/>
      <c r="K48" s="376"/>
      <c r="L48" s="557">
        <f t="shared" si="2"/>
        <v>0</v>
      </c>
      <c r="M48" s="376"/>
      <c r="N48" s="376"/>
      <c r="O48" s="547">
        <f t="shared" si="3"/>
        <v>0</v>
      </c>
      <c r="P48" s="376"/>
      <c r="Q48" s="376"/>
      <c r="R48" s="547">
        <f t="shared" si="4"/>
        <v>0</v>
      </c>
      <c r="S48" s="376"/>
      <c r="T48" s="376"/>
      <c r="U48" s="557">
        <f t="shared" si="5"/>
        <v>0</v>
      </c>
      <c r="V48" s="400">
        <f t="shared" si="6"/>
        <v>0</v>
      </c>
      <c r="W48" s="376">
        <f t="shared" si="7"/>
        <v>0</v>
      </c>
      <c r="X48" s="547">
        <f t="shared" si="8"/>
        <v>0</v>
      </c>
      <c r="Y48" s="376"/>
      <c r="Z48" s="376"/>
      <c r="AA48" s="552">
        <f t="shared" si="9"/>
        <v>0</v>
      </c>
      <c r="AB48" s="376"/>
      <c r="AC48" s="376"/>
      <c r="AD48" s="547">
        <f t="shared" si="10"/>
        <v>0</v>
      </c>
      <c r="AE48" s="376"/>
      <c r="AF48" s="376"/>
      <c r="AG48" s="547">
        <f t="shared" si="11"/>
        <v>0</v>
      </c>
      <c r="AH48" s="376"/>
      <c r="AI48" s="376"/>
      <c r="AJ48" s="552">
        <f t="shared" si="12"/>
        <v>0</v>
      </c>
      <c r="AK48" s="376"/>
      <c r="AL48" s="376"/>
      <c r="AM48" s="547">
        <f t="shared" si="13"/>
        <v>0</v>
      </c>
      <c r="AN48" s="376"/>
      <c r="AO48" s="376"/>
      <c r="AP48" s="557">
        <f t="shared" si="14"/>
        <v>0</v>
      </c>
      <c r="AQ48" s="373">
        <f t="shared" si="15"/>
        <v>0</v>
      </c>
      <c r="AR48" s="407">
        <f t="shared" si="16"/>
        <v>0</v>
      </c>
      <c r="AS48" s="386">
        <f t="shared" si="17"/>
        <v>0</v>
      </c>
      <c r="AT48" s="387">
        <f t="shared" si="18"/>
        <v>0</v>
      </c>
      <c r="AU48" s="376">
        <f t="shared" si="19"/>
        <v>0</v>
      </c>
      <c r="AV48" s="386">
        <f t="shared" si="20"/>
        <v>0</v>
      </c>
      <c r="AW48" s="541"/>
      <c r="AX48" s="380"/>
      <c r="AY48" s="374">
        <f>ROUND(VLOOKUP($B48,Test!$A$6:$K$58,8),0)/1000</f>
        <v>0</v>
      </c>
      <c r="AZ48" s="380"/>
      <c r="BA48" s="415"/>
      <c r="BB48" s="415"/>
      <c r="BC48" s="380"/>
      <c r="BD48" s="380"/>
      <c r="BE48" s="415"/>
      <c r="BF48" s="380"/>
      <c r="BG48" s="380"/>
      <c r="BH48" s="380"/>
      <c r="BI48" s="380"/>
      <c r="BJ48" s="380"/>
      <c r="BK48" s="380"/>
      <c r="BL48" s="380"/>
      <c r="BM48" s="380"/>
      <c r="BN48" s="380"/>
    </row>
    <row r="49" spans="1:66" s="383" customFormat="1" ht="33" customHeight="1">
      <c r="A49" s="388">
        <f t="shared" si="21"/>
        <v>43</v>
      </c>
      <c r="B49" s="384">
        <v>51616</v>
      </c>
      <c r="C49" s="536" t="s">
        <v>35</v>
      </c>
      <c r="D49" s="400"/>
      <c r="E49" s="376"/>
      <c r="F49" s="547">
        <f t="shared" si="0"/>
        <v>0</v>
      </c>
      <c r="G49" s="376"/>
      <c r="H49" s="376"/>
      <c r="I49" s="547">
        <f t="shared" si="1"/>
        <v>0</v>
      </c>
      <c r="J49" s="376"/>
      <c r="K49" s="376"/>
      <c r="L49" s="557">
        <f t="shared" si="2"/>
        <v>0</v>
      </c>
      <c r="M49" s="376"/>
      <c r="N49" s="376"/>
      <c r="O49" s="547">
        <f t="shared" si="3"/>
        <v>0</v>
      </c>
      <c r="P49" s="376"/>
      <c r="Q49" s="376"/>
      <c r="R49" s="547">
        <f t="shared" si="4"/>
        <v>0</v>
      </c>
      <c r="S49" s="376"/>
      <c r="T49" s="376"/>
      <c r="U49" s="557">
        <f t="shared" si="5"/>
        <v>0</v>
      </c>
      <c r="V49" s="400">
        <f t="shared" si="6"/>
        <v>0</v>
      </c>
      <c r="W49" s="376">
        <f t="shared" si="7"/>
        <v>0</v>
      </c>
      <c r="X49" s="547">
        <f t="shared" si="8"/>
        <v>0</v>
      </c>
      <c r="Y49" s="376"/>
      <c r="Z49" s="376"/>
      <c r="AA49" s="552">
        <f t="shared" si="9"/>
        <v>0</v>
      </c>
      <c r="AB49" s="376"/>
      <c r="AC49" s="376"/>
      <c r="AD49" s="547">
        <f t="shared" si="10"/>
        <v>0</v>
      </c>
      <c r="AE49" s="376"/>
      <c r="AF49" s="376"/>
      <c r="AG49" s="547">
        <f t="shared" si="11"/>
        <v>0</v>
      </c>
      <c r="AH49" s="376"/>
      <c r="AI49" s="376"/>
      <c r="AJ49" s="552">
        <f t="shared" si="12"/>
        <v>0</v>
      </c>
      <c r="AK49" s="376"/>
      <c r="AL49" s="376"/>
      <c r="AM49" s="547">
        <f t="shared" si="13"/>
        <v>0</v>
      </c>
      <c r="AN49" s="376"/>
      <c r="AO49" s="376"/>
      <c r="AP49" s="557">
        <f t="shared" si="14"/>
        <v>0</v>
      </c>
      <c r="AQ49" s="373">
        <f t="shared" si="15"/>
        <v>0</v>
      </c>
      <c r="AR49" s="407">
        <f t="shared" si="16"/>
        <v>0</v>
      </c>
      <c r="AS49" s="386">
        <f t="shared" si="17"/>
        <v>0</v>
      </c>
      <c r="AT49" s="387">
        <f t="shared" si="18"/>
        <v>0</v>
      </c>
      <c r="AU49" s="376">
        <f t="shared" si="19"/>
        <v>0</v>
      </c>
      <c r="AV49" s="386">
        <f t="shared" si="20"/>
        <v>0</v>
      </c>
      <c r="AW49" s="541"/>
      <c r="AX49" s="380"/>
      <c r="AY49" s="374">
        <f>ROUND(VLOOKUP($B49,Test!$A$6:$K$58,8),0)/1000</f>
        <v>0</v>
      </c>
      <c r="AZ49" s="380"/>
      <c r="BA49" s="415"/>
      <c r="BB49" s="415"/>
      <c r="BC49" s="380"/>
      <c r="BD49" s="380"/>
      <c r="BE49" s="415"/>
      <c r="BF49" s="380"/>
      <c r="BG49" s="380"/>
      <c r="BH49" s="380"/>
      <c r="BI49" s="380"/>
      <c r="BJ49" s="380"/>
      <c r="BK49" s="380"/>
      <c r="BL49" s="380"/>
      <c r="BM49" s="380"/>
      <c r="BN49" s="380"/>
    </row>
    <row r="50" spans="1:66" s="383" customFormat="1" ht="33" customHeight="1" thickBot="1">
      <c r="A50" s="388">
        <f t="shared" si="21"/>
        <v>44</v>
      </c>
      <c r="B50" s="393">
        <v>51617</v>
      </c>
      <c r="C50" s="538" t="s">
        <v>36</v>
      </c>
      <c r="D50" s="410"/>
      <c r="E50" s="418"/>
      <c r="F50" s="547">
        <f t="shared" si="0"/>
        <v>0</v>
      </c>
      <c r="G50" s="404"/>
      <c r="H50" s="418"/>
      <c r="I50" s="548">
        <f t="shared" si="1"/>
        <v>0</v>
      </c>
      <c r="J50" s="404"/>
      <c r="K50" s="418"/>
      <c r="L50" s="558">
        <f t="shared" si="2"/>
        <v>0</v>
      </c>
      <c r="M50" s="404"/>
      <c r="N50" s="418"/>
      <c r="O50" s="548">
        <f t="shared" si="3"/>
        <v>0</v>
      </c>
      <c r="P50" s="404"/>
      <c r="Q50" s="418"/>
      <c r="R50" s="548">
        <f t="shared" si="4"/>
        <v>0</v>
      </c>
      <c r="S50" s="404"/>
      <c r="T50" s="418"/>
      <c r="U50" s="558">
        <f t="shared" si="5"/>
        <v>0</v>
      </c>
      <c r="V50" s="451">
        <f t="shared" si="6"/>
        <v>0</v>
      </c>
      <c r="W50" s="418">
        <f t="shared" si="7"/>
        <v>0</v>
      </c>
      <c r="X50" s="548">
        <f t="shared" si="8"/>
        <v>0</v>
      </c>
      <c r="Y50" s="404"/>
      <c r="Z50" s="418"/>
      <c r="AA50" s="553">
        <f t="shared" si="9"/>
        <v>0</v>
      </c>
      <c r="AB50" s="404"/>
      <c r="AC50" s="418"/>
      <c r="AD50" s="548">
        <f t="shared" si="10"/>
        <v>0</v>
      </c>
      <c r="AE50" s="404"/>
      <c r="AF50" s="418"/>
      <c r="AG50" s="548">
        <f t="shared" si="11"/>
        <v>0</v>
      </c>
      <c r="AH50" s="404"/>
      <c r="AI50" s="418"/>
      <c r="AJ50" s="553">
        <f t="shared" si="12"/>
        <v>0</v>
      </c>
      <c r="AK50" s="404"/>
      <c r="AL50" s="418"/>
      <c r="AM50" s="548">
        <f t="shared" si="13"/>
        <v>0</v>
      </c>
      <c r="AN50" s="404"/>
      <c r="AO50" s="418"/>
      <c r="AP50" s="558">
        <f t="shared" si="14"/>
        <v>0</v>
      </c>
      <c r="AQ50" s="398">
        <f t="shared" si="15"/>
        <v>0</v>
      </c>
      <c r="AR50" s="411">
        <f t="shared" si="16"/>
        <v>0</v>
      </c>
      <c r="AS50" s="504">
        <f t="shared" si="17"/>
        <v>0</v>
      </c>
      <c r="AT50" s="525">
        <f t="shared" si="18"/>
        <v>0</v>
      </c>
      <c r="AU50" s="404">
        <f t="shared" si="19"/>
        <v>0</v>
      </c>
      <c r="AV50" s="504">
        <f t="shared" si="20"/>
        <v>0</v>
      </c>
      <c r="AW50" s="541"/>
      <c r="AX50" s="380"/>
      <c r="AY50" s="396">
        <f>ROUND(VLOOKUP($B50,Test!$A$6:$K$58,8),0)/1000</f>
        <v>0</v>
      </c>
      <c r="AZ50" s="380"/>
      <c r="BA50" s="415"/>
      <c r="BB50" s="415"/>
      <c r="BC50" s="380"/>
      <c r="BD50" s="380"/>
      <c r="BE50" s="415"/>
      <c r="BF50" s="380"/>
      <c r="BG50" s="380"/>
      <c r="BH50" s="380"/>
      <c r="BI50" s="380"/>
      <c r="BJ50" s="380"/>
      <c r="BK50" s="380"/>
      <c r="BL50" s="380"/>
      <c r="BM50" s="380"/>
      <c r="BN50" s="380"/>
    </row>
    <row r="51" spans="1:66" s="365" customFormat="1" ht="45" customHeight="1" thickBot="1">
      <c r="A51" s="814" t="s">
        <v>51</v>
      </c>
      <c r="B51" s="815"/>
      <c r="C51" s="815"/>
      <c r="D51" s="480">
        <f t="shared" ref="D51:X51" si="22">SUM(D7:D50)</f>
        <v>0</v>
      </c>
      <c r="E51" s="478">
        <f t="shared" si="22"/>
        <v>0</v>
      </c>
      <c r="F51" s="549">
        <f t="shared" si="22"/>
        <v>0</v>
      </c>
      <c r="G51" s="478">
        <f t="shared" ref="G51" si="23">SUM(G7:G50)</f>
        <v>0</v>
      </c>
      <c r="H51" s="478">
        <f t="shared" si="22"/>
        <v>0</v>
      </c>
      <c r="I51" s="549">
        <f t="shared" si="22"/>
        <v>0</v>
      </c>
      <c r="J51" s="478">
        <f t="shared" si="22"/>
        <v>0</v>
      </c>
      <c r="K51" s="478">
        <f t="shared" si="22"/>
        <v>0</v>
      </c>
      <c r="L51" s="554">
        <f t="shared" si="22"/>
        <v>0</v>
      </c>
      <c r="M51" s="480">
        <f t="shared" si="22"/>
        <v>0</v>
      </c>
      <c r="N51" s="478">
        <f t="shared" si="22"/>
        <v>0</v>
      </c>
      <c r="O51" s="549">
        <f t="shared" si="22"/>
        <v>0</v>
      </c>
      <c r="P51" s="478">
        <f t="shared" si="22"/>
        <v>0</v>
      </c>
      <c r="Q51" s="478">
        <f t="shared" si="22"/>
        <v>0</v>
      </c>
      <c r="R51" s="549">
        <f t="shared" si="22"/>
        <v>0</v>
      </c>
      <c r="S51" s="478">
        <f t="shared" si="22"/>
        <v>0</v>
      </c>
      <c r="T51" s="478">
        <f t="shared" si="22"/>
        <v>0</v>
      </c>
      <c r="U51" s="554">
        <f t="shared" si="22"/>
        <v>0</v>
      </c>
      <c r="V51" s="480">
        <f t="shared" si="22"/>
        <v>0</v>
      </c>
      <c r="W51" s="478">
        <f t="shared" si="22"/>
        <v>0</v>
      </c>
      <c r="X51" s="549">
        <f t="shared" si="22"/>
        <v>0</v>
      </c>
      <c r="Y51" s="478">
        <f t="shared" ref="Y51:AU51" si="24">SUM(Y7:Y50)</f>
        <v>0</v>
      </c>
      <c r="Z51" s="478">
        <f>SUM(Z7:Z50)</f>
        <v>0</v>
      </c>
      <c r="AA51" s="559">
        <f t="shared" si="24"/>
        <v>0</v>
      </c>
      <c r="AB51" s="478">
        <f t="shared" si="24"/>
        <v>0</v>
      </c>
      <c r="AC51" s="478">
        <f>SUM(AC7:AC50)</f>
        <v>0</v>
      </c>
      <c r="AD51" s="549">
        <f>SUM(AD7:AD50)</f>
        <v>0</v>
      </c>
      <c r="AE51" s="478">
        <f t="shared" si="24"/>
        <v>0</v>
      </c>
      <c r="AF51" s="478">
        <f>SUM(AF7:AF50)</f>
        <v>0</v>
      </c>
      <c r="AG51" s="549">
        <f>SUM(AG7:AG50)</f>
        <v>0</v>
      </c>
      <c r="AH51" s="478">
        <f t="shared" si="24"/>
        <v>0</v>
      </c>
      <c r="AI51" s="478">
        <f>SUM(AI7:AI50)</f>
        <v>0</v>
      </c>
      <c r="AJ51" s="559">
        <f>SUM(AJ7:AJ50)</f>
        <v>0</v>
      </c>
      <c r="AK51" s="478">
        <f t="shared" si="24"/>
        <v>0</v>
      </c>
      <c r="AL51" s="478">
        <f>SUM(AL7:AL50)</f>
        <v>0</v>
      </c>
      <c r="AM51" s="549">
        <f>SUM(AM7:AM50)</f>
        <v>0</v>
      </c>
      <c r="AN51" s="478">
        <f t="shared" si="24"/>
        <v>0</v>
      </c>
      <c r="AO51" s="478">
        <f>SUM(AO7:AO50)</f>
        <v>0</v>
      </c>
      <c r="AP51" s="554">
        <f>SUM(AP7:AP50)</f>
        <v>0</v>
      </c>
      <c r="AQ51" s="477">
        <f t="shared" si="24"/>
        <v>0</v>
      </c>
      <c r="AR51" s="478">
        <f t="shared" si="24"/>
        <v>0</v>
      </c>
      <c r="AS51" s="483">
        <f>SUM(AS7:AS50)</f>
        <v>0</v>
      </c>
      <c r="AT51" s="482">
        <f t="shared" si="24"/>
        <v>0</v>
      </c>
      <c r="AU51" s="478">
        <f t="shared" si="24"/>
        <v>0</v>
      </c>
      <c r="AV51" s="483">
        <f>SUM(AV7:AV50)</f>
        <v>0</v>
      </c>
      <c r="AW51" s="542"/>
      <c r="AX51" s="362"/>
      <c r="AY51" s="517">
        <f>SUM(AY7:AY50)</f>
        <v>50.768999999999998</v>
      </c>
      <c r="AZ51" s="362"/>
      <c r="BA51" s="367"/>
      <c r="BB51" s="367"/>
      <c r="BC51" s="362"/>
      <c r="BD51" s="362"/>
      <c r="BE51" s="367"/>
      <c r="BF51" s="362"/>
      <c r="BG51" s="362"/>
      <c r="BH51" s="362"/>
      <c r="BI51" s="362"/>
      <c r="BJ51" s="362"/>
      <c r="BK51" s="362"/>
      <c r="BL51" s="362"/>
      <c r="BM51" s="362"/>
      <c r="BN51" s="362"/>
    </row>
    <row r="52" spans="1:66" s="349" customFormat="1" ht="18">
      <c r="B52" s="350"/>
      <c r="C52" s="351"/>
    </row>
    <row r="53" spans="1:66" s="349" customFormat="1" ht="18">
      <c r="B53" s="350"/>
      <c r="C53" s="351"/>
      <c r="E53" s="606">
        <f>ROUND(E51-Test!$I$63,2)</f>
        <v>0</v>
      </c>
    </row>
    <row r="54" spans="1:66" s="349" customFormat="1" ht="18">
      <c r="B54" s="350"/>
      <c r="C54" s="351"/>
    </row>
    <row r="55" spans="1:66" s="349" customFormat="1" ht="18">
      <c r="B55" s="350"/>
      <c r="C55" s="351"/>
    </row>
    <row r="56" spans="1:66" s="349" customFormat="1" ht="18">
      <c r="B56" s="350"/>
      <c r="C56" s="351"/>
    </row>
    <row r="57" spans="1:66" s="349" customFormat="1" ht="18">
      <c r="B57" s="350"/>
      <c r="C57" s="351"/>
    </row>
    <row r="58" spans="1:66" s="349" customFormat="1" ht="18">
      <c r="B58" s="350"/>
      <c r="C58" s="351"/>
    </row>
    <row r="59" spans="1:66" s="349" customFormat="1" ht="18">
      <c r="B59" s="350"/>
      <c r="C59" s="351"/>
    </row>
    <row r="60" spans="1:66" s="349" customFormat="1" ht="18">
      <c r="B60" s="350"/>
      <c r="C60" s="351"/>
    </row>
    <row r="61" spans="1:66" s="349" customFormat="1" ht="18">
      <c r="B61" s="350"/>
      <c r="C61" s="351"/>
    </row>
    <row r="62" spans="1:66" s="349" customFormat="1" ht="18">
      <c r="B62" s="350"/>
      <c r="C62" s="351"/>
    </row>
    <row r="63" spans="1:66" s="349" customFormat="1" ht="18">
      <c r="B63" s="350"/>
      <c r="C63" s="351"/>
    </row>
    <row r="64" spans="1:66" s="349" customFormat="1" ht="18">
      <c r="B64" s="350"/>
      <c r="C64" s="351"/>
    </row>
    <row r="65" spans="2:3" s="349" customFormat="1" ht="18">
      <c r="B65" s="350"/>
      <c r="C65" s="351"/>
    </row>
    <row r="66" spans="2:3" s="349" customFormat="1" ht="18">
      <c r="B66" s="350"/>
      <c r="C66" s="351"/>
    </row>
    <row r="67" spans="2:3" s="349" customFormat="1" ht="18">
      <c r="B67" s="350"/>
      <c r="C67" s="351"/>
    </row>
    <row r="68" spans="2:3" s="349" customFormat="1" ht="18">
      <c r="B68" s="350"/>
      <c r="C68" s="351"/>
    </row>
    <row r="69" spans="2:3" s="349" customFormat="1" ht="18">
      <c r="B69" s="350"/>
      <c r="C69" s="351"/>
    </row>
    <row r="70" spans="2:3" s="349" customFormat="1" ht="18">
      <c r="B70" s="350"/>
      <c r="C70" s="351"/>
    </row>
    <row r="71" spans="2:3" s="349" customFormat="1" ht="18">
      <c r="B71" s="350"/>
      <c r="C71" s="351"/>
    </row>
    <row r="72" spans="2:3" s="349" customFormat="1" ht="18">
      <c r="B72" s="350"/>
      <c r="C72" s="351"/>
    </row>
    <row r="73" spans="2:3" s="349" customFormat="1" ht="18">
      <c r="B73" s="350"/>
      <c r="C73" s="351"/>
    </row>
    <row r="74" spans="2:3" s="349" customFormat="1" ht="18">
      <c r="B74" s="350"/>
      <c r="C74" s="351"/>
    </row>
    <row r="75" spans="2:3" s="349" customFormat="1" ht="18">
      <c r="B75" s="350"/>
      <c r="C75" s="351"/>
    </row>
    <row r="76" spans="2:3" s="349" customFormat="1" ht="18">
      <c r="B76" s="350"/>
      <c r="C76" s="351"/>
    </row>
    <row r="77" spans="2:3" s="349" customFormat="1" ht="18">
      <c r="B77" s="350"/>
      <c r="C77" s="351"/>
    </row>
    <row r="78" spans="2:3" s="349" customFormat="1" ht="18">
      <c r="B78" s="350"/>
      <c r="C78" s="351"/>
    </row>
    <row r="79" spans="2:3" s="349" customFormat="1" ht="18">
      <c r="B79" s="350"/>
      <c r="C79" s="351"/>
    </row>
    <row r="80" spans="2:3" s="349" customFormat="1" ht="18">
      <c r="B80" s="350"/>
      <c r="C80" s="351"/>
    </row>
    <row r="81" spans="2:3" s="349" customFormat="1" ht="18">
      <c r="B81" s="350"/>
      <c r="C81" s="351"/>
    </row>
    <row r="82" spans="2:3" s="349" customFormat="1" ht="18">
      <c r="B82" s="350"/>
      <c r="C82" s="351"/>
    </row>
    <row r="83" spans="2:3" s="349" customFormat="1" ht="18">
      <c r="B83" s="350"/>
      <c r="C83" s="351"/>
    </row>
    <row r="84" spans="2:3" s="349" customFormat="1" ht="18">
      <c r="B84" s="350"/>
      <c r="C84" s="351"/>
    </row>
    <row r="85" spans="2:3" s="349" customFormat="1" ht="18">
      <c r="B85" s="350"/>
      <c r="C85" s="351"/>
    </row>
    <row r="86" spans="2:3" s="349" customFormat="1" ht="18">
      <c r="B86" s="350"/>
      <c r="C86" s="351"/>
    </row>
    <row r="87" spans="2:3" s="349" customFormat="1" ht="18">
      <c r="B87" s="350"/>
      <c r="C87" s="351"/>
    </row>
    <row r="88" spans="2:3" s="349" customFormat="1" ht="18">
      <c r="B88" s="350"/>
      <c r="C88" s="351"/>
    </row>
    <row r="89" spans="2:3" s="349" customFormat="1" ht="18">
      <c r="B89" s="350"/>
      <c r="C89" s="351"/>
    </row>
    <row r="90" spans="2:3" s="349" customFormat="1" ht="18">
      <c r="B90" s="350"/>
      <c r="C90" s="351"/>
    </row>
    <row r="91" spans="2:3" s="349" customFormat="1" ht="18">
      <c r="B91" s="350"/>
      <c r="C91" s="351"/>
    </row>
    <row r="92" spans="2:3" s="349" customFormat="1" ht="18">
      <c r="B92" s="350"/>
      <c r="C92" s="351"/>
    </row>
    <row r="93" spans="2:3" s="349" customFormat="1" ht="18">
      <c r="B93" s="350"/>
      <c r="C93" s="351"/>
    </row>
    <row r="94" spans="2:3" s="349" customFormat="1" ht="18">
      <c r="B94" s="350"/>
      <c r="C94" s="351"/>
    </row>
    <row r="95" spans="2:3" s="349" customFormat="1" ht="18">
      <c r="B95" s="350"/>
      <c r="C95" s="351"/>
    </row>
    <row r="96" spans="2:3" s="349" customFormat="1" ht="18">
      <c r="B96" s="350"/>
      <c r="C96" s="351"/>
    </row>
    <row r="97" spans="2:3" s="349" customFormat="1" ht="18">
      <c r="B97" s="350"/>
      <c r="C97" s="351"/>
    </row>
    <row r="98" spans="2:3" s="349" customFormat="1" ht="18">
      <c r="B98" s="350"/>
      <c r="C98" s="351"/>
    </row>
    <row r="99" spans="2:3" s="349" customFormat="1" ht="18">
      <c r="B99" s="350"/>
      <c r="C99" s="351"/>
    </row>
    <row r="100" spans="2:3" s="349" customFormat="1" ht="18">
      <c r="B100" s="350"/>
      <c r="C100" s="351"/>
    </row>
    <row r="101" spans="2:3" s="349" customFormat="1" ht="18">
      <c r="B101" s="350"/>
      <c r="C101" s="351"/>
    </row>
    <row r="102" spans="2:3" s="349" customFormat="1" ht="18">
      <c r="B102" s="350"/>
      <c r="C102" s="351"/>
    </row>
    <row r="103" spans="2:3" s="349" customFormat="1" ht="18">
      <c r="B103" s="350"/>
      <c r="C103" s="351"/>
    </row>
    <row r="104" spans="2:3" s="349" customFormat="1" ht="18">
      <c r="B104" s="350"/>
      <c r="C104" s="351"/>
    </row>
    <row r="105" spans="2:3" s="349" customFormat="1" ht="18">
      <c r="B105" s="350"/>
      <c r="C105" s="351"/>
    </row>
    <row r="106" spans="2:3" s="349" customFormat="1" ht="18">
      <c r="B106" s="350"/>
      <c r="C106" s="351"/>
    </row>
    <row r="107" spans="2:3" s="349" customFormat="1" ht="18">
      <c r="B107" s="350"/>
      <c r="C107" s="351"/>
    </row>
    <row r="108" spans="2:3" s="349" customFormat="1" ht="18">
      <c r="B108" s="350"/>
      <c r="C108" s="351"/>
    </row>
    <row r="109" spans="2:3" s="349" customFormat="1" ht="18">
      <c r="B109" s="350"/>
      <c r="C109" s="351"/>
    </row>
    <row r="110" spans="2:3" s="349" customFormat="1" ht="18">
      <c r="B110" s="350"/>
      <c r="C110" s="351"/>
    </row>
    <row r="111" spans="2:3" s="349" customFormat="1" ht="18">
      <c r="B111" s="350"/>
      <c r="C111" s="351"/>
    </row>
    <row r="112" spans="2:3" s="349" customFormat="1" ht="18">
      <c r="B112" s="350"/>
      <c r="C112" s="351"/>
    </row>
    <row r="113" spans="2:3" s="349" customFormat="1" ht="18">
      <c r="B113" s="350"/>
      <c r="C113" s="351"/>
    </row>
    <row r="114" spans="2:3" s="349" customFormat="1" ht="18">
      <c r="B114" s="350"/>
      <c r="C114" s="351"/>
    </row>
    <row r="115" spans="2:3" s="349" customFormat="1" ht="18">
      <c r="B115" s="350"/>
      <c r="C115" s="351"/>
    </row>
    <row r="116" spans="2:3" s="349" customFormat="1" ht="18">
      <c r="B116" s="350"/>
      <c r="C116" s="351"/>
    </row>
    <row r="117" spans="2:3" s="349" customFormat="1" ht="18">
      <c r="B117" s="350"/>
      <c r="C117" s="351"/>
    </row>
    <row r="118" spans="2:3" s="349" customFormat="1" ht="18">
      <c r="B118" s="350"/>
      <c r="C118" s="351"/>
    </row>
    <row r="119" spans="2:3" s="349" customFormat="1" ht="18">
      <c r="B119" s="350"/>
      <c r="C119" s="351"/>
    </row>
    <row r="120" spans="2:3" s="349" customFormat="1" ht="18">
      <c r="B120" s="350"/>
      <c r="C120" s="351"/>
    </row>
    <row r="121" spans="2:3" s="349" customFormat="1" ht="18">
      <c r="B121" s="350"/>
      <c r="C121" s="351"/>
    </row>
    <row r="122" spans="2:3" s="349" customFormat="1" ht="18">
      <c r="B122" s="350"/>
      <c r="C122" s="351"/>
    </row>
    <row r="123" spans="2:3" s="349" customFormat="1" ht="18">
      <c r="B123" s="350"/>
      <c r="C123" s="351"/>
    </row>
  </sheetData>
  <mergeCells count="19">
    <mergeCell ref="A51:C51"/>
    <mergeCell ref="D5:F5"/>
    <mergeCell ref="M5:O5"/>
    <mergeCell ref="G5:I5"/>
    <mergeCell ref="J5:L5"/>
    <mergeCell ref="A4:A6"/>
    <mergeCell ref="P5:R5"/>
    <mergeCell ref="S5:U5"/>
    <mergeCell ref="Y5:AA5"/>
    <mergeCell ref="AQ4:AS4"/>
    <mergeCell ref="AQ5:AS5"/>
    <mergeCell ref="V5:X5"/>
    <mergeCell ref="AT4:AV4"/>
    <mergeCell ref="AT5:AV5"/>
    <mergeCell ref="AN5:AP5"/>
    <mergeCell ref="AB5:AD5"/>
    <mergeCell ref="AK5:AM5"/>
    <mergeCell ref="AE5:AG5"/>
    <mergeCell ref="AH5:AJ5"/>
  </mergeCells>
  <phoneticPr fontId="2" type="noConversion"/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Z55"/>
  <sheetViews>
    <sheetView showGridLines="0" zoomScale="85" workbookViewId="0">
      <pane xSplit="3" ySplit="6" topLeftCell="D40" activePane="bottomRight" state="frozen"/>
      <selection activeCell="H25" sqref="H25"/>
      <selection pane="topRight" activeCell="H25" sqref="H25"/>
      <selection pane="bottomLeft" activeCell="H25" sqref="H25"/>
      <selection pane="bottomRight" activeCell="F58" sqref="F58"/>
    </sheetView>
  </sheetViews>
  <sheetFormatPr defaultRowHeight="15"/>
  <cols>
    <col min="1" max="1" width="4.7109375" style="4" customWidth="1"/>
    <col min="2" max="2" width="11.140625" style="2" customWidth="1"/>
    <col min="3" max="3" width="27.42578125" style="3" customWidth="1"/>
    <col min="4" max="21" width="12.7109375" style="4" customWidth="1"/>
    <col min="22" max="22" width="13.28515625" style="4" customWidth="1"/>
    <col min="23" max="30" width="12.7109375" style="4" customWidth="1"/>
    <col min="31" max="32" width="12.7109375" style="4" hidden="1" customWidth="1"/>
    <col min="33" max="48" width="12.7109375" style="4" customWidth="1"/>
    <col min="49" max="58" width="13.7109375" style="4" hidden="1" customWidth="1"/>
    <col min="59" max="60" width="13.85546875" style="4" hidden="1" customWidth="1"/>
    <col min="61" max="61" width="0" style="4" hidden="1" customWidth="1"/>
    <col min="62" max="16384" width="9.140625" style="4"/>
  </cols>
  <sheetData>
    <row r="1" spans="1:78" s="29" customFormat="1" ht="20.100000000000001" customHeight="1">
      <c r="A1" s="26" t="s">
        <v>57</v>
      </c>
      <c r="B1" s="27"/>
      <c r="C1" s="28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30"/>
      <c r="AX1" s="30"/>
      <c r="AY1" s="30"/>
      <c r="AZ1" s="42"/>
      <c r="BA1" s="42"/>
      <c r="BB1" s="42"/>
      <c r="BC1" s="37"/>
      <c r="BD1" s="37"/>
      <c r="BE1" s="37"/>
      <c r="BF1" s="28" t="s">
        <v>65</v>
      </c>
    </row>
    <row r="2" spans="1:78" s="31" customFormat="1" ht="20.100000000000001" customHeight="1">
      <c r="A2" s="26" t="s">
        <v>76</v>
      </c>
      <c r="B2" s="35"/>
      <c r="C2" s="35"/>
      <c r="D2" s="37"/>
      <c r="E2" s="37"/>
      <c r="F2" s="37"/>
      <c r="G2" s="35"/>
      <c r="H2" s="35"/>
      <c r="I2" s="35"/>
      <c r="J2" s="37"/>
      <c r="K2" s="37"/>
      <c r="L2" s="37"/>
      <c r="M2" s="37"/>
      <c r="N2" s="37"/>
      <c r="O2" s="37"/>
      <c r="P2" s="30"/>
      <c r="Q2" s="30"/>
      <c r="R2" s="30"/>
      <c r="S2" s="35"/>
      <c r="T2" s="35"/>
      <c r="U2" s="35"/>
      <c r="V2" s="35"/>
      <c r="W2" s="35"/>
      <c r="X2" s="35"/>
      <c r="Y2" s="43"/>
      <c r="Z2" s="43"/>
      <c r="AA2" s="43"/>
      <c r="AB2" s="68"/>
      <c r="AC2" s="67"/>
      <c r="AD2" s="43"/>
      <c r="AE2" s="35" t="s">
        <v>92</v>
      </c>
      <c r="AF2" s="35"/>
      <c r="AG2" s="35"/>
      <c r="AH2" s="43"/>
      <c r="AI2" s="43"/>
      <c r="AJ2" s="43"/>
      <c r="AK2" s="37"/>
      <c r="AL2" s="37"/>
      <c r="AM2" s="37"/>
      <c r="AN2" s="43"/>
      <c r="AO2" s="43"/>
      <c r="AP2" s="43"/>
      <c r="AQ2" s="34"/>
      <c r="AR2" s="34"/>
      <c r="AS2" s="34"/>
      <c r="AT2" s="37"/>
      <c r="AU2" s="37"/>
      <c r="AV2" s="37"/>
      <c r="AW2" s="30"/>
      <c r="AX2" s="30"/>
      <c r="AY2" s="30"/>
      <c r="BC2" s="28"/>
      <c r="BD2" s="28"/>
      <c r="BE2" s="28"/>
      <c r="BF2" s="35"/>
    </row>
    <row r="3" spans="1:78" s="29" customFormat="1" ht="20.100000000000001" customHeight="1" thickBot="1">
      <c r="A3" s="36" t="s">
        <v>84</v>
      </c>
      <c r="B3" s="27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39"/>
      <c r="Q3" s="39"/>
      <c r="R3" s="39"/>
      <c r="S3" s="38"/>
      <c r="T3" s="38"/>
      <c r="U3" s="38"/>
      <c r="V3" s="41"/>
      <c r="W3" s="41"/>
      <c r="X3" s="41"/>
      <c r="Y3" s="44"/>
      <c r="Z3" s="44"/>
      <c r="AA3" s="44"/>
      <c r="AB3" s="44"/>
      <c r="AC3" s="44"/>
      <c r="AD3" s="44"/>
      <c r="AE3" s="40"/>
      <c r="AF3" s="40"/>
      <c r="AG3" s="40"/>
      <c r="AH3" s="44"/>
      <c r="AI3" s="44"/>
      <c r="AJ3" s="44"/>
      <c r="AK3" s="41"/>
      <c r="AL3" s="41"/>
      <c r="AM3" s="41"/>
      <c r="AN3" s="44"/>
      <c r="AO3" s="44"/>
      <c r="AP3" s="44"/>
      <c r="AQ3" s="45"/>
      <c r="AR3" s="45"/>
      <c r="AS3" s="45"/>
      <c r="AT3" s="41"/>
      <c r="AU3" s="41"/>
      <c r="AV3" s="41"/>
      <c r="AW3" s="30"/>
      <c r="AX3" s="30"/>
      <c r="AY3" s="30"/>
      <c r="BC3" s="28"/>
      <c r="BD3" s="28"/>
      <c r="BE3" s="35"/>
      <c r="BF3" s="35"/>
      <c r="BH3" s="35" t="s">
        <v>87</v>
      </c>
    </row>
    <row r="4" spans="1:78" ht="20.100000000000001" customHeight="1">
      <c r="A4" s="885" t="s">
        <v>43</v>
      </c>
      <c r="B4" s="18" t="s">
        <v>38</v>
      </c>
      <c r="C4" s="71" t="s">
        <v>40</v>
      </c>
      <c r="D4" s="888">
        <v>2007</v>
      </c>
      <c r="E4" s="868"/>
      <c r="F4" s="868"/>
      <c r="G4" s="868"/>
      <c r="H4" s="868"/>
      <c r="I4" s="868"/>
      <c r="J4" s="868"/>
      <c r="K4" s="868"/>
      <c r="L4" s="868"/>
      <c r="M4" s="868"/>
      <c r="N4" s="868"/>
      <c r="O4" s="868"/>
      <c r="P4" s="868"/>
      <c r="Q4" s="868"/>
      <c r="R4" s="868"/>
      <c r="S4" s="868"/>
      <c r="T4" s="868"/>
      <c r="U4" s="869"/>
      <c r="V4" s="858" t="s">
        <v>51</v>
      </c>
      <c r="W4" s="859"/>
      <c r="X4" s="860"/>
      <c r="Y4" s="867">
        <v>2007</v>
      </c>
      <c r="Z4" s="868"/>
      <c r="AA4" s="868"/>
      <c r="AB4" s="868"/>
      <c r="AC4" s="868"/>
      <c r="AD4" s="868"/>
      <c r="AE4" s="868"/>
      <c r="AF4" s="868"/>
      <c r="AG4" s="868"/>
      <c r="AH4" s="868"/>
      <c r="AI4" s="868"/>
      <c r="AJ4" s="868"/>
      <c r="AK4" s="868"/>
      <c r="AL4" s="868"/>
      <c r="AM4" s="868"/>
      <c r="AN4" s="868"/>
      <c r="AO4" s="868"/>
      <c r="AP4" s="869"/>
      <c r="AQ4" s="864" t="s">
        <v>51</v>
      </c>
      <c r="AR4" s="865"/>
      <c r="AS4" s="866"/>
      <c r="AT4" s="864" t="s">
        <v>64</v>
      </c>
      <c r="AU4" s="865"/>
      <c r="AV4" s="866"/>
      <c r="AW4" s="864" t="s">
        <v>91</v>
      </c>
      <c r="AX4" s="865"/>
      <c r="AY4" s="865"/>
      <c r="AZ4" s="865"/>
      <c r="BA4" s="865"/>
      <c r="BB4" s="865"/>
      <c r="BC4" s="865"/>
      <c r="BD4" s="865"/>
      <c r="BE4" s="865"/>
      <c r="BF4" s="865"/>
      <c r="BG4" s="865"/>
      <c r="BH4" s="866"/>
    </row>
    <row r="5" spans="1:78" ht="20.100000000000001" customHeight="1">
      <c r="A5" s="886"/>
      <c r="B5" s="19"/>
      <c r="C5" s="72"/>
      <c r="D5" s="871" t="s">
        <v>44</v>
      </c>
      <c r="E5" s="862"/>
      <c r="F5" s="870"/>
      <c r="G5" s="871" t="s">
        <v>45</v>
      </c>
      <c r="H5" s="862"/>
      <c r="I5" s="870"/>
      <c r="J5" s="871" t="s">
        <v>46</v>
      </c>
      <c r="K5" s="862"/>
      <c r="L5" s="870"/>
      <c r="M5" s="871" t="s">
        <v>47</v>
      </c>
      <c r="N5" s="862"/>
      <c r="O5" s="870"/>
      <c r="P5" s="871" t="s">
        <v>48</v>
      </c>
      <c r="Q5" s="862"/>
      <c r="R5" s="870"/>
      <c r="S5" s="871" t="s">
        <v>49</v>
      </c>
      <c r="T5" s="862"/>
      <c r="U5" s="863"/>
      <c r="V5" s="861" t="s">
        <v>63</v>
      </c>
      <c r="W5" s="862"/>
      <c r="X5" s="863"/>
      <c r="Y5" s="861" t="s">
        <v>50</v>
      </c>
      <c r="Z5" s="862"/>
      <c r="AA5" s="870"/>
      <c r="AB5" s="871" t="s">
        <v>52</v>
      </c>
      <c r="AC5" s="876"/>
      <c r="AD5" s="876"/>
      <c r="AE5" s="871" t="s">
        <v>53</v>
      </c>
      <c r="AF5" s="876"/>
      <c r="AG5" s="876"/>
      <c r="AH5" s="871" t="s">
        <v>54</v>
      </c>
      <c r="AI5" s="862"/>
      <c r="AJ5" s="862"/>
      <c r="AK5" s="871" t="s">
        <v>55</v>
      </c>
      <c r="AL5" s="862"/>
      <c r="AM5" s="862"/>
      <c r="AN5" s="871" t="s">
        <v>56</v>
      </c>
      <c r="AO5" s="862"/>
      <c r="AP5" s="863"/>
      <c r="AQ5" s="861" t="s">
        <v>81</v>
      </c>
      <c r="AR5" s="862"/>
      <c r="AS5" s="863"/>
      <c r="AT5" s="861" t="s">
        <v>93</v>
      </c>
      <c r="AU5" s="862"/>
      <c r="AV5" s="863"/>
      <c r="AW5" s="872">
        <v>2008</v>
      </c>
      <c r="AX5" s="872" t="s">
        <v>95</v>
      </c>
      <c r="AY5" s="872">
        <v>2008</v>
      </c>
      <c r="AZ5" s="874">
        <v>2009</v>
      </c>
      <c r="BA5" s="872" t="s">
        <v>95</v>
      </c>
      <c r="BB5" s="872">
        <v>2009</v>
      </c>
      <c r="BC5" s="874">
        <v>2010</v>
      </c>
      <c r="BD5" s="872" t="s">
        <v>95</v>
      </c>
      <c r="BE5" s="872">
        <v>2010</v>
      </c>
      <c r="BF5" s="874">
        <v>2011</v>
      </c>
      <c r="BG5" s="872" t="s">
        <v>95</v>
      </c>
      <c r="BH5" s="872">
        <v>2011</v>
      </c>
    </row>
    <row r="6" spans="1:78" s="3" customFormat="1" ht="20.100000000000001" customHeight="1" thickBot="1">
      <c r="A6" s="887"/>
      <c r="B6" s="20" t="s">
        <v>39</v>
      </c>
      <c r="C6" s="21" t="s">
        <v>37</v>
      </c>
      <c r="D6" s="21" t="s">
        <v>60</v>
      </c>
      <c r="E6" s="21" t="s">
        <v>95</v>
      </c>
      <c r="F6" s="21" t="s">
        <v>60</v>
      </c>
      <c r="G6" s="21" t="s">
        <v>60</v>
      </c>
      <c r="H6" s="21" t="s">
        <v>95</v>
      </c>
      <c r="I6" s="21" t="s">
        <v>60</v>
      </c>
      <c r="J6" s="21" t="s">
        <v>60</v>
      </c>
      <c r="K6" s="21" t="s">
        <v>95</v>
      </c>
      <c r="L6" s="21" t="s">
        <v>60</v>
      </c>
      <c r="M6" s="22" t="s">
        <v>60</v>
      </c>
      <c r="N6" s="21" t="s">
        <v>95</v>
      </c>
      <c r="O6" s="21" t="s">
        <v>60</v>
      </c>
      <c r="P6" s="21" t="s">
        <v>60</v>
      </c>
      <c r="Q6" s="21" t="s">
        <v>95</v>
      </c>
      <c r="R6" s="21" t="s">
        <v>60</v>
      </c>
      <c r="S6" s="22" t="s">
        <v>60</v>
      </c>
      <c r="T6" s="21" t="s">
        <v>95</v>
      </c>
      <c r="U6" s="93" t="s">
        <v>60</v>
      </c>
      <c r="V6" s="191" t="s">
        <v>60</v>
      </c>
      <c r="W6" s="58" t="s">
        <v>95</v>
      </c>
      <c r="X6" s="96" t="s">
        <v>60</v>
      </c>
      <c r="Y6" s="76" t="s">
        <v>60</v>
      </c>
      <c r="Z6" s="21" t="s">
        <v>95</v>
      </c>
      <c r="AA6" s="21" t="s">
        <v>60</v>
      </c>
      <c r="AB6" s="58" t="s">
        <v>60</v>
      </c>
      <c r="AC6" s="58" t="s">
        <v>95</v>
      </c>
      <c r="AD6" s="58" t="s">
        <v>60</v>
      </c>
      <c r="AE6" s="58" t="s">
        <v>60</v>
      </c>
      <c r="AF6" s="58" t="s">
        <v>95</v>
      </c>
      <c r="AG6" s="58" t="s">
        <v>60</v>
      </c>
      <c r="AH6" s="58" t="s">
        <v>60</v>
      </c>
      <c r="AI6" s="58" t="s">
        <v>95</v>
      </c>
      <c r="AJ6" s="58" t="s">
        <v>60</v>
      </c>
      <c r="AK6" s="66" t="s">
        <v>60</v>
      </c>
      <c r="AL6" s="58" t="s">
        <v>95</v>
      </c>
      <c r="AM6" s="58" t="s">
        <v>60</v>
      </c>
      <c r="AN6" s="58" t="s">
        <v>60</v>
      </c>
      <c r="AO6" s="58" t="s">
        <v>95</v>
      </c>
      <c r="AP6" s="96" t="s">
        <v>60</v>
      </c>
      <c r="AQ6" s="76" t="s">
        <v>60</v>
      </c>
      <c r="AR6" s="58" t="s">
        <v>95</v>
      </c>
      <c r="AS6" s="96" t="s">
        <v>60</v>
      </c>
      <c r="AT6" s="76" t="s">
        <v>60</v>
      </c>
      <c r="AU6" s="58" t="s">
        <v>95</v>
      </c>
      <c r="AV6" s="58" t="s">
        <v>60</v>
      </c>
      <c r="AW6" s="873"/>
      <c r="AX6" s="873"/>
      <c r="AY6" s="873"/>
      <c r="AZ6" s="875"/>
      <c r="BA6" s="873"/>
      <c r="BB6" s="873"/>
      <c r="BC6" s="875"/>
      <c r="BD6" s="873"/>
      <c r="BE6" s="873"/>
      <c r="BF6" s="875"/>
      <c r="BG6" s="873"/>
      <c r="BH6" s="873"/>
    </row>
    <row r="7" spans="1:78" s="5" customFormat="1" ht="20.100000000000001" customHeight="1">
      <c r="A7" s="11">
        <v>1</v>
      </c>
      <c r="B7" s="6">
        <v>51201</v>
      </c>
      <c r="C7" s="73" t="s">
        <v>0</v>
      </c>
      <c r="D7" s="9">
        <f>'Proj. N off'!D7+'Proj. N fac.'!D7</f>
        <v>0</v>
      </c>
      <c r="E7" s="9">
        <v>1000</v>
      </c>
      <c r="F7" s="9">
        <f>D7/E7</f>
        <v>0</v>
      </c>
      <c r="G7" s="9">
        <f>'Proj. N off'!G7+'Proj. N fac.'!G7</f>
        <v>0</v>
      </c>
      <c r="H7" s="9">
        <v>1000</v>
      </c>
      <c r="I7" s="9">
        <f>G7/H7</f>
        <v>0</v>
      </c>
      <c r="J7" s="9">
        <f>'Proj. N off'!J7+'Proj. N fac.'!J7</f>
        <v>0</v>
      </c>
      <c r="K7" s="9">
        <v>1000</v>
      </c>
      <c r="L7" s="9">
        <f>J7/K7</f>
        <v>0</v>
      </c>
      <c r="M7" s="13">
        <f>'Proj. N off'!M7+'Proj. N fac.'!M7</f>
        <v>0</v>
      </c>
      <c r="N7" s="9">
        <v>1000</v>
      </c>
      <c r="O7" s="9">
        <f>M7/N7</f>
        <v>0</v>
      </c>
      <c r="P7" s="9">
        <f>'Proj. N off'!P7+'Proj. N fac.'!P7</f>
        <v>0</v>
      </c>
      <c r="Q7" s="9">
        <v>1000</v>
      </c>
      <c r="R7" s="9">
        <f>P7/Q7</f>
        <v>0</v>
      </c>
      <c r="S7" s="13">
        <f>'Proj. N off'!S7+'Proj. N fac.'!S7</f>
        <v>0</v>
      </c>
      <c r="T7" s="9">
        <v>1000</v>
      </c>
      <c r="U7" s="92">
        <f>S7/T7</f>
        <v>0</v>
      </c>
      <c r="V7" s="86">
        <f t="shared" ref="V7:V50" si="0">D7+G7+J7+M7+P7+S7</f>
        <v>0</v>
      </c>
      <c r="W7" s="9">
        <v>1000</v>
      </c>
      <c r="X7" s="92">
        <f>V7/W7</f>
        <v>0</v>
      </c>
      <c r="Y7" s="86">
        <f>'Proj. N off'!Y7+'Proj. N fac.'!Y7</f>
        <v>0</v>
      </c>
      <c r="Z7" s="9">
        <v>1000</v>
      </c>
      <c r="AA7" s="9">
        <f>Y7/Z7</f>
        <v>0</v>
      </c>
      <c r="AB7" s="9">
        <f>'Proj. N off'!AB7+'Proj. N fac.'!AB7</f>
        <v>0</v>
      </c>
      <c r="AC7" s="9">
        <v>1000</v>
      </c>
      <c r="AD7" s="9">
        <f>AB7/AC7</f>
        <v>0</v>
      </c>
      <c r="AE7" s="9">
        <f>'Proj. N off'!AE7+'Proj. N fac.'!AE7</f>
        <v>0</v>
      </c>
      <c r="AF7" s="9">
        <v>1000</v>
      </c>
      <c r="AG7" s="9">
        <f>AE7/AF7</f>
        <v>0</v>
      </c>
      <c r="AH7" s="13">
        <f>'Proj. N off'!AH7+'Proj. N fac.'!AH7</f>
        <v>0</v>
      </c>
      <c r="AI7" s="9">
        <v>1000</v>
      </c>
      <c r="AJ7" s="9">
        <f>AH7/AI7</f>
        <v>0</v>
      </c>
      <c r="AK7" s="47">
        <f>'Proj. N off'!AK7+'Proj. N fac.'!AK7</f>
        <v>0</v>
      </c>
      <c r="AL7" s="9">
        <v>1000</v>
      </c>
      <c r="AM7" s="9">
        <f>AK7/AL7</f>
        <v>0</v>
      </c>
      <c r="AN7" s="47">
        <f>'Proj. N off'!AN7+'Proj. N fac.'!AN7</f>
        <v>0</v>
      </c>
      <c r="AO7" s="9">
        <v>1000</v>
      </c>
      <c r="AP7" s="92">
        <f>AN7/AO7</f>
        <v>0</v>
      </c>
      <c r="AQ7" s="86">
        <f t="shared" ref="AQ7:AQ50" si="1">Y7+AB7+AE7+AH7+AK7+AN7</f>
        <v>0</v>
      </c>
      <c r="AR7" s="59">
        <v>1000</v>
      </c>
      <c r="AS7" s="95">
        <f>AQ7/AR7</f>
        <v>0</v>
      </c>
      <c r="AT7" s="86">
        <f t="shared" ref="AT7:AT50" si="2">+V7+AQ7</f>
        <v>0</v>
      </c>
      <c r="AU7" s="59">
        <v>1000</v>
      </c>
      <c r="AV7" s="95">
        <f>AT7/AU7</f>
        <v>0</v>
      </c>
      <c r="AW7" s="69">
        <f>'Proj. N off'!AW7+'Proj. N fac.'!AW7</f>
        <v>0</v>
      </c>
      <c r="AX7" s="69">
        <v>1000</v>
      </c>
      <c r="AY7" s="69">
        <f>AW7/AX7</f>
        <v>0</v>
      </c>
      <c r="AZ7" s="69">
        <f>'Proj. N off'!AZ7+'Proj. N fac.'!AZ7</f>
        <v>0</v>
      </c>
      <c r="BA7" s="69">
        <v>1000</v>
      </c>
      <c r="BB7" s="69">
        <f>AZ7/BA7</f>
        <v>0</v>
      </c>
      <c r="BC7" s="69">
        <f>'Proj. N off'!BC7+'Proj. N fac.'!BC7</f>
        <v>0</v>
      </c>
      <c r="BD7" s="69">
        <v>1000</v>
      </c>
      <c r="BE7" s="69">
        <f>BC7/BD7</f>
        <v>0</v>
      </c>
      <c r="BF7" s="70">
        <f>'Proj. N off'!BF7+'Proj. N fac.'!BF7</f>
        <v>0</v>
      </c>
      <c r="BG7" s="69">
        <v>1000</v>
      </c>
      <c r="BH7" s="69">
        <f>BF7/BG7</f>
        <v>0</v>
      </c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</row>
    <row r="8" spans="1:78" s="5" customFormat="1" ht="20.100000000000001" customHeight="1">
      <c r="A8" s="12">
        <v>2</v>
      </c>
      <c r="B8" s="6">
        <v>51202</v>
      </c>
      <c r="C8" s="73" t="s">
        <v>1</v>
      </c>
      <c r="D8" s="9">
        <f>'Proj. N off'!D8+'Proj. N fac.'!D8</f>
        <v>0</v>
      </c>
      <c r="E8" s="9">
        <v>1000</v>
      </c>
      <c r="F8" s="9">
        <f t="shared" ref="F8:F50" si="3">D8/E8</f>
        <v>0</v>
      </c>
      <c r="G8" s="9">
        <f>'Proj. N off'!G8+'Proj. N fac.'!G8</f>
        <v>0</v>
      </c>
      <c r="H8" s="9">
        <v>1000</v>
      </c>
      <c r="I8" s="9">
        <f t="shared" ref="I8:I50" si="4">G8/H8</f>
        <v>0</v>
      </c>
      <c r="J8" s="9">
        <f>'Proj. N off'!J8+'Proj. N fac.'!J8</f>
        <v>0</v>
      </c>
      <c r="K8" s="9">
        <v>1000</v>
      </c>
      <c r="L8" s="9">
        <f t="shared" ref="L8:L50" si="5">J8/K8</f>
        <v>0</v>
      </c>
      <c r="M8" s="13">
        <f>'Proj. N off'!M8+'Proj. N fac.'!M8</f>
        <v>0</v>
      </c>
      <c r="N8" s="9">
        <v>1000</v>
      </c>
      <c r="O8" s="9">
        <f t="shared" ref="O8:O50" si="6">M8/N8</f>
        <v>0</v>
      </c>
      <c r="P8" s="9">
        <f>'Proj. N off'!P8+'Proj. N fac.'!P8</f>
        <v>0</v>
      </c>
      <c r="Q8" s="9">
        <v>1000</v>
      </c>
      <c r="R8" s="9">
        <f t="shared" ref="R8:R50" si="7">P8/Q8</f>
        <v>0</v>
      </c>
      <c r="S8" s="13">
        <f>'Proj. N off'!S8+'Proj. N fac.'!S8</f>
        <v>0</v>
      </c>
      <c r="T8" s="9">
        <v>1000</v>
      </c>
      <c r="U8" s="92">
        <f t="shared" ref="U8:U50" si="8">S8/T8</f>
        <v>0</v>
      </c>
      <c r="V8" s="86">
        <f t="shared" si="0"/>
        <v>0</v>
      </c>
      <c r="W8" s="9">
        <v>1000</v>
      </c>
      <c r="X8" s="92">
        <f>V8/W8</f>
        <v>0</v>
      </c>
      <c r="Y8" s="86">
        <f>'Proj. N off'!Y8+'Proj. N fac.'!Y8</f>
        <v>0</v>
      </c>
      <c r="Z8" s="9">
        <v>1000</v>
      </c>
      <c r="AA8" s="9">
        <f t="shared" ref="AA8:AA50" si="9">Y8/Z8</f>
        <v>0</v>
      </c>
      <c r="AB8" s="9">
        <f>'Proj. N off'!AB8+'Proj. N fac.'!AB8</f>
        <v>0</v>
      </c>
      <c r="AC8" s="9">
        <v>1000</v>
      </c>
      <c r="AD8" s="9">
        <f t="shared" ref="AD8:AD50" si="10">AB8/AC8</f>
        <v>0</v>
      </c>
      <c r="AE8" s="9">
        <f>'Proj. N off'!AE8+'Proj. N fac.'!AE8</f>
        <v>0</v>
      </c>
      <c r="AF8" s="9">
        <v>1000</v>
      </c>
      <c r="AG8" s="9">
        <f t="shared" ref="AG8:AG50" si="11">AE8/AF8</f>
        <v>0</v>
      </c>
      <c r="AH8" s="13">
        <f>'Proj. N off'!AH8+'Proj. N fac.'!AH8</f>
        <v>0</v>
      </c>
      <c r="AI8" s="9">
        <v>1000</v>
      </c>
      <c r="AJ8" s="9">
        <f t="shared" ref="AJ8:AJ50" si="12">AH8/AI8</f>
        <v>0</v>
      </c>
      <c r="AK8" s="47">
        <f>'Proj. N off'!AK8+'Proj. N fac.'!AK8</f>
        <v>0</v>
      </c>
      <c r="AL8" s="9">
        <v>1000</v>
      </c>
      <c r="AM8" s="9">
        <f t="shared" ref="AM8:AM50" si="13">AK8/AL8</f>
        <v>0</v>
      </c>
      <c r="AN8" s="47">
        <f>'Proj. N off'!AN8+'Proj. N fac.'!AN8</f>
        <v>0</v>
      </c>
      <c r="AO8" s="9">
        <v>1000</v>
      </c>
      <c r="AP8" s="92">
        <f t="shared" ref="AP8:AP50" si="14">AN8/AO8</f>
        <v>0</v>
      </c>
      <c r="AQ8" s="86">
        <f t="shared" si="1"/>
        <v>0</v>
      </c>
      <c r="AR8" s="9">
        <v>1000</v>
      </c>
      <c r="AS8" s="92">
        <f t="shared" ref="AS8:AS50" si="15">AQ8/AR8</f>
        <v>0</v>
      </c>
      <c r="AT8" s="86">
        <f t="shared" si="2"/>
        <v>0</v>
      </c>
      <c r="AU8" s="9">
        <v>1000</v>
      </c>
      <c r="AV8" s="92">
        <f t="shared" ref="AV8:AV50" si="16">AT8/AU8</f>
        <v>0</v>
      </c>
      <c r="AW8" s="60">
        <f>'Proj. N off'!AW8+'Proj. N fac.'!AW8</f>
        <v>0</v>
      </c>
      <c r="AX8" s="60">
        <v>1000</v>
      </c>
      <c r="AY8" s="60">
        <f t="shared" ref="AY8:AY50" si="17">AW8/AX8</f>
        <v>0</v>
      </c>
      <c r="AZ8" s="60">
        <f>'Proj. N off'!AZ8+'Proj. N fac.'!AZ8</f>
        <v>0</v>
      </c>
      <c r="BA8" s="60">
        <v>1000</v>
      </c>
      <c r="BB8" s="60">
        <f t="shared" ref="BB8:BB50" si="18">AZ8/BA8</f>
        <v>0</v>
      </c>
      <c r="BC8" s="60">
        <f>'Proj. N off'!BC8+'Proj. N fac.'!BC8</f>
        <v>0</v>
      </c>
      <c r="BD8" s="60">
        <v>1000</v>
      </c>
      <c r="BE8" s="60">
        <f t="shared" ref="BE8:BE50" si="19">BC8/BD8</f>
        <v>0</v>
      </c>
      <c r="BF8" s="61">
        <f>'Proj. N off'!BF8+'Proj. N fac.'!BF8</f>
        <v>0</v>
      </c>
      <c r="BG8" s="60">
        <v>1000</v>
      </c>
      <c r="BH8" s="60">
        <f t="shared" ref="BH8:BH50" si="20">BF8/BG8</f>
        <v>0</v>
      </c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</row>
    <row r="9" spans="1:78" s="5" customFormat="1" ht="20.100000000000001" customHeight="1">
      <c r="A9" s="11">
        <v>3</v>
      </c>
      <c r="B9" s="6">
        <v>51203</v>
      </c>
      <c r="C9" s="73" t="s">
        <v>2</v>
      </c>
      <c r="D9" s="9">
        <f>'Proj. N off'!D9+'Proj. N fac.'!D9</f>
        <v>0</v>
      </c>
      <c r="E9" s="9">
        <v>1000</v>
      </c>
      <c r="F9" s="9">
        <f t="shared" si="3"/>
        <v>0</v>
      </c>
      <c r="G9" s="9">
        <f>'Proj. N off'!G9+'Proj. N fac.'!G9</f>
        <v>0</v>
      </c>
      <c r="H9" s="9">
        <v>1000</v>
      </c>
      <c r="I9" s="9">
        <f t="shared" si="4"/>
        <v>0</v>
      </c>
      <c r="J9" s="9">
        <f>'Proj. N off'!J9+'Proj. N fac.'!J9</f>
        <v>0</v>
      </c>
      <c r="K9" s="9">
        <v>1000</v>
      </c>
      <c r="L9" s="9">
        <f t="shared" si="5"/>
        <v>0</v>
      </c>
      <c r="M9" s="13">
        <f>'Proj. N off'!M9+'Proj. N fac.'!M9</f>
        <v>0</v>
      </c>
      <c r="N9" s="9">
        <v>1000</v>
      </c>
      <c r="O9" s="9">
        <f t="shared" si="6"/>
        <v>0</v>
      </c>
      <c r="P9" s="9">
        <f>'Proj. N off'!P9+'Proj. N fac.'!P9</f>
        <v>0</v>
      </c>
      <c r="Q9" s="9">
        <v>1000</v>
      </c>
      <c r="R9" s="9">
        <f t="shared" si="7"/>
        <v>0</v>
      </c>
      <c r="S9" s="13">
        <f>'Proj. N off'!S9+'Proj. N fac.'!S9</f>
        <v>0</v>
      </c>
      <c r="T9" s="9">
        <v>1000</v>
      </c>
      <c r="U9" s="92">
        <f t="shared" si="8"/>
        <v>0</v>
      </c>
      <c r="V9" s="86">
        <f t="shared" si="0"/>
        <v>0</v>
      </c>
      <c r="W9" s="9">
        <v>1000</v>
      </c>
      <c r="X9" s="92">
        <f>V9/W9</f>
        <v>0</v>
      </c>
      <c r="Y9" s="86">
        <f>'Proj. N off'!Y9+'Proj. N fac.'!Y9</f>
        <v>0</v>
      </c>
      <c r="Z9" s="9">
        <v>1000</v>
      </c>
      <c r="AA9" s="9">
        <f t="shared" si="9"/>
        <v>0</v>
      </c>
      <c r="AB9" s="9">
        <f>'Proj. N off'!AB9+'Proj. N fac.'!AB9</f>
        <v>0</v>
      </c>
      <c r="AC9" s="9">
        <v>1000</v>
      </c>
      <c r="AD9" s="9">
        <f t="shared" si="10"/>
        <v>0</v>
      </c>
      <c r="AE9" s="9">
        <f>'Proj. N off'!AE9+'Proj. N fac.'!AE9</f>
        <v>0</v>
      </c>
      <c r="AF9" s="9">
        <v>1000</v>
      </c>
      <c r="AG9" s="9">
        <f t="shared" si="11"/>
        <v>0</v>
      </c>
      <c r="AH9" s="13">
        <f>'Proj. N off'!AH9+'Proj. N fac.'!AH9</f>
        <v>0</v>
      </c>
      <c r="AI9" s="9">
        <v>1000</v>
      </c>
      <c r="AJ9" s="9">
        <f t="shared" si="12"/>
        <v>0</v>
      </c>
      <c r="AK9" s="47">
        <f>'Proj. N off'!AK9+'Proj. N fac.'!AK9</f>
        <v>0</v>
      </c>
      <c r="AL9" s="9">
        <v>1000</v>
      </c>
      <c r="AM9" s="9">
        <f t="shared" si="13"/>
        <v>0</v>
      </c>
      <c r="AN9" s="47">
        <f>'Proj. N off'!AN9+'Proj. N fac.'!AN9</f>
        <v>0</v>
      </c>
      <c r="AO9" s="9">
        <v>1000</v>
      </c>
      <c r="AP9" s="92">
        <f t="shared" si="14"/>
        <v>0</v>
      </c>
      <c r="AQ9" s="86">
        <f t="shared" si="1"/>
        <v>0</v>
      </c>
      <c r="AR9" s="9">
        <v>1000</v>
      </c>
      <c r="AS9" s="92">
        <f t="shared" si="15"/>
        <v>0</v>
      </c>
      <c r="AT9" s="86">
        <f t="shared" si="2"/>
        <v>0</v>
      </c>
      <c r="AU9" s="9">
        <v>1000</v>
      </c>
      <c r="AV9" s="92">
        <f t="shared" si="16"/>
        <v>0</v>
      </c>
      <c r="AW9" s="60">
        <f>'Proj. N off'!AW9+'Proj. N fac.'!AW9</f>
        <v>0</v>
      </c>
      <c r="AX9" s="60">
        <v>1000</v>
      </c>
      <c r="AY9" s="60">
        <f t="shared" si="17"/>
        <v>0</v>
      </c>
      <c r="AZ9" s="60">
        <f>'Proj. N off'!AZ9+'Proj. N fac.'!AZ9</f>
        <v>0</v>
      </c>
      <c r="BA9" s="60">
        <v>1000</v>
      </c>
      <c r="BB9" s="60">
        <f t="shared" si="18"/>
        <v>0</v>
      </c>
      <c r="BC9" s="60">
        <f>'Proj. N off'!BC9+'Proj. N fac.'!BC9</f>
        <v>0</v>
      </c>
      <c r="BD9" s="60">
        <v>1000</v>
      </c>
      <c r="BE9" s="60">
        <f t="shared" si="19"/>
        <v>0</v>
      </c>
      <c r="BF9" s="61">
        <f>'Proj. N off'!BF9+'Proj. N fac.'!BF9</f>
        <v>0</v>
      </c>
      <c r="BG9" s="60">
        <v>1000</v>
      </c>
      <c r="BH9" s="60">
        <f t="shared" si="20"/>
        <v>0</v>
      </c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</row>
    <row r="10" spans="1:78" s="5" customFormat="1" ht="20.100000000000001" customHeight="1">
      <c r="A10" s="12">
        <v>4</v>
      </c>
      <c r="B10" s="7">
        <v>51299</v>
      </c>
      <c r="C10" s="74" t="s">
        <v>3</v>
      </c>
      <c r="D10" s="9">
        <f>'Proj. N off'!D10+'Proj. N fac.'!D10</f>
        <v>0</v>
      </c>
      <c r="E10" s="9">
        <v>1000</v>
      </c>
      <c r="F10" s="9">
        <f t="shared" si="3"/>
        <v>0</v>
      </c>
      <c r="G10" s="9">
        <f>'Proj. N off'!G10+'Proj. N fac.'!G10</f>
        <v>0</v>
      </c>
      <c r="H10" s="9">
        <v>1000</v>
      </c>
      <c r="I10" s="9">
        <f t="shared" si="4"/>
        <v>0</v>
      </c>
      <c r="J10" s="9">
        <f>'Proj. N off'!J10+'Proj. N fac.'!J10</f>
        <v>0</v>
      </c>
      <c r="K10" s="9">
        <v>1000</v>
      </c>
      <c r="L10" s="9">
        <f t="shared" si="5"/>
        <v>0</v>
      </c>
      <c r="M10" s="13">
        <f>'Proj. N off'!M10+'Proj. N fac.'!M10</f>
        <v>0</v>
      </c>
      <c r="N10" s="9">
        <v>1000</v>
      </c>
      <c r="O10" s="9">
        <f t="shared" si="6"/>
        <v>0</v>
      </c>
      <c r="P10" s="9">
        <f>'Proj. N off'!P10+'Proj. N fac.'!P10</f>
        <v>0</v>
      </c>
      <c r="Q10" s="9">
        <v>1000</v>
      </c>
      <c r="R10" s="9">
        <f t="shared" si="7"/>
        <v>0</v>
      </c>
      <c r="S10" s="13">
        <f>'Proj. N off'!S10+'Proj. N fac.'!S10</f>
        <v>0</v>
      </c>
      <c r="T10" s="9">
        <v>1000</v>
      </c>
      <c r="U10" s="92">
        <f t="shared" si="8"/>
        <v>0</v>
      </c>
      <c r="V10" s="86">
        <f t="shared" si="0"/>
        <v>0</v>
      </c>
      <c r="W10" s="9">
        <v>1000</v>
      </c>
      <c r="X10" s="92">
        <f t="shared" ref="X10:X50" si="21">V10/W10</f>
        <v>0</v>
      </c>
      <c r="Y10" s="86">
        <f>'Proj. N off'!Y10+'Proj. N fac.'!Y10</f>
        <v>0</v>
      </c>
      <c r="Z10" s="9">
        <v>1000</v>
      </c>
      <c r="AA10" s="9">
        <f t="shared" si="9"/>
        <v>0</v>
      </c>
      <c r="AB10" s="9">
        <f>'Proj. N off'!AB10+'Proj. N fac.'!AB10</f>
        <v>0</v>
      </c>
      <c r="AC10" s="9">
        <v>1000</v>
      </c>
      <c r="AD10" s="9">
        <f t="shared" si="10"/>
        <v>0</v>
      </c>
      <c r="AE10" s="9">
        <f>'Proj. N off'!AE10+'Proj. N fac.'!AE10</f>
        <v>0</v>
      </c>
      <c r="AF10" s="9">
        <v>1000</v>
      </c>
      <c r="AG10" s="9">
        <f t="shared" si="11"/>
        <v>0</v>
      </c>
      <c r="AH10" s="13">
        <f>'Proj. N off'!AH10+'Proj. N fac.'!AH10</f>
        <v>0</v>
      </c>
      <c r="AI10" s="9">
        <v>1000</v>
      </c>
      <c r="AJ10" s="9">
        <f t="shared" si="12"/>
        <v>0</v>
      </c>
      <c r="AK10" s="47">
        <f>'Proj. N off'!AK10+'Proj. N fac.'!AK10</f>
        <v>0</v>
      </c>
      <c r="AL10" s="9">
        <v>1000</v>
      </c>
      <c r="AM10" s="9">
        <f t="shared" si="13"/>
        <v>0</v>
      </c>
      <c r="AN10" s="47">
        <f>'Proj. N off'!AN10+'Proj. N fac.'!AN10</f>
        <v>0</v>
      </c>
      <c r="AO10" s="9">
        <v>1000</v>
      </c>
      <c r="AP10" s="92">
        <f t="shared" si="14"/>
        <v>0</v>
      </c>
      <c r="AQ10" s="86">
        <f t="shared" si="1"/>
        <v>0</v>
      </c>
      <c r="AR10" s="9">
        <v>1000</v>
      </c>
      <c r="AS10" s="92">
        <f t="shared" si="15"/>
        <v>0</v>
      </c>
      <c r="AT10" s="86">
        <f t="shared" si="2"/>
        <v>0</v>
      </c>
      <c r="AU10" s="9">
        <v>1000</v>
      </c>
      <c r="AV10" s="92">
        <f t="shared" si="16"/>
        <v>0</v>
      </c>
      <c r="AW10" s="60">
        <f>'Proj. N off'!AW10+'Proj. N fac.'!AW10</f>
        <v>0</v>
      </c>
      <c r="AX10" s="60">
        <v>1000</v>
      </c>
      <c r="AY10" s="60">
        <f t="shared" si="17"/>
        <v>0</v>
      </c>
      <c r="AZ10" s="60">
        <f>'Proj. N off'!AZ10+'Proj. N fac.'!AZ10</f>
        <v>0</v>
      </c>
      <c r="BA10" s="60">
        <v>1000</v>
      </c>
      <c r="BB10" s="60">
        <f t="shared" si="18"/>
        <v>0</v>
      </c>
      <c r="BC10" s="60">
        <f>'Proj. N off'!BC10+'Proj. N fac.'!BC10</f>
        <v>0</v>
      </c>
      <c r="BD10" s="60">
        <v>1000</v>
      </c>
      <c r="BE10" s="60">
        <f t="shared" si="19"/>
        <v>0</v>
      </c>
      <c r="BF10" s="61">
        <f>'Proj. N off'!BF10+'Proj. N fac.'!BF10</f>
        <v>0</v>
      </c>
      <c r="BG10" s="60">
        <v>1000</v>
      </c>
      <c r="BH10" s="60">
        <f t="shared" si="20"/>
        <v>0</v>
      </c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</row>
    <row r="11" spans="1:78" s="5" customFormat="1" ht="20.100000000000001" customHeight="1">
      <c r="A11" s="11">
        <v>5</v>
      </c>
      <c r="B11" s="6">
        <v>51301</v>
      </c>
      <c r="C11" s="73" t="s">
        <v>4</v>
      </c>
      <c r="D11" s="9">
        <f>'Proj. N off'!D11+'Proj. N fac.'!D11</f>
        <v>0</v>
      </c>
      <c r="E11" s="9">
        <v>1000</v>
      </c>
      <c r="F11" s="9">
        <f t="shared" si="3"/>
        <v>0</v>
      </c>
      <c r="G11" s="9">
        <f>'Proj. N off'!G11+'Proj. N fac.'!G11</f>
        <v>0</v>
      </c>
      <c r="H11" s="9">
        <v>1000</v>
      </c>
      <c r="I11" s="9">
        <f t="shared" si="4"/>
        <v>0</v>
      </c>
      <c r="J11" s="9">
        <f>'Proj. N off'!J11+'Proj. N fac.'!J11</f>
        <v>0</v>
      </c>
      <c r="K11" s="9">
        <v>1000</v>
      </c>
      <c r="L11" s="9">
        <f t="shared" si="5"/>
        <v>0</v>
      </c>
      <c r="M11" s="13">
        <f>'Proj. N off'!M11+'Proj. N fac.'!M11</f>
        <v>0</v>
      </c>
      <c r="N11" s="9">
        <v>1000</v>
      </c>
      <c r="O11" s="9">
        <f t="shared" si="6"/>
        <v>0</v>
      </c>
      <c r="P11" s="9">
        <f>'Proj. N off'!P11+'Proj. N fac.'!P11</f>
        <v>0</v>
      </c>
      <c r="Q11" s="9">
        <v>1000</v>
      </c>
      <c r="R11" s="9">
        <f t="shared" si="7"/>
        <v>0</v>
      </c>
      <c r="S11" s="13">
        <f>'Proj. N off'!S11+'Proj. N fac.'!S11</f>
        <v>0</v>
      </c>
      <c r="T11" s="9">
        <v>1000</v>
      </c>
      <c r="U11" s="92">
        <f t="shared" si="8"/>
        <v>0</v>
      </c>
      <c r="V11" s="86">
        <f t="shared" si="0"/>
        <v>0</v>
      </c>
      <c r="W11" s="9">
        <v>1000</v>
      </c>
      <c r="X11" s="92">
        <f t="shared" si="21"/>
        <v>0</v>
      </c>
      <c r="Y11" s="86">
        <f>'Proj. N off'!Y11+'Proj. N fac.'!Y11</f>
        <v>0</v>
      </c>
      <c r="Z11" s="9">
        <v>1000</v>
      </c>
      <c r="AA11" s="9">
        <f t="shared" si="9"/>
        <v>0</v>
      </c>
      <c r="AB11" s="9">
        <f>'Proj. N off'!AB11+'Proj. N fac.'!AB11</f>
        <v>0</v>
      </c>
      <c r="AC11" s="9">
        <v>1000</v>
      </c>
      <c r="AD11" s="9">
        <f t="shared" si="10"/>
        <v>0</v>
      </c>
      <c r="AE11" s="9">
        <f>'Proj. N off'!AE11+'Proj. N fac.'!AE11</f>
        <v>0</v>
      </c>
      <c r="AF11" s="9">
        <v>1000</v>
      </c>
      <c r="AG11" s="9">
        <f t="shared" si="11"/>
        <v>0</v>
      </c>
      <c r="AH11" s="13">
        <f>'Proj. N off'!AH11+'Proj. N fac.'!AH11</f>
        <v>0</v>
      </c>
      <c r="AI11" s="9">
        <v>1000</v>
      </c>
      <c r="AJ11" s="9">
        <f t="shared" si="12"/>
        <v>0</v>
      </c>
      <c r="AK11" s="47">
        <f>'Proj. N off'!AK11+'Proj. N fac.'!AK11</f>
        <v>0</v>
      </c>
      <c r="AL11" s="9">
        <v>1000</v>
      </c>
      <c r="AM11" s="9">
        <f t="shared" si="13"/>
        <v>0</v>
      </c>
      <c r="AN11" s="47">
        <f>'Proj. N off'!AN11+'Proj. N fac.'!AN11</f>
        <v>0</v>
      </c>
      <c r="AO11" s="9">
        <v>1000</v>
      </c>
      <c r="AP11" s="92">
        <f t="shared" si="14"/>
        <v>0</v>
      </c>
      <c r="AQ11" s="86">
        <f t="shared" si="1"/>
        <v>0</v>
      </c>
      <c r="AR11" s="9">
        <v>1000</v>
      </c>
      <c r="AS11" s="92">
        <f t="shared" si="15"/>
        <v>0</v>
      </c>
      <c r="AT11" s="86">
        <f t="shared" si="2"/>
        <v>0</v>
      </c>
      <c r="AU11" s="9">
        <v>1000</v>
      </c>
      <c r="AV11" s="92">
        <f t="shared" si="16"/>
        <v>0</v>
      </c>
      <c r="AW11" s="60">
        <f>'Proj. N off'!AW11+'Proj. N fac.'!AW11</f>
        <v>0</v>
      </c>
      <c r="AX11" s="60">
        <v>1000</v>
      </c>
      <c r="AY11" s="60">
        <f t="shared" si="17"/>
        <v>0</v>
      </c>
      <c r="AZ11" s="60">
        <f>'Proj. N off'!AZ11+'Proj. N fac.'!AZ11</f>
        <v>0</v>
      </c>
      <c r="BA11" s="60">
        <v>1000</v>
      </c>
      <c r="BB11" s="60">
        <f t="shared" si="18"/>
        <v>0</v>
      </c>
      <c r="BC11" s="60">
        <f>'Proj. N off'!BC11+'Proj. N fac.'!BC11</f>
        <v>0</v>
      </c>
      <c r="BD11" s="60">
        <v>1000</v>
      </c>
      <c r="BE11" s="60">
        <f t="shared" si="19"/>
        <v>0</v>
      </c>
      <c r="BF11" s="61">
        <f>'Proj. N off'!BF11+'Proj. N fac.'!BF11</f>
        <v>0</v>
      </c>
      <c r="BG11" s="60">
        <v>1000</v>
      </c>
      <c r="BH11" s="60">
        <f t="shared" si="20"/>
        <v>0</v>
      </c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</row>
    <row r="12" spans="1:78" s="5" customFormat="1" ht="20.100000000000001" customHeight="1">
      <c r="A12" s="12">
        <v>6</v>
      </c>
      <c r="B12" s="6">
        <v>51302</v>
      </c>
      <c r="C12" s="73" t="s">
        <v>5</v>
      </c>
      <c r="D12" s="9">
        <f>'Proj. N off'!D12+'Proj. N fac.'!D12</f>
        <v>0</v>
      </c>
      <c r="E12" s="9">
        <v>1000</v>
      </c>
      <c r="F12" s="9">
        <f t="shared" si="3"/>
        <v>0</v>
      </c>
      <c r="G12" s="9">
        <f>'Proj. N off'!G12+'Proj. N fac.'!G12</f>
        <v>0</v>
      </c>
      <c r="H12" s="9">
        <v>1000</v>
      </c>
      <c r="I12" s="9">
        <f t="shared" si="4"/>
        <v>0</v>
      </c>
      <c r="J12" s="9">
        <f>'Proj. N off'!J12+'Proj. N fac.'!J12</f>
        <v>0</v>
      </c>
      <c r="K12" s="9">
        <v>1000</v>
      </c>
      <c r="L12" s="9">
        <f t="shared" si="5"/>
        <v>0</v>
      </c>
      <c r="M12" s="13">
        <f>'Proj. N off'!M12+'Proj. N fac.'!M12</f>
        <v>0</v>
      </c>
      <c r="N12" s="9">
        <v>1000</v>
      </c>
      <c r="O12" s="9">
        <f t="shared" si="6"/>
        <v>0</v>
      </c>
      <c r="P12" s="9">
        <f>'Proj. N off'!P12+'Proj. N fac.'!P12</f>
        <v>0</v>
      </c>
      <c r="Q12" s="9">
        <v>1000</v>
      </c>
      <c r="R12" s="9">
        <f t="shared" si="7"/>
        <v>0</v>
      </c>
      <c r="S12" s="13">
        <f>'Proj. N off'!S12+'Proj. N fac.'!S12</f>
        <v>0</v>
      </c>
      <c r="T12" s="9">
        <v>1000</v>
      </c>
      <c r="U12" s="92">
        <f t="shared" si="8"/>
        <v>0</v>
      </c>
      <c r="V12" s="86">
        <f t="shared" si="0"/>
        <v>0</v>
      </c>
      <c r="W12" s="9">
        <v>1000</v>
      </c>
      <c r="X12" s="92">
        <f t="shared" si="21"/>
        <v>0</v>
      </c>
      <c r="Y12" s="86">
        <f>'Proj. N off'!Y12+'Proj. N fac.'!Y12</f>
        <v>0</v>
      </c>
      <c r="Z12" s="9">
        <v>1000</v>
      </c>
      <c r="AA12" s="9">
        <f t="shared" si="9"/>
        <v>0</v>
      </c>
      <c r="AB12" s="9">
        <f>'Proj. N off'!AB12+'Proj. N fac.'!AB12</f>
        <v>0</v>
      </c>
      <c r="AC12" s="9">
        <v>1000</v>
      </c>
      <c r="AD12" s="9">
        <f t="shared" si="10"/>
        <v>0</v>
      </c>
      <c r="AE12" s="9">
        <f>'Proj. N off'!AE12+'Proj. N fac.'!AE12</f>
        <v>0</v>
      </c>
      <c r="AF12" s="9">
        <v>1000</v>
      </c>
      <c r="AG12" s="9">
        <f t="shared" si="11"/>
        <v>0</v>
      </c>
      <c r="AH12" s="13">
        <f>'Proj. N off'!AH12+'Proj. N fac.'!AH12</f>
        <v>0</v>
      </c>
      <c r="AI12" s="9">
        <v>1000</v>
      </c>
      <c r="AJ12" s="9">
        <f t="shared" si="12"/>
        <v>0</v>
      </c>
      <c r="AK12" s="47">
        <f>'Proj. N off'!AK12+'Proj. N fac.'!AK12</f>
        <v>0</v>
      </c>
      <c r="AL12" s="9">
        <v>1000</v>
      </c>
      <c r="AM12" s="9">
        <f t="shared" si="13"/>
        <v>0</v>
      </c>
      <c r="AN12" s="47">
        <f>'Proj. N off'!AN12+'Proj. N fac.'!AN12</f>
        <v>0</v>
      </c>
      <c r="AO12" s="9">
        <v>1000</v>
      </c>
      <c r="AP12" s="92">
        <f t="shared" si="14"/>
        <v>0</v>
      </c>
      <c r="AQ12" s="86">
        <f t="shared" si="1"/>
        <v>0</v>
      </c>
      <c r="AR12" s="9">
        <v>1000</v>
      </c>
      <c r="AS12" s="92">
        <f t="shared" si="15"/>
        <v>0</v>
      </c>
      <c r="AT12" s="86">
        <f t="shared" si="2"/>
        <v>0</v>
      </c>
      <c r="AU12" s="9">
        <v>1000</v>
      </c>
      <c r="AV12" s="92">
        <f t="shared" si="16"/>
        <v>0</v>
      </c>
      <c r="AW12" s="60">
        <f>'Proj. N off'!AW12+'Proj. N fac.'!AW12</f>
        <v>0</v>
      </c>
      <c r="AX12" s="60">
        <v>1000</v>
      </c>
      <c r="AY12" s="60">
        <f t="shared" si="17"/>
        <v>0</v>
      </c>
      <c r="AZ12" s="60">
        <f>'Proj. N off'!AZ12+'Proj. N fac.'!AZ12</f>
        <v>0</v>
      </c>
      <c r="BA12" s="60">
        <v>1000</v>
      </c>
      <c r="BB12" s="60">
        <f t="shared" si="18"/>
        <v>0</v>
      </c>
      <c r="BC12" s="60">
        <f>'Proj. N off'!BC12+'Proj. N fac.'!BC12</f>
        <v>0</v>
      </c>
      <c r="BD12" s="60">
        <v>1000</v>
      </c>
      <c r="BE12" s="60">
        <f t="shared" si="19"/>
        <v>0</v>
      </c>
      <c r="BF12" s="61">
        <f>'Proj. N off'!BF12+'Proj. N fac.'!BF12</f>
        <v>0</v>
      </c>
      <c r="BG12" s="60">
        <v>1000</v>
      </c>
      <c r="BH12" s="60">
        <f t="shared" si="20"/>
        <v>0</v>
      </c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</row>
    <row r="13" spans="1:78" s="5" customFormat="1" ht="20.100000000000001" customHeight="1">
      <c r="A13" s="11">
        <v>7</v>
      </c>
      <c r="B13" s="6">
        <v>51306</v>
      </c>
      <c r="C13" s="73" t="s">
        <v>6</v>
      </c>
      <c r="D13" s="9">
        <f>'Proj. N off'!D13+'Proj. N fac.'!D13</f>
        <v>0</v>
      </c>
      <c r="E13" s="9">
        <v>1000</v>
      </c>
      <c r="F13" s="9">
        <f t="shared" si="3"/>
        <v>0</v>
      </c>
      <c r="G13" s="9">
        <f>'Proj. N off'!G13+'Proj. N fac.'!G13</f>
        <v>0</v>
      </c>
      <c r="H13" s="9">
        <v>1000</v>
      </c>
      <c r="I13" s="9">
        <f t="shared" si="4"/>
        <v>0</v>
      </c>
      <c r="J13" s="9">
        <f>'Proj. N off'!J13+'Proj. N fac.'!J13</f>
        <v>0</v>
      </c>
      <c r="K13" s="9">
        <v>1000</v>
      </c>
      <c r="L13" s="9">
        <f t="shared" si="5"/>
        <v>0</v>
      </c>
      <c r="M13" s="13">
        <f>'Proj. N off'!M13+'Proj. N fac.'!M13</f>
        <v>0</v>
      </c>
      <c r="N13" s="9">
        <v>1000</v>
      </c>
      <c r="O13" s="9">
        <f t="shared" si="6"/>
        <v>0</v>
      </c>
      <c r="P13" s="9">
        <f>'Proj. N off'!P13+'Proj. N fac.'!P13</f>
        <v>0</v>
      </c>
      <c r="Q13" s="9">
        <v>1000</v>
      </c>
      <c r="R13" s="9">
        <f t="shared" si="7"/>
        <v>0</v>
      </c>
      <c r="S13" s="13">
        <f>'Proj. N off'!S13+'Proj. N fac.'!S13</f>
        <v>0</v>
      </c>
      <c r="T13" s="9">
        <v>1000</v>
      </c>
      <c r="U13" s="92">
        <f t="shared" si="8"/>
        <v>0</v>
      </c>
      <c r="V13" s="86">
        <f t="shared" si="0"/>
        <v>0</v>
      </c>
      <c r="W13" s="9">
        <v>1000</v>
      </c>
      <c r="X13" s="92">
        <f t="shared" si="21"/>
        <v>0</v>
      </c>
      <c r="Y13" s="86">
        <f>'Proj. N off'!Y13+'Proj. N fac.'!Y13</f>
        <v>0</v>
      </c>
      <c r="Z13" s="9">
        <v>1000</v>
      </c>
      <c r="AA13" s="9">
        <f t="shared" si="9"/>
        <v>0</v>
      </c>
      <c r="AB13" s="9">
        <f>'Proj. N off'!AB13+'Proj. N fac.'!AB13</f>
        <v>0</v>
      </c>
      <c r="AC13" s="9">
        <v>1000</v>
      </c>
      <c r="AD13" s="9">
        <f t="shared" si="10"/>
        <v>0</v>
      </c>
      <c r="AE13" s="9">
        <f>'Proj. N off'!AE13+'Proj. N fac.'!AE13</f>
        <v>0</v>
      </c>
      <c r="AF13" s="9">
        <v>1000</v>
      </c>
      <c r="AG13" s="9">
        <f t="shared" si="11"/>
        <v>0</v>
      </c>
      <c r="AH13" s="13">
        <f>'Proj. N off'!AH13+'Proj. N fac.'!AH13</f>
        <v>0</v>
      </c>
      <c r="AI13" s="9">
        <v>1000</v>
      </c>
      <c r="AJ13" s="9">
        <f t="shared" si="12"/>
        <v>0</v>
      </c>
      <c r="AK13" s="47">
        <f>'Proj. N off'!AK13+'Proj. N fac.'!AK13</f>
        <v>0</v>
      </c>
      <c r="AL13" s="9">
        <v>1000</v>
      </c>
      <c r="AM13" s="9">
        <f t="shared" si="13"/>
        <v>0</v>
      </c>
      <c r="AN13" s="47">
        <f>'Proj. N off'!AN13+'Proj. N fac.'!AN13</f>
        <v>0</v>
      </c>
      <c r="AO13" s="9">
        <v>1000</v>
      </c>
      <c r="AP13" s="92">
        <f t="shared" si="14"/>
        <v>0</v>
      </c>
      <c r="AQ13" s="86">
        <f t="shared" si="1"/>
        <v>0</v>
      </c>
      <c r="AR13" s="9">
        <v>1000</v>
      </c>
      <c r="AS13" s="92">
        <f t="shared" si="15"/>
        <v>0</v>
      </c>
      <c r="AT13" s="86">
        <f t="shared" si="2"/>
        <v>0</v>
      </c>
      <c r="AU13" s="9">
        <v>1000</v>
      </c>
      <c r="AV13" s="92">
        <f t="shared" si="16"/>
        <v>0</v>
      </c>
      <c r="AW13" s="60">
        <f>'Proj. N off'!AW13+'Proj. N fac.'!AW13</f>
        <v>0</v>
      </c>
      <c r="AX13" s="60">
        <v>1000</v>
      </c>
      <c r="AY13" s="60">
        <f t="shared" si="17"/>
        <v>0</v>
      </c>
      <c r="AZ13" s="60">
        <f>'Proj. N off'!AZ13+'Proj. N fac.'!AZ13</f>
        <v>0</v>
      </c>
      <c r="BA13" s="60">
        <v>1000</v>
      </c>
      <c r="BB13" s="60">
        <f t="shared" si="18"/>
        <v>0</v>
      </c>
      <c r="BC13" s="60">
        <f>'Proj. N off'!BC13+'Proj. N fac.'!BC13</f>
        <v>0</v>
      </c>
      <c r="BD13" s="60">
        <v>1000</v>
      </c>
      <c r="BE13" s="60">
        <f t="shared" si="19"/>
        <v>0</v>
      </c>
      <c r="BF13" s="61">
        <f>'Proj. N off'!BF13+'Proj. N fac.'!BF13</f>
        <v>0</v>
      </c>
      <c r="BG13" s="60">
        <v>1000</v>
      </c>
      <c r="BH13" s="60">
        <f t="shared" si="20"/>
        <v>0</v>
      </c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</row>
    <row r="14" spans="1:78" s="5" customFormat="1" ht="20.100000000000001" customHeight="1">
      <c r="A14" s="12">
        <v>8</v>
      </c>
      <c r="B14" s="6">
        <v>51307</v>
      </c>
      <c r="C14" s="73" t="s">
        <v>7</v>
      </c>
      <c r="D14" s="48">
        <f>'Proj. N off'!D14+'Proj. N fac.'!D14</f>
        <v>0</v>
      </c>
      <c r="E14" s="9">
        <v>1000</v>
      </c>
      <c r="F14" s="9">
        <f t="shared" si="3"/>
        <v>0</v>
      </c>
      <c r="G14" s="48">
        <f>'Proj. N off'!G14+'Proj. N fac.'!G14</f>
        <v>0</v>
      </c>
      <c r="H14" s="9">
        <v>1000</v>
      </c>
      <c r="I14" s="9">
        <f t="shared" si="4"/>
        <v>0</v>
      </c>
      <c r="J14" s="48">
        <f>'Proj. N off'!J14+'Proj. N fac.'!J14</f>
        <v>0</v>
      </c>
      <c r="K14" s="9">
        <v>1000</v>
      </c>
      <c r="L14" s="9">
        <f t="shared" si="5"/>
        <v>0</v>
      </c>
      <c r="M14" s="49">
        <f>'Proj. N off'!M14+'Proj. N fac.'!M14</f>
        <v>0</v>
      </c>
      <c r="N14" s="9">
        <v>1000</v>
      </c>
      <c r="O14" s="9">
        <f t="shared" si="6"/>
        <v>0</v>
      </c>
      <c r="P14" s="48">
        <f>'Proj. N off'!P14+'Proj. N fac.'!P14</f>
        <v>0</v>
      </c>
      <c r="Q14" s="9">
        <v>1000</v>
      </c>
      <c r="R14" s="9">
        <f t="shared" si="7"/>
        <v>0</v>
      </c>
      <c r="S14" s="49">
        <f>'Proj. N off'!S14+'Proj. N fac.'!S14</f>
        <v>0</v>
      </c>
      <c r="T14" s="9">
        <v>1000</v>
      </c>
      <c r="U14" s="92">
        <f t="shared" si="8"/>
        <v>0</v>
      </c>
      <c r="V14" s="86">
        <f t="shared" si="0"/>
        <v>0</v>
      </c>
      <c r="W14" s="9">
        <v>1000</v>
      </c>
      <c r="X14" s="92">
        <f t="shared" si="21"/>
        <v>0</v>
      </c>
      <c r="Y14" s="87">
        <f>'Proj. N off'!Y14+'Proj. N fac.'!Y14</f>
        <v>0</v>
      </c>
      <c r="Z14" s="9">
        <v>1000</v>
      </c>
      <c r="AA14" s="9">
        <f t="shared" si="9"/>
        <v>0</v>
      </c>
      <c r="AB14" s="48">
        <f>'Proj. N off'!AB14+'Proj. N fac.'!AB14</f>
        <v>0</v>
      </c>
      <c r="AC14" s="9">
        <v>1000</v>
      </c>
      <c r="AD14" s="9">
        <f t="shared" si="10"/>
        <v>0</v>
      </c>
      <c r="AE14" s="48">
        <f>'Proj. N off'!AE14+'Proj. N fac.'!AE14</f>
        <v>0</v>
      </c>
      <c r="AF14" s="9">
        <v>1000</v>
      </c>
      <c r="AG14" s="9">
        <f t="shared" si="11"/>
        <v>0</v>
      </c>
      <c r="AH14" s="49">
        <f>'Proj. N off'!AH14+'Proj. N fac.'!AH14</f>
        <v>0</v>
      </c>
      <c r="AI14" s="9">
        <v>1000</v>
      </c>
      <c r="AJ14" s="9">
        <f t="shared" si="12"/>
        <v>0</v>
      </c>
      <c r="AK14" s="50">
        <f>'Proj. N off'!AK14+'Proj. N fac.'!AK14</f>
        <v>0</v>
      </c>
      <c r="AL14" s="9">
        <v>1000</v>
      </c>
      <c r="AM14" s="9">
        <f t="shared" si="13"/>
        <v>0</v>
      </c>
      <c r="AN14" s="50">
        <f>'Proj. N off'!AN14+'Proj. N fac.'!AN14</f>
        <v>0</v>
      </c>
      <c r="AO14" s="9">
        <v>1000</v>
      </c>
      <c r="AP14" s="92">
        <f t="shared" si="14"/>
        <v>0</v>
      </c>
      <c r="AQ14" s="86">
        <f t="shared" si="1"/>
        <v>0</v>
      </c>
      <c r="AR14" s="9">
        <v>1000</v>
      </c>
      <c r="AS14" s="92">
        <f t="shared" si="15"/>
        <v>0</v>
      </c>
      <c r="AT14" s="86">
        <f t="shared" si="2"/>
        <v>0</v>
      </c>
      <c r="AU14" s="9">
        <v>1000</v>
      </c>
      <c r="AV14" s="92">
        <f t="shared" si="16"/>
        <v>0</v>
      </c>
      <c r="AW14" s="60">
        <f>'Proj. N off'!AW14+'Proj. N fac.'!AW14</f>
        <v>0</v>
      </c>
      <c r="AX14" s="60">
        <v>1000</v>
      </c>
      <c r="AY14" s="60">
        <f t="shared" si="17"/>
        <v>0</v>
      </c>
      <c r="AZ14" s="60">
        <f>'Proj. N off'!AZ14+'Proj. N fac.'!AZ14</f>
        <v>0</v>
      </c>
      <c r="BA14" s="60">
        <v>1000</v>
      </c>
      <c r="BB14" s="60">
        <f t="shared" si="18"/>
        <v>0</v>
      </c>
      <c r="BC14" s="60">
        <f>'Proj. N off'!BC14+'Proj. N fac.'!BC14</f>
        <v>0</v>
      </c>
      <c r="BD14" s="60">
        <v>1000</v>
      </c>
      <c r="BE14" s="60">
        <f t="shared" si="19"/>
        <v>0</v>
      </c>
      <c r="BF14" s="61">
        <f>'Proj. N off'!BF14+'Proj. N fac.'!BF14</f>
        <v>0</v>
      </c>
      <c r="BG14" s="60">
        <v>1000</v>
      </c>
      <c r="BH14" s="60">
        <f t="shared" si="20"/>
        <v>0</v>
      </c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</row>
    <row r="15" spans="1:78" s="5" customFormat="1" ht="20.100000000000001" customHeight="1">
      <c r="A15" s="11">
        <v>9</v>
      </c>
      <c r="B15" s="6">
        <v>51308</v>
      </c>
      <c r="C15" s="73" t="s">
        <v>8</v>
      </c>
      <c r="D15" s="9">
        <f>'Proj. N off'!D15+'Proj. N fac.'!D15</f>
        <v>0</v>
      </c>
      <c r="E15" s="9">
        <v>1000</v>
      </c>
      <c r="F15" s="9">
        <f t="shared" si="3"/>
        <v>0</v>
      </c>
      <c r="G15" s="9">
        <f>'Proj. N off'!G15+'Proj. N fac.'!G15</f>
        <v>0</v>
      </c>
      <c r="H15" s="9">
        <v>1000</v>
      </c>
      <c r="I15" s="9">
        <f t="shared" si="4"/>
        <v>0</v>
      </c>
      <c r="J15" s="9">
        <f>'Proj. N off'!J15+'Proj. N fac.'!J15</f>
        <v>0</v>
      </c>
      <c r="K15" s="9">
        <v>1000</v>
      </c>
      <c r="L15" s="9">
        <f t="shared" si="5"/>
        <v>0</v>
      </c>
      <c r="M15" s="13">
        <f>'Proj. N off'!M15+'Proj. N fac.'!M15</f>
        <v>0</v>
      </c>
      <c r="N15" s="9">
        <v>1000</v>
      </c>
      <c r="O15" s="9">
        <f t="shared" si="6"/>
        <v>0</v>
      </c>
      <c r="P15" s="9">
        <f>'Proj. N off'!P15+'Proj. N fac.'!P15</f>
        <v>0</v>
      </c>
      <c r="Q15" s="9">
        <v>1000</v>
      </c>
      <c r="R15" s="9">
        <f t="shared" si="7"/>
        <v>0</v>
      </c>
      <c r="S15" s="13">
        <f>'Proj. N off'!S15+'Proj. N fac.'!S15</f>
        <v>0</v>
      </c>
      <c r="T15" s="9">
        <v>1000</v>
      </c>
      <c r="U15" s="92">
        <f t="shared" si="8"/>
        <v>0</v>
      </c>
      <c r="V15" s="86">
        <f t="shared" si="0"/>
        <v>0</v>
      </c>
      <c r="W15" s="9">
        <v>1000</v>
      </c>
      <c r="X15" s="92">
        <f t="shared" si="21"/>
        <v>0</v>
      </c>
      <c r="Y15" s="86">
        <f>'Proj. N off'!Y15+'Proj. N fac.'!Y15</f>
        <v>0</v>
      </c>
      <c r="Z15" s="9">
        <v>1000</v>
      </c>
      <c r="AA15" s="9">
        <f t="shared" si="9"/>
        <v>0</v>
      </c>
      <c r="AB15" s="9">
        <f>'Proj. N off'!AB15+'Proj. N fac.'!AB15</f>
        <v>0</v>
      </c>
      <c r="AC15" s="9">
        <v>1000</v>
      </c>
      <c r="AD15" s="9">
        <f t="shared" si="10"/>
        <v>0</v>
      </c>
      <c r="AE15" s="9">
        <f>'Proj. N off'!AE15+'Proj. N fac.'!AE15</f>
        <v>0</v>
      </c>
      <c r="AF15" s="9">
        <v>1000</v>
      </c>
      <c r="AG15" s="9">
        <f t="shared" si="11"/>
        <v>0</v>
      </c>
      <c r="AH15" s="13">
        <f>'Proj. N off'!AH15+'Proj. N fac.'!AH15</f>
        <v>0</v>
      </c>
      <c r="AI15" s="9">
        <v>1000</v>
      </c>
      <c r="AJ15" s="9">
        <f t="shared" si="12"/>
        <v>0</v>
      </c>
      <c r="AK15" s="47">
        <f>'Proj. N off'!AK15+'Proj. N fac.'!AK15</f>
        <v>0</v>
      </c>
      <c r="AL15" s="9">
        <v>1000</v>
      </c>
      <c r="AM15" s="9">
        <f t="shared" si="13"/>
        <v>0</v>
      </c>
      <c r="AN15" s="47">
        <f>'Proj. N off'!AN15+'Proj. N fac.'!AN15</f>
        <v>0</v>
      </c>
      <c r="AO15" s="9">
        <v>1000</v>
      </c>
      <c r="AP15" s="92">
        <f t="shared" si="14"/>
        <v>0</v>
      </c>
      <c r="AQ15" s="86">
        <f t="shared" si="1"/>
        <v>0</v>
      </c>
      <c r="AR15" s="9">
        <v>1000</v>
      </c>
      <c r="AS15" s="92">
        <f t="shared" si="15"/>
        <v>0</v>
      </c>
      <c r="AT15" s="86">
        <f t="shared" si="2"/>
        <v>0</v>
      </c>
      <c r="AU15" s="9">
        <v>1000</v>
      </c>
      <c r="AV15" s="92">
        <f t="shared" si="16"/>
        <v>0</v>
      </c>
      <c r="AW15" s="60">
        <f>'Proj. N off'!AW15+'Proj. N fac.'!AW15</f>
        <v>0</v>
      </c>
      <c r="AX15" s="60">
        <v>1000</v>
      </c>
      <c r="AY15" s="60">
        <f t="shared" si="17"/>
        <v>0</v>
      </c>
      <c r="AZ15" s="60">
        <f>'Proj. N off'!AZ15+'Proj. N fac.'!AZ15</f>
        <v>0</v>
      </c>
      <c r="BA15" s="60">
        <v>1000</v>
      </c>
      <c r="BB15" s="60">
        <f t="shared" si="18"/>
        <v>0</v>
      </c>
      <c r="BC15" s="60">
        <f>'Proj. N off'!BC15+'Proj. N fac.'!BC15</f>
        <v>0</v>
      </c>
      <c r="BD15" s="60">
        <v>1000</v>
      </c>
      <c r="BE15" s="60">
        <f t="shared" si="19"/>
        <v>0</v>
      </c>
      <c r="BF15" s="61">
        <f>'Proj. N off'!BF15+'Proj. N fac.'!BF15</f>
        <v>0</v>
      </c>
      <c r="BG15" s="60">
        <v>1000</v>
      </c>
      <c r="BH15" s="60">
        <f t="shared" si="20"/>
        <v>0</v>
      </c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</row>
    <row r="16" spans="1:78" s="5" customFormat="1" ht="20.100000000000001" customHeight="1">
      <c r="A16" s="12">
        <v>10</v>
      </c>
      <c r="B16" s="6">
        <v>51309</v>
      </c>
      <c r="C16" s="73" t="s">
        <v>9</v>
      </c>
      <c r="D16" s="9">
        <f>'Proj. N off'!D16+'Proj. N fac.'!D16</f>
        <v>0</v>
      </c>
      <c r="E16" s="9">
        <v>1000</v>
      </c>
      <c r="F16" s="9">
        <f t="shared" si="3"/>
        <v>0</v>
      </c>
      <c r="G16" s="9">
        <f>'Proj. N off'!G16+'Proj. N fac.'!G16</f>
        <v>0</v>
      </c>
      <c r="H16" s="9">
        <v>1000</v>
      </c>
      <c r="I16" s="9">
        <f t="shared" si="4"/>
        <v>0</v>
      </c>
      <c r="J16" s="9">
        <f>'Proj. N off'!J16+'Proj. N fac.'!J16</f>
        <v>0</v>
      </c>
      <c r="K16" s="9">
        <v>1000</v>
      </c>
      <c r="L16" s="9">
        <f t="shared" si="5"/>
        <v>0</v>
      </c>
      <c r="M16" s="13">
        <f>'Proj. N off'!M16+'Proj. N fac.'!M16</f>
        <v>0</v>
      </c>
      <c r="N16" s="9">
        <v>1000</v>
      </c>
      <c r="O16" s="9">
        <f t="shared" si="6"/>
        <v>0</v>
      </c>
      <c r="P16" s="9">
        <f>'Proj. N off'!P16+'Proj. N fac.'!P16</f>
        <v>0</v>
      </c>
      <c r="Q16" s="9">
        <v>1000</v>
      </c>
      <c r="R16" s="9">
        <f t="shared" si="7"/>
        <v>0</v>
      </c>
      <c r="S16" s="13">
        <f>'Proj. N off'!S16+'Proj. N fac.'!S16</f>
        <v>0</v>
      </c>
      <c r="T16" s="9">
        <v>1000</v>
      </c>
      <c r="U16" s="92">
        <f t="shared" si="8"/>
        <v>0</v>
      </c>
      <c r="V16" s="86">
        <f t="shared" si="0"/>
        <v>0</v>
      </c>
      <c r="W16" s="9">
        <v>1000</v>
      </c>
      <c r="X16" s="92">
        <f t="shared" si="21"/>
        <v>0</v>
      </c>
      <c r="Y16" s="86">
        <f>'Proj. N off'!Y16+'Proj. N fac.'!Y16</f>
        <v>0</v>
      </c>
      <c r="Z16" s="9">
        <v>1000</v>
      </c>
      <c r="AA16" s="9">
        <f t="shared" si="9"/>
        <v>0</v>
      </c>
      <c r="AB16" s="9">
        <f>'Proj. N off'!AB16+'Proj. N fac.'!AB16</f>
        <v>0</v>
      </c>
      <c r="AC16" s="9">
        <v>1000</v>
      </c>
      <c r="AD16" s="9">
        <f t="shared" si="10"/>
        <v>0</v>
      </c>
      <c r="AE16" s="9">
        <f>'Proj. N off'!AE16+'Proj. N fac.'!AE16</f>
        <v>0</v>
      </c>
      <c r="AF16" s="9">
        <v>1000</v>
      </c>
      <c r="AG16" s="9">
        <f t="shared" si="11"/>
        <v>0</v>
      </c>
      <c r="AH16" s="13">
        <f>'Proj. N off'!AH16+'Proj. N fac.'!AH16</f>
        <v>0</v>
      </c>
      <c r="AI16" s="9">
        <v>1000</v>
      </c>
      <c r="AJ16" s="9">
        <f t="shared" si="12"/>
        <v>0</v>
      </c>
      <c r="AK16" s="47">
        <f>'Proj. N off'!AK16+'Proj. N fac.'!AK16</f>
        <v>0</v>
      </c>
      <c r="AL16" s="9">
        <v>1000</v>
      </c>
      <c r="AM16" s="9">
        <f t="shared" si="13"/>
        <v>0</v>
      </c>
      <c r="AN16" s="47">
        <f>'Proj. N off'!AN16+'Proj. N fac.'!AN16</f>
        <v>0</v>
      </c>
      <c r="AO16" s="9">
        <v>1000</v>
      </c>
      <c r="AP16" s="92">
        <f t="shared" si="14"/>
        <v>0</v>
      </c>
      <c r="AQ16" s="86">
        <f t="shared" si="1"/>
        <v>0</v>
      </c>
      <c r="AR16" s="9">
        <v>1000</v>
      </c>
      <c r="AS16" s="92">
        <f t="shared" si="15"/>
        <v>0</v>
      </c>
      <c r="AT16" s="86">
        <f t="shared" si="2"/>
        <v>0</v>
      </c>
      <c r="AU16" s="9">
        <v>1000</v>
      </c>
      <c r="AV16" s="92">
        <f t="shared" si="16"/>
        <v>0</v>
      </c>
      <c r="AW16" s="60">
        <f>'Proj. N off'!AW16+'Proj. N fac.'!AW16</f>
        <v>0</v>
      </c>
      <c r="AX16" s="60">
        <v>1000</v>
      </c>
      <c r="AY16" s="60">
        <f t="shared" si="17"/>
        <v>0</v>
      </c>
      <c r="AZ16" s="60">
        <f>'Proj. N off'!AZ16+'Proj. N fac.'!AZ16</f>
        <v>0</v>
      </c>
      <c r="BA16" s="60">
        <v>1000</v>
      </c>
      <c r="BB16" s="60">
        <f t="shared" si="18"/>
        <v>0</v>
      </c>
      <c r="BC16" s="60">
        <f>'Proj. N off'!BC16+'Proj. N fac.'!BC16</f>
        <v>0</v>
      </c>
      <c r="BD16" s="60">
        <v>1000</v>
      </c>
      <c r="BE16" s="60">
        <f t="shared" si="19"/>
        <v>0</v>
      </c>
      <c r="BF16" s="61">
        <f>'Proj. N off'!BF16+'Proj. N fac.'!BF16</f>
        <v>0</v>
      </c>
      <c r="BG16" s="60">
        <v>1000</v>
      </c>
      <c r="BH16" s="60">
        <f t="shared" si="20"/>
        <v>0</v>
      </c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</row>
    <row r="17" spans="1:78" s="5" customFormat="1" ht="20.100000000000001" customHeight="1">
      <c r="A17" s="11">
        <v>11</v>
      </c>
      <c r="B17" s="6">
        <v>51310</v>
      </c>
      <c r="C17" s="73" t="s">
        <v>10</v>
      </c>
      <c r="D17" s="9">
        <f>'Proj. N off'!D17+'Proj. N fac.'!D17</f>
        <v>0</v>
      </c>
      <c r="E17" s="9">
        <v>1000</v>
      </c>
      <c r="F17" s="9">
        <f t="shared" si="3"/>
        <v>0</v>
      </c>
      <c r="G17" s="9">
        <f>'Proj. N off'!G17+'Proj. N fac.'!G17</f>
        <v>0</v>
      </c>
      <c r="H17" s="9">
        <v>1000</v>
      </c>
      <c r="I17" s="9">
        <f t="shared" si="4"/>
        <v>0</v>
      </c>
      <c r="J17" s="9">
        <f>'Proj. N off'!J17+'Proj. N fac.'!J17</f>
        <v>0</v>
      </c>
      <c r="K17" s="9">
        <v>1000</v>
      </c>
      <c r="L17" s="9">
        <f t="shared" si="5"/>
        <v>0</v>
      </c>
      <c r="M17" s="13">
        <f>'Proj. N off'!M17+'Proj. N fac.'!M17</f>
        <v>0</v>
      </c>
      <c r="N17" s="9">
        <v>1000</v>
      </c>
      <c r="O17" s="9">
        <f t="shared" si="6"/>
        <v>0</v>
      </c>
      <c r="P17" s="9">
        <f>'Proj. N off'!P17+'Proj. N fac.'!P17</f>
        <v>0</v>
      </c>
      <c r="Q17" s="9">
        <v>1000</v>
      </c>
      <c r="R17" s="9">
        <f t="shared" si="7"/>
        <v>0</v>
      </c>
      <c r="S17" s="13">
        <f>'Proj. N off'!S17+'Proj. N fac.'!S17</f>
        <v>0</v>
      </c>
      <c r="T17" s="9">
        <v>1000</v>
      </c>
      <c r="U17" s="92">
        <f t="shared" si="8"/>
        <v>0</v>
      </c>
      <c r="V17" s="86">
        <f t="shared" si="0"/>
        <v>0</v>
      </c>
      <c r="W17" s="9">
        <v>1000</v>
      </c>
      <c r="X17" s="92">
        <f t="shared" si="21"/>
        <v>0</v>
      </c>
      <c r="Y17" s="86">
        <f>'Proj. N off'!Y17+'Proj. N fac.'!Y17</f>
        <v>0</v>
      </c>
      <c r="Z17" s="9">
        <v>1000</v>
      </c>
      <c r="AA17" s="9">
        <f t="shared" si="9"/>
        <v>0</v>
      </c>
      <c r="AB17" s="9">
        <f>'Proj. N off'!AB17+'Proj. N fac.'!AB17</f>
        <v>0</v>
      </c>
      <c r="AC17" s="9">
        <v>1000</v>
      </c>
      <c r="AD17" s="9">
        <f t="shared" si="10"/>
        <v>0</v>
      </c>
      <c r="AE17" s="9">
        <f>'Proj. N off'!AE17+'Proj. N fac.'!AE17</f>
        <v>0</v>
      </c>
      <c r="AF17" s="9">
        <v>1000</v>
      </c>
      <c r="AG17" s="9">
        <f t="shared" si="11"/>
        <v>0</v>
      </c>
      <c r="AH17" s="13">
        <f>'Proj. N off'!AH17+'Proj. N fac.'!AH17</f>
        <v>0</v>
      </c>
      <c r="AI17" s="9">
        <v>1000</v>
      </c>
      <c r="AJ17" s="9">
        <f t="shared" si="12"/>
        <v>0</v>
      </c>
      <c r="AK17" s="47">
        <f>'Proj. N off'!AK17+'Proj. N fac.'!AK17</f>
        <v>0</v>
      </c>
      <c r="AL17" s="9">
        <v>1000</v>
      </c>
      <c r="AM17" s="9">
        <f t="shared" si="13"/>
        <v>0</v>
      </c>
      <c r="AN17" s="47">
        <f>'Proj. N off'!AN17+'Proj. N fac.'!AN17</f>
        <v>0</v>
      </c>
      <c r="AO17" s="9">
        <v>1000</v>
      </c>
      <c r="AP17" s="92">
        <f t="shared" si="14"/>
        <v>0</v>
      </c>
      <c r="AQ17" s="86">
        <f t="shared" si="1"/>
        <v>0</v>
      </c>
      <c r="AR17" s="9">
        <v>1000</v>
      </c>
      <c r="AS17" s="92">
        <f t="shared" si="15"/>
        <v>0</v>
      </c>
      <c r="AT17" s="86">
        <f t="shared" si="2"/>
        <v>0</v>
      </c>
      <c r="AU17" s="9">
        <v>1000</v>
      </c>
      <c r="AV17" s="92">
        <f t="shared" si="16"/>
        <v>0</v>
      </c>
      <c r="AW17" s="60">
        <f>'Proj. N off'!AW17+'Proj. N fac.'!AW17</f>
        <v>0</v>
      </c>
      <c r="AX17" s="60">
        <v>1000</v>
      </c>
      <c r="AY17" s="60">
        <f t="shared" si="17"/>
        <v>0</v>
      </c>
      <c r="AZ17" s="60">
        <f>'Proj. N off'!AZ17+'Proj. N fac.'!AZ17</f>
        <v>0</v>
      </c>
      <c r="BA17" s="60">
        <v>1000</v>
      </c>
      <c r="BB17" s="60">
        <f t="shared" si="18"/>
        <v>0</v>
      </c>
      <c r="BC17" s="60">
        <f>'Proj. N off'!BC17+'Proj. N fac.'!BC17</f>
        <v>0</v>
      </c>
      <c r="BD17" s="60">
        <v>1000</v>
      </c>
      <c r="BE17" s="60">
        <f t="shared" si="19"/>
        <v>0</v>
      </c>
      <c r="BF17" s="61">
        <f>'Proj. N off'!BF17+'Proj. N fac.'!BF17</f>
        <v>0</v>
      </c>
      <c r="BG17" s="60">
        <v>1000</v>
      </c>
      <c r="BH17" s="60">
        <f t="shared" si="20"/>
        <v>0</v>
      </c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</row>
    <row r="18" spans="1:78" s="5" customFormat="1" ht="20.100000000000001" customHeight="1">
      <c r="A18" s="12">
        <v>12</v>
      </c>
      <c r="B18" s="6">
        <v>51311</v>
      </c>
      <c r="C18" s="73" t="s">
        <v>41</v>
      </c>
      <c r="D18" s="9">
        <f>'Proj. N off'!D18+'Proj. N fac.'!D18</f>
        <v>0</v>
      </c>
      <c r="E18" s="9">
        <v>1000</v>
      </c>
      <c r="F18" s="9">
        <f t="shared" si="3"/>
        <v>0</v>
      </c>
      <c r="G18" s="9">
        <f>'Proj. N off'!G18+'Proj. N fac.'!G18</f>
        <v>0</v>
      </c>
      <c r="H18" s="9">
        <v>1000</v>
      </c>
      <c r="I18" s="9">
        <f t="shared" si="4"/>
        <v>0</v>
      </c>
      <c r="J18" s="9">
        <f>'Proj. N off'!J18+'Proj. N fac.'!J18</f>
        <v>0</v>
      </c>
      <c r="K18" s="9">
        <v>1000</v>
      </c>
      <c r="L18" s="9">
        <f t="shared" si="5"/>
        <v>0</v>
      </c>
      <c r="M18" s="13">
        <f>'Proj. N off'!M18+'Proj. N fac.'!M18</f>
        <v>0</v>
      </c>
      <c r="N18" s="9">
        <v>1000</v>
      </c>
      <c r="O18" s="9">
        <f t="shared" si="6"/>
        <v>0</v>
      </c>
      <c r="P18" s="9">
        <f>'Proj. N off'!P18+'Proj. N fac.'!P18</f>
        <v>0</v>
      </c>
      <c r="Q18" s="9">
        <v>1000</v>
      </c>
      <c r="R18" s="9">
        <f t="shared" si="7"/>
        <v>0</v>
      </c>
      <c r="S18" s="13">
        <f>'Proj. N off'!S18+'Proj. N fac.'!S18</f>
        <v>0</v>
      </c>
      <c r="T18" s="9">
        <v>1000</v>
      </c>
      <c r="U18" s="92">
        <f t="shared" si="8"/>
        <v>0</v>
      </c>
      <c r="V18" s="86">
        <f t="shared" si="0"/>
        <v>0</v>
      </c>
      <c r="W18" s="9">
        <v>1000</v>
      </c>
      <c r="X18" s="92">
        <f t="shared" si="21"/>
        <v>0</v>
      </c>
      <c r="Y18" s="86">
        <f>'Proj. N off'!Y18+'Proj. N fac.'!Y18</f>
        <v>0</v>
      </c>
      <c r="Z18" s="9">
        <v>1000</v>
      </c>
      <c r="AA18" s="9">
        <f t="shared" si="9"/>
        <v>0</v>
      </c>
      <c r="AB18" s="9">
        <f>'Proj. N off'!AB18+'Proj. N fac.'!AB18</f>
        <v>0</v>
      </c>
      <c r="AC18" s="9">
        <v>1000</v>
      </c>
      <c r="AD18" s="9">
        <f t="shared" si="10"/>
        <v>0</v>
      </c>
      <c r="AE18" s="9">
        <f>'Proj. N off'!AE18+'Proj. N fac.'!AE18</f>
        <v>0</v>
      </c>
      <c r="AF18" s="9">
        <v>1000</v>
      </c>
      <c r="AG18" s="9">
        <f t="shared" si="11"/>
        <v>0</v>
      </c>
      <c r="AH18" s="13">
        <f>'Proj. N off'!AH18+'Proj. N fac.'!AH18</f>
        <v>0</v>
      </c>
      <c r="AI18" s="9">
        <v>1000</v>
      </c>
      <c r="AJ18" s="9">
        <f t="shared" si="12"/>
        <v>0</v>
      </c>
      <c r="AK18" s="47">
        <f>'Proj. N off'!AK18+'Proj. N fac.'!AK18</f>
        <v>0</v>
      </c>
      <c r="AL18" s="9">
        <v>1000</v>
      </c>
      <c r="AM18" s="9">
        <f t="shared" si="13"/>
        <v>0</v>
      </c>
      <c r="AN18" s="47">
        <f>'Proj. N off'!AN18+'Proj. N fac.'!AN18</f>
        <v>0</v>
      </c>
      <c r="AO18" s="9">
        <v>1000</v>
      </c>
      <c r="AP18" s="92">
        <f t="shared" si="14"/>
        <v>0</v>
      </c>
      <c r="AQ18" s="86">
        <f t="shared" si="1"/>
        <v>0</v>
      </c>
      <c r="AR18" s="9">
        <v>1000</v>
      </c>
      <c r="AS18" s="92">
        <f t="shared" si="15"/>
        <v>0</v>
      </c>
      <c r="AT18" s="86">
        <f t="shared" si="2"/>
        <v>0</v>
      </c>
      <c r="AU18" s="9">
        <v>1000</v>
      </c>
      <c r="AV18" s="92">
        <f t="shared" si="16"/>
        <v>0</v>
      </c>
      <c r="AW18" s="60">
        <f>'Proj. N off'!AW18+'Proj. N fac.'!AW18</f>
        <v>0</v>
      </c>
      <c r="AX18" s="60">
        <v>1000</v>
      </c>
      <c r="AY18" s="60">
        <f t="shared" si="17"/>
        <v>0</v>
      </c>
      <c r="AZ18" s="60">
        <f>'Proj. N off'!AZ18+'Proj. N fac.'!AZ18</f>
        <v>0</v>
      </c>
      <c r="BA18" s="60">
        <v>1000</v>
      </c>
      <c r="BB18" s="60">
        <f t="shared" si="18"/>
        <v>0</v>
      </c>
      <c r="BC18" s="60">
        <f>'Proj. N off'!BC18+'Proj. N fac.'!BC18</f>
        <v>0</v>
      </c>
      <c r="BD18" s="60">
        <v>1000</v>
      </c>
      <c r="BE18" s="60">
        <f t="shared" si="19"/>
        <v>0</v>
      </c>
      <c r="BF18" s="61">
        <f>'Proj. N off'!BF18+'Proj. N fac.'!BF18</f>
        <v>0</v>
      </c>
      <c r="BG18" s="60">
        <v>1000</v>
      </c>
      <c r="BH18" s="60">
        <f t="shared" si="20"/>
        <v>0</v>
      </c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</row>
    <row r="19" spans="1:78" s="5" customFormat="1" ht="20.100000000000001" customHeight="1">
      <c r="A19" s="11">
        <v>13</v>
      </c>
      <c r="B19" s="6">
        <v>51312</v>
      </c>
      <c r="C19" s="73" t="s">
        <v>62</v>
      </c>
      <c r="D19" s="9">
        <f>'Proj. N off'!D19+'Proj. N fac.'!D19</f>
        <v>0</v>
      </c>
      <c r="E19" s="9">
        <v>1000</v>
      </c>
      <c r="F19" s="9">
        <f t="shared" si="3"/>
        <v>0</v>
      </c>
      <c r="G19" s="9">
        <f>'Proj. N off'!G19+'Proj. N fac.'!G19</f>
        <v>0</v>
      </c>
      <c r="H19" s="9">
        <v>1000</v>
      </c>
      <c r="I19" s="9">
        <f t="shared" si="4"/>
        <v>0</v>
      </c>
      <c r="J19" s="9">
        <f>'Proj. N off'!J19+'Proj. N fac.'!J19</f>
        <v>0</v>
      </c>
      <c r="K19" s="9">
        <v>1000</v>
      </c>
      <c r="L19" s="9">
        <f t="shared" si="5"/>
        <v>0</v>
      </c>
      <c r="M19" s="13">
        <f>'Proj. N off'!M19+'Proj. N fac.'!M19</f>
        <v>0</v>
      </c>
      <c r="N19" s="9">
        <v>1000</v>
      </c>
      <c r="O19" s="9">
        <f t="shared" si="6"/>
        <v>0</v>
      </c>
      <c r="P19" s="9">
        <f>'Proj. N off'!P19+'Proj. N fac.'!P19</f>
        <v>0</v>
      </c>
      <c r="Q19" s="9">
        <v>1000</v>
      </c>
      <c r="R19" s="9">
        <f t="shared" si="7"/>
        <v>0</v>
      </c>
      <c r="S19" s="13">
        <f>'Proj. N off'!S19+'Proj. N fac.'!S19</f>
        <v>0</v>
      </c>
      <c r="T19" s="9">
        <v>1000</v>
      </c>
      <c r="U19" s="92">
        <f t="shared" si="8"/>
        <v>0</v>
      </c>
      <c r="V19" s="86">
        <f t="shared" si="0"/>
        <v>0</v>
      </c>
      <c r="W19" s="9">
        <v>1000</v>
      </c>
      <c r="X19" s="92">
        <f t="shared" si="21"/>
        <v>0</v>
      </c>
      <c r="Y19" s="86">
        <f>'Proj. N off'!Y19+'Proj. N fac.'!Y19</f>
        <v>0</v>
      </c>
      <c r="Z19" s="9">
        <v>1000</v>
      </c>
      <c r="AA19" s="9">
        <f t="shared" si="9"/>
        <v>0</v>
      </c>
      <c r="AB19" s="9">
        <f>'Proj. N off'!AB19+'Proj. N fac.'!AB19</f>
        <v>0</v>
      </c>
      <c r="AC19" s="9">
        <v>1000</v>
      </c>
      <c r="AD19" s="9">
        <f t="shared" si="10"/>
        <v>0</v>
      </c>
      <c r="AE19" s="9">
        <f>'Proj. N off'!AE19+'Proj. N fac.'!AE19</f>
        <v>0</v>
      </c>
      <c r="AF19" s="9">
        <v>1000</v>
      </c>
      <c r="AG19" s="9">
        <f t="shared" si="11"/>
        <v>0</v>
      </c>
      <c r="AH19" s="13">
        <f>'Proj. N off'!AH19+'Proj. N fac.'!AH19</f>
        <v>0</v>
      </c>
      <c r="AI19" s="9">
        <v>1000</v>
      </c>
      <c r="AJ19" s="9">
        <f t="shared" si="12"/>
        <v>0</v>
      </c>
      <c r="AK19" s="47">
        <f>'Proj. N off'!AK19+'Proj. N fac.'!AK19</f>
        <v>0</v>
      </c>
      <c r="AL19" s="9">
        <v>1000</v>
      </c>
      <c r="AM19" s="9">
        <f t="shared" si="13"/>
        <v>0</v>
      </c>
      <c r="AN19" s="47">
        <f>'Proj. N off'!AN19+'Proj. N fac.'!AN19</f>
        <v>0</v>
      </c>
      <c r="AO19" s="9">
        <v>1000</v>
      </c>
      <c r="AP19" s="92">
        <f t="shared" si="14"/>
        <v>0</v>
      </c>
      <c r="AQ19" s="86">
        <f t="shared" si="1"/>
        <v>0</v>
      </c>
      <c r="AR19" s="9">
        <v>1000</v>
      </c>
      <c r="AS19" s="92">
        <f t="shared" si="15"/>
        <v>0</v>
      </c>
      <c r="AT19" s="86">
        <f t="shared" si="2"/>
        <v>0</v>
      </c>
      <c r="AU19" s="9">
        <v>1000</v>
      </c>
      <c r="AV19" s="92">
        <f>AT19/AU19</f>
        <v>0</v>
      </c>
      <c r="AW19" s="60">
        <f>'Proj. N off'!AW19+'Proj. N fac.'!AW19</f>
        <v>0</v>
      </c>
      <c r="AX19" s="60">
        <v>1000</v>
      </c>
      <c r="AY19" s="60">
        <f t="shared" si="17"/>
        <v>0</v>
      </c>
      <c r="AZ19" s="60">
        <f>'Proj. N off'!AZ19+'Proj. N fac.'!AZ19</f>
        <v>0</v>
      </c>
      <c r="BA19" s="60">
        <v>1000</v>
      </c>
      <c r="BB19" s="60">
        <f t="shared" si="18"/>
        <v>0</v>
      </c>
      <c r="BC19" s="60">
        <f>'Proj. N off'!BC19+'Proj. N fac.'!BC19</f>
        <v>0</v>
      </c>
      <c r="BD19" s="60">
        <v>1000</v>
      </c>
      <c r="BE19" s="60">
        <f t="shared" si="19"/>
        <v>0</v>
      </c>
      <c r="BF19" s="61">
        <f>'Proj. N off'!BF19+'Proj. N fac.'!BF19</f>
        <v>0</v>
      </c>
      <c r="BG19" s="60">
        <v>1000</v>
      </c>
      <c r="BH19" s="60">
        <f t="shared" si="20"/>
        <v>0</v>
      </c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</row>
    <row r="20" spans="1:78" s="5" customFormat="1" ht="20.100000000000001" customHeight="1">
      <c r="A20" s="12">
        <v>14</v>
      </c>
      <c r="B20" s="6">
        <v>51313</v>
      </c>
      <c r="C20" s="73" t="s">
        <v>11</v>
      </c>
      <c r="D20" s="9">
        <f>'Proj. N off'!D20+'Proj. N fac.'!D20</f>
        <v>0</v>
      </c>
      <c r="E20" s="9">
        <v>1000</v>
      </c>
      <c r="F20" s="9">
        <f t="shared" si="3"/>
        <v>0</v>
      </c>
      <c r="G20" s="9">
        <f>'Proj. N off'!G20+'Proj. N fac.'!G20</f>
        <v>0</v>
      </c>
      <c r="H20" s="9">
        <v>1000</v>
      </c>
      <c r="I20" s="9">
        <f t="shared" si="4"/>
        <v>0</v>
      </c>
      <c r="J20" s="9">
        <f>'Proj. N off'!J20+'Proj. N fac.'!J20</f>
        <v>0</v>
      </c>
      <c r="K20" s="9">
        <v>1000</v>
      </c>
      <c r="L20" s="9">
        <f t="shared" si="5"/>
        <v>0</v>
      </c>
      <c r="M20" s="13">
        <f>'Proj. N off'!M20+'Proj. N fac.'!M20</f>
        <v>0</v>
      </c>
      <c r="N20" s="9">
        <v>1000</v>
      </c>
      <c r="O20" s="9">
        <f t="shared" si="6"/>
        <v>0</v>
      </c>
      <c r="P20" s="9">
        <f>'Proj. N off'!P20+'Proj. N fac.'!P20</f>
        <v>0</v>
      </c>
      <c r="Q20" s="9">
        <v>1000</v>
      </c>
      <c r="R20" s="9">
        <f t="shared" si="7"/>
        <v>0</v>
      </c>
      <c r="S20" s="13">
        <f>'Proj. N off'!S20+'Proj. N fac.'!S20</f>
        <v>0</v>
      </c>
      <c r="T20" s="9">
        <v>1000</v>
      </c>
      <c r="U20" s="92">
        <f t="shared" si="8"/>
        <v>0</v>
      </c>
      <c r="V20" s="86">
        <f t="shared" si="0"/>
        <v>0</v>
      </c>
      <c r="W20" s="9">
        <v>1000</v>
      </c>
      <c r="X20" s="92">
        <f t="shared" si="21"/>
        <v>0</v>
      </c>
      <c r="Y20" s="86">
        <f>'Proj. N off'!Y20+'Proj. N fac.'!Y20</f>
        <v>0</v>
      </c>
      <c r="Z20" s="9">
        <v>1000</v>
      </c>
      <c r="AA20" s="9">
        <f t="shared" si="9"/>
        <v>0</v>
      </c>
      <c r="AB20" s="9">
        <f>'Proj. N off'!AB20+'Proj. N fac.'!AB20</f>
        <v>0</v>
      </c>
      <c r="AC20" s="9">
        <v>1000</v>
      </c>
      <c r="AD20" s="9">
        <f t="shared" si="10"/>
        <v>0</v>
      </c>
      <c r="AE20" s="9">
        <f>'Proj. N off'!AE20+'Proj. N fac.'!AE20</f>
        <v>0</v>
      </c>
      <c r="AF20" s="9">
        <v>1000</v>
      </c>
      <c r="AG20" s="9">
        <f t="shared" si="11"/>
        <v>0</v>
      </c>
      <c r="AH20" s="13">
        <f>'Proj. N off'!AH20+'Proj. N fac.'!AH20</f>
        <v>0</v>
      </c>
      <c r="AI20" s="9">
        <v>1000</v>
      </c>
      <c r="AJ20" s="9">
        <f t="shared" si="12"/>
        <v>0</v>
      </c>
      <c r="AK20" s="47">
        <f>'Proj. N off'!AK20+'Proj. N fac.'!AK20</f>
        <v>0</v>
      </c>
      <c r="AL20" s="9">
        <v>1000</v>
      </c>
      <c r="AM20" s="9">
        <f t="shared" si="13"/>
        <v>0</v>
      </c>
      <c r="AN20" s="47">
        <f>'Proj. N off'!AN20+'Proj. N fac.'!AN20</f>
        <v>0</v>
      </c>
      <c r="AO20" s="9">
        <v>1000</v>
      </c>
      <c r="AP20" s="92">
        <f t="shared" si="14"/>
        <v>0</v>
      </c>
      <c r="AQ20" s="86">
        <f t="shared" si="1"/>
        <v>0</v>
      </c>
      <c r="AR20" s="9">
        <v>1000</v>
      </c>
      <c r="AS20" s="92">
        <f t="shared" si="15"/>
        <v>0</v>
      </c>
      <c r="AT20" s="86">
        <f t="shared" si="2"/>
        <v>0</v>
      </c>
      <c r="AU20" s="9">
        <v>1000</v>
      </c>
      <c r="AV20" s="92">
        <f t="shared" si="16"/>
        <v>0</v>
      </c>
      <c r="AW20" s="60">
        <f>'Proj. N off'!AW20+'Proj. N fac.'!AW20</f>
        <v>0</v>
      </c>
      <c r="AX20" s="60">
        <v>1000</v>
      </c>
      <c r="AY20" s="60">
        <f t="shared" si="17"/>
        <v>0</v>
      </c>
      <c r="AZ20" s="60">
        <f>'Proj. N off'!AZ20+'Proj. N fac.'!AZ20</f>
        <v>0</v>
      </c>
      <c r="BA20" s="60">
        <v>1000</v>
      </c>
      <c r="BB20" s="60">
        <f t="shared" si="18"/>
        <v>0</v>
      </c>
      <c r="BC20" s="60">
        <f>'Proj. N off'!BC20+'Proj. N fac.'!BC20</f>
        <v>0</v>
      </c>
      <c r="BD20" s="60">
        <v>1000</v>
      </c>
      <c r="BE20" s="60">
        <f t="shared" si="19"/>
        <v>0</v>
      </c>
      <c r="BF20" s="61">
        <f>'Proj. N off'!BF20+'Proj. N fac.'!BF20</f>
        <v>0</v>
      </c>
      <c r="BG20" s="60">
        <v>1000</v>
      </c>
      <c r="BH20" s="60">
        <f t="shared" si="20"/>
        <v>0</v>
      </c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</row>
    <row r="21" spans="1:78" s="5" customFormat="1" ht="20.100000000000001" customHeight="1">
      <c r="A21" s="11">
        <v>15</v>
      </c>
      <c r="B21" s="6">
        <v>51314</v>
      </c>
      <c r="C21" s="73" t="s">
        <v>12</v>
      </c>
      <c r="D21" s="9">
        <f>'Proj. N off'!D21+'Proj. N fac.'!D21</f>
        <v>0</v>
      </c>
      <c r="E21" s="9">
        <v>1000</v>
      </c>
      <c r="F21" s="9">
        <f t="shared" si="3"/>
        <v>0</v>
      </c>
      <c r="G21" s="9">
        <f>'Proj. N off'!G21+'Proj. N fac.'!G21</f>
        <v>0</v>
      </c>
      <c r="H21" s="9">
        <v>1000</v>
      </c>
      <c r="I21" s="9">
        <f t="shared" si="4"/>
        <v>0</v>
      </c>
      <c r="J21" s="9">
        <f>'Proj. N off'!J21+'Proj. N fac.'!J21</f>
        <v>0</v>
      </c>
      <c r="K21" s="9">
        <v>1000</v>
      </c>
      <c r="L21" s="9">
        <f t="shared" si="5"/>
        <v>0</v>
      </c>
      <c r="M21" s="13">
        <f>'Proj. N off'!M21+'Proj. N fac.'!M21</f>
        <v>0</v>
      </c>
      <c r="N21" s="9">
        <v>1000</v>
      </c>
      <c r="O21" s="9">
        <f t="shared" si="6"/>
        <v>0</v>
      </c>
      <c r="P21" s="9">
        <f>'Proj. N off'!P21+'Proj. N fac.'!P21</f>
        <v>0</v>
      </c>
      <c r="Q21" s="9">
        <v>1000</v>
      </c>
      <c r="R21" s="9">
        <f t="shared" si="7"/>
        <v>0</v>
      </c>
      <c r="S21" s="13">
        <f>'Proj. N off'!S21+'Proj. N fac.'!S21</f>
        <v>0</v>
      </c>
      <c r="T21" s="9">
        <v>1000</v>
      </c>
      <c r="U21" s="92">
        <f t="shared" si="8"/>
        <v>0</v>
      </c>
      <c r="V21" s="86">
        <f t="shared" si="0"/>
        <v>0</v>
      </c>
      <c r="W21" s="9">
        <v>1000</v>
      </c>
      <c r="X21" s="92">
        <f t="shared" si="21"/>
        <v>0</v>
      </c>
      <c r="Y21" s="86">
        <f>'Proj. N off'!Y21+'Proj. N fac.'!Y21</f>
        <v>0</v>
      </c>
      <c r="Z21" s="9">
        <v>1000</v>
      </c>
      <c r="AA21" s="9">
        <f t="shared" si="9"/>
        <v>0</v>
      </c>
      <c r="AB21" s="9">
        <f>'Proj. N off'!AB21+'Proj. N fac.'!AB21</f>
        <v>0</v>
      </c>
      <c r="AC21" s="9">
        <v>1000</v>
      </c>
      <c r="AD21" s="9">
        <f t="shared" si="10"/>
        <v>0</v>
      </c>
      <c r="AE21" s="9">
        <f>'Proj. N off'!AE21+'Proj. N fac.'!AE21</f>
        <v>0</v>
      </c>
      <c r="AF21" s="9">
        <v>1000</v>
      </c>
      <c r="AG21" s="9">
        <f t="shared" si="11"/>
        <v>0</v>
      </c>
      <c r="AH21" s="13">
        <f>'Proj. N off'!AH21+'Proj. N fac.'!AH21</f>
        <v>0</v>
      </c>
      <c r="AI21" s="9">
        <v>1000</v>
      </c>
      <c r="AJ21" s="9">
        <f t="shared" si="12"/>
        <v>0</v>
      </c>
      <c r="AK21" s="47">
        <f>'Proj. N off'!AK21+'Proj. N fac.'!AK21</f>
        <v>0</v>
      </c>
      <c r="AL21" s="9">
        <v>1000</v>
      </c>
      <c r="AM21" s="9">
        <f t="shared" si="13"/>
        <v>0</v>
      </c>
      <c r="AN21" s="47">
        <f>'Proj. N off'!AN21+'Proj. N fac.'!AN21</f>
        <v>0</v>
      </c>
      <c r="AO21" s="9">
        <v>1000</v>
      </c>
      <c r="AP21" s="92">
        <f t="shared" si="14"/>
        <v>0</v>
      </c>
      <c r="AQ21" s="86">
        <f t="shared" si="1"/>
        <v>0</v>
      </c>
      <c r="AR21" s="9">
        <v>1000</v>
      </c>
      <c r="AS21" s="92">
        <f t="shared" si="15"/>
        <v>0</v>
      </c>
      <c r="AT21" s="86">
        <f t="shared" si="2"/>
        <v>0</v>
      </c>
      <c r="AU21" s="9">
        <v>1000</v>
      </c>
      <c r="AV21" s="92">
        <f t="shared" si="16"/>
        <v>0</v>
      </c>
      <c r="AW21" s="60">
        <f>'Proj. N off'!AW21+'Proj. N fac.'!AW21</f>
        <v>0</v>
      </c>
      <c r="AX21" s="60">
        <v>1000</v>
      </c>
      <c r="AY21" s="60">
        <f t="shared" si="17"/>
        <v>0</v>
      </c>
      <c r="AZ21" s="60">
        <f>'Proj. N off'!AZ21+'Proj. N fac.'!AZ21</f>
        <v>0</v>
      </c>
      <c r="BA21" s="60">
        <v>1000</v>
      </c>
      <c r="BB21" s="60">
        <f t="shared" si="18"/>
        <v>0</v>
      </c>
      <c r="BC21" s="60">
        <f>'Proj. N off'!BC21+'Proj. N fac.'!BC21</f>
        <v>0</v>
      </c>
      <c r="BD21" s="60">
        <v>1000</v>
      </c>
      <c r="BE21" s="60">
        <f t="shared" si="19"/>
        <v>0</v>
      </c>
      <c r="BF21" s="60">
        <f>'Proj. N off'!BF21+'Proj. N fac.'!BF21</f>
        <v>0</v>
      </c>
      <c r="BG21" s="60">
        <v>1000</v>
      </c>
      <c r="BH21" s="60">
        <f t="shared" si="20"/>
        <v>0</v>
      </c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</row>
    <row r="22" spans="1:78" s="5" customFormat="1" ht="20.100000000000001" customHeight="1">
      <c r="A22" s="12">
        <v>16</v>
      </c>
      <c r="B22" s="6">
        <v>51315</v>
      </c>
      <c r="C22" s="73" t="s">
        <v>59</v>
      </c>
      <c r="D22" s="9">
        <f>'Proj. N off'!D22+'Proj. N fac.'!D22</f>
        <v>0</v>
      </c>
      <c r="E22" s="9">
        <v>1000</v>
      </c>
      <c r="F22" s="9">
        <f t="shared" si="3"/>
        <v>0</v>
      </c>
      <c r="G22" s="9">
        <f>'Proj. N off'!G22+'Proj. N fac.'!G22</f>
        <v>0</v>
      </c>
      <c r="H22" s="9">
        <v>1000</v>
      </c>
      <c r="I22" s="9">
        <f t="shared" si="4"/>
        <v>0</v>
      </c>
      <c r="J22" s="9">
        <f>'Proj. N off'!J22+'Proj. N fac.'!J22</f>
        <v>0</v>
      </c>
      <c r="K22" s="9">
        <v>1000</v>
      </c>
      <c r="L22" s="9">
        <f t="shared" si="5"/>
        <v>0</v>
      </c>
      <c r="M22" s="13">
        <f>'Proj. N off'!M22+'Proj. N fac.'!M22</f>
        <v>0</v>
      </c>
      <c r="N22" s="9">
        <v>1000</v>
      </c>
      <c r="O22" s="9">
        <f t="shared" si="6"/>
        <v>0</v>
      </c>
      <c r="P22" s="9">
        <f>'Proj. N off'!P22+'Proj. N fac.'!P22</f>
        <v>0</v>
      </c>
      <c r="Q22" s="9">
        <v>1000</v>
      </c>
      <c r="R22" s="9">
        <f t="shared" si="7"/>
        <v>0</v>
      </c>
      <c r="S22" s="13">
        <f>'Proj. N off'!S22+'Proj. N fac.'!S22</f>
        <v>0</v>
      </c>
      <c r="T22" s="9">
        <v>1000</v>
      </c>
      <c r="U22" s="92">
        <f t="shared" si="8"/>
        <v>0</v>
      </c>
      <c r="V22" s="86">
        <f t="shared" si="0"/>
        <v>0</v>
      </c>
      <c r="W22" s="9">
        <v>1000</v>
      </c>
      <c r="X22" s="92">
        <f t="shared" si="21"/>
        <v>0</v>
      </c>
      <c r="Y22" s="86">
        <f>'Proj. N off'!Y22+'Proj. N fac.'!Y22</f>
        <v>0</v>
      </c>
      <c r="Z22" s="9">
        <v>1000</v>
      </c>
      <c r="AA22" s="9">
        <f t="shared" si="9"/>
        <v>0</v>
      </c>
      <c r="AB22" s="9">
        <f>'Proj. N off'!AB22+'Proj. N fac.'!AB22</f>
        <v>0</v>
      </c>
      <c r="AC22" s="9">
        <v>1000</v>
      </c>
      <c r="AD22" s="9">
        <f t="shared" si="10"/>
        <v>0</v>
      </c>
      <c r="AE22" s="9">
        <f>'Proj. N off'!AE22+'Proj. N fac.'!AE22</f>
        <v>0</v>
      </c>
      <c r="AF22" s="9">
        <v>1000</v>
      </c>
      <c r="AG22" s="9">
        <f t="shared" si="11"/>
        <v>0</v>
      </c>
      <c r="AH22" s="13">
        <f>'Proj. N off'!AH22+'Proj. N fac.'!AH22</f>
        <v>0</v>
      </c>
      <c r="AI22" s="9">
        <v>1000</v>
      </c>
      <c r="AJ22" s="9">
        <f t="shared" si="12"/>
        <v>0</v>
      </c>
      <c r="AK22" s="47">
        <f>'Proj. N off'!AK22+'Proj. N fac.'!AK22</f>
        <v>0</v>
      </c>
      <c r="AL22" s="9">
        <v>1000</v>
      </c>
      <c r="AM22" s="9">
        <f t="shared" si="13"/>
        <v>0</v>
      </c>
      <c r="AN22" s="47">
        <f>'Proj. N off'!AN22+'Proj. N fac.'!AN22</f>
        <v>0</v>
      </c>
      <c r="AO22" s="9">
        <v>1000</v>
      </c>
      <c r="AP22" s="92">
        <f t="shared" si="14"/>
        <v>0</v>
      </c>
      <c r="AQ22" s="86">
        <f t="shared" si="1"/>
        <v>0</v>
      </c>
      <c r="AR22" s="9">
        <v>1000</v>
      </c>
      <c r="AS22" s="92">
        <f t="shared" si="15"/>
        <v>0</v>
      </c>
      <c r="AT22" s="86">
        <f t="shared" si="2"/>
        <v>0</v>
      </c>
      <c r="AU22" s="9">
        <v>1000</v>
      </c>
      <c r="AV22" s="92">
        <f t="shared" si="16"/>
        <v>0</v>
      </c>
      <c r="AW22" s="60">
        <f>'Proj. N off'!AW22+'Proj. N fac.'!AW22</f>
        <v>0</v>
      </c>
      <c r="AX22" s="60">
        <v>1000</v>
      </c>
      <c r="AY22" s="60">
        <f t="shared" si="17"/>
        <v>0</v>
      </c>
      <c r="AZ22" s="60">
        <f>'Proj. N off'!AZ22+'Proj. N fac.'!AZ22</f>
        <v>0</v>
      </c>
      <c r="BA22" s="60">
        <v>1000</v>
      </c>
      <c r="BB22" s="60">
        <f t="shared" si="18"/>
        <v>0</v>
      </c>
      <c r="BC22" s="60">
        <f>'Proj. N off'!BC22+'Proj. N fac.'!BC22</f>
        <v>0</v>
      </c>
      <c r="BD22" s="60">
        <v>1000</v>
      </c>
      <c r="BE22" s="60">
        <f t="shared" si="19"/>
        <v>0</v>
      </c>
      <c r="BF22" s="61">
        <f>'Proj. N off'!BF22+'Proj. N fac.'!BF22</f>
        <v>0</v>
      </c>
      <c r="BG22" s="60">
        <v>1000</v>
      </c>
      <c r="BH22" s="60">
        <f t="shared" si="20"/>
        <v>0</v>
      </c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</row>
    <row r="23" spans="1:78" s="5" customFormat="1" ht="20.100000000000001" customHeight="1">
      <c r="A23" s="11">
        <v>17</v>
      </c>
      <c r="B23" s="6">
        <v>51399</v>
      </c>
      <c r="C23" s="73" t="s">
        <v>13</v>
      </c>
      <c r="D23" s="9">
        <f>'Proj. N off'!D23+'Proj. N fac.'!D23</f>
        <v>0</v>
      </c>
      <c r="E23" s="9">
        <v>1000</v>
      </c>
      <c r="F23" s="9">
        <f t="shared" si="3"/>
        <v>0</v>
      </c>
      <c r="G23" s="9">
        <f>'Proj. N off'!G23+'Proj. N fac.'!G23</f>
        <v>0</v>
      </c>
      <c r="H23" s="9">
        <v>1000</v>
      </c>
      <c r="I23" s="9">
        <f t="shared" si="4"/>
        <v>0</v>
      </c>
      <c r="J23" s="9">
        <f>'Proj. N off'!J23+'Proj. N fac.'!J23</f>
        <v>0</v>
      </c>
      <c r="K23" s="9">
        <v>1000</v>
      </c>
      <c r="L23" s="9">
        <f t="shared" si="5"/>
        <v>0</v>
      </c>
      <c r="M23" s="13">
        <f>'Proj. N off'!M23+'Proj. N fac.'!M23</f>
        <v>0</v>
      </c>
      <c r="N23" s="9">
        <v>1000</v>
      </c>
      <c r="O23" s="9">
        <f t="shared" si="6"/>
        <v>0</v>
      </c>
      <c r="P23" s="9">
        <f>'Proj. N off'!P23+'Proj. N fac.'!P23</f>
        <v>0</v>
      </c>
      <c r="Q23" s="9">
        <v>1000</v>
      </c>
      <c r="R23" s="9">
        <f t="shared" si="7"/>
        <v>0</v>
      </c>
      <c r="S23" s="13">
        <f>'Proj. N off'!S23+'Proj. N fac.'!S23</f>
        <v>0</v>
      </c>
      <c r="T23" s="9">
        <v>1000</v>
      </c>
      <c r="U23" s="92">
        <f t="shared" si="8"/>
        <v>0</v>
      </c>
      <c r="V23" s="86">
        <f t="shared" si="0"/>
        <v>0</v>
      </c>
      <c r="W23" s="9">
        <v>1000</v>
      </c>
      <c r="X23" s="92">
        <f t="shared" si="21"/>
        <v>0</v>
      </c>
      <c r="Y23" s="86">
        <f>'Proj. N off'!Y23+'Proj. N fac.'!Y23</f>
        <v>0</v>
      </c>
      <c r="Z23" s="9">
        <v>1000</v>
      </c>
      <c r="AA23" s="9">
        <f t="shared" si="9"/>
        <v>0</v>
      </c>
      <c r="AB23" s="9">
        <f>'Proj. N off'!AB23+'Proj. N fac.'!AB23</f>
        <v>0</v>
      </c>
      <c r="AC23" s="9">
        <v>1000</v>
      </c>
      <c r="AD23" s="9">
        <f t="shared" si="10"/>
        <v>0</v>
      </c>
      <c r="AE23" s="9">
        <f>'Proj. N off'!AE23+'Proj. N fac.'!AE23</f>
        <v>0</v>
      </c>
      <c r="AF23" s="9">
        <v>1000</v>
      </c>
      <c r="AG23" s="9">
        <f t="shared" si="11"/>
        <v>0</v>
      </c>
      <c r="AH23" s="13">
        <f>'Proj. N off'!AH23+'Proj. N fac.'!AH23</f>
        <v>0</v>
      </c>
      <c r="AI23" s="9">
        <v>1000</v>
      </c>
      <c r="AJ23" s="9">
        <f t="shared" si="12"/>
        <v>0</v>
      </c>
      <c r="AK23" s="47">
        <f>'Proj. N off'!AK23+'Proj. N fac.'!AK23</f>
        <v>0</v>
      </c>
      <c r="AL23" s="9">
        <v>1000</v>
      </c>
      <c r="AM23" s="9">
        <f t="shared" si="13"/>
        <v>0</v>
      </c>
      <c r="AN23" s="47">
        <f>'Proj. N off'!AN23+'Proj. N fac.'!AN23</f>
        <v>0</v>
      </c>
      <c r="AO23" s="9">
        <v>1000</v>
      </c>
      <c r="AP23" s="92">
        <f t="shared" si="14"/>
        <v>0</v>
      </c>
      <c r="AQ23" s="86">
        <f t="shared" si="1"/>
        <v>0</v>
      </c>
      <c r="AR23" s="9">
        <v>1000</v>
      </c>
      <c r="AS23" s="92">
        <f t="shared" si="15"/>
        <v>0</v>
      </c>
      <c r="AT23" s="86">
        <f t="shared" si="2"/>
        <v>0</v>
      </c>
      <c r="AU23" s="9">
        <v>1000</v>
      </c>
      <c r="AV23" s="92">
        <f t="shared" si="16"/>
        <v>0</v>
      </c>
      <c r="AW23" s="60">
        <f>'Proj. N off'!AW23+'Proj. N fac.'!AW23</f>
        <v>0</v>
      </c>
      <c r="AX23" s="60">
        <v>1000</v>
      </c>
      <c r="AY23" s="60">
        <f t="shared" si="17"/>
        <v>0</v>
      </c>
      <c r="AZ23" s="60">
        <f>'Proj. N off'!AZ23+'Proj. N fac.'!AZ23</f>
        <v>0</v>
      </c>
      <c r="BA23" s="60">
        <v>1000</v>
      </c>
      <c r="BB23" s="60">
        <f t="shared" si="18"/>
        <v>0</v>
      </c>
      <c r="BC23" s="60">
        <f>'Proj. N off'!BC23+'Proj. N fac.'!BC23</f>
        <v>0</v>
      </c>
      <c r="BD23" s="60">
        <v>1000</v>
      </c>
      <c r="BE23" s="60">
        <f t="shared" si="19"/>
        <v>0</v>
      </c>
      <c r="BF23" s="61">
        <f>'Proj. N off'!BF23+'Proj. N fac.'!BF23</f>
        <v>0</v>
      </c>
      <c r="BG23" s="60">
        <v>1000</v>
      </c>
      <c r="BH23" s="60">
        <f t="shared" si="20"/>
        <v>0</v>
      </c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</row>
    <row r="24" spans="1:78" s="5" customFormat="1" ht="20.100000000000001" customHeight="1">
      <c r="A24" s="12">
        <v>18</v>
      </c>
      <c r="B24" s="6">
        <v>51401</v>
      </c>
      <c r="C24" s="73" t="s">
        <v>14</v>
      </c>
      <c r="D24" s="9">
        <f>'Proj. N off'!D24+'Proj. N fac.'!D24</f>
        <v>0</v>
      </c>
      <c r="E24" s="9">
        <v>1000</v>
      </c>
      <c r="F24" s="9">
        <f t="shared" si="3"/>
        <v>0</v>
      </c>
      <c r="G24" s="9">
        <f>'Proj. N off'!G24+'Proj. N fac.'!G24</f>
        <v>0</v>
      </c>
      <c r="H24" s="9">
        <v>1000</v>
      </c>
      <c r="I24" s="9">
        <f t="shared" si="4"/>
        <v>0</v>
      </c>
      <c r="J24" s="9">
        <f>'Proj. N off'!J24+'Proj. N fac.'!J24</f>
        <v>0</v>
      </c>
      <c r="K24" s="9">
        <v>1000</v>
      </c>
      <c r="L24" s="9">
        <f t="shared" si="5"/>
        <v>0</v>
      </c>
      <c r="M24" s="13">
        <f>'Proj. N off'!M24+'Proj. N fac.'!M24</f>
        <v>0</v>
      </c>
      <c r="N24" s="9">
        <v>1000</v>
      </c>
      <c r="O24" s="9">
        <f t="shared" si="6"/>
        <v>0</v>
      </c>
      <c r="P24" s="9">
        <f>'Proj. N off'!P24+'Proj. N fac.'!P24</f>
        <v>0</v>
      </c>
      <c r="Q24" s="9">
        <v>1000</v>
      </c>
      <c r="R24" s="9">
        <f t="shared" si="7"/>
        <v>0</v>
      </c>
      <c r="S24" s="13">
        <f>'Proj. N off'!S24+'Proj. N fac.'!S24</f>
        <v>0</v>
      </c>
      <c r="T24" s="9">
        <v>1000</v>
      </c>
      <c r="U24" s="92">
        <f t="shared" si="8"/>
        <v>0</v>
      </c>
      <c r="V24" s="86">
        <f t="shared" si="0"/>
        <v>0</v>
      </c>
      <c r="W24" s="9">
        <v>1000</v>
      </c>
      <c r="X24" s="92">
        <f t="shared" si="21"/>
        <v>0</v>
      </c>
      <c r="Y24" s="86">
        <f>'Proj. N off'!Y24+'Proj. N fac.'!Y24</f>
        <v>0</v>
      </c>
      <c r="Z24" s="9">
        <v>1000</v>
      </c>
      <c r="AA24" s="9">
        <f t="shared" si="9"/>
        <v>0</v>
      </c>
      <c r="AB24" s="9">
        <f>'Proj. N off'!AB24+'Proj. N fac.'!AB24</f>
        <v>0</v>
      </c>
      <c r="AC24" s="9">
        <v>1000</v>
      </c>
      <c r="AD24" s="9">
        <f t="shared" si="10"/>
        <v>0</v>
      </c>
      <c r="AE24" s="9">
        <f>'Proj. N off'!AE24+'Proj. N fac.'!AE24</f>
        <v>0</v>
      </c>
      <c r="AF24" s="9">
        <v>1000</v>
      </c>
      <c r="AG24" s="9">
        <f t="shared" si="11"/>
        <v>0</v>
      </c>
      <c r="AH24" s="13">
        <f>'Proj. N off'!AH24+'Proj. N fac.'!AH24</f>
        <v>0</v>
      </c>
      <c r="AI24" s="9">
        <v>1000</v>
      </c>
      <c r="AJ24" s="9">
        <f t="shared" si="12"/>
        <v>0</v>
      </c>
      <c r="AK24" s="47">
        <f>'Proj. N off'!AK24+'Proj. N fac.'!AK24</f>
        <v>0</v>
      </c>
      <c r="AL24" s="9">
        <v>1000</v>
      </c>
      <c r="AM24" s="9">
        <f t="shared" si="13"/>
        <v>0</v>
      </c>
      <c r="AN24" s="47">
        <f>'Proj. N off'!AN24+'Proj. N fac.'!AN24</f>
        <v>0</v>
      </c>
      <c r="AO24" s="9">
        <v>1000</v>
      </c>
      <c r="AP24" s="92">
        <f t="shared" si="14"/>
        <v>0</v>
      </c>
      <c r="AQ24" s="86">
        <f t="shared" si="1"/>
        <v>0</v>
      </c>
      <c r="AR24" s="9">
        <v>1000</v>
      </c>
      <c r="AS24" s="92">
        <f t="shared" si="15"/>
        <v>0</v>
      </c>
      <c r="AT24" s="86">
        <f t="shared" si="2"/>
        <v>0</v>
      </c>
      <c r="AU24" s="9">
        <v>1000</v>
      </c>
      <c r="AV24" s="92">
        <f t="shared" si="16"/>
        <v>0</v>
      </c>
      <c r="AW24" s="60">
        <f>'Proj. N off'!AW24+'Proj. N fac.'!AW24</f>
        <v>0</v>
      </c>
      <c r="AX24" s="60">
        <v>1000</v>
      </c>
      <c r="AY24" s="60">
        <f t="shared" si="17"/>
        <v>0</v>
      </c>
      <c r="AZ24" s="60">
        <f>'Proj. N off'!AZ24+'Proj. N fac.'!AZ24</f>
        <v>0</v>
      </c>
      <c r="BA24" s="60">
        <v>1000</v>
      </c>
      <c r="BB24" s="60">
        <f t="shared" si="18"/>
        <v>0</v>
      </c>
      <c r="BC24" s="60">
        <f>'Proj. N off'!BC24+'Proj. N fac.'!BC24</f>
        <v>0</v>
      </c>
      <c r="BD24" s="60">
        <v>1000</v>
      </c>
      <c r="BE24" s="60">
        <f t="shared" si="19"/>
        <v>0</v>
      </c>
      <c r="BF24" s="61">
        <f>'Proj. N off'!BF24+'Proj. N fac.'!BF24</f>
        <v>0</v>
      </c>
      <c r="BG24" s="60">
        <v>1000</v>
      </c>
      <c r="BH24" s="60">
        <f t="shared" si="20"/>
        <v>0</v>
      </c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</row>
    <row r="25" spans="1:78" s="5" customFormat="1" ht="20.100000000000001" customHeight="1">
      <c r="A25" s="11">
        <v>19</v>
      </c>
      <c r="B25" s="6">
        <v>51402</v>
      </c>
      <c r="C25" s="73" t="s">
        <v>15</v>
      </c>
      <c r="D25" s="9">
        <f>'Proj. N off'!D25+'Proj. N fac.'!D25</f>
        <v>0</v>
      </c>
      <c r="E25" s="9">
        <v>1000</v>
      </c>
      <c r="F25" s="9">
        <f t="shared" si="3"/>
        <v>0</v>
      </c>
      <c r="G25" s="9">
        <f>'Proj. N off'!G25+'Proj. N fac.'!G25</f>
        <v>0</v>
      </c>
      <c r="H25" s="9">
        <v>1000</v>
      </c>
      <c r="I25" s="9">
        <f t="shared" si="4"/>
        <v>0</v>
      </c>
      <c r="J25" s="9">
        <f>'Proj. N off'!J25+'Proj. N fac.'!J25</f>
        <v>0</v>
      </c>
      <c r="K25" s="9">
        <v>1000</v>
      </c>
      <c r="L25" s="9">
        <f t="shared" si="5"/>
        <v>0</v>
      </c>
      <c r="M25" s="13">
        <f>'Proj. N off'!M25+'Proj. N fac.'!M25</f>
        <v>0</v>
      </c>
      <c r="N25" s="9">
        <v>1000</v>
      </c>
      <c r="O25" s="9">
        <f t="shared" si="6"/>
        <v>0</v>
      </c>
      <c r="P25" s="9">
        <f>'Proj. N off'!P25+'Proj. N fac.'!P25</f>
        <v>0</v>
      </c>
      <c r="Q25" s="9">
        <v>1000</v>
      </c>
      <c r="R25" s="9">
        <f t="shared" si="7"/>
        <v>0</v>
      </c>
      <c r="S25" s="13">
        <f>'Proj. N off'!S25+'Proj. N fac.'!S25</f>
        <v>0</v>
      </c>
      <c r="T25" s="9">
        <v>1000</v>
      </c>
      <c r="U25" s="92">
        <f t="shared" si="8"/>
        <v>0</v>
      </c>
      <c r="V25" s="86">
        <f t="shared" si="0"/>
        <v>0</v>
      </c>
      <c r="W25" s="9">
        <v>1000</v>
      </c>
      <c r="X25" s="92">
        <f t="shared" si="21"/>
        <v>0</v>
      </c>
      <c r="Y25" s="86">
        <f>'Proj. N off'!Y25+'Proj. N fac.'!Y25</f>
        <v>0</v>
      </c>
      <c r="Z25" s="9">
        <v>1000</v>
      </c>
      <c r="AA25" s="9">
        <f t="shared" si="9"/>
        <v>0</v>
      </c>
      <c r="AB25" s="9">
        <f>'Proj. N off'!AB25+'Proj. N fac.'!AB25</f>
        <v>0</v>
      </c>
      <c r="AC25" s="9">
        <v>1000</v>
      </c>
      <c r="AD25" s="9">
        <f t="shared" si="10"/>
        <v>0</v>
      </c>
      <c r="AE25" s="9">
        <f>'Proj. N off'!AE25+'Proj. N fac.'!AE25</f>
        <v>0</v>
      </c>
      <c r="AF25" s="9">
        <v>1000</v>
      </c>
      <c r="AG25" s="9">
        <f t="shared" si="11"/>
        <v>0</v>
      </c>
      <c r="AH25" s="13">
        <f>'Proj. N off'!AH25+'Proj. N fac.'!AH25</f>
        <v>0</v>
      </c>
      <c r="AI25" s="9">
        <v>1000</v>
      </c>
      <c r="AJ25" s="9">
        <f t="shared" si="12"/>
        <v>0</v>
      </c>
      <c r="AK25" s="47">
        <f>'Proj. N off'!AK25+'Proj. N fac.'!AK25</f>
        <v>0</v>
      </c>
      <c r="AL25" s="9">
        <v>1000</v>
      </c>
      <c r="AM25" s="9">
        <f t="shared" si="13"/>
        <v>0</v>
      </c>
      <c r="AN25" s="47">
        <f>'Proj. N off'!AN25+'Proj. N fac.'!AN25</f>
        <v>0</v>
      </c>
      <c r="AO25" s="9">
        <v>1000</v>
      </c>
      <c r="AP25" s="92">
        <f t="shared" si="14"/>
        <v>0</v>
      </c>
      <c r="AQ25" s="86">
        <f t="shared" si="1"/>
        <v>0</v>
      </c>
      <c r="AR25" s="9">
        <v>1000</v>
      </c>
      <c r="AS25" s="92">
        <f t="shared" si="15"/>
        <v>0</v>
      </c>
      <c r="AT25" s="86">
        <f t="shared" si="2"/>
        <v>0</v>
      </c>
      <c r="AU25" s="9">
        <v>1000</v>
      </c>
      <c r="AV25" s="92">
        <f t="shared" si="16"/>
        <v>0</v>
      </c>
      <c r="AW25" s="60">
        <f>'Proj. N off'!AW25+'Proj. N fac.'!AW25</f>
        <v>0</v>
      </c>
      <c r="AX25" s="60">
        <v>1000</v>
      </c>
      <c r="AY25" s="60">
        <f t="shared" si="17"/>
        <v>0</v>
      </c>
      <c r="AZ25" s="60">
        <f>'Proj. N off'!AZ25+'Proj. N fac.'!AZ25</f>
        <v>0</v>
      </c>
      <c r="BA25" s="60">
        <v>1000</v>
      </c>
      <c r="BB25" s="60">
        <f t="shared" si="18"/>
        <v>0</v>
      </c>
      <c r="BC25" s="60">
        <f>'Proj. N off'!BC25+'Proj. N fac.'!BC25</f>
        <v>0</v>
      </c>
      <c r="BD25" s="60">
        <v>1000</v>
      </c>
      <c r="BE25" s="60">
        <f t="shared" si="19"/>
        <v>0</v>
      </c>
      <c r="BF25" s="61">
        <f>'Proj. N off'!BF25+'Proj. N fac.'!BF25</f>
        <v>0</v>
      </c>
      <c r="BG25" s="60">
        <v>1000</v>
      </c>
      <c r="BH25" s="60">
        <f t="shared" si="20"/>
        <v>0</v>
      </c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</row>
    <row r="26" spans="1:78" s="5" customFormat="1" ht="20.100000000000001" customHeight="1">
      <c r="A26" s="12">
        <v>20</v>
      </c>
      <c r="B26" s="6">
        <v>51403</v>
      </c>
      <c r="C26" s="73" t="s">
        <v>16</v>
      </c>
      <c r="D26" s="9">
        <f>'Proj. N off'!D26+'Proj. N fac.'!D26</f>
        <v>0</v>
      </c>
      <c r="E26" s="9">
        <v>1000</v>
      </c>
      <c r="F26" s="9">
        <f t="shared" si="3"/>
        <v>0</v>
      </c>
      <c r="G26" s="9">
        <f>'Proj. N off'!G26+'Proj. N fac.'!G26</f>
        <v>0</v>
      </c>
      <c r="H26" s="9">
        <v>1000</v>
      </c>
      <c r="I26" s="9">
        <f t="shared" si="4"/>
        <v>0</v>
      </c>
      <c r="J26" s="9">
        <f>'Proj. N off'!J26+'Proj. N fac.'!J26</f>
        <v>0</v>
      </c>
      <c r="K26" s="9">
        <v>1000</v>
      </c>
      <c r="L26" s="9">
        <f t="shared" si="5"/>
        <v>0</v>
      </c>
      <c r="M26" s="13">
        <f>'Proj. N off'!M26+'Proj. N fac.'!M26</f>
        <v>0</v>
      </c>
      <c r="N26" s="9">
        <v>1000</v>
      </c>
      <c r="O26" s="9">
        <f t="shared" si="6"/>
        <v>0</v>
      </c>
      <c r="P26" s="9">
        <f>'Proj. N off'!P26+'Proj. N fac.'!P26</f>
        <v>0</v>
      </c>
      <c r="Q26" s="9">
        <v>1000</v>
      </c>
      <c r="R26" s="9">
        <f t="shared" si="7"/>
        <v>0</v>
      </c>
      <c r="S26" s="13">
        <f>'Proj. N off'!S26+'Proj. N fac.'!S26</f>
        <v>0</v>
      </c>
      <c r="T26" s="9">
        <v>1000</v>
      </c>
      <c r="U26" s="92">
        <f t="shared" si="8"/>
        <v>0</v>
      </c>
      <c r="V26" s="86">
        <f t="shared" si="0"/>
        <v>0</v>
      </c>
      <c r="W26" s="9">
        <v>1000</v>
      </c>
      <c r="X26" s="92">
        <f t="shared" si="21"/>
        <v>0</v>
      </c>
      <c r="Y26" s="86">
        <f>'Proj. N off'!Y26+'Proj. N fac.'!Y26</f>
        <v>0</v>
      </c>
      <c r="Z26" s="9">
        <v>1000</v>
      </c>
      <c r="AA26" s="9">
        <f t="shared" si="9"/>
        <v>0</v>
      </c>
      <c r="AB26" s="9">
        <f>'Proj. N off'!AB26+'Proj. N fac.'!AB26</f>
        <v>0</v>
      </c>
      <c r="AC26" s="9">
        <v>1000</v>
      </c>
      <c r="AD26" s="9">
        <f t="shared" si="10"/>
        <v>0</v>
      </c>
      <c r="AE26" s="9">
        <f>'Proj. N off'!AE26+'Proj. N fac.'!AE26</f>
        <v>0</v>
      </c>
      <c r="AF26" s="9">
        <v>1000</v>
      </c>
      <c r="AG26" s="9">
        <f t="shared" si="11"/>
        <v>0</v>
      </c>
      <c r="AH26" s="13">
        <f>'Proj. N off'!AH26+'Proj. N fac.'!AH26</f>
        <v>0</v>
      </c>
      <c r="AI26" s="9">
        <v>1000</v>
      </c>
      <c r="AJ26" s="9">
        <f t="shared" si="12"/>
        <v>0</v>
      </c>
      <c r="AK26" s="47">
        <f>'Proj. N off'!AK26+'Proj. N fac.'!AK26</f>
        <v>0</v>
      </c>
      <c r="AL26" s="9">
        <v>1000</v>
      </c>
      <c r="AM26" s="9">
        <f t="shared" si="13"/>
        <v>0</v>
      </c>
      <c r="AN26" s="47">
        <f>'Proj. N off'!AN26+'Proj. N fac.'!AN26</f>
        <v>0</v>
      </c>
      <c r="AO26" s="9">
        <v>1000</v>
      </c>
      <c r="AP26" s="92">
        <f t="shared" si="14"/>
        <v>0</v>
      </c>
      <c r="AQ26" s="86">
        <f t="shared" si="1"/>
        <v>0</v>
      </c>
      <c r="AR26" s="9">
        <v>1000</v>
      </c>
      <c r="AS26" s="92">
        <f t="shared" si="15"/>
        <v>0</v>
      </c>
      <c r="AT26" s="86">
        <f t="shared" si="2"/>
        <v>0</v>
      </c>
      <c r="AU26" s="9">
        <v>1000</v>
      </c>
      <c r="AV26" s="92">
        <f t="shared" si="16"/>
        <v>0</v>
      </c>
      <c r="AW26" s="60">
        <f>'Proj. N off'!AW26+'Proj. N fac.'!AW26</f>
        <v>0</v>
      </c>
      <c r="AX26" s="60">
        <v>1000</v>
      </c>
      <c r="AY26" s="60">
        <f t="shared" si="17"/>
        <v>0</v>
      </c>
      <c r="AZ26" s="60">
        <f>'Proj. N off'!AZ26+'Proj. N fac.'!AZ26</f>
        <v>0</v>
      </c>
      <c r="BA26" s="60">
        <v>1000</v>
      </c>
      <c r="BB26" s="60">
        <f t="shared" si="18"/>
        <v>0</v>
      </c>
      <c r="BC26" s="60">
        <f>'Proj. N off'!BC26+'Proj. N fac.'!BC26</f>
        <v>0</v>
      </c>
      <c r="BD26" s="60">
        <v>1000</v>
      </c>
      <c r="BE26" s="60">
        <f t="shared" si="19"/>
        <v>0</v>
      </c>
      <c r="BF26" s="61">
        <f>'Proj. N off'!BF26+'Proj. N fac.'!BF26</f>
        <v>0</v>
      </c>
      <c r="BG26" s="60">
        <v>1000</v>
      </c>
      <c r="BH26" s="60">
        <f t="shared" si="20"/>
        <v>0</v>
      </c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</row>
    <row r="27" spans="1:78" s="5" customFormat="1" ht="20.100000000000001" customHeight="1">
      <c r="A27" s="11">
        <v>21</v>
      </c>
      <c r="B27" s="6">
        <v>51404</v>
      </c>
      <c r="C27" s="73" t="s">
        <v>17</v>
      </c>
      <c r="D27" s="9">
        <f>'Proj. N off'!D27+'Proj. N fac.'!D27</f>
        <v>0</v>
      </c>
      <c r="E27" s="9">
        <v>1000</v>
      </c>
      <c r="F27" s="9">
        <f t="shared" si="3"/>
        <v>0</v>
      </c>
      <c r="G27" s="9">
        <f>'Proj. N off'!G27+'Proj. N fac.'!G27</f>
        <v>0</v>
      </c>
      <c r="H27" s="9">
        <v>1000</v>
      </c>
      <c r="I27" s="9">
        <f t="shared" si="4"/>
        <v>0</v>
      </c>
      <c r="J27" s="9">
        <f>'Proj. N off'!J27+'Proj. N fac.'!J27</f>
        <v>0</v>
      </c>
      <c r="K27" s="9">
        <v>1000</v>
      </c>
      <c r="L27" s="9">
        <f t="shared" si="5"/>
        <v>0</v>
      </c>
      <c r="M27" s="13">
        <f>'Proj. N off'!M27+'Proj. N fac.'!M27</f>
        <v>0</v>
      </c>
      <c r="N27" s="9">
        <v>1000</v>
      </c>
      <c r="O27" s="9">
        <f t="shared" si="6"/>
        <v>0</v>
      </c>
      <c r="P27" s="9">
        <f>'Proj. N off'!P27+'Proj. N fac.'!P27</f>
        <v>0</v>
      </c>
      <c r="Q27" s="9">
        <v>1000</v>
      </c>
      <c r="R27" s="9">
        <f t="shared" si="7"/>
        <v>0</v>
      </c>
      <c r="S27" s="13">
        <f>'Proj. N off'!S27+'Proj. N fac.'!S27</f>
        <v>0</v>
      </c>
      <c r="T27" s="9">
        <v>1000</v>
      </c>
      <c r="U27" s="92">
        <f t="shared" si="8"/>
        <v>0</v>
      </c>
      <c r="V27" s="86">
        <f t="shared" si="0"/>
        <v>0</v>
      </c>
      <c r="W27" s="9">
        <v>1000</v>
      </c>
      <c r="X27" s="92">
        <f t="shared" si="21"/>
        <v>0</v>
      </c>
      <c r="Y27" s="86">
        <f>'Proj. N off'!Y27+'Proj. N fac.'!Y27</f>
        <v>0</v>
      </c>
      <c r="Z27" s="9">
        <v>1000</v>
      </c>
      <c r="AA27" s="9">
        <f t="shared" si="9"/>
        <v>0</v>
      </c>
      <c r="AB27" s="9">
        <f>'Proj. N off'!AB27+'Proj. N fac.'!AB27</f>
        <v>0</v>
      </c>
      <c r="AC27" s="9">
        <v>1000</v>
      </c>
      <c r="AD27" s="9">
        <f t="shared" si="10"/>
        <v>0</v>
      </c>
      <c r="AE27" s="9">
        <f>'Proj. N off'!AE27+'Proj. N fac.'!AE27</f>
        <v>0</v>
      </c>
      <c r="AF27" s="9">
        <v>1000</v>
      </c>
      <c r="AG27" s="9">
        <f t="shared" si="11"/>
        <v>0</v>
      </c>
      <c r="AH27" s="13">
        <f>'Proj. N off'!AH27+'Proj. N fac.'!AH27</f>
        <v>0</v>
      </c>
      <c r="AI27" s="9">
        <v>1000</v>
      </c>
      <c r="AJ27" s="9">
        <f t="shared" si="12"/>
        <v>0</v>
      </c>
      <c r="AK27" s="47">
        <f>'Proj. N off'!AK27+'Proj. N fac.'!AK27</f>
        <v>0</v>
      </c>
      <c r="AL27" s="9">
        <v>1000</v>
      </c>
      <c r="AM27" s="9">
        <f t="shared" si="13"/>
        <v>0</v>
      </c>
      <c r="AN27" s="47">
        <f>'Proj. N off'!AN27+'Proj. N fac.'!AN27</f>
        <v>0</v>
      </c>
      <c r="AO27" s="9">
        <v>1000</v>
      </c>
      <c r="AP27" s="92">
        <f t="shared" si="14"/>
        <v>0</v>
      </c>
      <c r="AQ27" s="86">
        <f t="shared" si="1"/>
        <v>0</v>
      </c>
      <c r="AR27" s="9">
        <v>1000</v>
      </c>
      <c r="AS27" s="92">
        <f t="shared" si="15"/>
        <v>0</v>
      </c>
      <c r="AT27" s="86">
        <f t="shared" si="2"/>
        <v>0</v>
      </c>
      <c r="AU27" s="9">
        <v>1000</v>
      </c>
      <c r="AV27" s="92">
        <f t="shared" si="16"/>
        <v>0</v>
      </c>
      <c r="AW27" s="60">
        <f>'Proj. N off'!AW27+'Proj. N fac.'!AW27</f>
        <v>0</v>
      </c>
      <c r="AX27" s="60">
        <v>1000</v>
      </c>
      <c r="AY27" s="60">
        <f t="shared" si="17"/>
        <v>0</v>
      </c>
      <c r="AZ27" s="60">
        <f>'Proj. N off'!AZ27+'Proj. N fac.'!AZ27</f>
        <v>0</v>
      </c>
      <c r="BA27" s="60">
        <v>1000</v>
      </c>
      <c r="BB27" s="60">
        <f t="shared" si="18"/>
        <v>0</v>
      </c>
      <c r="BC27" s="60">
        <f>'Proj. N off'!BC27+'Proj. N fac.'!BC27</f>
        <v>0</v>
      </c>
      <c r="BD27" s="60">
        <v>1000</v>
      </c>
      <c r="BE27" s="60">
        <f t="shared" si="19"/>
        <v>0</v>
      </c>
      <c r="BF27" s="61">
        <f>'Proj. N off'!BF27+'Proj. N fac.'!BF27</f>
        <v>0</v>
      </c>
      <c r="BG27" s="60">
        <v>1000</v>
      </c>
      <c r="BH27" s="60">
        <f t="shared" si="20"/>
        <v>0</v>
      </c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</row>
    <row r="28" spans="1:78" s="5" customFormat="1" ht="20.100000000000001" customHeight="1">
      <c r="A28" s="12">
        <v>22</v>
      </c>
      <c r="B28" s="6">
        <v>51405</v>
      </c>
      <c r="C28" s="73" t="s">
        <v>18</v>
      </c>
      <c r="D28" s="9">
        <f>'Proj. N off'!D28+'Proj. N fac.'!D28</f>
        <v>0</v>
      </c>
      <c r="E28" s="9">
        <v>1000</v>
      </c>
      <c r="F28" s="9">
        <f t="shared" si="3"/>
        <v>0</v>
      </c>
      <c r="G28" s="9">
        <f>'Proj. N off'!G28+'Proj. N fac.'!G28</f>
        <v>0</v>
      </c>
      <c r="H28" s="9">
        <v>1000</v>
      </c>
      <c r="I28" s="9">
        <f t="shared" si="4"/>
        <v>0</v>
      </c>
      <c r="J28" s="9">
        <f>'Proj. N off'!J28+'Proj. N fac.'!J28</f>
        <v>0</v>
      </c>
      <c r="K28" s="9">
        <v>1000</v>
      </c>
      <c r="L28" s="9">
        <f t="shared" si="5"/>
        <v>0</v>
      </c>
      <c r="M28" s="13">
        <f>'Proj. N off'!M28+'Proj. N fac.'!M28</f>
        <v>0</v>
      </c>
      <c r="N28" s="9">
        <v>1000</v>
      </c>
      <c r="O28" s="9">
        <f t="shared" si="6"/>
        <v>0</v>
      </c>
      <c r="P28" s="9">
        <f>'Proj. N off'!P28+'Proj. N fac.'!P28</f>
        <v>0</v>
      </c>
      <c r="Q28" s="9">
        <v>1000</v>
      </c>
      <c r="R28" s="9">
        <f t="shared" si="7"/>
        <v>0</v>
      </c>
      <c r="S28" s="13">
        <f>'Proj. N off'!S28+'Proj. N fac.'!S28</f>
        <v>0</v>
      </c>
      <c r="T28" s="9">
        <v>1000</v>
      </c>
      <c r="U28" s="92">
        <f t="shared" si="8"/>
        <v>0</v>
      </c>
      <c r="V28" s="86">
        <f t="shared" si="0"/>
        <v>0</v>
      </c>
      <c r="W28" s="9">
        <v>1000</v>
      </c>
      <c r="X28" s="92">
        <f t="shared" si="21"/>
        <v>0</v>
      </c>
      <c r="Y28" s="86">
        <f>'Proj. N off'!Y28+'Proj. N fac.'!Y28</f>
        <v>0</v>
      </c>
      <c r="Z28" s="9">
        <v>1000</v>
      </c>
      <c r="AA28" s="9">
        <f t="shared" si="9"/>
        <v>0</v>
      </c>
      <c r="AB28" s="9">
        <f>'Proj. N off'!AB28+'Proj. N fac.'!AB28</f>
        <v>0</v>
      </c>
      <c r="AC28" s="9">
        <v>1000</v>
      </c>
      <c r="AD28" s="9">
        <f t="shared" si="10"/>
        <v>0</v>
      </c>
      <c r="AE28" s="9">
        <f>'Proj. N off'!AE28+'Proj. N fac.'!AE28</f>
        <v>0</v>
      </c>
      <c r="AF28" s="9">
        <v>1000</v>
      </c>
      <c r="AG28" s="9">
        <f t="shared" si="11"/>
        <v>0</v>
      </c>
      <c r="AH28" s="13">
        <f>'Proj. N off'!AH28+'Proj. N fac.'!AH28</f>
        <v>0</v>
      </c>
      <c r="AI28" s="9">
        <v>1000</v>
      </c>
      <c r="AJ28" s="9">
        <f t="shared" si="12"/>
        <v>0</v>
      </c>
      <c r="AK28" s="47">
        <f>'Proj. N off'!AK28+'Proj. N fac.'!AK28</f>
        <v>0</v>
      </c>
      <c r="AL28" s="9">
        <v>1000</v>
      </c>
      <c r="AM28" s="9">
        <f t="shared" si="13"/>
        <v>0</v>
      </c>
      <c r="AN28" s="47">
        <f>'Proj. N off'!AN28+'Proj. N fac.'!AN28</f>
        <v>0</v>
      </c>
      <c r="AO28" s="9">
        <v>1000</v>
      </c>
      <c r="AP28" s="92">
        <f t="shared" si="14"/>
        <v>0</v>
      </c>
      <c r="AQ28" s="86">
        <f t="shared" si="1"/>
        <v>0</v>
      </c>
      <c r="AR28" s="9">
        <v>1000</v>
      </c>
      <c r="AS28" s="92">
        <f t="shared" si="15"/>
        <v>0</v>
      </c>
      <c r="AT28" s="86">
        <f t="shared" si="2"/>
        <v>0</v>
      </c>
      <c r="AU28" s="9">
        <v>1000</v>
      </c>
      <c r="AV28" s="92">
        <f t="shared" si="16"/>
        <v>0</v>
      </c>
      <c r="AW28" s="60">
        <f>'Proj. N off'!AW28+'Proj. N fac.'!AW28</f>
        <v>0</v>
      </c>
      <c r="AX28" s="60">
        <v>1000</v>
      </c>
      <c r="AY28" s="60">
        <f t="shared" si="17"/>
        <v>0</v>
      </c>
      <c r="AZ28" s="60">
        <f>'Proj. N off'!AZ28+'Proj. N fac.'!AZ28</f>
        <v>0</v>
      </c>
      <c r="BA28" s="60">
        <v>1000</v>
      </c>
      <c r="BB28" s="60">
        <f t="shared" si="18"/>
        <v>0</v>
      </c>
      <c r="BC28" s="60">
        <f>'Proj. N off'!BC28+'Proj. N fac.'!BC28</f>
        <v>0</v>
      </c>
      <c r="BD28" s="60">
        <v>1000</v>
      </c>
      <c r="BE28" s="60">
        <f t="shared" si="19"/>
        <v>0</v>
      </c>
      <c r="BF28" s="61">
        <f>'Proj. N off'!BF28+'Proj. N fac.'!BF28</f>
        <v>0</v>
      </c>
      <c r="BG28" s="60">
        <v>1000</v>
      </c>
      <c r="BH28" s="60">
        <f t="shared" si="20"/>
        <v>0</v>
      </c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</row>
    <row r="29" spans="1:78" s="5" customFormat="1" ht="20.100000000000001" customHeight="1">
      <c r="A29" s="11">
        <v>23</v>
      </c>
      <c r="B29" s="6">
        <v>51406</v>
      </c>
      <c r="C29" s="73" t="s">
        <v>19</v>
      </c>
      <c r="D29" s="9">
        <f>'Proj. N off'!D29+'Proj. N fac.'!D29</f>
        <v>0</v>
      </c>
      <c r="E29" s="9">
        <v>1000</v>
      </c>
      <c r="F29" s="9">
        <f t="shared" si="3"/>
        <v>0</v>
      </c>
      <c r="G29" s="9">
        <f>'Proj. N off'!G29+'Proj. N fac.'!G29</f>
        <v>0</v>
      </c>
      <c r="H29" s="9">
        <v>1000</v>
      </c>
      <c r="I29" s="9">
        <f t="shared" si="4"/>
        <v>0</v>
      </c>
      <c r="J29" s="9">
        <f>'Proj. N off'!J29+'Proj. N fac.'!J29</f>
        <v>0</v>
      </c>
      <c r="K29" s="9">
        <v>1000</v>
      </c>
      <c r="L29" s="9">
        <f t="shared" si="5"/>
        <v>0</v>
      </c>
      <c r="M29" s="13">
        <f>'Proj. N off'!M29+'Proj. N fac.'!M29</f>
        <v>0</v>
      </c>
      <c r="N29" s="9">
        <v>1000</v>
      </c>
      <c r="O29" s="9">
        <f t="shared" si="6"/>
        <v>0</v>
      </c>
      <c r="P29" s="9">
        <f>'Proj. N off'!P29+'Proj. N fac.'!P29</f>
        <v>0</v>
      </c>
      <c r="Q29" s="9">
        <v>1000</v>
      </c>
      <c r="R29" s="9">
        <f t="shared" si="7"/>
        <v>0</v>
      </c>
      <c r="S29" s="13">
        <f>'Proj. N off'!S29+'Proj. N fac.'!S29</f>
        <v>0</v>
      </c>
      <c r="T29" s="9">
        <v>1000</v>
      </c>
      <c r="U29" s="92">
        <f t="shared" si="8"/>
        <v>0</v>
      </c>
      <c r="V29" s="86">
        <f t="shared" si="0"/>
        <v>0</v>
      </c>
      <c r="W29" s="9">
        <v>1000</v>
      </c>
      <c r="X29" s="92">
        <f t="shared" si="21"/>
        <v>0</v>
      </c>
      <c r="Y29" s="86">
        <f>'Proj. N off'!Y29+'Proj. N fac.'!Y29</f>
        <v>0</v>
      </c>
      <c r="Z29" s="9">
        <v>1000</v>
      </c>
      <c r="AA29" s="9">
        <f t="shared" si="9"/>
        <v>0</v>
      </c>
      <c r="AB29" s="9">
        <f>'Proj. N off'!AB29+'Proj. N fac.'!AB29</f>
        <v>0</v>
      </c>
      <c r="AC29" s="9">
        <v>1000</v>
      </c>
      <c r="AD29" s="9">
        <f t="shared" si="10"/>
        <v>0</v>
      </c>
      <c r="AE29" s="9">
        <f>'Proj. N off'!AE29+'Proj. N fac.'!AE29</f>
        <v>0</v>
      </c>
      <c r="AF29" s="9">
        <v>1000</v>
      </c>
      <c r="AG29" s="9">
        <f t="shared" si="11"/>
        <v>0</v>
      </c>
      <c r="AH29" s="13">
        <f>'Proj. N off'!AH29+'Proj. N fac.'!AH29</f>
        <v>0</v>
      </c>
      <c r="AI29" s="9">
        <v>1000</v>
      </c>
      <c r="AJ29" s="9">
        <f t="shared" si="12"/>
        <v>0</v>
      </c>
      <c r="AK29" s="47">
        <f>'Proj. N off'!AK29+'Proj. N fac.'!AK29</f>
        <v>0</v>
      </c>
      <c r="AL29" s="9">
        <v>1000</v>
      </c>
      <c r="AM29" s="9">
        <f t="shared" si="13"/>
        <v>0</v>
      </c>
      <c r="AN29" s="47">
        <f>'Proj. N off'!AN29+'Proj. N fac.'!AN29</f>
        <v>0</v>
      </c>
      <c r="AO29" s="9">
        <v>1000</v>
      </c>
      <c r="AP29" s="92">
        <f t="shared" si="14"/>
        <v>0</v>
      </c>
      <c r="AQ29" s="86">
        <f t="shared" si="1"/>
        <v>0</v>
      </c>
      <c r="AR29" s="9">
        <v>1000</v>
      </c>
      <c r="AS29" s="92">
        <f t="shared" si="15"/>
        <v>0</v>
      </c>
      <c r="AT29" s="86">
        <f t="shared" si="2"/>
        <v>0</v>
      </c>
      <c r="AU29" s="9">
        <v>1000</v>
      </c>
      <c r="AV29" s="92">
        <f t="shared" si="16"/>
        <v>0</v>
      </c>
      <c r="AW29" s="60">
        <f>'Proj. N off'!AW29+'Proj. N fac.'!AW29</f>
        <v>0</v>
      </c>
      <c r="AX29" s="60">
        <v>1000</v>
      </c>
      <c r="AY29" s="60">
        <f t="shared" si="17"/>
        <v>0</v>
      </c>
      <c r="AZ29" s="60">
        <f>'Proj. N off'!AZ29+'Proj. N fac.'!AZ29</f>
        <v>0</v>
      </c>
      <c r="BA29" s="60">
        <v>1000</v>
      </c>
      <c r="BB29" s="60">
        <f t="shared" si="18"/>
        <v>0</v>
      </c>
      <c r="BC29" s="60">
        <f>'Proj. N off'!BC29+'Proj. N fac.'!BC29</f>
        <v>0</v>
      </c>
      <c r="BD29" s="60">
        <v>1000</v>
      </c>
      <c r="BE29" s="60">
        <f t="shared" si="19"/>
        <v>0</v>
      </c>
      <c r="BF29" s="61">
        <f>'Proj. N off'!BF29+'Proj. N fac.'!BF29</f>
        <v>0</v>
      </c>
      <c r="BG29" s="60">
        <v>1000</v>
      </c>
      <c r="BH29" s="60">
        <f t="shared" si="20"/>
        <v>0</v>
      </c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</row>
    <row r="30" spans="1:78" s="5" customFormat="1" ht="20.100000000000001" customHeight="1">
      <c r="A30" s="12">
        <v>24</v>
      </c>
      <c r="B30" s="6">
        <v>51407</v>
      </c>
      <c r="C30" s="73" t="s">
        <v>20</v>
      </c>
      <c r="D30" s="9">
        <f>'Proj. N off'!D30+'Proj. N fac.'!D30</f>
        <v>0</v>
      </c>
      <c r="E30" s="9">
        <v>1000</v>
      </c>
      <c r="F30" s="9">
        <f t="shared" si="3"/>
        <v>0</v>
      </c>
      <c r="G30" s="9">
        <f>'Proj. N off'!G30+'Proj. N fac.'!G30</f>
        <v>0</v>
      </c>
      <c r="H30" s="9">
        <v>1000</v>
      </c>
      <c r="I30" s="9">
        <f t="shared" si="4"/>
        <v>0</v>
      </c>
      <c r="J30" s="9">
        <f>'Proj. N off'!J30+'Proj. N fac.'!J30</f>
        <v>0</v>
      </c>
      <c r="K30" s="9">
        <v>1000</v>
      </c>
      <c r="L30" s="9">
        <f t="shared" si="5"/>
        <v>0</v>
      </c>
      <c r="M30" s="13">
        <f>'Proj. N off'!M30+'Proj. N fac.'!M30</f>
        <v>0</v>
      </c>
      <c r="N30" s="9">
        <v>1000</v>
      </c>
      <c r="O30" s="9">
        <f t="shared" si="6"/>
        <v>0</v>
      </c>
      <c r="P30" s="9">
        <f>'Proj. N off'!P30+'Proj. N fac.'!P30</f>
        <v>0</v>
      </c>
      <c r="Q30" s="9">
        <v>1000</v>
      </c>
      <c r="R30" s="9">
        <f t="shared" si="7"/>
        <v>0</v>
      </c>
      <c r="S30" s="13">
        <f>'Proj. N off'!S30+'Proj. N fac.'!S30</f>
        <v>0</v>
      </c>
      <c r="T30" s="9">
        <v>1000</v>
      </c>
      <c r="U30" s="92">
        <f t="shared" si="8"/>
        <v>0</v>
      </c>
      <c r="V30" s="86">
        <f t="shared" si="0"/>
        <v>0</v>
      </c>
      <c r="W30" s="9">
        <v>1000</v>
      </c>
      <c r="X30" s="92">
        <f t="shared" si="21"/>
        <v>0</v>
      </c>
      <c r="Y30" s="86">
        <f>'Proj. N off'!Y30+'Proj. N fac.'!Y30</f>
        <v>0</v>
      </c>
      <c r="Z30" s="9">
        <v>1000</v>
      </c>
      <c r="AA30" s="9">
        <f t="shared" si="9"/>
        <v>0</v>
      </c>
      <c r="AB30" s="9">
        <f>'Proj. N off'!AB30+'Proj. N fac.'!AB30</f>
        <v>0</v>
      </c>
      <c r="AC30" s="9">
        <v>1000</v>
      </c>
      <c r="AD30" s="9">
        <f t="shared" si="10"/>
        <v>0</v>
      </c>
      <c r="AE30" s="9">
        <f>'Proj. N off'!AE30+'Proj. N fac.'!AE30</f>
        <v>0</v>
      </c>
      <c r="AF30" s="9">
        <v>1000</v>
      </c>
      <c r="AG30" s="9">
        <f t="shared" si="11"/>
        <v>0</v>
      </c>
      <c r="AH30" s="13">
        <f>'Proj. N off'!AH30+'Proj. N fac.'!AH30</f>
        <v>0</v>
      </c>
      <c r="AI30" s="9">
        <v>1000</v>
      </c>
      <c r="AJ30" s="9">
        <f t="shared" si="12"/>
        <v>0</v>
      </c>
      <c r="AK30" s="47">
        <f>'Proj. N off'!AK30+'Proj. N fac.'!AK30</f>
        <v>0</v>
      </c>
      <c r="AL30" s="9">
        <v>1000</v>
      </c>
      <c r="AM30" s="9">
        <f t="shared" si="13"/>
        <v>0</v>
      </c>
      <c r="AN30" s="47">
        <f>'Proj. N off'!AN30+'Proj. N fac.'!AN30</f>
        <v>0</v>
      </c>
      <c r="AO30" s="9">
        <v>1000</v>
      </c>
      <c r="AP30" s="92">
        <f t="shared" si="14"/>
        <v>0</v>
      </c>
      <c r="AQ30" s="86">
        <f t="shared" si="1"/>
        <v>0</v>
      </c>
      <c r="AR30" s="9">
        <v>1000</v>
      </c>
      <c r="AS30" s="92">
        <f t="shared" si="15"/>
        <v>0</v>
      </c>
      <c r="AT30" s="86">
        <f t="shared" si="2"/>
        <v>0</v>
      </c>
      <c r="AU30" s="9">
        <v>1000</v>
      </c>
      <c r="AV30" s="92">
        <f t="shared" si="16"/>
        <v>0</v>
      </c>
      <c r="AW30" s="60">
        <f>'Proj. N off'!AW30+'Proj. N fac.'!AW30</f>
        <v>0</v>
      </c>
      <c r="AX30" s="60">
        <v>1000</v>
      </c>
      <c r="AY30" s="60">
        <f t="shared" si="17"/>
        <v>0</v>
      </c>
      <c r="AZ30" s="60">
        <f>'Proj. N off'!AZ30+'Proj. N fac.'!AZ30</f>
        <v>0</v>
      </c>
      <c r="BA30" s="60">
        <v>1000</v>
      </c>
      <c r="BB30" s="60">
        <f t="shared" si="18"/>
        <v>0</v>
      </c>
      <c r="BC30" s="60">
        <f>'Proj. N off'!BC30+'Proj. N fac.'!BC30</f>
        <v>0</v>
      </c>
      <c r="BD30" s="60">
        <v>1000</v>
      </c>
      <c r="BE30" s="60">
        <f t="shared" si="19"/>
        <v>0</v>
      </c>
      <c r="BF30" s="61">
        <f>'Proj. N off'!BF30+'Proj. N fac.'!BF30</f>
        <v>0</v>
      </c>
      <c r="BG30" s="60">
        <v>1000</v>
      </c>
      <c r="BH30" s="60">
        <f t="shared" si="20"/>
        <v>0</v>
      </c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</row>
    <row r="31" spans="1:78" s="5" customFormat="1" ht="20.100000000000001" customHeight="1">
      <c r="A31" s="11">
        <v>25</v>
      </c>
      <c r="B31" s="6">
        <v>51408</v>
      </c>
      <c r="C31" s="73" t="s">
        <v>21</v>
      </c>
      <c r="D31" s="9">
        <f>'Proj. N off'!D31+'Proj. N fac.'!D31</f>
        <v>0</v>
      </c>
      <c r="E31" s="9">
        <v>1000</v>
      </c>
      <c r="F31" s="9">
        <f t="shared" si="3"/>
        <v>0</v>
      </c>
      <c r="G31" s="9">
        <f>'Proj. N off'!G31+'Proj. N fac.'!G31</f>
        <v>0</v>
      </c>
      <c r="H31" s="9">
        <v>1000</v>
      </c>
      <c r="I31" s="9">
        <f t="shared" si="4"/>
        <v>0</v>
      </c>
      <c r="J31" s="9">
        <f>'Proj. N off'!J31+'Proj. N fac.'!J31</f>
        <v>0</v>
      </c>
      <c r="K31" s="9">
        <v>1000</v>
      </c>
      <c r="L31" s="9">
        <f t="shared" si="5"/>
        <v>0</v>
      </c>
      <c r="M31" s="13">
        <f>'Proj. N off'!M31+'Proj. N fac.'!M31</f>
        <v>0</v>
      </c>
      <c r="N31" s="9">
        <v>1000</v>
      </c>
      <c r="O31" s="9">
        <f t="shared" si="6"/>
        <v>0</v>
      </c>
      <c r="P31" s="9">
        <f>'Proj. N off'!P31+'Proj. N fac.'!P31</f>
        <v>0</v>
      </c>
      <c r="Q31" s="9">
        <v>1000</v>
      </c>
      <c r="R31" s="9">
        <f t="shared" si="7"/>
        <v>0</v>
      </c>
      <c r="S31" s="13">
        <f>'Proj. N off'!S31+'Proj. N fac.'!S31</f>
        <v>0</v>
      </c>
      <c r="T31" s="9">
        <v>1000</v>
      </c>
      <c r="U31" s="92">
        <f t="shared" si="8"/>
        <v>0</v>
      </c>
      <c r="V31" s="86">
        <f t="shared" si="0"/>
        <v>0</v>
      </c>
      <c r="W31" s="9">
        <v>1000</v>
      </c>
      <c r="X31" s="92">
        <f t="shared" si="21"/>
        <v>0</v>
      </c>
      <c r="Y31" s="86">
        <f>'Proj. N off'!Y31+'Proj. N fac.'!Y31</f>
        <v>0</v>
      </c>
      <c r="Z31" s="9">
        <v>1000</v>
      </c>
      <c r="AA31" s="9">
        <f t="shared" si="9"/>
        <v>0</v>
      </c>
      <c r="AB31" s="9">
        <f>'Proj. N off'!AB31+'Proj. N fac.'!AB31</f>
        <v>0</v>
      </c>
      <c r="AC31" s="9">
        <v>1000</v>
      </c>
      <c r="AD31" s="9">
        <f t="shared" si="10"/>
        <v>0</v>
      </c>
      <c r="AE31" s="9">
        <f>'Proj. N off'!AE31+'Proj. N fac.'!AE31</f>
        <v>0</v>
      </c>
      <c r="AF31" s="9">
        <v>1000</v>
      </c>
      <c r="AG31" s="9">
        <f t="shared" si="11"/>
        <v>0</v>
      </c>
      <c r="AH31" s="13">
        <f>'Proj. N off'!AH31+'Proj. N fac.'!AH31</f>
        <v>0</v>
      </c>
      <c r="AI31" s="9">
        <v>1000</v>
      </c>
      <c r="AJ31" s="9">
        <f t="shared" si="12"/>
        <v>0</v>
      </c>
      <c r="AK31" s="47">
        <f>'Proj. N off'!AK31+'Proj. N fac.'!AK31</f>
        <v>0</v>
      </c>
      <c r="AL31" s="9">
        <v>1000</v>
      </c>
      <c r="AM31" s="9">
        <f t="shared" si="13"/>
        <v>0</v>
      </c>
      <c r="AN31" s="47">
        <f>'Proj. N off'!AN31+'Proj. N fac.'!AN31</f>
        <v>0</v>
      </c>
      <c r="AO31" s="9">
        <v>1000</v>
      </c>
      <c r="AP31" s="92">
        <f t="shared" si="14"/>
        <v>0</v>
      </c>
      <c r="AQ31" s="86">
        <f t="shared" si="1"/>
        <v>0</v>
      </c>
      <c r="AR31" s="9">
        <v>1000</v>
      </c>
      <c r="AS31" s="92">
        <f t="shared" si="15"/>
        <v>0</v>
      </c>
      <c r="AT31" s="86">
        <f t="shared" si="2"/>
        <v>0</v>
      </c>
      <c r="AU31" s="9">
        <v>1000</v>
      </c>
      <c r="AV31" s="92">
        <f t="shared" si="16"/>
        <v>0</v>
      </c>
      <c r="AW31" s="60">
        <f>'Proj. N off'!AW31+'Proj. N fac.'!AW31</f>
        <v>0</v>
      </c>
      <c r="AX31" s="60">
        <v>1000</v>
      </c>
      <c r="AY31" s="60">
        <f t="shared" si="17"/>
        <v>0</v>
      </c>
      <c r="AZ31" s="60">
        <f>'Proj. N off'!AZ31+'Proj. N fac.'!AZ31</f>
        <v>0</v>
      </c>
      <c r="BA31" s="60">
        <v>1000</v>
      </c>
      <c r="BB31" s="60">
        <f t="shared" si="18"/>
        <v>0</v>
      </c>
      <c r="BC31" s="60">
        <f>'Proj. N off'!BC31+'Proj. N fac.'!BC31</f>
        <v>0</v>
      </c>
      <c r="BD31" s="60">
        <v>1000</v>
      </c>
      <c r="BE31" s="60">
        <f t="shared" si="19"/>
        <v>0</v>
      </c>
      <c r="BF31" s="61">
        <f>'Proj. N off'!BF31+'Proj. N fac.'!BF31</f>
        <v>0</v>
      </c>
      <c r="BG31" s="60">
        <v>1000</v>
      </c>
      <c r="BH31" s="60">
        <f t="shared" si="20"/>
        <v>0</v>
      </c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</row>
    <row r="32" spans="1:78" s="5" customFormat="1" ht="20.100000000000001" customHeight="1">
      <c r="A32" s="12">
        <v>26</v>
      </c>
      <c r="B32" s="6">
        <v>51409</v>
      </c>
      <c r="C32" s="73" t="s">
        <v>22</v>
      </c>
      <c r="D32" s="9">
        <f>'Proj. N off'!D32+'Proj. N fac.'!D32</f>
        <v>0</v>
      </c>
      <c r="E32" s="9">
        <v>1000</v>
      </c>
      <c r="F32" s="9">
        <f t="shared" si="3"/>
        <v>0</v>
      </c>
      <c r="G32" s="9">
        <f>'Proj. N off'!G32+'Proj. N fac.'!G32</f>
        <v>0</v>
      </c>
      <c r="H32" s="9">
        <v>1000</v>
      </c>
      <c r="I32" s="9">
        <f t="shared" si="4"/>
        <v>0</v>
      </c>
      <c r="J32" s="9">
        <f>'Proj. N off'!J32+'Proj. N fac.'!J32</f>
        <v>0</v>
      </c>
      <c r="K32" s="9">
        <v>1000</v>
      </c>
      <c r="L32" s="9">
        <f t="shared" si="5"/>
        <v>0</v>
      </c>
      <c r="M32" s="13">
        <f>'Proj. N off'!M32+'Proj. N fac.'!M32</f>
        <v>0</v>
      </c>
      <c r="N32" s="9">
        <v>1000</v>
      </c>
      <c r="O32" s="9">
        <f t="shared" si="6"/>
        <v>0</v>
      </c>
      <c r="P32" s="9">
        <f>'Proj. N off'!P32+'Proj. N fac.'!P32</f>
        <v>0</v>
      </c>
      <c r="Q32" s="9">
        <v>1000</v>
      </c>
      <c r="R32" s="9">
        <f t="shared" si="7"/>
        <v>0</v>
      </c>
      <c r="S32" s="13">
        <f>'Proj. N off'!S32+'Proj. N fac.'!S32</f>
        <v>0</v>
      </c>
      <c r="T32" s="9">
        <v>1000</v>
      </c>
      <c r="U32" s="92">
        <f t="shared" si="8"/>
        <v>0</v>
      </c>
      <c r="V32" s="86">
        <f t="shared" si="0"/>
        <v>0</v>
      </c>
      <c r="W32" s="9">
        <v>1000</v>
      </c>
      <c r="X32" s="92">
        <f t="shared" si="21"/>
        <v>0</v>
      </c>
      <c r="Y32" s="86">
        <f>'Proj. N off'!Y32+'Proj. N fac.'!Y32</f>
        <v>0</v>
      </c>
      <c r="Z32" s="9">
        <v>1000</v>
      </c>
      <c r="AA32" s="9">
        <f t="shared" si="9"/>
        <v>0</v>
      </c>
      <c r="AB32" s="9">
        <f>'Proj. N off'!AB32+'Proj. N fac.'!AB32</f>
        <v>0</v>
      </c>
      <c r="AC32" s="9">
        <v>1000</v>
      </c>
      <c r="AD32" s="9">
        <f t="shared" si="10"/>
        <v>0</v>
      </c>
      <c r="AE32" s="9">
        <f>'Proj. N off'!AE32+'Proj. N fac.'!AE32</f>
        <v>0</v>
      </c>
      <c r="AF32" s="9">
        <v>1000</v>
      </c>
      <c r="AG32" s="9">
        <f t="shared" si="11"/>
        <v>0</v>
      </c>
      <c r="AH32" s="13">
        <f>'Proj. N off'!AH32+'Proj. N fac.'!AH32</f>
        <v>0</v>
      </c>
      <c r="AI32" s="9">
        <v>1000</v>
      </c>
      <c r="AJ32" s="9">
        <f t="shared" si="12"/>
        <v>0</v>
      </c>
      <c r="AK32" s="47">
        <f>'Proj. N off'!AK32+'Proj. N fac.'!AK32</f>
        <v>0</v>
      </c>
      <c r="AL32" s="9">
        <v>1000</v>
      </c>
      <c r="AM32" s="9">
        <f t="shared" si="13"/>
        <v>0</v>
      </c>
      <c r="AN32" s="47">
        <f>'Proj. N off'!AN32+'Proj. N fac.'!AN32</f>
        <v>0</v>
      </c>
      <c r="AO32" s="9">
        <v>1000</v>
      </c>
      <c r="AP32" s="92">
        <f t="shared" si="14"/>
        <v>0</v>
      </c>
      <c r="AQ32" s="86">
        <f t="shared" si="1"/>
        <v>0</v>
      </c>
      <c r="AR32" s="9">
        <v>1000</v>
      </c>
      <c r="AS32" s="92">
        <f t="shared" si="15"/>
        <v>0</v>
      </c>
      <c r="AT32" s="86">
        <f t="shared" si="2"/>
        <v>0</v>
      </c>
      <c r="AU32" s="9">
        <v>1000</v>
      </c>
      <c r="AV32" s="92">
        <f t="shared" si="16"/>
        <v>0</v>
      </c>
      <c r="AW32" s="60">
        <f>'Proj. N off'!AW32+'Proj. N fac.'!AW32</f>
        <v>0</v>
      </c>
      <c r="AX32" s="60">
        <v>1000</v>
      </c>
      <c r="AY32" s="60">
        <f t="shared" si="17"/>
        <v>0</v>
      </c>
      <c r="AZ32" s="60">
        <f>'Proj. N off'!AZ32+'Proj. N fac.'!AZ32</f>
        <v>0</v>
      </c>
      <c r="BA32" s="60">
        <v>1000</v>
      </c>
      <c r="BB32" s="60">
        <f t="shared" si="18"/>
        <v>0</v>
      </c>
      <c r="BC32" s="60">
        <f>'Proj. N off'!BC32+'Proj. N fac.'!BC32</f>
        <v>0</v>
      </c>
      <c r="BD32" s="60">
        <v>1000</v>
      </c>
      <c r="BE32" s="60">
        <f t="shared" si="19"/>
        <v>0</v>
      </c>
      <c r="BF32" s="61">
        <f>'Proj. N off'!BF32+'Proj. N fac.'!BF32</f>
        <v>0</v>
      </c>
      <c r="BG32" s="60">
        <v>1000</v>
      </c>
      <c r="BH32" s="60">
        <f t="shared" si="20"/>
        <v>0</v>
      </c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</row>
    <row r="33" spans="1:78" s="5" customFormat="1" ht="20.100000000000001" customHeight="1">
      <c r="A33" s="11">
        <v>27</v>
      </c>
      <c r="B33" s="6">
        <v>51499</v>
      </c>
      <c r="C33" s="73" t="s">
        <v>23</v>
      </c>
      <c r="D33" s="9">
        <f>'Proj. N off'!D33+'Proj. N fac.'!D33</f>
        <v>0</v>
      </c>
      <c r="E33" s="9">
        <v>1000</v>
      </c>
      <c r="F33" s="9">
        <f t="shared" si="3"/>
        <v>0</v>
      </c>
      <c r="G33" s="9">
        <f>'Proj. N off'!G33+'Proj. N fac.'!G33</f>
        <v>0</v>
      </c>
      <c r="H33" s="9">
        <v>1000</v>
      </c>
      <c r="I33" s="9">
        <f t="shared" si="4"/>
        <v>0</v>
      </c>
      <c r="J33" s="9">
        <f>'Proj. N off'!J33+'Proj. N fac.'!J33</f>
        <v>0</v>
      </c>
      <c r="K33" s="9">
        <v>1000</v>
      </c>
      <c r="L33" s="9">
        <f t="shared" si="5"/>
        <v>0</v>
      </c>
      <c r="M33" s="13">
        <f>'Proj. N off'!M33+'Proj. N fac.'!M33</f>
        <v>0</v>
      </c>
      <c r="N33" s="9">
        <v>1000</v>
      </c>
      <c r="O33" s="9">
        <f t="shared" si="6"/>
        <v>0</v>
      </c>
      <c r="P33" s="9">
        <f>'Proj. N off'!P33+'Proj. N fac.'!P33</f>
        <v>0</v>
      </c>
      <c r="Q33" s="9">
        <v>1000</v>
      </c>
      <c r="R33" s="9">
        <f t="shared" si="7"/>
        <v>0</v>
      </c>
      <c r="S33" s="13">
        <f>'Proj. N off'!S33+'Proj. N fac.'!S33</f>
        <v>0</v>
      </c>
      <c r="T33" s="9">
        <v>1000</v>
      </c>
      <c r="U33" s="92">
        <f t="shared" si="8"/>
        <v>0</v>
      </c>
      <c r="V33" s="86">
        <f t="shared" si="0"/>
        <v>0</v>
      </c>
      <c r="W33" s="9">
        <v>1000</v>
      </c>
      <c r="X33" s="92">
        <f t="shared" si="21"/>
        <v>0</v>
      </c>
      <c r="Y33" s="86">
        <f>'Proj. N off'!Y33+'Proj. N fac.'!Y33</f>
        <v>0</v>
      </c>
      <c r="Z33" s="9">
        <v>1000</v>
      </c>
      <c r="AA33" s="9">
        <f t="shared" si="9"/>
        <v>0</v>
      </c>
      <c r="AB33" s="9">
        <f>'Proj. N off'!AB33+'Proj. N fac.'!AB33</f>
        <v>0</v>
      </c>
      <c r="AC33" s="9">
        <v>1000</v>
      </c>
      <c r="AD33" s="9">
        <f t="shared" si="10"/>
        <v>0</v>
      </c>
      <c r="AE33" s="9">
        <f>'Proj. N off'!AE33+'Proj. N fac.'!AE33</f>
        <v>0</v>
      </c>
      <c r="AF33" s="9">
        <v>1000</v>
      </c>
      <c r="AG33" s="9">
        <f t="shared" si="11"/>
        <v>0</v>
      </c>
      <c r="AH33" s="13">
        <f>'Proj. N off'!AH33+'Proj. N fac.'!AH33</f>
        <v>0</v>
      </c>
      <c r="AI33" s="9">
        <v>1000</v>
      </c>
      <c r="AJ33" s="9">
        <f t="shared" si="12"/>
        <v>0</v>
      </c>
      <c r="AK33" s="47">
        <f>'Proj. N off'!AK33+'Proj. N fac.'!AK33</f>
        <v>0</v>
      </c>
      <c r="AL33" s="9">
        <v>1000</v>
      </c>
      <c r="AM33" s="9">
        <f t="shared" si="13"/>
        <v>0</v>
      </c>
      <c r="AN33" s="47">
        <f>'Proj. N off'!AN33+'Proj. N fac.'!AN33</f>
        <v>0</v>
      </c>
      <c r="AO33" s="9">
        <v>1000</v>
      </c>
      <c r="AP33" s="92">
        <f t="shared" si="14"/>
        <v>0</v>
      </c>
      <c r="AQ33" s="86">
        <f t="shared" si="1"/>
        <v>0</v>
      </c>
      <c r="AR33" s="9">
        <v>1000</v>
      </c>
      <c r="AS33" s="92">
        <f t="shared" si="15"/>
        <v>0</v>
      </c>
      <c r="AT33" s="86">
        <f t="shared" si="2"/>
        <v>0</v>
      </c>
      <c r="AU33" s="9">
        <v>1000</v>
      </c>
      <c r="AV33" s="92">
        <f t="shared" si="16"/>
        <v>0</v>
      </c>
      <c r="AW33" s="60">
        <f>'Proj. N off'!AW33+'Proj. N fac.'!AW33</f>
        <v>0</v>
      </c>
      <c r="AX33" s="60">
        <v>1000</v>
      </c>
      <c r="AY33" s="60">
        <f t="shared" si="17"/>
        <v>0</v>
      </c>
      <c r="AZ33" s="60">
        <f>'Proj. N off'!AZ33+'Proj. N fac.'!AZ33</f>
        <v>0</v>
      </c>
      <c r="BA33" s="60">
        <v>1000</v>
      </c>
      <c r="BB33" s="60">
        <f t="shared" si="18"/>
        <v>0</v>
      </c>
      <c r="BC33" s="60">
        <f>'Proj. N off'!BC33+'Proj. N fac.'!BC33</f>
        <v>0</v>
      </c>
      <c r="BD33" s="60">
        <v>1000</v>
      </c>
      <c r="BE33" s="60">
        <f t="shared" si="19"/>
        <v>0</v>
      </c>
      <c r="BF33" s="61">
        <f>'Proj. N off'!BF33+'Proj. N fac.'!BF33</f>
        <v>0</v>
      </c>
      <c r="BG33" s="60">
        <v>1000</v>
      </c>
      <c r="BH33" s="60">
        <f t="shared" si="20"/>
        <v>0</v>
      </c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</row>
    <row r="34" spans="1:78" s="5" customFormat="1" ht="20.100000000000001" customHeight="1">
      <c r="A34" s="12">
        <v>28</v>
      </c>
      <c r="B34" s="6">
        <v>51601</v>
      </c>
      <c r="C34" s="73" t="s">
        <v>24</v>
      </c>
      <c r="D34" s="9">
        <f>'Proj. N off'!D34+'Proj. N fac.'!D34</f>
        <v>0</v>
      </c>
      <c r="E34" s="9">
        <v>1000</v>
      </c>
      <c r="F34" s="9">
        <f t="shared" si="3"/>
        <v>0</v>
      </c>
      <c r="G34" s="9">
        <f>'Proj. N off'!G34+'Proj. N fac.'!G34</f>
        <v>0</v>
      </c>
      <c r="H34" s="9">
        <v>1000</v>
      </c>
      <c r="I34" s="9">
        <f t="shared" si="4"/>
        <v>0</v>
      </c>
      <c r="J34" s="9">
        <f>'Proj. N off'!J34+'Proj. N fac.'!J34</f>
        <v>0</v>
      </c>
      <c r="K34" s="9">
        <v>1000</v>
      </c>
      <c r="L34" s="9">
        <f t="shared" si="5"/>
        <v>0</v>
      </c>
      <c r="M34" s="13">
        <f>'Proj. N off'!M34+'Proj. N fac.'!M34</f>
        <v>0</v>
      </c>
      <c r="N34" s="9">
        <v>1000</v>
      </c>
      <c r="O34" s="9">
        <f t="shared" si="6"/>
        <v>0</v>
      </c>
      <c r="P34" s="9">
        <f>'Proj. N off'!P34+'Proj. N fac.'!P34</f>
        <v>0</v>
      </c>
      <c r="Q34" s="9">
        <v>1000</v>
      </c>
      <c r="R34" s="9">
        <f t="shared" si="7"/>
        <v>0</v>
      </c>
      <c r="S34" s="13">
        <f>'Proj. N off'!S34+'Proj. N fac.'!S34</f>
        <v>0</v>
      </c>
      <c r="T34" s="9">
        <v>1000</v>
      </c>
      <c r="U34" s="92">
        <f t="shared" si="8"/>
        <v>0</v>
      </c>
      <c r="V34" s="86">
        <f t="shared" si="0"/>
        <v>0</v>
      </c>
      <c r="W34" s="9">
        <v>1000</v>
      </c>
      <c r="X34" s="92">
        <f t="shared" si="21"/>
        <v>0</v>
      </c>
      <c r="Y34" s="86">
        <f>'Proj. N off'!Y34+'Proj. N fac.'!Y34</f>
        <v>0</v>
      </c>
      <c r="Z34" s="9">
        <v>1000</v>
      </c>
      <c r="AA34" s="9">
        <f t="shared" si="9"/>
        <v>0</v>
      </c>
      <c r="AB34" s="9">
        <f>'Proj. N off'!AB34+'Proj. N fac.'!AB34</f>
        <v>0</v>
      </c>
      <c r="AC34" s="9">
        <v>1000</v>
      </c>
      <c r="AD34" s="9">
        <f t="shared" si="10"/>
        <v>0</v>
      </c>
      <c r="AE34" s="9">
        <f>'Proj. N off'!AE34+'Proj. N fac.'!AE34</f>
        <v>0</v>
      </c>
      <c r="AF34" s="9">
        <v>1000</v>
      </c>
      <c r="AG34" s="9">
        <f t="shared" si="11"/>
        <v>0</v>
      </c>
      <c r="AH34" s="13">
        <f>'Proj. N off'!AH34+'Proj. N fac.'!AH34</f>
        <v>0</v>
      </c>
      <c r="AI34" s="9">
        <v>1000</v>
      </c>
      <c r="AJ34" s="9">
        <f t="shared" si="12"/>
        <v>0</v>
      </c>
      <c r="AK34" s="47">
        <f>'Proj. N off'!AK34+'Proj. N fac.'!AK34</f>
        <v>0</v>
      </c>
      <c r="AL34" s="9">
        <v>1000</v>
      </c>
      <c r="AM34" s="9">
        <f t="shared" si="13"/>
        <v>0</v>
      </c>
      <c r="AN34" s="47">
        <f>'Proj. N off'!AN34+'Proj. N fac.'!AN34</f>
        <v>0</v>
      </c>
      <c r="AO34" s="9">
        <v>1000</v>
      </c>
      <c r="AP34" s="92">
        <f t="shared" si="14"/>
        <v>0</v>
      </c>
      <c r="AQ34" s="86">
        <f t="shared" si="1"/>
        <v>0</v>
      </c>
      <c r="AR34" s="9">
        <v>1000</v>
      </c>
      <c r="AS34" s="92">
        <f t="shared" si="15"/>
        <v>0</v>
      </c>
      <c r="AT34" s="86">
        <f t="shared" si="2"/>
        <v>0</v>
      </c>
      <c r="AU34" s="9">
        <v>1000</v>
      </c>
      <c r="AV34" s="92">
        <f t="shared" si="16"/>
        <v>0</v>
      </c>
      <c r="AW34" s="60">
        <f>'Proj. N off'!AW34+'Proj. N fac.'!AW34</f>
        <v>0</v>
      </c>
      <c r="AX34" s="60">
        <v>1000</v>
      </c>
      <c r="AY34" s="60">
        <f t="shared" si="17"/>
        <v>0</v>
      </c>
      <c r="AZ34" s="60">
        <f>'Proj. N off'!AZ34+'Proj. N fac.'!AZ34</f>
        <v>0</v>
      </c>
      <c r="BA34" s="60">
        <v>1000</v>
      </c>
      <c r="BB34" s="60">
        <f t="shared" si="18"/>
        <v>0</v>
      </c>
      <c r="BC34" s="60">
        <f>'Proj. N off'!BC34+'Proj. N fac.'!BC34</f>
        <v>0</v>
      </c>
      <c r="BD34" s="60">
        <v>1000</v>
      </c>
      <c r="BE34" s="60">
        <f t="shared" si="19"/>
        <v>0</v>
      </c>
      <c r="BF34" s="61">
        <f>'Proj. N off'!BF34+'Proj. N fac.'!BF34</f>
        <v>0</v>
      </c>
      <c r="BG34" s="60">
        <v>1000</v>
      </c>
      <c r="BH34" s="60">
        <f t="shared" si="20"/>
        <v>0</v>
      </c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</row>
    <row r="35" spans="1:78" s="5" customFormat="1" ht="20.100000000000001" customHeight="1">
      <c r="A35" s="11">
        <v>29</v>
      </c>
      <c r="B35" s="6">
        <v>51602</v>
      </c>
      <c r="C35" s="73" t="s">
        <v>25</v>
      </c>
      <c r="D35" s="9">
        <f>'Proj. N off'!D35+'Proj. N fac.'!D35</f>
        <v>0</v>
      </c>
      <c r="E35" s="9">
        <v>1000</v>
      </c>
      <c r="F35" s="9">
        <f t="shared" si="3"/>
        <v>0</v>
      </c>
      <c r="G35" s="9">
        <f>'Proj. N off'!G35+'Proj. N fac.'!G35</f>
        <v>0</v>
      </c>
      <c r="H35" s="9">
        <v>1000</v>
      </c>
      <c r="I35" s="9">
        <f t="shared" si="4"/>
        <v>0</v>
      </c>
      <c r="J35" s="9">
        <f>'Proj. N off'!J35+'Proj. N fac.'!J35</f>
        <v>0</v>
      </c>
      <c r="K35" s="9">
        <v>1000</v>
      </c>
      <c r="L35" s="9">
        <f t="shared" si="5"/>
        <v>0</v>
      </c>
      <c r="M35" s="13">
        <f>'Proj. N off'!M35+'Proj. N fac.'!M35</f>
        <v>0</v>
      </c>
      <c r="N35" s="9">
        <v>1000</v>
      </c>
      <c r="O35" s="9">
        <f t="shared" si="6"/>
        <v>0</v>
      </c>
      <c r="P35" s="9">
        <f>'Proj. N off'!P35+'Proj. N fac.'!P35</f>
        <v>0</v>
      </c>
      <c r="Q35" s="9">
        <v>1000</v>
      </c>
      <c r="R35" s="9">
        <f t="shared" si="7"/>
        <v>0</v>
      </c>
      <c r="S35" s="13">
        <f>'Proj. N off'!S35+'Proj. N fac.'!S35</f>
        <v>0</v>
      </c>
      <c r="T35" s="9">
        <v>1000</v>
      </c>
      <c r="U35" s="92">
        <f t="shared" si="8"/>
        <v>0</v>
      </c>
      <c r="V35" s="86">
        <f t="shared" si="0"/>
        <v>0</v>
      </c>
      <c r="W35" s="9">
        <v>1000</v>
      </c>
      <c r="X35" s="92">
        <f t="shared" si="21"/>
        <v>0</v>
      </c>
      <c r="Y35" s="86">
        <f>'Proj. N off'!Y35+'Proj. N fac.'!Y35</f>
        <v>0</v>
      </c>
      <c r="Z35" s="9">
        <v>1000</v>
      </c>
      <c r="AA35" s="9">
        <f t="shared" si="9"/>
        <v>0</v>
      </c>
      <c r="AB35" s="9">
        <f>'Proj. N off'!AB35+'Proj. N fac.'!AB35</f>
        <v>0</v>
      </c>
      <c r="AC35" s="9">
        <v>1000</v>
      </c>
      <c r="AD35" s="9">
        <f t="shared" si="10"/>
        <v>0</v>
      </c>
      <c r="AE35" s="9">
        <f>'Proj. N off'!AE35+'Proj. N fac.'!AE35</f>
        <v>0</v>
      </c>
      <c r="AF35" s="9">
        <v>1000</v>
      </c>
      <c r="AG35" s="9">
        <f t="shared" si="11"/>
        <v>0</v>
      </c>
      <c r="AH35" s="13">
        <f>'Proj. N off'!AH35+'Proj. N fac.'!AH35</f>
        <v>0</v>
      </c>
      <c r="AI35" s="9">
        <v>1000</v>
      </c>
      <c r="AJ35" s="9">
        <f t="shared" si="12"/>
        <v>0</v>
      </c>
      <c r="AK35" s="47">
        <f>'Proj. N off'!AK35+'Proj. N fac.'!AK35</f>
        <v>0</v>
      </c>
      <c r="AL35" s="9">
        <v>1000</v>
      </c>
      <c r="AM35" s="9">
        <f t="shared" si="13"/>
        <v>0</v>
      </c>
      <c r="AN35" s="47">
        <f>'Proj. N off'!AN35+'Proj. N fac.'!AN35</f>
        <v>0</v>
      </c>
      <c r="AO35" s="9">
        <v>1000</v>
      </c>
      <c r="AP35" s="92">
        <f t="shared" si="14"/>
        <v>0</v>
      </c>
      <c r="AQ35" s="86">
        <f t="shared" si="1"/>
        <v>0</v>
      </c>
      <c r="AR35" s="9">
        <v>1000</v>
      </c>
      <c r="AS35" s="92">
        <f t="shared" si="15"/>
        <v>0</v>
      </c>
      <c r="AT35" s="86">
        <f t="shared" si="2"/>
        <v>0</v>
      </c>
      <c r="AU35" s="9">
        <v>1000</v>
      </c>
      <c r="AV35" s="92">
        <f t="shared" si="16"/>
        <v>0</v>
      </c>
      <c r="AW35" s="60">
        <f>'Proj. N off'!AW35+'Proj. N fac.'!AW35</f>
        <v>0</v>
      </c>
      <c r="AX35" s="60">
        <v>1000</v>
      </c>
      <c r="AY35" s="60">
        <f t="shared" si="17"/>
        <v>0</v>
      </c>
      <c r="AZ35" s="60">
        <f>'Proj. N off'!AZ35+'Proj. N fac.'!AZ35</f>
        <v>0</v>
      </c>
      <c r="BA35" s="60">
        <v>1000</v>
      </c>
      <c r="BB35" s="60">
        <f t="shared" si="18"/>
        <v>0</v>
      </c>
      <c r="BC35" s="60">
        <f>'Proj. N off'!BC35+'Proj. N fac.'!BC35</f>
        <v>0</v>
      </c>
      <c r="BD35" s="60">
        <v>1000</v>
      </c>
      <c r="BE35" s="60">
        <f t="shared" si="19"/>
        <v>0</v>
      </c>
      <c r="BF35" s="61">
        <f>'Proj. N off'!BF35+'Proj. N fac.'!BF35</f>
        <v>0</v>
      </c>
      <c r="BG35" s="60">
        <v>1000</v>
      </c>
      <c r="BH35" s="60">
        <f t="shared" si="20"/>
        <v>0</v>
      </c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</row>
    <row r="36" spans="1:78" s="5" customFormat="1" ht="20.100000000000001" customHeight="1">
      <c r="A36" s="12">
        <v>30</v>
      </c>
      <c r="B36" s="6">
        <v>51603</v>
      </c>
      <c r="C36" s="73" t="s">
        <v>26</v>
      </c>
      <c r="D36" s="9">
        <f>'Proj. N off'!D36+'Proj. N fac.'!D36</f>
        <v>0</v>
      </c>
      <c r="E36" s="9">
        <v>1000</v>
      </c>
      <c r="F36" s="9">
        <f t="shared" si="3"/>
        <v>0</v>
      </c>
      <c r="G36" s="9">
        <f>'Proj. N off'!G36+'Proj. N fac.'!G36</f>
        <v>0</v>
      </c>
      <c r="H36" s="9">
        <v>1000</v>
      </c>
      <c r="I36" s="9">
        <f t="shared" si="4"/>
        <v>0</v>
      </c>
      <c r="J36" s="9">
        <f>'Proj. N off'!J36+'Proj. N fac.'!J36</f>
        <v>0</v>
      </c>
      <c r="K36" s="9">
        <v>1000</v>
      </c>
      <c r="L36" s="9">
        <f t="shared" si="5"/>
        <v>0</v>
      </c>
      <c r="M36" s="13">
        <f>'Proj. N off'!M36+'Proj. N fac.'!M36</f>
        <v>0</v>
      </c>
      <c r="N36" s="9">
        <v>1000</v>
      </c>
      <c r="O36" s="9">
        <f t="shared" si="6"/>
        <v>0</v>
      </c>
      <c r="P36" s="9">
        <f>'Proj. N off'!P36+'Proj. N fac.'!P36</f>
        <v>0</v>
      </c>
      <c r="Q36" s="9">
        <v>1000</v>
      </c>
      <c r="R36" s="9">
        <f t="shared" si="7"/>
        <v>0</v>
      </c>
      <c r="S36" s="13">
        <f>'Proj. N off'!S36+'Proj. N fac.'!S36</f>
        <v>0</v>
      </c>
      <c r="T36" s="9">
        <v>1000</v>
      </c>
      <c r="U36" s="92">
        <f t="shared" si="8"/>
        <v>0</v>
      </c>
      <c r="V36" s="86">
        <f t="shared" si="0"/>
        <v>0</v>
      </c>
      <c r="W36" s="9">
        <v>1000</v>
      </c>
      <c r="X36" s="92">
        <f t="shared" si="21"/>
        <v>0</v>
      </c>
      <c r="Y36" s="86">
        <f>'Proj. N off'!Y36+'Proj. N fac.'!Y36</f>
        <v>0</v>
      </c>
      <c r="Z36" s="9">
        <v>1000</v>
      </c>
      <c r="AA36" s="9">
        <f t="shared" si="9"/>
        <v>0</v>
      </c>
      <c r="AB36" s="9">
        <f>'Proj. N off'!AB36+'Proj. N fac.'!AB36</f>
        <v>0</v>
      </c>
      <c r="AC36" s="9">
        <v>1000</v>
      </c>
      <c r="AD36" s="9">
        <f t="shared" si="10"/>
        <v>0</v>
      </c>
      <c r="AE36" s="9">
        <f>'Proj. N off'!AE36+'Proj. N fac.'!AE36</f>
        <v>0</v>
      </c>
      <c r="AF36" s="9">
        <v>1000</v>
      </c>
      <c r="AG36" s="9">
        <f t="shared" si="11"/>
        <v>0</v>
      </c>
      <c r="AH36" s="13">
        <f>'Proj. N off'!AH36+'Proj. N fac.'!AH36</f>
        <v>0</v>
      </c>
      <c r="AI36" s="9">
        <v>1000</v>
      </c>
      <c r="AJ36" s="9">
        <f t="shared" si="12"/>
        <v>0</v>
      </c>
      <c r="AK36" s="47">
        <f>'Proj. N off'!AK36+'Proj. N fac.'!AK36</f>
        <v>0</v>
      </c>
      <c r="AL36" s="9">
        <v>1000</v>
      </c>
      <c r="AM36" s="9">
        <f t="shared" si="13"/>
        <v>0</v>
      </c>
      <c r="AN36" s="47">
        <f>'Proj. N off'!AN36+'Proj. N fac.'!AN36</f>
        <v>0</v>
      </c>
      <c r="AO36" s="9">
        <v>1000</v>
      </c>
      <c r="AP36" s="92">
        <f t="shared" si="14"/>
        <v>0</v>
      </c>
      <c r="AQ36" s="86">
        <f t="shared" si="1"/>
        <v>0</v>
      </c>
      <c r="AR36" s="9">
        <v>1000</v>
      </c>
      <c r="AS36" s="92">
        <f t="shared" si="15"/>
        <v>0</v>
      </c>
      <c r="AT36" s="86">
        <f t="shared" si="2"/>
        <v>0</v>
      </c>
      <c r="AU36" s="9">
        <v>1000</v>
      </c>
      <c r="AV36" s="92">
        <f t="shared" si="16"/>
        <v>0</v>
      </c>
      <c r="AW36" s="60">
        <f>'Proj. N off'!AW36+'Proj. N fac.'!AW36</f>
        <v>0</v>
      </c>
      <c r="AX36" s="60">
        <v>1000</v>
      </c>
      <c r="AY36" s="60">
        <f t="shared" si="17"/>
        <v>0</v>
      </c>
      <c r="AZ36" s="60">
        <f>'Proj. N off'!AZ36+'Proj. N fac.'!AZ36</f>
        <v>0</v>
      </c>
      <c r="BA36" s="60">
        <v>1000</v>
      </c>
      <c r="BB36" s="60">
        <f t="shared" si="18"/>
        <v>0</v>
      </c>
      <c r="BC36" s="60">
        <f>'Proj. N off'!BC36+'Proj. N fac.'!BC36</f>
        <v>0</v>
      </c>
      <c r="BD36" s="60">
        <v>1000</v>
      </c>
      <c r="BE36" s="60">
        <f t="shared" si="19"/>
        <v>0</v>
      </c>
      <c r="BF36" s="61">
        <f>'Proj. N off'!BF36+'Proj. N fac.'!BF36</f>
        <v>0</v>
      </c>
      <c r="BG36" s="60">
        <v>1000</v>
      </c>
      <c r="BH36" s="60">
        <f t="shared" si="20"/>
        <v>0</v>
      </c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</row>
    <row r="37" spans="1:78" s="5" customFormat="1" ht="20.100000000000001" customHeight="1">
      <c r="A37" s="11">
        <v>31</v>
      </c>
      <c r="B37" s="6">
        <v>51604</v>
      </c>
      <c r="C37" s="73" t="s">
        <v>27</v>
      </c>
      <c r="D37" s="9">
        <f>'Proj. N off'!D37+'Proj. N fac.'!D37</f>
        <v>0</v>
      </c>
      <c r="E37" s="9">
        <v>1000</v>
      </c>
      <c r="F37" s="9">
        <f t="shared" si="3"/>
        <v>0</v>
      </c>
      <c r="G37" s="9">
        <f>'Proj. N off'!G37+'Proj. N fac.'!G37</f>
        <v>0</v>
      </c>
      <c r="H37" s="9">
        <v>1000</v>
      </c>
      <c r="I37" s="9">
        <f t="shared" si="4"/>
        <v>0</v>
      </c>
      <c r="J37" s="9">
        <f>'Proj. N off'!J37+'Proj. N fac.'!J37</f>
        <v>0</v>
      </c>
      <c r="K37" s="9">
        <v>1000</v>
      </c>
      <c r="L37" s="9">
        <f t="shared" si="5"/>
        <v>0</v>
      </c>
      <c r="M37" s="13">
        <f>'Proj. N off'!M37+'Proj. N fac.'!M37</f>
        <v>0</v>
      </c>
      <c r="N37" s="9">
        <v>1000</v>
      </c>
      <c r="O37" s="9">
        <f t="shared" si="6"/>
        <v>0</v>
      </c>
      <c r="P37" s="9">
        <f>'Proj. N off'!P37+'Proj. N fac.'!P37</f>
        <v>0</v>
      </c>
      <c r="Q37" s="9">
        <v>1000</v>
      </c>
      <c r="R37" s="9">
        <f t="shared" si="7"/>
        <v>0</v>
      </c>
      <c r="S37" s="13">
        <f>'Proj. N off'!S37+'Proj. N fac.'!S37</f>
        <v>0</v>
      </c>
      <c r="T37" s="9">
        <v>1000</v>
      </c>
      <c r="U37" s="92">
        <f t="shared" si="8"/>
        <v>0</v>
      </c>
      <c r="V37" s="86">
        <f t="shared" si="0"/>
        <v>0</v>
      </c>
      <c r="W37" s="9">
        <v>1000</v>
      </c>
      <c r="X37" s="92">
        <f t="shared" si="21"/>
        <v>0</v>
      </c>
      <c r="Y37" s="86">
        <f>'Proj. N off'!Y37+'Proj. N fac.'!Y37</f>
        <v>0</v>
      </c>
      <c r="Z37" s="9">
        <v>1000</v>
      </c>
      <c r="AA37" s="9">
        <f t="shared" si="9"/>
        <v>0</v>
      </c>
      <c r="AB37" s="9">
        <f>'Proj. N off'!AB37+'Proj. N fac.'!AB37</f>
        <v>0</v>
      </c>
      <c r="AC37" s="9">
        <v>1000</v>
      </c>
      <c r="AD37" s="9">
        <f t="shared" si="10"/>
        <v>0</v>
      </c>
      <c r="AE37" s="9">
        <f>'Proj. N off'!AE37+'Proj. N fac.'!AE37</f>
        <v>0</v>
      </c>
      <c r="AF37" s="9">
        <v>1000</v>
      </c>
      <c r="AG37" s="9">
        <f t="shared" si="11"/>
        <v>0</v>
      </c>
      <c r="AH37" s="13">
        <f>'Proj. N off'!AH37+'Proj. N fac.'!AH37</f>
        <v>0</v>
      </c>
      <c r="AI37" s="9">
        <v>1000</v>
      </c>
      <c r="AJ37" s="9">
        <f t="shared" si="12"/>
        <v>0</v>
      </c>
      <c r="AK37" s="47">
        <f>'Proj. N off'!AK37+'Proj. N fac.'!AK37</f>
        <v>0</v>
      </c>
      <c r="AL37" s="9">
        <v>1000</v>
      </c>
      <c r="AM37" s="9">
        <f t="shared" si="13"/>
        <v>0</v>
      </c>
      <c r="AN37" s="47">
        <f>'Proj. N off'!AN37+'Proj. N fac.'!AN37</f>
        <v>0</v>
      </c>
      <c r="AO37" s="9">
        <v>1000</v>
      </c>
      <c r="AP37" s="92">
        <f t="shared" si="14"/>
        <v>0</v>
      </c>
      <c r="AQ37" s="86">
        <f t="shared" si="1"/>
        <v>0</v>
      </c>
      <c r="AR37" s="9">
        <v>1000</v>
      </c>
      <c r="AS37" s="92">
        <f t="shared" si="15"/>
        <v>0</v>
      </c>
      <c r="AT37" s="86">
        <f t="shared" si="2"/>
        <v>0</v>
      </c>
      <c r="AU37" s="9">
        <v>1000</v>
      </c>
      <c r="AV37" s="92">
        <f t="shared" si="16"/>
        <v>0</v>
      </c>
      <c r="AW37" s="60">
        <f>'Proj. N off'!AW37+'Proj. N fac.'!AW37</f>
        <v>0</v>
      </c>
      <c r="AX37" s="60">
        <v>1000</v>
      </c>
      <c r="AY37" s="60">
        <f t="shared" si="17"/>
        <v>0</v>
      </c>
      <c r="AZ37" s="60">
        <f>'Proj. N off'!AZ37+'Proj. N fac.'!AZ37</f>
        <v>0</v>
      </c>
      <c r="BA37" s="60">
        <v>1000</v>
      </c>
      <c r="BB37" s="60">
        <f t="shared" si="18"/>
        <v>0</v>
      </c>
      <c r="BC37" s="60">
        <f>'Proj. N off'!BC37+'Proj. N fac.'!BC37</f>
        <v>0</v>
      </c>
      <c r="BD37" s="60">
        <v>1000</v>
      </c>
      <c r="BE37" s="60">
        <f t="shared" si="19"/>
        <v>0</v>
      </c>
      <c r="BF37" s="61">
        <f>'Proj. N off'!BF37+'Proj. N fac.'!BF37</f>
        <v>0</v>
      </c>
      <c r="BG37" s="60">
        <v>1000</v>
      </c>
      <c r="BH37" s="60">
        <f t="shared" si="20"/>
        <v>0</v>
      </c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</row>
    <row r="38" spans="1:78" s="5" customFormat="1" ht="20.100000000000001" customHeight="1">
      <c r="A38" s="12">
        <v>32</v>
      </c>
      <c r="B38" s="6">
        <v>51605</v>
      </c>
      <c r="C38" s="73" t="s">
        <v>28</v>
      </c>
      <c r="D38" s="9">
        <f>'Proj. N off'!D38+'Proj. N fac.'!D38</f>
        <v>0</v>
      </c>
      <c r="E38" s="9">
        <v>1000</v>
      </c>
      <c r="F38" s="9">
        <f t="shared" si="3"/>
        <v>0</v>
      </c>
      <c r="G38" s="9">
        <f>'Proj. N off'!G38+'Proj. N fac.'!G38</f>
        <v>0</v>
      </c>
      <c r="H38" s="9">
        <v>1000</v>
      </c>
      <c r="I38" s="9">
        <f t="shared" si="4"/>
        <v>0</v>
      </c>
      <c r="J38" s="9">
        <f>'Proj. N off'!J38+'Proj. N fac.'!J38</f>
        <v>0</v>
      </c>
      <c r="K38" s="9">
        <v>1000</v>
      </c>
      <c r="L38" s="9">
        <f t="shared" si="5"/>
        <v>0</v>
      </c>
      <c r="M38" s="13">
        <f>'Proj. N off'!M38+'Proj. N fac.'!M38</f>
        <v>0</v>
      </c>
      <c r="N38" s="9">
        <v>1000</v>
      </c>
      <c r="O38" s="9">
        <f t="shared" si="6"/>
        <v>0</v>
      </c>
      <c r="P38" s="9">
        <f>'Proj. N off'!P38+'Proj. N fac.'!P38</f>
        <v>0</v>
      </c>
      <c r="Q38" s="9">
        <v>1000</v>
      </c>
      <c r="R38" s="9">
        <f t="shared" si="7"/>
        <v>0</v>
      </c>
      <c r="S38" s="13">
        <f>'Proj. N off'!S38+'Proj. N fac.'!S38</f>
        <v>0</v>
      </c>
      <c r="T38" s="9">
        <v>1000</v>
      </c>
      <c r="U38" s="92">
        <f t="shared" si="8"/>
        <v>0</v>
      </c>
      <c r="V38" s="86">
        <f t="shared" si="0"/>
        <v>0</v>
      </c>
      <c r="W38" s="9">
        <v>1000</v>
      </c>
      <c r="X38" s="92">
        <f t="shared" si="21"/>
        <v>0</v>
      </c>
      <c r="Y38" s="86">
        <f>'Proj. N off'!Y38+'Proj. N fac.'!Y38</f>
        <v>0</v>
      </c>
      <c r="Z38" s="9">
        <v>1000</v>
      </c>
      <c r="AA38" s="9">
        <f t="shared" si="9"/>
        <v>0</v>
      </c>
      <c r="AB38" s="9">
        <f>'Proj. N off'!AB38+'Proj. N fac.'!AB38</f>
        <v>0</v>
      </c>
      <c r="AC38" s="9">
        <v>1000</v>
      </c>
      <c r="AD38" s="9">
        <f t="shared" si="10"/>
        <v>0</v>
      </c>
      <c r="AE38" s="9">
        <f>'Proj. N off'!AE38+'Proj. N fac.'!AE38</f>
        <v>0</v>
      </c>
      <c r="AF38" s="9">
        <v>1000</v>
      </c>
      <c r="AG38" s="9">
        <f t="shared" si="11"/>
        <v>0</v>
      </c>
      <c r="AH38" s="13">
        <f>'Proj. N off'!AH38+'Proj. N fac.'!AH38</f>
        <v>0</v>
      </c>
      <c r="AI38" s="9">
        <v>1000</v>
      </c>
      <c r="AJ38" s="9">
        <f t="shared" si="12"/>
        <v>0</v>
      </c>
      <c r="AK38" s="47">
        <f>'Proj. N off'!AK38+'Proj. N fac.'!AK38</f>
        <v>0</v>
      </c>
      <c r="AL38" s="9">
        <v>1000</v>
      </c>
      <c r="AM38" s="9">
        <f t="shared" si="13"/>
        <v>0</v>
      </c>
      <c r="AN38" s="47">
        <f>'Proj. N off'!AN38+'Proj. N fac.'!AN38</f>
        <v>0</v>
      </c>
      <c r="AO38" s="9">
        <v>1000</v>
      </c>
      <c r="AP38" s="92">
        <f t="shared" si="14"/>
        <v>0</v>
      </c>
      <c r="AQ38" s="86">
        <f t="shared" si="1"/>
        <v>0</v>
      </c>
      <c r="AR38" s="9">
        <v>1000</v>
      </c>
      <c r="AS38" s="92">
        <f t="shared" si="15"/>
        <v>0</v>
      </c>
      <c r="AT38" s="86">
        <f t="shared" si="2"/>
        <v>0</v>
      </c>
      <c r="AU38" s="9">
        <v>1000</v>
      </c>
      <c r="AV38" s="92">
        <f t="shared" si="16"/>
        <v>0</v>
      </c>
      <c r="AW38" s="60">
        <f>'Proj. N off'!AW38+'Proj. N fac.'!AW38</f>
        <v>0</v>
      </c>
      <c r="AX38" s="60">
        <v>1000</v>
      </c>
      <c r="AY38" s="60">
        <f t="shared" si="17"/>
        <v>0</v>
      </c>
      <c r="AZ38" s="60">
        <f>'Proj. N off'!AZ38+'Proj. N fac.'!AZ38</f>
        <v>0</v>
      </c>
      <c r="BA38" s="60">
        <v>1000</v>
      </c>
      <c r="BB38" s="60">
        <f t="shared" si="18"/>
        <v>0</v>
      </c>
      <c r="BC38" s="60">
        <f>'Proj. N off'!BC38+'Proj. N fac.'!BC38</f>
        <v>0</v>
      </c>
      <c r="BD38" s="60">
        <v>1000</v>
      </c>
      <c r="BE38" s="60">
        <f t="shared" si="19"/>
        <v>0</v>
      </c>
      <c r="BF38" s="61">
        <f>'Proj. N off'!BF38+'Proj. N fac.'!BF38</f>
        <v>0</v>
      </c>
      <c r="BG38" s="60">
        <v>1000</v>
      </c>
      <c r="BH38" s="60">
        <f t="shared" si="20"/>
        <v>0</v>
      </c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</row>
    <row r="39" spans="1:78" s="5" customFormat="1" ht="20.100000000000001" customHeight="1">
      <c r="A39" s="11">
        <v>33</v>
      </c>
      <c r="B39" s="6">
        <v>51606</v>
      </c>
      <c r="C39" s="73" t="s">
        <v>29</v>
      </c>
      <c r="D39" s="9">
        <f>'Proj. N off'!D39+'Proj. N fac.'!D39</f>
        <v>0</v>
      </c>
      <c r="E39" s="9">
        <v>1000</v>
      </c>
      <c r="F39" s="9">
        <f t="shared" si="3"/>
        <v>0</v>
      </c>
      <c r="G39" s="9">
        <f>'Proj. N off'!G39+'Proj. N fac.'!G39</f>
        <v>0</v>
      </c>
      <c r="H39" s="9">
        <v>1000</v>
      </c>
      <c r="I39" s="9">
        <f t="shared" si="4"/>
        <v>0</v>
      </c>
      <c r="J39" s="9">
        <f>'Proj. N off'!J39+'Proj. N fac.'!J39</f>
        <v>0</v>
      </c>
      <c r="K39" s="9">
        <v>1000</v>
      </c>
      <c r="L39" s="9">
        <f t="shared" si="5"/>
        <v>0</v>
      </c>
      <c r="M39" s="13">
        <f>'Proj. N off'!M39+'Proj. N fac.'!M39</f>
        <v>0</v>
      </c>
      <c r="N39" s="9">
        <v>1000</v>
      </c>
      <c r="O39" s="9">
        <f t="shared" si="6"/>
        <v>0</v>
      </c>
      <c r="P39" s="9">
        <f>'Proj. N off'!P39+'Proj. N fac.'!P39</f>
        <v>0</v>
      </c>
      <c r="Q39" s="9">
        <v>1000</v>
      </c>
      <c r="R39" s="9">
        <f t="shared" si="7"/>
        <v>0</v>
      </c>
      <c r="S39" s="13">
        <f>'Proj. N off'!S39+'Proj. N fac.'!S39</f>
        <v>0</v>
      </c>
      <c r="T39" s="9">
        <v>1000</v>
      </c>
      <c r="U39" s="92">
        <f t="shared" si="8"/>
        <v>0</v>
      </c>
      <c r="V39" s="86">
        <f t="shared" si="0"/>
        <v>0</v>
      </c>
      <c r="W39" s="9">
        <v>1000</v>
      </c>
      <c r="X39" s="92">
        <f t="shared" si="21"/>
        <v>0</v>
      </c>
      <c r="Y39" s="86">
        <f>'Proj. N off'!Y39+'Proj. N fac.'!Y39</f>
        <v>0</v>
      </c>
      <c r="Z39" s="9">
        <v>1000</v>
      </c>
      <c r="AA39" s="9">
        <f t="shared" si="9"/>
        <v>0</v>
      </c>
      <c r="AB39" s="9">
        <f>'Proj. N off'!AB39+'Proj. N fac.'!AB39</f>
        <v>0</v>
      </c>
      <c r="AC39" s="9">
        <v>1000</v>
      </c>
      <c r="AD39" s="9">
        <f t="shared" si="10"/>
        <v>0</v>
      </c>
      <c r="AE39" s="9">
        <f>'Proj. N off'!AE39+'Proj. N fac.'!AE39</f>
        <v>0</v>
      </c>
      <c r="AF39" s="9">
        <v>1000</v>
      </c>
      <c r="AG39" s="9">
        <f t="shared" si="11"/>
        <v>0</v>
      </c>
      <c r="AH39" s="13">
        <f>'Proj. N off'!AH39+'Proj. N fac.'!AH39</f>
        <v>0</v>
      </c>
      <c r="AI39" s="9">
        <v>1000</v>
      </c>
      <c r="AJ39" s="9">
        <f t="shared" si="12"/>
        <v>0</v>
      </c>
      <c r="AK39" s="47">
        <f>'Proj. N off'!AK39+'Proj. N fac.'!AK39</f>
        <v>0</v>
      </c>
      <c r="AL39" s="9">
        <v>1000</v>
      </c>
      <c r="AM39" s="9">
        <f t="shared" si="13"/>
        <v>0</v>
      </c>
      <c r="AN39" s="47">
        <f>'Proj. N off'!AN39+'Proj. N fac.'!AN39</f>
        <v>0</v>
      </c>
      <c r="AO39" s="9">
        <v>1000</v>
      </c>
      <c r="AP39" s="92">
        <f t="shared" si="14"/>
        <v>0</v>
      </c>
      <c r="AQ39" s="86">
        <f t="shared" si="1"/>
        <v>0</v>
      </c>
      <c r="AR39" s="9">
        <v>1000</v>
      </c>
      <c r="AS39" s="92">
        <f t="shared" si="15"/>
        <v>0</v>
      </c>
      <c r="AT39" s="86">
        <f t="shared" si="2"/>
        <v>0</v>
      </c>
      <c r="AU39" s="9">
        <v>1000</v>
      </c>
      <c r="AV39" s="92">
        <f t="shared" si="16"/>
        <v>0</v>
      </c>
      <c r="AW39" s="60">
        <f>'Proj. N off'!AW39+'Proj. N fac.'!AW39</f>
        <v>0</v>
      </c>
      <c r="AX39" s="60">
        <v>1000</v>
      </c>
      <c r="AY39" s="60">
        <f t="shared" si="17"/>
        <v>0</v>
      </c>
      <c r="AZ39" s="60">
        <f>'Proj. N off'!AZ39+'Proj. N fac.'!AZ39</f>
        <v>0</v>
      </c>
      <c r="BA39" s="60">
        <v>1000</v>
      </c>
      <c r="BB39" s="60">
        <f t="shared" si="18"/>
        <v>0</v>
      </c>
      <c r="BC39" s="60">
        <f>'Proj. N off'!BC39+'Proj. N fac.'!BC39</f>
        <v>0</v>
      </c>
      <c r="BD39" s="60">
        <v>1000</v>
      </c>
      <c r="BE39" s="60">
        <f t="shared" si="19"/>
        <v>0</v>
      </c>
      <c r="BF39" s="61">
        <f>'Proj. N off'!BF39+'Proj. N fac.'!BF39</f>
        <v>0</v>
      </c>
      <c r="BG39" s="60">
        <v>1000</v>
      </c>
      <c r="BH39" s="60">
        <f t="shared" si="20"/>
        <v>0</v>
      </c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</row>
    <row r="40" spans="1:78" s="5" customFormat="1" ht="20.100000000000001" customHeight="1">
      <c r="A40" s="12">
        <v>34</v>
      </c>
      <c r="B40" s="6">
        <v>51607</v>
      </c>
      <c r="C40" s="73" t="s">
        <v>30</v>
      </c>
      <c r="D40" s="9">
        <f>'Proj. N off'!D40+'Proj. N fac.'!D40</f>
        <v>0</v>
      </c>
      <c r="E40" s="9">
        <v>1000</v>
      </c>
      <c r="F40" s="9">
        <f t="shared" si="3"/>
        <v>0</v>
      </c>
      <c r="G40" s="9">
        <f>'Proj. N off'!G40+'Proj. N fac.'!G40</f>
        <v>0</v>
      </c>
      <c r="H40" s="9">
        <v>1000</v>
      </c>
      <c r="I40" s="9">
        <f t="shared" si="4"/>
        <v>0</v>
      </c>
      <c r="J40" s="9">
        <f>'Proj. N off'!J40+'Proj. N fac.'!J40</f>
        <v>0</v>
      </c>
      <c r="K40" s="9">
        <v>1000</v>
      </c>
      <c r="L40" s="9">
        <f t="shared" si="5"/>
        <v>0</v>
      </c>
      <c r="M40" s="13">
        <f>'Proj. N off'!M40+'Proj. N fac.'!M40</f>
        <v>0</v>
      </c>
      <c r="N40" s="9">
        <v>1000</v>
      </c>
      <c r="O40" s="9">
        <f t="shared" si="6"/>
        <v>0</v>
      </c>
      <c r="P40" s="9">
        <f>'Proj. N off'!P40+'Proj. N fac.'!P40</f>
        <v>0</v>
      </c>
      <c r="Q40" s="9">
        <v>1000</v>
      </c>
      <c r="R40" s="9">
        <f t="shared" si="7"/>
        <v>0</v>
      </c>
      <c r="S40" s="13">
        <f>'Proj. N off'!S40+'Proj. N fac.'!S40</f>
        <v>0</v>
      </c>
      <c r="T40" s="9">
        <v>1000</v>
      </c>
      <c r="U40" s="92">
        <f t="shared" si="8"/>
        <v>0</v>
      </c>
      <c r="V40" s="86">
        <f t="shared" si="0"/>
        <v>0</v>
      </c>
      <c r="W40" s="9">
        <v>1000</v>
      </c>
      <c r="X40" s="92">
        <f t="shared" si="21"/>
        <v>0</v>
      </c>
      <c r="Y40" s="86">
        <f>'Proj. N off'!Y40+'Proj. N fac.'!Y40</f>
        <v>0</v>
      </c>
      <c r="Z40" s="9">
        <v>1000</v>
      </c>
      <c r="AA40" s="9">
        <f t="shared" si="9"/>
        <v>0</v>
      </c>
      <c r="AB40" s="9">
        <f>'Proj. N off'!AB40+'Proj. N fac.'!AB40</f>
        <v>0</v>
      </c>
      <c r="AC40" s="9">
        <v>1000</v>
      </c>
      <c r="AD40" s="9">
        <f t="shared" si="10"/>
        <v>0</v>
      </c>
      <c r="AE40" s="9">
        <f>'Proj. N off'!AE40+'Proj. N fac.'!AE40</f>
        <v>0</v>
      </c>
      <c r="AF40" s="9">
        <v>1000</v>
      </c>
      <c r="AG40" s="9">
        <f t="shared" si="11"/>
        <v>0</v>
      </c>
      <c r="AH40" s="13">
        <f>'Proj. N off'!AH40+'Proj. N fac.'!AH40</f>
        <v>0</v>
      </c>
      <c r="AI40" s="9">
        <v>1000</v>
      </c>
      <c r="AJ40" s="9">
        <f t="shared" si="12"/>
        <v>0</v>
      </c>
      <c r="AK40" s="47">
        <f>'Proj. N off'!AK40+'Proj. N fac.'!AK40</f>
        <v>0</v>
      </c>
      <c r="AL40" s="9">
        <v>1000</v>
      </c>
      <c r="AM40" s="9">
        <f t="shared" si="13"/>
        <v>0</v>
      </c>
      <c r="AN40" s="47">
        <f>'Proj. N off'!AN40+'Proj. N fac.'!AN40</f>
        <v>0</v>
      </c>
      <c r="AO40" s="9">
        <v>1000</v>
      </c>
      <c r="AP40" s="92">
        <f t="shared" si="14"/>
        <v>0</v>
      </c>
      <c r="AQ40" s="86">
        <f t="shared" si="1"/>
        <v>0</v>
      </c>
      <c r="AR40" s="9">
        <v>1000</v>
      </c>
      <c r="AS40" s="92">
        <f t="shared" si="15"/>
        <v>0</v>
      </c>
      <c r="AT40" s="86">
        <f t="shared" si="2"/>
        <v>0</v>
      </c>
      <c r="AU40" s="9">
        <v>1000</v>
      </c>
      <c r="AV40" s="92">
        <f t="shared" si="16"/>
        <v>0</v>
      </c>
      <c r="AW40" s="60">
        <f>'Proj. N off'!AW40+'Proj. N fac.'!AW40</f>
        <v>0</v>
      </c>
      <c r="AX40" s="60">
        <v>1000</v>
      </c>
      <c r="AY40" s="60">
        <f t="shared" si="17"/>
        <v>0</v>
      </c>
      <c r="AZ40" s="60">
        <f>'Proj. N off'!AZ40+'Proj. N fac.'!AZ40</f>
        <v>0</v>
      </c>
      <c r="BA40" s="60">
        <v>1000</v>
      </c>
      <c r="BB40" s="60">
        <f t="shared" si="18"/>
        <v>0</v>
      </c>
      <c r="BC40" s="60">
        <f>'Proj. N off'!BC40+'Proj. N fac.'!BC40</f>
        <v>0</v>
      </c>
      <c r="BD40" s="60">
        <v>1000</v>
      </c>
      <c r="BE40" s="60">
        <f t="shared" si="19"/>
        <v>0</v>
      </c>
      <c r="BF40" s="61">
        <f>'Proj. N off'!BF40+'Proj. N fac.'!BF40</f>
        <v>0</v>
      </c>
      <c r="BG40" s="60">
        <v>1000</v>
      </c>
      <c r="BH40" s="60">
        <f t="shared" si="20"/>
        <v>0</v>
      </c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</row>
    <row r="41" spans="1:78" s="5" customFormat="1" ht="20.100000000000001" customHeight="1">
      <c r="A41" s="11">
        <v>35</v>
      </c>
      <c r="B41" s="6">
        <v>51608</v>
      </c>
      <c r="C41" s="73" t="s">
        <v>31</v>
      </c>
      <c r="D41" s="9">
        <f>'Proj. N off'!D41+'Proj. N fac.'!D41</f>
        <v>0</v>
      </c>
      <c r="E41" s="9">
        <v>1000</v>
      </c>
      <c r="F41" s="9">
        <f t="shared" si="3"/>
        <v>0</v>
      </c>
      <c r="G41" s="9">
        <f>'Proj. N off'!G41+'Proj. N fac.'!G41</f>
        <v>0</v>
      </c>
      <c r="H41" s="9">
        <v>1000</v>
      </c>
      <c r="I41" s="9">
        <f t="shared" si="4"/>
        <v>0</v>
      </c>
      <c r="J41" s="9">
        <f>'Proj. N off'!J41+'Proj. N fac.'!J41</f>
        <v>0</v>
      </c>
      <c r="K41" s="9">
        <v>1000</v>
      </c>
      <c r="L41" s="9">
        <f t="shared" si="5"/>
        <v>0</v>
      </c>
      <c r="M41" s="13">
        <f>'Proj. N off'!M41+'Proj. N fac.'!M41</f>
        <v>0</v>
      </c>
      <c r="N41" s="9">
        <v>1000</v>
      </c>
      <c r="O41" s="9">
        <f t="shared" si="6"/>
        <v>0</v>
      </c>
      <c r="P41" s="9">
        <f>'Proj. N off'!P41+'Proj. N fac.'!P41</f>
        <v>0</v>
      </c>
      <c r="Q41" s="9">
        <v>1000</v>
      </c>
      <c r="R41" s="9">
        <f t="shared" si="7"/>
        <v>0</v>
      </c>
      <c r="S41" s="13">
        <f>'Proj. N off'!S41+'Proj. N fac.'!S41</f>
        <v>0</v>
      </c>
      <c r="T41" s="9">
        <v>1000</v>
      </c>
      <c r="U41" s="92">
        <f t="shared" si="8"/>
        <v>0</v>
      </c>
      <c r="V41" s="86">
        <f t="shared" si="0"/>
        <v>0</v>
      </c>
      <c r="W41" s="9">
        <v>1000</v>
      </c>
      <c r="X41" s="92">
        <f t="shared" si="21"/>
        <v>0</v>
      </c>
      <c r="Y41" s="86">
        <f>'Proj. N off'!Y41+'Proj. N fac.'!Y41</f>
        <v>0</v>
      </c>
      <c r="Z41" s="9">
        <v>1000</v>
      </c>
      <c r="AA41" s="9">
        <f t="shared" si="9"/>
        <v>0</v>
      </c>
      <c r="AB41" s="9">
        <f>'Proj. N off'!AB41+'Proj. N fac.'!AB41</f>
        <v>0</v>
      </c>
      <c r="AC41" s="9">
        <v>1000</v>
      </c>
      <c r="AD41" s="9">
        <f t="shared" si="10"/>
        <v>0</v>
      </c>
      <c r="AE41" s="9">
        <f>'Proj. N off'!AE41+'Proj. N fac.'!AE41</f>
        <v>0</v>
      </c>
      <c r="AF41" s="9">
        <v>1000</v>
      </c>
      <c r="AG41" s="9">
        <f t="shared" si="11"/>
        <v>0</v>
      </c>
      <c r="AH41" s="13">
        <f>'Proj. N off'!AH41+'Proj. N fac.'!AH41</f>
        <v>0</v>
      </c>
      <c r="AI41" s="9">
        <v>1000</v>
      </c>
      <c r="AJ41" s="9">
        <f t="shared" si="12"/>
        <v>0</v>
      </c>
      <c r="AK41" s="47">
        <f>'Proj. N off'!AK41+'Proj. N fac.'!AK41</f>
        <v>0</v>
      </c>
      <c r="AL41" s="9">
        <v>1000</v>
      </c>
      <c r="AM41" s="9">
        <f t="shared" si="13"/>
        <v>0</v>
      </c>
      <c r="AN41" s="47">
        <f>'Proj. N off'!AN41+'Proj. N fac.'!AN41</f>
        <v>0</v>
      </c>
      <c r="AO41" s="9">
        <v>1000</v>
      </c>
      <c r="AP41" s="92">
        <f t="shared" si="14"/>
        <v>0</v>
      </c>
      <c r="AQ41" s="86">
        <f t="shared" si="1"/>
        <v>0</v>
      </c>
      <c r="AR41" s="9">
        <v>1000</v>
      </c>
      <c r="AS41" s="92">
        <f t="shared" si="15"/>
        <v>0</v>
      </c>
      <c r="AT41" s="86">
        <f t="shared" si="2"/>
        <v>0</v>
      </c>
      <c r="AU41" s="9">
        <v>1000</v>
      </c>
      <c r="AV41" s="92">
        <f t="shared" si="16"/>
        <v>0</v>
      </c>
      <c r="AW41" s="60">
        <f>'Proj. N off'!AW41+'Proj. N fac.'!AW41</f>
        <v>0</v>
      </c>
      <c r="AX41" s="60">
        <v>1000</v>
      </c>
      <c r="AY41" s="60">
        <f t="shared" si="17"/>
        <v>0</v>
      </c>
      <c r="AZ41" s="60">
        <f>'Proj. N off'!AZ41+'Proj. N fac.'!AZ41</f>
        <v>0</v>
      </c>
      <c r="BA41" s="60">
        <v>1000</v>
      </c>
      <c r="BB41" s="60">
        <f t="shared" si="18"/>
        <v>0</v>
      </c>
      <c r="BC41" s="60">
        <f>'Proj. N off'!BC41+'Proj. N fac.'!BC41</f>
        <v>0</v>
      </c>
      <c r="BD41" s="60">
        <v>1000</v>
      </c>
      <c r="BE41" s="60">
        <f t="shared" si="19"/>
        <v>0</v>
      </c>
      <c r="BF41" s="61">
        <f>'Proj. N off'!BF41+'Proj. N fac.'!BF41</f>
        <v>0</v>
      </c>
      <c r="BG41" s="60">
        <v>1000</v>
      </c>
      <c r="BH41" s="60">
        <f t="shared" si="20"/>
        <v>0</v>
      </c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</row>
    <row r="42" spans="1:78" s="5" customFormat="1" ht="20.100000000000001" customHeight="1">
      <c r="A42" s="12">
        <v>36</v>
      </c>
      <c r="B42" s="6">
        <v>51609</v>
      </c>
      <c r="C42" s="73" t="s">
        <v>89</v>
      </c>
      <c r="D42" s="9">
        <f>'Proj. N off'!D42+'Proj. N fac.'!D42</f>
        <v>0</v>
      </c>
      <c r="E42" s="9">
        <v>1000</v>
      </c>
      <c r="F42" s="9">
        <f t="shared" si="3"/>
        <v>0</v>
      </c>
      <c r="G42" s="9">
        <f>'Proj. N off'!G42+'Proj. N fac.'!G42</f>
        <v>0</v>
      </c>
      <c r="H42" s="9">
        <v>1000</v>
      </c>
      <c r="I42" s="9">
        <f t="shared" si="4"/>
        <v>0</v>
      </c>
      <c r="J42" s="9">
        <f>'Proj. N off'!J42+'Proj. N fac.'!J42</f>
        <v>0</v>
      </c>
      <c r="K42" s="9">
        <v>1000</v>
      </c>
      <c r="L42" s="9">
        <f t="shared" si="5"/>
        <v>0</v>
      </c>
      <c r="M42" s="13">
        <f>'Proj. N off'!M42+'Proj. N fac.'!M42</f>
        <v>0</v>
      </c>
      <c r="N42" s="9">
        <v>1000</v>
      </c>
      <c r="O42" s="9">
        <f t="shared" si="6"/>
        <v>0</v>
      </c>
      <c r="P42" s="9">
        <f>'Proj. N off'!P42+'Proj. N fac.'!P42</f>
        <v>0</v>
      </c>
      <c r="Q42" s="9">
        <v>1000</v>
      </c>
      <c r="R42" s="9">
        <f t="shared" si="7"/>
        <v>0</v>
      </c>
      <c r="S42" s="13">
        <f>'Proj. N off'!S42+'Proj. N fac.'!S42</f>
        <v>0</v>
      </c>
      <c r="T42" s="9">
        <v>1000</v>
      </c>
      <c r="U42" s="92">
        <f t="shared" si="8"/>
        <v>0</v>
      </c>
      <c r="V42" s="86">
        <f t="shared" si="0"/>
        <v>0</v>
      </c>
      <c r="W42" s="9">
        <v>1000</v>
      </c>
      <c r="X42" s="92">
        <f t="shared" si="21"/>
        <v>0</v>
      </c>
      <c r="Y42" s="86">
        <f>'Proj. N off'!Y42+'Proj. N fac.'!Y42</f>
        <v>0</v>
      </c>
      <c r="Z42" s="9">
        <v>1000</v>
      </c>
      <c r="AA42" s="9">
        <f t="shared" si="9"/>
        <v>0</v>
      </c>
      <c r="AB42" s="9">
        <f>'Proj. N off'!AB42+'Proj. N fac.'!AB42</f>
        <v>0</v>
      </c>
      <c r="AC42" s="9">
        <v>1000</v>
      </c>
      <c r="AD42" s="9">
        <f t="shared" si="10"/>
        <v>0</v>
      </c>
      <c r="AE42" s="9">
        <f>'Proj. N off'!AE42+'Proj. N fac.'!AE42</f>
        <v>0</v>
      </c>
      <c r="AF42" s="9">
        <v>1000</v>
      </c>
      <c r="AG42" s="9">
        <f t="shared" si="11"/>
        <v>0</v>
      </c>
      <c r="AH42" s="13">
        <f>'Proj. N off'!AH42+'Proj. N fac.'!AH42</f>
        <v>0</v>
      </c>
      <c r="AI42" s="9">
        <v>1000</v>
      </c>
      <c r="AJ42" s="9">
        <f t="shared" si="12"/>
        <v>0</v>
      </c>
      <c r="AK42" s="47">
        <f>'Proj. N off'!AK42+'Proj. N fac.'!AK42</f>
        <v>0</v>
      </c>
      <c r="AL42" s="9">
        <v>1000</v>
      </c>
      <c r="AM42" s="9">
        <f t="shared" si="13"/>
        <v>0</v>
      </c>
      <c r="AN42" s="47">
        <f>'Proj. N off'!AN42+'Proj. N fac.'!AN42</f>
        <v>0</v>
      </c>
      <c r="AO42" s="9">
        <v>1000</v>
      </c>
      <c r="AP42" s="92">
        <f t="shared" si="14"/>
        <v>0</v>
      </c>
      <c r="AQ42" s="86">
        <f t="shared" si="1"/>
        <v>0</v>
      </c>
      <c r="AR42" s="9">
        <v>1000</v>
      </c>
      <c r="AS42" s="92">
        <f t="shared" si="15"/>
        <v>0</v>
      </c>
      <c r="AT42" s="86">
        <f t="shared" si="2"/>
        <v>0</v>
      </c>
      <c r="AU42" s="9">
        <v>1000</v>
      </c>
      <c r="AV42" s="92">
        <f t="shared" si="16"/>
        <v>0</v>
      </c>
      <c r="AW42" s="60">
        <f>'Proj. N off'!AW42+'Proj. N fac.'!AW42</f>
        <v>0</v>
      </c>
      <c r="AX42" s="60">
        <v>1000</v>
      </c>
      <c r="AY42" s="60">
        <f t="shared" si="17"/>
        <v>0</v>
      </c>
      <c r="AZ42" s="60">
        <f>'Proj. N off'!AZ42+'Proj. N fac.'!AZ42</f>
        <v>0</v>
      </c>
      <c r="BA42" s="60">
        <v>1000</v>
      </c>
      <c r="BB42" s="60">
        <f t="shared" si="18"/>
        <v>0</v>
      </c>
      <c r="BC42" s="60">
        <f>'Proj. N off'!BC42+'Proj. N fac.'!BC42</f>
        <v>0</v>
      </c>
      <c r="BD42" s="60">
        <v>1000</v>
      </c>
      <c r="BE42" s="60">
        <f t="shared" si="19"/>
        <v>0</v>
      </c>
      <c r="BF42" s="61">
        <f>'Proj. N off'!BF42+'Proj. N fac.'!BF42</f>
        <v>0</v>
      </c>
      <c r="BG42" s="60">
        <v>1000</v>
      </c>
      <c r="BH42" s="60">
        <f t="shared" si="20"/>
        <v>0</v>
      </c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</row>
    <row r="43" spans="1:78" s="5" customFormat="1" ht="20.100000000000001" customHeight="1">
      <c r="A43" s="11">
        <v>37</v>
      </c>
      <c r="B43" s="6">
        <v>51610</v>
      </c>
      <c r="C43" s="73" t="s">
        <v>32</v>
      </c>
      <c r="D43" s="9">
        <f>'Proj. N off'!D43+'Proj. N fac.'!D43</f>
        <v>0</v>
      </c>
      <c r="E43" s="9">
        <v>1000</v>
      </c>
      <c r="F43" s="9">
        <f t="shared" si="3"/>
        <v>0</v>
      </c>
      <c r="G43" s="9">
        <f>'Proj. N off'!G43+'Proj. N fac.'!G43</f>
        <v>0</v>
      </c>
      <c r="H43" s="9">
        <v>1000</v>
      </c>
      <c r="I43" s="9">
        <f t="shared" si="4"/>
        <v>0</v>
      </c>
      <c r="J43" s="9">
        <f>'Proj. N off'!J43+'Proj. N fac.'!J43</f>
        <v>0</v>
      </c>
      <c r="K43" s="9">
        <v>1000</v>
      </c>
      <c r="L43" s="9">
        <f t="shared" si="5"/>
        <v>0</v>
      </c>
      <c r="M43" s="13">
        <f>'Proj. N off'!M43+'Proj. N fac.'!M43</f>
        <v>0</v>
      </c>
      <c r="N43" s="9">
        <v>1000</v>
      </c>
      <c r="O43" s="9">
        <f t="shared" si="6"/>
        <v>0</v>
      </c>
      <c r="P43" s="9">
        <f>'Proj. N off'!P43+'Proj. N fac.'!P43</f>
        <v>0</v>
      </c>
      <c r="Q43" s="9">
        <v>1000</v>
      </c>
      <c r="R43" s="9">
        <f t="shared" si="7"/>
        <v>0</v>
      </c>
      <c r="S43" s="13">
        <f>'Proj. N off'!S43+'Proj. N fac.'!S43</f>
        <v>0</v>
      </c>
      <c r="T43" s="9">
        <v>1000</v>
      </c>
      <c r="U43" s="92">
        <f t="shared" si="8"/>
        <v>0</v>
      </c>
      <c r="V43" s="86">
        <f t="shared" si="0"/>
        <v>0</v>
      </c>
      <c r="W43" s="9">
        <v>1000</v>
      </c>
      <c r="X43" s="92">
        <f t="shared" si="21"/>
        <v>0</v>
      </c>
      <c r="Y43" s="86">
        <f>'Proj. N off'!Y43+'Proj. N fac.'!Y43</f>
        <v>0</v>
      </c>
      <c r="Z43" s="9">
        <v>1000</v>
      </c>
      <c r="AA43" s="9">
        <f t="shared" si="9"/>
        <v>0</v>
      </c>
      <c r="AB43" s="9">
        <f>'Proj. N off'!AB43+'Proj. N fac.'!AB43</f>
        <v>0</v>
      </c>
      <c r="AC43" s="9">
        <v>1000</v>
      </c>
      <c r="AD43" s="9">
        <f t="shared" si="10"/>
        <v>0</v>
      </c>
      <c r="AE43" s="9">
        <f>'Proj. N off'!AE43+'Proj. N fac.'!AE43</f>
        <v>0</v>
      </c>
      <c r="AF43" s="9">
        <v>1000</v>
      </c>
      <c r="AG43" s="9">
        <f t="shared" si="11"/>
        <v>0</v>
      </c>
      <c r="AH43" s="13">
        <f>'Proj. N off'!AH43+'Proj. N fac.'!AH43</f>
        <v>0</v>
      </c>
      <c r="AI43" s="9">
        <v>1000</v>
      </c>
      <c r="AJ43" s="9">
        <f t="shared" si="12"/>
        <v>0</v>
      </c>
      <c r="AK43" s="47">
        <f>'Proj. N off'!AK43+'Proj. N fac.'!AK43</f>
        <v>0</v>
      </c>
      <c r="AL43" s="9">
        <v>1000</v>
      </c>
      <c r="AM43" s="9">
        <f t="shared" si="13"/>
        <v>0</v>
      </c>
      <c r="AN43" s="47">
        <f>'Proj. N off'!AN43+'Proj. N fac.'!AN43</f>
        <v>0</v>
      </c>
      <c r="AO43" s="9">
        <v>1000</v>
      </c>
      <c r="AP43" s="92">
        <f t="shared" si="14"/>
        <v>0</v>
      </c>
      <c r="AQ43" s="86">
        <f t="shared" si="1"/>
        <v>0</v>
      </c>
      <c r="AR43" s="9">
        <v>1000</v>
      </c>
      <c r="AS43" s="92">
        <f t="shared" si="15"/>
        <v>0</v>
      </c>
      <c r="AT43" s="86">
        <f t="shared" si="2"/>
        <v>0</v>
      </c>
      <c r="AU43" s="9">
        <v>1000</v>
      </c>
      <c r="AV43" s="92">
        <f t="shared" si="16"/>
        <v>0</v>
      </c>
      <c r="AW43" s="60">
        <f>'Proj. N off'!AW43+'Proj. N fac.'!AW43</f>
        <v>0</v>
      </c>
      <c r="AX43" s="60">
        <v>1000</v>
      </c>
      <c r="AY43" s="60">
        <f t="shared" si="17"/>
        <v>0</v>
      </c>
      <c r="AZ43" s="60">
        <f>'Proj. N off'!AZ43+'Proj. N fac.'!AZ43</f>
        <v>0</v>
      </c>
      <c r="BA43" s="60">
        <v>1000</v>
      </c>
      <c r="BB43" s="60">
        <f t="shared" si="18"/>
        <v>0</v>
      </c>
      <c r="BC43" s="60">
        <f>'Proj. N off'!BC43+'Proj. N fac.'!BC43</f>
        <v>0</v>
      </c>
      <c r="BD43" s="60">
        <v>1000</v>
      </c>
      <c r="BE43" s="60">
        <f t="shared" si="19"/>
        <v>0</v>
      </c>
      <c r="BF43" s="61">
        <f>'Proj. N off'!BF43+'Proj. N fac.'!BF43</f>
        <v>0</v>
      </c>
      <c r="BG43" s="60">
        <v>1000</v>
      </c>
      <c r="BH43" s="60">
        <f t="shared" si="20"/>
        <v>0</v>
      </c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</row>
    <row r="44" spans="1:78" s="5" customFormat="1" ht="20.100000000000001" customHeight="1">
      <c r="A44" s="12">
        <v>38</v>
      </c>
      <c r="B44" s="6">
        <v>51611</v>
      </c>
      <c r="C44" s="73" t="s">
        <v>33</v>
      </c>
      <c r="D44" s="9">
        <f>'Proj. N off'!D44+'Proj. N fac.'!D44</f>
        <v>0</v>
      </c>
      <c r="E44" s="9">
        <v>1000</v>
      </c>
      <c r="F44" s="9">
        <f t="shared" si="3"/>
        <v>0</v>
      </c>
      <c r="G44" s="9">
        <f>'Proj. N off'!G44+'Proj. N fac.'!G44</f>
        <v>0</v>
      </c>
      <c r="H44" s="9">
        <v>1000</v>
      </c>
      <c r="I44" s="9">
        <f t="shared" si="4"/>
        <v>0</v>
      </c>
      <c r="J44" s="9">
        <f>'Proj. N off'!J44+'Proj. N fac.'!J44</f>
        <v>0</v>
      </c>
      <c r="K44" s="9">
        <v>1000</v>
      </c>
      <c r="L44" s="9">
        <f t="shared" si="5"/>
        <v>0</v>
      </c>
      <c r="M44" s="13">
        <f>'Proj. N off'!M44+'Proj. N fac.'!M44</f>
        <v>0</v>
      </c>
      <c r="N44" s="9">
        <v>1000</v>
      </c>
      <c r="O44" s="9">
        <f t="shared" si="6"/>
        <v>0</v>
      </c>
      <c r="P44" s="9">
        <f>'Proj. N off'!P44+'Proj. N fac.'!P44</f>
        <v>0</v>
      </c>
      <c r="Q44" s="9">
        <v>1000</v>
      </c>
      <c r="R44" s="9">
        <f t="shared" si="7"/>
        <v>0</v>
      </c>
      <c r="S44" s="13">
        <f>'Proj. N off'!S44+'Proj. N fac.'!S44</f>
        <v>0</v>
      </c>
      <c r="T44" s="9">
        <v>1000</v>
      </c>
      <c r="U44" s="92">
        <f t="shared" si="8"/>
        <v>0</v>
      </c>
      <c r="V44" s="86">
        <f t="shared" si="0"/>
        <v>0</v>
      </c>
      <c r="W44" s="9">
        <v>1000</v>
      </c>
      <c r="X44" s="92">
        <f t="shared" si="21"/>
        <v>0</v>
      </c>
      <c r="Y44" s="86">
        <f>'Proj. N off'!Y44+'Proj. N fac.'!Y44</f>
        <v>0</v>
      </c>
      <c r="Z44" s="9">
        <v>1000</v>
      </c>
      <c r="AA44" s="9">
        <f t="shared" si="9"/>
        <v>0</v>
      </c>
      <c r="AB44" s="9">
        <f>'Proj. N off'!AB44+'Proj. N fac.'!AB44</f>
        <v>0</v>
      </c>
      <c r="AC44" s="9">
        <v>1000</v>
      </c>
      <c r="AD44" s="9">
        <f t="shared" si="10"/>
        <v>0</v>
      </c>
      <c r="AE44" s="9">
        <f>'Proj. N off'!AE44+'Proj. N fac.'!AE44</f>
        <v>0</v>
      </c>
      <c r="AF44" s="9">
        <v>1000</v>
      </c>
      <c r="AG44" s="9">
        <f t="shared" si="11"/>
        <v>0</v>
      </c>
      <c r="AH44" s="13">
        <f>'Proj. N off'!AH44+'Proj. N fac.'!AH44</f>
        <v>0</v>
      </c>
      <c r="AI44" s="9">
        <v>1000</v>
      </c>
      <c r="AJ44" s="9">
        <f t="shared" si="12"/>
        <v>0</v>
      </c>
      <c r="AK44" s="47">
        <f>'Proj. N off'!AK44+'Proj. N fac.'!AK44</f>
        <v>0</v>
      </c>
      <c r="AL44" s="9">
        <v>1000</v>
      </c>
      <c r="AM44" s="9">
        <f t="shared" si="13"/>
        <v>0</v>
      </c>
      <c r="AN44" s="47">
        <f>'Proj. N off'!AN44+'Proj. N fac.'!AN44</f>
        <v>0</v>
      </c>
      <c r="AO44" s="9">
        <v>1000</v>
      </c>
      <c r="AP44" s="92">
        <f t="shared" si="14"/>
        <v>0</v>
      </c>
      <c r="AQ44" s="86">
        <f t="shared" si="1"/>
        <v>0</v>
      </c>
      <c r="AR44" s="9">
        <v>1000</v>
      </c>
      <c r="AS44" s="92">
        <f t="shared" si="15"/>
        <v>0</v>
      </c>
      <c r="AT44" s="86">
        <f t="shared" si="2"/>
        <v>0</v>
      </c>
      <c r="AU44" s="9">
        <v>1000</v>
      </c>
      <c r="AV44" s="92">
        <f t="shared" si="16"/>
        <v>0</v>
      </c>
      <c r="AW44" s="60">
        <f>'Proj. N off'!AW44+'Proj. N fac.'!AW44</f>
        <v>0</v>
      </c>
      <c r="AX44" s="60">
        <v>1000</v>
      </c>
      <c r="AY44" s="60">
        <f t="shared" si="17"/>
        <v>0</v>
      </c>
      <c r="AZ44" s="60">
        <f>'Proj. N off'!AZ44+'Proj. N fac.'!AZ44</f>
        <v>0</v>
      </c>
      <c r="BA44" s="60">
        <v>1000</v>
      </c>
      <c r="BB44" s="60">
        <f t="shared" si="18"/>
        <v>0</v>
      </c>
      <c r="BC44" s="60">
        <f>'Proj. N off'!BC44+'Proj. N fac.'!BC44</f>
        <v>0</v>
      </c>
      <c r="BD44" s="60">
        <v>1000</v>
      </c>
      <c r="BE44" s="60">
        <f t="shared" si="19"/>
        <v>0</v>
      </c>
      <c r="BF44" s="61">
        <f>'Proj. N off'!BF44+'Proj. N fac.'!BF44</f>
        <v>0</v>
      </c>
      <c r="BG44" s="60">
        <v>1000</v>
      </c>
      <c r="BH44" s="60">
        <f t="shared" si="20"/>
        <v>0</v>
      </c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</row>
    <row r="45" spans="1:78" s="5" customFormat="1" ht="20.100000000000001" customHeight="1">
      <c r="A45" s="11">
        <v>39</v>
      </c>
      <c r="B45" s="6">
        <v>51612</v>
      </c>
      <c r="C45" s="73" t="s">
        <v>34</v>
      </c>
      <c r="D45" s="9">
        <f>'Proj. N off'!D45+'Proj. N fac.'!D45</f>
        <v>0</v>
      </c>
      <c r="E45" s="9">
        <v>1000</v>
      </c>
      <c r="F45" s="9">
        <f t="shared" si="3"/>
        <v>0</v>
      </c>
      <c r="G45" s="9">
        <f>'Proj. N off'!G45+'Proj. N fac.'!G45</f>
        <v>0</v>
      </c>
      <c r="H45" s="9">
        <v>1000</v>
      </c>
      <c r="I45" s="9">
        <f t="shared" si="4"/>
        <v>0</v>
      </c>
      <c r="J45" s="9">
        <f>'Proj. N off'!J45+'Proj. N fac.'!J45</f>
        <v>0</v>
      </c>
      <c r="K45" s="9">
        <v>1000</v>
      </c>
      <c r="L45" s="9">
        <f t="shared" si="5"/>
        <v>0</v>
      </c>
      <c r="M45" s="13">
        <f>'Proj. N off'!M45+'Proj. N fac.'!M45</f>
        <v>0</v>
      </c>
      <c r="N45" s="9">
        <v>1000</v>
      </c>
      <c r="O45" s="9">
        <f t="shared" si="6"/>
        <v>0</v>
      </c>
      <c r="P45" s="9">
        <f>'Proj. N off'!P45+'Proj. N fac.'!P45</f>
        <v>0</v>
      </c>
      <c r="Q45" s="9">
        <v>1000</v>
      </c>
      <c r="R45" s="9">
        <f t="shared" si="7"/>
        <v>0</v>
      </c>
      <c r="S45" s="13">
        <f>'Proj. N off'!S45+'Proj. N fac.'!S45</f>
        <v>0</v>
      </c>
      <c r="T45" s="9">
        <v>1000</v>
      </c>
      <c r="U45" s="92">
        <f t="shared" si="8"/>
        <v>0</v>
      </c>
      <c r="V45" s="86">
        <f t="shared" si="0"/>
        <v>0</v>
      </c>
      <c r="W45" s="9">
        <v>1000</v>
      </c>
      <c r="X45" s="92">
        <f t="shared" si="21"/>
        <v>0</v>
      </c>
      <c r="Y45" s="86">
        <f>'Proj. N off'!Y45+'Proj. N fac.'!Y45</f>
        <v>0</v>
      </c>
      <c r="Z45" s="9">
        <v>1000</v>
      </c>
      <c r="AA45" s="9">
        <f t="shared" si="9"/>
        <v>0</v>
      </c>
      <c r="AB45" s="9">
        <f>'Proj. N off'!AB45+'Proj. N fac.'!AB45</f>
        <v>0</v>
      </c>
      <c r="AC45" s="9">
        <v>1000</v>
      </c>
      <c r="AD45" s="9">
        <f t="shared" si="10"/>
        <v>0</v>
      </c>
      <c r="AE45" s="9">
        <f>'Proj. N off'!AE45+'Proj. N fac.'!AE45</f>
        <v>0</v>
      </c>
      <c r="AF45" s="9">
        <v>1000</v>
      </c>
      <c r="AG45" s="9">
        <f t="shared" si="11"/>
        <v>0</v>
      </c>
      <c r="AH45" s="13">
        <f>'Proj. N off'!AH45+'Proj. N fac.'!AH45</f>
        <v>0</v>
      </c>
      <c r="AI45" s="9">
        <v>1000</v>
      </c>
      <c r="AJ45" s="9">
        <f t="shared" si="12"/>
        <v>0</v>
      </c>
      <c r="AK45" s="47">
        <f>'Proj. N off'!AK45+'Proj. N fac.'!AK45</f>
        <v>0</v>
      </c>
      <c r="AL45" s="9">
        <v>1000</v>
      </c>
      <c r="AM45" s="9">
        <f t="shared" si="13"/>
        <v>0</v>
      </c>
      <c r="AN45" s="47">
        <f>'Proj. N off'!AN45+'Proj. N fac.'!AN45</f>
        <v>0</v>
      </c>
      <c r="AO45" s="9">
        <v>1000</v>
      </c>
      <c r="AP45" s="92">
        <f t="shared" si="14"/>
        <v>0</v>
      </c>
      <c r="AQ45" s="86">
        <f t="shared" si="1"/>
        <v>0</v>
      </c>
      <c r="AR45" s="9">
        <v>1000</v>
      </c>
      <c r="AS45" s="92">
        <f t="shared" si="15"/>
        <v>0</v>
      </c>
      <c r="AT45" s="86">
        <f t="shared" si="2"/>
        <v>0</v>
      </c>
      <c r="AU45" s="9">
        <v>1000</v>
      </c>
      <c r="AV45" s="92">
        <f t="shared" si="16"/>
        <v>0</v>
      </c>
      <c r="AW45" s="60">
        <f>'Proj. N off'!AW45+'Proj. N fac.'!AW45</f>
        <v>0</v>
      </c>
      <c r="AX45" s="60">
        <v>1000</v>
      </c>
      <c r="AY45" s="60">
        <f t="shared" si="17"/>
        <v>0</v>
      </c>
      <c r="AZ45" s="60">
        <f>'Proj. N off'!AZ45+'Proj. N fac.'!AZ45</f>
        <v>0</v>
      </c>
      <c r="BA45" s="60">
        <v>1000</v>
      </c>
      <c r="BB45" s="60">
        <f t="shared" si="18"/>
        <v>0</v>
      </c>
      <c r="BC45" s="60">
        <f>'Proj. N off'!BC45+'Proj. N fac.'!BC45</f>
        <v>0</v>
      </c>
      <c r="BD45" s="60">
        <v>1000</v>
      </c>
      <c r="BE45" s="60">
        <f t="shared" si="19"/>
        <v>0</v>
      </c>
      <c r="BF45" s="61">
        <f>'Proj. N off'!BF45+'Proj. N fac.'!BF45</f>
        <v>0</v>
      </c>
      <c r="BG45" s="60">
        <v>1000</v>
      </c>
      <c r="BH45" s="60">
        <f t="shared" si="20"/>
        <v>0</v>
      </c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</row>
    <row r="46" spans="1:78" s="5" customFormat="1" ht="20.100000000000001" customHeight="1">
      <c r="A46" s="12">
        <v>40</v>
      </c>
      <c r="B46" s="6">
        <v>51613</v>
      </c>
      <c r="C46" s="73" t="s">
        <v>61</v>
      </c>
      <c r="D46" s="9">
        <f>'Proj. N off'!D46+'Proj. N fac.'!D46</f>
        <v>0</v>
      </c>
      <c r="E46" s="9">
        <v>1000</v>
      </c>
      <c r="F46" s="9">
        <f t="shared" si="3"/>
        <v>0</v>
      </c>
      <c r="G46" s="9">
        <f>'Proj. N off'!G46+'Proj. N fac.'!G46</f>
        <v>0</v>
      </c>
      <c r="H46" s="9">
        <v>1000</v>
      </c>
      <c r="I46" s="9">
        <f t="shared" si="4"/>
        <v>0</v>
      </c>
      <c r="J46" s="9">
        <f>'Proj. N off'!J46+'Proj. N fac.'!J46</f>
        <v>0</v>
      </c>
      <c r="K46" s="9">
        <v>1000</v>
      </c>
      <c r="L46" s="9">
        <f t="shared" si="5"/>
        <v>0</v>
      </c>
      <c r="M46" s="13">
        <f>'Proj. N off'!M46+'Proj. N fac.'!M46</f>
        <v>0</v>
      </c>
      <c r="N46" s="9">
        <v>1000</v>
      </c>
      <c r="O46" s="9">
        <f t="shared" si="6"/>
        <v>0</v>
      </c>
      <c r="P46" s="9">
        <f>'Proj. N off'!P46+'Proj. N fac.'!P46</f>
        <v>0</v>
      </c>
      <c r="Q46" s="9">
        <v>1000</v>
      </c>
      <c r="R46" s="9">
        <f t="shared" si="7"/>
        <v>0</v>
      </c>
      <c r="S46" s="13">
        <f>'Proj. N off'!S46+'Proj. N fac.'!S46</f>
        <v>0</v>
      </c>
      <c r="T46" s="9">
        <v>1000</v>
      </c>
      <c r="U46" s="92">
        <f t="shared" si="8"/>
        <v>0</v>
      </c>
      <c r="V46" s="86">
        <f t="shared" si="0"/>
        <v>0</v>
      </c>
      <c r="W46" s="9">
        <v>1000</v>
      </c>
      <c r="X46" s="92">
        <f t="shared" si="21"/>
        <v>0</v>
      </c>
      <c r="Y46" s="86">
        <f>'Proj. N off'!Y46+'Proj. N fac.'!Y46</f>
        <v>0</v>
      </c>
      <c r="Z46" s="9">
        <v>1000</v>
      </c>
      <c r="AA46" s="9">
        <f t="shared" si="9"/>
        <v>0</v>
      </c>
      <c r="AB46" s="9">
        <f>'Proj. N off'!AB46+'Proj. N fac.'!AB46</f>
        <v>0</v>
      </c>
      <c r="AC46" s="9">
        <v>1000</v>
      </c>
      <c r="AD46" s="9">
        <f t="shared" si="10"/>
        <v>0</v>
      </c>
      <c r="AE46" s="9">
        <f>'Proj. N off'!AE46+'Proj. N fac.'!AE46</f>
        <v>0</v>
      </c>
      <c r="AF46" s="9">
        <v>1000</v>
      </c>
      <c r="AG46" s="9">
        <f t="shared" si="11"/>
        <v>0</v>
      </c>
      <c r="AH46" s="13">
        <f>'Proj. N off'!AH46+'Proj. N fac.'!AH46</f>
        <v>0</v>
      </c>
      <c r="AI46" s="9">
        <v>1000</v>
      </c>
      <c r="AJ46" s="9">
        <f t="shared" si="12"/>
        <v>0</v>
      </c>
      <c r="AK46" s="47">
        <f>'Proj. N off'!AK46+'Proj. N fac.'!AK46</f>
        <v>0</v>
      </c>
      <c r="AL46" s="9">
        <v>1000</v>
      </c>
      <c r="AM46" s="9">
        <f t="shared" si="13"/>
        <v>0</v>
      </c>
      <c r="AN46" s="47">
        <f>'Proj. N off'!AN46+'Proj. N fac.'!AN46</f>
        <v>0</v>
      </c>
      <c r="AO46" s="9">
        <v>1000</v>
      </c>
      <c r="AP46" s="92">
        <f t="shared" si="14"/>
        <v>0</v>
      </c>
      <c r="AQ46" s="86">
        <f t="shared" si="1"/>
        <v>0</v>
      </c>
      <c r="AR46" s="9">
        <v>1000</v>
      </c>
      <c r="AS46" s="92">
        <f t="shared" si="15"/>
        <v>0</v>
      </c>
      <c r="AT46" s="86">
        <f t="shared" si="2"/>
        <v>0</v>
      </c>
      <c r="AU46" s="9">
        <v>1000</v>
      </c>
      <c r="AV46" s="92">
        <f t="shared" si="16"/>
        <v>0</v>
      </c>
      <c r="AW46" s="60">
        <f>'Proj. N off'!AW46+'Proj. N fac.'!AW46</f>
        <v>0</v>
      </c>
      <c r="AX46" s="60">
        <v>1000</v>
      </c>
      <c r="AY46" s="60">
        <f t="shared" si="17"/>
        <v>0</v>
      </c>
      <c r="AZ46" s="60">
        <f>'Proj. N off'!AZ46+'Proj. N fac.'!AZ46</f>
        <v>0</v>
      </c>
      <c r="BA46" s="60">
        <v>1000</v>
      </c>
      <c r="BB46" s="60">
        <f t="shared" si="18"/>
        <v>0</v>
      </c>
      <c r="BC46" s="60">
        <f>'Proj. N off'!BC46+'Proj. N fac.'!BC46</f>
        <v>0</v>
      </c>
      <c r="BD46" s="60">
        <v>1000</v>
      </c>
      <c r="BE46" s="60">
        <f t="shared" si="19"/>
        <v>0</v>
      </c>
      <c r="BF46" s="61">
        <f>'Proj. N off'!BF46+'Proj. N fac.'!BF46</f>
        <v>0</v>
      </c>
      <c r="BG46" s="60">
        <v>1000</v>
      </c>
      <c r="BH46" s="60">
        <f t="shared" si="20"/>
        <v>0</v>
      </c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</row>
    <row r="47" spans="1:78" s="5" customFormat="1" ht="20.100000000000001" customHeight="1">
      <c r="A47" s="11">
        <v>41</v>
      </c>
      <c r="B47" s="6">
        <v>51614</v>
      </c>
      <c r="C47" s="73" t="s">
        <v>42</v>
      </c>
      <c r="D47" s="9">
        <f>'Proj. N off'!D47+'Proj. N fac.'!D47</f>
        <v>0</v>
      </c>
      <c r="E47" s="9">
        <v>1000</v>
      </c>
      <c r="F47" s="9">
        <f t="shared" si="3"/>
        <v>0</v>
      </c>
      <c r="G47" s="9">
        <f>'Proj. N off'!G47+'Proj. N fac.'!G47</f>
        <v>0</v>
      </c>
      <c r="H47" s="9">
        <v>1000</v>
      </c>
      <c r="I47" s="9">
        <f t="shared" si="4"/>
        <v>0</v>
      </c>
      <c r="J47" s="9">
        <f>'Proj. N off'!J47+'Proj. N fac.'!J47</f>
        <v>0</v>
      </c>
      <c r="K47" s="9">
        <v>1000</v>
      </c>
      <c r="L47" s="9">
        <f t="shared" si="5"/>
        <v>0</v>
      </c>
      <c r="M47" s="13">
        <f>'Proj. N off'!M47+'Proj. N fac.'!M47</f>
        <v>0</v>
      </c>
      <c r="N47" s="9">
        <v>1000</v>
      </c>
      <c r="O47" s="9">
        <f t="shared" si="6"/>
        <v>0</v>
      </c>
      <c r="P47" s="9">
        <f>'Proj. N off'!P47+'Proj. N fac.'!P47</f>
        <v>0</v>
      </c>
      <c r="Q47" s="9">
        <v>1000</v>
      </c>
      <c r="R47" s="9">
        <f t="shared" si="7"/>
        <v>0</v>
      </c>
      <c r="S47" s="13">
        <f>'Proj. N off'!S47+'Proj. N fac.'!S47</f>
        <v>0</v>
      </c>
      <c r="T47" s="9">
        <v>1000</v>
      </c>
      <c r="U47" s="92">
        <f t="shared" si="8"/>
        <v>0</v>
      </c>
      <c r="V47" s="86">
        <f t="shared" si="0"/>
        <v>0</v>
      </c>
      <c r="W47" s="9">
        <v>1000</v>
      </c>
      <c r="X47" s="92">
        <f t="shared" si="21"/>
        <v>0</v>
      </c>
      <c r="Y47" s="86">
        <f>'Proj. N off'!Y47+'Proj. N fac.'!Y47</f>
        <v>0</v>
      </c>
      <c r="Z47" s="9">
        <v>1000</v>
      </c>
      <c r="AA47" s="9">
        <f t="shared" si="9"/>
        <v>0</v>
      </c>
      <c r="AB47" s="9">
        <f>'Proj. N off'!AB47+'Proj. N fac.'!AB47</f>
        <v>0</v>
      </c>
      <c r="AC47" s="9">
        <v>1000</v>
      </c>
      <c r="AD47" s="9">
        <f t="shared" si="10"/>
        <v>0</v>
      </c>
      <c r="AE47" s="9">
        <f>'Proj. N off'!AE47+'Proj. N fac.'!AE47</f>
        <v>0</v>
      </c>
      <c r="AF47" s="9">
        <v>1000</v>
      </c>
      <c r="AG47" s="9">
        <f t="shared" si="11"/>
        <v>0</v>
      </c>
      <c r="AH47" s="13">
        <f>'Proj. N off'!AH47+'Proj. N fac.'!AH47</f>
        <v>0</v>
      </c>
      <c r="AI47" s="9">
        <v>1000</v>
      </c>
      <c r="AJ47" s="9">
        <f t="shared" si="12"/>
        <v>0</v>
      </c>
      <c r="AK47" s="47">
        <f>'Proj. N off'!AK47+'Proj. N fac.'!AK47</f>
        <v>0</v>
      </c>
      <c r="AL47" s="9">
        <v>1000</v>
      </c>
      <c r="AM47" s="9">
        <f t="shared" si="13"/>
        <v>0</v>
      </c>
      <c r="AN47" s="47">
        <f>'Proj. N off'!AN47+'Proj. N fac.'!AN47</f>
        <v>0</v>
      </c>
      <c r="AO47" s="9">
        <v>1000</v>
      </c>
      <c r="AP47" s="92">
        <f t="shared" si="14"/>
        <v>0</v>
      </c>
      <c r="AQ47" s="86">
        <f t="shared" si="1"/>
        <v>0</v>
      </c>
      <c r="AR47" s="9">
        <v>1000</v>
      </c>
      <c r="AS47" s="92">
        <f t="shared" si="15"/>
        <v>0</v>
      </c>
      <c r="AT47" s="86">
        <f t="shared" si="2"/>
        <v>0</v>
      </c>
      <c r="AU47" s="9">
        <v>1000</v>
      </c>
      <c r="AV47" s="92">
        <f t="shared" si="16"/>
        <v>0</v>
      </c>
      <c r="AW47" s="60">
        <f>'Proj. N off'!AW47+'Proj. N fac.'!AW47</f>
        <v>0</v>
      </c>
      <c r="AX47" s="60">
        <v>1000</v>
      </c>
      <c r="AY47" s="60">
        <f t="shared" si="17"/>
        <v>0</v>
      </c>
      <c r="AZ47" s="60">
        <f>'Proj. N off'!AZ47+'Proj. N fac.'!AZ47</f>
        <v>0</v>
      </c>
      <c r="BA47" s="60">
        <v>1000</v>
      </c>
      <c r="BB47" s="60">
        <f t="shared" si="18"/>
        <v>0</v>
      </c>
      <c r="BC47" s="60">
        <f>'Proj. N off'!BC47+'Proj. N fac.'!BC47</f>
        <v>0</v>
      </c>
      <c r="BD47" s="60">
        <v>1000</v>
      </c>
      <c r="BE47" s="60">
        <f t="shared" si="19"/>
        <v>0</v>
      </c>
      <c r="BF47" s="61">
        <f>'Proj. N off'!BF47+'Proj. N fac.'!BF47</f>
        <v>0</v>
      </c>
      <c r="BG47" s="60">
        <v>1000</v>
      </c>
      <c r="BH47" s="60">
        <f t="shared" si="20"/>
        <v>0</v>
      </c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</row>
    <row r="48" spans="1:78" s="5" customFormat="1" ht="20.100000000000001" customHeight="1">
      <c r="A48" s="12">
        <v>42</v>
      </c>
      <c r="B48" s="6">
        <v>51615</v>
      </c>
      <c r="C48" s="73" t="s">
        <v>83</v>
      </c>
      <c r="D48" s="9">
        <f>'Proj. N off'!D48+'Proj. N fac.'!D48</f>
        <v>0</v>
      </c>
      <c r="E48" s="9">
        <v>1000</v>
      </c>
      <c r="F48" s="9">
        <f t="shared" si="3"/>
        <v>0</v>
      </c>
      <c r="G48" s="9">
        <f>'Proj. N off'!G48+'Proj. N fac.'!G48</f>
        <v>0</v>
      </c>
      <c r="H48" s="9">
        <v>1000</v>
      </c>
      <c r="I48" s="9">
        <f t="shared" si="4"/>
        <v>0</v>
      </c>
      <c r="J48" s="9">
        <f>'Proj. N off'!J48+'Proj. N fac.'!J48</f>
        <v>0</v>
      </c>
      <c r="K48" s="9">
        <v>1000</v>
      </c>
      <c r="L48" s="9">
        <f t="shared" si="5"/>
        <v>0</v>
      </c>
      <c r="M48" s="13">
        <f>'Proj. N off'!M48+'Proj. N fac.'!M48</f>
        <v>0</v>
      </c>
      <c r="N48" s="9">
        <v>1000</v>
      </c>
      <c r="O48" s="9">
        <f t="shared" si="6"/>
        <v>0</v>
      </c>
      <c r="P48" s="9">
        <f>'Proj. N off'!P48+'Proj. N fac.'!P48</f>
        <v>0</v>
      </c>
      <c r="Q48" s="9">
        <v>1000</v>
      </c>
      <c r="R48" s="9">
        <f t="shared" si="7"/>
        <v>0</v>
      </c>
      <c r="S48" s="13">
        <f>'Proj. N off'!S48+'Proj. N fac.'!S48</f>
        <v>0</v>
      </c>
      <c r="T48" s="9">
        <v>1000</v>
      </c>
      <c r="U48" s="92">
        <f t="shared" si="8"/>
        <v>0</v>
      </c>
      <c r="V48" s="86">
        <f t="shared" si="0"/>
        <v>0</v>
      </c>
      <c r="W48" s="9">
        <v>1000</v>
      </c>
      <c r="X48" s="92">
        <f t="shared" si="21"/>
        <v>0</v>
      </c>
      <c r="Y48" s="86">
        <f>'Proj. N off'!Y48+'Proj. N fac.'!Y48</f>
        <v>0</v>
      </c>
      <c r="Z48" s="9">
        <v>1000</v>
      </c>
      <c r="AA48" s="9">
        <f t="shared" si="9"/>
        <v>0</v>
      </c>
      <c r="AB48" s="9">
        <f>'Proj. N off'!AB48+'Proj. N fac.'!AB48</f>
        <v>0</v>
      </c>
      <c r="AC48" s="9">
        <v>1000</v>
      </c>
      <c r="AD48" s="9">
        <f t="shared" si="10"/>
        <v>0</v>
      </c>
      <c r="AE48" s="9">
        <f>'Proj. N off'!AE48+'Proj. N fac.'!AE48</f>
        <v>0</v>
      </c>
      <c r="AF48" s="9">
        <v>1000</v>
      </c>
      <c r="AG48" s="9">
        <f t="shared" si="11"/>
        <v>0</v>
      </c>
      <c r="AH48" s="13">
        <f>'Proj. N off'!AH48+'Proj. N fac.'!AH48</f>
        <v>0</v>
      </c>
      <c r="AI48" s="9">
        <v>1000</v>
      </c>
      <c r="AJ48" s="9">
        <f t="shared" si="12"/>
        <v>0</v>
      </c>
      <c r="AK48" s="47">
        <f>'Proj. N off'!AK48+'Proj. N fac.'!AK48</f>
        <v>0</v>
      </c>
      <c r="AL48" s="9">
        <v>1000</v>
      </c>
      <c r="AM48" s="9">
        <f t="shared" si="13"/>
        <v>0</v>
      </c>
      <c r="AN48" s="47">
        <f>'Proj. N off'!AN48+'Proj. N fac.'!AN48</f>
        <v>0</v>
      </c>
      <c r="AO48" s="9">
        <v>1000</v>
      </c>
      <c r="AP48" s="92">
        <f t="shared" si="14"/>
        <v>0</v>
      </c>
      <c r="AQ48" s="86">
        <f t="shared" si="1"/>
        <v>0</v>
      </c>
      <c r="AR48" s="9">
        <v>1000</v>
      </c>
      <c r="AS48" s="92">
        <f t="shared" si="15"/>
        <v>0</v>
      </c>
      <c r="AT48" s="86">
        <f t="shared" si="2"/>
        <v>0</v>
      </c>
      <c r="AU48" s="9">
        <v>1000</v>
      </c>
      <c r="AV48" s="92">
        <f t="shared" si="16"/>
        <v>0</v>
      </c>
      <c r="AW48" s="60">
        <f>'Proj. N off'!AW48+'Proj. N fac.'!AW48</f>
        <v>0</v>
      </c>
      <c r="AX48" s="60">
        <v>1000</v>
      </c>
      <c r="AY48" s="60">
        <f t="shared" si="17"/>
        <v>0</v>
      </c>
      <c r="AZ48" s="60">
        <f>'Proj. N off'!AZ48+'Proj. N fac.'!AZ48</f>
        <v>0</v>
      </c>
      <c r="BA48" s="60">
        <v>1000</v>
      </c>
      <c r="BB48" s="60">
        <f t="shared" si="18"/>
        <v>0</v>
      </c>
      <c r="BC48" s="60">
        <f>'Proj. N off'!BC48+'Proj. N fac.'!BC48</f>
        <v>0</v>
      </c>
      <c r="BD48" s="60">
        <v>1000</v>
      </c>
      <c r="BE48" s="60">
        <f t="shared" si="19"/>
        <v>0</v>
      </c>
      <c r="BF48" s="61">
        <f>'Proj. N off'!BF48+'Proj. N fac.'!BF48</f>
        <v>0</v>
      </c>
      <c r="BG48" s="60">
        <v>1000</v>
      </c>
      <c r="BH48" s="60">
        <f t="shared" si="20"/>
        <v>0</v>
      </c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</row>
    <row r="49" spans="1:78" s="5" customFormat="1" ht="20.100000000000001" customHeight="1">
      <c r="A49" s="11">
        <v>43</v>
      </c>
      <c r="B49" s="6">
        <v>51616</v>
      </c>
      <c r="C49" s="73" t="s">
        <v>35</v>
      </c>
      <c r="D49" s="9">
        <f>'Proj. N off'!D49+'Proj. N fac.'!D49</f>
        <v>0</v>
      </c>
      <c r="E49" s="9">
        <v>1000</v>
      </c>
      <c r="F49" s="9">
        <f t="shared" si="3"/>
        <v>0</v>
      </c>
      <c r="G49" s="9">
        <f>'Proj. N off'!G49+'Proj. N fac.'!G49</f>
        <v>0</v>
      </c>
      <c r="H49" s="9">
        <v>1000</v>
      </c>
      <c r="I49" s="9">
        <f t="shared" si="4"/>
        <v>0</v>
      </c>
      <c r="J49" s="9">
        <f>'Proj. N off'!J49+'Proj. N fac.'!J49</f>
        <v>0</v>
      </c>
      <c r="K49" s="9">
        <v>1000</v>
      </c>
      <c r="L49" s="9">
        <f t="shared" si="5"/>
        <v>0</v>
      </c>
      <c r="M49" s="13">
        <f>'Proj. N off'!M49+'Proj. N fac.'!M49</f>
        <v>0</v>
      </c>
      <c r="N49" s="9">
        <v>1000</v>
      </c>
      <c r="O49" s="9">
        <f t="shared" si="6"/>
        <v>0</v>
      </c>
      <c r="P49" s="9">
        <f>'Proj. N off'!P49+'Proj. N fac.'!P49</f>
        <v>0</v>
      </c>
      <c r="Q49" s="9">
        <v>1000</v>
      </c>
      <c r="R49" s="9">
        <f t="shared" si="7"/>
        <v>0</v>
      </c>
      <c r="S49" s="13">
        <f>'Proj. N off'!S49+'Proj. N fac.'!S49</f>
        <v>0</v>
      </c>
      <c r="T49" s="9">
        <v>1000</v>
      </c>
      <c r="U49" s="92">
        <f t="shared" si="8"/>
        <v>0</v>
      </c>
      <c r="V49" s="86">
        <f t="shared" si="0"/>
        <v>0</v>
      </c>
      <c r="W49" s="9">
        <v>1000</v>
      </c>
      <c r="X49" s="92">
        <f t="shared" si="21"/>
        <v>0</v>
      </c>
      <c r="Y49" s="86">
        <f>'Proj. N off'!Y49+'Proj. N fac.'!Y49</f>
        <v>0</v>
      </c>
      <c r="Z49" s="9">
        <v>1000</v>
      </c>
      <c r="AA49" s="9">
        <f t="shared" si="9"/>
        <v>0</v>
      </c>
      <c r="AB49" s="9">
        <f>'Proj. N off'!AB49+'Proj. N fac.'!AB49</f>
        <v>0</v>
      </c>
      <c r="AC49" s="9">
        <v>1000</v>
      </c>
      <c r="AD49" s="9">
        <f t="shared" si="10"/>
        <v>0</v>
      </c>
      <c r="AE49" s="9">
        <f>'Proj. N off'!AE49+'Proj. N fac.'!AE49</f>
        <v>0</v>
      </c>
      <c r="AF49" s="9">
        <v>1000</v>
      </c>
      <c r="AG49" s="9">
        <f t="shared" si="11"/>
        <v>0</v>
      </c>
      <c r="AH49" s="13">
        <f>'Proj. N off'!AH49+'Proj. N fac.'!AH49</f>
        <v>0</v>
      </c>
      <c r="AI49" s="9">
        <v>1000</v>
      </c>
      <c r="AJ49" s="9">
        <f t="shared" si="12"/>
        <v>0</v>
      </c>
      <c r="AK49" s="47">
        <f>'Proj. N off'!AK49+'Proj. N fac.'!AK49</f>
        <v>0</v>
      </c>
      <c r="AL49" s="9">
        <v>1000</v>
      </c>
      <c r="AM49" s="9">
        <f t="shared" si="13"/>
        <v>0</v>
      </c>
      <c r="AN49" s="47">
        <f>'Proj. N off'!AN49+'Proj. N fac.'!AN49</f>
        <v>0</v>
      </c>
      <c r="AO49" s="9">
        <v>1000</v>
      </c>
      <c r="AP49" s="92">
        <f t="shared" si="14"/>
        <v>0</v>
      </c>
      <c r="AQ49" s="86">
        <f t="shared" si="1"/>
        <v>0</v>
      </c>
      <c r="AR49" s="9">
        <v>1000</v>
      </c>
      <c r="AS49" s="92">
        <f t="shared" si="15"/>
        <v>0</v>
      </c>
      <c r="AT49" s="86">
        <f t="shared" si="2"/>
        <v>0</v>
      </c>
      <c r="AU49" s="9">
        <v>1000</v>
      </c>
      <c r="AV49" s="92">
        <f t="shared" si="16"/>
        <v>0</v>
      </c>
      <c r="AW49" s="60">
        <f>'Proj. N off'!AW49+'Proj. N fac.'!AW49</f>
        <v>0</v>
      </c>
      <c r="AX49" s="60">
        <v>1000</v>
      </c>
      <c r="AY49" s="60">
        <f t="shared" si="17"/>
        <v>0</v>
      </c>
      <c r="AZ49" s="60">
        <f>'Proj. N off'!AZ49+'Proj. N fac.'!AZ49</f>
        <v>0</v>
      </c>
      <c r="BA49" s="60">
        <v>1000</v>
      </c>
      <c r="BB49" s="60">
        <f t="shared" si="18"/>
        <v>0</v>
      </c>
      <c r="BC49" s="60">
        <f>'Proj. N off'!BC49+'Proj. N fac.'!BC49</f>
        <v>0</v>
      </c>
      <c r="BD49" s="60">
        <v>1000</v>
      </c>
      <c r="BE49" s="60">
        <f t="shared" si="19"/>
        <v>0</v>
      </c>
      <c r="BF49" s="61">
        <f>'Proj. N off'!BF49+'Proj. N fac.'!BF49</f>
        <v>0</v>
      </c>
      <c r="BG49" s="60">
        <v>1000</v>
      </c>
      <c r="BH49" s="60">
        <f t="shared" si="20"/>
        <v>0</v>
      </c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</row>
    <row r="50" spans="1:78" s="5" customFormat="1" ht="20.100000000000001" customHeight="1" thickBot="1">
      <c r="A50" s="80">
        <v>44</v>
      </c>
      <c r="B50" s="192">
        <v>51617</v>
      </c>
      <c r="C50" s="75" t="s">
        <v>36</v>
      </c>
      <c r="D50" s="51">
        <f>'Proj. N off'!D50+'Proj. N fac.'!D50</f>
        <v>0</v>
      </c>
      <c r="E50" s="9">
        <v>1000</v>
      </c>
      <c r="F50" s="9">
        <f t="shared" si="3"/>
        <v>0</v>
      </c>
      <c r="G50" s="51">
        <f>'Proj. N off'!G50+'Proj. N fac.'!G50</f>
        <v>0</v>
      </c>
      <c r="H50" s="9">
        <v>1000</v>
      </c>
      <c r="I50" s="9">
        <f t="shared" si="4"/>
        <v>0</v>
      </c>
      <c r="J50" s="51">
        <f>'Proj. N off'!J50+'Proj. N fac.'!J50</f>
        <v>0</v>
      </c>
      <c r="K50" s="9">
        <v>1000</v>
      </c>
      <c r="L50" s="9">
        <f t="shared" si="5"/>
        <v>0</v>
      </c>
      <c r="M50" s="57">
        <f>'Proj. N off'!M50+'Proj. N fac.'!M50</f>
        <v>0</v>
      </c>
      <c r="N50" s="9">
        <v>1000</v>
      </c>
      <c r="O50" s="9">
        <f t="shared" si="6"/>
        <v>0</v>
      </c>
      <c r="P50" s="51">
        <f>'Proj. N off'!P50+'Proj. N fac.'!P50</f>
        <v>0</v>
      </c>
      <c r="Q50" s="9">
        <v>1000</v>
      </c>
      <c r="R50" s="9">
        <f t="shared" si="7"/>
        <v>0</v>
      </c>
      <c r="S50" s="57">
        <f>'Proj. N off'!S50+'Proj. N fac.'!S50</f>
        <v>0</v>
      </c>
      <c r="T50" s="9">
        <v>1000</v>
      </c>
      <c r="U50" s="92">
        <f t="shared" si="8"/>
        <v>0</v>
      </c>
      <c r="V50" s="193">
        <f t="shared" si="0"/>
        <v>0</v>
      </c>
      <c r="W50" s="81">
        <v>1000</v>
      </c>
      <c r="X50" s="98">
        <f t="shared" si="21"/>
        <v>0</v>
      </c>
      <c r="Y50" s="88">
        <f>'Proj. N off'!Y50+'Proj. N fac.'!Y50</f>
        <v>0</v>
      </c>
      <c r="Z50" s="9">
        <v>1000</v>
      </c>
      <c r="AA50" s="9">
        <f t="shared" si="9"/>
        <v>0</v>
      </c>
      <c r="AB50" s="51">
        <f>'Proj. N off'!AB50+'Proj. N fac.'!AB50</f>
        <v>0</v>
      </c>
      <c r="AC50" s="9">
        <v>1000</v>
      </c>
      <c r="AD50" s="9">
        <f t="shared" si="10"/>
        <v>0</v>
      </c>
      <c r="AE50" s="51">
        <f>'Proj. N off'!AE50+'Proj. N fac.'!AE50</f>
        <v>0</v>
      </c>
      <c r="AF50" s="9">
        <v>1000</v>
      </c>
      <c r="AG50" s="9">
        <f t="shared" si="11"/>
        <v>0</v>
      </c>
      <c r="AH50" s="57">
        <f>'Proj. N off'!AH50+'Proj. N fac.'!AH50</f>
        <v>0</v>
      </c>
      <c r="AI50" s="9">
        <v>1000</v>
      </c>
      <c r="AJ50" s="9">
        <f t="shared" si="12"/>
        <v>0</v>
      </c>
      <c r="AK50" s="52">
        <f>'Proj. N off'!AK50+'Proj. N fac.'!AK50</f>
        <v>0</v>
      </c>
      <c r="AL50" s="9">
        <v>1000</v>
      </c>
      <c r="AM50" s="9">
        <f t="shared" si="13"/>
        <v>0</v>
      </c>
      <c r="AN50" s="52">
        <f>'Proj. N off'!AN50+'Proj. N fac.'!AN50</f>
        <v>0</v>
      </c>
      <c r="AO50" s="9">
        <v>1000</v>
      </c>
      <c r="AP50" s="92">
        <f t="shared" si="14"/>
        <v>0</v>
      </c>
      <c r="AQ50" s="88">
        <f t="shared" si="1"/>
        <v>0</v>
      </c>
      <c r="AR50" s="81">
        <v>1000</v>
      </c>
      <c r="AS50" s="98">
        <f t="shared" si="15"/>
        <v>0</v>
      </c>
      <c r="AT50" s="88">
        <f t="shared" si="2"/>
        <v>0</v>
      </c>
      <c r="AU50" s="81">
        <v>1000</v>
      </c>
      <c r="AV50" s="98">
        <f t="shared" si="16"/>
        <v>0</v>
      </c>
      <c r="AW50" s="62">
        <f>'Proj. N off'!AW50+'Proj. N fac.'!AW50</f>
        <v>0</v>
      </c>
      <c r="AX50" s="62">
        <v>1000</v>
      </c>
      <c r="AY50" s="62">
        <f t="shared" si="17"/>
        <v>0</v>
      </c>
      <c r="AZ50" s="62">
        <f>'Proj. N off'!AZ50+'Proj. N fac.'!AZ50</f>
        <v>0</v>
      </c>
      <c r="BA50" s="62">
        <v>1000</v>
      </c>
      <c r="BB50" s="62">
        <f t="shared" si="18"/>
        <v>0</v>
      </c>
      <c r="BC50" s="62">
        <f>'Proj. N off'!BC50+'Proj. N fac.'!BC50</f>
        <v>0</v>
      </c>
      <c r="BD50" s="62">
        <v>1000</v>
      </c>
      <c r="BE50" s="62">
        <f t="shared" si="19"/>
        <v>0</v>
      </c>
      <c r="BF50" s="63">
        <f>'Proj. N off'!BF50+'Proj. N fac.'!BF50</f>
        <v>0</v>
      </c>
      <c r="BG50" s="62">
        <v>1000</v>
      </c>
      <c r="BH50" s="62">
        <f t="shared" si="20"/>
        <v>0</v>
      </c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</row>
    <row r="51" spans="1:78" s="1" customFormat="1" ht="20.100000000000001" customHeight="1" thickBot="1">
      <c r="A51" s="883" t="s">
        <v>51</v>
      </c>
      <c r="B51" s="884"/>
      <c r="C51" s="884"/>
      <c r="D51" s="53">
        <f>'Proj. N off'!D51+'Proj. N fac.'!D51</f>
        <v>0</v>
      </c>
      <c r="E51" s="53"/>
      <c r="F51" s="53">
        <f>SUM(F7:F50)</f>
        <v>0</v>
      </c>
      <c r="G51" s="53">
        <f>'Proj. N off'!G51+'Proj. N fac.'!G51</f>
        <v>0</v>
      </c>
      <c r="H51" s="53"/>
      <c r="I51" s="53">
        <f>SUM(I7:I50)</f>
        <v>0</v>
      </c>
      <c r="J51" s="53">
        <f>'Proj. N off'!J51+'Proj. N fac.'!J51</f>
        <v>0</v>
      </c>
      <c r="K51" s="53"/>
      <c r="L51" s="53">
        <f>SUM(L7:L50)</f>
        <v>0</v>
      </c>
      <c r="M51" s="53">
        <f>'Proj. N off'!M51+'Proj. N fac.'!M51</f>
        <v>0</v>
      </c>
      <c r="N51" s="53"/>
      <c r="O51" s="53">
        <f>SUM(O7:O50)</f>
        <v>0</v>
      </c>
      <c r="P51" s="53">
        <f>'Proj. N off'!P51+'Proj. N fac.'!P51</f>
        <v>0</v>
      </c>
      <c r="Q51" s="53"/>
      <c r="R51" s="53">
        <f>SUM(R7:R50)</f>
        <v>0</v>
      </c>
      <c r="S51" s="53">
        <f>'Proj. N off'!S51+'Proj. N fac.'!S51</f>
        <v>0</v>
      </c>
      <c r="T51" s="53"/>
      <c r="U51" s="97">
        <f>SUM(U7:U50)</f>
        <v>0</v>
      </c>
      <c r="V51" s="79">
        <f>SUM(V7:V50)</f>
        <v>0</v>
      </c>
      <c r="W51" s="53"/>
      <c r="X51" s="97">
        <f>SUM(X7:X50)</f>
        <v>0</v>
      </c>
      <c r="Y51" s="89">
        <f>'Proj. N off'!Y51+'Proj. N fac.'!Y51</f>
        <v>0</v>
      </c>
      <c r="Z51" s="53"/>
      <c r="AA51" s="53">
        <f>SUM(AA7:AA50)</f>
        <v>0</v>
      </c>
      <c r="AB51" s="53">
        <f>'Proj. N off'!AB51+'Proj. N fac.'!AB51</f>
        <v>0</v>
      </c>
      <c r="AC51" s="53"/>
      <c r="AD51" s="53">
        <f>SUM(AD7:AD50)</f>
        <v>0</v>
      </c>
      <c r="AE51" s="53">
        <f>'Proj. N off'!AE51+'Proj. N fac.'!AE51</f>
        <v>0</v>
      </c>
      <c r="AF51" s="53"/>
      <c r="AG51" s="53">
        <f>SUM(AG7:AG50)</f>
        <v>0</v>
      </c>
      <c r="AH51" s="54">
        <f>'Proj. N off'!AH51+'Proj. N fac.'!AH51</f>
        <v>0</v>
      </c>
      <c r="AI51" s="53"/>
      <c r="AJ51" s="53">
        <f>SUM(AJ7:AJ50)</f>
        <v>0</v>
      </c>
      <c r="AK51" s="55">
        <f>'Proj. N off'!AK51+'Proj. N fac.'!AK51</f>
        <v>0</v>
      </c>
      <c r="AL51" s="53"/>
      <c r="AM51" s="53">
        <f>SUM(AM7:AM50)</f>
        <v>0</v>
      </c>
      <c r="AN51" s="55">
        <f>'Proj. N off'!AN51+'Proj. N fac.'!AN51</f>
        <v>0</v>
      </c>
      <c r="AO51" s="53"/>
      <c r="AP51" s="97">
        <f>SUM(AP7:AP50)</f>
        <v>0</v>
      </c>
      <c r="AQ51" s="79">
        <f t="shared" ref="AQ51:AV51" si="22">SUM(AQ7:AQ50)</f>
        <v>0</v>
      </c>
      <c r="AR51" s="53"/>
      <c r="AS51" s="97">
        <f t="shared" si="22"/>
        <v>0</v>
      </c>
      <c r="AT51" s="79">
        <f t="shared" si="22"/>
        <v>0</v>
      </c>
      <c r="AU51" s="53"/>
      <c r="AV51" s="97">
        <f t="shared" si="22"/>
        <v>0</v>
      </c>
      <c r="AW51" s="65">
        <f>'Proj. N off'!AW51+'Proj. N fac.'!AW51</f>
        <v>0</v>
      </c>
      <c r="AX51" s="65"/>
      <c r="AY51" s="65">
        <f>SUM(AY7:AY50)</f>
        <v>0</v>
      </c>
      <c r="AZ51" s="65">
        <f>'Proj. N off'!AZ51+'Proj. N fac.'!AZ51</f>
        <v>0</v>
      </c>
      <c r="BA51" s="65"/>
      <c r="BB51" s="65">
        <f>SUM(BB7:BB50)</f>
        <v>0</v>
      </c>
      <c r="BC51" s="65">
        <f>'Proj. N off'!BC51+'Proj. N fac.'!BC51</f>
        <v>0</v>
      </c>
      <c r="BD51" s="65"/>
      <c r="BE51" s="65">
        <f>SUM(BE7:BE50)</f>
        <v>0</v>
      </c>
      <c r="BF51" s="64">
        <f>'Proj. N off'!BF51+'Proj. N fac.'!BF51</f>
        <v>0</v>
      </c>
      <c r="BG51" s="65"/>
      <c r="BH51" s="65">
        <f>SUM(BH7:BH50)</f>
        <v>0</v>
      </c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</row>
    <row r="52" spans="1:78" ht="20.25" hidden="1" customHeight="1" thickBot="1">
      <c r="A52" s="880" t="s">
        <v>94</v>
      </c>
      <c r="B52" s="881"/>
      <c r="C52" s="882"/>
      <c r="D52" s="109">
        <f>'Proj. N fac.'!D52</f>
        <v>0</v>
      </c>
      <c r="E52" s="109">
        <v>1000</v>
      </c>
      <c r="F52" s="109">
        <f>D52/E52</f>
        <v>0</v>
      </c>
      <c r="G52" s="109">
        <f>'Proj. N fac.'!G52</f>
        <v>0</v>
      </c>
      <c r="H52" s="109">
        <v>1000</v>
      </c>
      <c r="I52" s="109">
        <f>G52/H52</f>
        <v>0</v>
      </c>
      <c r="J52" s="109">
        <f>'Proj. N fac.'!J52</f>
        <v>0</v>
      </c>
      <c r="K52" s="109">
        <v>1000</v>
      </c>
      <c r="L52" s="109">
        <f>J52/K52</f>
        <v>0</v>
      </c>
      <c r="M52" s="109">
        <f>'Proj. N fac.'!M52</f>
        <v>0</v>
      </c>
      <c r="N52" s="109">
        <v>1000</v>
      </c>
      <c r="O52" s="109">
        <f>M52/N52</f>
        <v>0</v>
      </c>
      <c r="P52" s="109">
        <f>'Proj. N fac.'!P52</f>
        <v>0</v>
      </c>
      <c r="Q52" s="109">
        <v>1000</v>
      </c>
      <c r="R52" s="109">
        <f>P52/Q52</f>
        <v>0</v>
      </c>
      <c r="S52" s="109">
        <f>'Proj. N fac.'!S52</f>
        <v>0</v>
      </c>
      <c r="T52" s="109">
        <v>1000</v>
      </c>
      <c r="U52" s="110">
        <f>S52/T52</f>
        <v>0</v>
      </c>
      <c r="V52" s="199">
        <f>D52+G52+J52+M52+P52+S52</f>
        <v>0</v>
      </c>
      <c r="W52" s="109">
        <v>1000</v>
      </c>
      <c r="X52" s="110">
        <f>V52/W52</f>
        <v>0</v>
      </c>
      <c r="Y52" s="111">
        <f>'Proj. N fac.'!Y52</f>
        <v>0</v>
      </c>
      <c r="Z52" s="109">
        <v>1000</v>
      </c>
      <c r="AA52" s="109">
        <f>Y52/Z52</f>
        <v>0</v>
      </c>
      <c r="AB52" s="109">
        <f>'Proj. N fac.'!AB52</f>
        <v>0</v>
      </c>
      <c r="AC52" s="109">
        <v>1000</v>
      </c>
      <c r="AD52" s="109">
        <f>AB52/AC52</f>
        <v>0</v>
      </c>
      <c r="AE52" s="109">
        <f>'Proj. N fac.'!AE52</f>
        <v>0</v>
      </c>
      <c r="AF52" s="109">
        <v>1000</v>
      </c>
      <c r="AG52" s="109">
        <f>AE52/AF52</f>
        <v>0</v>
      </c>
      <c r="AH52" s="109">
        <f>'Proj. N fac.'!AH52</f>
        <v>0</v>
      </c>
      <c r="AI52" s="109">
        <v>1000</v>
      </c>
      <c r="AJ52" s="109">
        <f>AH52/AI52</f>
        <v>0</v>
      </c>
      <c r="AK52" s="109">
        <f>'Proj. N fac.'!AK52</f>
        <v>0</v>
      </c>
      <c r="AL52" s="109">
        <v>1000</v>
      </c>
      <c r="AM52" s="109">
        <f>AK52/AL52</f>
        <v>0</v>
      </c>
      <c r="AN52" s="109">
        <f>'Proj. N fac.'!AN52</f>
        <v>0</v>
      </c>
      <c r="AO52" s="109">
        <v>1000</v>
      </c>
      <c r="AP52" s="110">
        <f>AN52/AO52</f>
        <v>0</v>
      </c>
      <c r="AQ52" s="199">
        <f>'Proj. N off'!AQ52+'Proj. N fac.'!AQ52</f>
        <v>0</v>
      </c>
      <c r="AR52" s="196">
        <v>1000</v>
      </c>
      <c r="AS52" s="110">
        <f>AQ52/AR52</f>
        <v>0</v>
      </c>
      <c r="AT52" s="199">
        <f>'Proj. N fac.'!AT52</f>
        <v>0</v>
      </c>
      <c r="AU52" s="196">
        <v>1000</v>
      </c>
      <c r="AV52" s="110">
        <f>AT52/AU52</f>
        <v>0</v>
      </c>
      <c r="AW52" s="112">
        <f>'Proj. N fac.'!AW52</f>
        <v>0</v>
      </c>
      <c r="AX52" s="105">
        <v>1000</v>
      </c>
      <c r="AY52" s="107">
        <f>AW52/AX52</f>
        <v>0</v>
      </c>
      <c r="AZ52" s="112">
        <f>'Proj. N fac.'!AZ52</f>
        <v>0</v>
      </c>
      <c r="BA52" s="105">
        <v>1000</v>
      </c>
      <c r="BB52" s="107">
        <f>AZ52/BA52</f>
        <v>0</v>
      </c>
      <c r="BC52" s="112">
        <f>'Proj. N fac.'!BC52</f>
        <v>0</v>
      </c>
      <c r="BD52" s="105">
        <v>1000</v>
      </c>
      <c r="BE52" s="107">
        <f>BC52/BD52</f>
        <v>0</v>
      </c>
      <c r="BF52" s="112">
        <f>'Proj. N fac.'!BF52</f>
        <v>0</v>
      </c>
      <c r="BG52" s="108">
        <v>1000</v>
      </c>
      <c r="BH52" s="107">
        <f>BF52/BG52</f>
        <v>0</v>
      </c>
      <c r="BI52" s="82"/>
      <c r="BJ52" s="82"/>
      <c r="BK52" s="82"/>
      <c r="BL52" s="82"/>
      <c r="BM52" s="82"/>
      <c r="BN52" s="82"/>
      <c r="BO52" s="82"/>
      <c r="BP52" s="82"/>
      <c r="BQ52" s="82"/>
      <c r="BR52" s="82"/>
      <c r="BS52" s="82"/>
      <c r="BT52" s="82"/>
      <c r="BU52" s="82"/>
      <c r="BV52" s="82"/>
      <c r="BW52" s="82"/>
      <c r="BX52" s="82"/>
      <c r="BY52" s="82"/>
      <c r="BZ52" s="82"/>
    </row>
    <row r="53" spans="1:78" ht="20.25" hidden="1" customHeight="1" thickBot="1">
      <c r="A53" s="877" t="s">
        <v>88</v>
      </c>
      <c r="B53" s="878"/>
      <c r="C53" s="879"/>
      <c r="D53" s="119" t="e">
        <f>SUM(D51*100/D52)</f>
        <v>#DIV/0!</v>
      </c>
      <c r="E53" s="119"/>
      <c r="F53" s="119" t="e">
        <f>SUM(F51*100/F52)</f>
        <v>#DIV/0!</v>
      </c>
      <c r="G53" s="119" t="e">
        <f>SUM(G51*100/G52)</f>
        <v>#DIV/0!</v>
      </c>
      <c r="H53" s="119"/>
      <c r="I53" s="119" t="e">
        <f>SUM(I51*100/I52)</f>
        <v>#DIV/0!</v>
      </c>
      <c r="J53" s="119" t="e">
        <f>SUM(J51*100/J52)</f>
        <v>#DIV/0!</v>
      </c>
      <c r="K53" s="119"/>
      <c r="L53" s="119" t="e">
        <f>SUM(L51*100/L52)</f>
        <v>#DIV/0!</v>
      </c>
      <c r="M53" s="119" t="e">
        <f>SUM(M51*100/M52)</f>
        <v>#DIV/0!</v>
      </c>
      <c r="N53" s="119"/>
      <c r="O53" s="119" t="e">
        <f>SUM(O51*100/O52)</f>
        <v>#DIV/0!</v>
      </c>
      <c r="P53" s="119" t="e">
        <f>SUM(P51*100/P52)</f>
        <v>#DIV/0!</v>
      </c>
      <c r="Q53" s="119"/>
      <c r="R53" s="119" t="e">
        <f>SUM(R51*100/R52)</f>
        <v>#DIV/0!</v>
      </c>
      <c r="S53" s="119" t="e">
        <f>SUM(S51*100/S52)</f>
        <v>#DIV/0!</v>
      </c>
      <c r="T53" s="119"/>
      <c r="U53" s="120" t="e">
        <f>SUM(U51*100/U52)</f>
        <v>#DIV/0!</v>
      </c>
      <c r="V53" s="197" t="e">
        <f>SUM(V51*100/V52)</f>
        <v>#DIV/0!</v>
      </c>
      <c r="W53" s="198"/>
      <c r="X53" s="120" t="e">
        <f>SUM(X51*100/X52)</f>
        <v>#DIV/0!</v>
      </c>
      <c r="Y53" s="116" t="e">
        <f>SUM(Y51*100/Y52)</f>
        <v>#DIV/0!</v>
      </c>
      <c r="Z53" s="119"/>
      <c r="AA53" s="119" t="e">
        <f>SUM(AA51*100/AA52)</f>
        <v>#DIV/0!</v>
      </c>
      <c r="AB53" s="114" t="e">
        <f>SUM(AB51*100/AB52)</f>
        <v>#DIV/0!</v>
      </c>
      <c r="AC53" s="119"/>
      <c r="AD53" s="119" t="e">
        <f>SUM(AD51*100/AD52)</f>
        <v>#DIV/0!</v>
      </c>
      <c r="AE53" s="114" t="e">
        <f>SUM(AE51*100/AE52)</f>
        <v>#DIV/0!</v>
      </c>
      <c r="AF53" s="119"/>
      <c r="AG53" s="119" t="e">
        <f>SUM(AG51*100/AG52)</f>
        <v>#DIV/0!</v>
      </c>
      <c r="AH53" s="114" t="e">
        <f>SUM(AH51*100/AH52)</f>
        <v>#DIV/0!</v>
      </c>
      <c r="AI53" s="119"/>
      <c r="AJ53" s="119" t="e">
        <f>SUM(AJ51*100/AJ52)</f>
        <v>#DIV/0!</v>
      </c>
      <c r="AK53" s="114" t="e">
        <f>SUM(AK51*100/AK52)</f>
        <v>#DIV/0!</v>
      </c>
      <c r="AL53" s="119"/>
      <c r="AM53" s="119" t="e">
        <f>SUM(AM51*100/AM52)</f>
        <v>#DIV/0!</v>
      </c>
      <c r="AN53" s="117" t="e">
        <f>SUM(AN51*100/AN52)</f>
        <v>#DIV/0!</v>
      </c>
      <c r="AO53" s="119"/>
      <c r="AP53" s="120" t="e">
        <f>SUM(AP51*100/AP52)</f>
        <v>#DIV/0!</v>
      </c>
      <c r="AQ53" s="116" t="e">
        <f>SUM(AQ51*100/AQ52)</f>
        <v>#DIV/0!</v>
      </c>
      <c r="AR53" s="200"/>
      <c r="AS53" s="120" t="e">
        <f>SUM(AS51*100/AS52)</f>
        <v>#DIV/0!</v>
      </c>
      <c r="AT53" s="116" t="e">
        <f>SUM(AT51*100/AT52)</f>
        <v>#DIV/0!</v>
      </c>
      <c r="AU53" s="200"/>
      <c r="AV53" s="120" t="e">
        <f>SUM(AV51*100/AV52)</f>
        <v>#DIV/0!</v>
      </c>
      <c r="AW53" s="118" t="e">
        <f>SUM(AW51*100/AW52)</f>
        <v>#DIV/0!</v>
      </c>
      <c r="AX53" s="122"/>
      <c r="AY53" s="121" t="e">
        <f>SUM(AY51*100/AY52)</f>
        <v>#DIV/0!</v>
      </c>
      <c r="AZ53" s="118" t="e">
        <f>SUM(AZ51*100/AZ52)</f>
        <v>#DIV/0!</v>
      </c>
      <c r="BA53" s="122"/>
      <c r="BB53" s="121" t="e">
        <f>SUM(BB51*100/BB52)</f>
        <v>#DIV/0!</v>
      </c>
      <c r="BC53" s="118" t="e">
        <f>SUM(BC51*100/BC52)</f>
        <v>#DIV/0!</v>
      </c>
      <c r="BD53" s="122"/>
      <c r="BE53" s="121" t="e">
        <f>SUM(BE51*100/BE52)</f>
        <v>#DIV/0!</v>
      </c>
      <c r="BF53" s="118" t="e">
        <f>SUM(BF51*100/BF52)</f>
        <v>#DIV/0!</v>
      </c>
      <c r="BG53" s="122"/>
      <c r="BH53" s="121" t="e">
        <f>SUM(BH51*100/BH52)</f>
        <v>#DIV/0!</v>
      </c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</row>
    <row r="54" spans="1:78">
      <c r="X54" s="10"/>
    </row>
    <row r="55" spans="1:78">
      <c r="X55" s="10"/>
      <c r="AW55" s="14">
        <f>SUM(AW7:AW50)</f>
        <v>0</v>
      </c>
      <c r="AX55" s="14">
        <f t="shared" ref="AX55:BH55" si="23">SUM(AX7:AX50)</f>
        <v>44000</v>
      </c>
      <c r="AY55" s="14">
        <f t="shared" si="23"/>
        <v>0</v>
      </c>
      <c r="AZ55" s="14">
        <f t="shared" si="23"/>
        <v>0</v>
      </c>
      <c r="BA55" s="14">
        <f t="shared" si="23"/>
        <v>44000</v>
      </c>
      <c r="BB55" s="14">
        <f t="shared" si="23"/>
        <v>0</v>
      </c>
      <c r="BC55" s="14">
        <f t="shared" si="23"/>
        <v>0</v>
      </c>
      <c r="BD55" s="14">
        <f t="shared" si="23"/>
        <v>44000</v>
      </c>
      <c r="BE55" s="14">
        <f t="shared" si="23"/>
        <v>0</v>
      </c>
      <c r="BF55" s="14">
        <f t="shared" si="23"/>
        <v>0</v>
      </c>
      <c r="BG55" s="14">
        <f t="shared" si="23"/>
        <v>44000</v>
      </c>
      <c r="BH55" s="14">
        <f t="shared" si="23"/>
        <v>0</v>
      </c>
    </row>
  </sheetData>
  <mergeCells count="37">
    <mergeCell ref="A53:C53"/>
    <mergeCell ref="A52:C52"/>
    <mergeCell ref="A51:C51"/>
    <mergeCell ref="A4:A6"/>
    <mergeCell ref="BG5:BG6"/>
    <mergeCell ref="AY5:AY6"/>
    <mergeCell ref="BD5:BD6"/>
    <mergeCell ref="BF5:BF6"/>
    <mergeCell ref="BA5:BA6"/>
    <mergeCell ref="D4:U4"/>
    <mergeCell ref="J5:L5"/>
    <mergeCell ref="D5:F5"/>
    <mergeCell ref="AX5:AX6"/>
    <mergeCell ref="AW4:BH4"/>
    <mergeCell ref="BB5:BB6"/>
    <mergeCell ref="BE5:BE6"/>
    <mergeCell ref="AW5:AW6"/>
    <mergeCell ref="AZ5:AZ6"/>
    <mergeCell ref="BC5:BC6"/>
    <mergeCell ref="BH5:BH6"/>
    <mergeCell ref="G5:I5"/>
    <mergeCell ref="AB5:AD5"/>
    <mergeCell ref="AE5:AG5"/>
    <mergeCell ref="AH5:AJ5"/>
    <mergeCell ref="M5:O5"/>
    <mergeCell ref="P5:R5"/>
    <mergeCell ref="S5:U5"/>
    <mergeCell ref="AK5:AM5"/>
    <mergeCell ref="V4:X4"/>
    <mergeCell ref="V5:X5"/>
    <mergeCell ref="AT4:AV4"/>
    <mergeCell ref="AT5:AV5"/>
    <mergeCell ref="AQ4:AS4"/>
    <mergeCell ref="AQ5:AS5"/>
    <mergeCell ref="Y4:AP4"/>
    <mergeCell ref="Y5:AA5"/>
    <mergeCell ref="AN5:AP5"/>
  </mergeCells>
  <phoneticPr fontId="2" type="noConversion"/>
  <printOptions horizontalCentered="1"/>
  <pageMargins left="0.196850393700787" right="0" top="0.39370078740157499" bottom="0.39370078740157499" header="0.39370078740157499" footer="0.511811023622047"/>
  <pageSetup paperSize="9" scale="53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Z55"/>
  <sheetViews>
    <sheetView showGridLines="0" zoomScale="85" workbookViewId="0">
      <pane xSplit="3" ySplit="6" topLeftCell="D10" activePane="bottomRight" state="frozen"/>
      <selection activeCell="F58" sqref="F58"/>
      <selection pane="topRight" activeCell="F58" sqref="F58"/>
      <selection pane="bottomLeft" activeCell="F58" sqref="F58"/>
      <selection pane="bottomRight" activeCell="F58" sqref="F58"/>
    </sheetView>
  </sheetViews>
  <sheetFormatPr defaultRowHeight="15"/>
  <cols>
    <col min="1" max="1" width="4.7109375" style="4" customWidth="1"/>
    <col min="2" max="2" width="11.140625" style="2" customWidth="1"/>
    <col min="3" max="3" width="27.42578125" style="3" customWidth="1"/>
    <col min="4" max="21" width="12.7109375" style="4" customWidth="1"/>
    <col min="22" max="22" width="13.28515625" style="4" customWidth="1"/>
    <col min="23" max="30" width="12.7109375" style="4" customWidth="1"/>
    <col min="31" max="32" width="12.7109375" style="4" hidden="1" customWidth="1"/>
    <col min="33" max="48" width="12.7109375" style="4" customWidth="1"/>
    <col min="49" max="58" width="13.7109375" style="4" hidden="1" customWidth="1"/>
    <col min="59" max="60" width="13.85546875" style="4" hidden="1" customWidth="1"/>
    <col min="61" max="61" width="0" style="4" hidden="1" customWidth="1"/>
    <col min="62" max="16384" width="9.140625" style="4"/>
  </cols>
  <sheetData>
    <row r="1" spans="1:78" s="29" customFormat="1" ht="20.100000000000001" customHeight="1">
      <c r="A1" s="26" t="s">
        <v>57</v>
      </c>
      <c r="B1" s="27"/>
      <c r="C1" s="28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30"/>
      <c r="AX1" s="30"/>
      <c r="AY1" s="30"/>
      <c r="AZ1" s="42"/>
      <c r="BA1" s="42"/>
      <c r="BB1" s="42"/>
      <c r="BC1" s="37"/>
      <c r="BD1" s="37"/>
      <c r="BE1" s="37"/>
      <c r="BF1" s="28" t="s">
        <v>65</v>
      </c>
    </row>
    <row r="2" spans="1:78" s="31" customFormat="1" ht="20.100000000000001" customHeight="1">
      <c r="A2" s="26" t="s">
        <v>76</v>
      </c>
      <c r="B2" s="35"/>
      <c r="C2" s="35"/>
      <c r="D2" s="37"/>
      <c r="E2" s="37"/>
      <c r="F2" s="37"/>
      <c r="G2" s="35"/>
      <c r="H2" s="35"/>
      <c r="I2" s="35"/>
      <c r="J2" s="37"/>
      <c r="K2" s="37"/>
      <c r="L2" s="37"/>
      <c r="M2" s="37"/>
      <c r="N2" s="37"/>
      <c r="O2" s="37"/>
      <c r="P2" s="30"/>
      <c r="Q2" s="30"/>
      <c r="R2" s="30"/>
      <c r="S2" s="35"/>
      <c r="T2" s="35"/>
      <c r="U2" s="35"/>
      <c r="V2" s="35"/>
      <c r="W2" s="35"/>
      <c r="X2" s="35"/>
      <c r="Y2" s="43"/>
      <c r="Z2" s="43"/>
      <c r="AA2" s="43"/>
      <c r="AB2" s="68"/>
      <c r="AC2" s="67"/>
      <c r="AD2" s="43"/>
      <c r="AE2" s="35" t="s">
        <v>92</v>
      </c>
      <c r="AF2" s="35"/>
      <c r="AG2" s="35"/>
      <c r="AH2" s="43"/>
      <c r="AI2" s="43"/>
      <c r="AJ2" s="43"/>
      <c r="AK2" s="37"/>
      <c r="AL2" s="37"/>
      <c r="AM2" s="37"/>
      <c r="AN2" s="43"/>
      <c r="AO2" s="43"/>
      <c r="AP2" s="43"/>
      <c r="AQ2" s="34"/>
      <c r="AR2" s="34"/>
      <c r="AS2" s="34"/>
      <c r="AT2" s="37"/>
      <c r="AU2" s="37"/>
      <c r="AV2" s="37"/>
      <c r="AW2" s="30"/>
      <c r="AX2" s="30"/>
      <c r="AY2" s="30"/>
      <c r="BC2" s="28"/>
      <c r="BD2" s="28"/>
      <c r="BE2" s="28"/>
      <c r="BF2" s="35"/>
    </row>
    <row r="3" spans="1:78" s="29" customFormat="1" ht="20.100000000000001" customHeight="1" thickBot="1">
      <c r="A3" s="36" t="s">
        <v>85</v>
      </c>
      <c r="B3" s="27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39"/>
      <c r="Q3" s="39"/>
      <c r="R3" s="39"/>
      <c r="S3" s="38"/>
      <c r="T3" s="38"/>
      <c r="U3" s="38"/>
      <c r="V3" s="41"/>
      <c r="W3" s="41"/>
      <c r="X3" s="41"/>
      <c r="Y3" s="44"/>
      <c r="Z3" s="44"/>
      <c r="AA3" s="44"/>
      <c r="AB3" s="44"/>
      <c r="AC3" s="44"/>
      <c r="AD3" s="44"/>
      <c r="AE3" s="40"/>
      <c r="AF3" s="40"/>
      <c r="AG3" s="40"/>
      <c r="AH3" s="44"/>
      <c r="AI3" s="44"/>
      <c r="AJ3" s="44"/>
      <c r="AK3" s="41"/>
      <c r="AL3" s="41"/>
      <c r="AM3" s="41"/>
      <c r="AN3" s="44"/>
      <c r="AO3" s="44"/>
      <c r="AP3" s="44"/>
      <c r="AQ3" s="45"/>
      <c r="AR3" s="45"/>
      <c r="AS3" s="45"/>
      <c r="AT3" s="41"/>
      <c r="AU3" s="41"/>
      <c r="AV3" s="41"/>
      <c r="AW3" s="30"/>
      <c r="AX3" s="30"/>
      <c r="AY3" s="30"/>
      <c r="BC3" s="28"/>
      <c r="BD3" s="28"/>
      <c r="BE3" s="35"/>
      <c r="BF3" s="35"/>
      <c r="BH3" s="35" t="s">
        <v>87</v>
      </c>
    </row>
    <row r="4" spans="1:78" ht="20.100000000000001" customHeight="1">
      <c r="A4" s="885" t="s">
        <v>43</v>
      </c>
      <c r="B4" s="18" t="s">
        <v>38</v>
      </c>
      <c r="C4" s="71" t="s">
        <v>40</v>
      </c>
      <c r="D4" s="888">
        <v>2007</v>
      </c>
      <c r="E4" s="868"/>
      <c r="F4" s="868"/>
      <c r="G4" s="868"/>
      <c r="H4" s="868"/>
      <c r="I4" s="868"/>
      <c r="J4" s="868"/>
      <c r="K4" s="868"/>
      <c r="L4" s="868"/>
      <c r="M4" s="868"/>
      <c r="N4" s="868"/>
      <c r="O4" s="868"/>
      <c r="P4" s="868"/>
      <c r="Q4" s="868"/>
      <c r="R4" s="868"/>
      <c r="S4" s="868"/>
      <c r="T4" s="868"/>
      <c r="U4" s="869"/>
      <c r="V4" s="858" t="s">
        <v>51</v>
      </c>
      <c r="W4" s="859"/>
      <c r="X4" s="860"/>
      <c r="Y4" s="867">
        <v>2007</v>
      </c>
      <c r="Z4" s="868"/>
      <c r="AA4" s="868"/>
      <c r="AB4" s="868"/>
      <c r="AC4" s="868"/>
      <c r="AD4" s="868"/>
      <c r="AE4" s="868"/>
      <c r="AF4" s="868"/>
      <c r="AG4" s="868"/>
      <c r="AH4" s="868"/>
      <c r="AI4" s="868"/>
      <c r="AJ4" s="868"/>
      <c r="AK4" s="868"/>
      <c r="AL4" s="868"/>
      <c r="AM4" s="868"/>
      <c r="AN4" s="868"/>
      <c r="AO4" s="868"/>
      <c r="AP4" s="869"/>
      <c r="AQ4" s="864" t="s">
        <v>51</v>
      </c>
      <c r="AR4" s="865"/>
      <c r="AS4" s="866"/>
      <c r="AT4" s="864" t="s">
        <v>64</v>
      </c>
      <c r="AU4" s="865"/>
      <c r="AV4" s="866"/>
      <c r="AW4" s="864" t="s">
        <v>91</v>
      </c>
      <c r="AX4" s="865"/>
      <c r="AY4" s="865"/>
      <c r="AZ4" s="865"/>
      <c r="BA4" s="865"/>
      <c r="BB4" s="865"/>
      <c r="BC4" s="865"/>
      <c r="BD4" s="865"/>
      <c r="BE4" s="865"/>
      <c r="BF4" s="865"/>
      <c r="BG4" s="865"/>
      <c r="BH4" s="866"/>
    </row>
    <row r="5" spans="1:78" ht="20.100000000000001" customHeight="1">
      <c r="A5" s="886"/>
      <c r="B5" s="19"/>
      <c r="C5" s="72"/>
      <c r="D5" s="871" t="s">
        <v>44</v>
      </c>
      <c r="E5" s="862"/>
      <c r="F5" s="870"/>
      <c r="G5" s="871" t="s">
        <v>45</v>
      </c>
      <c r="H5" s="862"/>
      <c r="I5" s="870"/>
      <c r="J5" s="871" t="s">
        <v>46</v>
      </c>
      <c r="K5" s="862"/>
      <c r="L5" s="870"/>
      <c r="M5" s="871" t="s">
        <v>47</v>
      </c>
      <c r="N5" s="862"/>
      <c r="O5" s="870"/>
      <c r="P5" s="871" t="s">
        <v>48</v>
      </c>
      <c r="Q5" s="862"/>
      <c r="R5" s="870"/>
      <c r="S5" s="871" t="s">
        <v>49</v>
      </c>
      <c r="T5" s="862"/>
      <c r="U5" s="863"/>
      <c r="V5" s="861" t="s">
        <v>63</v>
      </c>
      <c r="W5" s="862"/>
      <c r="X5" s="863"/>
      <c r="Y5" s="861" t="s">
        <v>50</v>
      </c>
      <c r="Z5" s="862"/>
      <c r="AA5" s="870"/>
      <c r="AB5" s="871" t="s">
        <v>52</v>
      </c>
      <c r="AC5" s="876"/>
      <c r="AD5" s="876"/>
      <c r="AE5" s="871" t="s">
        <v>53</v>
      </c>
      <c r="AF5" s="876"/>
      <c r="AG5" s="876"/>
      <c r="AH5" s="871" t="s">
        <v>54</v>
      </c>
      <c r="AI5" s="862"/>
      <c r="AJ5" s="862"/>
      <c r="AK5" s="871" t="s">
        <v>55</v>
      </c>
      <c r="AL5" s="862"/>
      <c r="AM5" s="862"/>
      <c r="AN5" s="871" t="s">
        <v>56</v>
      </c>
      <c r="AO5" s="862"/>
      <c r="AP5" s="863"/>
      <c r="AQ5" s="861" t="s">
        <v>81</v>
      </c>
      <c r="AR5" s="862"/>
      <c r="AS5" s="863"/>
      <c r="AT5" s="861" t="s">
        <v>93</v>
      </c>
      <c r="AU5" s="862"/>
      <c r="AV5" s="863"/>
      <c r="AW5" s="872">
        <v>2008</v>
      </c>
      <c r="AX5" s="872" t="s">
        <v>95</v>
      </c>
      <c r="AY5" s="872">
        <v>2008</v>
      </c>
      <c r="AZ5" s="874">
        <v>2009</v>
      </c>
      <c r="BA5" s="872" t="s">
        <v>95</v>
      </c>
      <c r="BB5" s="872">
        <v>2009</v>
      </c>
      <c r="BC5" s="874">
        <v>2010</v>
      </c>
      <c r="BD5" s="872" t="s">
        <v>95</v>
      </c>
      <c r="BE5" s="872">
        <v>2010</v>
      </c>
      <c r="BF5" s="874">
        <v>2011</v>
      </c>
      <c r="BG5" s="872" t="s">
        <v>95</v>
      </c>
      <c r="BH5" s="872">
        <v>2011</v>
      </c>
    </row>
    <row r="6" spans="1:78" s="3" customFormat="1" ht="20.100000000000001" customHeight="1" thickBot="1">
      <c r="A6" s="887"/>
      <c r="B6" s="20" t="s">
        <v>39</v>
      </c>
      <c r="C6" s="21" t="s">
        <v>37</v>
      </c>
      <c r="D6" s="21" t="s">
        <v>60</v>
      </c>
      <c r="E6" s="21" t="s">
        <v>95</v>
      </c>
      <c r="F6" s="21" t="s">
        <v>60</v>
      </c>
      <c r="G6" s="21" t="s">
        <v>60</v>
      </c>
      <c r="H6" s="21" t="s">
        <v>95</v>
      </c>
      <c r="I6" s="21" t="s">
        <v>60</v>
      </c>
      <c r="J6" s="21" t="s">
        <v>60</v>
      </c>
      <c r="K6" s="21" t="s">
        <v>95</v>
      </c>
      <c r="L6" s="21" t="s">
        <v>60</v>
      </c>
      <c r="M6" s="22" t="s">
        <v>60</v>
      </c>
      <c r="N6" s="21" t="s">
        <v>95</v>
      </c>
      <c r="O6" s="21" t="s">
        <v>60</v>
      </c>
      <c r="P6" s="21" t="s">
        <v>60</v>
      </c>
      <c r="Q6" s="21" t="s">
        <v>95</v>
      </c>
      <c r="R6" s="21" t="s">
        <v>60</v>
      </c>
      <c r="S6" s="22" t="s">
        <v>60</v>
      </c>
      <c r="T6" s="21" t="s">
        <v>95</v>
      </c>
      <c r="U6" s="93" t="s">
        <v>60</v>
      </c>
      <c r="V6" s="191" t="s">
        <v>60</v>
      </c>
      <c r="W6" s="58" t="s">
        <v>95</v>
      </c>
      <c r="X6" s="96" t="s">
        <v>60</v>
      </c>
      <c r="Y6" s="76" t="s">
        <v>60</v>
      </c>
      <c r="Z6" s="21" t="s">
        <v>95</v>
      </c>
      <c r="AA6" s="21" t="s">
        <v>60</v>
      </c>
      <c r="AB6" s="58" t="s">
        <v>60</v>
      </c>
      <c r="AC6" s="58" t="s">
        <v>95</v>
      </c>
      <c r="AD6" s="58" t="s">
        <v>60</v>
      </c>
      <c r="AE6" s="58" t="s">
        <v>60</v>
      </c>
      <c r="AF6" s="58" t="s">
        <v>95</v>
      </c>
      <c r="AG6" s="58" t="s">
        <v>60</v>
      </c>
      <c r="AH6" s="58" t="s">
        <v>60</v>
      </c>
      <c r="AI6" s="58" t="s">
        <v>95</v>
      </c>
      <c r="AJ6" s="58" t="s">
        <v>60</v>
      </c>
      <c r="AK6" s="66" t="s">
        <v>60</v>
      </c>
      <c r="AL6" s="58" t="s">
        <v>95</v>
      </c>
      <c r="AM6" s="58" t="s">
        <v>60</v>
      </c>
      <c r="AN6" s="58" t="s">
        <v>60</v>
      </c>
      <c r="AO6" s="58" t="s">
        <v>95</v>
      </c>
      <c r="AP6" s="96" t="s">
        <v>60</v>
      </c>
      <c r="AQ6" s="76" t="s">
        <v>60</v>
      </c>
      <c r="AR6" s="58" t="s">
        <v>95</v>
      </c>
      <c r="AS6" s="96" t="s">
        <v>60</v>
      </c>
      <c r="AT6" s="76" t="s">
        <v>60</v>
      </c>
      <c r="AU6" s="58" t="s">
        <v>95</v>
      </c>
      <c r="AV6" s="58" t="s">
        <v>60</v>
      </c>
      <c r="AW6" s="873"/>
      <c r="AX6" s="873"/>
      <c r="AY6" s="873"/>
      <c r="AZ6" s="875"/>
      <c r="BA6" s="873"/>
      <c r="BB6" s="873"/>
      <c r="BC6" s="875"/>
      <c r="BD6" s="873"/>
      <c r="BE6" s="873"/>
      <c r="BF6" s="875"/>
      <c r="BG6" s="873"/>
      <c r="BH6" s="873"/>
    </row>
    <row r="7" spans="1:78" s="5" customFormat="1" ht="20.100000000000001" customHeight="1">
      <c r="A7" s="11">
        <v>1</v>
      </c>
      <c r="B7" s="6">
        <v>51201</v>
      </c>
      <c r="C7" s="73" t="s">
        <v>0</v>
      </c>
      <c r="D7" s="9">
        <v>0</v>
      </c>
      <c r="E7" s="9">
        <v>1000</v>
      </c>
      <c r="F7" s="9">
        <f>D7/E7</f>
        <v>0</v>
      </c>
      <c r="G7" s="9">
        <v>0</v>
      </c>
      <c r="H7" s="9">
        <v>1000</v>
      </c>
      <c r="I7" s="9">
        <f>G7/H7</f>
        <v>0</v>
      </c>
      <c r="J7" s="9">
        <v>0</v>
      </c>
      <c r="K7" s="9">
        <v>1000</v>
      </c>
      <c r="L7" s="9">
        <f>J7/K7</f>
        <v>0</v>
      </c>
      <c r="M7" s="9">
        <v>0</v>
      </c>
      <c r="N7" s="9">
        <v>1000</v>
      </c>
      <c r="O7" s="9">
        <f>M7/N7</f>
        <v>0</v>
      </c>
      <c r="P7" s="9">
        <v>0</v>
      </c>
      <c r="Q7" s="9">
        <v>1000</v>
      </c>
      <c r="R7" s="9">
        <f>P7/Q7</f>
        <v>0</v>
      </c>
      <c r="S7" s="9">
        <v>0</v>
      </c>
      <c r="T7" s="9">
        <v>1000</v>
      </c>
      <c r="U7" s="92">
        <f>S7/T7</f>
        <v>0</v>
      </c>
      <c r="V7" s="86">
        <f t="shared" ref="V7:V50" si="0">D7+G7+J7+M7+P7+S7</f>
        <v>0</v>
      </c>
      <c r="W7" s="9">
        <v>1000</v>
      </c>
      <c r="X7" s="92">
        <f>V7/W7</f>
        <v>0</v>
      </c>
      <c r="Y7" s="77">
        <v>0</v>
      </c>
      <c r="Z7" s="9">
        <v>1000</v>
      </c>
      <c r="AA7" s="9">
        <f>Y7/Z7</f>
        <v>0</v>
      </c>
      <c r="AB7" s="9">
        <v>0</v>
      </c>
      <c r="AC7" s="9">
        <v>1000</v>
      </c>
      <c r="AD7" s="9">
        <f>AB7/AC7</f>
        <v>0</v>
      </c>
      <c r="AE7" s="9">
        <v>0</v>
      </c>
      <c r="AF7" s="9">
        <v>1000</v>
      </c>
      <c r="AG7" s="9">
        <f>AE7/AF7</f>
        <v>0</v>
      </c>
      <c r="AH7" s="9">
        <v>0</v>
      </c>
      <c r="AI7" s="9">
        <v>1000</v>
      </c>
      <c r="AJ7" s="9">
        <f>AH7/AI7</f>
        <v>0</v>
      </c>
      <c r="AK7" s="9">
        <v>0</v>
      </c>
      <c r="AL7" s="9">
        <v>1000</v>
      </c>
      <c r="AM7" s="9">
        <f>AK7/AL7</f>
        <v>0</v>
      </c>
      <c r="AN7" s="9">
        <v>0</v>
      </c>
      <c r="AO7" s="9">
        <v>1000</v>
      </c>
      <c r="AP7" s="92">
        <f>AN7/AO7</f>
        <v>0</v>
      </c>
      <c r="AQ7" s="86">
        <f>Y7+AB7+AE7+AH7+AK7+AN7</f>
        <v>0</v>
      </c>
      <c r="AR7" s="59">
        <v>1000</v>
      </c>
      <c r="AS7" s="95">
        <f>AQ7/AR7</f>
        <v>0</v>
      </c>
      <c r="AT7" s="86">
        <f>+V7+AQ7</f>
        <v>0</v>
      </c>
      <c r="AU7" s="59">
        <v>1000</v>
      </c>
      <c r="AV7" s="95">
        <f>AT7/AU7</f>
        <v>0</v>
      </c>
      <c r="AW7" s="60">
        <v>0</v>
      </c>
      <c r="AX7" s="69">
        <v>1000</v>
      </c>
      <c r="AY7" s="69">
        <f>AW7/AX7</f>
        <v>0</v>
      </c>
      <c r="AZ7" s="60">
        <v>0</v>
      </c>
      <c r="BA7" s="69">
        <v>1000</v>
      </c>
      <c r="BB7" s="69">
        <f>AZ7/BA7</f>
        <v>0</v>
      </c>
      <c r="BC7" s="60">
        <v>0</v>
      </c>
      <c r="BD7" s="69">
        <v>1000</v>
      </c>
      <c r="BE7" s="69">
        <f>BC7/BD7</f>
        <v>0</v>
      </c>
      <c r="BF7" s="60">
        <v>0</v>
      </c>
      <c r="BG7" s="69">
        <v>1000</v>
      </c>
      <c r="BH7" s="69">
        <f>BF7/BG7</f>
        <v>0</v>
      </c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</row>
    <row r="8" spans="1:78" s="5" customFormat="1" ht="20.100000000000001" customHeight="1">
      <c r="A8" s="12">
        <v>2</v>
      </c>
      <c r="B8" s="6">
        <v>51202</v>
      </c>
      <c r="C8" s="73" t="s">
        <v>1</v>
      </c>
      <c r="D8" s="9">
        <v>0</v>
      </c>
      <c r="E8" s="9">
        <v>1000</v>
      </c>
      <c r="F8" s="9">
        <f t="shared" ref="F8:F50" si="1">D8/E8</f>
        <v>0</v>
      </c>
      <c r="G8" s="9">
        <v>0</v>
      </c>
      <c r="H8" s="9">
        <v>1000</v>
      </c>
      <c r="I8" s="9">
        <f t="shared" ref="I8:I50" si="2">G8/H8</f>
        <v>0</v>
      </c>
      <c r="J8" s="9">
        <v>0</v>
      </c>
      <c r="K8" s="9">
        <v>1000</v>
      </c>
      <c r="L8" s="9">
        <f t="shared" ref="L8:L50" si="3">J8/K8</f>
        <v>0</v>
      </c>
      <c r="M8" s="9">
        <v>0</v>
      </c>
      <c r="N8" s="9">
        <v>1000</v>
      </c>
      <c r="O8" s="9">
        <f t="shared" ref="O8:O50" si="4">M8/N8</f>
        <v>0</v>
      </c>
      <c r="P8" s="9">
        <v>0</v>
      </c>
      <c r="Q8" s="9">
        <v>1000</v>
      </c>
      <c r="R8" s="9">
        <f t="shared" ref="R8:R50" si="5">P8/Q8</f>
        <v>0</v>
      </c>
      <c r="S8" s="9">
        <v>0</v>
      </c>
      <c r="T8" s="9">
        <v>1000</v>
      </c>
      <c r="U8" s="92">
        <f t="shared" ref="U8:U50" si="6">S8/T8</f>
        <v>0</v>
      </c>
      <c r="V8" s="86">
        <f t="shared" si="0"/>
        <v>0</v>
      </c>
      <c r="W8" s="9">
        <v>1000</v>
      </c>
      <c r="X8" s="92">
        <f>V8/W8</f>
        <v>0</v>
      </c>
      <c r="Y8" s="77">
        <v>0</v>
      </c>
      <c r="Z8" s="9">
        <v>1000</v>
      </c>
      <c r="AA8" s="9">
        <f t="shared" ref="AA8:AA50" si="7">Y8/Z8</f>
        <v>0</v>
      </c>
      <c r="AB8" s="9">
        <v>0</v>
      </c>
      <c r="AC8" s="9">
        <v>1000</v>
      </c>
      <c r="AD8" s="9">
        <f t="shared" ref="AD8:AD50" si="8">AB8/AC8</f>
        <v>0</v>
      </c>
      <c r="AE8" s="9">
        <v>0</v>
      </c>
      <c r="AF8" s="9">
        <v>1000</v>
      </c>
      <c r="AG8" s="9">
        <f t="shared" ref="AG8:AG50" si="9">AE8/AF8</f>
        <v>0</v>
      </c>
      <c r="AH8" s="9">
        <v>0</v>
      </c>
      <c r="AI8" s="9">
        <v>1000</v>
      </c>
      <c r="AJ8" s="9">
        <f t="shared" ref="AJ8:AJ50" si="10">AH8/AI8</f>
        <v>0</v>
      </c>
      <c r="AK8" s="9">
        <v>0</v>
      </c>
      <c r="AL8" s="9">
        <v>1000</v>
      </c>
      <c r="AM8" s="9">
        <f t="shared" ref="AM8:AM50" si="11">AK8/AL8</f>
        <v>0</v>
      </c>
      <c r="AN8" s="9">
        <v>0</v>
      </c>
      <c r="AO8" s="9">
        <v>1000</v>
      </c>
      <c r="AP8" s="92">
        <f t="shared" ref="AP8:AP50" si="12">AN8/AO8</f>
        <v>0</v>
      </c>
      <c r="AQ8" s="86">
        <f t="shared" ref="AQ8:AQ50" si="13">Y8+AB8+AE8+AH8+AK8+AN8</f>
        <v>0</v>
      </c>
      <c r="AR8" s="9">
        <v>1000</v>
      </c>
      <c r="AS8" s="92">
        <f t="shared" ref="AS8:AS50" si="14">AQ8/AR8</f>
        <v>0</v>
      </c>
      <c r="AT8" s="86">
        <f t="shared" ref="AT8:AT50" si="15">+V8+AQ8</f>
        <v>0</v>
      </c>
      <c r="AU8" s="9">
        <v>1000</v>
      </c>
      <c r="AV8" s="92">
        <f t="shared" ref="AV8:AV50" si="16">AT8/AU8</f>
        <v>0</v>
      </c>
      <c r="AW8" s="60">
        <v>0</v>
      </c>
      <c r="AX8" s="60">
        <v>1000</v>
      </c>
      <c r="AY8" s="60">
        <f t="shared" ref="AY8:AY50" si="17">AW8/AX8</f>
        <v>0</v>
      </c>
      <c r="AZ8" s="60">
        <v>0</v>
      </c>
      <c r="BA8" s="60">
        <v>1000</v>
      </c>
      <c r="BB8" s="60">
        <f t="shared" ref="BB8:BB50" si="18">AZ8/BA8</f>
        <v>0</v>
      </c>
      <c r="BC8" s="60">
        <v>0</v>
      </c>
      <c r="BD8" s="60">
        <v>1000</v>
      </c>
      <c r="BE8" s="60">
        <f t="shared" ref="BE8:BE50" si="19">BC8/BD8</f>
        <v>0</v>
      </c>
      <c r="BF8" s="60">
        <v>0</v>
      </c>
      <c r="BG8" s="60">
        <v>1000</v>
      </c>
      <c r="BH8" s="60">
        <f t="shared" ref="BH8:BH50" si="20">BF8/BG8</f>
        <v>0</v>
      </c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</row>
    <row r="9" spans="1:78" s="5" customFormat="1" ht="20.100000000000001" customHeight="1">
      <c r="A9" s="11">
        <v>3</v>
      </c>
      <c r="B9" s="6">
        <v>51203</v>
      </c>
      <c r="C9" s="73" t="s">
        <v>2</v>
      </c>
      <c r="D9" s="9">
        <v>0</v>
      </c>
      <c r="E9" s="9">
        <v>1000</v>
      </c>
      <c r="F9" s="9">
        <f t="shared" si="1"/>
        <v>0</v>
      </c>
      <c r="G9" s="9">
        <v>0</v>
      </c>
      <c r="H9" s="9">
        <v>1000</v>
      </c>
      <c r="I9" s="9">
        <f t="shared" si="2"/>
        <v>0</v>
      </c>
      <c r="J9" s="9">
        <v>0</v>
      </c>
      <c r="K9" s="9">
        <v>1000</v>
      </c>
      <c r="L9" s="9">
        <f t="shared" si="3"/>
        <v>0</v>
      </c>
      <c r="M9" s="9">
        <v>0</v>
      </c>
      <c r="N9" s="9">
        <v>1000</v>
      </c>
      <c r="O9" s="9">
        <f t="shared" si="4"/>
        <v>0</v>
      </c>
      <c r="P9" s="9">
        <v>0</v>
      </c>
      <c r="Q9" s="9">
        <v>1000</v>
      </c>
      <c r="R9" s="9">
        <f t="shared" si="5"/>
        <v>0</v>
      </c>
      <c r="S9" s="9">
        <v>0</v>
      </c>
      <c r="T9" s="9">
        <v>1000</v>
      </c>
      <c r="U9" s="92">
        <f t="shared" si="6"/>
        <v>0</v>
      </c>
      <c r="V9" s="86">
        <f t="shared" si="0"/>
        <v>0</v>
      </c>
      <c r="W9" s="9">
        <v>1000</v>
      </c>
      <c r="X9" s="92">
        <f>V9/W9</f>
        <v>0</v>
      </c>
      <c r="Y9" s="77">
        <v>0</v>
      </c>
      <c r="Z9" s="9">
        <v>1000</v>
      </c>
      <c r="AA9" s="9">
        <f t="shared" si="7"/>
        <v>0</v>
      </c>
      <c r="AB9" s="9">
        <v>0</v>
      </c>
      <c r="AC9" s="9">
        <v>1000</v>
      </c>
      <c r="AD9" s="9">
        <f t="shared" si="8"/>
        <v>0</v>
      </c>
      <c r="AE9" s="9">
        <v>0</v>
      </c>
      <c r="AF9" s="9">
        <v>1000</v>
      </c>
      <c r="AG9" s="9">
        <f t="shared" si="9"/>
        <v>0</v>
      </c>
      <c r="AH9" s="9">
        <v>0</v>
      </c>
      <c r="AI9" s="9">
        <v>1000</v>
      </c>
      <c r="AJ9" s="9">
        <f t="shared" si="10"/>
        <v>0</v>
      </c>
      <c r="AK9" s="9">
        <v>0</v>
      </c>
      <c r="AL9" s="9">
        <v>1000</v>
      </c>
      <c r="AM9" s="9">
        <f t="shared" si="11"/>
        <v>0</v>
      </c>
      <c r="AN9" s="9">
        <v>0</v>
      </c>
      <c r="AO9" s="9">
        <v>1000</v>
      </c>
      <c r="AP9" s="92">
        <f t="shared" si="12"/>
        <v>0</v>
      </c>
      <c r="AQ9" s="86">
        <f t="shared" si="13"/>
        <v>0</v>
      </c>
      <c r="AR9" s="9">
        <v>1000</v>
      </c>
      <c r="AS9" s="92">
        <f t="shared" si="14"/>
        <v>0</v>
      </c>
      <c r="AT9" s="86">
        <f t="shared" si="15"/>
        <v>0</v>
      </c>
      <c r="AU9" s="9">
        <v>1000</v>
      </c>
      <c r="AV9" s="92">
        <f t="shared" si="16"/>
        <v>0</v>
      </c>
      <c r="AW9" s="60">
        <v>0</v>
      </c>
      <c r="AX9" s="60">
        <v>1000</v>
      </c>
      <c r="AY9" s="60">
        <f t="shared" si="17"/>
        <v>0</v>
      </c>
      <c r="AZ9" s="60">
        <v>0</v>
      </c>
      <c r="BA9" s="60">
        <v>1000</v>
      </c>
      <c r="BB9" s="60">
        <f t="shared" si="18"/>
        <v>0</v>
      </c>
      <c r="BC9" s="60">
        <v>0</v>
      </c>
      <c r="BD9" s="60">
        <v>1000</v>
      </c>
      <c r="BE9" s="60">
        <f t="shared" si="19"/>
        <v>0</v>
      </c>
      <c r="BF9" s="60">
        <v>0</v>
      </c>
      <c r="BG9" s="60">
        <v>1000</v>
      </c>
      <c r="BH9" s="60">
        <f t="shared" si="20"/>
        <v>0</v>
      </c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</row>
    <row r="10" spans="1:78" s="5" customFormat="1" ht="20.100000000000001" customHeight="1">
      <c r="A10" s="12">
        <v>4</v>
      </c>
      <c r="B10" s="7">
        <v>51299</v>
      </c>
      <c r="C10" s="74" t="s">
        <v>3</v>
      </c>
      <c r="D10" s="9">
        <v>0</v>
      </c>
      <c r="E10" s="9">
        <v>1000</v>
      </c>
      <c r="F10" s="9">
        <f t="shared" si="1"/>
        <v>0</v>
      </c>
      <c r="G10" s="9">
        <v>0</v>
      </c>
      <c r="H10" s="9">
        <v>1000</v>
      </c>
      <c r="I10" s="9">
        <f t="shared" si="2"/>
        <v>0</v>
      </c>
      <c r="J10" s="9">
        <v>0</v>
      </c>
      <c r="K10" s="9">
        <v>1000</v>
      </c>
      <c r="L10" s="9">
        <f t="shared" si="3"/>
        <v>0</v>
      </c>
      <c r="M10" s="9">
        <v>0</v>
      </c>
      <c r="N10" s="9">
        <v>1000</v>
      </c>
      <c r="O10" s="9">
        <f t="shared" si="4"/>
        <v>0</v>
      </c>
      <c r="P10" s="9">
        <v>0</v>
      </c>
      <c r="Q10" s="9">
        <v>1000</v>
      </c>
      <c r="R10" s="9">
        <f t="shared" si="5"/>
        <v>0</v>
      </c>
      <c r="S10" s="9">
        <v>0</v>
      </c>
      <c r="T10" s="9">
        <v>1000</v>
      </c>
      <c r="U10" s="92">
        <f t="shared" si="6"/>
        <v>0</v>
      </c>
      <c r="V10" s="86">
        <f t="shared" si="0"/>
        <v>0</v>
      </c>
      <c r="W10" s="9">
        <v>1000</v>
      </c>
      <c r="X10" s="92">
        <f t="shared" ref="X10:X50" si="21">V10/W10</f>
        <v>0</v>
      </c>
      <c r="Y10" s="77">
        <v>0</v>
      </c>
      <c r="Z10" s="9">
        <v>1000</v>
      </c>
      <c r="AA10" s="9">
        <f t="shared" si="7"/>
        <v>0</v>
      </c>
      <c r="AB10" s="9">
        <v>0</v>
      </c>
      <c r="AC10" s="9">
        <v>1000</v>
      </c>
      <c r="AD10" s="9">
        <f t="shared" si="8"/>
        <v>0</v>
      </c>
      <c r="AE10" s="9">
        <v>0</v>
      </c>
      <c r="AF10" s="9">
        <v>1000</v>
      </c>
      <c r="AG10" s="9">
        <f t="shared" si="9"/>
        <v>0</v>
      </c>
      <c r="AH10" s="9">
        <v>0</v>
      </c>
      <c r="AI10" s="9">
        <v>1000</v>
      </c>
      <c r="AJ10" s="9">
        <f t="shared" si="10"/>
        <v>0</v>
      </c>
      <c r="AK10" s="9">
        <v>0</v>
      </c>
      <c r="AL10" s="9">
        <v>1000</v>
      </c>
      <c r="AM10" s="9">
        <f t="shared" si="11"/>
        <v>0</v>
      </c>
      <c r="AN10" s="9">
        <v>0</v>
      </c>
      <c r="AO10" s="9">
        <v>1000</v>
      </c>
      <c r="AP10" s="92">
        <f t="shared" si="12"/>
        <v>0</v>
      </c>
      <c r="AQ10" s="86">
        <f t="shared" si="13"/>
        <v>0</v>
      </c>
      <c r="AR10" s="9">
        <v>1000</v>
      </c>
      <c r="AS10" s="92">
        <f t="shared" si="14"/>
        <v>0</v>
      </c>
      <c r="AT10" s="86">
        <f t="shared" si="15"/>
        <v>0</v>
      </c>
      <c r="AU10" s="9">
        <v>1000</v>
      </c>
      <c r="AV10" s="92">
        <f t="shared" si="16"/>
        <v>0</v>
      </c>
      <c r="AW10" s="60">
        <v>0</v>
      </c>
      <c r="AX10" s="60">
        <v>1000</v>
      </c>
      <c r="AY10" s="60">
        <f t="shared" si="17"/>
        <v>0</v>
      </c>
      <c r="AZ10" s="60">
        <v>0</v>
      </c>
      <c r="BA10" s="60">
        <v>1000</v>
      </c>
      <c r="BB10" s="60">
        <f t="shared" si="18"/>
        <v>0</v>
      </c>
      <c r="BC10" s="60">
        <v>0</v>
      </c>
      <c r="BD10" s="60">
        <v>1000</v>
      </c>
      <c r="BE10" s="60">
        <f t="shared" si="19"/>
        <v>0</v>
      </c>
      <c r="BF10" s="60">
        <v>0</v>
      </c>
      <c r="BG10" s="60">
        <v>1000</v>
      </c>
      <c r="BH10" s="60">
        <f t="shared" si="20"/>
        <v>0</v>
      </c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</row>
    <row r="11" spans="1:78" s="5" customFormat="1" ht="20.100000000000001" customHeight="1">
      <c r="A11" s="11">
        <v>5</v>
      </c>
      <c r="B11" s="6">
        <v>51301</v>
      </c>
      <c r="C11" s="73" t="s">
        <v>4</v>
      </c>
      <c r="D11" s="9">
        <v>0</v>
      </c>
      <c r="E11" s="9">
        <v>1000</v>
      </c>
      <c r="F11" s="9">
        <f t="shared" si="1"/>
        <v>0</v>
      </c>
      <c r="G11" s="9">
        <v>0</v>
      </c>
      <c r="H11" s="9">
        <v>1000</v>
      </c>
      <c r="I11" s="9">
        <f t="shared" si="2"/>
        <v>0</v>
      </c>
      <c r="J11" s="9">
        <v>0</v>
      </c>
      <c r="K11" s="9">
        <v>1000</v>
      </c>
      <c r="L11" s="9">
        <f t="shared" si="3"/>
        <v>0</v>
      </c>
      <c r="M11" s="9">
        <v>0</v>
      </c>
      <c r="N11" s="9">
        <v>1000</v>
      </c>
      <c r="O11" s="9">
        <f t="shared" si="4"/>
        <v>0</v>
      </c>
      <c r="P11" s="9">
        <v>0</v>
      </c>
      <c r="Q11" s="9">
        <v>1000</v>
      </c>
      <c r="R11" s="9">
        <f t="shared" si="5"/>
        <v>0</v>
      </c>
      <c r="S11" s="9">
        <v>0</v>
      </c>
      <c r="T11" s="9">
        <v>1000</v>
      </c>
      <c r="U11" s="92">
        <f t="shared" si="6"/>
        <v>0</v>
      </c>
      <c r="V11" s="86">
        <f t="shared" si="0"/>
        <v>0</v>
      </c>
      <c r="W11" s="9">
        <v>1000</v>
      </c>
      <c r="X11" s="92">
        <f t="shared" si="21"/>
        <v>0</v>
      </c>
      <c r="Y11" s="77">
        <v>0</v>
      </c>
      <c r="Z11" s="9">
        <v>1000</v>
      </c>
      <c r="AA11" s="9">
        <f t="shared" si="7"/>
        <v>0</v>
      </c>
      <c r="AB11" s="9">
        <v>0</v>
      </c>
      <c r="AC11" s="9">
        <v>1000</v>
      </c>
      <c r="AD11" s="9">
        <f t="shared" si="8"/>
        <v>0</v>
      </c>
      <c r="AE11" s="9">
        <v>0</v>
      </c>
      <c r="AF11" s="9">
        <v>1000</v>
      </c>
      <c r="AG11" s="9">
        <f t="shared" si="9"/>
        <v>0</v>
      </c>
      <c r="AH11" s="9">
        <v>0</v>
      </c>
      <c r="AI11" s="9">
        <v>1000</v>
      </c>
      <c r="AJ11" s="9">
        <f t="shared" si="10"/>
        <v>0</v>
      </c>
      <c r="AK11" s="9">
        <v>0</v>
      </c>
      <c r="AL11" s="9">
        <v>1000</v>
      </c>
      <c r="AM11" s="9">
        <f t="shared" si="11"/>
        <v>0</v>
      </c>
      <c r="AN11" s="9">
        <v>0</v>
      </c>
      <c r="AO11" s="9">
        <v>1000</v>
      </c>
      <c r="AP11" s="92">
        <f t="shared" si="12"/>
        <v>0</v>
      </c>
      <c r="AQ11" s="86">
        <f t="shared" si="13"/>
        <v>0</v>
      </c>
      <c r="AR11" s="9">
        <v>1000</v>
      </c>
      <c r="AS11" s="92">
        <f t="shared" si="14"/>
        <v>0</v>
      </c>
      <c r="AT11" s="86">
        <f t="shared" si="15"/>
        <v>0</v>
      </c>
      <c r="AU11" s="9">
        <v>1000</v>
      </c>
      <c r="AV11" s="92">
        <f t="shared" si="16"/>
        <v>0</v>
      </c>
      <c r="AW11" s="60">
        <v>0</v>
      </c>
      <c r="AX11" s="60">
        <v>1000</v>
      </c>
      <c r="AY11" s="60">
        <f t="shared" si="17"/>
        <v>0</v>
      </c>
      <c r="AZ11" s="60">
        <v>0</v>
      </c>
      <c r="BA11" s="60">
        <v>1000</v>
      </c>
      <c r="BB11" s="60">
        <f t="shared" si="18"/>
        <v>0</v>
      </c>
      <c r="BC11" s="60">
        <v>0</v>
      </c>
      <c r="BD11" s="60">
        <v>1000</v>
      </c>
      <c r="BE11" s="60">
        <f t="shared" si="19"/>
        <v>0</v>
      </c>
      <c r="BF11" s="60">
        <v>0</v>
      </c>
      <c r="BG11" s="60">
        <v>1000</v>
      </c>
      <c r="BH11" s="60">
        <f t="shared" si="20"/>
        <v>0</v>
      </c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</row>
    <row r="12" spans="1:78" s="5" customFormat="1" ht="20.100000000000001" customHeight="1">
      <c r="A12" s="12">
        <v>6</v>
      </c>
      <c r="B12" s="6">
        <v>51302</v>
      </c>
      <c r="C12" s="73" t="s">
        <v>5</v>
      </c>
      <c r="D12" s="9">
        <v>0</v>
      </c>
      <c r="E12" s="9">
        <v>1000</v>
      </c>
      <c r="F12" s="9">
        <f t="shared" si="1"/>
        <v>0</v>
      </c>
      <c r="G12" s="9">
        <v>0</v>
      </c>
      <c r="H12" s="9">
        <v>1000</v>
      </c>
      <c r="I12" s="9">
        <f t="shared" si="2"/>
        <v>0</v>
      </c>
      <c r="J12" s="9">
        <v>0</v>
      </c>
      <c r="K12" s="9">
        <v>1000</v>
      </c>
      <c r="L12" s="9">
        <f t="shared" si="3"/>
        <v>0</v>
      </c>
      <c r="M12" s="9">
        <v>0</v>
      </c>
      <c r="N12" s="9">
        <v>1000</v>
      </c>
      <c r="O12" s="9">
        <f t="shared" si="4"/>
        <v>0</v>
      </c>
      <c r="P12" s="9">
        <v>0</v>
      </c>
      <c r="Q12" s="9">
        <v>1000</v>
      </c>
      <c r="R12" s="9">
        <f t="shared" si="5"/>
        <v>0</v>
      </c>
      <c r="S12" s="9">
        <v>0</v>
      </c>
      <c r="T12" s="9">
        <v>1000</v>
      </c>
      <c r="U12" s="92">
        <f t="shared" si="6"/>
        <v>0</v>
      </c>
      <c r="V12" s="86">
        <f t="shared" si="0"/>
        <v>0</v>
      </c>
      <c r="W12" s="9">
        <v>1000</v>
      </c>
      <c r="X12" s="92">
        <f t="shared" si="21"/>
        <v>0</v>
      </c>
      <c r="Y12" s="77">
        <v>0</v>
      </c>
      <c r="Z12" s="9">
        <v>1000</v>
      </c>
      <c r="AA12" s="9">
        <f t="shared" si="7"/>
        <v>0</v>
      </c>
      <c r="AB12" s="9">
        <v>0</v>
      </c>
      <c r="AC12" s="9">
        <v>1000</v>
      </c>
      <c r="AD12" s="9">
        <f t="shared" si="8"/>
        <v>0</v>
      </c>
      <c r="AE12" s="9">
        <v>0</v>
      </c>
      <c r="AF12" s="9">
        <v>1000</v>
      </c>
      <c r="AG12" s="9">
        <f t="shared" si="9"/>
        <v>0</v>
      </c>
      <c r="AH12" s="9">
        <v>0</v>
      </c>
      <c r="AI12" s="9">
        <v>1000</v>
      </c>
      <c r="AJ12" s="9">
        <f t="shared" si="10"/>
        <v>0</v>
      </c>
      <c r="AK12" s="9">
        <v>0</v>
      </c>
      <c r="AL12" s="9">
        <v>1000</v>
      </c>
      <c r="AM12" s="9">
        <f t="shared" si="11"/>
        <v>0</v>
      </c>
      <c r="AN12" s="9">
        <v>0</v>
      </c>
      <c r="AO12" s="9">
        <v>1000</v>
      </c>
      <c r="AP12" s="92">
        <f t="shared" si="12"/>
        <v>0</v>
      </c>
      <c r="AQ12" s="86">
        <f t="shared" si="13"/>
        <v>0</v>
      </c>
      <c r="AR12" s="9">
        <v>1000</v>
      </c>
      <c r="AS12" s="92">
        <f t="shared" si="14"/>
        <v>0</v>
      </c>
      <c r="AT12" s="86">
        <f t="shared" si="15"/>
        <v>0</v>
      </c>
      <c r="AU12" s="9">
        <v>1000</v>
      </c>
      <c r="AV12" s="92">
        <f t="shared" si="16"/>
        <v>0</v>
      </c>
      <c r="AW12" s="60">
        <v>0</v>
      </c>
      <c r="AX12" s="60">
        <v>1000</v>
      </c>
      <c r="AY12" s="60">
        <f t="shared" si="17"/>
        <v>0</v>
      </c>
      <c r="AZ12" s="60">
        <v>0</v>
      </c>
      <c r="BA12" s="60">
        <v>1000</v>
      </c>
      <c r="BB12" s="60">
        <f t="shared" si="18"/>
        <v>0</v>
      </c>
      <c r="BC12" s="60">
        <v>0</v>
      </c>
      <c r="BD12" s="60">
        <v>1000</v>
      </c>
      <c r="BE12" s="60">
        <f t="shared" si="19"/>
        <v>0</v>
      </c>
      <c r="BF12" s="60">
        <v>0</v>
      </c>
      <c r="BG12" s="60">
        <v>1000</v>
      </c>
      <c r="BH12" s="60">
        <f t="shared" si="20"/>
        <v>0</v>
      </c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</row>
    <row r="13" spans="1:78" s="5" customFormat="1" ht="20.100000000000001" customHeight="1">
      <c r="A13" s="11">
        <v>7</v>
      </c>
      <c r="B13" s="6">
        <v>51306</v>
      </c>
      <c r="C13" s="73" t="s">
        <v>6</v>
      </c>
      <c r="D13" s="9">
        <v>0</v>
      </c>
      <c r="E13" s="9">
        <v>1000</v>
      </c>
      <c r="F13" s="9">
        <f t="shared" si="1"/>
        <v>0</v>
      </c>
      <c r="G13" s="9">
        <v>0</v>
      </c>
      <c r="H13" s="9">
        <v>1000</v>
      </c>
      <c r="I13" s="9">
        <f t="shared" si="2"/>
        <v>0</v>
      </c>
      <c r="J13" s="9">
        <v>0</v>
      </c>
      <c r="K13" s="9">
        <v>1000</v>
      </c>
      <c r="L13" s="9">
        <f t="shared" si="3"/>
        <v>0</v>
      </c>
      <c r="M13" s="9">
        <v>0</v>
      </c>
      <c r="N13" s="9">
        <v>1000</v>
      </c>
      <c r="O13" s="9">
        <f t="shared" si="4"/>
        <v>0</v>
      </c>
      <c r="P13" s="9">
        <v>0</v>
      </c>
      <c r="Q13" s="9">
        <v>1000</v>
      </c>
      <c r="R13" s="9">
        <f t="shared" si="5"/>
        <v>0</v>
      </c>
      <c r="S13" s="9">
        <v>0</v>
      </c>
      <c r="T13" s="9">
        <v>1000</v>
      </c>
      <c r="U13" s="92">
        <f t="shared" si="6"/>
        <v>0</v>
      </c>
      <c r="V13" s="86">
        <f t="shared" si="0"/>
        <v>0</v>
      </c>
      <c r="W13" s="9">
        <v>1000</v>
      </c>
      <c r="X13" s="92">
        <f t="shared" si="21"/>
        <v>0</v>
      </c>
      <c r="Y13" s="77">
        <v>0</v>
      </c>
      <c r="Z13" s="9">
        <v>1000</v>
      </c>
      <c r="AA13" s="9">
        <f t="shared" si="7"/>
        <v>0</v>
      </c>
      <c r="AB13" s="9">
        <v>0</v>
      </c>
      <c r="AC13" s="9">
        <v>1000</v>
      </c>
      <c r="AD13" s="9">
        <f t="shared" si="8"/>
        <v>0</v>
      </c>
      <c r="AE13" s="9">
        <v>0</v>
      </c>
      <c r="AF13" s="9">
        <v>1000</v>
      </c>
      <c r="AG13" s="9">
        <f t="shared" si="9"/>
        <v>0</v>
      </c>
      <c r="AH13" s="9">
        <v>0</v>
      </c>
      <c r="AI13" s="9">
        <v>1000</v>
      </c>
      <c r="AJ13" s="9">
        <f t="shared" si="10"/>
        <v>0</v>
      </c>
      <c r="AK13" s="9">
        <v>0</v>
      </c>
      <c r="AL13" s="9">
        <v>1000</v>
      </c>
      <c r="AM13" s="9">
        <f t="shared" si="11"/>
        <v>0</v>
      </c>
      <c r="AN13" s="9">
        <v>0</v>
      </c>
      <c r="AO13" s="9">
        <v>1000</v>
      </c>
      <c r="AP13" s="92">
        <f t="shared" si="12"/>
        <v>0</v>
      </c>
      <c r="AQ13" s="86">
        <f t="shared" si="13"/>
        <v>0</v>
      </c>
      <c r="AR13" s="9">
        <v>1000</v>
      </c>
      <c r="AS13" s="92">
        <f t="shared" si="14"/>
        <v>0</v>
      </c>
      <c r="AT13" s="86">
        <f t="shared" si="15"/>
        <v>0</v>
      </c>
      <c r="AU13" s="9">
        <v>1000</v>
      </c>
      <c r="AV13" s="92">
        <f t="shared" si="16"/>
        <v>0</v>
      </c>
      <c r="AW13" s="60">
        <v>0</v>
      </c>
      <c r="AX13" s="60">
        <v>1000</v>
      </c>
      <c r="AY13" s="60">
        <f t="shared" si="17"/>
        <v>0</v>
      </c>
      <c r="AZ13" s="60">
        <v>0</v>
      </c>
      <c r="BA13" s="60">
        <v>1000</v>
      </c>
      <c r="BB13" s="60">
        <f t="shared" si="18"/>
        <v>0</v>
      </c>
      <c r="BC13" s="60">
        <v>0</v>
      </c>
      <c r="BD13" s="60">
        <v>1000</v>
      </c>
      <c r="BE13" s="60">
        <f t="shared" si="19"/>
        <v>0</v>
      </c>
      <c r="BF13" s="60">
        <v>0</v>
      </c>
      <c r="BG13" s="60">
        <v>1000</v>
      </c>
      <c r="BH13" s="60">
        <f t="shared" si="20"/>
        <v>0</v>
      </c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</row>
    <row r="14" spans="1:78" s="5" customFormat="1" ht="20.100000000000001" customHeight="1">
      <c r="A14" s="12">
        <v>8</v>
      </c>
      <c r="B14" s="6">
        <v>51307</v>
      </c>
      <c r="C14" s="73" t="s">
        <v>7</v>
      </c>
      <c r="D14" s="48">
        <v>0</v>
      </c>
      <c r="E14" s="9">
        <v>1000</v>
      </c>
      <c r="F14" s="9">
        <f t="shared" si="1"/>
        <v>0</v>
      </c>
      <c r="G14" s="48">
        <v>0</v>
      </c>
      <c r="H14" s="9">
        <v>1000</v>
      </c>
      <c r="I14" s="9">
        <f t="shared" si="2"/>
        <v>0</v>
      </c>
      <c r="J14" s="48">
        <v>0</v>
      </c>
      <c r="K14" s="9">
        <v>1000</v>
      </c>
      <c r="L14" s="9">
        <f t="shared" si="3"/>
        <v>0</v>
      </c>
      <c r="M14" s="48">
        <v>0</v>
      </c>
      <c r="N14" s="9">
        <v>1000</v>
      </c>
      <c r="O14" s="9">
        <f t="shared" si="4"/>
        <v>0</v>
      </c>
      <c r="P14" s="48">
        <v>0</v>
      </c>
      <c r="Q14" s="9">
        <v>1000</v>
      </c>
      <c r="R14" s="9">
        <f t="shared" si="5"/>
        <v>0</v>
      </c>
      <c r="S14" s="48">
        <v>0</v>
      </c>
      <c r="T14" s="9">
        <v>1000</v>
      </c>
      <c r="U14" s="92">
        <f t="shared" si="6"/>
        <v>0</v>
      </c>
      <c r="V14" s="86">
        <f t="shared" si="0"/>
        <v>0</v>
      </c>
      <c r="W14" s="9">
        <v>1000</v>
      </c>
      <c r="X14" s="92">
        <f t="shared" si="21"/>
        <v>0</v>
      </c>
      <c r="Y14" s="91">
        <v>0</v>
      </c>
      <c r="Z14" s="9">
        <v>1000</v>
      </c>
      <c r="AA14" s="9">
        <f t="shared" si="7"/>
        <v>0</v>
      </c>
      <c r="AB14" s="48">
        <v>0</v>
      </c>
      <c r="AC14" s="9">
        <v>1000</v>
      </c>
      <c r="AD14" s="9">
        <f t="shared" si="8"/>
        <v>0</v>
      </c>
      <c r="AE14" s="48">
        <v>0</v>
      </c>
      <c r="AF14" s="9">
        <v>1000</v>
      </c>
      <c r="AG14" s="9">
        <f t="shared" si="9"/>
        <v>0</v>
      </c>
      <c r="AH14" s="48">
        <v>0</v>
      </c>
      <c r="AI14" s="9">
        <v>1000</v>
      </c>
      <c r="AJ14" s="9">
        <f t="shared" si="10"/>
        <v>0</v>
      </c>
      <c r="AK14" s="48">
        <v>0</v>
      </c>
      <c r="AL14" s="9">
        <v>1000</v>
      </c>
      <c r="AM14" s="9">
        <f t="shared" si="11"/>
        <v>0</v>
      </c>
      <c r="AN14" s="48">
        <v>0</v>
      </c>
      <c r="AO14" s="9">
        <v>1000</v>
      </c>
      <c r="AP14" s="92">
        <f t="shared" si="12"/>
        <v>0</v>
      </c>
      <c r="AQ14" s="86">
        <f t="shared" si="13"/>
        <v>0</v>
      </c>
      <c r="AR14" s="9">
        <v>1000</v>
      </c>
      <c r="AS14" s="92">
        <f t="shared" si="14"/>
        <v>0</v>
      </c>
      <c r="AT14" s="86">
        <f t="shared" si="15"/>
        <v>0</v>
      </c>
      <c r="AU14" s="9">
        <v>1000</v>
      </c>
      <c r="AV14" s="92">
        <f t="shared" si="16"/>
        <v>0</v>
      </c>
      <c r="AW14" s="85">
        <v>0</v>
      </c>
      <c r="AX14" s="60">
        <v>1000</v>
      </c>
      <c r="AY14" s="60">
        <f t="shared" si="17"/>
        <v>0</v>
      </c>
      <c r="AZ14" s="85">
        <v>0</v>
      </c>
      <c r="BA14" s="60">
        <v>1000</v>
      </c>
      <c r="BB14" s="60">
        <f t="shared" si="18"/>
        <v>0</v>
      </c>
      <c r="BC14" s="85">
        <v>0</v>
      </c>
      <c r="BD14" s="60">
        <v>1000</v>
      </c>
      <c r="BE14" s="60">
        <f t="shared" si="19"/>
        <v>0</v>
      </c>
      <c r="BF14" s="85">
        <v>0</v>
      </c>
      <c r="BG14" s="60">
        <v>1000</v>
      </c>
      <c r="BH14" s="60">
        <f t="shared" si="20"/>
        <v>0</v>
      </c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</row>
    <row r="15" spans="1:78" s="5" customFormat="1" ht="20.100000000000001" customHeight="1">
      <c r="A15" s="11">
        <v>9</v>
      </c>
      <c r="B15" s="6">
        <v>51308</v>
      </c>
      <c r="C15" s="73" t="s">
        <v>8</v>
      </c>
      <c r="D15" s="9">
        <v>0</v>
      </c>
      <c r="E15" s="9">
        <v>1000</v>
      </c>
      <c r="F15" s="9">
        <f t="shared" si="1"/>
        <v>0</v>
      </c>
      <c r="G15" s="9">
        <v>0</v>
      </c>
      <c r="H15" s="9">
        <v>1000</v>
      </c>
      <c r="I15" s="9">
        <f t="shared" si="2"/>
        <v>0</v>
      </c>
      <c r="J15" s="9">
        <v>0</v>
      </c>
      <c r="K15" s="9">
        <v>1000</v>
      </c>
      <c r="L15" s="9">
        <f t="shared" si="3"/>
        <v>0</v>
      </c>
      <c r="M15" s="9">
        <v>0</v>
      </c>
      <c r="N15" s="9">
        <v>1000</v>
      </c>
      <c r="O15" s="9">
        <f t="shared" si="4"/>
        <v>0</v>
      </c>
      <c r="P15" s="9">
        <v>0</v>
      </c>
      <c r="Q15" s="9">
        <v>1000</v>
      </c>
      <c r="R15" s="9">
        <f t="shared" si="5"/>
        <v>0</v>
      </c>
      <c r="S15" s="9">
        <v>0</v>
      </c>
      <c r="T15" s="9">
        <v>1000</v>
      </c>
      <c r="U15" s="92">
        <f t="shared" si="6"/>
        <v>0</v>
      </c>
      <c r="V15" s="86">
        <f t="shared" si="0"/>
        <v>0</v>
      </c>
      <c r="W15" s="9">
        <v>1000</v>
      </c>
      <c r="X15" s="92">
        <f t="shared" si="21"/>
        <v>0</v>
      </c>
      <c r="Y15" s="77">
        <v>0</v>
      </c>
      <c r="Z15" s="9">
        <v>1000</v>
      </c>
      <c r="AA15" s="9">
        <f t="shared" si="7"/>
        <v>0</v>
      </c>
      <c r="AB15" s="9">
        <v>0</v>
      </c>
      <c r="AC15" s="9">
        <v>1000</v>
      </c>
      <c r="AD15" s="9">
        <f t="shared" si="8"/>
        <v>0</v>
      </c>
      <c r="AE15" s="9">
        <v>0</v>
      </c>
      <c r="AF15" s="9">
        <v>1000</v>
      </c>
      <c r="AG15" s="9">
        <f t="shared" si="9"/>
        <v>0</v>
      </c>
      <c r="AH15" s="9">
        <v>0</v>
      </c>
      <c r="AI15" s="9">
        <v>1000</v>
      </c>
      <c r="AJ15" s="9">
        <f t="shared" si="10"/>
        <v>0</v>
      </c>
      <c r="AK15" s="9">
        <v>0</v>
      </c>
      <c r="AL15" s="9">
        <v>1000</v>
      </c>
      <c r="AM15" s="9">
        <f t="shared" si="11"/>
        <v>0</v>
      </c>
      <c r="AN15" s="9">
        <v>0</v>
      </c>
      <c r="AO15" s="9">
        <v>1000</v>
      </c>
      <c r="AP15" s="92">
        <f t="shared" si="12"/>
        <v>0</v>
      </c>
      <c r="AQ15" s="86">
        <f t="shared" si="13"/>
        <v>0</v>
      </c>
      <c r="AR15" s="9">
        <v>1000</v>
      </c>
      <c r="AS15" s="92">
        <f t="shared" si="14"/>
        <v>0</v>
      </c>
      <c r="AT15" s="86">
        <f t="shared" si="15"/>
        <v>0</v>
      </c>
      <c r="AU15" s="9">
        <v>1000</v>
      </c>
      <c r="AV15" s="92">
        <f t="shared" si="16"/>
        <v>0</v>
      </c>
      <c r="AW15" s="60">
        <v>0</v>
      </c>
      <c r="AX15" s="60">
        <v>1000</v>
      </c>
      <c r="AY15" s="60">
        <f t="shared" si="17"/>
        <v>0</v>
      </c>
      <c r="AZ15" s="60">
        <v>0</v>
      </c>
      <c r="BA15" s="60">
        <v>1000</v>
      </c>
      <c r="BB15" s="60">
        <f t="shared" si="18"/>
        <v>0</v>
      </c>
      <c r="BC15" s="60">
        <v>0</v>
      </c>
      <c r="BD15" s="60">
        <v>1000</v>
      </c>
      <c r="BE15" s="60">
        <f t="shared" si="19"/>
        <v>0</v>
      </c>
      <c r="BF15" s="60">
        <v>0</v>
      </c>
      <c r="BG15" s="60">
        <v>1000</v>
      </c>
      <c r="BH15" s="60">
        <f t="shared" si="20"/>
        <v>0</v>
      </c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</row>
    <row r="16" spans="1:78" s="5" customFormat="1" ht="20.100000000000001" customHeight="1">
      <c r="A16" s="12">
        <v>10</v>
      </c>
      <c r="B16" s="6">
        <v>51309</v>
      </c>
      <c r="C16" s="73" t="s">
        <v>9</v>
      </c>
      <c r="D16" s="9">
        <v>0</v>
      </c>
      <c r="E16" s="9">
        <v>1000</v>
      </c>
      <c r="F16" s="9">
        <f t="shared" si="1"/>
        <v>0</v>
      </c>
      <c r="G16" s="9">
        <v>0</v>
      </c>
      <c r="H16" s="9">
        <v>1000</v>
      </c>
      <c r="I16" s="9">
        <f t="shared" si="2"/>
        <v>0</v>
      </c>
      <c r="J16" s="9">
        <v>0</v>
      </c>
      <c r="K16" s="9">
        <v>1000</v>
      </c>
      <c r="L16" s="9">
        <f t="shared" si="3"/>
        <v>0</v>
      </c>
      <c r="M16" s="9">
        <v>0</v>
      </c>
      <c r="N16" s="9">
        <v>1000</v>
      </c>
      <c r="O16" s="9">
        <f t="shared" si="4"/>
        <v>0</v>
      </c>
      <c r="P16" s="9">
        <v>0</v>
      </c>
      <c r="Q16" s="9">
        <v>1000</v>
      </c>
      <c r="R16" s="9">
        <f t="shared" si="5"/>
        <v>0</v>
      </c>
      <c r="S16" s="9">
        <v>0</v>
      </c>
      <c r="T16" s="9">
        <v>1000</v>
      </c>
      <c r="U16" s="92">
        <f t="shared" si="6"/>
        <v>0</v>
      </c>
      <c r="V16" s="86">
        <f t="shared" si="0"/>
        <v>0</v>
      </c>
      <c r="W16" s="9">
        <v>1000</v>
      </c>
      <c r="X16" s="92">
        <f t="shared" si="21"/>
        <v>0</v>
      </c>
      <c r="Y16" s="77">
        <v>0</v>
      </c>
      <c r="Z16" s="9">
        <v>1000</v>
      </c>
      <c r="AA16" s="9">
        <f t="shared" si="7"/>
        <v>0</v>
      </c>
      <c r="AB16" s="9">
        <v>0</v>
      </c>
      <c r="AC16" s="9">
        <v>1000</v>
      </c>
      <c r="AD16" s="9">
        <f t="shared" si="8"/>
        <v>0</v>
      </c>
      <c r="AE16" s="9">
        <v>0</v>
      </c>
      <c r="AF16" s="9">
        <v>1000</v>
      </c>
      <c r="AG16" s="9">
        <f t="shared" si="9"/>
        <v>0</v>
      </c>
      <c r="AH16" s="9">
        <v>0</v>
      </c>
      <c r="AI16" s="9">
        <v>1000</v>
      </c>
      <c r="AJ16" s="9">
        <f t="shared" si="10"/>
        <v>0</v>
      </c>
      <c r="AK16" s="9">
        <v>0</v>
      </c>
      <c r="AL16" s="9">
        <v>1000</v>
      </c>
      <c r="AM16" s="9">
        <f t="shared" si="11"/>
        <v>0</v>
      </c>
      <c r="AN16" s="9">
        <v>0</v>
      </c>
      <c r="AO16" s="9">
        <v>1000</v>
      </c>
      <c r="AP16" s="92">
        <f t="shared" si="12"/>
        <v>0</v>
      </c>
      <c r="AQ16" s="86">
        <f t="shared" si="13"/>
        <v>0</v>
      </c>
      <c r="AR16" s="9">
        <v>1000</v>
      </c>
      <c r="AS16" s="92">
        <f t="shared" si="14"/>
        <v>0</v>
      </c>
      <c r="AT16" s="86">
        <f t="shared" si="15"/>
        <v>0</v>
      </c>
      <c r="AU16" s="9">
        <v>1000</v>
      </c>
      <c r="AV16" s="92">
        <f t="shared" si="16"/>
        <v>0</v>
      </c>
      <c r="AW16" s="60">
        <v>0</v>
      </c>
      <c r="AX16" s="60">
        <v>1000</v>
      </c>
      <c r="AY16" s="60">
        <f t="shared" si="17"/>
        <v>0</v>
      </c>
      <c r="AZ16" s="60">
        <v>0</v>
      </c>
      <c r="BA16" s="60">
        <v>1000</v>
      </c>
      <c r="BB16" s="60">
        <f t="shared" si="18"/>
        <v>0</v>
      </c>
      <c r="BC16" s="60">
        <v>0</v>
      </c>
      <c r="BD16" s="60">
        <v>1000</v>
      </c>
      <c r="BE16" s="60">
        <f t="shared" si="19"/>
        <v>0</v>
      </c>
      <c r="BF16" s="60">
        <v>0</v>
      </c>
      <c r="BG16" s="60">
        <v>1000</v>
      </c>
      <c r="BH16" s="60">
        <f t="shared" si="20"/>
        <v>0</v>
      </c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</row>
    <row r="17" spans="1:78" s="5" customFormat="1" ht="20.100000000000001" customHeight="1">
      <c r="A17" s="11">
        <v>11</v>
      </c>
      <c r="B17" s="6">
        <v>51310</v>
      </c>
      <c r="C17" s="73" t="s">
        <v>10</v>
      </c>
      <c r="D17" s="9">
        <v>0</v>
      </c>
      <c r="E17" s="9">
        <v>1000</v>
      </c>
      <c r="F17" s="9">
        <f t="shared" si="1"/>
        <v>0</v>
      </c>
      <c r="G17" s="9">
        <v>0</v>
      </c>
      <c r="H17" s="9">
        <v>1000</v>
      </c>
      <c r="I17" s="9">
        <f t="shared" si="2"/>
        <v>0</v>
      </c>
      <c r="J17" s="9">
        <v>0</v>
      </c>
      <c r="K17" s="9">
        <v>1000</v>
      </c>
      <c r="L17" s="9">
        <f t="shared" si="3"/>
        <v>0</v>
      </c>
      <c r="M17" s="9">
        <v>0</v>
      </c>
      <c r="N17" s="9">
        <v>1000</v>
      </c>
      <c r="O17" s="9">
        <f t="shared" si="4"/>
        <v>0</v>
      </c>
      <c r="P17" s="9">
        <v>0</v>
      </c>
      <c r="Q17" s="9">
        <v>1000</v>
      </c>
      <c r="R17" s="9">
        <f t="shared" si="5"/>
        <v>0</v>
      </c>
      <c r="S17" s="9">
        <v>0</v>
      </c>
      <c r="T17" s="9">
        <v>1000</v>
      </c>
      <c r="U17" s="92">
        <f t="shared" si="6"/>
        <v>0</v>
      </c>
      <c r="V17" s="86">
        <f t="shared" si="0"/>
        <v>0</v>
      </c>
      <c r="W17" s="9">
        <v>1000</v>
      </c>
      <c r="X17" s="92">
        <f t="shared" si="21"/>
        <v>0</v>
      </c>
      <c r="Y17" s="77">
        <v>0</v>
      </c>
      <c r="Z17" s="9">
        <v>1000</v>
      </c>
      <c r="AA17" s="9">
        <f t="shared" si="7"/>
        <v>0</v>
      </c>
      <c r="AB17" s="9">
        <v>0</v>
      </c>
      <c r="AC17" s="9">
        <v>1000</v>
      </c>
      <c r="AD17" s="9">
        <f t="shared" si="8"/>
        <v>0</v>
      </c>
      <c r="AE17" s="9">
        <v>0</v>
      </c>
      <c r="AF17" s="9">
        <v>1000</v>
      </c>
      <c r="AG17" s="9">
        <f t="shared" si="9"/>
        <v>0</v>
      </c>
      <c r="AH17" s="9">
        <v>0</v>
      </c>
      <c r="AI17" s="9">
        <v>1000</v>
      </c>
      <c r="AJ17" s="9">
        <f t="shared" si="10"/>
        <v>0</v>
      </c>
      <c r="AK17" s="9">
        <v>0</v>
      </c>
      <c r="AL17" s="9">
        <v>1000</v>
      </c>
      <c r="AM17" s="9">
        <f t="shared" si="11"/>
        <v>0</v>
      </c>
      <c r="AN17" s="9">
        <v>0</v>
      </c>
      <c r="AO17" s="9">
        <v>1000</v>
      </c>
      <c r="AP17" s="92">
        <f t="shared" si="12"/>
        <v>0</v>
      </c>
      <c r="AQ17" s="86">
        <f t="shared" si="13"/>
        <v>0</v>
      </c>
      <c r="AR17" s="9">
        <v>1000</v>
      </c>
      <c r="AS17" s="92">
        <f t="shared" si="14"/>
        <v>0</v>
      </c>
      <c r="AT17" s="86">
        <f t="shared" si="15"/>
        <v>0</v>
      </c>
      <c r="AU17" s="9">
        <v>1000</v>
      </c>
      <c r="AV17" s="92">
        <f t="shared" si="16"/>
        <v>0</v>
      </c>
      <c r="AW17" s="60">
        <v>0</v>
      </c>
      <c r="AX17" s="60">
        <v>1000</v>
      </c>
      <c r="AY17" s="60">
        <f t="shared" si="17"/>
        <v>0</v>
      </c>
      <c r="AZ17" s="60">
        <v>0</v>
      </c>
      <c r="BA17" s="60">
        <v>1000</v>
      </c>
      <c r="BB17" s="60">
        <f t="shared" si="18"/>
        <v>0</v>
      </c>
      <c r="BC17" s="60">
        <v>0</v>
      </c>
      <c r="BD17" s="60">
        <v>1000</v>
      </c>
      <c r="BE17" s="60">
        <f t="shared" si="19"/>
        <v>0</v>
      </c>
      <c r="BF17" s="60">
        <v>0</v>
      </c>
      <c r="BG17" s="60">
        <v>1000</v>
      </c>
      <c r="BH17" s="60">
        <f t="shared" si="20"/>
        <v>0</v>
      </c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</row>
    <row r="18" spans="1:78" s="5" customFormat="1" ht="20.100000000000001" customHeight="1">
      <c r="A18" s="12">
        <v>12</v>
      </c>
      <c r="B18" s="6">
        <v>51311</v>
      </c>
      <c r="C18" s="73" t="s">
        <v>41</v>
      </c>
      <c r="D18" s="9">
        <v>0</v>
      </c>
      <c r="E18" s="9">
        <v>1000</v>
      </c>
      <c r="F18" s="9">
        <f t="shared" si="1"/>
        <v>0</v>
      </c>
      <c r="G18" s="9">
        <v>0</v>
      </c>
      <c r="H18" s="9">
        <v>1000</v>
      </c>
      <c r="I18" s="9">
        <f t="shared" si="2"/>
        <v>0</v>
      </c>
      <c r="J18" s="9">
        <v>0</v>
      </c>
      <c r="K18" s="9">
        <v>1000</v>
      </c>
      <c r="L18" s="9">
        <f t="shared" si="3"/>
        <v>0</v>
      </c>
      <c r="M18" s="9">
        <v>0</v>
      </c>
      <c r="N18" s="9">
        <v>1000</v>
      </c>
      <c r="O18" s="9">
        <f t="shared" si="4"/>
        <v>0</v>
      </c>
      <c r="P18" s="9">
        <v>0</v>
      </c>
      <c r="Q18" s="9">
        <v>1000</v>
      </c>
      <c r="R18" s="9">
        <f t="shared" si="5"/>
        <v>0</v>
      </c>
      <c r="S18" s="9">
        <v>0</v>
      </c>
      <c r="T18" s="9">
        <v>1000</v>
      </c>
      <c r="U18" s="92">
        <f t="shared" si="6"/>
        <v>0</v>
      </c>
      <c r="V18" s="86">
        <f t="shared" si="0"/>
        <v>0</v>
      </c>
      <c r="W18" s="9">
        <v>1000</v>
      </c>
      <c r="X18" s="92">
        <f t="shared" si="21"/>
        <v>0</v>
      </c>
      <c r="Y18" s="77">
        <v>0</v>
      </c>
      <c r="Z18" s="9">
        <v>1000</v>
      </c>
      <c r="AA18" s="9">
        <f t="shared" si="7"/>
        <v>0</v>
      </c>
      <c r="AB18" s="9">
        <v>0</v>
      </c>
      <c r="AC18" s="9">
        <v>1000</v>
      </c>
      <c r="AD18" s="9">
        <f t="shared" si="8"/>
        <v>0</v>
      </c>
      <c r="AE18" s="9">
        <v>0</v>
      </c>
      <c r="AF18" s="9">
        <v>1000</v>
      </c>
      <c r="AG18" s="9">
        <f t="shared" si="9"/>
        <v>0</v>
      </c>
      <c r="AH18" s="9">
        <v>0</v>
      </c>
      <c r="AI18" s="9">
        <v>1000</v>
      </c>
      <c r="AJ18" s="9">
        <f t="shared" si="10"/>
        <v>0</v>
      </c>
      <c r="AK18" s="9">
        <v>0</v>
      </c>
      <c r="AL18" s="9">
        <v>1000</v>
      </c>
      <c r="AM18" s="9">
        <f t="shared" si="11"/>
        <v>0</v>
      </c>
      <c r="AN18" s="9">
        <v>0</v>
      </c>
      <c r="AO18" s="9">
        <v>1000</v>
      </c>
      <c r="AP18" s="92">
        <f t="shared" si="12"/>
        <v>0</v>
      </c>
      <c r="AQ18" s="86">
        <f t="shared" si="13"/>
        <v>0</v>
      </c>
      <c r="AR18" s="9">
        <v>1000</v>
      </c>
      <c r="AS18" s="92">
        <f t="shared" si="14"/>
        <v>0</v>
      </c>
      <c r="AT18" s="86">
        <f t="shared" si="15"/>
        <v>0</v>
      </c>
      <c r="AU18" s="9">
        <v>1000</v>
      </c>
      <c r="AV18" s="92">
        <f t="shared" si="16"/>
        <v>0</v>
      </c>
      <c r="AW18" s="60">
        <v>0</v>
      </c>
      <c r="AX18" s="60">
        <v>1000</v>
      </c>
      <c r="AY18" s="60">
        <f t="shared" si="17"/>
        <v>0</v>
      </c>
      <c r="AZ18" s="60">
        <v>0</v>
      </c>
      <c r="BA18" s="60">
        <v>1000</v>
      </c>
      <c r="BB18" s="60">
        <f t="shared" si="18"/>
        <v>0</v>
      </c>
      <c r="BC18" s="60">
        <v>0</v>
      </c>
      <c r="BD18" s="60">
        <v>1000</v>
      </c>
      <c r="BE18" s="60">
        <f t="shared" si="19"/>
        <v>0</v>
      </c>
      <c r="BF18" s="60">
        <v>0</v>
      </c>
      <c r="BG18" s="60">
        <v>1000</v>
      </c>
      <c r="BH18" s="60">
        <f t="shared" si="20"/>
        <v>0</v>
      </c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</row>
    <row r="19" spans="1:78" s="5" customFormat="1" ht="20.100000000000001" customHeight="1">
      <c r="A19" s="11">
        <v>13</v>
      </c>
      <c r="B19" s="6">
        <v>51312</v>
      </c>
      <c r="C19" s="73" t="s">
        <v>62</v>
      </c>
      <c r="D19" s="9">
        <v>0</v>
      </c>
      <c r="E19" s="9">
        <v>1000</v>
      </c>
      <c r="F19" s="9">
        <f t="shared" si="1"/>
        <v>0</v>
      </c>
      <c r="G19" s="9">
        <v>0</v>
      </c>
      <c r="H19" s="9">
        <v>1000</v>
      </c>
      <c r="I19" s="9">
        <f t="shared" si="2"/>
        <v>0</v>
      </c>
      <c r="J19" s="9">
        <v>0</v>
      </c>
      <c r="K19" s="9">
        <v>1000</v>
      </c>
      <c r="L19" s="9">
        <f t="shared" si="3"/>
        <v>0</v>
      </c>
      <c r="M19" s="9">
        <v>0</v>
      </c>
      <c r="N19" s="9">
        <v>1000</v>
      </c>
      <c r="O19" s="9">
        <f t="shared" si="4"/>
        <v>0</v>
      </c>
      <c r="P19" s="9">
        <v>0</v>
      </c>
      <c r="Q19" s="9">
        <v>1000</v>
      </c>
      <c r="R19" s="9">
        <f t="shared" si="5"/>
        <v>0</v>
      </c>
      <c r="S19" s="9">
        <v>0</v>
      </c>
      <c r="T19" s="9">
        <v>1000</v>
      </c>
      <c r="U19" s="92">
        <f t="shared" si="6"/>
        <v>0</v>
      </c>
      <c r="V19" s="86">
        <f t="shared" si="0"/>
        <v>0</v>
      </c>
      <c r="W19" s="9">
        <v>1000</v>
      </c>
      <c r="X19" s="92">
        <f t="shared" si="21"/>
        <v>0</v>
      </c>
      <c r="Y19" s="77">
        <v>0</v>
      </c>
      <c r="Z19" s="9">
        <v>1000</v>
      </c>
      <c r="AA19" s="9">
        <f t="shared" si="7"/>
        <v>0</v>
      </c>
      <c r="AB19" s="9">
        <v>0</v>
      </c>
      <c r="AC19" s="9">
        <v>1000</v>
      </c>
      <c r="AD19" s="9">
        <f t="shared" si="8"/>
        <v>0</v>
      </c>
      <c r="AE19" s="9">
        <v>0</v>
      </c>
      <c r="AF19" s="9">
        <v>1000</v>
      </c>
      <c r="AG19" s="9">
        <f t="shared" si="9"/>
        <v>0</v>
      </c>
      <c r="AH19" s="9">
        <v>0</v>
      </c>
      <c r="AI19" s="9">
        <v>1000</v>
      </c>
      <c r="AJ19" s="9">
        <f t="shared" si="10"/>
        <v>0</v>
      </c>
      <c r="AK19" s="9">
        <v>0</v>
      </c>
      <c r="AL19" s="9">
        <v>1000</v>
      </c>
      <c r="AM19" s="9">
        <f t="shared" si="11"/>
        <v>0</v>
      </c>
      <c r="AN19" s="9">
        <v>0</v>
      </c>
      <c r="AO19" s="9">
        <v>1000</v>
      </c>
      <c r="AP19" s="92">
        <f t="shared" si="12"/>
        <v>0</v>
      </c>
      <c r="AQ19" s="86">
        <f t="shared" si="13"/>
        <v>0</v>
      </c>
      <c r="AR19" s="9">
        <v>1000</v>
      </c>
      <c r="AS19" s="92">
        <f t="shared" si="14"/>
        <v>0</v>
      </c>
      <c r="AT19" s="86">
        <f t="shared" si="15"/>
        <v>0</v>
      </c>
      <c r="AU19" s="9">
        <v>1000</v>
      </c>
      <c r="AV19" s="92">
        <f>AT19/AU19</f>
        <v>0</v>
      </c>
      <c r="AW19" s="60">
        <v>0</v>
      </c>
      <c r="AX19" s="60">
        <v>1000</v>
      </c>
      <c r="AY19" s="60">
        <f t="shared" si="17"/>
        <v>0</v>
      </c>
      <c r="AZ19" s="60">
        <v>0</v>
      </c>
      <c r="BA19" s="60">
        <v>1000</v>
      </c>
      <c r="BB19" s="60">
        <f t="shared" si="18"/>
        <v>0</v>
      </c>
      <c r="BC19" s="60">
        <v>0</v>
      </c>
      <c r="BD19" s="60">
        <v>1000</v>
      </c>
      <c r="BE19" s="60">
        <f t="shared" si="19"/>
        <v>0</v>
      </c>
      <c r="BF19" s="60">
        <v>0</v>
      </c>
      <c r="BG19" s="60">
        <v>1000</v>
      </c>
      <c r="BH19" s="60">
        <f t="shared" si="20"/>
        <v>0</v>
      </c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</row>
    <row r="20" spans="1:78" s="5" customFormat="1" ht="20.100000000000001" customHeight="1">
      <c r="A20" s="12">
        <v>14</v>
      </c>
      <c r="B20" s="6">
        <v>51313</v>
      </c>
      <c r="C20" s="73" t="s">
        <v>11</v>
      </c>
      <c r="D20" s="9">
        <v>0</v>
      </c>
      <c r="E20" s="9">
        <v>1000</v>
      </c>
      <c r="F20" s="9">
        <f t="shared" si="1"/>
        <v>0</v>
      </c>
      <c r="G20" s="9">
        <v>0</v>
      </c>
      <c r="H20" s="9">
        <v>1000</v>
      </c>
      <c r="I20" s="9">
        <f t="shared" si="2"/>
        <v>0</v>
      </c>
      <c r="J20" s="9">
        <v>0</v>
      </c>
      <c r="K20" s="9">
        <v>1000</v>
      </c>
      <c r="L20" s="9">
        <f t="shared" si="3"/>
        <v>0</v>
      </c>
      <c r="M20" s="9">
        <v>0</v>
      </c>
      <c r="N20" s="9">
        <v>1000</v>
      </c>
      <c r="O20" s="9">
        <f t="shared" si="4"/>
        <v>0</v>
      </c>
      <c r="P20" s="9">
        <v>0</v>
      </c>
      <c r="Q20" s="9">
        <v>1000</v>
      </c>
      <c r="R20" s="9">
        <f t="shared" si="5"/>
        <v>0</v>
      </c>
      <c r="S20" s="9">
        <v>0</v>
      </c>
      <c r="T20" s="9">
        <v>1000</v>
      </c>
      <c r="U20" s="92">
        <f t="shared" si="6"/>
        <v>0</v>
      </c>
      <c r="V20" s="86">
        <f t="shared" si="0"/>
        <v>0</v>
      </c>
      <c r="W20" s="9">
        <v>1000</v>
      </c>
      <c r="X20" s="92">
        <f t="shared" si="21"/>
        <v>0</v>
      </c>
      <c r="Y20" s="77">
        <v>0</v>
      </c>
      <c r="Z20" s="9">
        <v>1000</v>
      </c>
      <c r="AA20" s="9">
        <f t="shared" si="7"/>
        <v>0</v>
      </c>
      <c r="AB20" s="9">
        <v>0</v>
      </c>
      <c r="AC20" s="9">
        <v>1000</v>
      </c>
      <c r="AD20" s="9">
        <f t="shared" si="8"/>
        <v>0</v>
      </c>
      <c r="AE20" s="9">
        <v>0</v>
      </c>
      <c r="AF20" s="9">
        <v>1000</v>
      </c>
      <c r="AG20" s="9">
        <f t="shared" si="9"/>
        <v>0</v>
      </c>
      <c r="AH20" s="9">
        <v>0</v>
      </c>
      <c r="AI20" s="9">
        <v>1000</v>
      </c>
      <c r="AJ20" s="9">
        <f t="shared" si="10"/>
        <v>0</v>
      </c>
      <c r="AK20" s="9">
        <v>0</v>
      </c>
      <c r="AL20" s="9">
        <v>1000</v>
      </c>
      <c r="AM20" s="9">
        <f t="shared" si="11"/>
        <v>0</v>
      </c>
      <c r="AN20" s="9">
        <v>0</v>
      </c>
      <c r="AO20" s="9">
        <v>1000</v>
      </c>
      <c r="AP20" s="92">
        <f t="shared" si="12"/>
        <v>0</v>
      </c>
      <c r="AQ20" s="86">
        <f t="shared" si="13"/>
        <v>0</v>
      </c>
      <c r="AR20" s="9">
        <v>1000</v>
      </c>
      <c r="AS20" s="92">
        <f t="shared" si="14"/>
        <v>0</v>
      </c>
      <c r="AT20" s="86">
        <f t="shared" si="15"/>
        <v>0</v>
      </c>
      <c r="AU20" s="9">
        <v>1000</v>
      </c>
      <c r="AV20" s="92">
        <f t="shared" si="16"/>
        <v>0</v>
      </c>
      <c r="AW20" s="60">
        <v>0</v>
      </c>
      <c r="AX20" s="60">
        <v>1000</v>
      </c>
      <c r="AY20" s="60">
        <f t="shared" si="17"/>
        <v>0</v>
      </c>
      <c r="AZ20" s="60">
        <v>0</v>
      </c>
      <c r="BA20" s="60">
        <v>1000</v>
      </c>
      <c r="BB20" s="60">
        <f t="shared" si="18"/>
        <v>0</v>
      </c>
      <c r="BC20" s="60">
        <v>0</v>
      </c>
      <c r="BD20" s="60">
        <v>1000</v>
      </c>
      <c r="BE20" s="60">
        <f t="shared" si="19"/>
        <v>0</v>
      </c>
      <c r="BF20" s="60">
        <v>0</v>
      </c>
      <c r="BG20" s="60">
        <v>1000</v>
      </c>
      <c r="BH20" s="60">
        <f t="shared" si="20"/>
        <v>0</v>
      </c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</row>
    <row r="21" spans="1:78" s="5" customFormat="1" ht="20.100000000000001" customHeight="1">
      <c r="A21" s="11">
        <v>15</v>
      </c>
      <c r="B21" s="6">
        <v>51314</v>
      </c>
      <c r="C21" s="73" t="s">
        <v>12</v>
      </c>
      <c r="D21" s="9">
        <v>0</v>
      </c>
      <c r="E21" s="9">
        <v>1000</v>
      </c>
      <c r="F21" s="9">
        <f t="shared" si="1"/>
        <v>0</v>
      </c>
      <c r="G21" s="9">
        <v>0</v>
      </c>
      <c r="H21" s="9">
        <v>1000</v>
      </c>
      <c r="I21" s="9">
        <f t="shared" si="2"/>
        <v>0</v>
      </c>
      <c r="J21" s="9">
        <v>0</v>
      </c>
      <c r="K21" s="9">
        <v>1000</v>
      </c>
      <c r="L21" s="9">
        <f t="shared" si="3"/>
        <v>0</v>
      </c>
      <c r="M21" s="9">
        <v>0</v>
      </c>
      <c r="N21" s="9">
        <v>1000</v>
      </c>
      <c r="O21" s="9">
        <f t="shared" si="4"/>
        <v>0</v>
      </c>
      <c r="P21" s="9">
        <v>0</v>
      </c>
      <c r="Q21" s="9">
        <v>1000</v>
      </c>
      <c r="R21" s="9">
        <f t="shared" si="5"/>
        <v>0</v>
      </c>
      <c r="S21" s="9">
        <v>0</v>
      </c>
      <c r="T21" s="9">
        <v>1000</v>
      </c>
      <c r="U21" s="92">
        <f t="shared" si="6"/>
        <v>0</v>
      </c>
      <c r="V21" s="86">
        <f t="shared" si="0"/>
        <v>0</v>
      </c>
      <c r="W21" s="9">
        <v>1000</v>
      </c>
      <c r="X21" s="92">
        <f t="shared" si="21"/>
        <v>0</v>
      </c>
      <c r="Y21" s="77">
        <v>0</v>
      </c>
      <c r="Z21" s="9">
        <v>1000</v>
      </c>
      <c r="AA21" s="9">
        <f t="shared" si="7"/>
        <v>0</v>
      </c>
      <c r="AB21" s="9">
        <v>0</v>
      </c>
      <c r="AC21" s="9">
        <v>1000</v>
      </c>
      <c r="AD21" s="9">
        <f t="shared" si="8"/>
        <v>0</v>
      </c>
      <c r="AE21" s="9">
        <v>0</v>
      </c>
      <c r="AF21" s="9">
        <v>1000</v>
      </c>
      <c r="AG21" s="9">
        <f t="shared" si="9"/>
        <v>0</v>
      </c>
      <c r="AH21" s="9">
        <v>0</v>
      </c>
      <c r="AI21" s="9">
        <v>1000</v>
      </c>
      <c r="AJ21" s="9">
        <f t="shared" si="10"/>
        <v>0</v>
      </c>
      <c r="AK21" s="9">
        <v>0</v>
      </c>
      <c r="AL21" s="9">
        <v>1000</v>
      </c>
      <c r="AM21" s="9">
        <f t="shared" si="11"/>
        <v>0</v>
      </c>
      <c r="AN21" s="9">
        <v>0</v>
      </c>
      <c r="AO21" s="9">
        <v>1000</v>
      </c>
      <c r="AP21" s="92">
        <f t="shared" si="12"/>
        <v>0</v>
      </c>
      <c r="AQ21" s="86">
        <f t="shared" si="13"/>
        <v>0</v>
      </c>
      <c r="AR21" s="9">
        <v>1000</v>
      </c>
      <c r="AS21" s="92">
        <f t="shared" si="14"/>
        <v>0</v>
      </c>
      <c r="AT21" s="86">
        <f t="shared" si="15"/>
        <v>0</v>
      </c>
      <c r="AU21" s="9">
        <v>1000</v>
      </c>
      <c r="AV21" s="92">
        <f t="shared" si="16"/>
        <v>0</v>
      </c>
      <c r="AW21" s="60">
        <v>0</v>
      </c>
      <c r="AX21" s="60">
        <v>1000</v>
      </c>
      <c r="AY21" s="60">
        <f t="shared" si="17"/>
        <v>0</v>
      </c>
      <c r="AZ21" s="60">
        <v>0</v>
      </c>
      <c r="BA21" s="60">
        <v>1000</v>
      </c>
      <c r="BB21" s="60">
        <f t="shared" si="18"/>
        <v>0</v>
      </c>
      <c r="BC21" s="60">
        <v>0</v>
      </c>
      <c r="BD21" s="60">
        <v>1000</v>
      </c>
      <c r="BE21" s="60">
        <f t="shared" si="19"/>
        <v>0</v>
      </c>
      <c r="BF21" s="60">
        <v>0</v>
      </c>
      <c r="BG21" s="60">
        <v>1000</v>
      </c>
      <c r="BH21" s="60">
        <f t="shared" si="20"/>
        <v>0</v>
      </c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</row>
    <row r="22" spans="1:78" s="5" customFormat="1" ht="20.100000000000001" customHeight="1">
      <c r="A22" s="12">
        <v>16</v>
      </c>
      <c r="B22" s="6">
        <v>51315</v>
      </c>
      <c r="C22" s="73" t="s">
        <v>59</v>
      </c>
      <c r="D22" s="9">
        <v>0</v>
      </c>
      <c r="E22" s="9">
        <v>1000</v>
      </c>
      <c r="F22" s="9">
        <f t="shared" si="1"/>
        <v>0</v>
      </c>
      <c r="G22" s="9">
        <v>0</v>
      </c>
      <c r="H22" s="9">
        <v>1000</v>
      </c>
      <c r="I22" s="9">
        <f t="shared" si="2"/>
        <v>0</v>
      </c>
      <c r="J22" s="9">
        <v>0</v>
      </c>
      <c r="K22" s="9">
        <v>1000</v>
      </c>
      <c r="L22" s="9">
        <f t="shared" si="3"/>
        <v>0</v>
      </c>
      <c r="M22" s="9">
        <v>0</v>
      </c>
      <c r="N22" s="9">
        <v>1000</v>
      </c>
      <c r="O22" s="9">
        <f t="shared" si="4"/>
        <v>0</v>
      </c>
      <c r="P22" s="9">
        <v>0</v>
      </c>
      <c r="Q22" s="9">
        <v>1000</v>
      </c>
      <c r="R22" s="9">
        <f t="shared" si="5"/>
        <v>0</v>
      </c>
      <c r="S22" s="9">
        <v>0</v>
      </c>
      <c r="T22" s="9">
        <v>1000</v>
      </c>
      <c r="U22" s="92">
        <f t="shared" si="6"/>
        <v>0</v>
      </c>
      <c r="V22" s="86">
        <f t="shared" si="0"/>
        <v>0</v>
      </c>
      <c r="W22" s="9">
        <v>1000</v>
      </c>
      <c r="X22" s="92">
        <f t="shared" si="21"/>
        <v>0</v>
      </c>
      <c r="Y22" s="77">
        <v>0</v>
      </c>
      <c r="Z22" s="9">
        <v>1000</v>
      </c>
      <c r="AA22" s="9">
        <f t="shared" si="7"/>
        <v>0</v>
      </c>
      <c r="AB22" s="9">
        <v>0</v>
      </c>
      <c r="AC22" s="9">
        <v>1000</v>
      </c>
      <c r="AD22" s="9">
        <f t="shared" si="8"/>
        <v>0</v>
      </c>
      <c r="AE22" s="9">
        <v>0</v>
      </c>
      <c r="AF22" s="9">
        <v>1000</v>
      </c>
      <c r="AG22" s="9">
        <f t="shared" si="9"/>
        <v>0</v>
      </c>
      <c r="AH22" s="9">
        <v>0</v>
      </c>
      <c r="AI22" s="9">
        <v>1000</v>
      </c>
      <c r="AJ22" s="9">
        <f t="shared" si="10"/>
        <v>0</v>
      </c>
      <c r="AK22" s="9">
        <v>0</v>
      </c>
      <c r="AL22" s="9">
        <v>1000</v>
      </c>
      <c r="AM22" s="9">
        <f t="shared" si="11"/>
        <v>0</v>
      </c>
      <c r="AN22" s="9">
        <v>0</v>
      </c>
      <c r="AO22" s="9">
        <v>1000</v>
      </c>
      <c r="AP22" s="92">
        <f t="shared" si="12"/>
        <v>0</v>
      </c>
      <c r="AQ22" s="86">
        <f t="shared" si="13"/>
        <v>0</v>
      </c>
      <c r="AR22" s="9">
        <v>1000</v>
      </c>
      <c r="AS22" s="92">
        <f t="shared" si="14"/>
        <v>0</v>
      </c>
      <c r="AT22" s="86">
        <f t="shared" si="15"/>
        <v>0</v>
      </c>
      <c r="AU22" s="9">
        <v>1000</v>
      </c>
      <c r="AV22" s="92">
        <f t="shared" si="16"/>
        <v>0</v>
      </c>
      <c r="AW22" s="60">
        <v>0</v>
      </c>
      <c r="AX22" s="60">
        <v>1000</v>
      </c>
      <c r="AY22" s="60">
        <f t="shared" si="17"/>
        <v>0</v>
      </c>
      <c r="AZ22" s="60">
        <v>0</v>
      </c>
      <c r="BA22" s="60">
        <v>1000</v>
      </c>
      <c r="BB22" s="60">
        <f t="shared" si="18"/>
        <v>0</v>
      </c>
      <c r="BC22" s="60">
        <v>0</v>
      </c>
      <c r="BD22" s="60">
        <v>1000</v>
      </c>
      <c r="BE22" s="60">
        <f t="shared" si="19"/>
        <v>0</v>
      </c>
      <c r="BF22" s="60">
        <v>0</v>
      </c>
      <c r="BG22" s="60">
        <v>1000</v>
      </c>
      <c r="BH22" s="60">
        <f t="shared" si="20"/>
        <v>0</v>
      </c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</row>
    <row r="23" spans="1:78" s="5" customFormat="1" ht="20.100000000000001" customHeight="1">
      <c r="A23" s="11">
        <v>17</v>
      </c>
      <c r="B23" s="6">
        <v>51399</v>
      </c>
      <c r="C23" s="73" t="s">
        <v>13</v>
      </c>
      <c r="D23" s="9">
        <v>0</v>
      </c>
      <c r="E23" s="9">
        <v>1000</v>
      </c>
      <c r="F23" s="9">
        <f t="shared" si="1"/>
        <v>0</v>
      </c>
      <c r="G23" s="9">
        <v>0</v>
      </c>
      <c r="H23" s="9">
        <v>1000</v>
      </c>
      <c r="I23" s="9">
        <f t="shared" si="2"/>
        <v>0</v>
      </c>
      <c r="J23" s="9">
        <v>0</v>
      </c>
      <c r="K23" s="9">
        <v>1000</v>
      </c>
      <c r="L23" s="9">
        <f t="shared" si="3"/>
        <v>0</v>
      </c>
      <c r="M23" s="9">
        <v>0</v>
      </c>
      <c r="N23" s="9">
        <v>1000</v>
      </c>
      <c r="O23" s="9">
        <f t="shared" si="4"/>
        <v>0</v>
      </c>
      <c r="P23" s="9">
        <v>0</v>
      </c>
      <c r="Q23" s="9">
        <v>1000</v>
      </c>
      <c r="R23" s="9">
        <f t="shared" si="5"/>
        <v>0</v>
      </c>
      <c r="S23" s="9">
        <v>0</v>
      </c>
      <c r="T23" s="9">
        <v>1000</v>
      </c>
      <c r="U23" s="92">
        <f t="shared" si="6"/>
        <v>0</v>
      </c>
      <c r="V23" s="86">
        <f t="shared" si="0"/>
        <v>0</v>
      </c>
      <c r="W23" s="9">
        <v>1000</v>
      </c>
      <c r="X23" s="92">
        <f t="shared" si="21"/>
        <v>0</v>
      </c>
      <c r="Y23" s="77">
        <v>0</v>
      </c>
      <c r="Z23" s="9">
        <v>1000</v>
      </c>
      <c r="AA23" s="9">
        <f t="shared" si="7"/>
        <v>0</v>
      </c>
      <c r="AB23" s="9">
        <v>0</v>
      </c>
      <c r="AC23" s="9">
        <v>1000</v>
      </c>
      <c r="AD23" s="9">
        <f t="shared" si="8"/>
        <v>0</v>
      </c>
      <c r="AE23" s="9">
        <v>0</v>
      </c>
      <c r="AF23" s="9">
        <v>1000</v>
      </c>
      <c r="AG23" s="9">
        <f t="shared" si="9"/>
        <v>0</v>
      </c>
      <c r="AH23" s="9">
        <v>0</v>
      </c>
      <c r="AI23" s="9">
        <v>1000</v>
      </c>
      <c r="AJ23" s="9">
        <f t="shared" si="10"/>
        <v>0</v>
      </c>
      <c r="AK23" s="9">
        <v>0</v>
      </c>
      <c r="AL23" s="9">
        <v>1000</v>
      </c>
      <c r="AM23" s="9">
        <f t="shared" si="11"/>
        <v>0</v>
      </c>
      <c r="AN23" s="9">
        <v>0</v>
      </c>
      <c r="AO23" s="9">
        <v>1000</v>
      </c>
      <c r="AP23" s="92">
        <f t="shared" si="12"/>
        <v>0</v>
      </c>
      <c r="AQ23" s="86">
        <f t="shared" si="13"/>
        <v>0</v>
      </c>
      <c r="AR23" s="9">
        <v>1000</v>
      </c>
      <c r="AS23" s="92">
        <f t="shared" si="14"/>
        <v>0</v>
      </c>
      <c r="AT23" s="86">
        <f t="shared" si="15"/>
        <v>0</v>
      </c>
      <c r="AU23" s="9">
        <v>1000</v>
      </c>
      <c r="AV23" s="92">
        <f t="shared" si="16"/>
        <v>0</v>
      </c>
      <c r="AW23" s="60">
        <v>0</v>
      </c>
      <c r="AX23" s="60">
        <v>1000</v>
      </c>
      <c r="AY23" s="60">
        <f t="shared" si="17"/>
        <v>0</v>
      </c>
      <c r="AZ23" s="60">
        <v>0</v>
      </c>
      <c r="BA23" s="60">
        <v>1000</v>
      </c>
      <c r="BB23" s="60">
        <f t="shared" si="18"/>
        <v>0</v>
      </c>
      <c r="BC23" s="60">
        <v>0</v>
      </c>
      <c r="BD23" s="60">
        <v>1000</v>
      </c>
      <c r="BE23" s="60">
        <f t="shared" si="19"/>
        <v>0</v>
      </c>
      <c r="BF23" s="60">
        <v>0</v>
      </c>
      <c r="BG23" s="60">
        <v>1000</v>
      </c>
      <c r="BH23" s="60">
        <f t="shared" si="20"/>
        <v>0</v>
      </c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</row>
    <row r="24" spans="1:78" s="5" customFormat="1" ht="20.100000000000001" customHeight="1">
      <c r="A24" s="12">
        <v>18</v>
      </c>
      <c r="B24" s="6">
        <v>51401</v>
      </c>
      <c r="C24" s="73" t="s">
        <v>14</v>
      </c>
      <c r="D24" s="9">
        <v>0</v>
      </c>
      <c r="E24" s="9">
        <v>1000</v>
      </c>
      <c r="F24" s="9">
        <f t="shared" si="1"/>
        <v>0</v>
      </c>
      <c r="G24" s="9">
        <v>0</v>
      </c>
      <c r="H24" s="9">
        <v>1000</v>
      </c>
      <c r="I24" s="9">
        <f t="shared" si="2"/>
        <v>0</v>
      </c>
      <c r="J24" s="9">
        <v>0</v>
      </c>
      <c r="K24" s="9">
        <v>1000</v>
      </c>
      <c r="L24" s="9">
        <f t="shared" si="3"/>
        <v>0</v>
      </c>
      <c r="M24" s="9">
        <v>0</v>
      </c>
      <c r="N24" s="9">
        <v>1000</v>
      </c>
      <c r="O24" s="9">
        <f t="shared" si="4"/>
        <v>0</v>
      </c>
      <c r="P24" s="9">
        <v>0</v>
      </c>
      <c r="Q24" s="9">
        <v>1000</v>
      </c>
      <c r="R24" s="9">
        <f t="shared" si="5"/>
        <v>0</v>
      </c>
      <c r="S24" s="9">
        <v>0</v>
      </c>
      <c r="T24" s="9">
        <v>1000</v>
      </c>
      <c r="U24" s="92">
        <f t="shared" si="6"/>
        <v>0</v>
      </c>
      <c r="V24" s="86">
        <f t="shared" si="0"/>
        <v>0</v>
      </c>
      <c r="W24" s="9">
        <v>1000</v>
      </c>
      <c r="X24" s="92">
        <f t="shared" si="21"/>
        <v>0</v>
      </c>
      <c r="Y24" s="77">
        <v>0</v>
      </c>
      <c r="Z24" s="9">
        <v>1000</v>
      </c>
      <c r="AA24" s="9">
        <f t="shared" si="7"/>
        <v>0</v>
      </c>
      <c r="AB24" s="9">
        <v>0</v>
      </c>
      <c r="AC24" s="9">
        <v>1000</v>
      </c>
      <c r="AD24" s="9">
        <f t="shared" si="8"/>
        <v>0</v>
      </c>
      <c r="AE24" s="9">
        <v>0</v>
      </c>
      <c r="AF24" s="9">
        <v>1000</v>
      </c>
      <c r="AG24" s="9">
        <f t="shared" si="9"/>
        <v>0</v>
      </c>
      <c r="AH24" s="9">
        <v>0</v>
      </c>
      <c r="AI24" s="9">
        <v>1000</v>
      </c>
      <c r="AJ24" s="9">
        <f t="shared" si="10"/>
        <v>0</v>
      </c>
      <c r="AK24" s="9">
        <v>0</v>
      </c>
      <c r="AL24" s="9">
        <v>1000</v>
      </c>
      <c r="AM24" s="9">
        <f t="shared" si="11"/>
        <v>0</v>
      </c>
      <c r="AN24" s="9">
        <v>0</v>
      </c>
      <c r="AO24" s="9">
        <v>1000</v>
      </c>
      <c r="AP24" s="92">
        <f t="shared" si="12"/>
        <v>0</v>
      </c>
      <c r="AQ24" s="86">
        <f t="shared" si="13"/>
        <v>0</v>
      </c>
      <c r="AR24" s="9">
        <v>1000</v>
      </c>
      <c r="AS24" s="92">
        <f t="shared" si="14"/>
        <v>0</v>
      </c>
      <c r="AT24" s="86">
        <f t="shared" si="15"/>
        <v>0</v>
      </c>
      <c r="AU24" s="9">
        <v>1000</v>
      </c>
      <c r="AV24" s="92">
        <f t="shared" si="16"/>
        <v>0</v>
      </c>
      <c r="AW24" s="60">
        <v>0</v>
      </c>
      <c r="AX24" s="60">
        <v>1000</v>
      </c>
      <c r="AY24" s="60">
        <f t="shared" si="17"/>
        <v>0</v>
      </c>
      <c r="AZ24" s="60">
        <v>0</v>
      </c>
      <c r="BA24" s="60">
        <v>1000</v>
      </c>
      <c r="BB24" s="60">
        <f t="shared" si="18"/>
        <v>0</v>
      </c>
      <c r="BC24" s="60">
        <v>0</v>
      </c>
      <c r="BD24" s="60">
        <v>1000</v>
      </c>
      <c r="BE24" s="60">
        <f t="shared" si="19"/>
        <v>0</v>
      </c>
      <c r="BF24" s="60">
        <v>0</v>
      </c>
      <c r="BG24" s="60">
        <v>1000</v>
      </c>
      <c r="BH24" s="60">
        <f t="shared" si="20"/>
        <v>0</v>
      </c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</row>
    <row r="25" spans="1:78" s="5" customFormat="1" ht="20.100000000000001" customHeight="1">
      <c r="A25" s="11">
        <v>19</v>
      </c>
      <c r="B25" s="6">
        <v>51402</v>
      </c>
      <c r="C25" s="73" t="s">
        <v>15</v>
      </c>
      <c r="D25" s="9">
        <v>0</v>
      </c>
      <c r="E25" s="9">
        <v>1000</v>
      </c>
      <c r="F25" s="9">
        <f t="shared" si="1"/>
        <v>0</v>
      </c>
      <c r="G25" s="9">
        <v>0</v>
      </c>
      <c r="H25" s="9">
        <v>1000</v>
      </c>
      <c r="I25" s="9">
        <f t="shared" si="2"/>
        <v>0</v>
      </c>
      <c r="J25" s="9">
        <v>0</v>
      </c>
      <c r="K25" s="9">
        <v>1000</v>
      </c>
      <c r="L25" s="9">
        <f t="shared" si="3"/>
        <v>0</v>
      </c>
      <c r="M25" s="9">
        <v>0</v>
      </c>
      <c r="N25" s="9">
        <v>1000</v>
      </c>
      <c r="O25" s="9">
        <f t="shared" si="4"/>
        <v>0</v>
      </c>
      <c r="P25" s="9">
        <v>0</v>
      </c>
      <c r="Q25" s="9">
        <v>1000</v>
      </c>
      <c r="R25" s="9">
        <f t="shared" si="5"/>
        <v>0</v>
      </c>
      <c r="S25" s="9">
        <v>0</v>
      </c>
      <c r="T25" s="9">
        <v>1000</v>
      </c>
      <c r="U25" s="92">
        <f t="shared" si="6"/>
        <v>0</v>
      </c>
      <c r="V25" s="86">
        <f t="shared" si="0"/>
        <v>0</v>
      </c>
      <c r="W25" s="9">
        <v>1000</v>
      </c>
      <c r="X25" s="92">
        <f t="shared" si="21"/>
        <v>0</v>
      </c>
      <c r="Y25" s="77">
        <v>0</v>
      </c>
      <c r="Z25" s="9">
        <v>1000</v>
      </c>
      <c r="AA25" s="9">
        <f t="shared" si="7"/>
        <v>0</v>
      </c>
      <c r="AB25" s="9">
        <v>0</v>
      </c>
      <c r="AC25" s="9">
        <v>1000</v>
      </c>
      <c r="AD25" s="9">
        <f t="shared" si="8"/>
        <v>0</v>
      </c>
      <c r="AE25" s="9">
        <v>0</v>
      </c>
      <c r="AF25" s="9">
        <v>1000</v>
      </c>
      <c r="AG25" s="9">
        <f t="shared" si="9"/>
        <v>0</v>
      </c>
      <c r="AH25" s="9">
        <v>0</v>
      </c>
      <c r="AI25" s="9">
        <v>1000</v>
      </c>
      <c r="AJ25" s="9">
        <f t="shared" si="10"/>
        <v>0</v>
      </c>
      <c r="AK25" s="9">
        <v>0</v>
      </c>
      <c r="AL25" s="9">
        <v>1000</v>
      </c>
      <c r="AM25" s="9">
        <f t="shared" si="11"/>
        <v>0</v>
      </c>
      <c r="AN25" s="9">
        <v>0</v>
      </c>
      <c r="AO25" s="9">
        <v>1000</v>
      </c>
      <c r="AP25" s="92">
        <f t="shared" si="12"/>
        <v>0</v>
      </c>
      <c r="AQ25" s="86">
        <f t="shared" si="13"/>
        <v>0</v>
      </c>
      <c r="AR25" s="9">
        <v>1000</v>
      </c>
      <c r="AS25" s="92">
        <f t="shared" si="14"/>
        <v>0</v>
      </c>
      <c r="AT25" s="86">
        <f t="shared" si="15"/>
        <v>0</v>
      </c>
      <c r="AU25" s="9">
        <v>1000</v>
      </c>
      <c r="AV25" s="92">
        <f t="shared" si="16"/>
        <v>0</v>
      </c>
      <c r="AW25" s="60">
        <v>0</v>
      </c>
      <c r="AX25" s="60">
        <v>1000</v>
      </c>
      <c r="AY25" s="60">
        <f t="shared" si="17"/>
        <v>0</v>
      </c>
      <c r="AZ25" s="60">
        <v>0</v>
      </c>
      <c r="BA25" s="60">
        <v>1000</v>
      </c>
      <c r="BB25" s="60">
        <f t="shared" si="18"/>
        <v>0</v>
      </c>
      <c r="BC25" s="60">
        <v>0</v>
      </c>
      <c r="BD25" s="60">
        <v>1000</v>
      </c>
      <c r="BE25" s="60">
        <f t="shared" si="19"/>
        <v>0</v>
      </c>
      <c r="BF25" s="60">
        <v>0</v>
      </c>
      <c r="BG25" s="60">
        <v>1000</v>
      </c>
      <c r="BH25" s="60">
        <f t="shared" si="20"/>
        <v>0</v>
      </c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</row>
    <row r="26" spans="1:78" s="5" customFormat="1" ht="20.100000000000001" customHeight="1">
      <c r="A26" s="12">
        <v>20</v>
      </c>
      <c r="B26" s="6">
        <v>51403</v>
      </c>
      <c r="C26" s="73" t="s">
        <v>16</v>
      </c>
      <c r="D26" s="9">
        <v>0</v>
      </c>
      <c r="E26" s="9">
        <v>1000</v>
      </c>
      <c r="F26" s="9">
        <f t="shared" si="1"/>
        <v>0</v>
      </c>
      <c r="G26" s="9">
        <v>0</v>
      </c>
      <c r="H26" s="9">
        <v>1000</v>
      </c>
      <c r="I26" s="9">
        <f t="shared" si="2"/>
        <v>0</v>
      </c>
      <c r="J26" s="9">
        <v>0</v>
      </c>
      <c r="K26" s="9">
        <v>1000</v>
      </c>
      <c r="L26" s="9">
        <f t="shared" si="3"/>
        <v>0</v>
      </c>
      <c r="M26" s="9">
        <v>0</v>
      </c>
      <c r="N26" s="9">
        <v>1000</v>
      </c>
      <c r="O26" s="9">
        <f t="shared" si="4"/>
        <v>0</v>
      </c>
      <c r="P26" s="9">
        <v>0</v>
      </c>
      <c r="Q26" s="9">
        <v>1000</v>
      </c>
      <c r="R26" s="9">
        <f t="shared" si="5"/>
        <v>0</v>
      </c>
      <c r="S26" s="9">
        <v>0</v>
      </c>
      <c r="T26" s="9">
        <v>1000</v>
      </c>
      <c r="U26" s="92">
        <f t="shared" si="6"/>
        <v>0</v>
      </c>
      <c r="V26" s="86">
        <f t="shared" si="0"/>
        <v>0</v>
      </c>
      <c r="W26" s="9">
        <v>1000</v>
      </c>
      <c r="X26" s="92">
        <f t="shared" si="21"/>
        <v>0</v>
      </c>
      <c r="Y26" s="77">
        <v>0</v>
      </c>
      <c r="Z26" s="9">
        <v>1000</v>
      </c>
      <c r="AA26" s="9">
        <f t="shared" si="7"/>
        <v>0</v>
      </c>
      <c r="AB26" s="9">
        <v>0</v>
      </c>
      <c r="AC26" s="9">
        <v>1000</v>
      </c>
      <c r="AD26" s="9">
        <f t="shared" si="8"/>
        <v>0</v>
      </c>
      <c r="AE26" s="9">
        <v>0</v>
      </c>
      <c r="AF26" s="9">
        <v>1000</v>
      </c>
      <c r="AG26" s="9">
        <f t="shared" si="9"/>
        <v>0</v>
      </c>
      <c r="AH26" s="9">
        <v>0</v>
      </c>
      <c r="AI26" s="9">
        <v>1000</v>
      </c>
      <c r="AJ26" s="9">
        <f t="shared" si="10"/>
        <v>0</v>
      </c>
      <c r="AK26" s="9">
        <v>0</v>
      </c>
      <c r="AL26" s="9">
        <v>1000</v>
      </c>
      <c r="AM26" s="9">
        <f t="shared" si="11"/>
        <v>0</v>
      </c>
      <c r="AN26" s="9">
        <v>0</v>
      </c>
      <c r="AO26" s="9">
        <v>1000</v>
      </c>
      <c r="AP26" s="92">
        <f t="shared" si="12"/>
        <v>0</v>
      </c>
      <c r="AQ26" s="86">
        <f t="shared" si="13"/>
        <v>0</v>
      </c>
      <c r="AR26" s="9">
        <v>1000</v>
      </c>
      <c r="AS26" s="92">
        <f t="shared" si="14"/>
        <v>0</v>
      </c>
      <c r="AT26" s="86">
        <f t="shared" si="15"/>
        <v>0</v>
      </c>
      <c r="AU26" s="9">
        <v>1000</v>
      </c>
      <c r="AV26" s="92">
        <f t="shared" si="16"/>
        <v>0</v>
      </c>
      <c r="AW26" s="60">
        <v>0</v>
      </c>
      <c r="AX26" s="60">
        <v>1000</v>
      </c>
      <c r="AY26" s="60">
        <f t="shared" si="17"/>
        <v>0</v>
      </c>
      <c r="AZ26" s="60">
        <v>0</v>
      </c>
      <c r="BA26" s="60">
        <v>1000</v>
      </c>
      <c r="BB26" s="60">
        <f t="shared" si="18"/>
        <v>0</v>
      </c>
      <c r="BC26" s="60">
        <v>0</v>
      </c>
      <c r="BD26" s="60">
        <v>1000</v>
      </c>
      <c r="BE26" s="60">
        <f t="shared" si="19"/>
        <v>0</v>
      </c>
      <c r="BF26" s="60">
        <v>0</v>
      </c>
      <c r="BG26" s="60">
        <v>1000</v>
      </c>
      <c r="BH26" s="60">
        <f t="shared" si="20"/>
        <v>0</v>
      </c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</row>
    <row r="27" spans="1:78" s="5" customFormat="1" ht="20.100000000000001" customHeight="1">
      <c r="A27" s="11">
        <v>21</v>
      </c>
      <c r="B27" s="6">
        <v>51404</v>
      </c>
      <c r="C27" s="73" t="s">
        <v>17</v>
      </c>
      <c r="D27" s="9">
        <v>0</v>
      </c>
      <c r="E27" s="9">
        <v>1000</v>
      </c>
      <c r="F27" s="9">
        <f t="shared" si="1"/>
        <v>0</v>
      </c>
      <c r="G27" s="9">
        <v>0</v>
      </c>
      <c r="H27" s="9">
        <v>1000</v>
      </c>
      <c r="I27" s="9">
        <f t="shared" si="2"/>
        <v>0</v>
      </c>
      <c r="J27" s="9">
        <v>0</v>
      </c>
      <c r="K27" s="9">
        <v>1000</v>
      </c>
      <c r="L27" s="9">
        <f t="shared" si="3"/>
        <v>0</v>
      </c>
      <c r="M27" s="9">
        <v>0</v>
      </c>
      <c r="N27" s="9">
        <v>1000</v>
      </c>
      <c r="O27" s="9">
        <f t="shared" si="4"/>
        <v>0</v>
      </c>
      <c r="P27" s="9">
        <v>0</v>
      </c>
      <c r="Q27" s="9">
        <v>1000</v>
      </c>
      <c r="R27" s="9">
        <f t="shared" si="5"/>
        <v>0</v>
      </c>
      <c r="S27" s="9">
        <v>0</v>
      </c>
      <c r="T27" s="9">
        <v>1000</v>
      </c>
      <c r="U27" s="92">
        <f t="shared" si="6"/>
        <v>0</v>
      </c>
      <c r="V27" s="86">
        <f t="shared" si="0"/>
        <v>0</v>
      </c>
      <c r="W27" s="9">
        <v>1000</v>
      </c>
      <c r="X27" s="92">
        <f t="shared" si="21"/>
        <v>0</v>
      </c>
      <c r="Y27" s="77">
        <v>0</v>
      </c>
      <c r="Z27" s="9">
        <v>1000</v>
      </c>
      <c r="AA27" s="9">
        <f t="shared" si="7"/>
        <v>0</v>
      </c>
      <c r="AB27" s="9">
        <v>0</v>
      </c>
      <c r="AC27" s="9">
        <v>1000</v>
      </c>
      <c r="AD27" s="9">
        <f t="shared" si="8"/>
        <v>0</v>
      </c>
      <c r="AE27" s="9">
        <v>0</v>
      </c>
      <c r="AF27" s="9">
        <v>1000</v>
      </c>
      <c r="AG27" s="9">
        <f t="shared" si="9"/>
        <v>0</v>
      </c>
      <c r="AH27" s="9">
        <v>0</v>
      </c>
      <c r="AI27" s="9">
        <v>1000</v>
      </c>
      <c r="AJ27" s="9">
        <f t="shared" si="10"/>
        <v>0</v>
      </c>
      <c r="AK27" s="9">
        <v>0</v>
      </c>
      <c r="AL27" s="9">
        <v>1000</v>
      </c>
      <c r="AM27" s="9">
        <f t="shared" si="11"/>
        <v>0</v>
      </c>
      <c r="AN27" s="9">
        <v>0</v>
      </c>
      <c r="AO27" s="9">
        <v>1000</v>
      </c>
      <c r="AP27" s="92">
        <f t="shared" si="12"/>
        <v>0</v>
      </c>
      <c r="AQ27" s="86">
        <f t="shared" si="13"/>
        <v>0</v>
      </c>
      <c r="AR27" s="9">
        <v>1000</v>
      </c>
      <c r="AS27" s="92">
        <f t="shared" si="14"/>
        <v>0</v>
      </c>
      <c r="AT27" s="86">
        <f t="shared" si="15"/>
        <v>0</v>
      </c>
      <c r="AU27" s="9">
        <v>1000</v>
      </c>
      <c r="AV27" s="92">
        <f t="shared" si="16"/>
        <v>0</v>
      </c>
      <c r="AW27" s="60">
        <v>0</v>
      </c>
      <c r="AX27" s="60">
        <v>1000</v>
      </c>
      <c r="AY27" s="60">
        <f t="shared" si="17"/>
        <v>0</v>
      </c>
      <c r="AZ27" s="60">
        <v>0</v>
      </c>
      <c r="BA27" s="60">
        <v>1000</v>
      </c>
      <c r="BB27" s="60">
        <f t="shared" si="18"/>
        <v>0</v>
      </c>
      <c r="BC27" s="60">
        <v>0</v>
      </c>
      <c r="BD27" s="60">
        <v>1000</v>
      </c>
      <c r="BE27" s="60">
        <f t="shared" si="19"/>
        <v>0</v>
      </c>
      <c r="BF27" s="60">
        <v>0</v>
      </c>
      <c r="BG27" s="60">
        <v>1000</v>
      </c>
      <c r="BH27" s="60">
        <f t="shared" si="20"/>
        <v>0</v>
      </c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</row>
    <row r="28" spans="1:78" s="5" customFormat="1" ht="20.100000000000001" customHeight="1">
      <c r="A28" s="12">
        <v>22</v>
      </c>
      <c r="B28" s="6">
        <v>51405</v>
      </c>
      <c r="C28" s="73" t="s">
        <v>18</v>
      </c>
      <c r="D28" s="9">
        <v>0</v>
      </c>
      <c r="E28" s="9">
        <v>1000</v>
      </c>
      <c r="F28" s="9">
        <f t="shared" si="1"/>
        <v>0</v>
      </c>
      <c r="G28" s="9">
        <v>0</v>
      </c>
      <c r="H28" s="9">
        <v>1000</v>
      </c>
      <c r="I28" s="9">
        <f t="shared" si="2"/>
        <v>0</v>
      </c>
      <c r="J28" s="9">
        <v>0</v>
      </c>
      <c r="K28" s="9">
        <v>1000</v>
      </c>
      <c r="L28" s="9">
        <f t="shared" si="3"/>
        <v>0</v>
      </c>
      <c r="M28" s="9">
        <v>0</v>
      </c>
      <c r="N28" s="9">
        <v>1000</v>
      </c>
      <c r="O28" s="9">
        <f t="shared" si="4"/>
        <v>0</v>
      </c>
      <c r="P28" s="9">
        <v>0</v>
      </c>
      <c r="Q28" s="9">
        <v>1000</v>
      </c>
      <c r="R28" s="9">
        <f t="shared" si="5"/>
        <v>0</v>
      </c>
      <c r="S28" s="9">
        <v>0</v>
      </c>
      <c r="T28" s="9">
        <v>1000</v>
      </c>
      <c r="U28" s="92">
        <f t="shared" si="6"/>
        <v>0</v>
      </c>
      <c r="V28" s="86">
        <f t="shared" si="0"/>
        <v>0</v>
      </c>
      <c r="W28" s="9">
        <v>1000</v>
      </c>
      <c r="X28" s="92">
        <f t="shared" si="21"/>
        <v>0</v>
      </c>
      <c r="Y28" s="77">
        <v>0</v>
      </c>
      <c r="Z28" s="9">
        <v>1000</v>
      </c>
      <c r="AA28" s="9">
        <f t="shared" si="7"/>
        <v>0</v>
      </c>
      <c r="AB28" s="9">
        <v>0</v>
      </c>
      <c r="AC28" s="9">
        <v>1000</v>
      </c>
      <c r="AD28" s="9">
        <f t="shared" si="8"/>
        <v>0</v>
      </c>
      <c r="AE28" s="9">
        <v>0</v>
      </c>
      <c r="AF28" s="9">
        <v>1000</v>
      </c>
      <c r="AG28" s="9">
        <f t="shared" si="9"/>
        <v>0</v>
      </c>
      <c r="AH28" s="9">
        <v>0</v>
      </c>
      <c r="AI28" s="9">
        <v>1000</v>
      </c>
      <c r="AJ28" s="9">
        <f t="shared" si="10"/>
        <v>0</v>
      </c>
      <c r="AK28" s="9">
        <v>0</v>
      </c>
      <c r="AL28" s="9">
        <v>1000</v>
      </c>
      <c r="AM28" s="9">
        <f t="shared" si="11"/>
        <v>0</v>
      </c>
      <c r="AN28" s="9">
        <v>0</v>
      </c>
      <c r="AO28" s="9">
        <v>1000</v>
      </c>
      <c r="AP28" s="92">
        <f t="shared" si="12"/>
        <v>0</v>
      </c>
      <c r="AQ28" s="86">
        <f t="shared" si="13"/>
        <v>0</v>
      </c>
      <c r="AR28" s="9">
        <v>1000</v>
      </c>
      <c r="AS28" s="92">
        <f t="shared" si="14"/>
        <v>0</v>
      </c>
      <c r="AT28" s="86">
        <f t="shared" si="15"/>
        <v>0</v>
      </c>
      <c r="AU28" s="9">
        <v>1000</v>
      </c>
      <c r="AV28" s="92">
        <f t="shared" si="16"/>
        <v>0</v>
      </c>
      <c r="AW28" s="60">
        <v>0</v>
      </c>
      <c r="AX28" s="60">
        <v>1000</v>
      </c>
      <c r="AY28" s="60">
        <f t="shared" si="17"/>
        <v>0</v>
      </c>
      <c r="AZ28" s="60">
        <v>0</v>
      </c>
      <c r="BA28" s="60">
        <v>1000</v>
      </c>
      <c r="BB28" s="60">
        <f t="shared" si="18"/>
        <v>0</v>
      </c>
      <c r="BC28" s="60">
        <v>0</v>
      </c>
      <c r="BD28" s="60">
        <v>1000</v>
      </c>
      <c r="BE28" s="60">
        <f t="shared" si="19"/>
        <v>0</v>
      </c>
      <c r="BF28" s="60">
        <v>0</v>
      </c>
      <c r="BG28" s="60">
        <v>1000</v>
      </c>
      <c r="BH28" s="60">
        <f t="shared" si="20"/>
        <v>0</v>
      </c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</row>
    <row r="29" spans="1:78" s="5" customFormat="1" ht="20.100000000000001" customHeight="1">
      <c r="A29" s="11">
        <v>23</v>
      </c>
      <c r="B29" s="6">
        <v>51406</v>
      </c>
      <c r="C29" s="73" t="s">
        <v>19</v>
      </c>
      <c r="D29" s="9">
        <v>0</v>
      </c>
      <c r="E29" s="9">
        <v>1000</v>
      </c>
      <c r="F29" s="9">
        <f t="shared" si="1"/>
        <v>0</v>
      </c>
      <c r="G29" s="9">
        <v>0</v>
      </c>
      <c r="H29" s="9">
        <v>1000</v>
      </c>
      <c r="I29" s="9">
        <f t="shared" si="2"/>
        <v>0</v>
      </c>
      <c r="J29" s="9">
        <v>0</v>
      </c>
      <c r="K29" s="9">
        <v>1000</v>
      </c>
      <c r="L29" s="9">
        <f t="shared" si="3"/>
        <v>0</v>
      </c>
      <c r="M29" s="9">
        <v>0</v>
      </c>
      <c r="N29" s="9">
        <v>1000</v>
      </c>
      <c r="O29" s="9">
        <f t="shared" si="4"/>
        <v>0</v>
      </c>
      <c r="P29" s="9">
        <v>0</v>
      </c>
      <c r="Q29" s="9">
        <v>1000</v>
      </c>
      <c r="R29" s="9">
        <f t="shared" si="5"/>
        <v>0</v>
      </c>
      <c r="S29" s="9">
        <v>0</v>
      </c>
      <c r="T29" s="9">
        <v>1000</v>
      </c>
      <c r="U29" s="92">
        <f t="shared" si="6"/>
        <v>0</v>
      </c>
      <c r="V29" s="86">
        <f t="shared" si="0"/>
        <v>0</v>
      </c>
      <c r="W29" s="9">
        <v>1000</v>
      </c>
      <c r="X29" s="92">
        <f t="shared" si="21"/>
        <v>0</v>
      </c>
      <c r="Y29" s="77">
        <v>0</v>
      </c>
      <c r="Z29" s="9">
        <v>1000</v>
      </c>
      <c r="AA29" s="9">
        <f t="shared" si="7"/>
        <v>0</v>
      </c>
      <c r="AB29" s="9">
        <v>0</v>
      </c>
      <c r="AC29" s="9">
        <v>1000</v>
      </c>
      <c r="AD29" s="9">
        <f t="shared" si="8"/>
        <v>0</v>
      </c>
      <c r="AE29" s="9">
        <v>0</v>
      </c>
      <c r="AF29" s="9">
        <v>1000</v>
      </c>
      <c r="AG29" s="9">
        <f t="shared" si="9"/>
        <v>0</v>
      </c>
      <c r="AH29" s="9">
        <v>0</v>
      </c>
      <c r="AI29" s="9">
        <v>1000</v>
      </c>
      <c r="AJ29" s="9">
        <f t="shared" si="10"/>
        <v>0</v>
      </c>
      <c r="AK29" s="9">
        <v>0</v>
      </c>
      <c r="AL29" s="9">
        <v>1000</v>
      </c>
      <c r="AM29" s="9">
        <f t="shared" si="11"/>
        <v>0</v>
      </c>
      <c r="AN29" s="9">
        <v>0</v>
      </c>
      <c r="AO29" s="9">
        <v>1000</v>
      </c>
      <c r="AP29" s="92">
        <f t="shared" si="12"/>
        <v>0</v>
      </c>
      <c r="AQ29" s="86">
        <f t="shared" si="13"/>
        <v>0</v>
      </c>
      <c r="AR29" s="9">
        <v>1000</v>
      </c>
      <c r="AS29" s="92">
        <f t="shared" si="14"/>
        <v>0</v>
      </c>
      <c r="AT29" s="86">
        <f t="shared" si="15"/>
        <v>0</v>
      </c>
      <c r="AU29" s="9">
        <v>1000</v>
      </c>
      <c r="AV29" s="92">
        <f t="shared" si="16"/>
        <v>0</v>
      </c>
      <c r="AW29" s="60">
        <v>0</v>
      </c>
      <c r="AX29" s="60">
        <v>1000</v>
      </c>
      <c r="AY29" s="60">
        <f t="shared" si="17"/>
        <v>0</v>
      </c>
      <c r="AZ29" s="60">
        <v>0</v>
      </c>
      <c r="BA29" s="60">
        <v>1000</v>
      </c>
      <c r="BB29" s="60">
        <f t="shared" si="18"/>
        <v>0</v>
      </c>
      <c r="BC29" s="60">
        <v>0</v>
      </c>
      <c r="BD29" s="60">
        <v>1000</v>
      </c>
      <c r="BE29" s="60">
        <f t="shared" si="19"/>
        <v>0</v>
      </c>
      <c r="BF29" s="60">
        <v>0</v>
      </c>
      <c r="BG29" s="60">
        <v>1000</v>
      </c>
      <c r="BH29" s="60">
        <f t="shared" si="20"/>
        <v>0</v>
      </c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</row>
    <row r="30" spans="1:78" s="5" customFormat="1" ht="20.100000000000001" customHeight="1">
      <c r="A30" s="12">
        <v>24</v>
      </c>
      <c r="B30" s="6">
        <v>51407</v>
      </c>
      <c r="C30" s="73" t="s">
        <v>20</v>
      </c>
      <c r="D30" s="9">
        <v>0</v>
      </c>
      <c r="E30" s="9">
        <v>1000</v>
      </c>
      <c r="F30" s="9">
        <f t="shared" si="1"/>
        <v>0</v>
      </c>
      <c r="G30" s="9">
        <v>0</v>
      </c>
      <c r="H30" s="9">
        <v>1000</v>
      </c>
      <c r="I30" s="9">
        <f t="shared" si="2"/>
        <v>0</v>
      </c>
      <c r="J30" s="9">
        <v>0</v>
      </c>
      <c r="K30" s="9">
        <v>1000</v>
      </c>
      <c r="L30" s="9">
        <f t="shared" si="3"/>
        <v>0</v>
      </c>
      <c r="M30" s="9">
        <v>0</v>
      </c>
      <c r="N30" s="9">
        <v>1000</v>
      </c>
      <c r="O30" s="9">
        <f t="shared" si="4"/>
        <v>0</v>
      </c>
      <c r="P30" s="9">
        <v>0</v>
      </c>
      <c r="Q30" s="9">
        <v>1000</v>
      </c>
      <c r="R30" s="9">
        <f t="shared" si="5"/>
        <v>0</v>
      </c>
      <c r="S30" s="9">
        <v>0</v>
      </c>
      <c r="T30" s="9">
        <v>1000</v>
      </c>
      <c r="U30" s="92">
        <f t="shared" si="6"/>
        <v>0</v>
      </c>
      <c r="V30" s="86">
        <f t="shared" si="0"/>
        <v>0</v>
      </c>
      <c r="W30" s="9">
        <v>1000</v>
      </c>
      <c r="X30" s="92">
        <f t="shared" si="21"/>
        <v>0</v>
      </c>
      <c r="Y30" s="77">
        <v>0</v>
      </c>
      <c r="Z30" s="9">
        <v>1000</v>
      </c>
      <c r="AA30" s="9">
        <f t="shared" si="7"/>
        <v>0</v>
      </c>
      <c r="AB30" s="9">
        <v>0</v>
      </c>
      <c r="AC30" s="9">
        <v>1000</v>
      </c>
      <c r="AD30" s="9">
        <f t="shared" si="8"/>
        <v>0</v>
      </c>
      <c r="AE30" s="9">
        <v>0</v>
      </c>
      <c r="AF30" s="9">
        <v>1000</v>
      </c>
      <c r="AG30" s="9">
        <f t="shared" si="9"/>
        <v>0</v>
      </c>
      <c r="AH30" s="9">
        <v>0</v>
      </c>
      <c r="AI30" s="9">
        <v>1000</v>
      </c>
      <c r="AJ30" s="9">
        <f t="shared" si="10"/>
        <v>0</v>
      </c>
      <c r="AK30" s="9">
        <v>0</v>
      </c>
      <c r="AL30" s="9">
        <v>1000</v>
      </c>
      <c r="AM30" s="9">
        <f t="shared" si="11"/>
        <v>0</v>
      </c>
      <c r="AN30" s="9">
        <v>0</v>
      </c>
      <c r="AO30" s="9">
        <v>1000</v>
      </c>
      <c r="AP30" s="92">
        <f t="shared" si="12"/>
        <v>0</v>
      </c>
      <c r="AQ30" s="86">
        <f t="shared" si="13"/>
        <v>0</v>
      </c>
      <c r="AR30" s="9">
        <v>1000</v>
      </c>
      <c r="AS30" s="92">
        <f t="shared" si="14"/>
        <v>0</v>
      </c>
      <c r="AT30" s="86">
        <f t="shared" si="15"/>
        <v>0</v>
      </c>
      <c r="AU30" s="9">
        <v>1000</v>
      </c>
      <c r="AV30" s="92">
        <f t="shared" si="16"/>
        <v>0</v>
      </c>
      <c r="AW30" s="60">
        <v>0</v>
      </c>
      <c r="AX30" s="60">
        <v>1000</v>
      </c>
      <c r="AY30" s="60">
        <f t="shared" si="17"/>
        <v>0</v>
      </c>
      <c r="AZ30" s="60">
        <v>0</v>
      </c>
      <c r="BA30" s="60">
        <v>1000</v>
      </c>
      <c r="BB30" s="60">
        <f t="shared" si="18"/>
        <v>0</v>
      </c>
      <c r="BC30" s="60">
        <v>0</v>
      </c>
      <c r="BD30" s="60">
        <v>1000</v>
      </c>
      <c r="BE30" s="60">
        <f t="shared" si="19"/>
        <v>0</v>
      </c>
      <c r="BF30" s="60">
        <v>0</v>
      </c>
      <c r="BG30" s="60">
        <v>1000</v>
      </c>
      <c r="BH30" s="60">
        <f t="shared" si="20"/>
        <v>0</v>
      </c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</row>
    <row r="31" spans="1:78" s="5" customFormat="1" ht="20.100000000000001" customHeight="1">
      <c r="A31" s="11">
        <v>25</v>
      </c>
      <c r="B31" s="6">
        <v>51408</v>
      </c>
      <c r="C31" s="73" t="s">
        <v>21</v>
      </c>
      <c r="D31" s="9">
        <v>0</v>
      </c>
      <c r="E31" s="9">
        <v>1000</v>
      </c>
      <c r="F31" s="9">
        <f t="shared" si="1"/>
        <v>0</v>
      </c>
      <c r="G31" s="9">
        <v>0</v>
      </c>
      <c r="H31" s="9">
        <v>1000</v>
      </c>
      <c r="I31" s="9">
        <f t="shared" si="2"/>
        <v>0</v>
      </c>
      <c r="J31" s="9">
        <v>0</v>
      </c>
      <c r="K31" s="9">
        <v>1000</v>
      </c>
      <c r="L31" s="9">
        <f t="shared" si="3"/>
        <v>0</v>
      </c>
      <c r="M31" s="9">
        <v>0</v>
      </c>
      <c r="N31" s="9">
        <v>1000</v>
      </c>
      <c r="O31" s="9">
        <f t="shared" si="4"/>
        <v>0</v>
      </c>
      <c r="P31" s="9">
        <v>0</v>
      </c>
      <c r="Q31" s="9">
        <v>1000</v>
      </c>
      <c r="R31" s="9">
        <f t="shared" si="5"/>
        <v>0</v>
      </c>
      <c r="S31" s="9">
        <v>0</v>
      </c>
      <c r="T31" s="9">
        <v>1000</v>
      </c>
      <c r="U31" s="92">
        <f t="shared" si="6"/>
        <v>0</v>
      </c>
      <c r="V31" s="86">
        <f t="shared" si="0"/>
        <v>0</v>
      </c>
      <c r="W31" s="9">
        <v>1000</v>
      </c>
      <c r="X31" s="92">
        <f t="shared" si="21"/>
        <v>0</v>
      </c>
      <c r="Y31" s="77">
        <v>0</v>
      </c>
      <c r="Z31" s="9">
        <v>1000</v>
      </c>
      <c r="AA31" s="9">
        <f t="shared" si="7"/>
        <v>0</v>
      </c>
      <c r="AB31" s="9">
        <v>0</v>
      </c>
      <c r="AC31" s="9">
        <v>1000</v>
      </c>
      <c r="AD31" s="9">
        <f t="shared" si="8"/>
        <v>0</v>
      </c>
      <c r="AE31" s="9">
        <v>0</v>
      </c>
      <c r="AF31" s="9">
        <v>1000</v>
      </c>
      <c r="AG31" s="9">
        <f t="shared" si="9"/>
        <v>0</v>
      </c>
      <c r="AH31" s="9">
        <v>0</v>
      </c>
      <c r="AI31" s="9">
        <v>1000</v>
      </c>
      <c r="AJ31" s="9">
        <f t="shared" si="10"/>
        <v>0</v>
      </c>
      <c r="AK31" s="9">
        <v>0</v>
      </c>
      <c r="AL31" s="9">
        <v>1000</v>
      </c>
      <c r="AM31" s="9">
        <f t="shared" si="11"/>
        <v>0</v>
      </c>
      <c r="AN31" s="9">
        <v>0</v>
      </c>
      <c r="AO31" s="9">
        <v>1000</v>
      </c>
      <c r="AP31" s="92">
        <f t="shared" si="12"/>
        <v>0</v>
      </c>
      <c r="AQ31" s="86">
        <f t="shared" si="13"/>
        <v>0</v>
      </c>
      <c r="AR31" s="9">
        <v>1000</v>
      </c>
      <c r="AS31" s="92">
        <f t="shared" si="14"/>
        <v>0</v>
      </c>
      <c r="AT31" s="86">
        <f t="shared" si="15"/>
        <v>0</v>
      </c>
      <c r="AU31" s="9">
        <v>1000</v>
      </c>
      <c r="AV31" s="92">
        <f t="shared" si="16"/>
        <v>0</v>
      </c>
      <c r="AW31" s="60">
        <v>0</v>
      </c>
      <c r="AX31" s="60">
        <v>1000</v>
      </c>
      <c r="AY31" s="60">
        <f t="shared" si="17"/>
        <v>0</v>
      </c>
      <c r="AZ31" s="60">
        <v>0</v>
      </c>
      <c r="BA31" s="60">
        <v>1000</v>
      </c>
      <c r="BB31" s="60">
        <f t="shared" si="18"/>
        <v>0</v>
      </c>
      <c r="BC31" s="60">
        <v>0</v>
      </c>
      <c r="BD31" s="60">
        <v>1000</v>
      </c>
      <c r="BE31" s="60">
        <f t="shared" si="19"/>
        <v>0</v>
      </c>
      <c r="BF31" s="60">
        <v>0</v>
      </c>
      <c r="BG31" s="60">
        <v>1000</v>
      </c>
      <c r="BH31" s="60">
        <f t="shared" si="20"/>
        <v>0</v>
      </c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</row>
    <row r="32" spans="1:78" s="5" customFormat="1" ht="20.100000000000001" customHeight="1">
      <c r="A32" s="12">
        <v>26</v>
      </c>
      <c r="B32" s="6">
        <v>51409</v>
      </c>
      <c r="C32" s="73" t="s">
        <v>22</v>
      </c>
      <c r="D32" s="9">
        <v>0</v>
      </c>
      <c r="E32" s="9">
        <v>1000</v>
      </c>
      <c r="F32" s="9">
        <f t="shared" si="1"/>
        <v>0</v>
      </c>
      <c r="G32" s="9">
        <v>0</v>
      </c>
      <c r="H32" s="9">
        <v>1000</v>
      </c>
      <c r="I32" s="9">
        <f t="shared" si="2"/>
        <v>0</v>
      </c>
      <c r="J32" s="9">
        <v>0</v>
      </c>
      <c r="K32" s="9">
        <v>1000</v>
      </c>
      <c r="L32" s="9">
        <f t="shared" si="3"/>
        <v>0</v>
      </c>
      <c r="M32" s="9">
        <v>0</v>
      </c>
      <c r="N32" s="9">
        <v>1000</v>
      </c>
      <c r="O32" s="9">
        <f t="shared" si="4"/>
        <v>0</v>
      </c>
      <c r="P32" s="9">
        <v>0</v>
      </c>
      <c r="Q32" s="9">
        <v>1000</v>
      </c>
      <c r="R32" s="9">
        <f t="shared" si="5"/>
        <v>0</v>
      </c>
      <c r="S32" s="9">
        <v>0</v>
      </c>
      <c r="T32" s="9">
        <v>1000</v>
      </c>
      <c r="U32" s="92">
        <f t="shared" si="6"/>
        <v>0</v>
      </c>
      <c r="V32" s="86">
        <f t="shared" si="0"/>
        <v>0</v>
      </c>
      <c r="W32" s="9">
        <v>1000</v>
      </c>
      <c r="X32" s="92">
        <f t="shared" si="21"/>
        <v>0</v>
      </c>
      <c r="Y32" s="77">
        <v>0</v>
      </c>
      <c r="Z32" s="9">
        <v>1000</v>
      </c>
      <c r="AA32" s="9">
        <f t="shared" si="7"/>
        <v>0</v>
      </c>
      <c r="AB32" s="9">
        <v>0</v>
      </c>
      <c r="AC32" s="9">
        <v>1000</v>
      </c>
      <c r="AD32" s="9">
        <f t="shared" si="8"/>
        <v>0</v>
      </c>
      <c r="AE32" s="9">
        <v>0</v>
      </c>
      <c r="AF32" s="9">
        <v>1000</v>
      </c>
      <c r="AG32" s="9">
        <f t="shared" si="9"/>
        <v>0</v>
      </c>
      <c r="AH32" s="9">
        <v>0</v>
      </c>
      <c r="AI32" s="9">
        <v>1000</v>
      </c>
      <c r="AJ32" s="9">
        <f t="shared" si="10"/>
        <v>0</v>
      </c>
      <c r="AK32" s="9">
        <v>0</v>
      </c>
      <c r="AL32" s="9">
        <v>1000</v>
      </c>
      <c r="AM32" s="9">
        <f t="shared" si="11"/>
        <v>0</v>
      </c>
      <c r="AN32" s="9">
        <v>0</v>
      </c>
      <c r="AO32" s="9">
        <v>1000</v>
      </c>
      <c r="AP32" s="92">
        <f t="shared" si="12"/>
        <v>0</v>
      </c>
      <c r="AQ32" s="86">
        <f t="shared" si="13"/>
        <v>0</v>
      </c>
      <c r="AR32" s="9">
        <v>1000</v>
      </c>
      <c r="AS32" s="92">
        <f t="shared" si="14"/>
        <v>0</v>
      </c>
      <c r="AT32" s="86">
        <f t="shared" si="15"/>
        <v>0</v>
      </c>
      <c r="AU32" s="9">
        <v>1000</v>
      </c>
      <c r="AV32" s="92">
        <f t="shared" si="16"/>
        <v>0</v>
      </c>
      <c r="AW32" s="60">
        <v>0</v>
      </c>
      <c r="AX32" s="60">
        <v>1000</v>
      </c>
      <c r="AY32" s="60">
        <f t="shared" si="17"/>
        <v>0</v>
      </c>
      <c r="AZ32" s="60">
        <v>0</v>
      </c>
      <c r="BA32" s="60">
        <v>1000</v>
      </c>
      <c r="BB32" s="60">
        <f t="shared" si="18"/>
        <v>0</v>
      </c>
      <c r="BC32" s="60">
        <v>0</v>
      </c>
      <c r="BD32" s="60">
        <v>1000</v>
      </c>
      <c r="BE32" s="60">
        <f t="shared" si="19"/>
        <v>0</v>
      </c>
      <c r="BF32" s="60">
        <v>0</v>
      </c>
      <c r="BG32" s="60">
        <v>1000</v>
      </c>
      <c r="BH32" s="60">
        <f t="shared" si="20"/>
        <v>0</v>
      </c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</row>
    <row r="33" spans="1:78" s="5" customFormat="1" ht="20.100000000000001" customHeight="1">
      <c r="A33" s="11">
        <v>27</v>
      </c>
      <c r="B33" s="6">
        <v>51499</v>
      </c>
      <c r="C33" s="73" t="s">
        <v>23</v>
      </c>
      <c r="D33" s="9">
        <v>0</v>
      </c>
      <c r="E33" s="9">
        <v>1000</v>
      </c>
      <c r="F33" s="9">
        <f t="shared" si="1"/>
        <v>0</v>
      </c>
      <c r="G33" s="9">
        <v>0</v>
      </c>
      <c r="H33" s="9">
        <v>1000</v>
      </c>
      <c r="I33" s="9">
        <f t="shared" si="2"/>
        <v>0</v>
      </c>
      <c r="J33" s="9">
        <v>0</v>
      </c>
      <c r="K33" s="9">
        <v>1000</v>
      </c>
      <c r="L33" s="9">
        <f t="shared" si="3"/>
        <v>0</v>
      </c>
      <c r="M33" s="9">
        <v>0</v>
      </c>
      <c r="N33" s="9">
        <v>1000</v>
      </c>
      <c r="O33" s="9">
        <f t="shared" si="4"/>
        <v>0</v>
      </c>
      <c r="P33" s="9">
        <v>0</v>
      </c>
      <c r="Q33" s="9">
        <v>1000</v>
      </c>
      <c r="R33" s="9">
        <f t="shared" si="5"/>
        <v>0</v>
      </c>
      <c r="S33" s="9">
        <v>0</v>
      </c>
      <c r="T33" s="9">
        <v>1000</v>
      </c>
      <c r="U33" s="92">
        <f t="shared" si="6"/>
        <v>0</v>
      </c>
      <c r="V33" s="86">
        <f t="shared" si="0"/>
        <v>0</v>
      </c>
      <c r="W33" s="9">
        <v>1000</v>
      </c>
      <c r="X33" s="92">
        <f t="shared" si="21"/>
        <v>0</v>
      </c>
      <c r="Y33" s="77">
        <v>0</v>
      </c>
      <c r="Z33" s="9">
        <v>1000</v>
      </c>
      <c r="AA33" s="9">
        <f t="shared" si="7"/>
        <v>0</v>
      </c>
      <c r="AB33" s="9">
        <v>0</v>
      </c>
      <c r="AC33" s="9">
        <v>1000</v>
      </c>
      <c r="AD33" s="9">
        <f t="shared" si="8"/>
        <v>0</v>
      </c>
      <c r="AE33" s="9">
        <v>0</v>
      </c>
      <c r="AF33" s="9">
        <v>1000</v>
      </c>
      <c r="AG33" s="9">
        <f t="shared" si="9"/>
        <v>0</v>
      </c>
      <c r="AH33" s="9">
        <v>0</v>
      </c>
      <c r="AI33" s="9">
        <v>1000</v>
      </c>
      <c r="AJ33" s="9">
        <f t="shared" si="10"/>
        <v>0</v>
      </c>
      <c r="AK33" s="9">
        <v>0</v>
      </c>
      <c r="AL33" s="9">
        <v>1000</v>
      </c>
      <c r="AM33" s="9">
        <f t="shared" si="11"/>
        <v>0</v>
      </c>
      <c r="AN33" s="9">
        <v>0</v>
      </c>
      <c r="AO33" s="9">
        <v>1000</v>
      </c>
      <c r="AP33" s="92">
        <f t="shared" si="12"/>
        <v>0</v>
      </c>
      <c r="AQ33" s="86">
        <f t="shared" si="13"/>
        <v>0</v>
      </c>
      <c r="AR33" s="9">
        <v>1000</v>
      </c>
      <c r="AS33" s="92">
        <f t="shared" si="14"/>
        <v>0</v>
      </c>
      <c r="AT33" s="86">
        <f t="shared" si="15"/>
        <v>0</v>
      </c>
      <c r="AU33" s="9">
        <v>1000</v>
      </c>
      <c r="AV33" s="92">
        <f t="shared" si="16"/>
        <v>0</v>
      </c>
      <c r="AW33" s="60">
        <v>0</v>
      </c>
      <c r="AX33" s="60">
        <v>1000</v>
      </c>
      <c r="AY33" s="60">
        <f t="shared" si="17"/>
        <v>0</v>
      </c>
      <c r="AZ33" s="60">
        <v>0</v>
      </c>
      <c r="BA33" s="60">
        <v>1000</v>
      </c>
      <c r="BB33" s="60">
        <f t="shared" si="18"/>
        <v>0</v>
      </c>
      <c r="BC33" s="60">
        <v>0</v>
      </c>
      <c r="BD33" s="60">
        <v>1000</v>
      </c>
      <c r="BE33" s="60">
        <f t="shared" si="19"/>
        <v>0</v>
      </c>
      <c r="BF33" s="60">
        <v>0</v>
      </c>
      <c r="BG33" s="60">
        <v>1000</v>
      </c>
      <c r="BH33" s="60">
        <f t="shared" si="20"/>
        <v>0</v>
      </c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</row>
    <row r="34" spans="1:78" s="5" customFormat="1" ht="20.100000000000001" customHeight="1">
      <c r="A34" s="12">
        <v>28</v>
      </c>
      <c r="B34" s="6">
        <v>51601</v>
      </c>
      <c r="C34" s="73" t="s">
        <v>24</v>
      </c>
      <c r="D34" s="9">
        <v>0</v>
      </c>
      <c r="E34" s="9">
        <v>1000</v>
      </c>
      <c r="F34" s="9">
        <f t="shared" si="1"/>
        <v>0</v>
      </c>
      <c r="G34" s="9">
        <v>0</v>
      </c>
      <c r="H34" s="9">
        <v>1000</v>
      </c>
      <c r="I34" s="9">
        <f t="shared" si="2"/>
        <v>0</v>
      </c>
      <c r="J34" s="9">
        <v>0</v>
      </c>
      <c r="K34" s="9">
        <v>1000</v>
      </c>
      <c r="L34" s="9">
        <f t="shared" si="3"/>
        <v>0</v>
      </c>
      <c r="M34" s="9">
        <v>0</v>
      </c>
      <c r="N34" s="9">
        <v>1000</v>
      </c>
      <c r="O34" s="9">
        <f t="shared" si="4"/>
        <v>0</v>
      </c>
      <c r="P34" s="9">
        <v>0</v>
      </c>
      <c r="Q34" s="9">
        <v>1000</v>
      </c>
      <c r="R34" s="9">
        <f t="shared" si="5"/>
        <v>0</v>
      </c>
      <c r="S34" s="9">
        <v>0</v>
      </c>
      <c r="T34" s="9">
        <v>1000</v>
      </c>
      <c r="U34" s="92">
        <f t="shared" si="6"/>
        <v>0</v>
      </c>
      <c r="V34" s="86">
        <f t="shared" si="0"/>
        <v>0</v>
      </c>
      <c r="W34" s="9">
        <v>1000</v>
      </c>
      <c r="X34" s="92">
        <f t="shared" si="21"/>
        <v>0</v>
      </c>
      <c r="Y34" s="77">
        <v>0</v>
      </c>
      <c r="Z34" s="9">
        <v>1000</v>
      </c>
      <c r="AA34" s="9">
        <f t="shared" si="7"/>
        <v>0</v>
      </c>
      <c r="AB34" s="9">
        <v>0</v>
      </c>
      <c r="AC34" s="9">
        <v>1000</v>
      </c>
      <c r="AD34" s="9">
        <f t="shared" si="8"/>
        <v>0</v>
      </c>
      <c r="AE34" s="9">
        <v>0</v>
      </c>
      <c r="AF34" s="9">
        <v>1000</v>
      </c>
      <c r="AG34" s="9">
        <f t="shared" si="9"/>
        <v>0</v>
      </c>
      <c r="AH34" s="9">
        <v>0</v>
      </c>
      <c r="AI34" s="9">
        <v>1000</v>
      </c>
      <c r="AJ34" s="9">
        <f t="shared" si="10"/>
        <v>0</v>
      </c>
      <c r="AK34" s="9">
        <v>0</v>
      </c>
      <c r="AL34" s="9">
        <v>1000</v>
      </c>
      <c r="AM34" s="9">
        <f t="shared" si="11"/>
        <v>0</v>
      </c>
      <c r="AN34" s="9">
        <v>0</v>
      </c>
      <c r="AO34" s="9">
        <v>1000</v>
      </c>
      <c r="AP34" s="92">
        <f t="shared" si="12"/>
        <v>0</v>
      </c>
      <c r="AQ34" s="86">
        <f t="shared" si="13"/>
        <v>0</v>
      </c>
      <c r="AR34" s="9">
        <v>1000</v>
      </c>
      <c r="AS34" s="92">
        <f t="shared" si="14"/>
        <v>0</v>
      </c>
      <c r="AT34" s="86">
        <f t="shared" si="15"/>
        <v>0</v>
      </c>
      <c r="AU34" s="9">
        <v>1000</v>
      </c>
      <c r="AV34" s="92">
        <f t="shared" si="16"/>
        <v>0</v>
      </c>
      <c r="AW34" s="60">
        <v>0</v>
      </c>
      <c r="AX34" s="60">
        <v>1000</v>
      </c>
      <c r="AY34" s="60">
        <f t="shared" si="17"/>
        <v>0</v>
      </c>
      <c r="AZ34" s="60">
        <v>0</v>
      </c>
      <c r="BA34" s="60">
        <v>1000</v>
      </c>
      <c r="BB34" s="60">
        <f t="shared" si="18"/>
        <v>0</v>
      </c>
      <c r="BC34" s="60">
        <v>0</v>
      </c>
      <c r="BD34" s="60">
        <v>1000</v>
      </c>
      <c r="BE34" s="60">
        <f t="shared" si="19"/>
        <v>0</v>
      </c>
      <c r="BF34" s="60">
        <v>0</v>
      </c>
      <c r="BG34" s="60">
        <v>1000</v>
      </c>
      <c r="BH34" s="60">
        <f t="shared" si="20"/>
        <v>0</v>
      </c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</row>
    <row r="35" spans="1:78" s="5" customFormat="1" ht="20.100000000000001" customHeight="1">
      <c r="A35" s="11">
        <v>29</v>
      </c>
      <c r="B35" s="6">
        <v>51602</v>
      </c>
      <c r="C35" s="73" t="s">
        <v>25</v>
      </c>
      <c r="D35" s="9">
        <v>0</v>
      </c>
      <c r="E35" s="9">
        <v>1000</v>
      </c>
      <c r="F35" s="9">
        <f t="shared" si="1"/>
        <v>0</v>
      </c>
      <c r="G35" s="9">
        <v>0</v>
      </c>
      <c r="H35" s="9">
        <v>1000</v>
      </c>
      <c r="I35" s="9">
        <f t="shared" si="2"/>
        <v>0</v>
      </c>
      <c r="J35" s="9">
        <v>0</v>
      </c>
      <c r="K35" s="9">
        <v>1000</v>
      </c>
      <c r="L35" s="9">
        <f t="shared" si="3"/>
        <v>0</v>
      </c>
      <c r="M35" s="9">
        <v>0</v>
      </c>
      <c r="N35" s="9">
        <v>1000</v>
      </c>
      <c r="O35" s="9">
        <f t="shared" si="4"/>
        <v>0</v>
      </c>
      <c r="P35" s="9">
        <v>0</v>
      </c>
      <c r="Q35" s="9">
        <v>1000</v>
      </c>
      <c r="R35" s="9">
        <f t="shared" si="5"/>
        <v>0</v>
      </c>
      <c r="S35" s="9">
        <v>0</v>
      </c>
      <c r="T35" s="9">
        <v>1000</v>
      </c>
      <c r="U35" s="92">
        <f t="shared" si="6"/>
        <v>0</v>
      </c>
      <c r="V35" s="86">
        <f t="shared" si="0"/>
        <v>0</v>
      </c>
      <c r="W35" s="9">
        <v>1000</v>
      </c>
      <c r="X35" s="92">
        <f t="shared" si="21"/>
        <v>0</v>
      </c>
      <c r="Y35" s="77">
        <v>0</v>
      </c>
      <c r="Z35" s="9">
        <v>1000</v>
      </c>
      <c r="AA35" s="9">
        <f t="shared" si="7"/>
        <v>0</v>
      </c>
      <c r="AB35" s="9">
        <v>0</v>
      </c>
      <c r="AC35" s="9">
        <v>1000</v>
      </c>
      <c r="AD35" s="9">
        <f t="shared" si="8"/>
        <v>0</v>
      </c>
      <c r="AE35" s="9">
        <v>0</v>
      </c>
      <c r="AF35" s="9">
        <v>1000</v>
      </c>
      <c r="AG35" s="9">
        <f t="shared" si="9"/>
        <v>0</v>
      </c>
      <c r="AH35" s="9">
        <v>0</v>
      </c>
      <c r="AI35" s="9">
        <v>1000</v>
      </c>
      <c r="AJ35" s="9">
        <f t="shared" si="10"/>
        <v>0</v>
      </c>
      <c r="AK35" s="9">
        <v>0</v>
      </c>
      <c r="AL35" s="9">
        <v>1000</v>
      </c>
      <c r="AM35" s="9">
        <f t="shared" si="11"/>
        <v>0</v>
      </c>
      <c r="AN35" s="9">
        <v>0</v>
      </c>
      <c r="AO35" s="9">
        <v>1000</v>
      </c>
      <c r="AP35" s="92">
        <f t="shared" si="12"/>
        <v>0</v>
      </c>
      <c r="AQ35" s="86">
        <f t="shared" si="13"/>
        <v>0</v>
      </c>
      <c r="AR35" s="9">
        <v>1000</v>
      </c>
      <c r="AS35" s="92">
        <f t="shared" si="14"/>
        <v>0</v>
      </c>
      <c r="AT35" s="86">
        <f t="shared" si="15"/>
        <v>0</v>
      </c>
      <c r="AU35" s="9">
        <v>1000</v>
      </c>
      <c r="AV35" s="92">
        <f t="shared" si="16"/>
        <v>0</v>
      </c>
      <c r="AW35" s="60">
        <v>0</v>
      </c>
      <c r="AX35" s="60">
        <v>1000</v>
      </c>
      <c r="AY35" s="60">
        <f t="shared" si="17"/>
        <v>0</v>
      </c>
      <c r="AZ35" s="60">
        <v>0</v>
      </c>
      <c r="BA35" s="60">
        <v>1000</v>
      </c>
      <c r="BB35" s="60">
        <f t="shared" si="18"/>
        <v>0</v>
      </c>
      <c r="BC35" s="60">
        <v>0</v>
      </c>
      <c r="BD35" s="60">
        <v>1000</v>
      </c>
      <c r="BE35" s="60">
        <f t="shared" si="19"/>
        <v>0</v>
      </c>
      <c r="BF35" s="60">
        <v>0</v>
      </c>
      <c r="BG35" s="60">
        <v>1000</v>
      </c>
      <c r="BH35" s="60">
        <f t="shared" si="20"/>
        <v>0</v>
      </c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</row>
    <row r="36" spans="1:78" s="5" customFormat="1" ht="20.100000000000001" customHeight="1">
      <c r="A36" s="12">
        <v>30</v>
      </c>
      <c r="B36" s="6">
        <v>51603</v>
      </c>
      <c r="C36" s="73" t="s">
        <v>26</v>
      </c>
      <c r="D36" s="9">
        <v>0</v>
      </c>
      <c r="E36" s="9">
        <v>1000</v>
      </c>
      <c r="F36" s="9">
        <f t="shared" si="1"/>
        <v>0</v>
      </c>
      <c r="G36" s="9">
        <v>0</v>
      </c>
      <c r="H36" s="9">
        <v>1000</v>
      </c>
      <c r="I36" s="9">
        <f t="shared" si="2"/>
        <v>0</v>
      </c>
      <c r="J36" s="9">
        <v>0</v>
      </c>
      <c r="K36" s="9">
        <v>1000</v>
      </c>
      <c r="L36" s="9">
        <f t="shared" si="3"/>
        <v>0</v>
      </c>
      <c r="M36" s="9">
        <v>0</v>
      </c>
      <c r="N36" s="9">
        <v>1000</v>
      </c>
      <c r="O36" s="9">
        <f t="shared" si="4"/>
        <v>0</v>
      </c>
      <c r="P36" s="9">
        <v>0</v>
      </c>
      <c r="Q36" s="9">
        <v>1000</v>
      </c>
      <c r="R36" s="9">
        <f t="shared" si="5"/>
        <v>0</v>
      </c>
      <c r="S36" s="9">
        <v>0</v>
      </c>
      <c r="T36" s="9">
        <v>1000</v>
      </c>
      <c r="U36" s="92">
        <f t="shared" si="6"/>
        <v>0</v>
      </c>
      <c r="V36" s="86">
        <f t="shared" si="0"/>
        <v>0</v>
      </c>
      <c r="W36" s="9">
        <v>1000</v>
      </c>
      <c r="X36" s="92">
        <f t="shared" si="21"/>
        <v>0</v>
      </c>
      <c r="Y36" s="77">
        <v>0</v>
      </c>
      <c r="Z36" s="9">
        <v>1000</v>
      </c>
      <c r="AA36" s="9">
        <f t="shared" si="7"/>
        <v>0</v>
      </c>
      <c r="AB36" s="9">
        <v>0</v>
      </c>
      <c r="AC36" s="9">
        <v>1000</v>
      </c>
      <c r="AD36" s="9">
        <f t="shared" si="8"/>
        <v>0</v>
      </c>
      <c r="AE36" s="9">
        <v>0</v>
      </c>
      <c r="AF36" s="9">
        <v>1000</v>
      </c>
      <c r="AG36" s="9">
        <f t="shared" si="9"/>
        <v>0</v>
      </c>
      <c r="AH36" s="9">
        <v>0</v>
      </c>
      <c r="AI36" s="9">
        <v>1000</v>
      </c>
      <c r="AJ36" s="9">
        <f t="shared" si="10"/>
        <v>0</v>
      </c>
      <c r="AK36" s="9">
        <v>0</v>
      </c>
      <c r="AL36" s="9">
        <v>1000</v>
      </c>
      <c r="AM36" s="9">
        <f t="shared" si="11"/>
        <v>0</v>
      </c>
      <c r="AN36" s="9">
        <v>0</v>
      </c>
      <c r="AO36" s="9">
        <v>1000</v>
      </c>
      <c r="AP36" s="92">
        <f t="shared" si="12"/>
        <v>0</v>
      </c>
      <c r="AQ36" s="86">
        <f t="shared" si="13"/>
        <v>0</v>
      </c>
      <c r="AR36" s="9">
        <v>1000</v>
      </c>
      <c r="AS36" s="92">
        <f t="shared" si="14"/>
        <v>0</v>
      </c>
      <c r="AT36" s="86">
        <f t="shared" si="15"/>
        <v>0</v>
      </c>
      <c r="AU36" s="9">
        <v>1000</v>
      </c>
      <c r="AV36" s="92">
        <f t="shared" si="16"/>
        <v>0</v>
      </c>
      <c r="AW36" s="60">
        <v>0</v>
      </c>
      <c r="AX36" s="60">
        <v>1000</v>
      </c>
      <c r="AY36" s="60">
        <f t="shared" si="17"/>
        <v>0</v>
      </c>
      <c r="AZ36" s="60">
        <v>0</v>
      </c>
      <c r="BA36" s="60">
        <v>1000</v>
      </c>
      <c r="BB36" s="60">
        <f t="shared" si="18"/>
        <v>0</v>
      </c>
      <c r="BC36" s="60">
        <v>0</v>
      </c>
      <c r="BD36" s="60">
        <v>1000</v>
      </c>
      <c r="BE36" s="60">
        <f t="shared" si="19"/>
        <v>0</v>
      </c>
      <c r="BF36" s="60">
        <v>0</v>
      </c>
      <c r="BG36" s="60">
        <v>1000</v>
      </c>
      <c r="BH36" s="60">
        <f t="shared" si="20"/>
        <v>0</v>
      </c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</row>
    <row r="37" spans="1:78" s="5" customFormat="1" ht="20.100000000000001" customHeight="1">
      <c r="A37" s="11">
        <v>31</v>
      </c>
      <c r="B37" s="6">
        <v>51604</v>
      </c>
      <c r="C37" s="73" t="s">
        <v>27</v>
      </c>
      <c r="D37" s="9">
        <v>0</v>
      </c>
      <c r="E37" s="9">
        <v>1000</v>
      </c>
      <c r="F37" s="9">
        <f t="shared" si="1"/>
        <v>0</v>
      </c>
      <c r="G37" s="9">
        <v>0</v>
      </c>
      <c r="H37" s="9">
        <v>1000</v>
      </c>
      <c r="I37" s="9">
        <f t="shared" si="2"/>
        <v>0</v>
      </c>
      <c r="J37" s="9">
        <v>0</v>
      </c>
      <c r="K37" s="9">
        <v>1000</v>
      </c>
      <c r="L37" s="9">
        <f t="shared" si="3"/>
        <v>0</v>
      </c>
      <c r="M37" s="9">
        <v>0</v>
      </c>
      <c r="N37" s="9">
        <v>1000</v>
      </c>
      <c r="O37" s="9">
        <f t="shared" si="4"/>
        <v>0</v>
      </c>
      <c r="P37" s="9">
        <v>0</v>
      </c>
      <c r="Q37" s="9">
        <v>1000</v>
      </c>
      <c r="R37" s="9">
        <f t="shared" si="5"/>
        <v>0</v>
      </c>
      <c r="S37" s="9">
        <v>0</v>
      </c>
      <c r="T37" s="9">
        <v>1000</v>
      </c>
      <c r="U37" s="92">
        <f t="shared" si="6"/>
        <v>0</v>
      </c>
      <c r="V37" s="86">
        <f t="shared" si="0"/>
        <v>0</v>
      </c>
      <c r="W37" s="9">
        <v>1000</v>
      </c>
      <c r="X37" s="92">
        <f t="shared" si="21"/>
        <v>0</v>
      </c>
      <c r="Y37" s="77">
        <v>0</v>
      </c>
      <c r="Z37" s="9">
        <v>1000</v>
      </c>
      <c r="AA37" s="9">
        <f t="shared" si="7"/>
        <v>0</v>
      </c>
      <c r="AB37" s="9">
        <v>0</v>
      </c>
      <c r="AC37" s="9">
        <v>1000</v>
      </c>
      <c r="AD37" s="9">
        <f t="shared" si="8"/>
        <v>0</v>
      </c>
      <c r="AE37" s="9">
        <v>0</v>
      </c>
      <c r="AF37" s="9">
        <v>1000</v>
      </c>
      <c r="AG37" s="9">
        <f t="shared" si="9"/>
        <v>0</v>
      </c>
      <c r="AH37" s="9">
        <v>0</v>
      </c>
      <c r="AI37" s="9">
        <v>1000</v>
      </c>
      <c r="AJ37" s="9">
        <f t="shared" si="10"/>
        <v>0</v>
      </c>
      <c r="AK37" s="9">
        <v>0</v>
      </c>
      <c r="AL37" s="9">
        <v>1000</v>
      </c>
      <c r="AM37" s="9">
        <f t="shared" si="11"/>
        <v>0</v>
      </c>
      <c r="AN37" s="9">
        <v>0</v>
      </c>
      <c r="AO37" s="9">
        <v>1000</v>
      </c>
      <c r="AP37" s="92">
        <f t="shared" si="12"/>
        <v>0</v>
      </c>
      <c r="AQ37" s="86">
        <f t="shared" si="13"/>
        <v>0</v>
      </c>
      <c r="AR37" s="9">
        <v>1000</v>
      </c>
      <c r="AS37" s="92">
        <f t="shared" si="14"/>
        <v>0</v>
      </c>
      <c r="AT37" s="86">
        <f t="shared" si="15"/>
        <v>0</v>
      </c>
      <c r="AU37" s="9">
        <v>1000</v>
      </c>
      <c r="AV37" s="92">
        <f t="shared" si="16"/>
        <v>0</v>
      </c>
      <c r="AW37" s="60">
        <v>0</v>
      </c>
      <c r="AX37" s="60">
        <v>1000</v>
      </c>
      <c r="AY37" s="60">
        <f t="shared" si="17"/>
        <v>0</v>
      </c>
      <c r="AZ37" s="60">
        <v>0</v>
      </c>
      <c r="BA37" s="60">
        <v>1000</v>
      </c>
      <c r="BB37" s="60">
        <f t="shared" si="18"/>
        <v>0</v>
      </c>
      <c r="BC37" s="60">
        <v>0</v>
      </c>
      <c r="BD37" s="60">
        <v>1000</v>
      </c>
      <c r="BE37" s="60">
        <f t="shared" si="19"/>
        <v>0</v>
      </c>
      <c r="BF37" s="60">
        <v>0</v>
      </c>
      <c r="BG37" s="60">
        <v>1000</v>
      </c>
      <c r="BH37" s="60">
        <f t="shared" si="20"/>
        <v>0</v>
      </c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</row>
    <row r="38" spans="1:78" s="5" customFormat="1" ht="20.100000000000001" customHeight="1">
      <c r="A38" s="12">
        <v>32</v>
      </c>
      <c r="B38" s="6">
        <v>51605</v>
      </c>
      <c r="C38" s="73" t="s">
        <v>28</v>
      </c>
      <c r="D38" s="9">
        <v>0</v>
      </c>
      <c r="E38" s="9">
        <v>1000</v>
      </c>
      <c r="F38" s="9">
        <f t="shared" si="1"/>
        <v>0</v>
      </c>
      <c r="G38" s="9">
        <v>0</v>
      </c>
      <c r="H38" s="9">
        <v>1000</v>
      </c>
      <c r="I38" s="9">
        <f t="shared" si="2"/>
        <v>0</v>
      </c>
      <c r="J38" s="9">
        <v>0</v>
      </c>
      <c r="K38" s="9">
        <v>1000</v>
      </c>
      <c r="L38" s="9">
        <f t="shared" si="3"/>
        <v>0</v>
      </c>
      <c r="M38" s="9">
        <v>0</v>
      </c>
      <c r="N38" s="9">
        <v>1000</v>
      </c>
      <c r="O38" s="9">
        <f t="shared" si="4"/>
        <v>0</v>
      </c>
      <c r="P38" s="9">
        <v>0</v>
      </c>
      <c r="Q38" s="9">
        <v>1000</v>
      </c>
      <c r="R38" s="9">
        <f t="shared" si="5"/>
        <v>0</v>
      </c>
      <c r="S38" s="9">
        <v>0</v>
      </c>
      <c r="T38" s="9">
        <v>1000</v>
      </c>
      <c r="U38" s="92">
        <f t="shared" si="6"/>
        <v>0</v>
      </c>
      <c r="V38" s="86">
        <f t="shared" si="0"/>
        <v>0</v>
      </c>
      <c r="W38" s="9">
        <v>1000</v>
      </c>
      <c r="X38" s="92">
        <f t="shared" si="21"/>
        <v>0</v>
      </c>
      <c r="Y38" s="77">
        <v>0</v>
      </c>
      <c r="Z38" s="9">
        <v>1000</v>
      </c>
      <c r="AA38" s="9">
        <f t="shared" si="7"/>
        <v>0</v>
      </c>
      <c r="AB38" s="9">
        <v>0</v>
      </c>
      <c r="AC38" s="9">
        <v>1000</v>
      </c>
      <c r="AD38" s="9">
        <f t="shared" si="8"/>
        <v>0</v>
      </c>
      <c r="AE38" s="9">
        <v>0</v>
      </c>
      <c r="AF38" s="9">
        <v>1000</v>
      </c>
      <c r="AG38" s="9">
        <f t="shared" si="9"/>
        <v>0</v>
      </c>
      <c r="AH38" s="9">
        <v>0</v>
      </c>
      <c r="AI38" s="9">
        <v>1000</v>
      </c>
      <c r="AJ38" s="9">
        <f t="shared" si="10"/>
        <v>0</v>
      </c>
      <c r="AK38" s="9">
        <v>0</v>
      </c>
      <c r="AL38" s="9">
        <v>1000</v>
      </c>
      <c r="AM38" s="9">
        <f t="shared" si="11"/>
        <v>0</v>
      </c>
      <c r="AN38" s="9">
        <v>0</v>
      </c>
      <c r="AO38" s="9">
        <v>1000</v>
      </c>
      <c r="AP38" s="92">
        <f t="shared" si="12"/>
        <v>0</v>
      </c>
      <c r="AQ38" s="86">
        <f t="shared" si="13"/>
        <v>0</v>
      </c>
      <c r="AR38" s="9">
        <v>1000</v>
      </c>
      <c r="AS38" s="92">
        <f t="shared" si="14"/>
        <v>0</v>
      </c>
      <c r="AT38" s="86">
        <f t="shared" si="15"/>
        <v>0</v>
      </c>
      <c r="AU38" s="9">
        <v>1000</v>
      </c>
      <c r="AV38" s="92">
        <f t="shared" si="16"/>
        <v>0</v>
      </c>
      <c r="AW38" s="60">
        <v>0</v>
      </c>
      <c r="AX38" s="60">
        <v>1000</v>
      </c>
      <c r="AY38" s="60">
        <f t="shared" si="17"/>
        <v>0</v>
      </c>
      <c r="AZ38" s="60">
        <v>0</v>
      </c>
      <c r="BA38" s="60">
        <v>1000</v>
      </c>
      <c r="BB38" s="60">
        <f t="shared" si="18"/>
        <v>0</v>
      </c>
      <c r="BC38" s="60">
        <v>0</v>
      </c>
      <c r="BD38" s="60">
        <v>1000</v>
      </c>
      <c r="BE38" s="60">
        <f t="shared" si="19"/>
        <v>0</v>
      </c>
      <c r="BF38" s="60">
        <v>0</v>
      </c>
      <c r="BG38" s="60">
        <v>1000</v>
      </c>
      <c r="BH38" s="60">
        <f t="shared" si="20"/>
        <v>0</v>
      </c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</row>
    <row r="39" spans="1:78" s="5" customFormat="1" ht="20.100000000000001" customHeight="1">
      <c r="A39" s="11">
        <v>33</v>
      </c>
      <c r="B39" s="6">
        <v>51606</v>
      </c>
      <c r="C39" s="73" t="s">
        <v>29</v>
      </c>
      <c r="D39" s="9">
        <v>0</v>
      </c>
      <c r="E39" s="9">
        <v>1000</v>
      </c>
      <c r="F39" s="9">
        <f t="shared" si="1"/>
        <v>0</v>
      </c>
      <c r="G39" s="9">
        <v>0</v>
      </c>
      <c r="H39" s="9">
        <v>1000</v>
      </c>
      <c r="I39" s="9">
        <f t="shared" si="2"/>
        <v>0</v>
      </c>
      <c r="J39" s="9">
        <v>0</v>
      </c>
      <c r="K39" s="9">
        <v>1000</v>
      </c>
      <c r="L39" s="9">
        <f t="shared" si="3"/>
        <v>0</v>
      </c>
      <c r="M39" s="9">
        <v>0</v>
      </c>
      <c r="N39" s="9">
        <v>1000</v>
      </c>
      <c r="O39" s="9">
        <f t="shared" si="4"/>
        <v>0</v>
      </c>
      <c r="P39" s="9">
        <v>0</v>
      </c>
      <c r="Q39" s="9">
        <v>1000</v>
      </c>
      <c r="R39" s="9">
        <f t="shared" si="5"/>
        <v>0</v>
      </c>
      <c r="S39" s="9">
        <v>0</v>
      </c>
      <c r="T39" s="9">
        <v>1000</v>
      </c>
      <c r="U39" s="92">
        <f t="shared" si="6"/>
        <v>0</v>
      </c>
      <c r="V39" s="86">
        <f t="shared" si="0"/>
        <v>0</v>
      </c>
      <c r="W39" s="9">
        <v>1000</v>
      </c>
      <c r="X39" s="92">
        <f t="shared" si="21"/>
        <v>0</v>
      </c>
      <c r="Y39" s="77">
        <v>0</v>
      </c>
      <c r="Z39" s="9">
        <v>1000</v>
      </c>
      <c r="AA39" s="9">
        <f t="shared" si="7"/>
        <v>0</v>
      </c>
      <c r="AB39" s="9">
        <v>0</v>
      </c>
      <c r="AC39" s="9">
        <v>1000</v>
      </c>
      <c r="AD39" s="9">
        <f t="shared" si="8"/>
        <v>0</v>
      </c>
      <c r="AE39" s="9">
        <v>0</v>
      </c>
      <c r="AF39" s="9">
        <v>1000</v>
      </c>
      <c r="AG39" s="9">
        <f t="shared" si="9"/>
        <v>0</v>
      </c>
      <c r="AH39" s="9">
        <v>0</v>
      </c>
      <c r="AI39" s="9">
        <v>1000</v>
      </c>
      <c r="AJ39" s="9">
        <f t="shared" si="10"/>
        <v>0</v>
      </c>
      <c r="AK39" s="9">
        <v>0</v>
      </c>
      <c r="AL39" s="9">
        <v>1000</v>
      </c>
      <c r="AM39" s="9">
        <f t="shared" si="11"/>
        <v>0</v>
      </c>
      <c r="AN39" s="9">
        <v>0</v>
      </c>
      <c r="AO39" s="9">
        <v>1000</v>
      </c>
      <c r="AP39" s="92">
        <f t="shared" si="12"/>
        <v>0</v>
      </c>
      <c r="AQ39" s="86">
        <f t="shared" si="13"/>
        <v>0</v>
      </c>
      <c r="AR39" s="9">
        <v>1000</v>
      </c>
      <c r="AS39" s="92">
        <f t="shared" si="14"/>
        <v>0</v>
      </c>
      <c r="AT39" s="86">
        <f t="shared" si="15"/>
        <v>0</v>
      </c>
      <c r="AU39" s="9">
        <v>1000</v>
      </c>
      <c r="AV39" s="92">
        <f t="shared" si="16"/>
        <v>0</v>
      </c>
      <c r="AW39" s="60">
        <v>0</v>
      </c>
      <c r="AX39" s="60">
        <v>1000</v>
      </c>
      <c r="AY39" s="60">
        <f t="shared" si="17"/>
        <v>0</v>
      </c>
      <c r="AZ39" s="60">
        <v>0</v>
      </c>
      <c r="BA39" s="60">
        <v>1000</v>
      </c>
      <c r="BB39" s="60">
        <f t="shared" si="18"/>
        <v>0</v>
      </c>
      <c r="BC39" s="60">
        <v>0</v>
      </c>
      <c r="BD39" s="60">
        <v>1000</v>
      </c>
      <c r="BE39" s="60">
        <f t="shared" si="19"/>
        <v>0</v>
      </c>
      <c r="BF39" s="60">
        <v>0</v>
      </c>
      <c r="BG39" s="60">
        <v>1000</v>
      </c>
      <c r="BH39" s="60">
        <f t="shared" si="20"/>
        <v>0</v>
      </c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</row>
    <row r="40" spans="1:78" s="5" customFormat="1" ht="20.100000000000001" customHeight="1">
      <c r="A40" s="12">
        <v>34</v>
      </c>
      <c r="B40" s="6">
        <v>51607</v>
      </c>
      <c r="C40" s="73" t="s">
        <v>30</v>
      </c>
      <c r="D40" s="9">
        <v>0</v>
      </c>
      <c r="E40" s="9">
        <v>1000</v>
      </c>
      <c r="F40" s="9">
        <f t="shared" si="1"/>
        <v>0</v>
      </c>
      <c r="G40" s="9">
        <v>0</v>
      </c>
      <c r="H40" s="9">
        <v>1000</v>
      </c>
      <c r="I40" s="9">
        <f t="shared" si="2"/>
        <v>0</v>
      </c>
      <c r="J40" s="9">
        <v>0</v>
      </c>
      <c r="K40" s="9">
        <v>1000</v>
      </c>
      <c r="L40" s="9">
        <f t="shared" si="3"/>
        <v>0</v>
      </c>
      <c r="M40" s="9">
        <v>0</v>
      </c>
      <c r="N40" s="9">
        <v>1000</v>
      </c>
      <c r="O40" s="9">
        <f t="shared" si="4"/>
        <v>0</v>
      </c>
      <c r="P40" s="9">
        <v>0</v>
      </c>
      <c r="Q40" s="9">
        <v>1000</v>
      </c>
      <c r="R40" s="9">
        <f t="shared" si="5"/>
        <v>0</v>
      </c>
      <c r="S40" s="9">
        <v>0</v>
      </c>
      <c r="T40" s="9">
        <v>1000</v>
      </c>
      <c r="U40" s="92">
        <f t="shared" si="6"/>
        <v>0</v>
      </c>
      <c r="V40" s="86">
        <f t="shared" si="0"/>
        <v>0</v>
      </c>
      <c r="W40" s="9">
        <v>1000</v>
      </c>
      <c r="X40" s="92">
        <f t="shared" si="21"/>
        <v>0</v>
      </c>
      <c r="Y40" s="77">
        <v>0</v>
      </c>
      <c r="Z40" s="9">
        <v>1000</v>
      </c>
      <c r="AA40" s="9">
        <f t="shared" si="7"/>
        <v>0</v>
      </c>
      <c r="AB40" s="9">
        <v>0</v>
      </c>
      <c r="AC40" s="9">
        <v>1000</v>
      </c>
      <c r="AD40" s="9">
        <f t="shared" si="8"/>
        <v>0</v>
      </c>
      <c r="AE40" s="9">
        <v>0</v>
      </c>
      <c r="AF40" s="9">
        <v>1000</v>
      </c>
      <c r="AG40" s="9">
        <f t="shared" si="9"/>
        <v>0</v>
      </c>
      <c r="AH40" s="9">
        <v>0</v>
      </c>
      <c r="AI40" s="9">
        <v>1000</v>
      </c>
      <c r="AJ40" s="9">
        <f t="shared" si="10"/>
        <v>0</v>
      </c>
      <c r="AK40" s="9">
        <v>0</v>
      </c>
      <c r="AL40" s="9">
        <v>1000</v>
      </c>
      <c r="AM40" s="9">
        <f t="shared" si="11"/>
        <v>0</v>
      </c>
      <c r="AN40" s="9">
        <v>0</v>
      </c>
      <c r="AO40" s="9">
        <v>1000</v>
      </c>
      <c r="AP40" s="92">
        <f t="shared" si="12"/>
        <v>0</v>
      </c>
      <c r="AQ40" s="86">
        <f t="shared" si="13"/>
        <v>0</v>
      </c>
      <c r="AR40" s="9">
        <v>1000</v>
      </c>
      <c r="AS40" s="92">
        <f t="shared" si="14"/>
        <v>0</v>
      </c>
      <c r="AT40" s="86">
        <f t="shared" si="15"/>
        <v>0</v>
      </c>
      <c r="AU40" s="9">
        <v>1000</v>
      </c>
      <c r="AV40" s="92">
        <f t="shared" si="16"/>
        <v>0</v>
      </c>
      <c r="AW40" s="60">
        <v>0</v>
      </c>
      <c r="AX40" s="60">
        <v>1000</v>
      </c>
      <c r="AY40" s="60">
        <f t="shared" si="17"/>
        <v>0</v>
      </c>
      <c r="AZ40" s="60">
        <v>0</v>
      </c>
      <c r="BA40" s="60">
        <v>1000</v>
      </c>
      <c r="BB40" s="60">
        <f t="shared" si="18"/>
        <v>0</v>
      </c>
      <c r="BC40" s="60">
        <v>0</v>
      </c>
      <c r="BD40" s="60">
        <v>1000</v>
      </c>
      <c r="BE40" s="60">
        <f t="shared" si="19"/>
        <v>0</v>
      </c>
      <c r="BF40" s="60">
        <v>0</v>
      </c>
      <c r="BG40" s="60">
        <v>1000</v>
      </c>
      <c r="BH40" s="60">
        <f t="shared" si="20"/>
        <v>0</v>
      </c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</row>
    <row r="41" spans="1:78" s="5" customFormat="1" ht="20.100000000000001" customHeight="1">
      <c r="A41" s="11">
        <v>35</v>
      </c>
      <c r="B41" s="6">
        <v>51608</v>
      </c>
      <c r="C41" s="73" t="s">
        <v>31</v>
      </c>
      <c r="D41" s="9">
        <v>0</v>
      </c>
      <c r="E41" s="9">
        <v>1000</v>
      </c>
      <c r="F41" s="9">
        <f t="shared" si="1"/>
        <v>0</v>
      </c>
      <c r="G41" s="9">
        <v>0</v>
      </c>
      <c r="H41" s="9">
        <v>1000</v>
      </c>
      <c r="I41" s="9">
        <f t="shared" si="2"/>
        <v>0</v>
      </c>
      <c r="J41" s="9">
        <v>0</v>
      </c>
      <c r="K41" s="9">
        <v>1000</v>
      </c>
      <c r="L41" s="9">
        <f t="shared" si="3"/>
        <v>0</v>
      </c>
      <c r="M41" s="9">
        <v>0</v>
      </c>
      <c r="N41" s="9">
        <v>1000</v>
      </c>
      <c r="O41" s="9">
        <f t="shared" si="4"/>
        <v>0</v>
      </c>
      <c r="P41" s="9">
        <v>0</v>
      </c>
      <c r="Q41" s="9">
        <v>1000</v>
      </c>
      <c r="R41" s="9">
        <f t="shared" si="5"/>
        <v>0</v>
      </c>
      <c r="S41" s="9">
        <v>0</v>
      </c>
      <c r="T41" s="9">
        <v>1000</v>
      </c>
      <c r="U41" s="92">
        <f t="shared" si="6"/>
        <v>0</v>
      </c>
      <c r="V41" s="86">
        <f t="shared" si="0"/>
        <v>0</v>
      </c>
      <c r="W41" s="9">
        <v>1000</v>
      </c>
      <c r="X41" s="92">
        <f t="shared" si="21"/>
        <v>0</v>
      </c>
      <c r="Y41" s="77">
        <v>0</v>
      </c>
      <c r="Z41" s="9">
        <v>1000</v>
      </c>
      <c r="AA41" s="9">
        <f t="shared" si="7"/>
        <v>0</v>
      </c>
      <c r="AB41" s="9">
        <v>0</v>
      </c>
      <c r="AC41" s="9">
        <v>1000</v>
      </c>
      <c r="AD41" s="9">
        <f t="shared" si="8"/>
        <v>0</v>
      </c>
      <c r="AE41" s="9">
        <v>0</v>
      </c>
      <c r="AF41" s="9">
        <v>1000</v>
      </c>
      <c r="AG41" s="9">
        <f t="shared" si="9"/>
        <v>0</v>
      </c>
      <c r="AH41" s="9">
        <v>0</v>
      </c>
      <c r="AI41" s="9">
        <v>1000</v>
      </c>
      <c r="AJ41" s="9">
        <f t="shared" si="10"/>
        <v>0</v>
      </c>
      <c r="AK41" s="9">
        <v>0</v>
      </c>
      <c r="AL41" s="9">
        <v>1000</v>
      </c>
      <c r="AM41" s="9">
        <f t="shared" si="11"/>
        <v>0</v>
      </c>
      <c r="AN41" s="9">
        <v>0</v>
      </c>
      <c r="AO41" s="9">
        <v>1000</v>
      </c>
      <c r="AP41" s="92">
        <f t="shared" si="12"/>
        <v>0</v>
      </c>
      <c r="AQ41" s="86">
        <f t="shared" si="13"/>
        <v>0</v>
      </c>
      <c r="AR41" s="9">
        <v>1000</v>
      </c>
      <c r="AS41" s="92">
        <f t="shared" si="14"/>
        <v>0</v>
      </c>
      <c r="AT41" s="86">
        <f t="shared" si="15"/>
        <v>0</v>
      </c>
      <c r="AU41" s="9">
        <v>1000</v>
      </c>
      <c r="AV41" s="92">
        <f t="shared" si="16"/>
        <v>0</v>
      </c>
      <c r="AW41" s="60">
        <v>0</v>
      </c>
      <c r="AX41" s="60">
        <v>1000</v>
      </c>
      <c r="AY41" s="60">
        <f t="shared" si="17"/>
        <v>0</v>
      </c>
      <c r="AZ41" s="60">
        <v>0</v>
      </c>
      <c r="BA41" s="60">
        <v>1000</v>
      </c>
      <c r="BB41" s="60">
        <f t="shared" si="18"/>
        <v>0</v>
      </c>
      <c r="BC41" s="60">
        <v>0</v>
      </c>
      <c r="BD41" s="60">
        <v>1000</v>
      </c>
      <c r="BE41" s="60">
        <f t="shared" si="19"/>
        <v>0</v>
      </c>
      <c r="BF41" s="60">
        <v>0</v>
      </c>
      <c r="BG41" s="60">
        <v>1000</v>
      </c>
      <c r="BH41" s="60">
        <f t="shared" si="20"/>
        <v>0</v>
      </c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</row>
    <row r="42" spans="1:78" s="5" customFormat="1" ht="20.100000000000001" customHeight="1">
      <c r="A42" s="12">
        <v>36</v>
      </c>
      <c r="B42" s="6">
        <v>51609</v>
      </c>
      <c r="C42" s="73" t="s">
        <v>89</v>
      </c>
      <c r="D42" s="9">
        <v>0</v>
      </c>
      <c r="E42" s="9">
        <v>1000</v>
      </c>
      <c r="F42" s="9">
        <f t="shared" si="1"/>
        <v>0</v>
      </c>
      <c r="G42" s="9">
        <v>0</v>
      </c>
      <c r="H42" s="9">
        <v>1000</v>
      </c>
      <c r="I42" s="9">
        <f t="shared" si="2"/>
        <v>0</v>
      </c>
      <c r="J42" s="9">
        <v>0</v>
      </c>
      <c r="K42" s="9">
        <v>1000</v>
      </c>
      <c r="L42" s="9">
        <f t="shared" si="3"/>
        <v>0</v>
      </c>
      <c r="M42" s="9">
        <v>0</v>
      </c>
      <c r="N42" s="9">
        <v>1000</v>
      </c>
      <c r="O42" s="9">
        <f t="shared" si="4"/>
        <v>0</v>
      </c>
      <c r="P42" s="9">
        <v>0</v>
      </c>
      <c r="Q42" s="9">
        <v>1000</v>
      </c>
      <c r="R42" s="9">
        <f t="shared" si="5"/>
        <v>0</v>
      </c>
      <c r="S42" s="9">
        <v>0</v>
      </c>
      <c r="T42" s="9">
        <v>1000</v>
      </c>
      <c r="U42" s="92">
        <f t="shared" si="6"/>
        <v>0</v>
      </c>
      <c r="V42" s="86">
        <f t="shared" si="0"/>
        <v>0</v>
      </c>
      <c r="W42" s="9">
        <v>1000</v>
      </c>
      <c r="X42" s="92">
        <f t="shared" si="21"/>
        <v>0</v>
      </c>
      <c r="Y42" s="77">
        <v>0</v>
      </c>
      <c r="Z42" s="9">
        <v>1000</v>
      </c>
      <c r="AA42" s="9">
        <f t="shared" si="7"/>
        <v>0</v>
      </c>
      <c r="AB42" s="9">
        <v>0</v>
      </c>
      <c r="AC42" s="9">
        <v>1000</v>
      </c>
      <c r="AD42" s="9">
        <f t="shared" si="8"/>
        <v>0</v>
      </c>
      <c r="AE42" s="9">
        <v>0</v>
      </c>
      <c r="AF42" s="9">
        <v>1000</v>
      </c>
      <c r="AG42" s="9">
        <f t="shared" si="9"/>
        <v>0</v>
      </c>
      <c r="AH42" s="9">
        <v>0</v>
      </c>
      <c r="AI42" s="9">
        <v>1000</v>
      </c>
      <c r="AJ42" s="9">
        <f t="shared" si="10"/>
        <v>0</v>
      </c>
      <c r="AK42" s="9">
        <v>0</v>
      </c>
      <c r="AL42" s="9">
        <v>1000</v>
      </c>
      <c r="AM42" s="9">
        <f t="shared" si="11"/>
        <v>0</v>
      </c>
      <c r="AN42" s="9">
        <v>0</v>
      </c>
      <c r="AO42" s="9">
        <v>1000</v>
      </c>
      <c r="AP42" s="92">
        <f t="shared" si="12"/>
        <v>0</v>
      </c>
      <c r="AQ42" s="86">
        <f t="shared" si="13"/>
        <v>0</v>
      </c>
      <c r="AR42" s="9">
        <v>1000</v>
      </c>
      <c r="AS42" s="92">
        <f t="shared" si="14"/>
        <v>0</v>
      </c>
      <c r="AT42" s="86">
        <f t="shared" si="15"/>
        <v>0</v>
      </c>
      <c r="AU42" s="9">
        <v>1000</v>
      </c>
      <c r="AV42" s="92">
        <f t="shared" si="16"/>
        <v>0</v>
      </c>
      <c r="AW42" s="60">
        <v>0</v>
      </c>
      <c r="AX42" s="60">
        <v>1000</v>
      </c>
      <c r="AY42" s="60">
        <f t="shared" si="17"/>
        <v>0</v>
      </c>
      <c r="AZ42" s="60">
        <v>0</v>
      </c>
      <c r="BA42" s="60">
        <v>1000</v>
      </c>
      <c r="BB42" s="60">
        <f t="shared" si="18"/>
        <v>0</v>
      </c>
      <c r="BC42" s="60">
        <v>0</v>
      </c>
      <c r="BD42" s="60">
        <v>1000</v>
      </c>
      <c r="BE42" s="60">
        <f t="shared" si="19"/>
        <v>0</v>
      </c>
      <c r="BF42" s="60">
        <v>0</v>
      </c>
      <c r="BG42" s="60">
        <v>1000</v>
      </c>
      <c r="BH42" s="60">
        <f t="shared" si="20"/>
        <v>0</v>
      </c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</row>
    <row r="43" spans="1:78" s="5" customFormat="1" ht="20.100000000000001" customHeight="1">
      <c r="A43" s="11">
        <v>37</v>
      </c>
      <c r="B43" s="6">
        <v>51610</v>
      </c>
      <c r="C43" s="73" t="s">
        <v>32</v>
      </c>
      <c r="D43" s="9">
        <v>0</v>
      </c>
      <c r="E43" s="9">
        <v>1000</v>
      </c>
      <c r="F43" s="9">
        <f t="shared" si="1"/>
        <v>0</v>
      </c>
      <c r="G43" s="9">
        <v>0</v>
      </c>
      <c r="H43" s="9">
        <v>1000</v>
      </c>
      <c r="I43" s="9">
        <f t="shared" si="2"/>
        <v>0</v>
      </c>
      <c r="J43" s="9">
        <v>0</v>
      </c>
      <c r="K43" s="9">
        <v>1000</v>
      </c>
      <c r="L43" s="9">
        <f t="shared" si="3"/>
        <v>0</v>
      </c>
      <c r="M43" s="9">
        <v>0</v>
      </c>
      <c r="N43" s="9">
        <v>1000</v>
      </c>
      <c r="O43" s="9">
        <f t="shared" si="4"/>
        <v>0</v>
      </c>
      <c r="P43" s="9">
        <v>0</v>
      </c>
      <c r="Q43" s="9">
        <v>1000</v>
      </c>
      <c r="R43" s="9">
        <f t="shared" si="5"/>
        <v>0</v>
      </c>
      <c r="S43" s="9">
        <v>0</v>
      </c>
      <c r="T43" s="9">
        <v>1000</v>
      </c>
      <c r="U43" s="92">
        <f t="shared" si="6"/>
        <v>0</v>
      </c>
      <c r="V43" s="86">
        <f t="shared" si="0"/>
        <v>0</v>
      </c>
      <c r="W43" s="9">
        <v>1000</v>
      </c>
      <c r="X43" s="92">
        <f t="shared" si="21"/>
        <v>0</v>
      </c>
      <c r="Y43" s="77">
        <v>0</v>
      </c>
      <c r="Z43" s="9">
        <v>1000</v>
      </c>
      <c r="AA43" s="9">
        <f t="shared" si="7"/>
        <v>0</v>
      </c>
      <c r="AB43" s="9">
        <v>0</v>
      </c>
      <c r="AC43" s="9">
        <v>1000</v>
      </c>
      <c r="AD43" s="9">
        <f t="shared" si="8"/>
        <v>0</v>
      </c>
      <c r="AE43" s="9">
        <v>0</v>
      </c>
      <c r="AF43" s="9">
        <v>1000</v>
      </c>
      <c r="AG43" s="9">
        <f t="shared" si="9"/>
        <v>0</v>
      </c>
      <c r="AH43" s="9">
        <v>0</v>
      </c>
      <c r="AI43" s="9">
        <v>1000</v>
      </c>
      <c r="AJ43" s="9">
        <f t="shared" si="10"/>
        <v>0</v>
      </c>
      <c r="AK43" s="9">
        <v>0</v>
      </c>
      <c r="AL43" s="9">
        <v>1000</v>
      </c>
      <c r="AM43" s="9">
        <f t="shared" si="11"/>
        <v>0</v>
      </c>
      <c r="AN43" s="9">
        <v>0</v>
      </c>
      <c r="AO43" s="9">
        <v>1000</v>
      </c>
      <c r="AP43" s="92">
        <f t="shared" si="12"/>
        <v>0</v>
      </c>
      <c r="AQ43" s="86">
        <f t="shared" si="13"/>
        <v>0</v>
      </c>
      <c r="AR43" s="9">
        <v>1000</v>
      </c>
      <c r="AS43" s="92">
        <f t="shared" si="14"/>
        <v>0</v>
      </c>
      <c r="AT43" s="86">
        <f t="shared" si="15"/>
        <v>0</v>
      </c>
      <c r="AU43" s="9">
        <v>1000</v>
      </c>
      <c r="AV43" s="92">
        <f t="shared" si="16"/>
        <v>0</v>
      </c>
      <c r="AW43" s="60">
        <v>0</v>
      </c>
      <c r="AX43" s="60">
        <v>1000</v>
      </c>
      <c r="AY43" s="60">
        <f t="shared" si="17"/>
        <v>0</v>
      </c>
      <c r="AZ43" s="60">
        <v>0</v>
      </c>
      <c r="BA43" s="60">
        <v>1000</v>
      </c>
      <c r="BB43" s="60">
        <f t="shared" si="18"/>
        <v>0</v>
      </c>
      <c r="BC43" s="60">
        <v>0</v>
      </c>
      <c r="BD43" s="60">
        <v>1000</v>
      </c>
      <c r="BE43" s="60">
        <f t="shared" si="19"/>
        <v>0</v>
      </c>
      <c r="BF43" s="60">
        <v>0</v>
      </c>
      <c r="BG43" s="60">
        <v>1000</v>
      </c>
      <c r="BH43" s="60">
        <f t="shared" si="20"/>
        <v>0</v>
      </c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</row>
    <row r="44" spans="1:78" s="5" customFormat="1" ht="20.100000000000001" customHeight="1">
      <c r="A44" s="12">
        <v>38</v>
      </c>
      <c r="B44" s="6">
        <v>51611</v>
      </c>
      <c r="C44" s="73" t="s">
        <v>33</v>
      </c>
      <c r="D44" s="9">
        <v>0</v>
      </c>
      <c r="E44" s="9">
        <v>1000</v>
      </c>
      <c r="F44" s="9">
        <f t="shared" si="1"/>
        <v>0</v>
      </c>
      <c r="G44" s="9">
        <v>0</v>
      </c>
      <c r="H44" s="9">
        <v>1000</v>
      </c>
      <c r="I44" s="9">
        <f t="shared" si="2"/>
        <v>0</v>
      </c>
      <c r="J44" s="9">
        <v>0</v>
      </c>
      <c r="K44" s="9">
        <v>1000</v>
      </c>
      <c r="L44" s="9">
        <f t="shared" si="3"/>
        <v>0</v>
      </c>
      <c r="M44" s="9">
        <v>0</v>
      </c>
      <c r="N44" s="9">
        <v>1000</v>
      </c>
      <c r="O44" s="9">
        <f t="shared" si="4"/>
        <v>0</v>
      </c>
      <c r="P44" s="9">
        <v>0</v>
      </c>
      <c r="Q44" s="9">
        <v>1000</v>
      </c>
      <c r="R44" s="9">
        <f t="shared" si="5"/>
        <v>0</v>
      </c>
      <c r="S44" s="9">
        <v>0</v>
      </c>
      <c r="T44" s="9">
        <v>1000</v>
      </c>
      <c r="U44" s="92">
        <f t="shared" si="6"/>
        <v>0</v>
      </c>
      <c r="V44" s="86">
        <f t="shared" si="0"/>
        <v>0</v>
      </c>
      <c r="W44" s="9">
        <v>1000</v>
      </c>
      <c r="X44" s="92">
        <f t="shared" si="21"/>
        <v>0</v>
      </c>
      <c r="Y44" s="77">
        <v>0</v>
      </c>
      <c r="Z44" s="9">
        <v>1000</v>
      </c>
      <c r="AA44" s="9">
        <f t="shared" si="7"/>
        <v>0</v>
      </c>
      <c r="AB44" s="9">
        <v>0</v>
      </c>
      <c r="AC44" s="9">
        <v>1000</v>
      </c>
      <c r="AD44" s="9">
        <f t="shared" si="8"/>
        <v>0</v>
      </c>
      <c r="AE44" s="9">
        <v>0</v>
      </c>
      <c r="AF44" s="9">
        <v>1000</v>
      </c>
      <c r="AG44" s="9">
        <f t="shared" si="9"/>
        <v>0</v>
      </c>
      <c r="AH44" s="9">
        <v>0</v>
      </c>
      <c r="AI44" s="9">
        <v>1000</v>
      </c>
      <c r="AJ44" s="9">
        <f t="shared" si="10"/>
        <v>0</v>
      </c>
      <c r="AK44" s="9">
        <v>0</v>
      </c>
      <c r="AL44" s="9">
        <v>1000</v>
      </c>
      <c r="AM44" s="9">
        <f t="shared" si="11"/>
        <v>0</v>
      </c>
      <c r="AN44" s="9">
        <v>0</v>
      </c>
      <c r="AO44" s="9">
        <v>1000</v>
      </c>
      <c r="AP44" s="92">
        <f t="shared" si="12"/>
        <v>0</v>
      </c>
      <c r="AQ44" s="86">
        <f t="shared" si="13"/>
        <v>0</v>
      </c>
      <c r="AR44" s="9">
        <v>1000</v>
      </c>
      <c r="AS44" s="92">
        <f t="shared" si="14"/>
        <v>0</v>
      </c>
      <c r="AT44" s="86">
        <f t="shared" si="15"/>
        <v>0</v>
      </c>
      <c r="AU44" s="9">
        <v>1000</v>
      </c>
      <c r="AV44" s="92">
        <f t="shared" si="16"/>
        <v>0</v>
      </c>
      <c r="AW44" s="60">
        <v>0</v>
      </c>
      <c r="AX44" s="60">
        <v>1000</v>
      </c>
      <c r="AY44" s="60">
        <f t="shared" si="17"/>
        <v>0</v>
      </c>
      <c r="AZ44" s="60">
        <v>0</v>
      </c>
      <c r="BA44" s="60">
        <v>1000</v>
      </c>
      <c r="BB44" s="60">
        <f t="shared" si="18"/>
        <v>0</v>
      </c>
      <c r="BC44" s="60">
        <v>0</v>
      </c>
      <c r="BD44" s="60">
        <v>1000</v>
      </c>
      <c r="BE44" s="60">
        <f t="shared" si="19"/>
        <v>0</v>
      </c>
      <c r="BF44" s="60">
        <v>0</v>
      </c>
      <c r="BG44" s="60">
        <v>1000</v>
      </c>
      <c r="BH44" s="60">
        <f t="shared" si="20"/>
        <v>0</v>
      </c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</row>
    <row r="45" spans="1:78" s="5" customFormat="1" ht="20.100000000000001" customHeight="1">
      <c r="A45" s="11">
        <v>39</v>
      </c>
      <c r="B45" s="6">
        <v>51612</v>
      </c>
      <c r="C45" s="73" t="s">
        <v>34</v>
      </c>
      <c r="D45" s="9">
        <v>0</v>
      </c>
      <c r="E45" s="9">
        <v>1000</v>
      </c>
      <c r="F45" s="9">
        <f t="shared" si="1"/>
        <v>0</v>
      </c>
      <c r="G45" s="9">
        <v>0</v>
      </c>
      <c r="H45" s="9">
        <v>1000</v>
      </c>
      <c r="I45" s="9">
        <f t="shared" si="2"/>
        <v>0</v>
      </c>
      <c r="J45" s="9">
        <v>0</v>
      </c>
      <c r="K45" s="9">
        <v>1000</v>
      </c>
      <c r="L45" s="9">
        <f t="shared" si="3"/>
        <v>0</v>
      </c>
      <c r="M45" s="9">
        <v>0</v>
      </c>
      <c r="N45" s="9">
        <v>1000</v>
      </c>
      <c r="O45" s="9">
        <f t="shared" si="4"/>
        <v>0</v>
      </c>
      <c r="P45" s="9">
        <v>0</v>
      </c>
      <c r="Q45" s="9">
        <v>1000</v>
      </c>
      <c r="R45" s="9">
        <f t="shared" si="5"/>
        <v>0</v>
      </c>
      <c r="S45" s="9">
        <v>0</v>
      </c>
      <c r="T45" s="9">
        <v>1000</v>
      </c>
      <c r="U45" s="92">
        <f t="shared" si="6"/>
        <v>0</v>
      </c>
      <c r="V45" s="86">
        <f t="shared" si="0"/>
        <v>0</v>
      </c>
      <c r="W45" s="9">
        <v>1000</v>
      </c>
      <c r="X45" s="92">
        <f t="shared" si="21"/>
        <v>0</v>
      </c>
      <c r="Y45" s="77">
        <v>0</v>
      </c>
      <c r="Z45" s="9">
        <v>1000</v>
      </c>
      <c r="AA45" s="9">
        <f t="shared" si="7"/>
        <v>0</v>
      </c>
      <c r="AB45" s="9">
        <v>0</v>
      </c>
      <c r="AC45" s="9">
        <v>1000</v>
      </c>
      <c r="AD45" s="9">
        <f t="shared" si="8"/>
        <v>0</v>
      </c>
      <c r="AE45" s="9">
        <v>0</v>
      </c>
      <c r="AF45" s="9">
        <v>1000</v>
      </c>
      <c r="AG45" s="9">
        <f t="shared" si="9"/>
        <v>0</v>
      </c>
      <c r="AH45" s="9">
        <v>0</v>
      </c>
      <c r="AI45" s="9">
        <v>1000</v>
      </c>
      <c r="AJ45" s="9">
        <f t="shared" si="10"/>
        <v>0</v>
      </c>
      <c r="AK45" s="9">
        <v>0</v>
      </c>
      <c r="AL45" s="9">
        <v>1000</v>
      </c>
      <c r="AM45" s="9">
        <f t="shared" si="11"/>
        <v>0</v>
      </c>
      <c r="AN45" s="9">
        <v>0</v>
      </c>
      <c r="AO45" s="9">
        <v>1000</v>
      </c>
      <c r="AP45" s="92">
        <f t="shared" si="12"/>
        <v>0</v>
      </c>
      <c r="AQ45" s="86">
        <f t="shared" si="13"/>
        <v>0</v>
      </c>
      <c r="AR45" s="9">
        <v>1000</v>
      </c>
      <c r="AS45" s="92">
        <f t="shared" si="14"/>
        <v>0</v>
      </c>
      <c r="AT45" s="86">
        <f t="shared" si="15"/>
        <v>0</v>
      </c>
      <c r="AU45" s="9">
        <v>1000</v>
      </c>
      <c r="AV45" s="92">
        <f t="shared" si="16"/>
        <v>0</v>
      </c>
      <c r="AW45" s="60">
        <v>0</v>
      </c>
      <c r="AX45" s="60">
        <v>1000</v>
      </c>
      <c r="AY45" s="60">
        <f t="shared" si="17"/>
        <v>0</v>
      </c>
      <c r="AZ45" s="60">
        <v>0</v>
      </c>
      <c r="BA45" s="60">
        <v>1000</v>
      </c>
      <c r="BB45" s="60">
        <f t="shared" si="18"/>
        <v>0</v>
      </c>
      <c r="BC45" s="60">
        <v>0</v>
      </c>
      <c r="BD45" s="60">
        <v>1000</v>
      </c>
      <c r="BE45" s="60">
        <f t="shared" si="19"/>
        <v>0</v>
      </c>
      <c r="BF45" s="60">
        <v>0</v>
      </c>
      <c r="BG45" s="60">
        <v>1000</v>
      </c>
      <c r="BH45" s="60">
        <f t="shared" si="20"/>
        <v>0</v>
      </c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</row>
    <row r="46" spans="1:78" s="5" customFormat="1" ht="20.100000000000001" customHeight="1">
      <c r="A46" s="12">
        <v>40</v>
      </c>
      <c r="B46" s="6">
        <v>51613</v>
      </c>
      <c r="C46" s="73" t="s">
        <v>61</v>
      </c>
      <c r="D46" s="9">
        <v>0</v>
      </c>
      <c r="E46" s="9">
        <v>1000</v>
      </c>
      <c r="F46" s="9">
        <f t="shared" si="1"/>
        <v>0</v>
      </c>
      <c r="G46" s="9">
        <v>0</v>
      </c>
      <c r="H46" s="9">
        <v>1000</v>
      </c>
      <c r="I46" s="9">
        <f t="shared" si="2"/>
        <v>0</v>
      </c>
      <c r="J46" s="9">
        <v>0</v>
      </c>
      <c r="K46" s="9">
        <v>1000</v>
      </c>
      <c r="L46" s="9">
        <f t="shared" si="3"/>
        <v>0</v>
      </c>
      <c r="M46" s="9">
        <v>0</v>
      </c>
      <c r="N46" s="9">
        <v>1000</v>
      </c>
      <c r="O46" s="9">
        <f t="shared" si="4"/>
        <v>0</v>
      </c>
      <c r="P46" s="9">
        <v>0</v>
      </c>
      <c r="Q46" s="9">
        <v>1000</v>
      </c>
      <c r="R46" s="9">
        <f t="shared" si="5"/>
        <v>0</v>
      </c>
      <c r="S46" s="9">
        <v>0</v>
      </c>
      <c r="T46" s="9">
        <v>1000</v>
      </c>
      <c r="U46" s="92">
        <f t="shared" si="6"/>
        <v>0</v>
      </c>
      <c r="V46" s="86">
        <f t="shared" si="0"/>
        <v>0</v>
      </c>
      <c r="W46" s="9">
        <v>1000</v>
      </c>
      <c r="X46" s="92">
        <f t="shared" si="21"/>
        <v>0</v>
      </c>
      <c r="Y46" s="77">
        <v>0</v>
      </c>
      <c r="Z46" s="9">
        <v>1000</v>
      </c>
      <c r="AA46" s="9">
        <f t="shared" si="7"/>
        <v>0</v>
      </c>
      <c r="AB46" s="9">
        <v>0</v>
      </c>
      <c r="AC46" s="9">
        <v>1000</v>
      </c>
      <c r="AD46" s="9">
        <f t="shared" si="8"/>
        <v>0</v>
      </c>
      <c r="AE46" s="9">
        <v>0</v>
      </c>
      <c r="AF46" s="9">
        <v>1000</v>
      </c>
      <c r="AG46" s="9">
        <f t="shared" si="9"/>
        <v>0</v>
      </c>
      <c r="AH46" s="9">
        <v>0</v>
      </c>
      <c r="AI46" s="9">
        <v>1000</v>
      </c>
      <c r="AJ46" s="9">
        <f t="shared" si="10"/>
        <v>0</v>
      </c>
      <c r="AK46" s="9">
        <v>0</v>
      </c>
      <c r="AL46" s="9">
        <v>1000</v>
      </c>
      <c r="AM46" s="9">
        <f t="shared" si="11"/>
        <v>0</v>
      </c>
      <c r="AN46" s="9">
        <v>0</v>
      </c>
      <c r="AO46" s="9">
        <v>1000</v>
      </c>
      <c r="AP46" s="92">
        <f t="shared" si="12"/>
        <v>0</v>
      </c>
      <c r="AQ46" s="86">
        <f t="shared" si="13"/>
        <v>0</v>
      </c>
      <c r="AR46" s="9">
        <v>1000</v>
      </c>
      <c r="AS46" s="92">
        <f t="shared" si="14"/>
        <v>0</v>
      </c>
      <c r="AT46" s="86">
        <f t="shared" si="15"/>
        <v>0</v>
      </c>
      <c r="AU46" s="9">
        <v>1000</v>
      </c>
      <c r="AV46" s="92">
        <f t="shared" si="16"/>
        <v>0</v>
      </c>
      <c r="AW46" s="60">
        <v>0</v>
      </c>
      <c r="AX46" s="60">
        <v>1000</v>
      </c>
      <c r="AY46" s="60">
        <f t="shared" si="17"/>
        <v>0</v>
      </c>
      <c r="AZ46" s="60">
        <v>0</v>
      </c>
      <c r="BA46" s="60">
        <v>1000</v>
      </c>
      <c r="BB46" s="60">
        <f t="shared" si="18"/>
        <v>0</v>
      </c>
      <c r="BC46" s="60">
        <v>0</v>
      </c>
      <c r="BD46" s="60">
        <v>1000</v>
      </c>
      <c r="BE46" s="60">
        <f t="shared" si="19"/>
        <v>0</v>
      </c>
      <c r="BF46" s="60">
        <v>0</v>
      </c>
      <c r="BG46" s="60">
        <v>1000</v>
      </c>
      <c r="BH46" s="60">
        <f t="shared" si="20"/>
        <v>0</v>
      </c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</row>
    <row r="47" spans="1:78" s="5" customFormat="1" ht="20.100000000000001" customHeight="1">
      <c r="A47" s="11">
        <v>41</v>
      </c>
      <c r="B47" s="6">
        <v>51614</v>
      </c>
      <c r="C47" s="73" t="s">
        <v>42</v>
      </c>
      <c r="D47" s="9">
        <v>0</v>
      </c>
      <c r="E47" s="9">
        <v>1000</v>
      </c>
      <c r="F47" s="9">
        <f t="shared" si="1"/>
        <v>0</v>
      </c>
      <c r="G47" s="9">
        <v>0</v>
      </c>
      <c r="H47" s="9">
        <v>1000</v>
      </c>
      <c r="I47" s="9">
        <f t="shared" si="2"/>
        <v>0</v>
      </c>
      <c r="J47" s="9">
        <v>0</v>
      </c>
      <c r="K47" s="9">
        <v>1000</v>
      </c>
      <c r="L47" s="9">
        <f t="shared" si="3"/>
        <v>0</v>
      </c>
      <c r="M47" s="9">
        <v>0</v>
      </c>
      <c r="N47" s="9">
        <v>1000</v>
      </c>
      <c r="O47" s="9">
        <f t="shared" si="4"/>
        <v>0</v>
      </c>
      <c r="P47" s="9">
        <v>0</v>
      </c>
      <c r="Q47" s="9">
        <v>1000</v>
      </c>
      <c r="R47" s="9">
        <f t="shared" si="5"/>
        <v>0</v>
      </c>
      <c r="S47" s="9">
        <v>0</v>
      </c>
      <c r="T47" s="9">
        <v>1000</v>
      </c>
      <c r="U47" s="92">
        <f t="shared" si="6"/>
        <v>0</v>
      </c>
      <c r="V47" s="86">
        <f t="shared" si="0"/>
        <v>0</v>
      </c>
      <c r="W47" s="9">
        <v>1000</v>
      </c>
      <c r="X47" s="92">
        <f t="shared" si="21"/>
        <v>0</v>
      </c>
      <c r="Y47" s="77">
        <v>0</v>
      </c>
      <c r="Z47" s="9">
        <v>1000</v>
      </c>
      <c r="AA47" s="9">
        <f t="shared" si="7"/>
        <v>0</v>
      </c>
      <c r="AB47" s="9">
        <v>0</v>
      </c>
      <c r="AC47" s="9">
        <v>1000</v>
      </c>
      <c r="AD47" s="9">
        <f t="shared" si="8"/>
        <v>0</v>
      </c>
      <c r="AE47" s="9">
        <v>0</v>
      </c>
      <c r="AF47" s="9">
        <v>1000</v>
      </c>
      <c r="AG47" s="9">
        <f t="shared" si="9"/>
        <v>0</v>
      </c>
      <c r="AH47" s="9">
        <v>0</v>
      </c>
      <c r="AI47" s="9">
        <v>1000</v>
      </c>
      <c r="AJ47" s="9">
        <f t="shared" si="10"/>
        <v>0</v>
      </c>
      <c r="AK47" s="9">
        <v>0</v>
      </c>
      <c r="AL47" s="9">
        <v>1000</v>
      </c>
      <c r="AM47" s="9">
        <f t="shared" si="11"/>
        <v>0</v>
      </c>
      <c r="AN47" s="9">
        <v>0</v>
      </c>
      <c r="AO47" s="9">
        <v>1000</v>
      </c>
      <c r="AP47" s="92">
        <f t="shared" si="12"/>
        <v>0</v>
      </c>
      <c r="AQ47" s="86">
        <f t="shared" si="13"/>
        <v>0</v>
      </c>
      <c r="AR47" s="9">
        <v>1000</v>
      </c>
      <c r="AS47" s="92">
        <f t="shared" si="14"/>
        <v>0</v>
      </c>
      <c r="AT47" s="86">
        <f t="shared" si="15"/>
        <v>0</v>
      </c>
      <c r="AU47" s="9">
        <v>1000</v>
      </c>
      <c r="AV47" s="92">
        <f t="shared" si="16"/>
        <v>0</v>
      </c>
      <c r="AW47" s="60">
        <v>0</v>
      </c>
      <c r="AX47" s="60">
        <v>1000</v>
      </c>
      <c r="AY47" s="60">
        <f t="shared" si="17"/>
        <v>0</v>
      </c>
      <c r="AZ47" s="60">
        <v>0</v>
      </c>
      <c r="BA47" s="60">
        <v>1000</v>
      </c>
      <c r="BB47" s="60">
        <f t="shared" si="18"/>
        <v>0</v>
      </c>
      <c r="BC47" s="60">
        <v>0</v>
      </c>
      <c r="BD47" s="60">
        <v>1000</v>
      </c>
      <c r="BE47" s="60">
        <f t="shared" si="19"/>
        <v>0</v>
      </c>
      <c r="BF47" s="60">
        <v>0</v>
      </c>
      <c r="BG47" s="60">
        <v>1000</v>
      </c>
      <c r="BH47" s="60">
        <f t="shared" si="20"/>
        <v>0</v>
      </c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</row>
    <row r="48" spans="1:78" s="5" customFormat="1" ht="20.100000000000001" customHeight="1">
      <c r="A48" s="12">
        <v>42</v>
      </c>
      <c r="B48" s="6">
        <v>51615</v>
      </c>
      <c r="C48" s="73" t="s">
        <v>83</v>
      </c>
      <c r="D48" s="9">
        <v>0</v>
      </c>
      <c r="E48" s="9">
        <v>1000</v>
      </c>
      <c r="F48" s="9">
        <f t="shared" si="1"/>
        <v>0</v>
      </c>
      <c r="G48" s="9">
        <v>0</v>
      </c>
      <c r="H48" s="9">
        <v>1000</v>
      </c>
      <c r="I48" s="9">
        <f t="shared" si="2"/>
        <v>0</v>
      </c>
      <c r="J48" s="9">
        <v>0</v>
      </c>
      <c r="K48" s="9">
        <v>1000</v>
      </c>
      <c r="L48" s="9">
        <f t="shared" si="3"/>
        <v>0</v>
      </c>
      <c r="M48" s="9">
        <v>0</v>
      </c>
      <c r="N48" s="9">
        <v>1000</v>
      </c>
      <c r="O48" s="9">
        <f t="shared" si="4"/>
        <v>0</v>
      </c>
      <c r="P48" s="9">
        <v>0</v>
      </c>
      <c r="Q48" s="9">
        <v>1000</v>
      </c>
      <c r="R48" s="9">
        <f t="shared" si="5"/>
        <v>0</v>
      </c>
      <c r="S48" s="9">
        <v>0</v>
      </c>
      <c r="T48" s="9">
        <v>1000</v>
      </c>
      <c r="U48" s="92">
        <f t="shared" si="6"/>
        <v>0</v>
      </c>
      <c r="V48" s="86">
        <f t="shared" si="0"/>
        <v>0</v>
      </c>
      <c r="W48" s="9">
        <v>1000</v>
      </c>
      <c r="X48" s="92">
        <f t="shared" si="21"/>
        <v>0</v>
      </c>
      <c r="Y48" s="77">
        <v>0</v>
      </c>
      <c r="Z48" s="9">
        <v>1000</v>
      </c>
      <c r="AA48" s="9">
        <f t="shared" si="7"/>
        <v>0</v>
      </c>
      <c r="AB48" s="9">
        <v>0</v>
      </c>
      <c r="AC48" s="9">
        <v>1000</v>
      </c>
      <c r="AD48" s="9">
        <f t="shared" si="8"/>
        <v>0</v>
      </c>
      <c r="AE48" s="9">
        <v>0</v>
      </c>
      <c r="AF48" s="9">
        <v>1000</v>
      </c>
      <c r="AG48" s="9">
        <f t="shared" si="9"/>
        <v>0</v>
      </c>
      <c r="AH48" s="9">
        <v>0</v>
      </c>
      <c r="AI48" s="9">
        <v>1000</v>
      </c>
      <c r="AJ48" s="9">
        <f t="shared" si="10"/>
        <v>0</v>
      </c>
      <c r="AK48" s="9">
        <v>0</v>
      </c>
      <c r="AL48" s="9">
        <v>1000</v>
      </c>
      <c r="AM48" s="9">
        <f t="shared" si="11"/>
        <v>0</v>
      </c>
      <c r="AN48" s="9">
        <v>0</v>
      </c>
      <c r="AO48" s="9">
        <v>1000</v>
      </c>
      <c r="AP48" s="92">
        <f t="shared" si="12"/>
        <v>0</v>
      </c>
      <c r="AQ48" s="86">
        <f t="shared" si="13"/>
        <v>0</v>
      </c>
      <c r="AR48" s="9">
        <v>1000</v>
      </c>
      <c r="AS48" s="92">
        <f t="shared" si="14"/>
        <v>0</v>
      </c>
      <c r="AT48" s="86">
        <f t="shared" si="15"/>
        <v>0</v>
      </c>
      <c r="AU48" s="9">
        <v>1000</v>
      </c>
      <c r="AV48" s="92">
        <f t="shared" si="16"/>
        <v>0</v>
      </c>
      <c r="AW48" s="60">
        <v>0</v>
      </c>
      <c r="AX48" s="60">
        <v>1000</v>
      </c>
      <c r="AY48" s="60">
        <f t="shared" si="17"/>
        <v>0</v>
      </c>
      <c r="AZ48" s="60">
        <v>0</v>
      </c>
      <c r="BA48" s="60">
        <v>1000</v>
      </c>
      <c r="BB48" s="60">
        <f t="shared" si="18"/>
        <v>0</v>
      </c>
      <c r="BC48" s="60">
        <v>0</v>
      </c>
      <c r="BD48" s="60">
        <v>1000</v>
      </c>
      <c r="BE48" s="60">
        <f t="shared" si="19"/>
        <v>0</v>
      </c>
      <c r="BF48" s="60">
        <v>0</v>
      </c>
      <c r="BG48" s="60">
        <v>1000</v>
      </c>
      <c r="BH48" s="60">
        <f t="shared" si="20"/>
        <v>0</v>
      </c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</row>
    <row r="49" spans="1:78" s="5" customFormat="1" ht="20.100000000000001" customHeight="1">
      <c r="A49" s="11">
        <v>43</v>
      </c>
      <c r="B49" s="6">
        <v>51616</v>
      </c>
      <c r="C49" s="73" t="s">
        <v>35</v>
      </c>
      <c r="D49" s="9">
        <v>0</v>
      </c>
      <c r="E49" s="9">
        <v>1000</v>
      </c>
      <c r="F49" s="9">
        <f t="shared" si="1"/>
        <v>0</v>
      </c>
      <c r="G49" s="9">
        <v>0</v>
      </c>
      <c r="H49" s="9">
        <v>1000</v>
      </c>
      <c r="I49" s="9">
        <f t="shared" si="2"/>
        <v>0</v>
      </c>
      <c r="J49" s="9">
        <v>0</v>
      </c>
      <c r="K49" s="9">
        <v>1000</v>
      </c>
      <c r="L49" s="9">
        <f t="shared" si="3"/>
        <v>0</v>
      </c>
      <c r="M49" s="9">
        <v>0</v>
      </c>
      <c r="N49" s="9">
        <v>1000</v>
      </c>
      <c r="O49" s="9">
        <f t="shared" si="4"/>
        <v>0</v>
      </c>
      <c r="P49" s="9">
        <v>0</v>
      </c>
      <c r="Q49" s="9">
        <v>1000</v>
      </c>
      <c r="R49" s="9">
        <f t="shared" si="5"/>
        <v>0</v>
      </c>
      <c r="S49" s="9">
        <v>0</v>
      </c>
      <c r="T49" s="9">
        <v>1000</v>
      </c>
      <c r="U49" s="92">
        <f t="shared" si="6"/>
        <v>0</v>
      </c>
      <c r="V49" s="86">
        <f t="shared" si="0"/>
        <v>0</v>
      </c>
      <c r="W49" s="9">
        <v>1000</v>
      </c>
      <c r="X49" s="92">
        <f t="shared" si="21"/>
        <v>0</v>
      </c>
      <c r="Y49" s="77">
        <v>0</v>
      </c>
      <c r="Z49" s="9">
        <v>1000</v>
      </c>
      <c r="AA49" s="9">
        <f t="shared" si="7"/>
        <v>0</v>
      </c>
      <c r="AB49" s="9">
        <v>0</v>
      </c>
      <c r="AC49" s="9">
        <v>1000</v>
      </c>
      <c r="AD49" s="9">
        <f t="shared" si="8"/>
        <v>0</v>
      </c>
      <c r="AE49" s="9">
        <v>0</v>
      </c>
      <c r="AF49" s="9">
        <v>1000</v>
      </c>
      <c r="AG49" s="9">
        <f t="shared" si="9"/>
        <v>0</v>
      </c>
      <c r="AH49" s="9">
        <v>0</v>
      </c>
      <c r="AI49" s="9">
        <v>1000</v>
      </c>
      <c r="AJ49" s="9">
        <f t="shared" si="10"/>
        <v>0</v>
      </c>
      <c r="AK49" s="9">
        <v>0</v>
      </c>
      <c r="AL49" s="9">
        <v>1000</v>
      </c>
      <c r="AM49" s="9">
        <f t="shared" si="11"/>
        <v>0</v>
      </c>
      <c r="AN49" s="9">
        <v>0</v>
      </c>
      <c r="AO49" s="9">
        <v>1000</v>
      </c>
      <c r="AP49" s="92">
        <f t="shared" si="12"/>
        <v>0</v>
      </c>
      <c r="AQ49" s="86">
        <f t="shared" si="13"/>
        <v>0</v>
      </c>
      <c r="AR49" s="9">
        <v>1000</v>
      </c>
      <c r="AS49" s="92">
        <f t="shared" si="14"/>
        <v>0</v>
      </c>
      <c r="AT49" s="86">
        <f t="shared" si="15"/>
        <v>0</v>
      </c>
      <c r="AU49" s="9">
        <v>1000</v>
      </c>
      <c r="AV49" s="92">
        <f t="shared" si="16"/>
        <v>0</v>
      </c>
      <c r="AW49" s="60">
        <v>0</v>
      </c>
      <c r="AX49" s="60">
        <v>1000</v>
      </c>
      <c r="AY49" s="60">
        <f t="shared" si="17"/>
        <v>0</v>
      </c>
      <c r="AZ49" s="60">
        <v>0</v>
      </c>
      <c r="BA49" s="60">
        <v>1000</v>
      </c>
      <c r="BB49" s="60">
        <f t="shared" si="18"/>
        <v>0</v>
      </c>
      <c r="BC49" s="60">
        <v>0</v>
      </c>
      <c r="BD49" s="60">
        <v>1000</v>
      </c>
      <c r="BE49" s="60">
        <f t="shared" si="19"/>
        <v>0</v>
      </c>
      <c r="BF49" s="60">
        <v>0</v>
      </c>
      <c r="BG49" s="60">
        <v>1000</v>
      </c>
      <c r="BH49" s="60">
        <f t="shared" si="20"/>
        <v>0</v>
      </c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</row>
    <row r="50" spans="1:78" s="5" customFormat="1" ht="20.100000000000001" customHeight="1" thickBot="1">
      <c r="A50" s="80">
        <v>44</v>
      </c>
      <c r="B50" s="192">
        <v>51617</v>
      </c>
      <c r="C50" s="75" t="s">
        <v>36</v>
      </c>
      <c r="D50" s="51">
        <v>0</v>
      </c>
      <c r="E50" s="9">
        <v>1000</v>
      </c>
      <c r="F50" s="9">
        <f t="shared" si="1"/>
        <v>0</v>
      </c>
      <c r="G50" s="51">
        <v>0</v>
      </c>
      <c r="H50" s="9">
        <v>1000</v>
      </c>
      <c r="I50" s="9">
        <f t="shared" si="2"/>
        <v>0</v>
      </c>
      <c r="J50" s="51">
        <v>0</v>
      </c>
      <c r="K50" s="9">
        <v>1000</v>
      </c>
      <c r="L50" s="9">
        <f t="shared" si="3"/>
        <v>0</v>
      </c>
      <c r="M50" s="51">
        <v>0</v>
      </c>
      <c r="N50" s="9">
        <v>1000</v>
      </c>
      <c r="O50" s="9">
        <f t="shared" si="4"/>
        <v>0</v>
      </c>
      <c r="P50" s="51">
        <v>0</v>
      </c>
      <c r="Q50" s="9">
        <v>1000</v>
      </c>
      <c r="R50" s="9">
        <f t="shared" si="5"/>
        <v>0</v>
      </c>
      <c r="S50" s="51">
        <v>0</v>
      </c>
      <c r="T50" s="9">
        <v>1000</v>
      </c>
      <c r="U50" s="92">
        <f t="shared" si="6"/>
        <v>0</v>
      </c>
      <c r="V50" s="193">
        <f t="shared" si="0"/>
        <v>0</v>
      </c>
      <c r="W50" s="81">
        <v>1000</v>
      </c>
      <c r="X50" s="98">
        <f t="shared" si="21"/>
        <v>0</v>
      </c>
      <c r="Y50" s="78">
        <v>0</v>
      </c>
      <c r="Z50" s="9">
        <v>1000</v>
      </c>
      <c r="AA50" s="9">
        <f t="shared" si="7"/>
        <v>0</v>
      </c>
      <c r="AB50" s="51">
        <v>0</v>
      </c>
      <c r="AC50" s="9">
        <v>1000</v>
      </c>
      <c r="AD50" s="9">
        <f t="shared" si="8"/>
        <v>0</v>
      </c>
      <c r="AE50" s="51">
        <v>0</v>
      </c>
      <c r="AF50" s="9">
        <v>1000</v>
      </c>
      <c r="AG50" s="9">
        <f t="shared" si="9"/>
        <v>0</v>
      </c>
      <c r="AH50" s="51">
        <v>0</v>
      </c>
      <c r="AI50" s="9">
        <v>1000</v>
      </c>
      <c r="AJ50" s="9">
        <f t="shared" si="10"/>
        <v>0</v>
      </c>
      <c r="AK50" s="51">
        <v>0</v>
      </c>
      <c r="AL50" s="9">
        <v>1000</v>
      </c>
      <c r="AM50" s="9">
        <f t="shared" si="11"/>
        <v>0</v>
      </c>
      <c r="AN50" s="51">
        <v>0</v>
      </c>
      <c r="AO50" s="9">
        <v>1000</v>
      </c>
      <c r="AP50" s="92">
        <f t="shared" si="12"/>
        <v>0</v>
      </c>
      <c r="AQ50" s="88">
        <f t="shared" si="13"/>
        <v>0</v>
      </c>
      <c r="AR50" s="81">
        <v>1000</v>
      </c>
      <c r="AS50" s="98">
        <f t="shared" si="14"/>
        <v>0</v>
      </c>
      <c r="AT50" s="88">
        <f t="shared" si="15"/>
        <v>0</v>
      </c>
      <c r="AU50" s="81">
        <v>1000</v>
      </c>
      <c r="AV50" s="98">
        <f t="shared" si="16"/>
        <v>0</v>
      </c>
      <c r="AW50" s="84">
        <v>0</v>
      </c>
      <c r="AX50" s="60">
        <v>1000</v>
      </c>
      <c r="AY50" s="62">
        <f t="shared" si="17"/>
        <v>0</v>
      </c>
      <c r="AZ50" s="84">
        <v>0</v>
      </c>
      <c r="BA50" s="60">
        <v>1000</v>
      </c>
      <c r="BB50" s="62">
        <f t="shared" si="18"/>
        <v>0</v>
      </c>
      <c r="BC50" s="84">
        <v>0</v>
      </c>
      <c r="BD50" s="60">
        <v>1000</v>
      </c>
      <c r="BE50" s="62">
        <f t="shared" si="19"/>
        <v>0</v>
      </c>
      <c r="BF50" s="84">
        <v>0</v>
      </c>
      <c r="BG50" s="60">
        <v>1000</v>
      </c>
      <c r="BH50" s="62">
        <f t="shared" si="20"/>
        <v>0</v>
      </c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</row>
    <row r="51" spans="1:78" s="1" customFormat="1" ht="20.100000000000001" customHeight="1" thickBot="1">
      <c r="A51" s="883" t="s">
        <v>51</v>
      </c>
      <c r="B51" s="884"/>
      <c r="C51" s="884"/>
      <c r="D51" s="53">
        <f>SUM(D7:D50)</f>
        <v>0</v>
      </c>
      <c r="E51" s="53"/>
      <c r="F51" s="53">
        <f>SUM(F7:F50)</f>
        <v>0</v>
      </c>
      <c r="G51" s="53">
        <f>SUM(G7:G50)</f>
        <v>0</v>
      </c>
      <c r="H51" s="53"/>
      <c r="I51" s="53">
        <f>SUM(I7:I50)</f>
        <v>0</v>
      </c>
      <c r="J51" s="53">
        <f>SUM(J7:J50)</f>
        <v>0</v>
      </c>
      <c r="K51" s="53"/>
      <c r="L51" s="53">
        <f>SUM(L7:L50)</f>
        <v>0</v>
      </c>
      <c r="M51" s="53">
        <f>SUM(M7:M50)</f>
        <v>0</v>
      </c>
      <c r="N51" s="53"/>
      <c r="O51" s="53">
        <f>SUM(O7:O50)</f>
        <v>0</v>
      </c>
      <c r="P51" s="53">
        <f>SUM(P7:P50)</f>
        <v>0</v>
      </c>
      <c r="Q51" s="53"/>
      <c r="R51" s="53">
        <f>SUM(R7:R50)</f>
        <v>0</v>
      </c>
      <c r="S51" s="53">
        <f>SUM(S7:S50)</f>
        <v>0</v>
      </c>
      <c r="T51" s="53"/>
      <c r="U51" s="97">
        <f>SUM(U7:U50)</f>
        <v>0</v>
      </c>
      <c r="V51" s="79">
        <f>SUM(V7:V50)</f>
        <v>0</v>
      </c>
      <c r="W51" s="53"/>
      <c r="X51" s="97">
        <f>SUM(X7:X50)</f>
        <v>0</v>
      </c>
      <c r="Y51" s="89">
        <f>SUM(Y7:Y50)</f>
        <v>0</v>
      </c>
      <c r="Z51" s="53"/>
      <c r="AA51" s="53">
        <f>SUM(AA7:AA50)</f>
        <v>0</v>
      </c>
      <c r="AB51" s="53">
        <f>SUM(AB7:AB50)</f>
        <v>0</v>
      </c>
      <c r="AC51" s="53"/>
      <c r="AD51" s="53">
        <f>SUM(AD7:AD50)</f>
        <v>0</v>
      </c>
      <c r="AE51" s="53">
        <f>SUM(AE7:AE50)</f>
        <v>0</v>
      </c>
      <c r="AF51" s="53"/>
      <c r="AG51" s="53">
        <f>SUM(AG7:AG50)</f>
        <v>0</v>
      </c>
      <c r="AH51" s="53">
        <f>SUM(AH7:AH50)</f>
        <v>0</v>
      </c>
      <c r="AI51" s="53"/>
      <c r="AJ51" s="53">
        <f>SUM(AJ7:AJ50)</f>
        <v>0</v>
      </c>
      <c r="AK51" s="55">
        <f>SUM(AK7:AK50)</f>
        <v>0</v>
      </c>
      <c r="AL51" s="53"/>
      <c r="AM51" s="53">
        <f>SUM(AM7:AM50)</f>
        <v>0</v>
      </c>
      <c r="AN51" s="53">
        <f>SUM(AN7:AN50)</f>
        <v>0</v>
      </c>
      <c r="AO51" s="53"/>
      <c r="AP51" s="97">
        <f>SUM(AP7:AP50)</f>
        <v>0</v>
      </c>
      <c r="AQ51" s="79">
        <f>SUM(AQ7:AQ50)</f>
        <v>0</v>
      </c>
      <c r="AR51" s="53"/>
      <c r="AS51" s="97">
        <f>SUM(AS7:AS50)</f>
        <v>0</v>
      </c>
      <c r="AT51" s="79">
        <f>SUM(AT7:AT50)</f>
        <v>0</v>
      </c>
      <c r="AU51" s="53"/>
      <c r="AV51" s="97">
        <f>SUM(AV7:AV50)</f>
        <v>0</v>
      </c>
      <c r="AW51" s="65">
        <f>SUM(AW7:AW50)</f>
        <v>0</v>
      </c>
      <c r="AX51" s="65"/>
      <c r="AY51" s="65">
        <f>SUM(AY7:AY50)</f>
        <v>0</v>
      </c>
      <c r="AZ51" s="65">
        <f>SUM(AZ7:AZ50)</f>
        <v>0</v>
      </c>
      <c r="BA51" s="65"/>
      <c r="BB51" s="65">
        <f>SUM(BB7:BB50)</f>
        <v>0</v>
      </c>
      <c r="BC51" s="65">
        <f>SUM(BC7:BC50)</f>
        <v>0</v>
      </c>
      <c r="BD51" s="65"/>
      <c r="BE51" s="65">
        <f>SUM(BE7:BE50)</f>
        <v>0</v>
      </c>
      <c r="BF51" s="64">
        <f>SUM(BF7:BF50)</f>
        <v>0</v>
      </c>
      <c r="BG51" s="65"/>
      <c r="BH51" s="65">
        <f>SUM(BH7:BH50)</f>
        <v>0</v>
      </c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</row>
    <row r="52" spans="1:78" ht="19.5" hidden="1" customHeight="1" thickBot="1">
      <c r="A52" s="880" t="s">
        <v>94</v>
      </c>
      <c r="B52" s="881"/>
      <c r="C52" s="882"/>
      <c r="D52" s="109">
        <f>'Proj. N fac.'!D52</f>
        <v>0</v>
      </c>
      <c r="E52" s="109">
        <v>1000</v>
      </c>
      <c r="F52" s="109">
        <f>D52/E52</f>
        <v>0</v>
      </c>
      <c r="G52" s="109">
        <f>'Proj. N fac.'!G52</f>
        <v>0</v>
      </c>
      <c r="H52" s="109">
        <v>1000</v>
      </c>
      <c r="I52" s="109">
        <f>G52/H52</f>
        <v>0</v>
      </c>
      <c r="J52" s="109">
        <f>'Proj. N fac.'!J52</f>
        <v>0</v>
      </c>
      <c r="K52" s="109">
        <v>1000</v>
      </c>
      <c r="L52" s="109">
        <f>J52/K52</f>
        <v>0</v>
      </c>
      <c r="M52" s="109">
        <f>'Proj. N fac.'!M52</f>
        <v>0</v>
      </c>
      <c r="N52" s="109">
        <v>1000</v>
      </c>
      <c r="O52" s="109">
        <f>M52/N52</f>
        <v>0</v>
      </c>
      <c r="P52" s="109">
        <f>'Proj. N fac.'!P52</f>
        <v>0</v>
      </c>
      <c r="Q52" s="109">
        <v>1000</v>
      </c>
      <c r="R52" s="109">
        <f>P52/Q52</f>
        <v>0</v>
      </c>
      <c r="S52" s="109">
        <f>'Proj. N fac.'!S52</f>
        <v>0</v>
      </c>
      <c r="T52" s="109">
        <v>1000</v>
      </c>
      <c r="U52" s="110">
        <f>S52/T52</f>
        <v>0</v>
      </c>
      <c r="V52" s="113">
        <f>D52+G52+J52+M52+P52+S52</f>
        <v>0</v>
      </c>
      <c r="W52" s="109">
        <v>1000</v>
      </c>
      <c r="X52" s="110">
        <f>V52/W52</f>
        <v>0</v>
      </c>
      <c r="Y52" s="111">
        <f>'Proj. N fac.'!Y52</f>
        <v>0</v>
      </c>
      <c r="Z52" s="109">
        <v>1000</v>
      </c>
      <c r="AA52" s="109">
        <f>Y52/Z52</f>
        <v>0</v>
      </c>
      <c r="AB52" s="109">
        <f>'Proj. N fac.'!AB52</f>
        <v>0</v>
      </c>
      <c r="AC52" s="109">
        <v>1000</v>
      </c>
      <c r="AD52" s="109">
        <f>AB52/AC52</f>
        <v>0</v>
      </c>
      <c r="AE52" s="109">
        <f>'Proj. N fac.'!AE52</f>
        <v>0</v>
      </c>
      <c r="AF52" s="109">
        <v>1000</v>
      </c>
      <c r="AG52" s="109">
        <f>AE52/AF52</f>
        <v>0</v>
      </c>
      <c r="AH52" s="109">
        <f>'Proj. N fac.'!AH52</f>
        <v>0</v>
      </c>
      <c r="AI52" s="109">
        <v>1000</v>
      </c>
      <c r="AJ52" s="109">
        <f>AH52/AI52</f>
        <v>0</v>
      </c>
      <c r="AK52" s="109">
        <f>'Proj. N fac.'!AK52</f>
        <v>0</v>
      </c>
      <c r="AL52" s="109">
        <v>1000</v>
      </c>
      <c r="AM52" s="109">
        <f>AK52/AL52</f>
        <v>0</v>
      </c>
      <c r="AN52" s="109">
        <f>'Proj. N fac.'!AN52</f>
        <v>0</v>
      </c>
      <c r="AO52" s="109">
        <v>1000</v>
      </c>
      <c r="AP52" s="110">
        <f>AN52/AO52</f>
        <v>0</v>
      </c>
      <c r="AQ52" s="113">
        <v>0</v>
      </c>
      <c r="AR52" s="99">
        <v>1000</v>
      </c>
      <c r="AS52" s="110">
        <f>AQ52/AR52</f>
        <v>0</v>
      </c>
      <c r="AT52" s="113">
        <f>'Proj. N fac.'!AT52</f>
        <v>0</v>
      </c>
      <c r="AU52" s="99">
        <v>1000</v>
      </c>
      <c r="AV52" s="110">
        <f>AT52/AU52</f>
        <v>0</v>
      </c>
      <c r="AW52" s="100">
        <f>'Proj. N fac.'!AW52</f>
        <v>0</v>
      </c>
      <c r="AX52" s="100">
        <v>1000</v>
      </c>
      <c r="AY52" s="107">
        <f>AW52/AX52</f>
        <v>0</v>
      </c>
      <c r="AZ52" s="100">
        <f>'Proj. N fac.'!AZ52</f>
        <v>0</v>
      </c>
      <c r="BA52" s="100">
        <v>1000</v>
      </c>
      <c r="BB52" s="107">
        <f>AZ52/BA52</f>
        <v>0</v>
      </c>
      <c r="BC52" s="100">
        <f>'Proj. N fac.'!BC52</f>
        <v>0</v>
      </c>
      <c r="BD52" s="100">
        <v>1000</v>
      </c>
      <c r="BE52" s="107">
        <f>BC52/BD52</f>
        <v>0</v>
      </c>
      <c r="BF52" s="100">
        <f>'Proj. N fac.'!BF52</f>
        <v>0</v>
      </c>
      <c r="BG52" s="101">
        <v>1000</v>
      </c>
      <c r="BH52" s="107">
        <f>BF52/BG52</f>
        <v>0</v>
      </c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</row>
    <row r="53" spans="1:78" ht="19.5" hidden="1" customHeight="1" thickBot="1">
      <c r="A53" s="889" t="s">
        <v>88</v>
      </c>
      <c r="B53" s="890"/>
      <c r="C53" s="890"/>
      <c r="D53" s="119" t="e">
        <f>SUM(D51*100/D52)</f>
        <v>#DIV/0!</v>
      </c>
      <c r="E53" s="119"/>
      <c r="F53" s="119" t="e">
        <f>SUM(F51*100/F52)</f>
        <v>#DIV/0!</v>
      </c>
      <c r="G53" s="119" t="e">
        <f>SUM(G51*100/G52)</f>
        <v>#DIV/0!</v>
      </c>
      <c r="H53" s="119"/>
      <c r="I53" s="119" t="e">
        <f>SUM(I51*100/I52)</f>
        <v>#DIV/0!</v>
      </c>
      <c r="J53" s="119" t="e">
        <f>SUM(J51*100/J52)</f>
        <v>#DIV/0!</v>
      </c>
      <c r="K53" s="119"/>
      <c r="L53" s="119" t="e">
        <f>SUM(L51*100/L52)</f>
        <v>#DIV/0!</v>
      </c>
      <c r="M53" s="119" t="e">
        <f>SUM(M51*100/M52)</f>
        <v>#DIV/0!</v>
      </c>
      <c r="N53" s="119"/>
      <c r="O53" s="119" t="e">
        <f>SUM(O51*100/O52)</f>
        <v>#DIV/0!</v>
      </c>
      <c r="P53" s="119" t="e">
        <f>SUM(P51*100/P52)</f>
        <v>#DIV/0!</v>
      </c>
      <c r="Q53" s="119"/>
      <c r="R53" s="119" t="e">
        <f>SUM(R51*100/R52)</f>
        <v>#DIV/0!</v>
      </c>
      <c r="S53" s="119" t="e">
        <f>SUM(S51*100/S52)</f>
        <v>#DIV/0!</v>
      </c>
      <c r="T53" s="119"/>
      <c r="U53" s="120" t="e">
        <f>SUM(U51*100/U52)</f>
        <v>#DIV/0!</v>
      </c>
      <c r="V53" s="197" t="e">
        <f>SUM(V51*100/V52)</f>
        <v>#DIV/0!</v>
      </c>
      <c r="W53" s="198"/>
      <c r="X53" s="120" t="e">
        <f>SUM(X51*100/X52)</f>
        <v>#DIV/0!</v>
      </c>
      <c r="Y53" s="116" t="e">
        <f>SUM(Y51*100/Y52)</f>
        <v>#DIV/0!</v>
      </c>
      <c r="Z53" s="119"/>
      <c r="AA53" s="119" t="e">
        <f>SUM(AA51*100/AA52)</f>
        <v>#DIV/0!</v>
      </c>
      <c r="AB53" s="114" t="e">
        <f>SUM(AB51*100/AB52)</f>
        <v>#DIV/0!</v>
      </c>
      <c r="AC53" s="119"/>
      <c r="AD53" s="119" t="e">
        <f>SUM(AD51*100/AD52)</f>
        <v>#DIV/0!</v>
      </c>
      <c r="AE53" s="114" t="e">
        <f>SUM(AE51*100/AE52)</f>
        <v>#DIV/0!</v>
      </c>
      <c r="AF53" s="119"/>
      <c r="AG53" s="119" t="e">
        <f>SUM(AG51*100/AG52)</f>
        <v>#DIV/0!</v>
      </c>
      <c r="AH53" s="114" t="e">
        <f>SUM(AH51*100/AH52)</f>
        <v>#DIV/0!</v>
      </c>
      <c r="AI53" s="119"/>
      <c r="AJ53" s="119" t="e">
        <f>SUM(AJ51*100/AJ52)</f>
        <v>#DIV/0!</v>
      </c>
      <c r="AK53" s="114" t="e">
        <f>SUM(AK51*100/AK52)</f>
        <v>#DIV/0!</v>
      </c>
      <c r="AL53" s="119"/>
      <c r="AM53" s="119" t="e">
        <f>SUM(AM51*100/AM52)</f>
        <v>#DIV/0!</v>
      </c>
      <c r="AN53" s="117" t="e">
        <f>SUM(AN51*100/AN52)</f>
        <v>#DIV/0!</v>
      </c>
      <c r="AO53" s="119"/>
      <c r="AP53" s="120" t="e">
        <f>SUM(AP51*100/AP52)</f>
        <v>#DIV/0!</v>
      </c>
      <c r="AQ53" s="116" t="e">
        <f>SUM(AQ51*100/AQ52)</f>
        <v>#DIV/0!</v>
      </c>
      <c r="AR53" s="200"/>
      <c r="AS53" s="120" t="e">
        <f>SUM(AS51*100/AS52)</f>
        <v>#DIV/0!</v>
      </c>
      <c r="AT53" s="116" t="e">
        <f>SUM(AT51*100/AT52)</f>
        <v>#DIV/0!</v>
      </c>
      <c r="AU53" s="200"/>
      <c r="AV53" s="120" t="e">
        <f>SUM(AV51*100/AV52)</f>
        <v>#DIV/0!</v>
      </c>
      <c r="AW53" s="118" t="e">
        <f>SUM(AW51*100/AW52)</f>
        <v>#DIV/0!</v>
      </c>
      <c r="AX53" s="122"/>
      <c r="AY53" s="121" t="e">
        <f>SUM(AY51*100/AY52)</f>
        <v>#DIV/0!</v>
      </c>
      <c r="AZ53" s="118" t="e">
        <f>SUM(AZ51*100/AZ52)</f>
        <v>#DIV/0!</v>
      </c>
      <c r="BA53" s="122"/>
      <c r="BB53" s="121" t="e">
        <f>SUM(BB51*100/BB52)</f>
        <v>#DIV/0!</v>
      </c>
      <c r="BC53" s="118" t="e">
        <f>SUM(BC51*100/BC52)</f>
        <v>#DIV/0!</v>
      </c>
      <c r="BD53" s="122"/>
      <c r="BE53" s="121" t="e">
        <f>SUM(BE51*100/BE52)</f>
        <v>#DIV/0!</v>
      </c>
      <c r="BF53" s="118" t="e">
        <f>SUM(BF51*100/BF52)</f>
        <v>#DIV/0!</v>
      </c>
      <c r="BG53" s="122"/>
      <c r="BH53" s="121" t="e">
        <f>SUM(BH51*100/BH52)</f>
        <v>#DIV/0!</v>
      </c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</row>
    <row r="54" spans="1:78">
      <c r="X54" s="10"/>
    </row>
    <row r="55" spans="1:78">
      <c r="X55" s="10"/>
    </row>
  </sheetData>
  <mergeCells count="37">
    <mergeCell ref="BD5:BD6"/>
    <mergeCell ref="AW4:BH4"/>
    <mergeCell ref="BG5:BG6"/>
    <mergeCell ref="BH5:BH6"/>
    <mergeCell ref="AY5:AY6"/>
    <mergeCell ref="BF5:BF6"/>
    <mergeCell ref="BE5:BE6"/>
    <mergeCell ref="AW5:AW6"/>
    <mergeCell ref="AZ5:AZ6"/>
    <mergeCell ref="BC5:BC6"/>
    <mergeCell ref="BB5:BB6"/>
    <mergeCell ref="AX5:AX6"/>
    <mergeCell ref="BA5:BA6"/>
    <mergeCell ref="M5:O5"/>
    <mergeCell ref="P5:R5"/>
    <mergeCell ref="AE5:AG5"/>
    <mergeCell ref="AH5:AJ5"/>
    <mergeCell ref="AN5:AP5"/>
    <mergeCell ref="AK5:AM5"/>
    <mergeCell ref="Y5:AA5"/>
    <mergeCell ref="AB5:AD5"/>
    <mergeCell ref="AT4:AV4"/>
    <mergeCell ref="AT5:AV5"/>
    <mergeCell ref="AQ4:AS4"/>
    <mergeCell ref="AQ5:AS5"/>
    <mergeCell ref="A53:C53"/>
    <mergeCell ref="A51:C51"/>
    <mergeCell ref="A52:C52"/>
    <mergeCell ref="A4:A6"/>
    <mergeCell ref="Y4:AP4"/>
    <mergeCell ref="D4:U4"/>
    <mergeCell ref="V4:X4"/>
    <mergeCell ref="V5:X5"/>
    <mergeCell ref="D5:F5"/>
    <mergeCell ref="G5:I5"/>
    <mergeCell ref="J5:L5"/>
    <mergeCell ref="S5:U5"/>
  </mergeCells>
  <phoneticPr fontId="2" type="noConversion"/>
  <printOptions horizontalCentered="1"/>
  <pageMargins left="0.196850393700787" right="0" top="0.39370078740157499" bottom="0.39370078740157499" header="0.39370078740157499" footer="0.511811023622047"/>
  <pageSetup paperSize="9" scale="53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CM55"/>
  <sheetViews>
    <sheetView showGridLines="0" zoomScale="85" workbookViewId="0">
      <pane xSplit="3" ySplit="6" topLeftCell="D7" activePane="bottomRight" state="frozen"/>
      <selection activeCell="F58" sqref="F58"/>
      <selection pane="topRight" activeCell="F58" sqref="F58"/>
      <selection pane="bottomLeft" activeCell="F58" sqref="F58"/>
      <selection pane="bottomRight" activeCell="F58" sqref="F58"/>
    </sheetView>
  </sheetViews>
  <sheetFormatPr defaultRowHeight="15"/>
  <cols>
    <col min="1" max="1" width="4.7109375" style="4" customWidth="1"/>
    <col min="2" max="2" width="11.140625" style="2" customWidth="1"/>
    <col min="3" max="3" width="27.42578125" style="3" customWidth="1"/>
    <col min="4" max="21" width="12.7109375" style="4" customWidth="1"/>
    <col min="22" max="22" width="13.28515625" style="4" customWidth="1"/>
    <col min="23" max="30" width="12.7109375" style="4" customWidth="1"/>
    <col min="31" max="32" width="12.7109375" style="4" hidden="1" customWidth="1"/>
    <col min="33" max="48" width="12.7109375" style="4" customWidth="1"/>
    <col min="49" max="58" width="13.7109375" style="4" hidden="1" customWidth="1"/>
    <col min="59" max="60" width="13.85546875" style="4" hidden="1" customWidth="1"/>
    <col min="61" max="61" width="12.7109375" style="4" hidden="1" customWidth="1"/>
    <col min="62" max="91" width="12.7109375" style="4" customWidth="1"/>
    <col min="92" max="16384" width="9.140625" style="4"/>
  </cols>
  <sheetData>
    <row r="1" spans="1:91" s="29" customFormat="1" ht="20.100000000000001" customHeight="1">
      <c r="A1" s="26" t="s">
        <v>57</v>
      </c>
      <c r="B1" s="27"/>
      <c r="C1" s="28"/>
      <c r="P1" s="30"/>
      <c r="Q1" s="30"/>
      <c r="R1" s="30"/>
      <c r="S1" s="31"/>
      <c r="T1" s="31"/>
      <c r="U1" s="31"/>
      <c r="Y1" s="32"/>
      <c r="Z1" s="32"/>
      <c r="AA1" s="32"/>
      <c r="AB1" s="32"/>
      <c r="AC1" s="32"/>
      <c r="AD1" s="32"/>
      <c r="AE1" s="33"/>
      <c r="AF1" s="33"/>
      <c r="AG1" s="33"/>
      <c r="AH1" s="32"/>
      <c r="AI1" s="32"/>
      <c r="AJ1" s="32"/>
      <c r="AN1" s="32"/>
      <c r="AO1" s="32"/>
      <c r="AP1" s="32"/>
      <c r="AQ1" s="31"/>
      <c r="AR1" s="31"/>
      <c r="AS1" s="31"/>
      <c r="AW1" s="30"/>
      <c r="AX1" s="30"/>
      <c r="AY1" s="30"/>
      <c r="AZ1" s="32"/>
      <c r="BA1" s="32"/>
      <c r="BB1" s="32"/>
      <c r="BC1" s="37"/>
      <c r="BD1" s="37"/>
      <c r="BE1" s="37"/>
      <c r="BF1" s="29" t="s">
        <v>65</v>
      </c>
    </row>
    <row r="2" spans="1:91" s="31" customFormat="1" ht="20.100000000000001" customHeight="1">
      <c r="A2" s="26" t="s">
        <v>76</v>
      </c>
      <c r="B2" s="35"/>
      <c r="C2" s="35"/>
      <c r="D2" s="26"/>
      <c r="E2" s="26"/>
      <c r="F2" s="26"/>
      <c r="P2" s="30"/>
      <c r="Q2" s="30"/>
      <c r="R2" s="30"/>
      <c r="S2" s="26"/>
      <c r="T2" s="26"/>
      <c r="U2" s="26"/>
      <c r="V2" s="35"/>
      <c r="W2" s="35"/>
      <c r="X2" s="35"/>
      <c r="Y2" s="32"/>
      <c r="Z2" s="32"/>
      <c r="AA2" s="32"/>
      <c r="AB2" s="68"/>
      <c r="AC2" s="67"/>
      <c r="AD2" s="32"/>
      <c r="AE2" s="35" t="s">
        <v>92</v>
      </c>
      <c r="AF2" s="35"/>
      <c r="AG2" s="35"/>
      <c r="AH2" s="32"/>
      <c r="AI2" s="32"/>
      <c r="AJ2" s="32"/>
      <c r="AN2" s="32"/>
      <c r="AO2" s="32"/>
      <c r="AP2" s="32"/>
      <c r="AW2" s="30"/>
      <c r="AX2" s="30"/>
      <c r="AY2" s="30"/>
      <c r="BC2" s="28"/>
      <c r="BD2" s="28"/>
      <c r="BE2" s="28"/>
      <c r="BF2" s="35"/>
    </row>
    <row r="3" spans="1:91" s="29" customFormat="1" ht="20.100000000000001" customHeight="1" thickBot="1">
      <c r="A3" s="36" t="s">
        <v>86</v>
      </c>
      <c r="B3" s="27"/>
      <c r="P3" s="30"/>
      <c r="Q3" s="30"/>
      <c r="R3" s="30"/>
      <c r="Y3" s="32"/>
      <c r="Z3" s="32"/>
      <c r="AA3" s="32"/>
      <c r="AB3" s="32"/>
      <c r="AC3" s="32"/>
      <c r="AD3" s="32"/>
      <c r="AE3" s="33"/>
      <c r="AF3" s="33"/>
      <c r="AG3" s="33"/>
      <c r="AH3" s="32"/>
      <c r="AI3" s="32"/>
      <c r="AJ3" s="32"/>
      <c r="AN3" s="32"/>
      <c r="AO3" s="32"/>
      <c r="AP3" s="32"/>
      <c r="AQ3" s="31"/>
      <c r="AR3" s="31"/>
      <c r="AS3" s="31"/>
      <c r="AW3" s="30"/>
      <c r="AX3" s="30"/>
      <c r="AY3" s="30"/>
      <c r="BC3" s="28"/>
      <c r="BD3" s="28"/>
      <c r="BE3" s="35"/>
      <c r="BF3" s="35"/>
      <c r="BH3" s="35" t="s">
        <v>87</v>
      </c>
    </row>
    <row r="4" spans="1:91" ht="20.100000000000001" customHeight="1">
      <c r="A4" s="885" t="s">
        <v>43</v>
      </c>
      <c r="B4" s="23" t="s">
        <v>38</v>
      </c>
      <c r="C4" s="71" t="s">
        <v>40</v>
      </c>
      <c r="D4" s="888">
        <v>2007</v>
      </c>
      <c r="E4" s="868"/>
      <c r="F4" s="868"/>
      <c r="G4" s="868"/>
      <c r="H4" s="868"/>
      <c r="I4" s="868"/>
      <c r="J4" s="868"/>
      <c r="K4" s="868"/>
      <c r="L4" s="868"/>
      <c r="M4" s="868"/>
      <c r="N4" s="868"/>
      <c r="O4" s="868"/>
      <c r="P4" s="868"/>
      <c r="Q4" s="868"/>
      <c r="R4" s="868"/>
      <c r="S4" s="868"/>
      <c r="T4" s="868"/>
      <c r="U4" s="869"/>
      <c r="V4" s="858" t="s">
        <v>51</v>
      </c>
      <c r="W4" s="859"/>
      <c r="X4" s="860"/>
      <c r="Y4" s="867">
        <v>2007</v>
      </c>
      <c r="Z4" s="868"/>
      <c r="AA4" s="868"/>
      <c r="AB4" s="868"/>
      <c r="AC4" s="868"/>
      <c r="AD4" s="868"/>
      <c r="AE4" s="868"/>
      <c r="AF4" s="868"/>
      <c r="AG4" s="868"/>
      <c r="AH4" s="868"/>
      <c r="AI4" s="868"/>
      <c r="AJ4" s="868"/>
      <c r="AK4" s="868"/>
      <c r="AL4" s="868"/>
      <c r="AM4" s="868"/>
      <c r="AN4" s="868"/>
      <c r="AO4" s="868"/>
      <c r="AP4" s="869"/>
      <c r="AQ4" s="864" t="s">
        <v>51</v>
      </c>
      <c r="AR4" s="865"/>
      <c r="AS4" s="866"/>
      <c r="AT4" s="864" t="s">
        <v>64</v>
      </c>
      <c r="AU4" s="865"/>
      <c r="AV4" s="866"/>
      <c r="AW4" s="864" t="s">
        <v>91</v>
      </c>
      <c r="AX4" s="865"/>
      <c r="AY4" s="865"/>
      <c r="AZ4" s="865"/>
      <c r="BA4" s="865"/>
      <c r="BB4" s="865"/>
      <c r="BC4" s="865"/>
      <c r="BD4" s="865"/>
      <c r="BE4" s="865"/>
      <c r="BF4" s="865"/>
      <c r="BG4" s="865"/>
      <c r="BH4" s="866"/>
    </row>
    <row r="5" spans="1:91" ht="20.100000000000001" customHeight="1">
      <c r="A5" s="886"/>
      <c r="B5" s="24"/>
      <c r="C5" s="72"/>
      <c r="D5" s="871" t="s">
        <v>44</v>
      </c>
      <c r="E5" s="862"/>
      <c r="F5" s="870"/>
      <c r="G5" s="871" t="s">
        <v>45</v>
      </c>
      <c r="H5" s="862"/>
      <c r="I5" s="870"/>
      <c r="J5" s="871" t="s">
        <v>46</v>
      </c>
      <c r="K5" s="862"/>
      <c r="L5" s="870"/>
      <c r="M5" s="871" t="s">
        <v>47</v>
      </c>
      <c r="N5" s="862"/>
      <c r="O5" s="870"/>
      <c r="P5" s="871" t="s">
        <v>48</v>
      </c>
      <c r="Q5" s="862"/>
      <c r="R5" s="870"/>
      <c r="S5" s="871" t="s">
        <v>49</v>
      </c>
      <c r="T5" s="862"/>
      <c r="U5" s="863"/>
      <c r="V5" s="861" t="s">
        <v>63</v>
      </c>
      <c r="W5" s="862"/>
      <c r="X5" s="863"/>
      <c r="Y5" s="896" t="s">
        <v>50</v>
      </c>
      <c r="Z5" s="894"/>
      <c r="AA5" s="894"/>
      <c r="AB5" s="894" t="s">
        <v>52</v>
      </c>
      <c r="AC5" s="895"/>
      <c r="AD5" s="895"/>
      <c r="AE5" s="894" t="s">
        <v>53</v>
      </c>
      <c r="AF5" s="895"/>
      <c r="AG5" s="895"/>
      <c r="AH5" s="894" t="s">
        <v>54</v>
      </c>
      <c r="AI5" s="894"/>
      <c r="AJ5" s="894"/>
      <c r="AK5" s="894" t="s">
        <v>55</v>
      </c>
      <c r="AL5" s="894"/>
      <c r="AM5" s="894"/>
      <c r="AN5" s="894" t="s">
        <v>56</v>
      </c>
      <c r="AO5" s="894"/>
      <c r="AP5" s="897"/>
      <c r="AQ5" s="861" t="s">
        <v>81</v>
      </c>
      <c r="AR5" s="862"/>
      <c r="AS5" s="863"/>
      <c r="AT5" s="861" t="s">
        <v>93</v>
      </c>
      <c r="AU5" s="862"/>
      <c r="AV5" s="863"/>
      <c r="AW5" s="872">
        <v>2008</v>
      </c>
      <c r="AX5" s="872" t="s">
        <v>95</v>
      </c>
      <c r="AY5" s="872">
        <v>2008</v>
      </c>
      <c r="AZ5" s="874">
        <v>2009</v>
      </c>
      <c r="BA5" s="872" t="s">
        <v>95</v>
      </c>
      <c r="BB5" s="872">
        <v>2009</v>
      </c>
      <c r="BC5" s="874">
        <v>2010</v>
      </c>
      <c r="BD5" s="872" t="s">
        <v>95</v>
      </c>
      <c r="BE5" s="872">
        <v>2010</v>
      </c>
      <c r="BF5" s="874">
        <v>2011</v>
      </c>
      <c r="BG5" s="872" t="s">
        <v>95</v>
      </c>
      <c r="BH5" s="872">
        <v>2011</v>
      </c>
    </row>
    <row r="6" spans="1:91" s="3" customFormat="1" ht="20.100000000000001" customHeight="1" thickBot="1">
      <c r="A6" s="887"/>
      <c r="B6" s="25" t="s">
        <v>39</v>
      </c>
      <c r="C6" s="21" t="s">
        <v>37</v>
      </c>
      <c r="D6" s="21" t="s">
        <v>60</v>
      </c>
      <c r="E6" s="22" t="s">
        <v>95</v>
      </c>
      <c r="F6" s="21" t="s">
        <v>60</v>
      </c>
      <c r="G6" s="21" t="s">
        <v>60</v>
      </c>
      <c r="H6" s="22" t="s">
        <v>95</v>
      </c>
      <c r="I6" s="21" t="s">
        <v>60</v>
      </c>
      <c r="J6" s="21" t="s">
        <v>60</v>
      </c>
      <c r="K6" s="22" t="s">
        <v>95</v>
      </c>
      <c r="L6" s="21" t="s">
        <v>60</v>
      </c>
      <c r="M6" s="22" t="s">
        <v>60</v>
      </c>
      <c r="N6" s="22" t="s">
        <v>95</v>
      </c>
      <c r="O6" s="21" t="s">
        <v>60</v>
      </c>
      <c r="P6" s="22" t="s">
        <v>60</v>
      </c>
      <c r="Q6" s="22" t="s">
        <v>95</v>
      </c>
      <c r="R6" s="21" t="s">
        <v>60</v>
      </c>
      <c r="S6" s="22" t="s">
        <v>60</v>
      </c>
      <c r="T6" s="22" t="s">
        <v>95</v>
      </c>
      <c r="U6" s="93" t="s">
        <v>60</v>
      </c>
      <c r="V6" s="191" t="s">
        <v>60</v>
      </c>
      <c r="W6" s="58" t="s">
        <v>95</v>
      </c>
      <c r="X6" s="96" t="s">
        <v>60</v>
      </c>
      <c r="Y6" s="76" t="s">
        <v>60</v>
      </c>
      <c r="Z6" s="22" t="s">
        <v>95</v>
      </c>
      <c r="AA6" s="21" t="s">
        <v>60</v>
      </c>
      <c r="AB6" s="58" t="s">
        <v>60</v>
      </c>
      <c r="AC6" s="58" t="s">
        <v>95</v>
      </c>
      <c r="AD6" s="58" t="s">
        <v>60</v>
      </c>
      <c r="AE6" s="58" t="s">
        <v>60</v>
      </c>
      <c r="AF6" s="58" t="s">
        <v>95</v>
      </c>
      <c r="AG6" s="58" t="s">
        <v>60</v>
      </c>
      <c r="AH6" s="58" t="s">
        <v>60</v>
      </c>
      <c r="AI6" s="58" t="s">
        <v>95</v>
      </c>
      <c r="AJ6" s="58" t="s">
        <v>60</v>
      </c>
      <c r="AK6" s="58" t="s">
        <v>60</v>
      </c>
      <c r="AL6" s="58" t="s">
        <v>95</v>
      </c>
      <c r="AM6" s="58" t="s">
        <v>60</v>
      </c>
      <c r="AN6" s="58" t="s">
        <v>60</v>
      </c>
      <c r="AO6" s="58" t="s">
        <v>95</v>
      </c>
      <c r="AP6" s="96" t="s">
        <v>60</v>
      </c>
      <c r="AQ6" s="76" t="s">
        <v>60</v>
      </c>
      <c r="AR6" s="58" t="s">
        <v>95</v>
      </c>
      <c r="AS6" s="96" t="s">
        <v>60</v>
      </c>
      <c r="AT6" s="76" t="s">
        <v>60</v>
      </c>
      <c r="AU6" s="58" t="s">
        <v>95</v>
      </c>
      <c r="AV6" s="58" t="s">
        <v>60</v>
      </c>
      <c r="AW6" s="873"/>
      <c r="AX6" s="873"/>
      <c r="AY6" s="873"/>
      <c r="AZ6" s="875"/>
      <c r="BA6" s="873"/>
      <c r="BB6" s="873"/>
      <c r="BC6" s="875"/>
      <c r="BD6" s="873"/>
      <c r="BE6" s="873"/>
      <c r="BF6" s="875"/>
      <c r="BG6" s="873"/>
      <c r="BH6" s="873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s="5" customFormat="1" ht="20.100000000000001" customHeight="1">
      <c r="A7" s="11">
        <v>1</v>
      </c>
      <c r="B7" s="15">
        <v>51201</v>
      </c>
      <c r="C7" s="73" t="s">
        <v>0</v>
      </c>
      <c r="D7" s="9">
        <v>0</v>
      </c>
      <c r="E7" s="13">
        <v>1000</v>
      </c>
      <c r="F7" s="13">
        <f>D7/E7</f>
        <v>0</v>
      </c>
      <c r="G7" s="9">
        <v>0</v>
      </c>
      <c r="H7" s="13">
        <v>1000</v>
      </c>
      <c r="I7" s="13">
        <f>G7/H7</f>
        <v>0</v>
      </c>
      <c r="J7" s="9">
        <v>0</v>
      </c>
      <c r="K7" s="13">
        <v>1000</v>
      </c>
      <c r="L7" s="13">
        <f>J7/K7</f>
        <v>0</v>
      </c>
      <c r="M7" s="9">
        <v>0</v>
      </c>
      <c r="N7" s="13">
        <v>1000</v>
      </c>
      <c r="O7" s="13">
        <f>M7/N7</f>
        <v>0</v>
      </c>
      <c r="P7" s="9">
        <v>0</v>
      </c>
      <c r="Q7" s="13">
        <v>1000</v>
      </c>
      <c r="R7" s="13">
        <f>P7/Q7</f>
        <v>0</v>
      </c>
      <c r="S7" s="9">
        <v>0</v>
      </c>
      <c r="T7" s="13">
        <v>1000</v>
      </c>
      <c r="U7" s="94">
        <f>S7/T7</f>
        <v>0</v>
      </c>
      <c r="V7" s="86">
        <f t="shared" ref="V7:V50" si="0">D7+G7+J7+M7+P7+S7</f>
        <v>0</v>
      </c>
      <c r="W7" s="9">
        <v>1000</v>
      </c>
      <c r="X7" s="92">
        <f>V7/W7</f>
        <v>0</v>
      </c>
      <c r="Y7" s="77">
        <v>0</v>
      </c>
      <c r="Z7" s="13">
        <v>1000</v>
      </c>
      <c r="AA7" s="13">
        <f>Y7/Z7</f>
        <v>0</v>
      </c>
      <c r="AB7" s="9">
        <v>0</v>
      </c>
      <c r="AC7" s="13">
        <v>1000</v>
      </c>
      <c r="AD7" s="13">
        <f>AB7/AC7</f>
        <v>0</v>
      </c>
      <c r="AE7" s="9">
        <v>0</v>
      </c>
      <c r="AF7" s="13">
        <v>1000</v>
      </c>
      <c r="AG7" s="13">
        <f>AE7/AF7</f>
        <v>0</v>
      </c>
      <c r="AH7" s="9">
        <v>0</v>
      </c>
      <c r="AI7" s="13">
        <v>1000</v>
      </c>
      <c r="AJ7" s="13">
        <f>AH7/AI7</f>
        <v>0</v>
      </c>
      <c r="AK7" s="9">
        <v>0</v>
      </c>
      <c r="AL7" s="13">
        <v>1000</v>
      </c>
      <c r="AM7" s="13">
        <f>AK7/AL7</f>
        <v>0</v>
      </c>
      <c r="AN7" s="9">
        <v>0</v>
      </c>
      <c r="AO7" s="13">
        <v>1000</v>
      </c>
      <c r="AP7" s="94">
        <f>AN7/AO7</f>
        <v>0</v>
      </c>
      <c r="AQ7" s="86">
        <f t="shared" ref="AQ7:AQ50" si="1">Y7+AB7+AE7+AH7+AK7+AN7</f>
        <v>0</v>
      </c>
      <c r="AR7" s="59">
        <v>1000</v>
      </c>
      <c r="AS7" s="95">
        <f>AQ7/AR7</f>
        <v>0</v>
      </c>
      <c r="AT7" s="86">
        <f>+V7+AQ7</f>
        <v>0</v>
      </c>
      <c r="AU7" s="59">
        <v>1000</v>
      </c>
      <c r="AV7" s="95">
        <f>AT7/AU7</f>
        <v>0</v>
      </c>
      <c r="AW7" s="60">
        <v>0</v>
      </c>
      <c r="AX7" s="69">
        <v>1000</v>
      </c>
      <c r="AY7" s="69">
        <f>AW7/AX7</f>
        <v>0</v>
      </c>
      <c r="AZ7" s="60">
        <v>0</v>
      </c>
      <c r="BA7" s="69">
        <v>1000</v>
      </c>
      <c r="BB7" s="69">
        <f>AZ7/BA7</f>
        <v>0</v>
      </c>
      <c r="BC7" s="60">
        <v>0</v>
      </c>
      <c r="BD7" s="69">
        <v>1000</v>
      </c>
      <c r="BE7" s="69">
        <f>BC7/BD7</f>
        <v>0</v>
      </c>
      <c r="BF7" s="60">
        <v>0</v>
      </c>
      <c r="BG7" s="69">
        <v>1000</v>
      </c>
      <c r="BH7" s="69">
        <f>BF7/BG7</f>
        <v>0</v>
      </c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</row>
    <row r="8" spans="1:91" s="5" customFormat="1" ht="20.100000000000001" customHeight="1">
      <c r="A8" s="12">
        <v>2</v>
      </c>
      <c r="B8" s="15">
        <v>51202</v>
      </c>
      <c r="C8" s="73" t="s">
        <v>1</v>
      </c>
      <c r="D8" s="9">
        <v>0</v>
      </c>
      <c r="E8" s="13">
        <v>1000</v>
      </c>
      <c r="F8" s="13">
        <f t="shared" ref="F8:F50" si="2">D8/E8</f>
        <v>0</v>
      </c>
      <c r="G8" s="9">
        <v>0</v>
      </c>
      <c r="H8" s="13">
        <v>1000</v>
      </c>
      <c r="I8" s="13">
        <f t="shared" ref="I8:I50" si="3">G8/H8</f>
        <v>0</v>
      </c>
      <c r="J8" s="9">
        <v>0</v>
      </c>
      <c r="K8" s="13">
        <v>1000</v>
      </c>
      <c r="L8" s="13">
        <f t="shared" ref="L8:L50" si="4">J8/K8</f>
        <v>0</v>
      </c>
      <c r="M8" s="9">
        <v>0</v>
      </c>
      <c r="N8" s="13">
        <v>1000</v>
      </c>
      <c r="O8" s="13">
        <f t="shared" ref="O8:O50" si="5">M8/N8</f>
        <v>0</v>
      </c>
      <c r="P8" s="9">
        <v>0</v>
      </c>
      <c r="Q8" s="13">
        <v>1000</v>
      </c>
      <c r="R8" s="13">
        <f t="shared" ref="R8:R50" si="6">P8/Q8</f>
        <v>0</v>
      </c>
      <c r="S8" s="9">
        <v>0</v>
      </c>
      <c r="T8" s="13">
        <v>1000</v>
      </c>
      <c r="U8" s="94">
        <f t="shared" ref="U8:U50" si="7">S8/T8</f>
        <v>0</v>
      </c>
      <c r="V8" s="86">
        <f t="shared" si="0"/>
        <v>0</v>
      </c>
      <c r="W8" s="9">
        <v>1000</v>
      </c>
      <c r="X8" s="92">
        <f>V8/W8</f>
        <v>0</v>
      </c>
      <c r="Y8" s="77">
        <v>0</v>
      </c>
      <c r="Z8" s="13">
        <v>1000</v>
      </c>
      <c r="AA8" s="13">
        <f t="shared" ref="AA8:AA50" si="8">Y8/Z8</f>
        <v>0</v>
      </c>
      <c r="AB8" s="9">
        <v>0</v>
      </c>
      <c r="AC8" s="13">
        <v>1000</v>
      </c>
      <c r="AD8" s="13">
        <f t="shared" ref="AD8:AD50" si="9">AB8/AC8</f>
        <v>0</v>
      </c>
      <c r="AE8" s="9">
        <v>0</v>
      </c>
      <c r="AF8" s="13">
        <v>1000</v>
      </c>
      <c r="AG8" s="13">
        <f t="shared" ref="AG8:AG50" si="10">AE8/AF8</f>
        <v>0</v>
      </c>
      <c r="AH8" s="9">
        <v>0</v>
      </c>
      <c r="AI8" s="13">
        <v>1000</v>
      </c>
      <c r="AJ8" s="13">
        <f t="shared" ref="AJ8:AJ50" si="11">AH8/AI8</f>
        <v>0</v>
      </c>
      <c r="AK8" s="9">
        <v>0</v>
      </c>
      <c r="AL8" s="13">
        <v>1000</v>
      </c>
      <c r="AM8" s="13">
        <f t="shared" ref="AM8:AM50" si="12">AK8/AL8</f>
        <v>0</v>
      </c>
      <c r="AN8" s="9">
        <v>0</v>
      </c>
      <c r="AO8" s="13">
        <v>1000</v>
      </c>
      <c r="AP8" s="94">
        <f t="shared" ref="AP8:AP50" si="13">AN8/AO8</f>
        <v>0</v>
      </c>
      <c r="AQ8" s="86">
        <f t="shared" si="1"/>
        <v>0</v>
      </c>
      <c r="AR8" s="9">
        <v>1000</v>
      </c>
      <c r="AS8" s="92">
        <f t="shared" ref="AS8:AS50" si="14">AQ8/AR8</f>
        <v>0</v>
      </c>
      <c r="AT8" s="86">
        <f t="shared" ref="AT8:AT50" si="15">+V8+AQ8</f>
        <v>0</v>
      </c>
      <c r="AU8" s="9">
        <v>1000</v>
      </c>
      <c r="AV8" s="92">
        <f t="shared" ref="AV8:AV50" si="16">AT8/AU8</f>
        <v>0</v>
      </c>
      <c r="AW8" s="60">
        <v>0</v>
      </c>
      <c r="AX8" s="60">
        <v>1000</v>
      </c>
      <c r="AY8" s="60">
        <f t="shared" ref="AY8:AY50" si="17">AW8/AX8</f>
        <v>0</v>
      </c>
      <c r="AZ8" s="60">
        <v>0</v>
      </c>
      <c r="BA8" s="60">
        <v>1000</v>
      </c>
      <c r="BB8" s="60">
        <f t="shared" ref="BB8:BB50" si="18">AZ8/BA8</f>
        <v>0</v>
      </c>
      <c r="BC8" s="60">
        <v>0</v>
      </c>
      <c r="BD8" s="60">
        <v>1000</v>
      </c>
      <c r="BE8" s="60">
        <f t="shared" ref="BE8:BE50" si="19">BC8/BD8</f>
        <v>0</v>
      </c>
      <c r="BF8" s="60">
        <v>0</v>
      </c>
      <c r="BG8" s="60">
        <v>1000</v>
      </c>
      <c r="BH8" s="60">
        <f t="shared" ref="BH8:BH50" si="20">BF8/BG8</f>
        <v>0</v>
      </c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</row>
    <row r="9" spans="1:91" s="5" customFormat="1" ht="20.100000000000001" customHeight="1">
      <c r="A9" s="11">
        <v>3</v>
      </c>
      <c r="B9" s="15">
        <v>51203</v>
      </c>
      <c r="C9" s="73" t="s">
        <v>2</v>
      </c>
      <c r="D9" s="56">
        <v>0</v>
      </c>
      <c r="E9" s="13">
        <v>1000</v>
      </c>
      <c r="F9" s="13">
        <f t="shared" si="2"/>
        <v>0</v>
      </c>
      <c r="G9" s="56">
        <v>0</v>
      </c>
      <c r="H9" s="13">
        <v>1000</v>
      </c>
      <c r="I9" s="13">
        <f t="shared" si="3"/>
        <v>0</v>
      </c>
      <c r="J9" s="56">
        <v>0</v>
      </c>
      <c r="K9" s="13">
        <v>1000</v>
      </c>
      <c r="L9" s="13">
        <f t="shared" si="4"/>
        <v>0</v>
      </c>
      <c r="M9" s="56">
        <v>0</v>
      </c>
      <c r="N9" s="13">
        <v>1000</v>
      </c>
      <c r="O9" s="13">
        <f t="shared" si="5"/>
        <v>0</v>
      </c>
      <c r="P9" s="56">
        <v>0</v>
      </c>
      <c r="Q9" s="13">
        <v>1000</v>
      </c>
      <c r="R9" s="13">
        <f t="shared" si="6"/>
        <v>0</v>
      </c>
      <c r="S9" s="56">
        <v>0</v>
      </c>
      <c r="T9" s="13">
        <v>1000</v>
      </c>
      <c r="U9" s="94">
        <f t="shared" si="7"/>
        <v>0</v>
      </c>
      <c r="V9" s="86">
        <f t="shared" si="0"/>
        <v>0</v>
      </c>
      <c r="W9" s="9">
        <v>1000</v>
      </c>
      <c r="X9" s="92">
        <f>V9/W9</f>
        <v>0</v>
      </c>
      <c r="Y9" s="90">
        <v>0</v>
      </c>
      <c r="Z9" s="13">
        <v>1000</v>
      </c>
      <c r="AA9" s="13">
        <f t="shared" si="8"/>
        <v>0</v>
      </c>
      <c r="AB9" s="56">
        <v>0</v>
      </c>
      <c r="AC9" s="13">
        <v>1000</v>
      </c>
      <c r="AD9" s="13">
        <f t="shared" si="9"/>
        <v>0</v>
      </c>
      <c r="AE9" s="56">
        <v>0</v>
      </c>
      <c r="AF9" s="13">
        <v>1000</v>
      </c>
      <c r="AG9" s="13">
        <f t="shared" si="10"/>
        <v>0</v>
      </c>
      <c r="AH9" s="56">
        <v>0</v>
      </c>
      <c r="AI9" s="13">
        <v>1000</v>
      </c>
      <c r="AJ9" s="13">
        <f t="shared" si="11"/>
        <v>0</v>
      </c>
      <c r="AK9" s="56">
        <v>0</v>
      </c>
      <c r="AL9" s="13">
        <v>1000</v>
      </c>
      <c r="AM9" s="13">
        <f t="shared" si="12"/>
        <v>0</v>
      </c>
      <c r="AN9" s="56">
        <v>0</v>
      </c>
      <c r="AO9" s="13">
        <v>1000</v>
      </c>
      <c r="AP9" s="94">
        <f t="shared" si="13"/>
        <v>0</v>
      </c>
      <c r="AQ9" s="86">
        <f t="shared" si="1"/>
        <v>0</v>
      </c>
      <c r="AR9" s="9">
        <v>1000</v>
      </c>
      <c r="AS9" s="92">
        <f t="shared" si="14"/>
        <v>0</v>
      </c>
      <c r="AT9" s="86">
        <f t="shared" si="15"/>
        <v>0</v>
      </c>
      <c r="AU9" s="9">
        <v>1000</v>
      </c>
      <c r="AV9" s="92">
        <f t="shared" si="16"/>
        <v>0</v>
      </c>
      <c r="AW9" s="83">
        <v>0</v>
      </c>
      <c r="AX9" s="60">
        <v>1000</v>
      </c>
      <c r="AY9" s="60">
        <f t="shared" si="17"/>
        <v>0</v>
      </c>
      <c r="AZ9" s="83">
        <v>0</v>
      </c>
      <c r="BA9" s="60">
        <v>1000</v>
      </c>
      <c r="BB9" s="60">
        <f t="shared" si="18"/>
        <v>0</v>
      </c>
      <c r="BC9" s="83">
        <v>0</v>
      </c>
      <c r="BD9" s="60">
        <v>1000</v>
      </c>
      <c r="BE9" s="60">
        <f t="shared" si="19"/>
        <v>0</v>
      </c>
      <c r="BF9" s="83">
        <v>0</v>
      </c>
      <c r="BG9" s="60">
        <v>1000</v>
      </c>
      <c r="BH9" s="60">
        <f t="shared" si="20"/>
        <v>0</v>
      </c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</row>
    <row r="10" spans="1:91" s="5" customFormat="1" ht="20.100000000000001" customHeight="1">
      <c r="A10" s="12">
        <v>4</v>
      </c>
      <c r="B10" s="16">
        <v>51299</v>
      </c>
      <c r="C10" s="74" t="s">
        <v>3</v>
      </c>
      <c r="D10" s="9">
        <v>0</v>
      </c>
      <c r="E10" s="13">
        <v>1000</v>
      </c>
      <c r="F10" s="13">
        <f t="shared" si="2"/>
        <v>0</v>
      </c>
      <c r="G10" s="9">
        <v>0</v>
      </c>
      <c r="H10" s="13">
        <v>1000</v>
      </c>
      <c r="I10" s="13">
        <f t="shared" si="3"/>
        <v>0</v>
      </c>
      <c r="J10" s="9">
        <v>0</v>
      </c>
      <c r="K10" s="13">
        <v>1000</v>
      </c>
      <c r="L10" s="13">
        <f t="shared" si="4"/>
        <v>0</v>
      </c>
      <c r="M10" s="9">
        <v>0</v>
      </c>
      <c r="N10" s="13">
        <v>1000</v>
      </c>
      <c r="O10" s="13">
        <f t="shared" si="5"/>
        <v>0</v>
      </c>
      <c r="P10" s="9">
        <v>0</v>
      </c>
      <c r="Q10" s="13">
        <v>1000</v>
      </c>
      <c r="R10" s="13">
        <f t="shared" si="6"/>
        <v>0</v>
      </c>
      <c r="S10" s="9">
        <v>0</v>
      </c>
      <c r="T10" s="13">
        <v>1000</v>
      </c>
      <c r="U10" s="94">
        <f t="shared" si="7"/>
        <v>0</v>
      </c>
      <c r="V10" s="86">
        <f t="shared" si="0"/>
        <v>0</v>
      </c>
      <c r="W10" s="9">
        <v>1000</v>
      </c>
      <c r="X10" s="92">
        <f t="shared" ref="X10:X50" si="21">V10/W10</f>
        <v>0</v>
      </c>
      <c r="Y10" s="77">
        <v>0</v>
      </c>
      <c r="Z10" s="13">
        <v>1000</v>
      </c>
      <c r="AA10" s="13">
        <f t="shared" si="8"/>
        <v>0</v>
      </c>
      <c r="AB10" s="9">
        <v>0</v>
      </c>
      <c r="AC10" s="13">
        <v>1000</v>
      </c>
      <c r="AD10" s="13">
        <f t="shared" si="9"/>
        <v>0</v>
      </c>
      <c r="AE10" s="9">
        <v>0</v>
      </c>
      <c r="AF10" s="13">
        <v>1000</v>
      </c>
      <c r="AG10" s="13">
        <f t="shared" si="10"/>
        <v>0</v>
      </c>
      <c r="AH10" s="9">
        <v>0</v>
      </c>
      <c r="AI10" s="13">
        <v>1000</v>
      </c>
      <c r="AJ10" s="13">
        <f t="shared" si="11"/>
        <v>0</v>
      </c>
      <c r="AK10" s="9">
        <v>0</v>
      </c>
      <c r="AL10" s="13">
        <v>1000</v>
      </c>
      <c r="AM10" s="13">
        <f t="shared" si="12"/>
        <v>0</v>
      </c>
      <c r="AN10" s="9">
        <v>0</v>
      </c>
      <c r="AO10" s="13">
        <v>1000</v>
      </c>
      <c r="AP10" s="94">
        <f t="shared" si="13"/>
        <v>0</v>
      </c>
      <c r="AQ10" s="86">
        <f t="shared" si="1"/>
        <v>0</v>
      </c>
      <c r="AR10" s="9">
        <v>1000</v>
      </c>
      <c r="AS10" s="92">
        <f t="shared" si="14"/>
        <v>0</v>
      </c>
      <c r="AT10" s="86">
        <f t="shared" si="15"/>
        <v>0</v>
      </c>
      <c r="AU10" s="9">
        <v>1000</v>
      </c>
      <c r="AV10" s="92">
        <f t="shared" si="16"/>
        <v>0</v>
      </c>
      <c r="AW10" s="60">
        <v>0</v>
      </c>
      <c r="AX10" s="60">
        <v>1000</v>
      </c>
      <c r="AY10" s="60">
        <f t="shared" si="17"/>
        <v>0</v>
      </c>
      <c r="AZ10" s="60">
        <v>0</v>
      </c>
      <c r="BA10" s="60">
        <v>1000</v>
      </c>
      <c r="BB10" s="60">
        <f t="shared" si="18"/>
        <v>0</v>
      </c>
      <c r="BC10" s="60">
        <v>0</v>
      </c>
      <c r="BD10" s="60">
        <v>1000</v>
      </c>
      <c r="BE10" s="60">
        <f t="shared" si="19"/>
        <v>0</v>
      </c>
      <c r="BF10" s="60">
        <v>0</v>
      </c>
      <c r="BG10" s="60">
        <v>1000</v>
      </c>
      <c r="BH10" s="60">
        <f t="shared" si="20"/>
        <v>0</v>
      </c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</row>
    <row r="11" spans="1:91" s="5" customFormat="1" ht="20.100000000000001" customHeight="1">
      <c r="A11" s="11">
        <v>5</v>
      </c>
      <c r="B11" s="15">
        <v>51301</v>
      </c>
      <c r="C11" s="73" t="s">
        <v>4</v>
      </c>
      <c r="D11" s="9">
        <v>0</v>
      </c>
      <c r="E11" s="13">
        <v>1000</v>
      </c>
      <c r="F11" s="13">
        <f t="shared" si="2"/>
        <v>0</v>
      </c>
      <c r="G11" s="9">
        <v>0</v>
      </c>
      <c r="H11" s="13">
        <v>1000</v>
      </c>
      <c r="I11" s="13">
        <f t="shared" si="3"/>
        <v>0</v>
      </c>
      <c r="J11" s="9">
        <v>0</v>
      </c>
      <c r="K11" s="13">
        <v>1000</v>
      </c>
      <c r="L11" s="13">
        <f t="shared" si="4"/>
        <v>0</v>
      </c>
      <c r="M11" s="9">
        <v>0</v>
      </c>
      <c r="N11" s="13">
        <v>1000</v>
      </c>
      <c r="O11" s="13">
        <f t="shared" si="5"/>
        <v>0</v>
      </c>
      <c r="P11" s="9">
        <v>0</v>
      </c>
      <c r="Q11" s="13">
        <v>1000</v>
      </c>
      <c r="R11" s="13">
        <f t="shared" si="6"/>
        <v>0</v>
      </c>
      <c r="S11" s="9">
        <v>0</v>
      </c>
      <c r="T11" s="13">
        <v>1000</v>
      </c>
      <c r="U11" s="94">
        <f t="shared" si="7"/>
        <v>0</v>
      </c>
      <c r="V11" s="86">
        <f t="shared" si="0"/>
        <v>0</v>
      </c>
      <c r="W11" s="9">
        <v>1000</v>
      </c>
      <c r="X11" s="92">
        <f t="shared" si="21"/>
        <v>0</v>
      </c>
      <c r="Y11" s="77">
        <v>0</v>
      </c>
      <c r="Z11" s="13">
        <v>1000</v>
      </c>
      <c r="AA11" s="13">
        <f t="shared" si="8"/>
        <v>0</v>
      </c>
      <c r="AB11" s="9">
        <v>0</v>
      </c>
      <c r="AC11" s="13">
        <v>1000</v>
      </c>
      <c r="AD11" s="13">
        <f t="shared" si="9"/>
        <v>0</v>
      </c>
      <c r="AE11" s="9">
        <v>0</v>
      </c>
      <c r="AF11" s="13">
        <v>1000</v>
      </c>
      <c r="AG11" s="13">
        <f t="shared" si="10"/>
        <v>0</v>
      </c>
      <c r="AH11" s="9">
        <v>0</v>
      </c>
      <c r="AI11" s="13">
        <v>1000</v>
      </c>
      <c r="AJ11" s="13">
        <f t="shared" si="11"/>
        <v>0</v>
      </c>
      <c r="AK11" s="9">
        <v>0</v>
      </c>
      <c r="AL11" s="13">
        <v>1000</v>
      </c>
      <c r="AM11" s="13">
        <f t="shared" si="12"/>
        <v>0</v>
      </c>
      <c r="AN11" s="9">
        <v>0</v>
      </c>
      <c r="AO11" s="13">
        <v>1000</v>
      </c>
      <c r="AP11" s="94">
        <f t="shared" si="13"/>
        <v>0</v>
      </c>
      <c r="AQ11" s="86">
        <f t="shared" si="1"/>
        <v>0</v>
      </c>
      <c r="AR11" s="9">
        <v>1000</v>
      </c>
      <c r="AS11" s="92">
        <f t="shared" si="14"/>
        <v>0</v>
      </c>
      <c r="AT11" s="86">
        <f t="shared" si="15"/>
        <v>0</v>
      </c>
      <c r="AU11" s="9">
        <v>1000</v>
      </c>
      <c r="AV11" s="92">
        <f t="shared" si="16"/>
        <v>0</v>
      </c>
      <c r="AW11" s="60">
        <v>0</v>
      </c>
      <c r="AX11" s="60">
        <v>1000</v>
      </c>
      <c r="AY11" s="60">
        <f t="shared" si="17"/>
        <v>0</v>
      </c>
      <c r="AZ11" s="60">
        <v>0</v>
      </c>
      <c r="BA11" s="60">
        <v>1000</v>
      </c>
      <c r="BB11" s="60">
        <f t="shared" si="18"/>
        <v>0</v>
      </c>
      <c r="BC11" s="60">
        <v>0</v>
      </c>
      <c r="BD11" s="60">
        <v>1000</v>
      </c>
      <c r="BE11" s="60">
        <f t="shared" si="19"/>
        <v>0</v>
      </c>
      <c r="BF11" s="60">
        <v>0</v>
      </c>
      <c r="BG11" s="60">
        <v>1000</v>
      </c>
      <c r="BH11" s="60">
        <f t="shared" si="20"/>
        <v>0</v>
      </c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</row>
    <row r="12" spans="1:91" s="5" customFormat="1" ht="20.100000000000001" customHeight="1">
      <c r="A12" s="12">
        <v>6</v>
      </c>
      <c r="B12" s="15">
        <v>51302</v>
      </c>
      <c r="C12" s="73" t="s">
        <v>5</v>
      </c>
      <c r="D12" s="9">
        <v>0</v>
      </c>
      <c r="E12" s="13">
        <v>1000</v>
      </c>
      <c r="F12" s="13">
        <f t="shared" si="2"/>
        <v>0</v>
      </c>
      <c r="G12" s="9">
        <v>0</v>
      </c>
      <c r="H12" s="13">
        <v>1000</v>
      </c>
      <c r="I12" s="13">
        <f t="shared" si="3"/>
        <v>0</v>
      </c>
      <c r="J12" s="9">
        <v>0</v>
      </c>
      <c r="K12" s="13">
        <v>1000</v>
      </c>
      <c r="L12" s="13">
        <f t="shared" si="4"/>
        <v>0</v>
      </c>
      <c r="M12" s="9">
        <v>0</v>
      </c>
      <c r="N12" s="13">
        <v>1000</v>
      </c>
      <c r="O12" s="13">
        <f t="shared" si="5"/>
        <v>0</v>
      </c>
      <c r="P12" s="9">
        <v>0</v>
      </c>
      <c r="Q12" s="13">
        <v>1000</v>
      </c>
      <c r="R12" s="13">
        <f t="shared" si="6"/>
        <v>0</v>
      </c>
      <c r="S12" s="9">
        <v>0</v>
      </c>
      <c r="T12" s="13">
        <v>1000</v>
      </c>
      <c r="U12" s="94">
        <f t="shared" si="7"/>
        <v>0</v>
      </c>
      <c r="V12" s="86">
        <f t="shared" si="0"/>
        <v>0</v>
      </c>
      <c r="W12" s="9">
        <v>1000</v>
      </c>
      <c r="X12" s="92">
        <f t="shared" si="21"/>
        <v>0</v>
      </c>
      <c r="Y12" s="77">
        <v>0</v>
      </c>
      <c r="Z12" s="13">
        <v>1000</v>
      </c>
      <c r="AA12" s="13">
        <f t="shared" si="8"/>
        <v>0</v>
      </c>
      <c r="AB12" s="9">
        <v>0</v>
      </c>
      <c r="AC12" s="13">
        <v>1000</v>
      </c>
      <c r="AD12" s="13">
        <f t="shared" si="9"/>
        <v>0</v>
      </c>
      <c r="AE12" s="9">
        <v>0</v>
      </c>
      <c r="AF12" s="13">
        <v>1000</v>
      </c>
      <c r="AG12" s="13">
        <f t="shared" si="10"/>
        <v>0</v>
      </c>
      <c r="AH12" s="9">
        <v>0</v>
      </c>
      <c r="AI12" s="13">
        <v>1000</v>
      </c>
      <c r="AJ12" s="13">
        <f t="shared" si="11"/>
        <v>0</v>
      </c>
      <c r="AK12" s="9">
        <v>0</v>
      </c>
      <c r="AL12" s="13">
        <v>1000</v>
      </c>
      <c r="AM12" s="13">
        <f t="shared" si="12"/>
        <v>0</v>
      </c>
      <c r="AN12" s="9">
        <v>0</v>
      </c>
      <c r="AO12" s="13">
        <v>1000</v>
      </c>
      <c r="AP12" s="94">
        <f t="shared" si="13"/>
        <v>0</v>
      </c>
      <c r="AQ12" s="86">
        <f t="shared" si="1"/>
        <v>0</v>
      </c>
      <c r="AR12" s="9">
        <v>1000</v>
      </c>
      <c r="AS12" s="92">
        <f t="shared" si="14"/>
        <v>0</v>
      </c>
      <c r="AT12" s="86">
        <f t="shared" si="15"/>
        <v>0</v>
      </c>
      <c r="AU12" s="9">
        <v>1000</v>
      </c>
      <c r="AV12" s="92">
        <f t="shared" si="16"/>
        <v>0</v>
      </c>
      <c r="AW12" s="60">
        <v>0</v>
      </c>
      <c r="AX12" s="60">
        <v>1000</v>
      </c>
      <c r="AY12" s="60">
        <f t="shared" si="17"/>
        <v>0</v>
      </c>
      <c r="AZ12" s="60">
        <v>0</v>
      </c>
      <c r="BA12" s="60">
        <v>1000</v>
      </c>
      <c r="BB12" s="60">
        <f t="shared" si="18"/>
        <v>0</v>
      </c>
      <c r="BC12" s="60">
        <v>0</v>
      </c>
      <c r="BD12" s="60">
        <v>1000</v>
      </c>
      <c r="BE12" s="60">
        <f t="shared" si="19"/>
        <v>0</v>
      </c>
      <c r="BF12" s="60">
        <v>0</v>
      </c>
      <c r="BG12" s="60">
        <v>1000</v>
      </c>
      <c r="BH12" s="60">
        <f t="shared" si="20"/>
        <v>0</v>
      </c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</row>
    <row r="13" spans="1:91" s="5" customFormat="1" ht="20.100000000000001" customHeight="1">
      <c r="A13" s="11">
        <v>7</v>
      </c>
      <c r="B13" s="15">
        <v>51306</v>
      </c>
      <c r="C13" s="73" t="s">
        <v>6</v>
      </c>
      <c r="D13" s="9">
        <v>0</v>
      </c>
      <c r="E13" s="13">
        <v>1000</v>
      </c>
      <c r="F13" s="13">
        <f t="shared" si="2"/>
        <v>0</v>
      </c>
      <c r="G13" s="9">
        <v>0</v>
      </c>
      <c r="H13" s="13">
        <v>1000</v>
      </c>
      <c r="I13" s="13">
        <f t="shared" si="3"/>
        <v>0</v>
      </c>
      <c r="J13" s="9">
        <v>0</v>
      </c>
      <c r="K13" s="13">
        <v>1000</v>
      </c>
      <c r="L13" s="13">
        <f t="shared" si="4"/>
        <v>0</v>
      </c>
      <c r="M13" s="9">
        <v>0</v>
      </c>
      <c r="N13" s="13">
        <v>1000</v>
      </c>
      <c r="O13" s="13">
        <f t="shared" si="5"/>
        <v>0</v>
      </c>
      <c r="P13" s="9">
        <v>0</v>
      </c>
      <c r="Q13" s="13">
        <v>1000</v>
      </c>
      <c r="R13" s="13">
        <f t="shared" si="6"/>
        <v>0</v>
      </c>
      <c r="S13" s="9">
        <v>0</v>
      </c>
      <c r="T13" s="13">
        <v>1000</v>
      </c>
      <c r="U13" s="94">
        <f t="shared" si="7"/>
        <v>0</v>
      </c>
      <c r="V13" s="86">
        <f t="shared" si="0"/>
        <v>0</v>
      </c>
      <c r="W13" s="9">
        <v>1000</v>
      </c>
      <c r="X13" s="92">
        <f t="shared" si="21"/>
        <v>0</v>
      </c>
      <c r="Y13" s="77">
        <v>0</v>
      </c>
      <c r="Z13" s="13">
        <v>1000</v>
      </c>
      <c r="AA13" s="13">
        <f t="shared" si="8"/>
        <v>0</v>
      </c>
      <c r="AB13" s="9">
        <v>0</v>
      </c>
      <c r="AC13" s="13">
        <v>1000</v>
      </c>
      <c r="AD13" s="13">
        <f t="shared" si="9"/>
        <v>0</v>
      </c>
      <c r="AE13" s="9">
        <v>0</v>
      </c>
      <c r="AF13" s="13">
        <v>1000</v>
      </c>
      <c r="AG13" s="13">
        <f t="shared" si="10"/>
        <v>0</v>
      </c>
      <c r="AH13" s="9">
        <v>0</v>
      </c>
      <c r="AI13" s="13">
        <v>1000</v>
      </c>
      <c r="AJ13" s="13">
        <f t="shared" si="11"/>
        <v>0</v>
      </c>
      <c r="AK13" s="9">
        <v>0</v>
      </c>
      <c r="AL13" s="13">
        <v>1000</v>
      </c>
      <c r="AM13" s="13">
        <f t="shared" si="12"/>
        <v>0</v>
      </c>
      <c r="AN13" s="9">
        <v>0</v>
      </c>
      <c r="AO13" s="13">
        <v>1000</v>
      </c>
      <c r="AP13" s="94">
        <f t="shared" si="13"/>
        <v>0</v>
      </c>
      <c r="AQ13" s="86">
        <f t="shared" si="1"/>
        <v>0</v>
      </c>
      <c r="AR13" s="9">
        <v>1000</v>
      </c>
      <c r="AS13" s="92">
        <f t="shared" si="14"/>
        <v>0</v>
      </c>
      <c r="AT13" s="86">
        <f t="shared" si="15"/>
        <v>0</v>
      </c>
      <c r="AU13" s="9">
        <v>1000</v>
      </c>
      <c r="AV13" s="92">
        <f t="shared" si="16"/>
        <v>0</v>
      </c>
      <c r="AW13" s="60">
        <v>0</v>
      </c>
      <c r="AX13" s="60">
        <v>1000</v>
      </c>
      <c r="AY13" s="60">
        <f t="shared" si="17"/>
        <v>0</v>
      </c>
      <c r="AZ13" s="60">
        <v>0</v>
      </c>
      <c r="BA13" s="60">
        <v>1000</v>
      </c>
      <c r="BB13" s="60">
        <f t="shared" si="18"/>
        <v>0</v>
      </c>
      <c r="BC13" s="60">
        <v>0</v>
      </c>
      <c r="BD13" s="60">
        <v>1000</v>
      </c>
      <c r="BE13" s="60">
        <f t="shared" si="19"/>
        <v>0</v>
      </c>
      <c r="BF13" s="60">
        <v>0</v>
      </c>
      <c r="BG13" s="60">
        <v>1000</v>
      </c>
      <c r="BH13" s="60">
        <f t="shared" si="20"/>
        <v>0</v>
      </c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</row>
    <row r="14" spans="1:91" s="5" customFormat="1" ht="20.100000000000001" customHeight="1">
      <c r="A14" s="12">
        <v>8</v>
      </c>
      <c r="B14" s="15">
        <v>51307</v>
      </c>
      <c r="C14" s="73" t="s">
        <v>7</v>
      </c>
      <c r="D14" s="9">
        <v>0</v>
      </c>
      <c r="E14" s="13">
        <v>1000</v>
      </c>
      <c r="F14" s="13">
        <f t="shared" si="2"/>
        <v>0</v>
      </c>
      <c r="G14" s="9">
        <v>0</v>
      </c>
      <c r="H14" s="13">
        <v>1000</v>
      </c>
      <c r="I14" s="13">
        <f t="shared" si="3"/>
        <v>0</v>
      </c>
      <c r="J14" s="9">
        <v>0</v>
      </c>
      <c r="K14" s="13">
        <v>1000</v>
      </c>
      <c r="L14" s="13">
        <f t="shared" si="4"/>
        <v>0</v>
      </c>
      <c r="M14" s="9">
        <v>0</v>
      </c>
      <c r="N14" s="13">
        <v>1000</v>
      </c>
      <c r="O14" s="13">
        <f t="shared" si="5"/>
        <v>0</v>
      </c>
      <c r="P14" s="9">
        <v>0</v>
      </c>
      <c r="Q14" s="13">
        <v>1000</v>
      </c>
      <c r="R14" s="13">
        <f t="shared" si="6"/>
        <v>0</v>
      </c>
      <c r="S14" s="9">
        <v>0</v>
      </c>
      <c r="T14" s="13">
        <v>1000</v>
      </c>
      <c r="U14" s="94">
        <f t="shared" si="7"/>
        <v>0</v>
      </c>
      <c r="V14" s="86">
        <f t="shared" si="0"/>
        <v>0</v>
      </c>
      <c r="W14" s="9">
        <v>1000</v>
      </c>
      <c r="X14" s="92">
        <f t="shared" si="21"/>
        <v>0</v>
      </c>
      <c r="Y14" s="77">
        <v>0</v>
      </c>
      <c r="Z14" s="13">
        <v>1000</v>
      </c>
      <c r="AA14" s="13">
        <f t="shared" si="8"/>
        <v>0</v>
      </c>
      <c r="AB14" s="9">
        <v>0</v>
      </c>
      <c r="AC14" s="13">
        <v>1000</v>
      </c>
      <c r="AD14" s="13">
        <f t="shared" si="9"/>
        <v>0</v>
      </c>
      <c r="AE14" s="9">
        <v>0</v>
      </c>
      <c r="AF14" s="13">
        <v>1000</v>
      </c>
      <c r="AG14" s="13">
        <f t="shared" si="10"/>
        <v>0</v>
      </c>
      <c r="AH14" s="9">
        <v>0</v>
      </c>
      <c r="AI14" s="13">
        <v>1000</v>
      </c>
      <c r="AJ14" s="13">
        <f t="shared" si="11"/>
        <v>0</v>
      </c>
      <c r="AK14" s="9">
        <v>0</v>
      </c>
      <c r="AL14" s="13">
        <v>1000</v>
      </c>
      <c r="AM14" s="13">
        <f t="shared" si="12"/>
        <v>0</v>
      </c>
      <c r="AN14" s="9">
        <v>0</v>
      </c>
      <c r="AO14" s="13">
        <v>1000</v>
      </c>
      <c r="AP14" s="94">
        <f t="shared" si="13"/>
        <v>0</v>
      </c>
      <c r="AQ14" s="86">
        <f t="shared" si="1"/>
        <v>0</v>
      </c>
      <c r="AR14" s="9">
        <v>1000</v>
      </c>
      <c r="AS14" s="92">
        <f t="shared" si="14"/>
        <v>0</v>
      </c>
      <c r="AT14" s="86">
        <f t="shared" si="15"/>
        <v>0</v>
      </c>
      <c r="AU14" s="9">
        <v>1000</v>
      </c>
      <c r="AV14" s="92">
        <f t="shared" si="16"/>
        <v>0</v>
      </c>
      <c r="AW14" s="60">
        <v>0</v>
      </c>
      <c r="AX14" s="60">
        <v>1000</v>
      </c>
      <c r="AY14" s="60">
        <f t="shared" si="17"/>
        <v>0</v>
      </c>
      <c r="AZ14" s="60">
        <v>0</v>
      </c>
      <c r="BA14" s="60">
        <v>1000</v>
      </c>
      <c r="BB14" s="60">
        <f t="shared" si="18"/>
        <v>0</v>
      </c>
      <c r="BC14" s="60">
        <v>0</v>
      </c>
      <c r="BD14" s="60">
        <v>1000</v>
      </c>
      <c r="BE14" s="60">
        <f t="shared" si="19"/>
        <v>0</v>
      </c>
      <c r="BF14" s="60">
        <v>0</v>
      </c>
      <c r="BG14" s="60">
        <v>1000</v>
      </c>
      <c r="BH14" s="60">
        <f t="shared" si="20"/>
        <v>0</v>
      </c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</row>
    <row r="15" spans="1:91" s="5" customFormat="1" ht="20.100000000000001" customHeight="1">
      <c r="A15" s="11">
        <v>9</v>
      </c>
      <c r="B15" s="15">
        <v>51308</v>
      </c>
      <c r="C15" s="73" t="s">
        <v>8</v>
      </c>
      <c r="D15" s="9">
        <v>0</v>
      </c>
      <c r="E15" s="13">
        <v>1000</v>
      </c>
      <c r="F15" s="13">
        <f t="shared" si="2"/>
        <v>0</v>
      </c>
      <c r="G15" s="9">
        <v>0</v>
      </c>
      <c r="H15" s="13">
        <v>1000</v>
      </c>
      <c r="I15" s="13">
        <f t="shared" si="3"/>
        <v>0</v>
      </c>
      <c r="J15" s="9">
        <v>0</v>
      </c>
      <c r="K15" s="13">
        <v>1000</v>
      </c>
      <c r="L15" s="13">
        <f t="shared" si="4"/>
        <v>0</v>
      </c>
      <c r="M15" s="9">
        <v>0</v>
      </c>
      <c r="N15" s="13">
        <v>1000</v>
      </c>
      <c r="O15" s="13">
        <f t="shared" si="5"/>
        <v>0</v>
      </c>
      <c r="P15" s="9">
        <v>0</v>
      </c>
      <c r="Q15" s="13">
        <v>1000</v>
      </c>
      <c r="R15" s="13">
        <f t="shared" si="6"/>
        <v>0</v>
      </c>
      <c r="S15" s="9">
        <v>0</v>
      </c>
      <c r="T15" s="13">
        <v>1000</v>
      </c>
      <c r="U15" s="94">
        <f t="shared" si="7"/>
        <v>0</v>
      </c>
      <c r="V15" s="86">
        <f t="shared" si="0"/>
        <v>0</v>
      </c>
      <c r="W15" s="9">
        <v>1000</v>
      </c>
      <c r="X15" s="92">
        <f t="shared" si="21"/>
        <v>0</v>
      </c>
      <c r="Y15" s="77">
        <v>0</v>
      </c>
      <c r="Z15" s="13">
        <v>1000</v>
      </c>
      <c r="AA15" s="13">
        <f t="shared" si="8"/>
        <v>0</v>
      </c>
      <c r="AB15" s="9">
        <v>0</v>
      </c>
      <c r="AC15" s="13">
        <v>1000</v>
      </c>
      <c r="AD15" s="13">
        <f t="shared" si="9"/>
        <v>0</v>
      </c>
      <c r="AE15" s="9">
        <v>0</v>
      </c>
      <c r="AF15" s="13">
        <v>1000</v>
      </c>
      <c r="AG15" s="13">
        <f t="shared" si="10"/>
        <v>0</v>
      </c>
      <c r="AH15" s="9">
        <v>0</v>
      </c>
      <c r="AI15" s="13">
        <v>1000</v>
      </c>
      <c r="AJ15" s="13">
        <f t="shared" si="11"/>
        <v>0</v>
      </c>
      <c r="AK15" s="9">
        <v>0</v>
      </c>
      <c r="AL15" s="13">
        <v>1000</v>
      </c>
      <c r="AM15" s="13">
        <f t="shared" si="12"/>
        <v>0</v>
      </c>
      <c r="AN15" s="9">
        <v>0</v>
      </c>
      <c r="AO15" s="13">
        <v>1000</v>
      </c>
      <c r="AP15" s="94">
        <f t="shared" si="13"/>
        <v>0</v>
      </c>
      <c r="AQ15" s="86">
        <f t="shared" si="1"/>
        <v>0</v>
      </c>
      <c r="AR15" s="9">
        <v>1000</v>
      </c>
      <c r="AS15" s="92">
        <f t="shared" si="14"/>
        <v>0</v>
      </c>
      <c r="AT15" s="86">
        <f t="shared" si="15"/>
        <v>0</v>
      </c>
      <c r="AU15" s="9">
        <v>1000</v>
      </c>
      <c r="AV15" s="92">
        <f t="shared" si="16"/>
        <v>0</v>
      </c>
      <c r="AW15" s="60">
        <v>0</v>
      </c>
      <c r="AX15" s="60">
        <v>1000</v>
      </c>
      <c r="AY15" s="60">
        <f t="shared" si="17"/>
        <v>0</v>
      </c>
      <c r="AZ15" s="60">
        <v>0</v>
      </c>
      <c r="BA15" s="60">
        <v>1000</v>
      </c>
      <c r="BB15" s="60">
        <f t="shared" si="18"/>
        <v>0</v>
      </c>
      <c r="BC15" s="60">
        <v>0</v>
      </c>
      <c r="BD15" s="60">
        <v>1000</v>
      </c>
      <c r="BE15" s="60">
        <f t="shared" si="19"/>
        <v>0</v>
      </c>
      <c r="BF15" s="60">
        <v>0</v>
      </c>
      <c r="BG15" s="60">
        <v>1000</v>
      </c>
      <c r="BH15" s="60">
        <f t="shared" si="20"/>
        <v>0</v>
      </c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</row>
    <row r="16" spans="1:91" s="5" customFormat="1" ht="20.100000000000001" customHeight="1">
      <c r="A16" s="12">
        <v>10</v>
      </c>
      <c r="B16" s="15">
        <v>51309</v>
      </c>
      <c r="C16" s="73" t="s">
        <v>9</v>
      </c>
      <c r="D16" s="9">
        <v>0</v>
      </c>
      <c r="E16" s="13">
        <v>1000</v>
      </c>
      <c r="F16" s="13">
        <f t="shared" si="2"/>
        <v>0</v>
      </c>
      <c r="G16" s="9">
        <v>0</v>
      </c>
      <c r="H16" s="13">
        <v>1000</v>
      </c>
      <c r="I16" s="13">
        <f t="shared" si="3"/>
        <v>0</v>
      </c>
      <c r="J16" s="9">
        <v>0</v>
      </c>
      <c r="K16" s="13">
        <v>1000</v>
      </c>
      <c r="L16" s="13">
        <f t="shared" si="4"/>
        <v>0</v>
      </c>
      <c r="M16" s="9">
        <v>0</v>
      </c>
      <c r="N16" s="13">
        <v>1000</v>
      </c>
      <c r="O16" s="13">
        <f t="shared" si="5"/>
        <v>0</v>
      </c>
      <c r="P16" s="9">
        <v>0</v>
      </c>
      <c r="Q16" s="13">
        <v>1000</v>
      </c>
      <c r="R16" s="13">
        <f t="shared" si="6"/>
        <v>0</v>
      </c>
      <c r="S16" s="9">
        <v>0</v>
      </c>
      <c r="T16" s="13">
        <v>1000</v>
      </c>
      <c r="U16" s="94">
        <f t="shared" si="7"/>
        <v>0</v>
      </c>
      <c r="V16" s="86">
        <f t="shared" si="0"/>
        <v>0</v>
      </c>
      <c r="W16" s="9">
        <v>1000</v>
      </c>
      <c r="X16" s="92">
        <f t="shared" si="21"/>
        <v>0</v>
      </c>
      <c r="Y16" s="77">
        <v>0</v>
      </c>
      <c r="Z16" s="13">
        <v>1000</v>
      </c>
      <c r="AA16" s="13">
        <f t="shared" si="8"/>
        <v>0</v>
      </c>
      <c r="AB16" s="9">
        <v>0</v>
      </c>
      <c r="AC16" s="13">
        <v>1000</v>
      </c>
      <c r="AD16" s="13">
        <f t="shared" si="9"/>
        <v>0</v>
      </c>
      <c r="AE16" s="9">
        <v>0</v>
      </c>
      <c r="AF16" s="13">
        <v>1000</v>
      </c>
      <c r="AG16" s="13">
        <f t="shared" si="10"/>
        <v>0</v>
      </c>
      <c r="AH16" s="9">
        <v>0</v>
      </c>
      <c r="AI16" s="13">
        <v>1000</v>
      </c>
      <c r="AJ16" s="13">
        <f t="shared" si="11"/>
        <v>0</v>
      </c>
      <c r="AK16" s="9">
        <v>0</v>
      </c>
      <c r="AL16" s="13">
        <v>1000</v>
      </c>
      <c r="AM16" s="13">
        <f t="shared" si="12"/>
        <v>0</v>
      </c>
      <c r="AN16" s="9">
        <v>0</v>
      </c>
      <c r="AO16" s="13">
        <v>1000</v>
      </c>
      <c r="AP16" s="94">
        <f t="shared" si="13"/>
        <v>0</v>
      </c>
      <c r="AQ16" s="86">
        <f t="shared" si="1"/>
        <v>0</v>
      </c>
      <c r="AR16" s="9">
        <v>1000</v>
      </c>
      <c r="AS16" s="92">
        <f t="shared" si="14"/>
        <v>0</v>
      </c>
      <c r="AT16" s="86">
        <f t="shared" si="15"/>
        <v>0</v>
      </c>
      <c r="AU16" s="9">
        <v>1000</v>
      </c>
      <c r="AV16" s="92">
        <f t="shared" si="16"/>
        <v>0</v>
      </c>
      <c r="AW16" s="60">
        <v>0</v>
      </c>
      <c r="AX16" s="60">
        <v>1000</v>
      </c>
      <c r="AY16" s="60">
        <f t="shared" si="17"/>
        <v>0</v>
      </c>
      <c r="AZ16" s="60">
        <v>0</v>
      </c>
      <c r="BA16" s="60">
        <v>1000</v>
      </c>
      <c r="BB16" s="60">
        <f t="shared" si="18"/>
        <v>0</v>
      </c>
      <c r="BC16" s="60">
        <v>0</v>
      </c>
      <c r="BD16" s="60">
        <v>1000</v>
      </c>
      <c r="BE16" s="60">
        <f t="shared" si="19"/>
        <v>0</v>
      </c>
      <c r="BF16" s="60">
        <v>0</v>
      </c>
      <c r="BG16" s="60">
        <v>1000</v>
      </c>
      <c r="BH16" s="60">
        <f t="shared" si="20"/>
        <v>0</v>
      </c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</row>
    <row r="17" spans="1:91" s="5" customFormat="1" ht="20.100000000000001" customHeight="1">
      <c r="A17" s="11">
        <v>11</v>
      </c>
      <c r="B17" s="15">
        <v>51310</v>
      </c>
      <c r="C17" s="73" t="s">
        <v>10</v>
      </c>
      <c r="D17" s="9">
        <v>0</v>
      </c>
      <c r="E17" s="13">
        <v>1000</v>
      </c>
      <c r="F17" s="13">
        <f t="shared" si="2"/>
        <v>0</v>
      </c>
      <c r="G17" s="9">
        <v>0</v>
      </c>
      <c r="H17" s="13">
        <v>1000</v>
      </c>
      <c r="I17" s="13">
        <f t="shared" si="3"/>
        <v>0</v>
      </c>
      <c r="J17" s="9">
        <v>0</v>
      </c>
      <c r="K17" s="13">
        <v>1000</v>
      </c>
      <c r="L17" s="13">
        <f t="shared" si="4"/>
        <v>0</v>
      </c>
      <c r="M17" s="9">
        <v>0</v>
      </c>
      <c r="N17" s="13">
        <v>1000</v>
      </c>
      <c r="O17" s="13">
        <f t="shared" si="5"/>
        <v>0</v>
      </c>
      <c r="P17" s="9">
        <v>0</v>
      </c>
      <c r="Q17" s="13">
        <v>1000</v>
      </c>
      <c r="R17" s="13">
        <f t="shared" si="6"/>
        <v>0</v>
      </c>
      <c r="S17" s="9">
        <v>0</v>
      </c>
      <c r="T17" s="13">
        <v>1000</v>
      </c>
      <c r="U17" s="94">
        <f t="shared" si="7"/>
        <v>0</v>
      </c>
      <c r="V17" s="86">
        <f t="shared" si="0"/>
        <v>0</v>
      </c>
      <c r="W17" s="9">
        <v>1000</v>
      </c>
      <c r="X17" s="92">
        <f t="shared" si="21"/>
        <v>0</v>
      </c>
      <c r="Y17" s="77">
        <v>0</v>
      </c>
      <c r="Z17" s="13">
        <v>1000</v>
      </c>
      <c r="AA17" s="13">
        <f t="shared" si="8"/>
        <v>0</v>
      </c>
      <c r="AB17" s="9">
        <v>0</v>
      </c>
      <c r="AC17" s="13">
        <v>1000</v>
      </c>
      <c r="AD17" s="13">
        <f t="shared" si="9"/>
        <v>0</v>
      </c>
      <c r="AE17" s="9">
        <v>0</v>
      </c>
      <c r="AF17" s="13">
        <v>1000</v>
      </c>
      <c r="AG17" s="13">
        <f t="shared" si="10"/>
        <v>0</v>
      </c>
      <c r="AH17" s="9">
        <v>0</v>
      </c>
      <c r="AI17" s="13">
        <v>1000</v>
      </c>
      <c r="AJ17" s="13">
        <f t="shared" si="11"/>
        <v>0</v>
      </c>
      <c r="AK17" s="9">
        <v>0</v>
      </c>
      <c r="AL17" s="13">
        <v>1000</v>
      </c>
      <c r="AM17" s="13">
        <f t="shared" si="12"/>
        <v>0</v>
      </c>
      <c r="AN17" s="9">
        <v>0</v>
      </c>
      <c r="AO17" s="13">
        <v>1000</v>
      </c>
      <c r="AP17" s="94">
        <f t="shared" si="13"/>
        <v>0</v>
      </c>
      <c r="AQ17" s="86">
        <f t="shared" si="1"/>
        <v>0</v>
      </c>
      <c r="AR17" s="9">
        <v>1000</v>
      </c>
      <c r="AS17" s="92">
        <f t="shared" si="14"/>
        <v>0</v>
      </c>
      <c r="AT17" s="86">
        <f t="shared" si="15"/>
        <v>0</v>
      </c>
      <c r="AU17" s="9">
        <v>1000</v>
      </c>
      <c r="AV17" s="92">
        <f t="shared" si="16"/>
        <v>0</v>
      </c>
      <c r="AW17" s="60">
        <v>0</v>
      </c>
      <c r="AX17" s="60">
        <v>1000</v>
      </c>
      <c r="AY17" s="60">
        <f t="shared" si="17"/>
        <v>0</v>
      </c>
      <c r="AZ17" s="60">
        <v>0</v>
      </c>
      <c r="BA17" s="60">
        <v>1000</v>
      </c>
      <c r="BB17" s="60">
        <f t="shared" si="18"/>
        <v>0</v>
      </c>
      <c r="BC17" s="60">
        <v>0</v>
      </c>
      <c r="BD17" s="60">
        <v>1000</v>
      </c>
      <c r="BE17" s="60">
        <f t="shared" si="19"/>
        <v>0</v>
      </c>
      <c r="BF17" s="60">
        <v>0</v>
      </c>
      <c r="BG17" s="60">
        <v>1000</v>
      </c>
      <c r="BH17" s="60">
        <f t="shared" si="20"/>
        <v>0</v>
      </c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</row>
    <row r="18" spans="1:91" s="5" customFormat="1" ht="20.100000000000001" customHeight="1">
      <c r="A18" s="12">
        <v>12</v>
      </c>
      <c r="B18" s="15">
        <v>51311</v>
      </c>
      <c r="C18" s="73" t="s">
        <v>41</v>
      </c>
      <c r="D18" s="9">
        <v>0</v>
      </c>
      <c r="E18" s="13">
        <v>1000</v>
      </c>
      <c r="F18" s="13">
        <f t="shared" si="2"/>
        <v>0</v>
      </c>
      <c r="G18" s="9">
        <v>0</v>
      </c>
      <c r="H18" s="13">
        <v>1000</v>
      </c>
      <c r="I18" s="13">
        <f t="shared" si="3"/>
        <v>0</v>
      </c>
      <c r="J18" s="9">
        <v>0</v>
      </c>
      <c r="K18" s="13">
        <v>1000</v>
      </c>
      <c r="L18" s="13">
        <f t="shared" si="4"/>
        <v>0</v>
      </c>
      <c r="M18" s="9">
        <v>0</v>
      </c>
      <c r="N18" s="13">
        <v>1000</v>
      </c>
      <c r="O18" s="13">
        <f t="shared" si="5"/>
        <v>0</v>
      </c>
      <c r="P18" s="9">
        <v>0</v>
      </c>
      <c r="Q18" s="13">
        <v>1000</v>
      </c>
      <c r="R18" s="13">
        <f t="shared" si="6"/>
        <v>0</v>
      </c>
      <c r="S18" s="9">
        <v>0</v>
      </c>
      <c r="T18" s="13">
        <v>1000</v>
      </c>
      <c r="U18" s="94">
        <f t="shared" si="7"/>
        <v>0</v>
      </c>
      <c r="V18" s="86">
        <f t="shared" si="0"/>
        <v>0</v>
      </c>
      <c r="W18" s="9">
        <v>1000</v>
      </c>
      <c r="X18" s="92">
        <f t="shared" si="21"/>
        <v>0</v>
      </c>
      <c r="Y18" s="77">
        <v>0</v>
      </c>
      <c r="Z18" s="13">
        <v>1000</v>
      </c>
      <c r="AA18" s="13">
        <f t="shared" si="8"/>
        <v>0</v>
      </c>
      <c r="AB18" s="9">
        <v>0</v>
      </c>
      <c r="AC18" s="13">
        <v>1000</v>
      </c>
      <c r="AD18" s="13">
        <f t="shared" si="9"/>
        <v>0</v>
      </c>
      <c r="AE18" s="9">
        <v>0</v>
      </c>
      <c r="AF18" s="13">
        <v>1000</v>
      </c>
      <c r="AG18" s="13">
        <f t="shared" si="10"/>
        <v>0</v>
      </c>
      <c r="AH18" s="9">
        <v>0</v>
      </c>
      <c r="AI18" s="13">
        <v>1000</v>
      </c>
      <c r="AJ18" s="13">
        <f t="shared" si="11"/>
        <v>0</v>
      </c>
      <c r="AK18" s="9">
        <v>0</v>
      </c>
      <c r="AL18" s="13">
        <v>1000</v>
      </c>
      <c r="AM18" s="13">
        <f t="shared" si="12"/>
        <v>0</v>
      </c>
      <c r="AN18" s="9">
        <v>0</v>
      </c>
      <c r="AO18" s="13">
        <v>1000</v>
      </c>
      <c r="AP18" s="94">
        <f t="shared" si="13"/>
        <v>0</v>
      </c>
      <c r="AQ18" s="86">
        <f t="shared" si="1"/>
        <v>0</v>
      </c>
      <c r="AR18" s="9">
        <v>1000</v>
      </c>
      <c r="AS18" s="92">
        <f t="shared" si="14"/>
        <v>0</v>
      </c>
      <c r="AT18" s="86">
        <f t="shared" si="15"/>
        <v>0</v>
      </c>
      <c r="AU18" s="9">
        <v>1000</v>
      </c>
      <c r="AV18" s="92">
        <f t="shared" si="16"/>
        <v>0</v>
      </c>
      <c r="AW18" s="60">
        <v>0</v>
      </c>
      <c r="AX18" s="60">
        <v>1000</v>
      </c>
      <c r="AY18" s="60">
        <f t="shared" si="17"/>
        <v>0</v>
      </c>
      <c r="AZ18" s="60">
        <v>0</v>
      </c>
      <c r="BA18" s="60">
        <v>1000</v>
      </c>
      <c r="BB18" s="60">
        <f t="shared" si="18"/>
        <v>0</v>
      </c>
      <c r="BC18" s="60">
        <v>0</v>
      </c>
      <c r="BD18" s="60">
        <v>1000</v>
      </c>
      <c r="BE18" s="60">
        <f t="shared" si="19"/>
        <v>0</v>
      </c>
      <c r="BF18" s="60">
        <v>0</v>
      </c>
      <c r="BG18" s="60">
        <v>1000</v>
      </c>
      <c r="BH18" s="60">
        <f t="shared" si="20"/>
        <v>0</v>
      </c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</row>
    <row r="19" spans="1:91" s="5" customFormat="1" ht="20.100000000000001" customHeight="1">
      <c r="A19" s="11">
        <v>13</v>
      </c>
      <c r="B19" s="15">
        <v>51312</v>
      </c>
      <c r="C19" s="73" t="s">
        <v>62</v>
      </c>
      <c r="D19" s="9">
        <v>0</v>
      </c>
      <c r="E19" s="13">
        <v>1000</v>
      </c>
      <c r="F19" s="13">
        <f t="shared" si="2"/>
        <v>0</v>
      </c>
      <c r="G19" s="9">
        <v>0</v>
      </c>
      <c r="H19" s="13">
        <v>1000</v>
      </c>
      <c r="I19" s="13">
        <f t="shared" si="3"/>
        <v>0</v>
      </c>
      <c r="J19" s="9">
        <v>0</v>
      </c>
      <c r="K19" s="13">
        <v>1000</v>
      </c>
      <c r="L19" s="13">
        <f t="shared" si="4"/>
        <v>0</v>
      </c>
      <c r="M19" s="9">
        <v>0</v>
      </c>
      <c r="N19" s="13">
        <v>1000</v>
      </c>
      <c r="O19" s="13">
        <f t="shared" si="5"/>
        <v>0</v>
      </c>
      <c r="P19" s="9">
        <v>0</v>
      </c>
      <c r="Q19" s="13">
        <v>1000</v>
      </c>
      <c r="R19" s="13">
        <f t="shared" si="6"/>
        <v>0</v>
      </c>
      <c r="S19" s="9">
        <v>0</v>
      </c>
      <c r="T19" s="13">
        <v>1000</v>
      </c>
      <c r="U19" s="94">
        <f t="shared" si="7"/>
        <v>0</v>
      </c>
      <c r="V19" s="86">
        <f t="shared" si="0"/>
        <v>0</v>
      </c>
      <c r="W19" s="9">
        <v>1000</v>
      </c>
      <c r="X19" s="92">
        <f t="shared" si="21"/>
        <v>0</v>
      </c>
      <c r="Y19" s="77">
        <v>0</v>
      </c>
      <c r="Z19" s="13">
        <v>1000</v>
      </c>
      <c r="AA19" s="13">
        <f t="shared" si="8"/>
        <v>0</v>
      </c>
      <c r="AB19" s="9">
        <v>0</v>
      </c>
      <c r="AC19" s="13">
        <v>1000</v>
      </c>
      <c r="AD19" s="13">
        <f t="shared" si="9"/>
        <v>0</v>
      </c>
      <c r="AE19" s="9">
        <v>0</v>
      </c>
      <c r="AF19" s="13">
        <v>1000</v>
      </c>
      <c r="AG19" s="13">
        <f t="shared" si="10"/>
        <v>0</v>
      </c>
      <c r="AH19" s="9">
        <v>0</v>
      </c>
      <c r="AI19" s="13">
        <v>1000</v>
      </c>
      <c r="AJ19" s="13">
        <f t="shared" si="11"/>
        <v>0</v>
      </c>
      <c r="AK19" s="9">
        <v>0</v>
      </c>
      <c r="AL19" s="13">
        <v>1000</v>
      </c>
      <c r="AM19" s="13">
        <f t="shared" si="12"/>
        <v>0</v>
      </c>
      <c r="AN19" s="9">
        <v>0</v>
      </c>
      <c r="AO19" s="13">
        <v>1000</v>
      </c>
      <c r="AP19" s="94">
        <f t="shared" si="13"/>
        <v>0</v>
      </c>
      <c r="AQ19" s="86">
        <f t="shared" si="1"/>
        <v>0</v>
      </c>
      <c r="AR19" s="9">
        <v>1000</v>
      </c>
      <c r="AS19" s="92">
        <f t="shared" si="14"/>
        <v>0</v>
      </c>
      <c r="AT19" s="86">
        <f t="shared" si="15"/>
        <v>0</v>
      </c>
      <c r="AU19" s="9">
        <v>1000</v>
      </c>
      <c r="AV19" s="92">
        <f>AT19/AU19</f>
        <v>0</v>
      </c>
      <c r="AW19" s="60">
        <v>0</v>
      </c>
      <c r="AX19" s="60">
        <v>1000</v>
      </c>
      <c r="AY19" s="60">
        <f t="shared" si="17"/>
        <v>0</v>
      </c>
      <c r="AZ19" s="60">
        <v>0</v>
      </c>
      <c r="BA19" s="60">
        <v>1000</v>
      </c>
      <c r="BB19" s="60">
        <f t="shared" si="18"/>
        <v>0</v>
      </c>
      <c r="BC19" s="60">
        <v>0</v>
      </c>
      <c r="BD19" s="60">
        <v>1000</v>
      </c>
      <c r="BE19" s="60">
        <f t="shared" si="19"/>
        <v>0</v>
      </c>
      <c r="BF19" s="60">
        <v>0</v>
      </c>
      <c r="BG19" s="60">
        <v>1000</v>
      </c>
      <c r="BH19" s="60">
        <f t="shared" si="20"/>
        <v>0</v>
      </c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</row>
    <row r="20" spans="1:91" s="5" customFormat="1" ht="20.100000000000001" customHeight="1">
      <c r="A20" s="12">
        <v>14</v>
      </c>
      <c r="B20" s="15">
        <v>51313</v>
      </c>
      <c r="C20" s="73" t="s">
        <v>11</v>
      </c>
      <c r="D20" s="9">
        <v>0</v>
      </c>
      <c r="E20" s="13">
        <v>1000</v>
      </c>
      <c r="F20" s="13">
        <f t="shared" si="2"/>
        <v>0</v>
      </c>
      <c r="G20" s="9">
        <v>0</v>
      </c>
      <c r="H20" s="13">
        <v>1000</v>
      </c>
      <c r="I20" s="13">
        <f t="shared" si="3"/>
        <v>0</v>
      </c>
      <c r="J20" s="9">
        <v>0</v>
      </c>
      <c r="K20" s="13">
        <v>1000</v>
      </c>
      <c r="L20" s="13">
        <f t="shared" si="4"/>
        <v>0</v>
      </c>
      <c r="M20" s="9">
        <v>0</v>
      </c>
      <c r="N20" s="13">
        <v>1000</v>
      </c>
      <c r="O20" s="13">
        <f t="shared" si="5"/>
        <v>0</v>
      </c>
      <c r="P20" s="9">
        <v>0</v>
      </c>
      <c r="Q20" s="13">
        <v>1000</v>
      </c>
      <c r="R20" s="13">
        <f t="shared" si="6"/>
        <v>0</v>
      </c>
      <c r="S20" s="9">
        <v>0</v>
      </c>
      <c r="T20" s="13">
        <v>1000</v>
      </c>
      <c r="U20" s="94">
        <f t="shared" si="7"/>
        <v>0</v>
      </c>
      <c r="V20" s="86">
        <f t="shared" si="0"/>
        <v>0</v>
      </c>
      <c r="W20" s="9">
        <v>1000</v>
      </c>
      <c r="X20" s="92">
        <f t="shared" si="21"/>
        <v>0</v>
      </c>
      <c r="Y20" s="77">
        <v>0</v>
      </c>
      <c r="Z20" s="13">
        <v>1000</v>
      </c>
      <c r="AA20" s="13">
        <f t="shared" si="8"/>
        <v>0</v>
      </c>
      <c r="AB20" s="9">
        <v>0</v>
      </c>
      <c r="AC20" s="13">
        <v>1000</v>
      </c>
      <c r="AD20" s="13">
        <f t="shared" si="9"/>
        <v>0</v>
      </c>
      <c r="AE20" s="9">
        <v>0</v>
      </c>
      <c r="AF20" s="13">
        <v>1000</v>
      </c>
      <c r="AG20" s="13">
        <f t="shared" si="10"/>
        <v>0</v>
      </c>
      <c r="AH20" s="9">
        <v>0</v>
      </c>
      <c r="AI20" s="13">
        <v>1000</v>
      </c>
      <c r="AJ20" s="13">
        <f t="shared" si="11"/>
        <v>0</v>
      </c>
      <c r="AK20" s="9">
        <v>0</v>
      </c>
      <c r="AL20" s="13">
        <v>1000</v>
      </c>
      <c r="AM20" s="13">
        <f t="shared" si="12"/>
        <v>0</v>
      </c>
      <c r="AN20" s="9">
        <v>0</v>
      </c>
      <c r="AO20" s="13">
        <v>1000</v>
      </c>
      <c r="AP20" s="94">
        <f t="shared" si="13"/>
        <v>0</v>
      </c>
      <c r="AQ20" s="86">
        <f t="shared" si="1"/>
        <v>0</v>
      </c>
      <c r="AR20" s="9">
        <v>1000</v>
      </c>
      <c r="AS20" s="92">
        <f t="shared" si="14"/>
        <v>0</v>
      </c>
      <c r="AT20" s="86">
        <f t="shared" si="15"/>
        <v>0</v>
      </c>
      <c r="AU20" s="9">
        <v>1000</v>
      </c>
      <c r="AV20" s="92">
        <f t="shared" si="16"/>
        <v>0</v>
      </c>
      <c r="AW20" s="60">
        <v>0</v>
      </c>
      <c r="AX20" s="60">
        <v>1000</v>
      </c>
      <c r="AY20" s="60">
        <f t="shared" si="17"/>
        <v>0</v>
      </c>
      <c r="AZ20" s="60">
        <v>0</v>
      </c>
      <c r="BA20" s="60">
        <v>1000</v>
      </c>
      <c r="BB20" s="60">
        <f t="shared" si="18"/>
        <v>0</v>
      </c>
      <c r="BC20" s="60">
        <v>0</v>
      </c>
      <c r="BD20" s="60">
        <v>1000</v>
      </c>
      <c r="BE20" s="60">
        <f t="shared" si="19"/>
        <v>0</v>
      </c>
      <c r="BF20" s="60">
        <v>0</v>
      </c>
      <c r="BG20" s="60">
        <v>1000</v>
      </c>
      <c r="BH20" s="60">
        <f t="shared" si="20"/>
        <v>0</v>
      </c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</row>
    <row r="21" spans="1:91" s="5" customFormat="1" ht="20.100000000000001" customHeight="1">
      <c r="A21" s="11">
        <v>15</v>
      </c>
      <c r="B21" s="15">
        <v>51314</v>
      </c>
      <c r="C21" s="73" t="s">
        <v>12</v>
      </c>
      <c r="D21" s="9">
        <v>0</v>
      </c>
      <c r="E21" s="13">
        <v>1000</v>
      </c>
      <c r="F21" s="13">
        <f t="shared" si="2"/>
        <v>0</v>
      </c>
      <c r="G21" s="9">
        <v>0</v>
      </c>
      <c r="H21" s="13">
        <v>1000</v>
      </c>
      <c r="I21" s="13">
        <f t="shared" si="3"/>
        <v>0</v>
      </c>
      <c r="J21" s="9">
        <v>0</v>
      </c>
      <c r="K21" s="13">
        <v>1000</v>
      </c>
      <c r="L21" s="13">
        <f t="shared" si="4"/>
        <v>0</v>
      </c>
      <c r="M21" s="9">
        <v>0</v>
      </c>
      <c r="N21" s="13">
        <v>1000</v>
      </c>
      <c r="O21" s="13">
        <f t="shared" si="5"/>
        <v>0</v>
      </c>
      <c r="P21" s="9">
        <v>0</v>
      </c>
      <c r="Q21" s="13">
        <v>1000</v>
      </c>
      <c r="R21" s="13">
        <f t="shared" si="6"/>
        <v>0</v>
      </c>
      <c r="S21" s="9">
        <v>0</v>
      </c>
      <c r="T21" s="13">
        <v>1000</v>
      </c>
      <c r="U21" s="94">
        <f t="shared" si="7"/>
        <v>0</v>
      </c>
      <c r="V21" s="86">
        <f t="shared" si="0"/>
        <v>0</v>
      </c>
      <c r="W21" s="9">
        <v>1000</v>
      </c>
      <c r="X21" s="92">
        <f t="shared" si="21"/>
        <v>0</v>
      </c>
      <c r="Y21" s="77">
        <v>0</v>
      </c>
      <c r="Z21" s="13">
        <v>1000</v>
      </c>
      <c r="AA21" s="13">
        <f t="shared" si="8"/>
        <v>0</v>
      </c>
      <c r="AB21" s="9">
        <v>0</v>
      </c>
      <c r="AC21" s="13">
        <v>1000</v>
      </c>
      <c r="AD21" s="13">
        <f t="shared" si="9"/>
        <v>0</v>
      </c>
      <c r="AE21" s="9">
        <v>0</v>
      </c>
      <c r="AF21" s="13">
        <v>1000</v>
      </c>
      <c r="AG21" s="13">
        <f t="shared" si="10"/>
        <v>0</v>
      </c>
      <c r="AH21" s="9">
        <v>0</v>
      </c>
      <c r="AI21" s="13">
        <v>1000</v>
      </c>
      <c r="AJ21" s="13">
        <f t="shared" si="11"/>
        <v>0</v>
      </c>
      <c r="AK21" s="9">
        <v>0</v>
      </c>
      <c r="AL21" s="13">
        <v>1000</v>
      </c>
      <c r="AM21" s="13">
        <f t="shared" si="12"/>
        <v>0</v>
      </c>
      <c r="AN21" s="9">
        <v>0</v>
      </c>
      <c r="AO21" s="13">
        <v>1000</v>
      </c>
      <c r="AP21" s="94">
        <f t="shared" si="13"/>
        <v>0</v>
      </c>
      <c r="AQ21" s="86">
        <f t="shared" si="1"/>
        <v>0</v>
      </c>
      <c r="AR21" s="9">
        <v>1000</v>
      </c>
      <c r="AS21" s="92">
        <f t="shared" si="14"/>
        <v>0</v>
      </c>
      <c r="AT21" s="86">
        <f t="shared" si="15"/>
        <v>0</v>
      </c>
      <c r="AU21" s="9">
        <v>1000</v>
      </c>
      <c r="AV21" s="92">
        <f t="shared" si="16"/>
        <v>0</v>
      </c>
      <c r="AW21" s="60">
        <v>0</v>
      </c>
      <c r="AX21" s="60">
        <v>1000</v>
      </c>
      <c r="AY21" s="60">
        <f t="shared" si="17"/>
        <v>0</v>
      </c>
      <c r="AZ21" s="60">
        <v>0</v>
      </c>
      <c r="BA21" s="60">
        <v>1000</v>
      </c>
      <c r="BB21" s="60">
        <f t="shared" si="18"/>
        <v>0</v>
      </c>
      <c r="BC21" s="60">
        <v>0</v>
      </c>
      <c r="BD21" s="60">
        <v>1000</v>
      </c>
      <c r="BE21" s="60">
        <f t="shared" si="19"/>
        <v>0</v>
      </c>
      <c r="BF21" s="60">
        <v>0</v>
      </c>
      <c r="BG21" s="60">
        <v>1000</v>
      </c>
      <c r="BH21" s="60">
        <f t="shared" si="20"/>
        <v>0</v>
      </c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</row>
    <row r="22" spans="1:91" s="5" customFormat="1" ht="20.100000000000001" customHeight="1">
      <c r="A22" s="12">
        <v>16</v>
      </c>
      <c r="B22" s="15">
        <v>51315</v>
      </c>
      <c r="C22" s="73" t="s">
        <v>59</v>
      </c>
      <c r="D22" s="9">
        <v>0</v>
      </c>
      <c r="E22" s="13">
        <v>1000</v>
      </c>
      <c r="F22" s="13">
        <f t="shared" si="2"/>
        <v>0</v>
      </c>
      <c r="G22" s="9">
        <v>0</v>
      </c>
      <c r="H22" s="13">
        <v>1000</v>
      </c>
      <c r="I22" s="13">
        <f t="shared" si="3"/>
        <v>0</v>
      </c>
      <c r="J22" s="9">
        <v>0</v>
      </c>
      <c r="K22" s="13">
        <v>1000</v>
      </c>
      <c r="L22" s="13">
        <f t="shared" si="4"/>
        <v>0</v>
      </c>
      <c r="M22" s="9">
        <v>0</v>
      </c>
      <c r="N22" s="13">
        <v>1000</v>
      </c>
      <c r="O22" s="13">
        <f t="shared" si="5"/>
        <v>0</v>
      </c>
      <c r="P22" s="9">
        <v>0</v>
      </c>
      <c r="Q22" s="13">
        <v>1000</v>
      </c>
      <c r="R22" s="13">
        <f t="shared" si="6"/>
        <v>0</v>
      </c>
      <c r="S22" s="9">
        <v>0</v>
      </c>
      <c r="T22" s="13">
        <v>1000</v>
      </c>
      <c r="U22" s="94">
        <f t="shared" si="7"/>
        <v>0</v>
      </c>
      <c r="V22" s="86">
        <f t="shared" si="0"/>
        <v>0</v>
      </c>
      <c r="W22" s="9">
        <v>1000</v>
      </c>
      <c r="X22" s="92">
        <f t="shared" si="21"/>
        <v>0</v>
      </c>
      <c r="Y22" s="77">
        <v>0</v>
      </c>
      <c r="Z22" s="13">
        <v>1000</v>
      </c>
      <c r="AA22" s="13">
        <f t="shared" si="8"/>
        <v>0</v>
      </c>
      <c r="AB22" s="9">
        <v>0</v>
      </c>
      <c r="AC22" s="13">
        <v>1000</v>
      </c>
      <c r="AD22" s="13">
        <f t="shared" si="9"/>
        <v>0</v>
      </c>
      <c r="AE22" s="9">
        <v>0</v>
      </c>
      <c r="AF22" s="13">
        <v>1000</v>
      </c>
      <c r="AG22" s="13">
        <f t="shared" si="10"/>
        <v>0</v>
      </c>
      <c r="AH22" s="9">
        <v>0</v>
      </c>
      <c r="AI22" s="13">
        <v>1000</v>
      </c>
      <c r="AJ22" s="13">
        <f t="shared" si="11"/>
        <v>0</v>
      </c>
      <c r="AK22" s="9">
        <v>0</v>
      </c>
      <c r="AL22" s="13">
        <v>1000</v>
      </c>
      <c r="AM22" s="13">
        <f t="shared" si="12"/>
        <v>0</v>
      </c>
      <c r="AN22" s="9">
        <v>0</v>
      </c>
      <c r="AO22" s="13">
        <v>1000</v>
      </c>
      <c r="AP22" s="94">
        <f t="shared" si="13"/>
        <v>0</v>
      </c>
      <c r="AQ22" s="86">
        <f t="shared" si="1"/>
        <v>0</v>
      </c>
      <c r="AR22" s="9">
        <v>1000</v>
      </c>
      <c r="AS22" s="92">
        <f t="shared" si="14"/>
        <v>0</v>
      </c>
      <c r="AT22" s="86">
        <f t="shared" si="15"/>
        <v>0</v>
      </c>
      <c r="AU22" s="9">
        <v>1000</v>
      </c>
      <c r="AV22" s="92">
        <f t="shared" si="16"/>
        <v>0</v>
      </c>
      <c r="AW22" s="60">
        <v>0</v>
      </c>
      <c r="AX22" s="60">
        <v>1000</v>
      </c>
      <c r="AY22" s="60">
        <f t="shared" si="17"/>
        <v>0</v>
      </c>
      <c r="AZ22" s="60">
        <v>0</v>
      </c>
      <c r="BA22" s="60">
        <v>1000</v>
      </c>
      <c r="BB22" s="60">
        <f t="shared" si="18"/>
        <v>0</v>
      </c>
      <c r="BC22" s="60">
        <v>0</v>
      </c>
      <c r="BD22" s="60">
        <v>1000</v>
      </c>
      <c r="BE22" s="60">
        <f t="shared" si="19"/>
        <v>0</v>
      </c>
      <c r="BF22" s="60">
        <v>0</v>
      </c>
      <c r="BG22" s="60">
        <v>1000</v>
      </c>
      <c r="BH22" s="60">
        <f t="shared" si="20"/>
        <v>0</v>
      </c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</row>
    <row r="23" spans="1:91" s="5" customFormat="1" ht="20.100000000000001" customHeight="1">
      <c r="A23" s="11">
        <v>17</v>
      </c>
      <c r="B23" s="15">
        <v>51399</v>
      </c>
      <c r="C23" s="73" t="s">
        <v>13</v>
      </c>
      <c r="D23" s="9">
        <v>0</v>
      </c>
      <c r="E23" s="13">
        <v>1000</v>
      </c>
      <c r="F23" s="13">
        <f t="shared" si="2"/>
        <v>0</v>
      </c>
      <c r="G23" s="9">
        <v>0</v>
      </c>
      <c r="H23" s="13">
        <v>1000</v>
      </c>
      <c r="I23" s="13">
        <f t="shared" si="3"/>
        <v>0</v>
      </c>
      <c r="J23" s="9">
        <v>0</v>
      </c>
      <c r="K23" s="13">
        <v>1000</v>
      </c>
      <c r="L23" s="13">
        <f t="shared" si="4"/>
        <v>0</v>
      </c>
      <c r="M23" s="9">
        <v>0</v>
      </c>
      <c r="N23" s="13">
        <v>1000</v>
      </c>
      <c r="O23" s="13">
        <f t="shared" si="5"/>
        <v>0</v>
      </c>
      <c r="P23" s="9">
        <v>0</v>
      </c>
      <c r="Q23" s="13">
        <v>1000</v>
      </c>
      <c r="R23" s="13">
        <f t="shared" si="6"/>
        <v>0</v>
      </c>
      <c r="S23" s="9">
        <v>0</v>
      </c>
      <c r="T23" s="13">
        <v>1000</v>
      </c>
      <c r="U23" s="94">
        <f t="shared" si="7"/>
        <v>0</v>
      </c>
      <c r="V23" s="86">
        <f t="shared" si="0"/>
        <v>0</v>
      </c>
      <c r="W23" s="9">
        <v>1000</v>
      </c>
      <c r="X23" s="92">
        <f t="shared" si="21"/>
        <v>0</v>
      </c>
      <c r="Y23" s="77">
        <v>0</v>
      </c>
      <c r="Z23" s="13">
        <v>1000</v>
      </c>
      <c r="AA23" s="13">
        <f t="shared" si="8"/>
        <v>0</v>
      </c>
      <c r="AB23" s="9">
        <v>0</v>
      </c>
      <c r="AC23" s="13">
        <v>1000</v>
      </c>
      <c r="AD23" s="13">
        <f t="shared" si="9"/>
        <v>0</v>
      </c>
      <c r="AE23" s="9">
        <v>0</v>
      </c>
      <c r="AF23" s="13">
        <v>1000</v>
      </c>
      <c r="AG23" s="13">
        <f t="shared" si="10"/>
        <v>0</v>
      </c>
      <c r="AH23" s="9">
        <v>0</v>
      </c>
      <c r="AI23" s="13">
        <v>1000</v>
      </c>
      <c r="AJ23" s="13">
        <f t="shared" si="11"/>
        <v>0</v>
      </c>
      <c r="AK23" s="9">
        <v>0</v>
      </c>
      <c r="AL23" s="13">
        <v>1000</v>
      </c>
      <c r="AM23" s="13">
        <f t="shared" si="12"/>
        <v>0</v>
      </c>
      <c r="AN23" s="9">
        <v>0</v>
      </c>
      <c r="AO23" s="13">
        <v>1000</v>
      </c>
      <c r="AP23" s="94">
        <f t="shared" si="13"/>
        <v>0</v>
      </c>
      <c r="AQ23" s="86">
        <f t="shared" si="1"/>
        <v>0</v>
      </c>
      <c r="AR23" s="9">
        <v>1000</v>
      </c>
      <c r="AS23" s="92">
        <f t="shared" si="14"/>
        <v>0</v>
      </c>
      <c r="AT23" s="86">
        <f t="shared" si="15"/>
        <v>0</v>
      </c>
      <c r="AU23" s="9">
        <v>1000</v>
      </c>
      <c r="AV23" s="92">
        <f t="shared" si="16"/>
        <v>0</v>
      </c>
      <c r="AW23" s="60">
        <v>0</v>
      </c>
      <c r="AX23" s="60">
        <v>1000</v>
      </c>
      <c r="AY23" s="60">
        <f t="shared" si="17"/>
        <v>0</v>
      </c>
      <c r="AZ23" s="60">
        <v>0</v>
      </c>
      <c r="BA23" s="60">
        <v>1000</v>
      </c>
      <c r="BB23" s="60">
        <f t="shared" si="18"/>
        <v>0</v>
      </c>
      <c r="BC23" s="60">
        <v>0</v>
      </c>
      <c r="BD23" s="60">
        <v>1000</v>
      </c>
      <c r="BE23" s="60">
        <f t="shared" si="19"/>
        <v>0</v>
      </c>
      <c r="BF23" s="60">
        <v>0</v>
      </c>
      <c r="BG23" s="60">
        <v>1000</v>
      </c>
      <c r="BH23" s="60">
        <f t="shared" si="20"/>
        <v>0</v>
      </c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</row>
    <row r="24" spans="1:91" s="5" customFormat="1" ht="20.100000000000001" customHeight="1">
      <c r="A24" s="12">
        <v>18</v>
      </c>
      <c r="B24" s="15">
        <v>51401</v>
      </c>
      <c r="C24" s="73" t="s">
        <v>14</v>
      </c>
      <c r="D24" s="9">
        <v>0</v>
      </c>
      <c r="E24" s="13">
        <v>1000</v>
      </c>
      <c r="F24" s="13">
        <f t="shared" si="2"/>
        <v>0</v>
      </c>
      <c r="G24" s="9">
        <v>0</v>
      </c>
      <c r="H24" s="13">
        <v>1000</v>
      </c>
      <c r="I24" s="13">
        <f t="shared" si="3"/>
        <v>0</v>
      </c>
      <c r="J24" s="9">
        <v>0</v>
      </c>
      <c r="K24" s="13">
        <v>1000</v>
      </c>
      <c r="L24" s="13">
        <f t="shared" si="4"/>
        <v>0</v>
      </c>
      <c r="M24" s="9">
        <v>0</v>
      </c>
      <c r="N24" s="13">
        <v>1000</v>
      </c>
      <c r="O24" s="13">
        <f t="shared" si="5"/>
        <v>0</v>
      </c>
      <c r="P24" s="9">
        <v>0</v>
      </c>
      <c r="Q24" s="13">
        <v>1000</v>
      </c>
      <c r="R24" s="13">
        <f t="shared" si="6"/>
        <v>0</v>
      </c>
      <c r="S24" s="9">
        <v>0</v>
      </c>
      <c r="T24" s="13">
        <v>1000</v>
      </c>
      <c r="U24" s="94">
        <f t="shared" si="7"/>
        <v>0</v>
      </c>
      <c r="V24" s="86">
        <f t="shared" si="0"/>
        <v>0</v>
      </c>
      <c r="W24" s="9">
        <v>1000</v>
      </c>
      <c r="X24" s="92">
        <f t="shared" si="21"/>
        <v>0</v>
      </c>
      <c r="Y24" s="77">
        <v>0</v>
      </c>
      <c r="Z24" s="13">
        <v>1000</v>
      </c>
      <c r="AA24" s="13">
        <f t="shared" si="8"/>
        <v>0</v>
      </c>
      <c r="AB24" s="9">
        <v>0</v>
      </c>
      <c r="AC24" s="13">
        <v>1000</v>
      </c>
      <c r="AD24" s="13">
        <f t="shared" si="9"/>
        <v>0</v>
      </c>
      <c r="AE24" s="9">
        <v>0</v>
      </c>
      <c r="AF24" s="13">
        <v>1000</v>
      </c>
      <c r="AG24" s="13">
        <f t="shared" si="10"/>
        <v>0</v>
      </c>
      <c r="AH24" s="9">
        <v>0</v>
      </c>
      <c r="AI24" s="13">
        <v>1000</v>
      </c>
      <c r="AJ24" s="13">
        <f t="shared" si="11"/>
        <v>0</v>
      </c>
      <c r="AK24" s="9">
        <v>0</v>
      </c>
      <c r="AL24" s="13">
        <v>1000</v>
      </c>
      <c r="AM24" s="13">
        <f t="shared" si="12"/>
        <v>0</v>
      </c>
      <c r="AN24" s="9">
        <v>0</v>
      </c>
      <c r="AO24" s="13">
        <v>1000</v>
      </c>
      <c r="AP24" s="94">
        <f t="shared" si="13"/>
        <v>0</v>
      </c>
      <c r="AQ24" s="86">
        <f t="shared" si="1"/>
        <v>0</v>
      </c>
      <c r="AR24" s="9">
        <v>1000</v>
      </c>
      <c r="AS24" s="92">
        <f t="shared" si="14"/>
        <v>0</v>
      </c>
      <c r="AT24" s="86">
        <f t="shared" si="15"/>
        <v>0</v>
      </c>
      <c r="AU24" s="9">
        <v>1000</v>
      </c>
      <c r="AV24" s="92">
        <f t="shared" si="16"/>
        <v>0</v>
      </c>
      <c r="AW24" s="60">
        <v>0</v>
      </c>
      <c r="AX24" s="60">
        <v>1000</v>
      </c>
      <c r="AY24" s="60">
        <f t="shared" si="17"/>
        <v>0</v>
      </c>
      <c r="AZ24" s="60">
        <v>0</v>
      </c>
      <c r="BA24" s="60">
        <v>1000</v>
      </c>
      <c r="BB24" s="60">
        <f t="shared" si="18"/>
        <v>0</v>
      </c>
      <c r="BC24" s="60">
        <v>0</v>
      </c>
      <c r="BD24" s="60">
        <v>1000</v>
      </c>
      <c r="BE24" s="60">
        <f t="shared" si="19"/>
        <v>0</v>
      </c>
      <c r="BF24" s="60">
        <v>0</v>
      </c>
      <c r="BG24" s="60">
        <v>1000</v>
      </c>
      <c r="BH24" s="60">
        <f t="shared" si="20"/>
        <v>0</v>
      </c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</row>
    <row r="25" spans="1:91" s="5" customFormat="1" ht="20.100000000000001" customHeight="1">
      <c r="A25" s="11">
        <v>19</v>
      </c>
      <c r="B25" s="15">
        <v>51402</v>
      </c>
      <c r="C25" s="73" t="s">
        <v>15</v>
      </c>
      <c r="D25" s="9">
        <v>0</v>
      </c>
      <c r="E25" s="13">
        <v>1000</v>
      </c>
      <c r="F25" s="13">
        <f t="shared" si="2"/>
        <v>0</v>
      </c>
      <c r="G25" s="9">
        <v>0</v>
      </c>
      <c r="H25" s="13">
        <v>1000</v>
      </c>
      <c r="I25" s="13">
        <f t="shared" si="3"/>
        <v>0</v>
      </c>
      <c r="J25" s="9">
        <v>0</v>
      </c>
      <c r="K25" s="13">
        <v>1000</v>
      </c>
      <c r="L25" s="13">
        <f t="shared" si="4"/>
        <v>0</v>
      </c>
      <c r="M25" s="9">
        <v>0</v>
      </c>
      <c r="N25" s="13">
        <v>1000</v>
      </c>
      <c r="O25" s="13">
        <f t="shared" si="5"/>
        <v>0</v>
      </c>
      <c r="P25" s="9">
        <v>0</v>
      </c>
      <c r="Q25" s="13">
        <v>1000</v>
      </c>
      <c r="R25" s="13">
        <f t="shared" si="6"/>
        <v>0</v>
      </c>
      <c r="S25" s="9">
        <v>0</v>
      </c>
      <c r="T25" s="13">
        <v>1000</v>
      </c>
      <c r="U25" s="94">
        <f t="shared" si="7"/>
        <v>0</v>
      </c>
      <c r="V25" s="86">
        <f t="shared" si="0"/>
        <v>0</v>
      </c>
      <c r="W25" s="9">
        <v>1000</v>
      </c>
      <c r="X25" s="92">
        <f t="shared" si="21"/>
        <v>0</v>
      </c>
      <c r="Y25" s="77">
        <v>0</v>
      </c>
      <c r="Z25" s="13">
        <v>1000</v>
      </c>
      <c r="AA25" s="13">
        <f t="shared" si="8"/>
        <v>0</v>
      </c>
      <c r="AB25" s="9">
        <v>0</v>
      </c>
      <c r="AC25" s="13">
        <v>1000</v>
      </c>
      <c r="AD25" s="13">
        <f t="shared" si="9"/>
        <v>0</v>
      </c>
      <c r="AE25" s="9">
        <v>0</v>
      </c>
      <c r="AF25" s="13">
        <v>1000</v>
      </c>
      <c r="AG25" s="13">
        <f t="shared" si="10"/>
        <v>0</v>
      </c>
      <c r="AH25" s="9">
        <v>0</v>
      </c>
      <c r="AI25" s="13">
        <v>1000</v>
      </c>
      <c r="AJ25" s="13">
        <f t="shared" si="11"/>
        <v>0</v>
      </c>
      <c r="AK25" s="9">
        <v>0</v>
      </c>
      <c r="AL25" s="13">
        <v>1000</v>
      </c>
      <c r="AM25" s="13">
        <f t="shared" si="12"/>
        <v>0</v>
      </c>
      <c r="AN25" s="9">
        <v>0</v>
      </c>
      <c r="AO25" s="13">
        <v>1000</v>
      </c>
      <c r="AP25" s="94">
        <f t="shared" si="13"/>
        <v>0</v>
      </c>
      <c r="AQ25" s="86">
        <f t="shared" si="1"/>
        <v>0</v>
      </c>
      <c r="AR25" s="9">
        <v>1000</v>
      </c>
      <c r="AS25" s="92">
        <f t="shared" si="14"/>
        <v>0</v>
      </c>
      <c r="AT25" s="86">
        <f t="shared" si="15"/>
        <v>0</v>
      </c>
      <c r="AU25" s="9">
        <v>1000</v>
      </c>
      <c r="AV25" s="92">
        <f t="shared" si="16"/>
        <v>0</v>
      </c>
      <c r="AW25" s="60">
        <v>0</v>
      </c>
      <c r="AX25" s="60">
        <v>1000</v>
      </c>
      <c r="AY25" s="60">
        <f t="shared" si="17"/>
        <v>0</v>
      </c>
      <c r="AZ25" s="60">
        <v>0</v>
      </c>
      <c r="BA25" s="60">
        <v>1000</v>
      </c>
      <c r="BB25" s="60">
        <f t="shared" si="18"/>
        <v>0</v>
      </c>
      <c r="BC25" s="60">
        <v>0</v>
      </c>
      <c r="BD25" s="60">
        <v>1000</v>
      </c>
      <c r="BE25" s="60">
        <f t="shared" si="19"/>
        <v>0</v>
      </c>
      <c r="BF25" s="60">
        <v>0</v>
      </c>
      <c r="BG25" s="60">
        <v>1000</v>
      </c>
      <c r="BH25" s="60">
        <f t="shared" si="20"/>
        <v>0</v>
      </c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</row>
    <row r="26" spans="1:91" s="5" customFormat="1" ht="20.100000000000001" customHeight="1">
      <c r="A26" s="12">
        <v>20</v>
      </c>
      <c r="B26" s="15">
        <v>51403</v>
      </c>
      <c r="C26" s="73" t="s">
        <v>16</v>
      </c>
      <c r="D26" s="9">
        <v>0</v>
      </c>
      <c r="E26" s="13">
        <v>1000</v>
      </c>
      <c r="F26" s="13">
        <f t="shared" si="2"/>
        <v>0</v>
      </c>
      <c r="G26" s="9">
        <v>0</v>
      </c>
      <c r="H26" s="13">
        <v>1000</v>
      </c>
      <c r="I26" s="13">
        <f t="shared" si="3"/>
        <v>0</v>
      </c>
      <c r="J26" s="9">
        <v>0</v>
      </c>
      <c r="K26" s="13">
        <v>1000</v>
      </c>
      <c r="L26" s="13">
        <f t="shared" si="4"/>
        <v>0</v>
      </c>
      <c r="M26" s="9">
        <v>0</v>
      </c>
      <c r="N26" s="13">
        <v>1000</v>
      </c>
      <c r="O26" s="13">
        <f t="shared" si="5"/>
        <v>0</v>
      </c>
      <c r="P26" s="9">
        <v>0</v>
      </c>
      <c r="Q26" s="13">
        <v>1000</v>
      </c>
      <c r="R26" s="13">
        <f t="shared" si="6"/>
        <v>0</v>
      </c>
      <c r="S26" s="9">
        <v>0</v>
      </c>
      <c r="T26" s="13">
        <v>1000</v>
      </c>
      <c r="U26" s="94">
        <f t="shared" si="7"/>
        <v>0</v>
      </c>
      <c r="V26" s="86">
        <f t="shared" si="0"/>
        <v>0</v>
      </c>
      <c r="W26" s="9">
        <v>1000</v>
      </c>
      <c r="X26" s="92">
        <f t="shared" si="21"/>
        <v>0</v>
      </c>
      <c r="Y26" s="77">
        <v>0</v>
      </c>
      <c r="Z26" s="13">
        <v>1000</v>
      </c>
      <c r="AA26" s="13">
        <f t="shared" si="8"/>
        <v>0</v>
      </c>
      <c r="AB26" s="9">
        <v>0</v>
      </c>
      <c r="AC26" s="13">
        <v>1000</v>
      </c>
      <c r="AD26" s="13">
        <f t="shared" si="9"/>
        <v>0</v>
      </c>
      <c r="AE26" s="9">
        <v>0</v>
      </c>
      <c r="AF26" s="13">
        <v>1000</v>
      </c>
      <c r="AG26" s="13">
        <f t="shared" si="10"/>
        <v>0</v>
      </c>
      <c r="AH26" s="9">
        <v>0</v>
      </c>
      <c r="AI26" s="13">
        <v>1000</v>
      </c>
      <c r="AJ26" s="13">
        <f t="shared" si="11"/>
        <v>0</v>
      </c>
      <c r="AK26" s="9">
        <v>0</v>
      </c>
      <c r="AL26" s="13">
        <v>1000</v>
      </c>
      <c r="AM26" s="13">
        <f t="shared" si="12"/>
        <v>0</v>
      </c>
      <c r="AN26" s="9">
        <v>0</v>
      </c>
      <c r="AO26" s="13">
        <v>1000</v>
      </c>
      <c r="AP26" s="94">
        <f t="shared" si="13"/>
        <v>0</v>
      </c>
      <c r="AQ26" s="86">
        <f t="shared" si="1"/>
        <v>0</v>
      </c>
      <c r="AR26" s="9">
        <v>1000</v>
      </c>
      <c r="AS26" s="92">
        <f t="shared" si="14"/>
        <v>0</v>
      </c>
      <c r="AT26" s="86">
        <f t="shared" si="15"/>
        <v>0</v>
      </c>
      <c r="AU26" s="9">
        <v>1000</v>
      </c>
      <c r="AV26" s="92">
        <f t="shared" si="16"/>
        <v>0</v>
      </c>
      <c r="AW26" s="60">
        <v>0</v>
      </c>
      <c r="AX26" s="60">
        <v>1000</v>
      </c>
      <c r="AY26" s="60">
        <f t="shared" si="17"/>
        <v>0</v>
      </c>
      <c r="AZ26" s="60">
        <v>0</v>
      </c>
      <c r="BA26" s="60">
        <v>1000</v>
      </c>
      <c r="BB26" s="60">
        <f t="shared" si="18"/>
        <v>0</v>
      </c>
      <c r="BC26" s="60">
        <v>0</v>
      </c>
      <c r="BD26" s="60">
        <v>1000</v>
      </c>
      <c r="BE26" s="60">
        <f t="shared" si="19"/>
        <v>0</v>
      </c>
      <c r="BF26" s="60">
        <v>0</v>
      </c>
      <c r="BG26" s="60">
        <v>1000</v>
      </c>
      <c r="BH26" s="60">
        <f t="shared" si="20"/>
        <v>0</v>
      </c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</row>
    <row r="27" spans="1:91" s="5" customFormat="1" ht="20.100000000000001" customHeight="1">
      <c r="A27" s="11">
        <v>21</v>
      </c>
      <c r="B27" s="15">
        <v>51404</v>
      </c>
      <c r="C27" s="73" t="s">
        <v>17</v>
      </c>
      <c r="D27" s="9">
        <v>0</v>
      </c>
      <c r="E27" s="13">
        <v>1000</v>
      </c>
      <c r="F27" s="13">
        <f t="shared" si="2"/>
        <v>0</v>
      </c>
      <c r="G27" s="9">
        <v>0</v>
      </c>
      <c r="H27" s="13">
        <v>1000</v>
      </c>
      <c r="I27" s="13">
        <f t="shared" si="3"/>
        <v>0</v>
      </c>
      <c r="J27" s="9">
        <v>0</v>
      </c>
      <c r="K27" s="13">
        <v>1000</v>
      </c>
      <c r="L27" s="13">
        <f t="shared" si="4"/>
        <v>0</v>
      </c>
      <c r="M27" s="9">
        <v>0</v>
      </c>
      <c r="N27" s="13">
        <v>1000</v>
      </c>
      <c r="O27" s="13">
        <f t="shared" si="5"/>
        <v>0</v>
      </c>
      <c r="P27" s="9">
        <v>0</v>
      </c>
      <c r="Q27" s="13">
        <v>1000</v>
      </c>
      <c r="R27" s="13">
        <f t="shared" si="6"/>
        <v>0</v>
      </c>
      <c r="S27" s="9">
        <v>0</v>
      </c>
      <c r="T27" s="13">
        <v>1000</v>
      </c>
      <c r="U27" s="94">
        <f t="shared" si="7"/>
        <v>0</v>
      </c>
      <c r="V27" s="86">
        <f t="shared" si="0"/>
        <v>0</v>
      </c>
      <c r="W27" s="9">
        <v>1000</v>
      </c>
      <c r="X27" s="92">
        <f t="shared" si="21"/>
        <v>0</v>
      </c>
      <c r="Y27" s="77">
        <v>0</v>
      </c>
      <c r="Z27" s="13">
        <v>1000</v>
      </c>
      <c r="AA27" s="13">
        <f t="shared" si="8"/>
        <v>0</v>
      </c>
      <c r="AB27" s="9">
        <v>0</v>
      </c>
      <c r="AC27" s="13">
        <v>1000</v>
      </c>
      <c r="AD27" s="13">
        <f t="shared" si="9"/>
        <v>0</v>
      </c>
      <c r="AE27" s="9">
        <v>0</v>
      </c>
      <c r="AF27" s="13">
        <v>1000</v>
      </c>
      <c r="AG27" s="13">
        <f t="shared" si="10"/>
        <v>0</v>
      </c>
      <c r="AH27" s="9">
        <v>0</v>
      </c>
      <c r="AI27" s="13">
        <v>1000</v>
      </c>
      <c r="AJ27" s="13">
        <f t="shared" si="11"/>
        <v>0</v>
      </c>
      <c r="AK27" s="9">
        <v>0</v>
      </c>
      <c r="AL27" s="13">
        <v>1000</v>
      </c>
      <c r="AM27" s="13">
        <f t="shared" si="12"/>
        <v>0</v>
      </c>
      <c r="AN27" s="9">
        <v>0</v>
      </c>
      <c r="AO27" s="13">
        <v>1000</v>
      </c>
      <c r="AP27" s="94">
        <f t="shared" si="13"/>
        <v>0</v>
      </c>
      <c r="AQ27" s="86">
        <f t="shared" si="1"/>
        <v>0</v>
      </c>
      <c r="AR27" s="9">
        <v>1000</v>
      </c>
      <c r="AS27" s="92">
        <f t="shared" si="14"/>
        <v>0</v>
      </c>
      <c r="AT27" s="86">
        <f t="shared" si="15"/>
        <v>0</v>
      </c>
      <c r="AU27" s="9">
        <v>1000</v>
      </c>
      <c r="AV27" s="92">
        <f t="shared" si="16"/>
        <v>0</v>
      </c>
      <c r="AW27" s="60">
        <v>0</v>
      </c>
      <c r="AX27" s="60">
        <v>1000</v>
      </c>
      <c r="AY27" s="60">
        <f t="shared" si="17"/>
        <v>0</v>
      </c>
      <c r="AZ27" s="60">
        <v>0</v>
      </c>
      <c r="BA27" s="60">
        <v>1000</v>
      </c>
      <c r="BB27" s="60">
        <f t="shared" si="18"/>
        <v>0</v>
      </c>
      <c r="BC27" s="60">
        <v>0</v>
      </c>
      <c r="BD27" s="60">
        <v>1000</v>
      </c>
      <c r="BE27" s="60">
        <f t="shared" si="19"/>
        <v>0</v>
      </c>
      <c r="BF27" s="60">
        <v>0</v>
      </c>
      <c r="BG27" s="60">
        <v>1000</v>
      </c>
      <c r="BH27" s="60">
        <f t="shared" si="20"/>
        <v>0</v>
      </c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</row>
    <row r="28" spans="1:91" s="5" customFormat="1" ht="20.100000000000001" customHeight="1">
      <c r="A28" s="12">
        <v>22</v>
      </c>
      <c r="B28" s="15">
        <v>51405</v>
      </c>
      <c r="C28" s="73" t="s">
        <v>18</v>
      </c>
      <c r="D28" s="9">
        <v>0</v>
      </c>
      <c r="E28" s="13">
        <v>1000</v>
      </c>
      <c r="F28" s="13">
        <f t="shared" si="2"/>
        <v>0</v>
      </c>
      <c r="G28" s="9">
        <v>0</v>
      </c>
      <c r="H28" s="13">
        <v>1000</v>
      </c>
      <c r="I28" s="13">
        <f t="shared" si="3"/>
        <v>0</v>
      </c>
      <c r="J28" s="9">
        <v>0</v>
      </c>
      <c r="K28" s="13">
        <v>1000</v>
      </c>
      <c r="L28" s="13">
        <f t="shared" si="4"/>
        <v>0</v>
      </c>
      <c r="M28" s="9">
        <v>0</v>
      </c>
      <c r="N28" s="13">
        <v>1000</v>
      </c>
      <c r="O28" s="13">
        <f t="shared" si="5"/>
        <v>0</v>
      </c>
      <c r="P28" s="9">
        <v>0</v>
      </c>
      <c r="Q28" s="13">
        <v>1000</v>
      </c>
      <c r="R28" s="13">
        <f t="shared" si="6"/>
        <v>0</v>
      </c>
      <c r="S28" s="9">
        <v>0</v>
      </c>
      <c r="T28" s="13">
        <v>1000</v>
      </c>
      <c r="U28" s="94">
        <f t="shared" si="7"/>
        <v>0</v>
      </c>
      <c r="V28" s="86">
        <f t="shared" si="0"/>
        <v>0</v>
      </c>
      <c r="W28" s="9">
        <v>1000</v>
      </c>
      <c r="X28" s="92">
        <f t="shared" si="21"/>
        <v>0</v>
      </c>
      <c r="Y28" s="77">
        <v>0</v>
      </c>
      <c r="Z28" s="13">
        <v>1000</v>
      </c>
      <c r="AA28" s="13">
        <f t="shared" si="8"/>
        <v>0</v>
      </c>
      <c r="AB28" s="9">
        <v>0</v>
      </c>
      <c r="AC28" s="13">
        <v>1000</v>
      </c>
      <c r="AD28" s="13">
        <f t="shared" si="9"/>
        <v>0</v>
      </c>
      <c r="AE28" s="9">
        <v>0</v>
      </c>
      <c r="AF28" s="13">
        <v>1000</v>
      </c>
      <c r="AG28" s="13">
        <f t="shared" si="10"/>
        <v>0</v>
      </c>
      <c r="AH28" s="9">
        <v>0</v>
      </c>
      <c r="AI28" s="13">
        <v>1000</v>
      </c>
      <c r="AJ28" s="13">
        <f t="shared" si="11"/>
        <v>0</v>
      </c>
      <c r="AK28" s="9">
        <v>0</v>
      </c>
      <c r="AL28" s="13">
        <v>1000</v>
      </c>
      <c r="AM28" s="13">
        <f t="shared" si="12"/>
        <v>0</v>
      </c>
      <c r="AN28" s="9">
        <v>0</v>
      </c>
      <c r="AO28" s="13">
        <v>1000</v>
      </c>
      <c r="AP28" s="94">
        <f t="shared" si="13"/>
        <v>0</v>
      </c>
      <c r="AQ28" s="86">
        <f t="shared" si="1"/>
        <v>0</v>
      </c>
      <c r="AR28" s="9">
        <v>1000</v>
      </c>
      <c r="AS28" s="92">
        <f t="shared" si="14"/>
        <v>0</v>
      </c>
      <c r="AT28" s="86">
        <f t="shared" si="15"/>
        <v>0</v>
      </c>
      <c r="AU28" s="9">
        <v>1000</v>
      </c>
      <c r="AV28" s="92">
        <f t="shared" si="16"/>
        <v>0</v>
      </c>
      <c r="AW28" s="60">
        <v>0</v>
      </c>
      <c r="AX28" s="60">
        <v>1000</v>
      </c>
      <c r="AY28" s="60">
        <f t="shared" si="17"/>
        <v>0</v>
      </c>
      <c r="AZ28" s="60">
        <v>0</v>
      </c>
      <c r="BA28" s="60">
        <v>1000</v>
      </c>
      <c r="BB28" s="60">
        <f t="shared" si="18"/>
        <v>0</v>
      </c>
      <c r="BC28" s="60">
        <v>0</v>
      </c>
      <c r="BD28" s="60">
        <v>1000</v>
      </c>
      <c r="BE28" s="60">
        <f t="shared" si="19"/>
        <v>0</v>
      </c>
      <c r="BF28" s="60">
        <v>0</v>
      </c>
      <c r="BG28" s="60">
        <v>1000</v>
      </c>
      <c r="BH28" s="60">
        <f t="shared" si="20"/>
        <v>0</v>
      </c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</row>
    <row r="29" spans="1:91" s="5" customFormat="1" ht="20.100000000000001" customHeight="1">
      <c r="A29" s="11">
        <v>23</v>
      </c>
      <c r="B29" s="15">
        <v>51406</v>
      </c>
      <c r="C29" s="73" t="s">
        <v>19</v>
      </c>
      <c r="D29" s="9">
        <v>0</v>
      </c>
      <c r="E29" s="13">
        <v>1000</v>
      </c>
      <c r="F29" s="13">
        <f t="shared" si="2"/>
        <v>0</v>
      </c>
      <c r="G29" s="9">
        <v>0</v>
      </c>
      <c r="H29" s="13">
        <v>1000</v>
      </c>
      <c r="I29" s="13">
        <f t="shared" si="3"/>
        <v>0</v>
      </c>
      <c r="J29" s="9">
        <v>0</v>
      </c>
      <c r="K29" s="13">
        <v>1000</v>
      </c>
      <c r="L29" s="13">
        <f t="shared" si="4"/>
        <v>0</v>
      </c>
      <c r="M29" s="9">
        <v>0</v>
      </c>
      <c r="N29" s="13">
        <v>1000</v>
      </c>
      <c r="O29" s="13">
        <f t="shared" si="5"/>
        <v>0</v>
      </c>
      <c r="P29" s="9">
        <v>0</v>
      </c>
      <c r="Q29" s="13">
        <v>1000</v>
      </c>
      <c r="R29" s="13">
        <f t="shared" si="6"/>
        <v>0</v>
      </c>
      <c r="S29" s="9">
        <v>0</v>
      </c>
      <c r="T29" s="13">
        <v>1000</v>
      </c>
      <c r="U29" s="94">
        <f t="shared" si="7"/>
        <v>0</v>
      </c>
      <c r="V29" s="86">
        <f t="shared" si="0"/>
        <v>0</v>
      </c>
      <c r="W29" s="9">
        <v>1000</v>
      </c>
      <c r="X29" s="92">
        <f t="shared" si="21"/>
        <v>0</v>
      </c>
      <c r="Y29" s="77">
        <v>0</v>
      </c>
      <c r="Z29" s="13">
        <v>1000</v>
      </c>
      <c r="AA29" s="13">
        <f t="shared" si="8"/>
        <v>0</v>
      </c>
      <c r="AB29" s="9">
        <v>0</v>
      </c>
      <c r="AC29" s="13">
        <v>1000</v>
      </c>
      <c r="AD29" s="13">
        <f t="shared" si="9"/>
        <v>0</v>
      </c>
      <c r="AE29" s="9">
        <v>0</v>
      </c>
      <c r="AF29" s="13">
        <v>1000</v>
      </c>
      <c r="AG29" s="13">
        <f t="shared" si="10"/>
        <v>0</v>
      </c>
      <c r="AH29" s="9">
        <v>0</v>
      </c>
      <c r="AI29" s="13">
        <v>1000</v>
      </c>
      <c r="AJ29" s="13">
        <f t="shared" si="11"/>
        <v>0</v>
      </c>
      <c r="AK29" s="9">
        <v>0</v>
      </c>
      <c r="AL29" s="13">
        <v>1000</v>
      </c>
      <c r="AM29" s="13">
        <f t="shared" si="12"/>
        <v>0</v>
      </c>
      <c r="AN29" s="9">
        <v>0</v>
      </c>
      <c r="AO29" s="13">
        <v>1000</v>
      </c>
      <c r="AP29" s="94">
        <f t="shared" si="13"/>
        <v>0</v>
      </c>
      <c r="AQ29" s="86">
        <f t="shared" si="1"/>
        <v>0</v>
      </c>
      <c r="AR29" s="9">
        <v>1000</v>
      </c>
      <c r="AS29" s="92">
        <f t="shared" si="14"/>
        <v>0</v>
      </c>
      <c r="AT29" s="86">
        <f t="shared" si="15"/>
        <v>0</v>
      </c>
      <c r="AU29" s="9">
        <v>1000</v>
      </c>
      <c r="AV29" s="92">
        <f t="shared" si="16"/>
        <v>0</v>
      </c>
      <c r="AW29" s="60">
        <v>0</v>
      </c>
      <c r="AX29" s="60">
        <v>1000</v>
      </c>
      <c r="AY29" s="60">
        <f t="shared" si="17"/>
        <v>0</v>
      </c>
      <c r="AZ29" s="60">
        <v>0</v>
      </c>
      <c r="BA29" s="60">
        <v>1000</v>
      </c>
      <c r="BB29" s="60">
        <f t="shared" si="18"/>
        <v>0</v>
      </c>
      <c r="BC29" s="60">
        <v>0</v>
      </c>
      <c r="BD29" s="60">
        <v>1000</v>
      </c>
      <c r="BE29" s="60">
        <f t="shared" si="19"/>
        <v>0</v>
      </c>
      <c r="BF29" s="60">
        <v>0</v>
      </c>
      <c r="BG29" s="60">
        <v>1000</v>
      </c>
      <c r="BH29" s="60">
        <f t="shared" si="20"/>
        <v>0</v>
      </c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</row>
    <row r="30" spans="1:91" s="5" customFormat="1" ht="20.100000000000001" customHeight="1">
      <c r="A30" s="12">
        <v>24</v>
      </c>
      <c r="B30" s="15">
        <v>51407</v>
      </c>
      <c r="C30" s="73" t="s">
        <v>20</v>
      </c>
      <c r="D30" s="9">
        <v>0</v>
      </c>
      <c r="E30" s="13">
        <v>1000</v>
      </c>
      <c r="F30" s="13">
        <f t="shared" si="2"/>
        <v>0</v>
      </c>
      <c r="G30" s="9">
        <v>0</v>
      </c>
      <c r="H30" s="13">
        <v>1000</v>
      </c>
      <c r="I30" s="13">
        <f t="shared" si="3"/>
        <v>0</v>
      </c>
      <c r="J30" s="9">
        <v>0</v>
      </c>
      <c r="K30" s="13">
        <v>1000</v>
      </c>
      <c r="L30" s="13">
        <f t="shared" si="4"/>
        <v>0</v>
      </c>
      <c r="M30" s="9">
        <v>0</v>
      </c>
      <c r="N30" s="13">
        <v>1000</v>
      </c>
      <c r="O30" s="13">
        <f t="shared" si="5"/>
        <v>0</v>
      </c>
      <c r="P30" s="9">
        <v>0</v>
      </c>
      <c r="Q30" s="13">
        <v>1000</v>
      </c>
      <c r="R30" s="13">
        <f t="shared" si="6"/>
        <v>0</v>
      </c>
      <c r="S30" s="9">
        <v>0</v>
      </c>
      <c r="T30" s="13">
        <v>1000</v>
      </c>
      <c r="U30" s="94">
        <f t="shared" si="7"/>
        <v>0</v>
      </c>
      <c r="V30" s="86">
        <f t="shared" si="0"/>
        <v>0</v>
      </c>
      <c r="W30" s="9">
        <v>1000</v>
      </c>
      <c r="X30" s="92">
        <f t="shared" si="21"/>
        <v>0</v>
      </c>
      <c r="Y30" s="77">
        <v>0</v>
      </c>
      <c r="Z30" s="13">
        <v>1000</v>
      </c>
      <c r="AA30" s="13">
        <f t="shared" si="8"/>
        <v>0</v>
      </c>
      <c r="AB30" s="9">
        <v>0</v>
      </c>
      <c r="AC30" s="13">
        <v>1000</v>
      </c>
      <c r="AD30" s="13">
        <f t="shared" si="9"/>
        <v>0</v>
      </c>
      <c r="AE30" s="9">
        <v>0</v>
      </c>
      <c r="AF30" s="13">
        <v>1000</v>
      </c>
      <c r="AG30" s="13">
        <f t="shared" si="10"/>
        <v>0</v>
      </c>
      <c r="AH30" s="9">
        <v>0</v>
      </c>
      <c r="AI30" s="13">
        <v>1000</v>
      </c>
      <c r="AJ30" s="13">
        <f t="shared" si="11"/>
        <v>0</v>
      </c>
      <c r="AK30" s="9">
        <v>0</v>
      </c>
      <c r="AL30" s="13">
        <v>1000</v>
      </c>
      <c r="AM30" s="13">
        <f t="shared" si="12"/>
        <v>0</v>
      </c>
      <c r="AN30" s="9">
        <v>0</v>
      </c>
      <c r="AO30" s="13">
        <v>1000</v>
      </c>
      <c r="AP30" s="94">
        <f t="shared" si="13"/>
        <v>0</v>
      </c>
      <c r="AQ30" s="86">
        <f t="shared" si="1"/>
        <v>0</v>
      </c>
      <c r="AR30" s="9">
        <v>1000</v>
      </c>
      <c r="AS30" s="92">
        <f t="shared" si="14"/>
        <v>0</v>
      </c>
      <c r="AT30" s="86">
        <f t="shared" si="15"/>
        <v>0</v>
      </c>
      <c r="AU30" s="9">
        <v>1000</v>
      </c>
      <c r="AV30" s="92">
        <f t="shared" si="16"/>
        <v>0</v>
      </c>
      <c r="AW30" s="60">
        <v>0</v>
      </c>
      <c r="AX30" s="60">
        <v>1000</v>
      </c>
      <c r="AY30" s="60">
        <f t="shared" si="17"/>
        <v>0</v>
      </c>
      <c r="AZ30" s="60">
        <v>0</v>
      </c>
      <c r="BA30" s="60">
        <v>1000</v>
      </c>
      <c r="BB30" s="60">
        <f t="shared" si="18"/>
        <v>0</v>
      </c>
      <c r="BC30" s="60">
        <v>0</v>
      </c>
      <c r="BD30" s="60">
        <v>1000</v>
      </c>
      <c r="BE30" s="60">
        <f t="shared" si="19"/>
        <v>0</v>
      </c>
      <c r="BF30" s="60">
        <v>0</v>
      </c>
      <c r="BG30" s="60">
        <v>1000</v>
      </c>
      <c r="BH30" s="60">
        <f t="shared" si="20"/>
        <v>0</v>
      </c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</row>
    <row r="31" spans="1:91" s="5" customFormat="1" ht="20.100000000000001" customHeight="1">
      <c r="A31" s="11">
        <v>25</v>
      </c>
      <c r="B31" s="15">
        <v>51408</v>
      </c>
      <c r="C31" s="73" t="s">
        <v>21</v>
      </c>
      <c r="D31" s="9">
        <v>0</v>
      </c>
      <c r="E31" s="13">
        <v>1000</v>
      </c>
      <c r="F31" s="13">
        <f t="shared" si="2"/>
        <v>0</v>
      </c>
      <c r="G31" s="9">
        <v>0</v>
      </c>
      <c r="H31" s="13">
        <v>1000</v>
      </c>
      <c r="I31" s="13">
        <f t="shared" si="3"/>
        <v>0</v>
      </c>
      <c r="J31" s="9">
        <v>0</v>
      </c>
      <c r="K31" s="13">
        <v>1000</v>
      </c>
      <c r="L31" s="13">
        <f t="shared" si="4"/>
        <v>0</v>
      </c>
      <c r="M31" s="9">
        <v>0</v>
      </c>
      <c r="N31" s="13">
        <v>1000</v>
      </c>
      <c r="O31" s="13">
        <f t="shared" si="5"/>
        <v>0</v>
      </c>
      <c r="P31" s="9">
        <v>0</v>
      </c>
      <c r="Q31" s="13">
        <v>1000</v>
      </c>
      <c r="R31" s="13">
        <f t="shared" si="6"/>
        <v>0</v>
      </c>
      <c r="S31" s="9">
        <v>0</v>
      </c>
      <c r="T31" s="13">
        <v>1000</v>
      </c>
      <c r="U31" s="94">
        <f t="shared" si="7"/>
        <v>0</v>
      </c>
      <c r="V31" s="86">
        <f t="shared" si="0"/>
        <v>0</v>
      </c>
      <c r="W31" s="9">
        <v>1000</v>
      </c>
      <c r="X31" s="92">
        <f t="shared" si="21"/>
        <v>0</v>
      </c>
      <c r="Y31" s="77">
        <v>0</v>
      </c>
      <c r="Z31" s="13">
        <v>1000</v>
      </c>
      <c r="AA31" s="13">
        <f t="shared" si="8"/>
        <v>0</v>
      </c>
      <c r="AB31" s="9">
        <v>0</v>
      </c>
      <c r="AC31" s="13">
        <v>1000</v>
      </c>
      <c r="AD31" s="13">
        <f t="shared" si="9"/>
        <v>0</v>
      </c>
      <c r="AE31" s="9">
        <v>0</v>
      </c>
      <c r="AF31" s="13">
        <v>1000</v>
      </c>
      <c r="AG31" s="13">
        <f t="shared" si="10"/>
        <v>0</v>
      </c>
      <c r="AH31" s="9">
        <v>0</v>
      </c>
      <c r="AI31" s="13">
        <v>1000</v>
      </c>
      <c r="AJ31" s="13">
        <f t="shared" si="11"/>
        <v>0</v>
      </c>
      <c r="AK31" s="9">
        <v>0</v>
      </c>
      <c r="AL31" s="13">
        <v>1000</v>
      </c>
      <c r="AM31" s="13">
        <f t="shared" si="12"/>
        <v>0</v>
      </c>
      <c r="AN31" s="9">
        <v>0</v>
      </c>
      <c r="AO31" s="13">
        <v>1000</v>
      </c>
      <c r="AP31" s="94">
        <f t="shared" si="13"/>
        <v>0</v>
      </c>
      <c r="AQ31" s="86">
        <f t="shared" si="1"/>
        <v>0</v>
      </c>
      <c r="AR31" s="9">
        <v>1000</v>
      </c>
      <c r="AS31" s="92">
        <f t="shared" si="14"/>
        <v>0</v>
      </c>
      <c r="AT31" s="86">
        <f t="shared" si="15"/>
        <v>0</v>
      </c>
      <c r="AU31" s="9">
        <v>1000</v>
      </c>
      <c r="AV31" s="92">
        <f t="shared" si="16"/>
        <v>0</v>
      </c>
      <c r="AW31" s="60">
        <v>0</v>
      </c>
      <c r="AX31" s="60">
        <v>1000</v>
      </c>
      <c r="AY31" s="60">
        <f t="shared" si="17"/>
        <v>0</v>
      </c>
      <c r="AZ31" s="60">
        <v>0</v>
      </c>
      <c r="BA31" s="60">
        <v>1000</v>
      </c>
      <c r="BB31" s="60">
        <f t="shared" si="18"/>
        <v>0</v>
      </c>
      <c r="BC31" s="60">
        <v>0</v>
      </c>
      <c r="BD31" s="60">
        <v>1000</v>
      </c>
      <c r="BE31" s="60">
        <f t="shared" si="19"/>
        <v>0</v>
      </c>
      <c r="BF31" s="60">
        <v>0</v>
      </c>
      <c r="BG31" s="60">
        <v>1000</v>
      </c>
      <c r="BH31" s="60">
        <f t="shared" si="20"/>
        <v>0</v>
      </c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</row>
    <row r="32" spans="1:91" s="5" customFormat="1" ht="20.100000000000001" customHeight="1">
      <c r="A32" s="12">
        <v>26</v>
      </c>
      <c r="B32" s="15">
        <v>51409</v>
      </c>
      <c r="C32" s="73" t="s">
        <v>22</v>
      </c>
      <c r="D32" s="9">
        <v>0</v>
      </c>
      <c r="E32" s="13">
        <v>1000</v>
      </c>
      <c r="F32" s="13">
        <f t="shared" si="2"/>
        <v>0</v>
      </c>
      <c r="G32" s="9">
        <v>0</v>
      </c>
      <c r="H32" s="13">
        <v>1000</v>
      </c>
      <c r="I32" s="13">
        <f t="shared" si="3"/>
        <v>0</v>
      </c>
      <c r="J32" s="9">
        <v>0</v>
      </c>
      <c r="K32" s="13">
        <v>1000</v>
      </c>
      <c r="L32" s="13">
        <f t="shared" si="4"/>
        <v>0</v>
      </c>
      <c r="M32" s="9">
        <v>0</v>
      </c>
      <c r="N32" s="13">
        <v>1000</v>
      </c>
      <c r="O32" s="13">
        <f t="shared" si="5"/>
        <v>0</v>
      </c>
      <c r="P32" s="9">
        <v>0</v>
      </c>
      <c r="Q32" s="13">
        <v>1000</v>
      </c>
      <c r="R32" s="13">
        <f t="shared" si="6"/>
        <v>0</v>
      </c>
      <c r="S32" s="9">
        <v>0</v>
      </c>
      <c r="T32" s="13">
        <v>1000</v>
      </c>
      <c r="U32" s="94">
        <f t="shared" si="7"/>
        <v>0</v>
      </c>
      <c r="V32" s="86">
        <f t="shared" si="0"/>
        <v>0</v>
      </c>
      <c r="W32" s="9">
        <v>1000</v>
      </c>
      <c r="X32" s="92">
        <f t="shared" si="21"/>
        <v>0</v>
      </c>
      <c r="Y32" s="77">
        <v>0</v>
      </c>
      <c r="Z32" s="13">
        <v>1000</v>
      </c>
      <c r="AA32" s="13">
        <f t="shared" si="8"/>
        <v>0</v>
      </c>
      <c r="AB32" s="9">
        <v>0</v>
      </c>
      <c r="AC32" s="13">
        <v>1000</v>
      </c>
      <c r="AD32" s="13">
        <f t="shared" si="9"/>
        <v>0</v>
      </c>
      <c r="AE32" s="9">
        <v>0</v>
      </c>
      <c r="AF32" s="13">
        <v>1000</v>
      </c>
      <c r="AG32" s="13">
        <f t="shared" si="10"/>
        <v>0</v>
      </c>
      <c r="AH32" s="9">
        <v>0</v>
      </c>
      <c r="AI32" s="13">
        <v>1000</v>
      </c>
      <c r="AJ32" s="13">
        <f t="shared" si="11"/>
        <v>0</v>
      </c>
      <c r="AK32" s="9">
        <v>0</v>
      </c>
      <c r="AL32" s="13">
        <v>1000</v>
      </c>
      <c r="AM32" s="13">
        <f t="shared" si="12"/>
        <v>0</v>
      </c>
      <c r="AN32" s="9">
        <v>0</v>
      </c>
      <c r="AO32" s="13">
        <v>1000</v>
      </c>
      <c r="AP32" s="94">
        <f t="shared" si="13"/>
        <v>0</v>
      </c>
      <c r="AQ32" s="86">
        <f t="shared" si="1"/>
        <v>0</v>
      </c>
      <c r="AR32" s="9">
        <v>1000</v>
      </c>
      <c r="AS32" s="92">
        <f t="shared" si="14"/>
        <v>0</v>
      </c>
      <c r="AT32" s="86">
        <f t="shared" si="15"/>
        <v>0</v>
      </c>
      <c r="AU32" s="9">
        <v>1000</v>
      </c>
      <c r="AV32" s="92">
        <f t="shared" si="16"/>
        <v>0</v>
      </c>
      <c r="AW32" s="60">
        <v>0</v>
      </c>
      <c r="AX32" s="60">
        <v>1000</v>
      </c>
      <c r="AY32" s="60">
        <f t="shared" si="17"/>
        <v>0</v>
      </c>
      <c r="AZ32" s="60">
        <v>0</v>
      </c>
      <c r="BA32" s="60">
        <v>1000</v>
      </c>
      <c r="BB32" s="60">
        <f t="shared" si="18"/>
        <v>0</v>
      </c>
      <c r="BC32" s="60">
        <v>0</v>
      </c>
      <c r="BD32" s="60">
        <v>1000</v>
      </c>
      <c r="BE32" s="60">
        <f t="shared" si="19"/>
        <v>0</v>
      </c>
      <c r="BF32" s="60">
        <v>0</v>
      </c>
      <c r="BG32" s="60">
        <v>1000</v>
      </c>
      <c r="BH32" s="60">
        <f t="shared" si="20"/>
        <v>0</v>
      </c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</row>
    <row r="33" spans="1:91" s="5" customFormat="1" ht="20.100000000000001" customHeight="1">
      <c r="A33" s="11">
        <v>27</v>
      </c>
      <c r="B33" s="15">
        <v>51499</v>
      </c>
      <c r="C33" s="73" t="s">
        <v>23</v>
      </c>
      <c r="D33" s="9">
        <v>0</v>
      </c>
      <c r="E33" s="13">
        <v>1000</v>
      </c>
      <c r="F33" s="13">
        <f t="shared" si="2"/>
        <v>0</v>
      </c>
      <c r="G33" s="9">
        <v>0</v>
      </c>
      <c r="H33" s="13">
        <v>1000</v>
      </c>
      <c r="I33" s="13">
        <f t="shared" si="3"/>
        <v>0</v>
      </c>
      <c r="J33" s="9">
        <v>0</v>
      </c>
      <c r="K33" s="13">
        <v>1000</v>
      </c>
      <c r="L33" s="13">
        <f t="shared" si="4"/>
        <v>0</v>
      </c>
      <c r="M33" s="9">
        <v>0</v>
      </c>
      <c r="N33" s="13">
        <v>1000</v>
      </c>
      <c r="O33" s="13">
        <f t="shared" si="5"/>
        <v>0</v>
      </c>
      <c r="P33" s="9">
        <v>0</v>
      </c>
      <c r="Q33" s="13">
        <v>1000</v>
      </c>
      <c r="R33" s="13">
        <f t="shared" si="6"/>
        <v>0</v>
      </c>
      <c r="S33" s="9">
        <v>0</v>
      </c>
      <c r="T33" s="13">
        <v>1000</v>
      </c>
      <c r="U33" s="94">
        <f t="shared" si="7"/>
        <v>0</v>
      </c>
      <c r="V33" s="86">
        <f t="shared" si="0"/>
        <v>0</v>
      </c>
      <c r="W33" s="9">
        <v>1000</v>
      </c>
      <c r="X33" s="92">
        <f t="shared" si="21"/>
        <v>0</v>
      </c>
      <c r="Y33" s="77">
        <v>0</v>
      </c>
      <c r="Z33" s="13">
        <v>1000</v>
      </c>
      <c r="AA33" s="13">
        <f t="shared" si="8"/>
        <v>0</v>
      </c>
      <c r="AB33" s="9">
        <v>0</v>
      </c>
      <c r="AC33" s="13">
        <v>1000</v>
      </c>
      <c r="AD33" s="13">
        <f t="shared" si="9"/>
        <v>0</v>
      </c>
      <c r="AE33" s="9">
        <v>0</v>
      </c>
      <c r="AF33" s="13">
        <v>1000</v>
      </c>
      <c r="AG33" s="13">
        <f t="shared" si="10"/>
        <v>0</v>
      </c>
      <c r="AH33" s="9">
        <v>0</v>
      </c>
      <c r="AI33" s="13">
        <v>1000</v>
      </c>
      <c r="AJ33" s="13">
        <f t="shared" si="11"/>
        <v>0</v>
      </c>
      <c r="AK33" s="9">
        <v>0</v>
      </c>
      <c r="AL33" s="13">
        <v>1000</v>
      </c>
      <c r="AM33" s="13">
        <f t="shared" si="12"/>
        <v>0</v>
      </c>
      <c r="AN33" s="9">
        <v>0</v>
      </c>
      <c r="AO33" s="13">
        <v>1000</v>
      </c>
      <c r="AP33" s="94">
        <f t="shared" si="13"/>
        <v>0</v>
      </c>
      <c r="AQ33" s="86">
        <f t="shared" si="1"/>
        <v>0</v>
      </c>
      <c r="AR33" s="9">
        <v>1000</v>
      </c>
      <c r="AS33" s="92">
        <f t="shared" si="14"/>
        <v>0</v>
      </c>
      <c r="AT33" s="86">
        <f t="shared" si="15"/>
        <v>0</v>
      </c>
      <c r="AU33" s="9">
        <v>1000</v>
      </c>
      <c r="AV33" s="92">
        <f t="shared" si="16"/>
        <v>0</v>
      </c>
      <c r="AW33" s="60">
        <v>0</v>
      </c>
      <c r="AX33" s="60">
        <v>1000</v>
      </c>
      <c r="AY33" s="60">
        <f t="shared" si="17"/>
        <v>0</v>
      </c>
      <c r="AZ33" s="60">
        <v>0</v>
      </c>
      <c r="BA33" s="60">
        <v>1000</v>
      </c>
      <c r="BB33" s="60">
        <f t="shared" si="18"/>
        <v>0</v>
      </c>
      <c r="BC33" s="60">
        <v>0</v>
      </c>
      <c r="BD33" s="60">
        <v>1000</v>
      </c>
      <c r="BE33" s="60">
        <f t="shared" si="19"/>
        <v>0</v>
      </c>
      <c r="BF33" s="60">
        <v>0</v>
      </c>
      <c r="BG33" s="60">
        <v>1000</v>
      </c>
      <c r="BH33" s="60">
        <f t="shared" si="20"/>
        <v>0</v>
      </c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</row>
    <row r="34" spans="1:91" s="5" customFormat="1" ht="20.100000000000001" customHeight="1">
      <c r="A34" s="12">
        <v>28</v>
      </c>
      <c r="B34" s="15">
        <v>51601</v>
      </c>
      <c r="C34" s="73" t="s">
        <v>24</v>
      </c>
      <c r="D34" s="9">
        <v>0</v>
      </c>
      <c r="E34" s="13">
        <v>1000</v>
      </c>
      <c r="F34" s="13">
        <f t="shared" si="2"/>
        <v>0</v>
      </c>
      <c r="G34" s="9">
        <v>0</v>
      </c>
      <c r="H34" s="13">
        <v>1000</v>
      </c>
      <c r="I34" s="13">
        <f t="shared" si="3"/>
        <v>0</v>
      </c>
      <c r="J34" s="9">
        <v>0</v>
      </c>
      <c r="K34" s="13">
        <v>1000</v>
      </c>
      <c r="L34" s="13">
        <f t="shared" si="4"/>
        <v>0</v>
      </c>
      <c r="M34" s="9">
        <v>0</v>
      </c>
      <c r="N34" s="13">
        <v>1000</v>
      </c>
      <c r="O34" s="13">
        <f t="shared" si="5"/>
        <v>0</v>
      </c>
      <c r="P34" s="9">
        <v>0</v>
      </c>
      <c r="Q34" s="13">
        <v>1000</v>
      </c>
      <c r="R34" s="13">
        <f t="shared" si="6"/>
        <v>0</v>
      </c>
      <c r="S34" s="9">
        <v>0</v>
      </c>
      <c r="T34" s="13">
        <v>1000</v>
      </c>
      <c r="U34" s="94">
        <f t="shared" si="7"/>
        <v>0</v>
      </c>
      <c r="V34" s="86">
        <f t="shared" si="0"/>
        <v>0</v>
      </c>
      <c r="W34" s="9">
        <v>1000</v>
      </c>
      <c r="X34" s="92">
        <f t="shared" si="21"/>
        <v>0</v>
      </c>
      <c r="Y34" s="77">
        <v>0</v>
      </c>
      <c r="Z34" s="13">
        <v>1000</v>
      </c>
      <c r="AA34" s="13">
        <f t="shared" si="8"/>
        <v>0</v>
      </c>
      <c r="AB34" s="9">
        <v>0</v>
      </c>
      <c r="AC34" s="13">
        <v>1000</v>
      </c>
      <c r="AD34" s="13">
        <f t="shared" si="9"/>
        <v>0</v>
      </c>
      <c r="AE34" s="9">
        <v>0</v>
      </c>
      <c r="AF34" s="13">
        <v>1000</v>
      </c>
      <c r="AG34" s="13">
        <f t="shared" si="10"/>
        <v>0</v>
      </c>
      <c r="AH34" s="9">
        <v>0</v>
      </c>
      <c r="AI34" s="13">
        <v>1000</v>
      </c>
      <c r="AJ34" s="13">
        <f t="shared" si="11"/>
        <v>0</v>
      </c>
      <c r="AK34" s="9">
        <v>0</v>
      </c>
      <c r="AL34" s="13">
        <v>1000</v>
      </c>
      <c r="AM34" s="13">
        <f t="shared" si="12"/>
        <v>0</v>
      </c>
      <c r="AN34" s="9">
        <v>0</v>
      </c>
      <c r="AO34" s="13">
        <v>1000</v>
      </c>
      <c r="AP34" s="94">
        <f t="shared" si="13"/>
        <v>0</v>
      </c>
      <c r="AQ34" s="86">
        <f t="shared" si="1"/>
        <v>0</v>
      </c>
      <c r="AR34" s="9">
        <v>1000</v>
      </c>
      <c r="AS34" s="92">
        <f t="shared" si="14"/>
        <v>0</v>
      </c>
      <c r="AT34" s="86">
        <f t="shared" si="15"/>
        <v>0</v>
      </c>
      <c r="AU34" s="9">
        <v>1000</v>
      </c>
      <c r="AV34" s="92">
        <f t="shared" si="16"/>
        <v>0</v>
      </c>
      <c r="AW34" s="60">
        <v>0</v>
      </c>
      <c r="AX34" s="60">
        <v>1000</v>
      </c>
      <c r="AY34" s="60">
        <f t="shared" si="17"/>
        <v>0</v>
      </c>
      <c r="AZ34" s="60">
        <v>0</v>
      </c>
      <c r="BA34" s="60">
        <v>1000</v>
      </c>
      <c r="BB34" s="60">
        <f t="shared" si="18"/>
        <v>0</v>
      </c>
      <c r="BC34" s="60">
        <v>0</v>
      </c>
      <c r="BD34" s="60">
        <v>1000</v>
      </c>
      <c r="BE34" s="60">
        <f t="shared" si="19"/>
        <v>0</v>
      </c>
      <c r="BF34" s="60">
        <v>0</v>
      </c>
      <c r="BG34" s="60">
        <v>1000</v>
      </c>
      <c r="BH34" s="60">
        <f t="shared" si="20"/>
        <v>0</v>
      </c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</row>
    <row r="35" spans="1:91" s="5" customFormat="1" ht="20.100000000000001" customHeight="1">
      <c r="A35" s="11">
        <v>29</v>
      </c>
      <c r="B35" s="15">
        <v>51602</v>
      </c>
      <c r="C35" s="73" t="s">
        <v>25</v>
      </c>
      <c r="D35" s="9">
        <v>0</v>
      </c>
      <c r="E35" s="13">
        <v>1000</v>
      </c>
      <c r="F35" s="13">
        <f t="shared" si="2"/>
        <v>0</v>
      </c>
      <c r="G35" s="9">
        <v>0</v>
      </c>
      <c r="H35" s="13">
        <v>1000</v>
      </c>
      <c r="I35" s="13">
        <f t="shared" si="3"/>
        <v>0</v>
      </c>
      <c r="J35" s="9">
        <v>0</v>
      </c>
      <c r="K35" s="13">
        <v>1000</v>
      </c>
      <c r="L35" s="13">
        <f t="shared" si="4"/>
        <v>0</v>
      </c>
      <c r="M35" s="9">
        <v>0</v>
      </c>
      <c r="N35" s="13">
        <v>1000</v>
      </c>
      <c r="O35" s="13">
        <f t="shared" si="5"/>
        <v>0</v>
      </c>
      <c r="P35" s="9">
        <v>0</v>
      </c>
      <c r="Q35" s="13">
        <v>1000</v>
      </c>
      <c r="R35" s="13">
        <f t="shared" si="6"/>
        <v>0</v>
      </c>
      <c r="S35" s="9">
        <v>0</v>
      </c>
      <c r="T35" s="13">
        <v>1000</v>
      </c>
      <c r="U35" s="94">
        <f t="shared" si="7"/>
        <v>0</v>
      </c>
      <c r="V35" s="86">
        <f t="shared" si="0"/>
        <v>0</v>
      </c>
      <c r="W35" s="9">
        <v>1000</v>
      </c>
      <c r="X35" s="92">
        <f t="shared" si="21"/>
        <v>0</v>
      </c>
      <c r="Y35" s="77">
        <v>0</v>
      </c>
      <c r="Z35" s="13">
        <v>1000</v>
      </c>
      <c r="AA35" s="13">
        <f t="shared" si="8"/>
        <v>0</v>
      </c>
      <c r="AB35" s="9">
        <v>0</v>
      </c>
      <c r="AC35" s="13">
        <v>1000</v>
      </c>
      <c r="AD35" s="13">
        <f t="shared" si="9"/>
        <v>0</v>
      </c>
      <c r="AE35" s="9">
        <v>0</v>
      </c>
      <c r="AF35" s="13">
        <v>1000</v>
      </c>
      <c r="AG35" s="13">
        <f t="shared" si="10"/>
        <v>0</v>
      </c>
      <c r="AH35" s="9">
        <v>0</v>
      </c>
      <c r="AI35" s="13">
        <v>1000</v>
      </c>
      <c r="AJ35" s="13">
        <f t="shared" si="11"/>
        <v>0</v>
      </c>
      <c r="AK35" s="9">
        <v>0</v>
      </c>
      <c r="AL35" s="13">
        <v>1000</v>
      </c>
      <c r="AM35" s="13">
        <f t="shared" si="12"/>
        <v>0</v>
      </c>
      <c r="AN35" s="9">
        <v>0</v>
      </c>
      <c r="AO35" s="13">
        <v>1000</v>
      </c>
      <c r="AP35" s="94">
        <f t="shared" si="13"/>
        <v>0</v>
      </c>
      <c r="AQ35" s="86">
        <f t="shared" si="1"/>
        <v>0</v>
      </c>
      <c r="AR35" s="9">
        <v>1000</v>
      </c>
      <c r="AS35" s="92">
        <f t="shared" si="14"/>
        <v>0</v>
      </c>
      <c r="AT35" s="86">
        <f t="shared" si="15"/>
        <v>0</v>
      </c>
      <c r="AU35" s="9">
        <v>1000</v>
      </c>
      <c r="AV35" s="92">
        <f t="shared" si="16"/>
        <v>0</v>
      </c>
      <c r="AW35" s="60">
        <v>0</v>
      </c>
      <c r="AX35" s="60">
        <v>1000</v>
      </c>
      <c r="AY35" s="60">
        <f t="shared" si="17"/>
        <v>0</v>
      </c>
      <c r="AZ35" s="60">
        <v>0</v>
      </c>
      <c r="BA35" s="60">
        <v>1000</v>
      </c>
      <c r="BB35" s="60">
        <f t="shared" si="18"/>
        <v>0</v>
      </c>
      <c r="BC35" s="60">
        <v>0</v>
      </c>
      <c r="BD35" s="60">
        <v>1000</v>
      </c>
      <c r="BE35" s="60">
        <f t="shared" si="19"/>
        <v>0</v>
      </c>
      <c r="BF35" s="60">
        <v>0</v>
      </c>
      <c r="BG35" s="60">
        <v>1000</v>
      </c>
      <c r="BH35" s="60">
        <f t="shared" si="20"/>
        <v>0</v>
      </c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</row>
    <row r="36" spans="1:91" s="5" customFormat="1" ht="20.100000000000001" customHeight="1">
      <c r="A36" s="12">
        <v>30</v>
      </c>
      <c r="B36" s="15">
        <v>51603</v>
      </c>
      <c r="C36" s="73" t="s">
        <v>26</v>
      </c>
      <c r="D36" s="9">
        <v>0</v>
      </c>
      <c r="E36" s="13">
        <v>1000</v>
      </c>
      <c r="F36" s="13">
        <f t="shared" si="2"/>
        <v>0</v>
      </c>
      <c r="G36" s="9">
        <v>0</v>
      </c>
      <c r="H36" s="13">
        <v>1000</v>
      </c>
      <c r="I36" s="13">
        <f t="shared" si="3"/>
        <v>0</v>
      </c>
      <c r="J36" s="9">
        <v>0</v>
      </c>
      <c r="K36" s="13">
        <v>1000</v>
      </c>
      <c r="L36" s="13">
        <f t="shared" si="4"/>
        <v>0</v>
      </c>
      <c r="M36" s="9">
        <v>0</v>
      </c>
      <c r="N36" s="13">
        <v>1000</v>
      </c>
      <c r="O36" s="13">
        <f t="shared" si="5"/>
        <v>0</v>
      </c>
      <c r="P36" s="9">
        <v>0</v>
      </c>
      <c r="Q36" s="13">
        <v>1000</v>
      </c>
      <c r="R36" s="13">
        <f t="shared" si="6"/>
        <v>0</v>
      </c>
      <c r="S36" s="9">
        <v>0</v>
      </c>
      <c r="T36" s="13">
        <v>1000</v>
      </c>
      <c r="U36" s="94">
        <f t="shared" si="7"/>
        <v>0</v>
      </c>
      <c r="V36" s="86">
        <f t="shared" si="0"/>
        <v>0</v>
      </c>
      <c r="W36" s="9">
        <v>1000</v>
      </c>
      <c r="X36" s="92">
        <f t="shared" si="21"/>
        <v>0</v>
      </c>
      <c r="Y36" s="77">
        <v>0</v>
      </c>
      <c r="Z36" s="13">
        <v>1000</v>
      </c>
      <c r="AA36" s="13">
        <f t="shared" si="8"/>
        <v>0</v>
      </c>
      <c r="AB36" s="9">
        <v>0</v>
      </c>
      <c r="AC36" s="13">
        <v>1000</v>
      </c>
      <c r="AD36" s="13">
        <f t="shared" si="9"/>
        <v>0</v>
      </c>
      <c r="AE36" s="9">
        <v>0</v>
      </c>
      <c r="AF36" s="13">
        <v>1000</v>
      </c>
      <c r="AG36" s="13">
        <f t="shared" si="10"/>
        <v>0</v>
      </c>
      <c r="AH36" s="9">
        <v>0</v>
      </c>
      <c r="AI36" s="13">
        <v>1000</v>
      </c>
      <c r="AJ36" s="13">
        <f t="shared" si="11"/>
        <v>0</v>
      </c>
      <c r="AK36" s="9">
        <v>0</v>
      </c>
      <c r="AL36" s="13">
        <v>1000</v>
      </c>
      <c r="AM36" s="13">
        <f t="shared" si="12"/>
        <v>0</v>
      </c>
      <c r="AN36" s="9">
        <v>0</v>
      </c>
      <c r="AO36" s="13">
        <v>1000</v>
      </c>
      <c r="AP36" s="94">
        <f t="shared" si="13"/>
        <v>0</v>
      </c>
      <c r="AQ36" s="86">
        <f t="shared" si="1"/>
        <v>0</v>
      </c>
      <c r="AR36" s="9">
        <v>1000</v>
      </c>
      <c r="AS36" s="92">
        <f t="shared" si="14"/>
        <v>0</v>
      </c>
      <c r="AT36" s="86">
        <f t="shared" si="15"/>
        <v>0</v>
      </c>
      <c r="AU36" s="9">
        <v>1000</v>
      </c>
      <c r="AV36" s="92">
        <f t="shared" si="16"/>
        <v>0</v>
      </c>
      <c r="AW36" s="60">
        <v>0</v>
      </c>
      <c r="AX36" s="60">
        <v>1000</v>
      </c>
      <c r="AY36" s="60">
        <f t="shared" si="17"/>
        <v>0</v>
      </c>
      <c r="AZ36" s="60">
        <v>0</v>
      </c>
      <c r="BA36" s="60">
        <v>1000</v>
      </c>
      <c r="BB36" s="60">
        <f t="shared" si="18"/>
        <v>0</v>
      </c>
      <c r="BC36" s="60">
        <v>0</v>
      </c>
      <c r="BD36" s="60">
        <v>1000</v>
      </c>
      <c r="BE36" s="60">
        <f t="shared" si="19"/>
        <v>0</v>
      </c>
      <c r="BF36" s="60">
        <v>0</v>
      </c>
      <c r="BG36" s="60">
        <v>1000</v>
      </c>
      <c r="BH36" s="60">
        <f t="shared" si="20"/>
        <v>0</v>
      </c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</row>
    <row r="37" spans="1:91" s="5" customFormat="1" ht="20.100000000000001" customHeight="1">
      <c r="A37" s="11">
        <v>31</v>
      </c>
      <c r="B37" s="15">
        <v>51604</v>
      </c>
      <c r="C37" s="73" t="s">
        <v>27</v>
      </c>
      <c r="D37" s="9">
        <v>0</v>
      </c>
      <c r="E37" s="13">
        <v>1000</v>
      </c>
      <c r="F37" s="13">
        <f t="shared" si="2"/>
        <v>0</v>
      </c>
      <c r="G37" s="9">
        <v>0</v>
      </c>
      <c r="H37" s="13">
        <v>1000</v>
      </c>
      <c r="I37" s="13">
        <f t="shared" si="3"/>
        <v>0</v>
      </c>
      <c r="J37" s="9">
        <v>0</v>
      </c>
      <c r="K37" s="13">
        <v>1000</v>
      </c>
      <c r="L37" s="13">
        <f t="shared" si="4"/>
        <v>0</v>
      </c>
      <c r="M37" s="9">
        <v>0</v>
      </c>
      <c r="N37" s="13">
        <v>1000</v>
      </c>
      <c r="O37" s="13">
        <f t="shared" si="5"/>
        <v>0</v>
      </c>
      <c r="P37" s="9">
        <v>0</v>
      </c>
      <c r="Q37" s="13">
        <v>1000</v>
      </c>
      <c r="R37" s="13">
        <f t="shared" si="6"/>
        <v>0</v>
      </c>
      <c r="S37" s="9">
        <v>0</v>
      </c>
      <c r="T37" s="13">
        <v>1000</v>
      </c>
      <c r="U37" s="94">
        <f t="shared" si="7"/>
        <v>0</v>
      </c>
      <c r="V37" s="86">
        <f t="shared" si="0"/>
        <v>0</v>
      </c>
      <c r="W37" s="9">
        <v>1000</v>
      </c>
      <c r="X37" s="92">
        <f t="shared" si="21"/>
        <v>0</v>
      </c>
      <c r="Y37" s="77">
        <v>0</v>
      </c>
      <c r="Z37" s="13">
        <v>1000</v>
      </c>
      <c r="AA37" s="13">
        <f t="shared" si="8"/>
        <v>0</v>
      </c>
      <c r="AB37" s="9">
        <v>0</v>
      </c>
      <c r="AC37" s="13">
        <v>1000</v>
      </c>
      <c r="AD37" s="13">
        <f t="shared" si="9"/>
        <v>0</v>
      </c>
      <c r="AE37" s="9">
        <v>0</v>
      </c>
      <c r="AF37" s="13">
        <v>1000</v>
      </c>
      <c r="AG37" s="13">
        <f t="shared" si="10"/>
        <v>0</v>
      </c>
      <c r="AH37" s="9">
        <v>0</v>
      </c>
      <c r="AI37" s="13">
        <v>1000</v>
      </c>
      <c r="AJ37" s="13">
        <f t="shared" si="11"/>
        <v>0</v>
      </c>
      <c r="AK37" s="9">
        <v>0</v>
      </c>
      <c r="AL37" s="13">
        <v>1000</v>
      </c>
      <c r="AM37" s="13">
        <f t="shared" si="12"/>
        <v>0</v>
      </c>
      <c r="AN37" s="9">
        <v>0</v>
      </c>
      <c r="AO37" s="13">
        <v>1000</v>
      </c>
      <c r="AP37" s="94">
        <f t="shared" si="13"/>
        <v>0</v>
      </c>
      <c r="AQ37" s="86">
        <f t="shared" si="1"/>
        <v>0</v>
      </c>
      <c r="AR37" s="9">
        <v>1000</v>
      </c>
      <c r="AS37" s="92">
        <f t="shared" si="14"/>
        <v>0</v>
      </c>
      <c r="AT37" s="86">
        <f t="shared" si="15"/>
        <v>0</v>
      </c>
      <c r="AU37" s="9">
        <v>1000</v>
      </c>
      <c r="AV37" s="92">
        <f t="shared" si="16"/>
        <v>0</v>
      </c>
      <c r="AW37" s="60">
        <v>0</v>
      </c>
      <c r="AX37" s="60">
        <v>1000</v>
      </c>
      <c r="AY37" s="60">
        <f t="shared" si="17"/>
        <v>0</v>
      </c>
      <c r="AZ37" s="60">
        <v>0</v>
      </c>
      <c r="BA37" s="60">
        <v>1000</v>
      </c>
      <c r="BB37" s="60">
        <f t="shared" si="18"/>
        <v>0</v>
      </c>
      <c r="BC37" s="60">
        <v>0</v>
      </c>
      <c r="BD37" s="60">
        <v>1000</v>
      </c>
      <c r="BE37" s="60">
        <f t="shared" si="19"/>
        <v>0</v>
      </c>
      <c r="BF37" s="60">
        <v>0</v>
      </c>
      <c r="BG37" s="60">
        <v>1000</v>
      </c>
      <c r="BH37" s="60">
        <f t="shared" si="20"/>
        <v>0</v>
      </c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</row>
    <row r="38" spans="1:91" s="5" customFormat="1" ht="20.100000000000001" customHeight="1">
      <c r="A38" s="12">
        <v>32</v>
      </c>
      <c r="B38" s="15">
        <v>51605</v>
      </c>
      <c r="C38" s="73" t="s">
        <v>28</v>
      </c>
      <c r="D38" s="9">
        <v>0</v>
      </c>
      <c r="E38" s="13">
        <v>1000</v>
      </c>
      <c r="F38" s="13">
        <f t="shared" si="2"/>
        <v>0</v>
      </c>
      <c r="G38" s="9">
        <v>0</v>
      </c>
      <c r="H38" s="13">
        <v>1000</v>
      </c>
      <c r="I38" s="13">
        <f t="shared" si="3"/>
        <v>0</v>
      </c>
      <c r="J38" s="9">
        <v>0</v>
      </c>
      <c r="K38" s="13">
        <v>1000</v>
      </c>
      <c r="L38" s="13">
        <f t="shared" si="4"/>
        <v>0</v>
      </c>
      <c r="M38" s="9">
        <v>0</v>
      </c>
      <c r="N38" s="13">
        <v>1000</v>
      </c>
      <c r="O38" s="13">
        <f t="shared" si="5"/>
        <v>0</v>
      </c>
      <c r="P38" s="9">
        <v>0</v>
      </c>
      <c r="Q38" s="13">
        <v>1000</v>
      </c>
      <c r="R38" s="13">
        <f t="shared" si="6"/>
        <v>0</v>
      </c>
      <c r="S38" s="9">
        <v>0</v>
      </c>
      <c r="T38" s="13">
        <v>1000</v>
      </c>
      <c r="U38" s="94">
        <f t="shared" si="7"/>
        <v>0</v>
      </c>
      <c r="V38" s="86">
        <f t="shared" si="0"/>
        <v>0</v>
      </c>
      <c r="W38" s="9">
        <v>1000</v>
      </c>
      <c r="X38" s="92">
        <f t="shared" si="21"/>
        <v>0</v>
      </c>
      <c r="Y38" s="77">
        <v>0</v>
      </c>
      <c r="Z38" s="13">
        <v>1000</v>
      </c>
      <c r="AA38" s="13">
        <f t="shared" si="8"/>
        <v>0</v>
      </c>
      <c r="AB38" s="9">
        <v>0</v>
      </c>
      <c r="AC38" s="13">
        <v>1000</v>
      </c>
      <c r="AD38" s="13">
        <f t="shared" si="9"/>
        <v>0</v>
      </c>
      <c r="AE38" s="9">
        <v>0</v>
      </c>
      <c r="AF38" s="13">
        <v>1000</v>
      </c>
      <c r="AG38" s="13">
        <f t="shared" si="10"/>
        <v>0</v>
      </c>
      <c r="AH38" s="9">
        <v>0</v>
      </c>
      <c r="AI38" s="13">
        <v>1000</v>
      </c>
      <c r="AJ38" s="13">
        <f t="shared" si="11"/>
        <v>0</v>
      </c>
      <c r="AK38" s="9">
        <v>0</v>
      </c>
      <c r="AL38" s="13">
        <v>1000</v>
      </c>
      <c r="AM38" s="13">
        <f t="shared" si="12"/>
        <v>0</v>
      </c>
      <c r="AN38" s="9">
        <v>0</v>
      </c>
      <c r="AO38" s="13">
        <v>1000</v>
      </c>
      <c r="AP38" s="94">
        <f t="shared" si="13"/>
        <v>0</v>
      </c>
      <c r="AQ38" s="86">
        <f t="shared" si="1"/>
        <v>0</v>
      </c>
      <c r="AR38" s="9">
        <v>1000</v>
      </c>
      <c r="AS38" s="92">
        <f t="shared" si="14"/>
        <v>0</v>
      </c>
      <c r="AT38" s="86">
        <f t="shared" si="15"/>
        <v>0</v>
      </c>
      <c r="AU38" s="9">
        <v>1000</v>
      </c>
      <c r="AV38" s="92">
        <f t="shared" si="16"/>
        <v>0</v>
      </c>
      <c r="AW38" s="60">
        <v>0</v>
      </c>
      <c r="AX38" s="60">
        <v>1000</v>
      </c>
      <c r="AY38" s="60">
        <f t="shared" si="17"/>
        <v>0</v>
      </c>
      <c r="AZ38" s="60">
        <v>0</v>
      </c>
      <c r="BA38" s="60">
        <v>1000</v>
      </c>
      <c r="BB38" s="60">
        <f t="shared" si="18"/>
        <v>0</v>
      </c>
      <c r="BC38" s="60">
        <v>0</v>
      </c>
      <c r="BD38" s="60">
        <v>1000</v>
      </c>
      <c r="BE38" s="60">
        <f t="shared" si="19"/>
        <v>0</v>
      </c>
      <c r="BF38" s="60">
        <v>0</v>
      </c>
      <c r="BG38" s="60">
        <v>1000</v>
      </c>
      <c r="BH38" s="60">
        <f t="shared" si="20"/>
        <v>0</v>
      </c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</row>
    <row r="39" spans="1:91" s="5" customFormat="1" ht="20.100000000000001" customHeight="1">
      <c r="A39" s="11">
        <v>33</v>
      </c>
      <c r="B39" s="15">
        <v>51606</v>
      </c>
      <c r="C39" s="73" t="s">
        <v>29</v>
      </c>
      <c r="D39" s="9">
        <v>0</v>
      </c>
      <c r="E39" s="13">
        <v>1000</v>
      </c>
      <c r="F39" s="13">
        <f t="shared" si="2"/>
        <v>0</v>
      </c>
      <c r="G39" s="9">
        <v>0</v>
      </c>
      <c r="H39" s="13">
        <v>1000</v>
      </c>
      <c r="I39" s="13">
        <f t="shared" si="3"/>
        <v>0</v>
      </c>
      <c r="J39" s="9">
        <v>0</v>
      </c>
      <c r="K39" s="13">
        <v>1000</v>
      </c>
      <c r="L39" s="13">
        <f t="shared" si="4"/>
        <v>0</v>
      </c>
      <c r="M39" s="9">
        <v>0</v>
      </c>
      <c r="N39" s="13">
        <v>1000</v>
      </c>
      <c r="O39" s="13">
        <f t="shared" si="5"/>
        <v>0</v>
      </c>
      <c r="P39" s="9">
        <v>0</v>
      </c>
      <c r="Q39" s="13">
        <v>1000</v>
      </c>
      <c r="R39" s="13">
        <f t="shared" si="6"/>
        <v>0</v>
      </c>
      <c r="S39" s="9">
        <v>0</v>
      </c>
      <c r="T39" s="13">
        <v>1000</v>
      </c>
      <c r="U39" s="94">
        <f t="shared" si="7"/>
        <v>0</v>
      </c>
      <c r="V39" s="86">
        <f t="shared" si="0"/>
        <v>0</v>
      </c>
      <c r="W39" s="9">
        <v>1000</v>
      </c>
      <c r="X39" s="92">
        <f t="shared" si="21"/>
        <v>0</v>
      </c>
      <c r="Y39" s="77">
        <v>0</v>
      </c>
      <c r="Z39" s="13">
        <v>1000</v>
      </c>
      <c r="AA39" s="13">
        <f t="shared" si="8"/>
        <v>0</v>
      </c>
      <c r="AB39" s="9">
        <v>0</v>
      </c>
      <c r="AC39" s="13">
        <v>1000</v>
      </c>
      <c r="AD39" s="13">
        <f t="shared" si="9"/>
        <v>0</v>
      </c>
      <c r="AE39" s="9">
        <v>0</v>
      </c>
      <c r="AF39" s="13">
        <v>1000</v>
      </c>
      <c r="AG39" s="13">
        <f t="shared" si="10"/>
        <v>0</v>
      </c>
      <c r="AH39" s="9">
        <v>0</v>
      </c>
      <c r="AI39" s="13">
        <v>1000</v>
      </c>
      <c r="AJ39" s="13">
        <f t="shared" si="11"/>
        <v>0</v>
      </c>
      <c r="AK39" s="9">
        <v>0</v>
      </c>
      <c r="AL39" s="13">
        <v>1000</v>
      </c>
      <c r="AM39" s="13">
        <f t="shared" si="12"/>
        <v>0</v>
      </c>
      <c r="AN39" s="9">
        <v>0</v>
      </c>
      <c r="AO39" s="13">
        <v>1000</v>
      </c>
      <c r="AP39" s="94">
        <f t="shared" si="13"/>
        <v>0</v>
      </c>
      <c r="AQ39" s="86">
        <f t="shared" si="1"/>
        <v>0</v>
      </c>
      <c r="AR39" s="9">
        <v>1000</v>
      </c>
      <c r="AS39" s="92">
        <f t="shared" si="14"/>
        <v>0</v>
      </c>
      <c r="AT39" s="86">
        <f t="shared" si="15"/>
        <v>0</v>
      </c>
      <c r="AU39" s="9">
        <v>1000</v>
      </c>
      <c r="AV39" s="92">
        <f t="shared" si="16"/>
        <v>0</v>
      </c>
      <c r="AW39" s="60">
        <v>0</v>
      </c>
      <c r="AX39" s="60">
        <v>1000</v>
      </c>
      <c r="AY39" s="60">
        <f t="shared" si="17"/>
        <v>0</v>
      </c>
      <c r="AZ39" s="60">
        <v>0</v>
      </c>
      <c r="BA39" s="60">
        <v>1000</v>
      </c>
      <c r="BB39" s="60">
        <f t="shared" si="18"/>
        <v>0</v>
      </c>
      <c r="BC39" s="60">
        <v>0</v>
      </c>
      <c r="BD39" s="60">
        <v>1000</v>
      </c>
      <c r="BE39" s="60">
        <f t="shared" si="19"/>
        <v>0</v>
      </c>
      <c r="BF39" s="60">
        <v>0</v>
      </c>
      <c r="BG39" s="60">
        <v>1000</v>
      </c>
      <c r="BH39" s="60">
        <f t="shared" si="20"/>
        <v>0</v>
      </c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</row>
    <row r="40" spans="1:91" s="5" customFormat="1" ht="20.100000000000001" customHeight="1">
      <c r="A40" s="12">
        <v>34</v>
      </c>
      <c r="B40" s="15">
        <v>51607</v>
      </c>
      <c r="C40" s="73" t="s">
        <v>30</v>
      </c>
      <c r="D40" s="9">
        <v>0</v>
      </c>
      <c r="E40" s="13">
        <v>1000</v>
      </c>
      <c r="F40" s="13">
        <f t="shared" si="2"/>
        <v>0</v>
      </c>
      <c r="G40" s="9">
        <v>0</v>
      </c>
      <c r="H40" s="13">
        <v>1000</v>
      </c>
      <c r="I40" s="13">
        <f t="shared" si="3"/>
        <v>0</v>
      </c>
      <c r="J40" s="9">
        <v>0</v>
      </c>
      <c r="K40" s="13">
        <v>1000</v>
      </c>
      <c r="L40" s="13">
        <f t="shared" si="4"/>
        <v>0</v>
      </c>
      <c r="M40" s="9">
        <v>0</v>
      </c>
      <c r="N40" s="13">
        <v>1000</v>
      </c>
      <c r="O40" s="13">
        <f t="shared" si="5"/>
        <v>0</v>
      </c>
      <c r="P40" s="9">
        <v>0</v>
      </c>
      <c r="Q40" s="13">
        <v>1000</v>
      </c>
      <c r="R40" s="13">
        <f t="shared" si="6"/>
        <v>0</v>
      </c>
      <c r="S40" s="9">
        <v>0</v>
      </c>
      <c r="T40" s="13">
        <v>1000</v>
      </c>
      <c r="U40" s="94">
        <f t="shared" si="7"/>
        <v>0</v>
      </c>
      <c r="V40" s="86">
        <f t="shared" si="0"/>
        <v>0</v>
      </c>
      <c r="W40" s="9">
        <v>1000</v>
      </c>
      <c r="X40" s="92">
        <f t="shared" si="21"/>
        <v>0</v>
      </c>
      <c r="Y40" s="77">
        <v>0</v>
      </c>
      <c r="Z40" s="13">
        <v>1000</v>
      </c>
      <c r="AA40" s="13">
        <f t="shared" si="8"/>
        <v>0</v>
      </c>
      <c r="AB40" s="9">
        <v>0</v>
      </c>
      <c r="AC40" s="13">
        <v>1000</v>
      </c>
      <c r="AD40" s="13">
        <f t="shared" si="9"/>
        <v>0</v>
      </c>
      <c r="AE40" s="9">
        <v>0</v>
      </c>
      <c r="AF40" s="13">
        <v>1000</v>
      </c>
      <c r="AG40" s="13">
        <f t="shared" si="10"/>
        <v>0</v>
      </c>
      <c r="AH40" s="9">
        <v>0</v>
      </c>
      <c r="AI40" s="13">
        <v>1000</v>
      </c>
      <c r="AJ40" s="13">
        <f t="shared" si="11"/>
        <v>0</v>
      </c>
      <c r="AK40" s="9">
        <v>0</v>
      </c>
      <c r="AL40" s="13">
        <v>1000</v>
      </c>
      <c r="AM40" s="13">
        <f t="shared" si="12"/>
        <v>0</v>
      </c>
      <c r="AN40" s="9">
        <v>0</v>
      </c>
      <c r="AO40" s="13">
        <v>1000</v>
      </c>
      <c r="AP40" s="94">
        <f t="shared" si="13"/>
        <v>0</v>
      </c>
      <c r="AQ40" s="86">
        <f t="shared" si="1"/>
        <v>0</v>
      </c>
      <c r="AR40" s="9">
        <v>1000</v>
      </c>
      <c r="AS40" s="92">
        <f t="shared" si="14"/>
        <v>0</v>
      </c>
      <c r="AT40" s="86">
        <f t="shared" si="15"/>
        <v>0</v>
      </c>
      <c r="AU40" s="9">
        <v>1000</v>
      </c>
      <c r="AV40" s="92">
        <f t="shared" si="16"/>
        <v>0</v>
      </c>
      <c r="AW40" s="60">
        <v>0</v>
      </c>
      <c r="AX40" s="60">
        <v>1000</v>
      </c>
      <c r="AY40" s="60">
        <f t="shared" si="17"/>
        <v>0</v>
      </c>
      <c r="AZ40" s="60">
        <v>0</v>
      </c>
      <c r="BA40" s="60">
        <v>1000</v>
      </c>
      <c r="BB40" s="60">
        <f t="shared" si="18"/>
        <v>0</v>
      </c>
      <c r="BC40" s="60">
        <v>0</v>
      </c>
      <c r="BD40" s="60">
        <v>1000</v>
      </c>
      <c r="BE40" s="60">
        <f t="shared" si="19"/>
        <v>0</v>
      </c>
      <c r="BF40" s="60">
        <v>0</v>
      </c>
      <c r="BG40" s="60">
        <v>1000</v>
      </c>
      <c r="BH40" s="60">
        <f t="shared" si="20"/>
        <v>0</v>
      </c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</row>
    <row r="41" spans="1:91" s="5" customFormat="1" ht="20.100000000000001" customHeight="1">
      <c r="A41" s="11">
        <v>35</v>
      </c>
      <c r="B41" s="15">
        <v>51608</v>
      </c>
      <c r="C41" s="73" t="s">
        <v>31</v>
      </c>
      <c r="D41" s="9">
        <v>0</v>
      </c>
      <c r="E41" s="13">
        <v>1000</v>
      </c>
      <c r="F41" s="13">
        <f t="shared" si="2"/>
        <v>0</v>
      </c>
      <c r="G41" s="9">
        <v>0</v>
      </c>
      <c r="H41" s="13">
        <v>1000</v>
      </c>
      <c r="I41" s="13">
        <f t="shared" si="3"/>
        <v>0</v>
      </c>
      <c r="J41" s="9">
        <v>0</v>
      </c>
      <c r="K41" s="13">
        <v>1000</v>
      </c>
      <c r="L41" s="13">
        <f t="shared" si="4"/>
        <v>0</v>
      </c>
      <c r="M41" s="9">
        <v>0</v>
      </c>
      <c r="N41" s="13">
        <v>1000</v>
      </c>
      <c r="O41" s="13">
        <f t="shared" si="5"/>
        <v>0</v>
      </c>
      <c r="P41" s="9">
        <v>0</v>
      </c>
      <c r="Q41" s="13">
        <v>1000</v>
      </c>
      <c r="R41" s="13">
        <f t="shared" si="6"/>
        <v>0</v>
      </c>
      <c r="S41" s="9">
        <v>0</v>
      </c>
      <c r="T41" s="13">
        <v>1000</v>
      </c>
      <c r="U41" s="94">
        <f t="shared" si="7"/>
        <v>0</v>
      </c>
      <c r="V41" s="86">
        <f t="shared" si="0"/>
        <v>0</v>
      </c>
      <c r="W41" s="9">
        <v>1000</v>
      </c>
      <c r="X41" s="92">
        <f t="shared" si="21"/>
        <v>0</v>
      </c>
      <c r="Y41" s="77">
        <v>0</v>
      </c>
      <c r="Z41" s="13">
        <v>1000</v>
      </c>
      <c r="AA41" s="13">
        <f t="shared" si="8"/>
        <v>0</v>
      </c>
      <c r="AB41" s="9">
        <v>0</v>
      </c>
      <c r="AC41" s="13">
        <v>1000</v>
      </c>
      <c r="AD41" s="13">
        <f t="shared" si="9"/>
        <v>0</v>
      </c>
      <c r="AE41" s="9">
        <v>0</v>
      </c>
      <c r="AF41" s="13">
        <v>1000</v>
      </c>
      <c r="AG41" s="13">
        <f t="shared" si="10"/>
        <v>0</v>
      </c>
      <c r="AH41" s="9">
        <v>0</v>
      </c>
      <c r="AI41" s="13">
        <v>1000</v>
      </c>
      <c r="AJ41" s="13">
        <f t="shared" si="11"/>
        <v>0</v>
      </c>
      <c r="AK41" s="9">
        <v>0</v>
      </c>
      <c r="AL41" s="13">
        <v>1000</v>
      </c>
      <c r="AM41" s="13">
        <f t="shared" si="12"/>
        <v>0</v>
      </c>
      <c r="AN41" s="9">
        <v>0</v>
      </c>
      <c r="AO41" s="13">
        <v>1000</v>
      </c>
      <c r="AP41" s="94">
        <f t="shared" si="13"/>
        <v>0</v>
      </c>
      <c r="AQ41" s="86">
        <f t="shared" si="1"/>
        <v>0</v>
      </c>
      <c r="AR41" s="9">
        <v>1000</v>
      </c>
      <c r="AS41" s="92">
        <f t="shared" si="14"/>
        <v>0</v>
      </c>
      <c r="AT41" s="86">
        <f t="shared" si="15"/>
        <v>0</v>
      </c>
      <c r="AU41" s="9">
        <v>1000</v>
      </c>
      <c r="AV41" s="92">
        <f t="shared" si="16"/>
        <v>0</v>
      </c>
      <c r="AW41" s="60">
        <v>0</v>
      </c>
      <c r="AX41" s="60">
        <v>1000</v>
      </c>
      <c r="AY41" s="60">
        <f t="shared" si="17"/>
        <v>0</v>
      </c>
      <c r="AZ41" s="60">
        <v>0</v>
      </c>
      <c r="BA41" s="60">
        <v>1000</v>
      </c>
      <c r="BB41" s="60">
        <f t="shared" si="18"/>
        <v>0</v>
      </c>
      <c r="BC41" s="60">
        <v>0</v>
      </c>
      <c r="BD41" s="60">
        <v>1000</v>
      </c>
      <c r="BE41" s="60">
        <f t="shared" si="19"/>
        <v>0</v>
      </c>
      <c r="BF41" s="60">
        <v>0</v>
      </c>
      <c r="BG41" s="60">
        <v>1000</v>
      </c>
      <c r="BH41" s="60">
        <f t="shared" si="20"/>
        <v>0</v>
      </c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</row>
    <row r="42" spans="1:91" s="5" customFormat="1" ht="20.100000000000001" customHeight="1">
      <c r="A42" s="12">
        <v>36</v>
      </c>
      <c r="B42" s="15">
        <v>51609</v>
      </c>
      <c r="C42" s="73" t="s">
        <v>89</v>
      </c>
      <c r="D42" s="9">
        <v>0</v>
      </c>
      <c r="E42" s="13">
        <v>1000</v>
      </c>
      <c r="F42" s="13">
        <f t="shared" si="2"/>
        <v>0</v>
      </c>
      <c r="G42" s="9">
        <v>0</v>
      </c>
      <c r="H42" s="13">
        <v>1000</v>
      </c>
      <c r="I42" s="13">
        <f t="shared" si="3"/>
        <v>0</v>
      </c>
      <c r="J42" s="9">
        <v>0</v>
      </c>
      <c r="K42" s="13">
        <v>1000</v>
      </c>
      <c r="L42" s="13">
        <f t="shared" si="4"/>
        <v>0</v>
      </c>
      <c r="M42" s="9">
        <v>0</v>
      </c>
      <c r="N42" s="13">
        <v>1000</v>
      </c>
      <c r="O42" s="13">
        <f t="shared" si="5"/>
        <v>0</v>
      </c>
      <c r="P42" s="9">
        <v>0</v>
      </c>
      <c r="Q42" s="13">
        <v>1000</v>
      </c>
      <c r="R42" s="13">
        <f t="shared" si="6"/>
        <v>0</v>
      </c>
      <c r="S42" s="9">
        <v>0</v>
      </c>
      <c r="T42" s="13">
        <v>1000</v>
      </c>
      <c r="U42" s="94">
        <f t="shared" si="7"/>
        <v>0</v>
      </c>
      <c r="V42" s="86">
        <f t="shared" si="0"/>
        <v>0</v>
      </c>
      <c r="W42" s="9">
        <v>1000</v>
      </c>
      <c r="X42" s="92">
        <f t="shared" si="21"/>
        <v>0</v>
      </c>
      <c r="Y42" s="77">
        <v>0</v>
      </c>
      <c r="Z42" s="13">
        <v>1000</v>
      </c>
      <c r="AA42" s="13">
        <f t="shared" si="8"/>
        <v>0</v>
      </c>
      <c r="AB42" s="9">
        <v>0</v>
      </c>
      <c r="AC42" s="13">
        <v>1000</v>
      </c>
      <c r="AD42" s="13">
        <f t="shared" si="9"/>
        <v>0</v>
      </c>
      <c r="AE42" s="9">
        <v>0</v>
      </c>
      <c r="AF42" s="13">
        <v>1000</v>
      </c>
      <c r="AG42" s="13">
        <f t="shared" si="10"/>
        <v>0</v>
      </c>
      <c r="AH42" s="9">
        <v>0</v>
      </c>
      <c r="AI42" s="13">
        <v>1000</v>
      </c>
      <c r="AJ42" s="13">
        <f t="shared" si="11"/>
        <v>0</v>
      </c>
      <c r="AK42" s="9">
        <v>0</v>
      </c>
      <c r="AL42" s="13">
        <v>1000</v>
      </c>
      <c r="AM42" s="13">
        <f t="shared" si="12"/>
        <v>0</v>
      </c>
      <c r="AN42" s="9">
        <v>0</v>
      </c>
      <c r="AO42" s="13">
        <v>1000</v>
      </c>
      <c r="AP42" s="94">
        <f t="shared" si="13"/>
        <v>0</v>
      </c>
      <c r="AQ42" s="86">
        <f t="shared" si="1"/>
        <v>0</v>
      </c>
      <c r="AR42" s="9">
        <v>1000</v>
      </c>
      <c r="AS42" s="92">
        <f t="shared" si="14"/>
        <v>0</v>
      </c>
      <c r="AT42" s="86">
        <f t="shared" si="15"/>
        <v>0</v>
      </c>
      <c r="AU42" s="9">
        <v>1000</v>
      </c>
      <c r="AV42" s="92">
        <f t="shared" si="16"/>
        <v>0</v>
      </c>
      <c r="AW42" s="60">
        <v>0</v>
      </c>
      <c r="AX42" s="60">
        <v>1000</v>
      </c>
      <c r="AY42" s="60">
        <f t="shared" si="17"/>
        <v>0</v>
      </c>
      <c r="AZ42" s="60">
        <v>0</v>
      </c>
      <c r="BA42" s="60">
        <v>1000</v>
      </c>
      <c r="BB42" s="60">
        <f t="shared" si="18"/>
        <v>0</v>
      </c>
      <c r="BC42" s="60">
        <v>0</v>
      </c>
      <c r="BD42" s="60">
        <v>1000</v>
      </c>
      <c r="BE42" s="60">
        <f t="shared" si="19"/>
        <v>0</v>
      </c>
      <c r="BF42" s="60">
        <v>0</v>
      </c>
      <c r="BG42" s="60">
        <v>1000</v>
      </c>
      <c r="BH42" s="60">
        <f t="shared" si="20"/>
        <v>0</v>
      </c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</row>
    <row r="43" spans="1:91" s="5" customFormat="1" ht="20.100000000000001" customHeight="1">
      <c r="A43" s="11">
        <v>37</v>
      </c>
      <c r="B43" s="15">
        <v>51610</v>
      </c>
      <c r="C43" s="73" t="s">
        <v>32</v>
      </c>
      <c r="D43" s="9">
        <v>0</v>
      </c>
      <c r="E43" s="13">
        <v>1000</v>
      </c>
      <c r="F43" s="13">
        <f t="shared" si="2"/>
        <v>0</v>
      </c>
      <c r="G43" s="9">
        <v>0</v>
      </c>
      <c r="H43" s="13">
        <v>1000</v>
      </c>
      <c r="I43" s="13">
        <f t="shared" si="3"/>
        <v>0</v>
      </c>
      <c r="J43" s="9">
        <v>0</v>
      </c>
      <c r="K43" s="13">
        <v>1000</v>
      </c>
      <c r="L43" s="13">
        <f t="shared" si="4"/>
        <v>0</v>
      </c>
      <c r="M43" s="9">
        <v>0</v>
      </c>
      <c r="N43" s="13">
        <v>1000</v>
      </c>
      <c r="O43" s="13">
        <f t="shared" si="5"/>
        <v>0</v>
      </c>
      <c r="P43" s="9">
        <v>0</v>
      </c>
      <c r="Q43" s="13">
        <v>1000</v>
      </c>
      <c r="R43" s="13">
        <f t="shared" si="6"/>
        <v>0</v>
      </c>
      <c r="S43" s="9">
        <v>0</v>
      </c>
      <c r="T43" s="13">
        <v>1000</v>
      </c>
      <c r="U43" s="94">
        <f t="shared" si="7"/>
        <v>0</v>
      </c>
      <c r="V43" s="86">
        <f t="shared" si="0"/>
        <v>0</v>
      </c>
      <c r="W43" s="9">
        <v>1000</v>
      </c>
      <c r="X43" s="92">
        <f t="shared" si="21"/>
        <v>0</v>
      </c>
      <c r="Y43" s="77">
        <v>0</v>
      </c>
      <c r="Z43" s="13">
        <v>1000</v>
      </c>
      <c r="AA43" s="13">
        <f t="shared" si="8"/>
        <v>0</v>
      </c>
      <c r="AB43" s="9">
        <v>0</v>
      </c>
      <c r="AC43" s="13">
        <v>1000</v>
      </c>
      <c r="AD43" s="13">
        <f t="shared" si="9"/>
        <v>0</v>
      </c>
      <c r="AE43" s="9">
        <v>0</v>
      </c>
      <c r="AF43" s="13">
        <v>1000</v>
      </c>
      <c r="AG43" s="13">
        <f t="shared" si="10"/>
        <v>0</v>
      </c>
      <c r="AH43" s="9">
        <v>0</v>
      </c>
      <c r="AI43" s="13">
        <v>1000</v>
      </c>
      <c r="AJ43" s="13">
        <f t="shared" si="11"/>
        <v>0</v>
      </c>
      <c r="AK43" s="9">
        <v>0</v>
      </c>
      <c r="AL43" s="13">
        <v>1000</v>
      </c>
      <c r="AM43" s="13">
        <f t="shared" si="12"/>
        <v>0</v>
      </c>
      <c r="AN43" s="9">
        <v>0</v>
      </c>
      <c r="AO43" s="13">
        <v>1000</v>
      </c>
      <c r="AP43" s="94">
        <f t="shared" si="13"/>
        <v>0</v>
      </c>
      <c r="AQ43" s="86">
        <f t="shared" si="1"/>
        <v>0</v>
      </c>
      <c r="AR43" s="9">
        <v>1000</v>
      </c>
      <c r="AS43" s="92">
        <f t="shared" si="14"/>
        <v>0</v>
      </c>
      <c r="AT43" s="86">
        <f t="shared" si="15"/>
        <v>0</v>
      </c>
      <c r="AU43" s="9">
        <v>1000</v>
      </c>
      <c r="AV43" s="92">
        <f t="shared" si="16"/>
        <v>0</v>
      </c>
      <c r="AW43" s="60">
        <v>0</v>
      </c>
      <c r="AX43" s="60">
        <v>1000</v>
      </c>
      <c r="AY43" s="60">
        <f t="shared" si="17"/>
        <v>0</v>
      </c>
      <c r="AZ43" s="60">
        <v>0</v>
      </c>
      <c r="BA43" s="60">
        <v>1000</v>
      </c>
      <c r="BB43" s="60">
        <f t="shared" si="18"/>
        <v>0</v>
      </c>
      <c r="BC43" s="60">
        <v>0</v>
      </c>
      <c r="BD43" s="60">
        <v>1000</v>
      </c>
      <c r="BE43" s="60">
        <f t="shared" si="19"/>
        <v>0</v>
      </c>
      <c r="BF43" s="60">
        <v>0</v>
      </c>
      <c r="BG43" s="60">
        <v>1000</v>
      </c>
      <c r="BH43" s="60">
        <f t="shared" si="20"/>
        <v>0</v>
      </c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</row>
    <row r="44" spans="1:91" s="5" customFormat="1" ht="20.100000000000001" customHeight="1">
      <c r="A44" s="12">
        <v>38</v>
      </c>
      <c r="B44" s="15">
        <v>51611</v>
      </c>
      <c r="C44" s="73" t="s">
        <v>33</v>
      </c>
      <c r="D44" s="9">
        <v>0</v>
      </c>
      <c r="E44" s="13">
        <v>1000</v>
      </c>
      <c r="F44" s="13">
        <f t="shared" si="2"/>
        <v>0</v>
      </c>
      <c r="G44" s="9">
        <v>0</v>
      </c>
      <c r="H44" s="13">
        <v>1000</v>
      </c>
      <c r="I44" s="13">
        <f t="shared" si="3"/>
        <v>0</v>
      </c>
      <c r="J44" s="9">
        <v>0</v>
      </c>
      <c r="K44" s="13">
        <v>1000</v>
      </c>
      <c r="L44" s="13">
        <f t="shared" si="4"/>
        <v>0</v>
      </c>
      <c r="M44" s="9">
        <v>0</v>
      </c>
      <c r="N44" s="13">
        <v>1000</v>
      </c>
      <c r="O44" s="13">
        <f t="shared" si="5"/>
        <v>0</v>
      </c>
      <c r="P44" s="9">
        <v>0</v>
      </c>
      <c r="Q44" s="13">
        <v>1000</v>
      </c>
      <c r="R44" s="13">
        <f t="shared" si="6"/>
        <v>0</v>
      </c>
      <c r="S44" s="9">
        <v>0</v>
      </c>
      <c r="T44" s="13">
        <v>1000</v>
      </c>
      <c r="U44" s="94">
        <f t="shared" si="7"/>
        <v>0</v>
      </c>
      <c r="V44" s="86">
        <f t="shared" si="0"/>
        <v>0</v>
      </c>
      <c r="W44" s="9">
        <v>1000</v>
      </c>
      <c r="X44" s="92">
        <f t="shared" si="21"/>
        <v>0</v>
      </c>
      <c r="Y44" s="77">
        <v>0</v>
      </c>
      <c r="Z44" s="13">
        <v>1000</v>
      </c>
      <c r="AA44" s="13">
        <f t="shared" si="8"/>
        <v>0</v>
      </c>
      <c r="AB44" s="9">
        <v>0</v>
      </c>
      <c r="AC44" s="13">
        <v>1000</v>
      </c>
      <c r="AD44" s="13">
        <f t="shared" si="9"/>
        <v>0</v>
      </c>
      <c r="AE44" s="9">
        <v>0</v>
      </c>
      <c r="AF44" s="13">
        <v>1000</v>
      </c>
      <c r="AG44" s="13">
        <f t="shared" si="10"/>
        <v>0</v>
      </c>
      <c r="AH44" s="9">
        <v>0</v>
      </c>
      <c r="AI44" s="13">
        <v>1000</v>
      </c>
      <c r="AJ44" s="13">
        <f t="shared" si="11"/>
        <v>0</v>
      </c>
      <c r="AK44" s="9">
        <v>0</v>
      </c>
      <c r="AL44" s="13">
        <v>1000</v>
      </c>
      <c r="AM44" s="13">
        <f t="shared" si="12"/>
        <v>0</v>
      </c>
      <c r="AN44" s="9">
        <v>0</v>
      </c>
      <c r="AO44" s="13">
        <v>1000</v>
      </c>
      <c r="AP44" s="94">
        <f t="shared" si="13"/>
        <v>0</v>
      </c>
      <c r="AQ44" s="86">
        <f t="shared" si="1"/>
        <v>0</v>
      </c>
      <c r="AR44" s="9">
        <v>1000</v>
      </c>
      <c r="AS44" s="92">
        <f t="shared" si="14"/>
        <v>0</v>
      </c>
      <c r="AT44" s="86">
        <f t="shared" si="15"/>
        <v>0</v>
      </c>
      <c r="AU44" s="9">
        <v>1000</v>
      </c>
      <c r="AV44" s="92">
        <f t="shared" si="16"/>
        <v>0</v>
      </c>
      <c r="AW44" s="60">
        <v>0</v>
      </c>
      <c r="AX44" s="60">
        <v>1000</v>
      </c>
      <c r="AY44" s="60">
        <f t="shared" si="17"/>
        <v>0</v>
      </c>
      <c r="AZ44" s="60">
        <v>0</v>
      </c>
      <c r="BA44" s="60">
        <v>1000</v>
      </c>
      <c r="BB44" s="60">
        <f t="shared" si="18"/>
        <v>0</v>
      </c>
      <c r="BC44" s="60">
        <v>0</v>
      </c>
      <c r="BD44" s="60">
        <v>1000</v>
      </c>
      <c r="BE44" s="60">
        <f t="shared" si="19"/>
        <v>0</v>
      </c>
      <c r="BF44" s="60">
        <v>0</v>
      </c>
      <c r="BG44" s="60">
        <v>1000</v>
      </c>
      <c r="BH44" s="60">
        <f t="shared" si="20"/>
        <v>0</v>
      </c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</row>
    <row r="45" spans="1:91" s="5" customFormat="1" ht="20.100000000000001" customHeight="1">
      <c r="A45" s="11">
        <v>39</v>
      </c>
      <c r="B45" s="15">
        <v>51612</v>
      </c>
      <c r="C45" s="73" t="s">
        <v>34</v>
      </c>
      <c r="D45" s="9">
        <v>0</v>
      </c>
      <c r="E45" s="13">
        <v>1000</v>
      </c>
      <c r="F45" s="13">
        <f t="shared" si="2"/>
        <v>0</v>
      </c>
      <c r="G45" s="9">
        <v>0</v>
      </c>
      <c r="H45" s="13">
        <v>1000</v>
      </c>
      <c r="I45" s="13">
        <f t="shared" si="3"/>
        <v>0</v>
      </c>
      <c r="J45" s="9">
        <v>0</v>
      </c>
      <c r="K45" s="13">
        <v>1000</v>
      </c>
      <c r="L45" s="13">
        <f t="shared" si="4"/>
        <v>0</v>
      </c>
      <c r="M45" s="9">
        <v>0</v>
      </c>
      <c r="N45" s="13">
        <v>1000</v>
      </c>
      <c r="O45" s="13">
        <f t="shared" si="5"/>
        <v>0</v>
      </c>
      <c r="P45" s="9">
        <v>0</v>
      </c>
      <c r="Q45" s="13">
        <v>1000</v>
      </c>
      <c r="R45" s="13">
        <f t="shared" si="6"/>
        <v>0</v>
      </c>
      <c r="S45" s="9">
        <v>0</v>
      </c>
      <c r="T45" s="13">
        <v>1000</v>
      </c>
      <c r="U45" s="94">
        <f t="shared" si="7"/>
        <v>0</v>
      </c>
      <c r="V45" s="86">
        <f t="shared" si="0"/>
        <v>0</v>
      </c>
      <c r="W45" s="9">
        <v>1000</v>
      </c>
      <c r="X45" s="92">
        <f t="shared" si="21"/>
        <v>0</v>
      </c>
      <c r="Y45" s="77">
        <v>0</v>
      </c>
      <c r="Z45" s="13">
        <v>1000</v>
      </c>
      <c r="AA45" s="13">
        <f t="shared" si="8"/>
        <v>0</v>
      </c>
      <c r="AB45" s="9">
        <v>0</v>
      </c>
      <c r="AC45" s="13">
        <v>1000</v>
      </c>
      <c r="AD45" s="13">
        <f t="shared" si="9"/>
        <v>0</v>
      </c>
      <c r="AE45" s="9">
        <v>0</v>
      </c>
      <c r="AF45" s="13">
        <v>1000</v>
      </c>
      <c r="AG45" s="13">
        <f t="shared" si="10"/>
        <v>0</v>
      </c>
      <c r="AH45" s="9">
        <v>0</v>
      </c>
      <c r="AI45" s="13">
        <v>1000</v>
      </c>
      <c r="AJ45" s="13">
        <f t="shared" si="11"/>
        <v>0</v>
      </c>
      <c r="AK45" s="9">
        <v>0</v>
      </c>
      <c r="AL45" s="13">
        <v>1000</v>
      </c>
      <c r="AM45" s="13">
        <f t="shared" si="12"/>
        <v>0</v>
      </c>
      <c r="AN45" s="9">
        <v>0</v>
      </c>
      <c r="AO45" s="13">
        <v>1000</v>
      </c>
      <c r="AP45" s="94">
        <f t="shared" si="13"/>
        <v>0</v>
      </c>
      <c r="AQ45" s="86">
        <f t="shared" si="1"/>
        <v>0</v>
      </c>
      <c r="AR45" s="9">
        <v>1000</v>
      </c>
      <c r="AS45" s="92">
        <f t="shared" si="14"/>
        <v>0</v>
      </c>
      <c r="AT45" s="86">
        <f t="shared" si="15"/>
        <v>0</v>
      </c>
      <c r="AU45" s="9">
        <v>1000</v>
      </c>
      <c r="AV45" s="92">
        <f t="shared" si="16"/>
        <v>0</v>
      </c>
      <c r="AW45" s="60">
        <v>0</v>
      </c>
      <c r="AX45" s="60">
        <v>1000</v>
      </c>
      <c r="AY45" s="60">
        <f t="shared" si="17"/>
        <v>0</v>
      </c>
      <c r="AZ45" s="60">
        <v>0</v>
      </c>
      <c r="BA45" s="60">
        <v>1000</v>
      </c>
      <c r="BB45" s="60">
        <f t="shared" si="18"/>
        <v>0</v>
      </c>
      <c r="BC45" s="60">
        <v>0</v>
      </c>
      <c r="BD45" s="60">
        <v>1000</v>
      </c>
      <c r="BE45" s="60">
        <f t="shared" si="19"/>
        <v>0</v>
      </c>
      <c r="BF45" s="60">
        <v>0</v>
      </c>
      <c r="BG45" s="60">
        <v>1000</v>
      </c>
      <c r="BH45" s="60">
        <f t="shared" si="20"/>
        <v>0</v>
      </c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</row>
    <row r="46" spans="1:91" s="5" customFormat="1" ht="20.100000000000001" customHeight="1">
      <c r="A46" s="12">
        <v>40</v>
      </c>
      <c r="B46" s="15">
        <v>51613</v>
      </c>
      <c r="C46" s="73" t="s">
        <v>61</v>
      </c>
      <c r="D46" s="9">
        <v>0</v>
      </c>
      <c r="E46" s="13">
        <v>1000</v>
      </c>
      <c r="F46" s="13">
        <f t="shared" si="2"/>
        <v>0</v>
      </c>
      <c r="G46" s="9">
        <v>0</v>
      </c>
      <c r="H46" s="13">
        <v>1000</v>
      </c>
      <c r="I46" s="13">
        <f t="shared" si="3"/>
        <v>0</v>
      </c>
      <c r="J46" s="9">
        <v>0</v>
      </c>
      <c r="K46" s="13">
        <v>1000</v>
      </c>
      <c r="L46" s="13">
        <f t="shared" si="4"/>
        <v>0</v>
      </c>
      <c r="M46" s="9">
        <v>0</v>
      </c>
      <c r="N46" s="13">
        <v>1000</v>
      </c>
      <c r="O46" s="13">
        <f t="shared" si="5"/>
        <v>0</v>
      </c>
      <c r="P46" s="9">
        <v>0</v>
      </c>
      <c r="Q46" s="13">
        <v>1000</v>
      </c>
      <c r="R46" s="13">
        <f t="shared" si="6"/>
        <v>0</v>
      </c>
      <c r="S46" s="9">
        <v>0</v>
      </c>
      <c r="T46" s="13">
        <v>1000</v>
      </c>
      <c r="U46" s="94">
        <f t="shared" si="7"/>
        <v>0</v>
      </c>
      <c r="V46" s="86">
        <f t="shared" si="0"/>
        <v>0</v>
      </c>
      <c r="W46" s="9">
        <v>1000</v>
      </c>
      <c r="X46" s="92">
        <f t="shared" si="21"/>
        <v>0</v>
      </c>
      <c r="Y46" s="77">
        <v>0</v>
      </c>
      <c r="Z46" s="13">
        <v>1000</v>
      </c>
      <c r="AA46" s="13">
        <f t="shared" si="8"/>
        <v>0</v>
      </c>
      <c r="AB46" s="9">
        <v>0</v>
      </c>
      <c r="AC46" s="13">
        <v>1000</v>
      </c>
      <c r="AD46" s="13">
        <f t="shared" si="9"/>
        <v>0</v>
      </c>
      <c r="AE46" s="9">
        <v>0</v>
      </c>
      <c r="AF46" s="13">
        <v>1000</v>
      </c>
      <c r="AG46" s="13">
        <f t="shared" si="10"/>
        <v>0</v>
      </c>
      <c r="AH46" s="9">
        <v>0</v>
      </c>
      <c r="AI46" s="13">
        <v>1000</v>
      </c>
      <c r="AJ46" s="13">
        <f t="shared" si="11"/>
        <v>0</v>
      </c>
      <c r="AK46" s="9">
        <v>0</v>
      </c>
      <c r="AL46" s="13">
        <v>1000</v>
      </c>
      <c r="AM46" s="13">
        <f t="shared" si="12"/>
        <v>0</v>
      </c>
      <c r="AN46" s="9">
        <v>0</v>
      </c>
      <c r="AO46" s="13">
        <v>1000</v>
      </c>
      <c r="AP46" s="94">
        <f t="shared" si="13"/>
        <v>0</v>
      </c>
      <c r="AQ46" s="86">
        <f t="shared" si="1"/>
        <v>0</v>
      </c>
      <c r="AR46" s="9">
        <v>1000</v>
      </c>
      <c r="AS46" s="92">
        <f t="shared" si="14"/>
        <v>0</v>
      </c>
      <c r="AT46" s="86">
        <f t="shared" si="15"/>
        <v>0</v>
      </c>
      <c r="AU46" s="9">
        <v>1000</v>
      </c>
      <c r="AV46" s="92">
        <f t="shared" si="16"/>
        <v>0</v>
      </c>
      <c r="AW46" s="60">
        <v>0</v>
      </c>
      <c r="AX46" s="60">
        <v>1000</v>
      </c>
      <c r="AY46" s="60">
        <f t="shared" si="17"/>
        <v>0</v>
      </c>
      <c r="AZ46" s="60">
        <v>0</v>
      </c>
      <c r="BA46" s="60">
        <v>1000</v>
      </c>
      <c r="BB46" s="60">
        <f t="shared" si="18"/>
        <v>0</v>
      </c>
      <c r="BC46" s="60">
        <v>0</v>
      </c>
      <c r="BD46" s="60">
        <v>1000</v>
      </c>
      <c r="BE46" s="60">
        <f t="shared" si="19"/>
        <v>0</v>
      </c>
      <c r="BF46" s="60">
        <v>0</v>
      </c>
      <c r="BG46" s="60">
        <v>1000</v>
      </c>
      <c r="BH46" s="60">
        <f t="shared" si="20"/>
        <v>0</v>
      </c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</row>
    <row r="47" spans="1:91" s="5" customFormat="1" ht="20.100000000000001" customHeight="1">
      <c r="A47" s="11">
        <v>41</v>
      </c>
      <c r="B47" s="15">
        <v>51614</v>
      </c>
      <c r="C47" s="73" t="s">
        <v>42</v>
      </c>
      <c r="D47" s="9">
        <v>0</v>
      </c>
      <c r="E47" s="13">
        <v>1000</v>
      </c>
      <c r="F47" s="13">
        <f t="shared" si="2"/>
        <v>0</v>
      </c>
      <c r="G47" s="9">
        <v>0</v>
      </c>
      <c r="H47" s="13">
        <v>1000</v>
      </c>
      <c r="I47" s="13">
        <f t="shared" si="3"/>
        <v>0</v>
      </c>
      <c r="J47" s="9">
        <v>0</v>
      </c>
      <c r="K47" s="13">
        <v>1000</v>
      </c>
      <c r="L47" s="13">
        <f t="shared" si="4"/>
        <v>0</v>
      </c>
      <c r="M47" s="9">
        <v>0</v>
      </c>
      <c r="N47" s="13">
        <v>1000</v>
      </c>
      <c r="O47" s="13">
        <f t="shared" si="5"/>
        <v>0</v>
      </c>
      <c r="P47" s="9">
        <v>0</v>
      </c>
      <c r="Q47" s="13">
        <v>1000</v>
      </c>
      <c r="R47" s="13">
        <f t="shared" si="6"/>
        <v>0</v>
      </c>
      <c r="S47" s="9">
        <v>0</v>
      </c>
      <c r="T47" s="13">
        <v>1000</v>
      </c>
      <c r="U47" s="94">
        <f t="shared" si="7"/>
        <v>0</v>
      </c>
      <c r="V47" s="86">
        <f t="shared" si="0"/>
        <v>0</v>
      </c>
      <c r="W47" s="9">
        <v>1000</v>
      </c>
      <c r="X47" s="92">
        <f t="shared" si="21"/>
        <v>0</v>
      </c>
      <c r="Y47" s="77">
        <v>0</v>
      </c>
      <c r="Z47" s="13">
        <v>1000</v>
      </c>
      <c r="AA47" s="13">
        <f t="shared" si="8"/>
        <v>0</v>
      </c>
      <c r="AB47" s="9">
        <v>0</v>
      </c>
      <c r="AC47" s="13">
        <v>1000</v>
      </c>
      <c r="AD47" s="13">
        <f t="shared" si="9"/>
        <v>0</v>
      </c>
      <c r="AE47" s="9">
        <v>0</v>
      </c>
      <c r="AF47" s="13">
        <v>1000</v>
      </c>
      <c r="AG47" s="13">
        <f t="shared" si="10"/>
        <v>0</v>
      </c>
      <c r="AH47" s="9">
        <v>0</v>
      </c>
      <c r="AI47" s="13">
        <v>1000</v>
      </c>
      <c r="AJ47" s="13">
        <f t="shared" si="11"/>
        <v>0</v>
      </c>
      <c r="AK47" s="9">
        <v>0</v>
      </c>
      <c r="AL47" s="13">
        <v>1000</v>
      </c>
      <c r="AM47" s="13">
        <f t="shared" si="12"/>
        <v>0</v>
      </c>
      <c r="AN47" s="9">
        <v>0</v>
      </c>
      <c r="AO47" s="13">
        <v>1000</v>
      </c>
      <c r="AP47" s="94">
        <f t="shared" si="13"/>
        <v>0</v>
      </c>
      <c r="AQ47" s="86">
        <f t="shared" si="1"/>
        <v>0</v>
      </c>
      <c r="AR47" s="9">
        <v>1000</v>
      </c>
      <c r="AS47" s="92">
        <f t="shared" si="14"/>
        <v>0</v>
      </c>
      <c r="AT47" s="86">
        <f t="shared" si="15"/>
        <v>0</v>
      </c>
      <c r="AU47" s="9">
        <v>1000</v>
      </c>
      <c r="AV47" s="92">
        <f t="shared" si="16"/>
        <v>0</v>
      </c>
      <c r="AW47" s="60">
        <v>0</v>
      </c>
      <c r="AX47" s="60">
        <v>1000</v>
      </c>
      <c r="AY47" s="60">
        <f t="shared" si="17"/>
        <v>0</v>
      </c>
      <c r="AZ47" s="60">
        <v>0</v>
      </c>
      <c r="BA47" s="60">
        <v>1000</v>
      </c>
      <c r="BB47" s="60">
        <f t="shared" si="18"/>
        <v>0</v>
      </c>
      <c r="BC47" s="60">
        <v>0</v>
      </c>
      <c r="BD47" s="60">
        <v>1000</v>
      </c>
      <c r="BE47" s="60">
        <f t="shared" si="19"/>
        <v>0</v>
      </c>
      <c r="BF47" s="60">
        <v>0</v>
      </c>
      <c r="BG47" s="60">
        <v>1000</v>
      </c>
      <c r="BH47" s="60">
        <f t="shared" si="20"/>
        <v>0</v>
      </c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</row>
    <row r="48" spans="1:91" s="5" customFormat="1" ht="20.100000000000001" customHeight="1">
      <c r="A48" s="12">
        <v>42</v>
      </c>
      <c r="B48" s="15">
        <v>51615</v>
      </c>
      <c r="C48" s="73" t="s">
        <v>83</v>
      </c>
      <c r="D48" s="9">
        <v>0</v>
      </c>
      <c r="E48" s="13">
        <v>1000</v>
      </c>
      <c r="F48" s="13">
        <f t="shared" si="2"/>
        <v>0</v>
      </c>
      <c r="G48" s="9">
        <v>0</v>
      </c>
      <c r="H48" s="13">
        <v>1000</v>
      </c>
      <c r="I48" s="13">
        <f t="shared" si="3"/>
        <v>0</v>
      </c>
      <c r="J48" s="9">
        <v>0</v>
      </c>
      <c r="K48" s="13">
        <v>1000</v>
      </c>
      <c r="L48" s="13">
        <f t="shared" si="4"/>
        <v>0</v>
      </c>
      <c r="M48" s="9">
        <v>0</v>
      </c>
      <c r="N48" s="13">
        <v>1000</v>
      </c>
      <c r="O48" s="13">
        <f t="shared" si="5"/>
        <v>0</v>
      </c>
      <c r="P48" s="9">
        <v>0</v>
      </c>
      <c r="Q48" s="13">
        <v>1000</v>
      </c>
      <c r="R48" s="13">
        <f t="shared" si="6"/>
        <v>0</v>
      </c>
      <c r="S48" s="9">
        <v>0</v>
      </c>
      <c r="T48" s="13">
        <v>1000</v>
      </c>
      <c r="U48" s="94">
        <f t="shared" si="7"/>
        <v>0</v>
      </c>
      <c r="V48" s="86">
        <f t="shared" si="0"/>
        <v>0</v>
      </c>
      <c r="W48" s="9">
        <v>1000</v>
      </c>
      <c r="X48" s="92">
        <f t="shared" si="21"/>
        <v>0</v>
      </c>
      <c r="Y48" s="77">
        <v>0</v>
      </c>
      <c r="Z48" s="13">
        <v>1000</v>
      </c>
      <c r="AA48" s="13">
        <f t="shared" si="8"/>
        <v>0</v>
      </c>
      <c r="AB48" s="9">
        <v>0</v>
      </c>
      <c r="AC48" s="13">
        <v>1000</v>
      </c>
      <c r="AD48" s="13">
        <f t="shared" si="9"/>
        <v>0</v>
      </c>
      <c r="AE48" s="9">
        <v>0</v>
      </c>
      <c r="AF48" s="13">
        <v>1000</v>
      </c>
      <c r="AG48" s="13">
        <f t="shared" si="10"/>
        <v>0</v>
      </c>
      <c r="AH48" s="9">
        <v>0</v>
      </c>
      <c r="AI48" s="13">
        <v>1000</v>
      </c>
      <c r="AJ48" s="13">
        <f t="shared" si="11"/>
        <v>0</v>
      </c>
      <c r="AK48" s="9">
        <v>0</v>
      </c>
      <c r="AL48" s="13">
        <v>1000</v>
      </c>
      <c r="AM48" s="13">
        <f t="shared" si="12"/>
        <v>0</v>
      </c>
      <c r="AN48" s="9">
        <v>0</v>
      </c>
      <c r="AO48" s="13">
        <v>1000</v>
      </c>
      <c r="AP48" s="94">
        <f t="shared" si="13"/>
        <v>0</v>
      </c>
      <c r="AQ48" s="86">
        <f t="shared" si="1"/>
        <v>0</v>
      </c>
      <c r="AR48" s="9">
        <v>1000</v>
      </c>
      <c r="AS48" s="92">
        <f t="shared" si="14"/>
        <v>0</v>
      </c>
      <c r="AT48" s="86">
        <f t="shared" si="15"/>
        <v>0</v>
      </c>
      <c r="AU48" s="9">
        <v>1000</v>
      </c>
      <c r="AV48" s="92">
        <f t="shared" si="16"/>
        <v>0</v>
      </c>
      <c r="AW48" s="60">
        <v>0</v>
      </c>
      <c r="AX48" s="60">
        <v>1000</v>
      </c>
      <c r="AY48" s="60">
        <f t="shared" si="17"/>
        <v>0</v>
      </c>
      <c r="AZ48" s="60">
        <v>0</v>
      </c>
      <c r="BA48" s="60">
        <v>1000</v>
      </c>
      <c r="BB48" s="60">
        <f t="shared" si="18"/>
        <v>0</v>
      </c>
      <c r="BC48" s="60">
        <v>0</v>
      </c>
      <c r="BD48" s="60">
        <v>1000</v>
      </c>
      <c r="BE48" s="60">
        <f t="shared" si="19"/>
        <v>0</v>
      </c>
      <c r="BF48" s="60">
        <v>0</v>
      </c>
      <c r="BG48" s="60">
        <v>1000</v>
      </c>
      <c r="BH48" s="60">
        <f t="shared" si="20"/>
        <v>0</v>
      </c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</row>
    <row r="49" spans="1:91" s="5" customFormat="1" ht="20.100000000000001" customHeight="1">
      <c r="A49" s="11">
        <v>43</v>
      </c>
      <c r="B49" s="15">
        <v>51616</v>
      </c>
      <c r="C49" s="73" t="s">
        <v>35</v>
      </c>
      <c r="D49" s="9">
        <v>0</v>
      </c>
      <c r="E49" s="13">
        <v>1000</v>
      </c>
      <c r="F49" s="13">
        <f t="shared" si="2"/>
        <v>0</v>
      </c>
      <c r="G49" s="9">
        <v>0</v>
      </c>
      <c r="H49" s="13">
        <v>1000</v>
      </c>
      <c r="I49" s="13">
        <f t="shared" si="3"/>
        <v>0</v>
      </c>
      <c r="J49" s="9">
        <v>0</v>
      </c>
      <c r="K49" s="13">
        <v>1000</v>
      </c>
      <c r="L49" s="13">
        <f t="shared" si="4"/>
        <v>0</v>
      </c>
      <c r="M49" s="9">
        <v>0</v>
      </c>
      <c r="N49" s="13">
        <v>1000</v>
      </c>
      <c r="O49" s="13">
        <f t="shared" si="5"/>
        <v>0</v>
      </c>
      <c r="P49" s="9">
        <v>0</v>
      </c>
      <c r="Q49" s="13">
        <v>1000</v>
      </c>
      <c r="R49" s="13">
        <f t="shared" si="6"/>
        <v>0</v>
      </c>
      <c r="S49" s="9">
        <v>0</v>
      </c>
      <c r="T49" s="13">
        <v>1000</v>
      </c>
      <c r="U49" s="94">
        <f t="shared" si="7"/>
        <v>0</v>
      </c>
      <c r="V49" s="86">
        <f t="shared" si="0"/>
        <v>0</v>
      </c>
      <c r="W49" s="9">
        <v>1000</v>
      </c>
      <c r="X49" s="92">
        <f t="shared" si="21"/>
        <v>0</v>
      </c>
      <c r="Y49" s="77">
        <v>0</v>
      </c>
      <c r="Z49" s="13">
        <v>1000</v>
      </c>
      <c r="AA49" s="13">
        <f t="shared" si="8"/>
        <v>0</v>
      </c>
      <c r="AB49" s="9">
        <v>0</v>
      </c>
      <c r="AC49" s="13">
        <v>1000</v>
      </c>
      <c r="AD49" s="13">
        <f t="shared" si="9"/>
        <v>0</v>
      </c>
      <c r="AE49" s="9">
        <v>0</v>
      </c>
      <c r="AF49" s="13">
        <v>1000</v>
      </c>
      <c r="AG49" s="13">
        <f t="shared" si="10"/>
        <v>0</v>
      </c>
      <c r="AH49" s="9">
        <v>0</v>
      </c>
      <c r="AI49" s="13">
        <v>1000</v>
      </c>
      <c r="AJ49" s="13">
        <f t="shared" si="11"/>
        <v>0</v>
      </c>
      <c r="AK49" s="9">
        <v>0</v>
      </c>
      <c r="AL49" s="13">
        <v>1000</v>
      </c>
      <c r="AM49" s="13">
        <f t="shared" si="12"/>
        <v>0</v>
      </c>
      <c r="AN49" s="9">
        <v>0</v>
      </c>
      <c r="AO49" s="13">
        <v>1000</v>
      </c>
      <c r="AP49" s="94">
        <f t="shared" si="13"/>
        <v>0</v>
      </c>
      <c r="AQ49" s="86">
        <f t="shared" si="1"/>
        <v>0</v>
      </c>
      <c r="AR49" s="9">
        <v>1000</v>
      </c>
      <c r="AS49" s="92">
        <f t="shared" si="14"/>
        <v>0</v>
      </c>
      <c r="AT49" s="86">
        <f t="shared" si="15"/>
        <v>0</v>
      </c>
      <c r="AU49" s="9">
        <v>1000</v>
      </c>
      <c r="AV49" s="92">
        <f t="shared" si="16"/>
        <v>0</v>
      </c>
      <c r="AW49" s="60">
        <v>0</v>
      </c>
      <c r="AX49" s="60">
        <v>1000</v>
      </c>
      <c r="AY49" s="60">
        <f t="shared" si="17"/>
        <v>0</v>
      </c>
      <c r="AZ49" s="60">
        <v>0</v>
      </c>
      <c r="BA49" s="60">
        <v>1000</v>
      </c>
      <c r="BB49" s="60">
        <f t="shared" si="18"/>
        <v>0</v>
      </c>
      <c r="BC49" s="60">
        <v>0</v>
      </c>
      <c r="BD49" s="60">
        <v>1000</v>
      </c>
      <c r="BE49" s="60">
        <f t="shared" si="19"/>
        <v>0</v>
      </c>
      <c r="BF49" s="60">
        <v>0</v>
      </c>
      <c r="BG49" s="60">
        <v>1000</v>
      </c>
      <c r="BH49" s="60">
        <f t="shared" si="20"/>
        <v>0</v>
      </c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</row>
    <row r="50" spans="1:91" s="5" customFormat="1" ht="20.100000000000001" customHeight="1" thickBot="1">
      <c r="A50" s="80">
        <v>44</v>
      </c>
      <c r="B50" s="194">
        <v>51617</v>
      </c>
      <c r="C50" s="75" t="s">
        <v>36</v>
      </c>
      <c r="D50" s="51">
        <v>0</v>
      </c>
      <c r="E50" s="13">
        <v>1000</v>
      </c>
      <c r="F50" s="9">
        <f t="shared" si="2"/>
        <v>0</v>
      </c>
      <c r="G50" s="51">
        <v>0</v>
      </c>
      <c r="H50" s="13">
        <v>1000</v>
      </c>
      <c r="I50" s="13">
        <f t="shared" si="3"/>
        <v>0</v>
      </c>
      <c r="J50" s="51">
        <v>0</v>
      </c>
      <c r="K50" s="13">
        <v>1000</v>
      </c>
      <c r="L50" s="13">
        <f t="shared" si="4"/>
        <v>0</v>
      </c>
      <c r="M50" s="51">
        <v>0</v>
      </c>
      <c r="N50" s="13">
        <v>1000</v>
      </c>
      <c r="O50" s="13">
        <f t="shared" si="5"/>
        <v>0</v>
      </c>
      <c r="P50" s="51">
        <v>0</v>
      </c>
      <c r="Q50" s="13">
        <v>1000</v>
      </c>
      <c r="R50" s="13">
        <f t="shared" si="6"/>
        <v>0</v>
      </c>
      <c r="S50" s="51">
        <v>0</v>
      </c>
      <c r="T50" s="13">
        <v>1000</v>
      </c>
      <c r="U50" s="94">
        <f t="shared" si="7"/>
        <v>0</v>
      </c>
      <c r="V50" s="193">
        <f t="shared" si="0"/>
        <v>0</v>
      </c>
      <c r="W50" s="81">
        <v>1000</v>
      </c>
      <c r="X50" s="98">
        <f t="shared" si="21"/>
        <v>0</v>
      </c>
      <c r="Y50" s="78">
        <v>0</v>
      </c>
      <c r="Z50" s="13">
        <v>1000</v>
      </c>
      <c r="AA50" s="13">
        <f t="shared" si="8"/>
        <v>0</v>
      </c>
      <c r="AB50" s="51">
        <v>0</v>
      </c>
      <c r="AC50" s="13">
        <v>1000</v>
      </c>
      <c r="AD50" s="13">
        <f t="shared" si="9"/>
        <v>0</v>
      </c>
      <c r="AE50" s="51">
        <v>0</v>
      </c>
      <c r="AF50" s="13">
        <v>1000</v>
      </c>
      <c r="AG50" s="13">
        <f t="shared" si="10"/>
        <v>0</v>
      </c>
      <c r="AH50" s="51">
        <v>0</v>
      </c>
      <c r="AI50" s="13">
        <v>1000</v>
      </c>
      <c r="AJ50" s="13">
        <f t="shared" si="11"/>
        <v>0</v>
      </c>
      <c r="AK50" s="51">
        <v>0</v>
      </c>
      <c r="AL50" s="13">
        <v>1000</v>
      </c>
      <c r="AM50" s="13">
        <f t="shared" si="12"/>
        <v>0</v>
      </c>
      <c r="AN50" s="51">
        <v>0</v>
      </c>
      <c r="AO50" s="13">
        <v>1000</v>
      </c>
      <c r="AP50" s="94">
        <f t="shared" si="13"/>
        <v>0</v>
      </c>
      <c r="AQ50" s="88">
        <f t="shared" si="1"/>
        <v>0</v>
      </c>
      <c r="AR50" s="81">
        <v>1000</v>
      </c>
      <c r="AS50" s="98">
        <f t="shared" si="14"/>
        <v>0</v>
      </c>
      <c r="AT50" s="88">
        <f t="shared" si="15"/>
        <v>0</v>
      </c>
      <c r="AU50" s="81">
        <v>1000</v>
      </c>
      <c r="AV50" s="98">
        <f t="shared" si="16"/>
        <v>0</v>
      </c>
      <c r="AW50" s="84">
        <v>0</v>
      </c>
      <c r="AX50" s="60">
        <v>1000</v>
      </c>
      <c r="AY50" s="62">
        <f t="shared" si="17"/>
        <v>0</v>
      </c>
      <c r="AZ50" s="84">
        <v>0</v>
      </c>
      <c r="BA50" s="60">
        <v>1000</v>
      </c>
      <c r="BB50" s="62">
        <f t="shared" si="18"/>
        <v>0</v>
      </c>
      <c r="BC50" s="84">
        <v>0</v>
      </c>
      <c r="BD50" s="60">
        <v>1000</v>
      </c>
      <c r="BE50" s="62">
        <f t="shared" si="19"/>
        <v>0</v>
      </c>
      <c r="BF50" s="84">
        <v>0</v>
      </c>
      <c r="BG50" s="60">
        <v>1000</v>
      </c>
      <c r="BH50" s="62">
        <f t="shared" si="20"/>
        <v>0</v>
      </c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</row>
    <row r="51" spans="1:91" s="1" customFormat="1" ht="20.100000000000001" customHeight="1" thickBot="1">
      <c r="A51" s="891" t="s">
        <v>51</v>
      </c>
      <c r="B51" s="892"/>
      <c r="C51" s="893"/>
      <c r="D51" s="53">
        <f>SUM(D7:D50)</f>
        <v>0</v>
      </c>
      <c r="E51" s="53"/>
      <c r="F51" s="53">
        <f>SUM(F7:F50)</f>
        <v>0</v>
      </c>
      <c r="G51" s="53">
        <f>SUM(G7:G50)</f>
        <v>0</v>
      </c>
      <c r="H51" s="53"/>
      <c r="I51" s="53">
        <f>SUM(I7:I50)</f>
        <v>0</v>
      </c>
      <c r="J51" s="53">
        <f>SUM(J7:J50)</f>
        <v>0</v>
      </c>
      <c r="K51" s="53"/>
      <c r="L51" s="53">
        <f>SUM(L7:L50)</f>
        <v>0</v>
      </c>
      <c r="M51" s="53">
        <f>SUM(M7:M50)</f>
        <v>0</v>
      </c>
      <c r="N51" s="53"/>
      <c r="O51" s="53">
        <f>SUM(O7:O50)</f>
        <v>0</v>
      </c>
      <c r="P51" s="53">
        <f>SUM(P7:P50)</f>
        <v>0</v>
      </c>
      <c r="Q51" s="53"/>
      <c r="R51" s="53">
        <f>SUM(R7:R50)</f>
        <v>0</v>
      </c>
      <c r="S51" s="53">
        <f>SUM(S7:S50)</f>
        <v>0</v>
      </c>
      <c r="T51" s="53"/>
      <c r="U51" s="97">
        <f>SUM(U7:U50)</f>
        <v>0</v>
      </c>
      <c r="V51" s="79">
        <f>SUM(V7:V50)</f>
        <v>0</v>
      </c>
      <c r="W51" s="53"/>
      <c r="X51" s="97">
        <f>SUM(X7:X50)</f>
        <v>0</v>
      </c>
      <c r="Y51" s="79">
        <f>SUM(Y7:Y50)</f>
        <v>0</v>
      </c>
      <c r="Z51" s="53"/>
      <c r="AA51" s="53">
        <f>SUM(AA7:AA50)</f>
        <v>0</v>
      </c>
      <c r="AB51" s="53">
        <f>SUM(AB7:AB50)</f>
        <v>0</v>
      </c>
      <c r="AC51" s="53"/>
      <c r="AD51" s="53">
        <f>SUM(AD7:AD50)</f>
        <v>0</v>
      </c>
      <c r="AE51" s="53">
        <f>SUM(AE7:AE50)</f>
        <v>0</v>
      </c>
      <c r="AF51" s="53"/>
      <c r="AG51" s="53">
        <f>SUM(AG7:AG50)</f>
        <v>0</v>
      </c>
      <c r="AH51" s="53">
        <f>SUM(AH7:AH50)</f>
        <v>0</v>
      </c>
      <c r="AI51" s="53"/>
      <c r="AJ51" s="53">
        <f>SUM(AJ7:AJ50)</f>
        <v>0</v>
      </c>
      <c r="AK51" s="53">
        <f>SUM(AK7:AK50)</f>
        <v>0</v>
      </c>
      <c r="AL51" s="53"/>
      <c r="AM51" s="53">
        <f>SUM(AM7:AM50)</f>
        <v>0</v>
      </c>
      <c r="AN51" s="53">
        <f>SUM(AN7:AN50)</f>
        <v>0</v>
      </c>
      <c r="AO51" s="53"/>
      <c r="AP51" s="97">
        <f>SUM(AP7:AP50)</f>
        <v>0</v>
      </c>
      <c r="AQ51" s="79">
        <f>SUM(AQ7:AQ50)</f>
        <v>0</v>
      </c>
      <c r="AR51" s="53"/>
      <c r="AS51" s="97">
        <f>SUM(AS7:AS50)</f>
        <v>0</v>
      </c>
      <c r="AT51" s="79">
        <f>SUM(AT7:AT50)</f>
        <v>0</v>
      </c>
      <c r="AU51" s="53"/>
      <c r="AV51" s="97">
        <f>SUM(AV7:AV50)</f>
        <v>0</v>
      </c>
      <c r="AW51" s="65">
        <f>SUM(AW7:AW50)</f>
        <v>0</v>
      </c>
      <c r="AX51" s="65"/>
      <c r="AY51" s="65">
        <f>SUM(AY7:AY50)</f>
        <v>0</v>
      </c>
      <c r="AZ51" s="65">
        <f>SUM(AZ7:AZ50)</f>
        <v>0</v>
      </c>
      <c r="BA51" s="65"/>
      <c r="BB51" s="65">
        <f>SUM(BB7:BB50)</f>
        <v>0</v>
      </c>
      <c r="BC51" s="65">
        <f>SUM(BC7:BC50)</f>
        <v>0</v>
      </c>
      <c r="BD51" s="65"/>
      <c r="BE51" s="65">
        <f>SUM(BE7:BE50)</f>
        <v>0</v>
      </c>
      <c r="BF51" s="64">
        <f>SUM(BF7:BF50)</f>
        <v>0</v>
      </c>
      <c r="BG51" s="65"/>
      <c r="BH51" s="65">
        <f>SUM(BH7:BH50)</f>
        <v>0</v>
      </c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46"/>
      <c r="CB51" s="46"/>
      <c r="CC51" s="46"/>
      <c r="CD51" s="46"/>
      <c r="CE51" s="46"/>
      <c r="CF51" s="46"/>
      <c r="CG51" s="46"/>
      <c r="CH51" s="46"/>
      <c r="CI51" s="46"/>
      <c r="CJ51" s="46"/>
      <c r="CK51" s="46"/>
      <c r="CL51" s="46"/>
      <c r="CM51" s="46"/>
    </row>
    <row r="52" spans="1:91" ht="20.25" hidden="1" customHeight="1" thickBot="1">
      <c r="A52" s="880" t="s">
        <v>94</v>
      </c>
      <c r="B52" s="881"/>
      <c r="C52" s="882"/>
      <c r="D52" s="102"/>
      <c r="E52" s="102">
        <v>1000</v>
      </c>
      <c r="F52" s="102">
        <f>D52/E52</f>
        <v>0</v>
      </c>
      <c r="G52" s="102"/>
      <c r="H52" s="102">
        <v>1000</v>
      </c>
      <c r="I52" s="102">
        <f>G52/H52</f>
        <v>0</v>
      </c>
      <c r="J52" s="102"/>
      <c r="K52" s="102">
        <v>1000</v>
      </c>
      <c r="L52" s="102">
        <f>J52/K52</f>
        <v>0</v>
      </c>
      <c r="M52" s="102"/>
      <c r="N52" s="102">
        <v>1000</v>
      </c>
      <c r="O52" s="102">
        <f>M52/N52</f>
        <v>0</v>
      </c>
      <c r="P52" s="102"/>
      <c r="Q52" s="102">
        <v>1000</v>
      </c>
      <c r="R52" s="102">
        <f>P52/Q52</f>
        <v>0</v>
      </c>
      <c r="S52" s="102"/>
      <c r="T52" s="102">
        <v>1000</v>
      </c>
      <c r="U52" s="103">
        <f>S52/T52</f>
        <v>0</v>
      </c>
      <c r="V52" s="195">
        <f>SUM(D52+G52+J52+M52+P52+S52)</f>
        <v>0</v>
      </c>
      <c r="W52" s="102">
        <v>1000</v>
      </c>
      <c r="X52" s="103">
        <f>V52/W52</f>
        <v>0</v>
      </c>
      <c r="Y52" s="104"/>
      <c r="Z52" s="102">
        <v>1000</v>
      </c>
      <c r="AA52" s="102">
        <f>Y52/Z52</f>
        <v>0</v>
      </c>
      <c r="AB52" s="102"/>
      <c r="AC52" s="102">
        <v>1000</v>
      </c>
      <c r="AD52" s="102">
        <f>AB52/AC52</f>
        <v>0</v>
      </c>
      <c r="AE52" s="102"/>
      <c r="AF52" s="102">
        <v>1000</v>
      </c>
      <c r="AG52" s="102">
        <f>AE52/AF52</f>
        <v>0</v>
      </c>
      <c r="AH52" s="102"/>
      <c r="AI52" s="102">
        <v>1000</v>
      </c>
      <c r="AJ52" s="102">
        <f>AH52/AI52</f>
        <v>0</v>
      </c>
      <c r="AK52" s="102"/>
      <c r="AL52" s="102">
        <v>1000</v>
      </c>
      <c r="AM52" s="102">
        <f>AK52/AL52</f>
        <v>0</v>
      </c>
      <c r="AN52" s="102"/>
      <c r="AO52" s="102">
        <v>1000</v>
      </c>
      <c r="AP52" s="103">
        <f>AN52/AO52</f>
        <v>0</v>
      </c>
      <c r="AQ52" s="199">
        <f>Y52+AB52+AE52+AH52+AK52+AN52</f>
        <v>0</v>
      </c>
      <c r="AR52" s="196">
        <v>1000</v>
      </c>
      <c r="AS52" s="103">
        <f>AQ52/AR52</f>
        <v>0</v>
      </c>
      <c r="AT52" s="199">
        <f>+V52+AQ52</f>
        <v>0</v>
      </c>
      <c r="AU52" s="196">
        <v>1000</v>
      </c>
      <c r="AV52" s="103">
        <f>AT52/AU52</f>
        <v>0</v>
      </c>
      <c r="AW52" s="107"/>
      <c r="AX52" s="105">
        <v>1000</v>
      </c>
      <c r="AY52" s="106">
        <f>AW52/AX52</f>
        <v>0</v>
      </c>
      <c r="AZ52" s="107"/>
      <c r="BA52" s="105">
        <v>1000</v>
      </c>
      <c r="BB52" s="106">
        <f>AZ52/BA52</f>
        <v>0</v>
      </c>
      <c r="BC52" s="107"/>
      <c r="BD52" s="105">
        <v>1000</v>
      </c>
      <c r="BE52" s="106">
        <f>BC52/BD52</f>
        <v>0</v>
      </c>
      <c r="BF52" s="107"/>
      <c r="BG52" s="108">
        <v>1000</v>
      </c>
      <c r="BH52" s="106">
        <f>BF52/BG52</f>
        <v>0</v>
      </c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</row>
    <row r="53" spans="1:91" ht="20.25" hidden="1" customHeight="1" thickBot="1">
      <c r="A53" s="877" t="s">
        <v>88</v>
      </c>
      <c r="B53" s="878"/>
      <c r="C53" s="879"/>
      <c r="D53" s="114" t="e">
        <f>SUM(D51*100/D52)</f>
        <v>#DIV/0!</v>
      </c>
      <c r="E53" s="114"/>
      <c r="F53" s="114" t="e">
        <f>SUM(F51*100/F52)</f>
        <v>#DIV/0!</v>
      </c>
      <c r="G53" s="114" t="e">
        <f>SUM(G51*100/G52)</f>
        <v>#DIV/0!</v>
      </c>
      <c r="H53" s="114"/>
      <c r="I53" s="114" t="e">
        <f>SUM(I51*100/I52)</f>
        <v>#DIV/0!</v>
      </c>
      <c r="J53" s="114" t="e">
        <f>SUM(J51*100/J52)</f>
        <v>#DIV/0!</v>
      </c>
      <c r="K53" s="114"/>
      <c r="L53" s="114" t="e">
        <f>SUM(L51*100/L52)</f>
        <v>#DIV/0!</v>
      </c>
      <c r="M53" s="114" t="e">
        <f>SUM(M51*100/M52)</f>
        <v>#DIV/0!</v>
      </c>
      <c r="N53" s="114"/>
      <c r="O53" s="114" t="e">
        <f>SUM(O51*100/O52)</f>
        <v>#DIV/0!</v>
      </c>
      <c r="P53" s="114" t="e">
        <f>SUM(P51*100/P52)</f>
        <v>#DIV/0!</v>
      </c>
      <c r="Q53" s="114"/>
      <c r="R53" s="114" t="e">
        <f>SUM(R51*100/R52)</f>
        <v>#DIV/0!</v>
      </c>
      <c r="S53" s="114" t="e">
        <f>SUM(S51*100/S52)</f>
        <v>#DIV/0!</v>
      </c>
      <c r="T53" s="114"/>
      <c r="U53" s="115" t="e">
        <f>SUM(U51*100/U52)</f>
        <v>#DIV/0!</v>
      </c>
      <c r="V53" s="116" t="e">
        <f>SUM(V51*100/V52)</f>
        <v>#DIV/0!</v>
      </c>
      <c r="W53" s="114"/>
      <c r="X53" s="115" t="e">
        <f>SUM(X51*100/X52)</f>
        <v>#DIV/0!</v>
      </c>
      <c r="Y53" s="116" t="e">
        <f>SUM(Y51*100/Y52)</f>
        <v>#DIV/0!</v>
      </c>
      <c r="Z53" s="114"/>
      <c r="AA53" s="114" t="e">
        <f>SUM(AA51*100/AA52)</f>
        <v>#DIV/0!</v>
      </c>
      <c r="AB53" s="114" t="e">
        <f>SUM(AB51*100/AB52)</f>
        <v>#DIV/0!</v>
      </c>
      <c r="AC53" s="114"/>
      <c r="AD53" s="114" t="e">
        <f>SUM(AD51*100/AD52)</f>
        <v>#DIV/0!</v>
      </c>
      <c r="AE53" s="114" t="e">
        <f>SUM(AE51*100/AE52)</f>
        <v>#DIV/0!</v>
      </c>
      <c r="AF53" s="114"/>
      <c r="AG53" s="114" t="e">
        <f>SUM(AG51*100/AG52)</f>
        <v>#DIV/0!</v>
      </c>
      <c r="AH53" s="114" t="e">
        <f>SUM(AH51*100/AH52)</f>
        <v>#DIV/0!</v>
      </c>
      <c r="AI53" s="114"/>
      <c r="AJ53" s="114" t="e">
        <f>SUM(AJ51*100/AJ52)</f>
        <v>#DIV/0!</v>
      </c>
      <c r="AK53" s="114" t="e">
        <f>SUM(AK51*100/AK52)</f>
        <v>#DIV/0!</v>
      </c>
      <c r="AL53" s="114"/>
      <c r="AM53" s="114" t="e">
        <f>SUM(AM51*100/AM52)</f>
        <v>#DIV/0!</v>
      </c>
      <c r="AN53" s="114" t="e">
        <f>SUM(AN51*100/AN52)</f>
        <v>#DIV/0!</v>
      </c>
      <c r="AO53" s="114"/>
      <c r="AP53" s="115" t="e">
        <f>SUM(AP51*100/AP52)</f>
        <v>#DIV/0!</v>
      </c>
      <c r="AQ53" s="116" t="e">
        <f>SUM(AQ51*100/AQ52)</f>
        <v>#DIV/0!</v>
      </c>
      <c r="AR53" s="114"/>
      <c r="AS53" s="115" t="e">
        <f>SUM(AS51*100/AS52)</f>
        <v>#DIV/0!</v>
      </c>
      <c r="AT53" s="116" t="e">
        <f>SUM(AT51*100/AT52)</f>
        <v>#DIV/0!</v>
      </c>
      <c r="AU53" s="114"/>
      <c r="AV53" s="115" t="e">
        <f>SUM(AV51*100/AV52)</f>
        <v>#DIV/0!</v>
      </c>
      <c r="AW53" s="118" t="e">
        <f>SUM(AW51*100/AW52)</f>
        <v>#DIV/0!</v>
      </c>
      <c r="AX53" s="118"/>
      <c r="AY53" s="118" t="e">
        <f>SUM(AY51*100/AY52)</f>
        <v>#DIV/0!</v>
      </c>
      <c r="AZ53" s="118" t="e">
        <f>SUM(AZ51*100/AZ52)</f>
        <v>#DIV/0!</v>
      </c>
      <c r="BA53" s="118"/>
      <c r="BB53" s="118" t="e">
        <f>SUM(BB51*100/BB52)</f>
        <v>#DIV/0!</v>
      </c>
      <c r="BC53" s="118" t="e">
        <f>SUM(BC51*100/BC52)</f>
        <v>#DIV/0!</v>
      </c>
      <c r="BD53" s="118"/>
      <c r="BE53" s="118" t="e">
        <f>SUM(BE51*100/BE52)</f>
        <v>#DIV/0!</v>
      </c>
      <c r="BF53" s="118" t="e">
        <f>SUM(BF51*100/BF52)</f>
        <v>#DIV/0!</v>
      </c>
      <c r="BG53" s="118"/>
      <c r="BH53" s="118" t="e">
        <f>SUM(BH51*100/BH52)</f>
        <v>#DIV/0!</v>
      </c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</row>
    <row r="54" spans="1:91">
      <c r="X54" s="10"/>
    </row>
    <row r="55" spans="1:91">
      <c r="X55" s="10"/>
    </row>
  </sheetData>
  <mergeCells count="37">
    <mergeCell ref="V4:X4"/>
    <mergeCell ref="V5:X5"/>
    <mergeCell ref="AE5:AG5"/>
    <mergeCell ref="AN5:AP5"/>
    <mergeCell ref="AK5:AM5"/>
    <mergeCell ref="BF5:BF6"/>
    <mergeCell ref="A53:C53"/>
    <mergeCell ref="A52:C52"/>
    <mergeCell ref="A4:A6"/>
    <mergeCell ref="A51:C51"/>
    <mergeCell ref="S5:U5"/>
    <mergeCell ref="D4:U4"/>
    <mergeCell ref="G5:I5"/>
    <mergeCell ref="M5:O5"/>
    <mergeCell ref="P5:R5"/>
    <mergeCell ref="Y4:AP4"/>
    <mergeCell ref="AB5:AD5"/>
    <mergeCell ref="AH5:AJ5"/>
    <mergeCell ref="D5:F5"/>
    <mergeCell ref="J5:L5"/>
    <mergeCell ref="Y5:AA5"/>
    <mergeCell ref="AW5:AW6"/>
    <mergeCell ref="AT4:AV4"/>
    <mergeCell ref="AT5:AV5"/>
    <mergeCell ref="AQ4:AS4"/>
    <mergeCell ref="AQ5:AS5"/>
    <mergeCell ref="AW4:BH4"/>
    <mergeCell ref="BG5:BG6"/>
    <mergeCell ref="BE5:BE6"/>
    <mergeCell ref="AX5:AX6"/>
    <mergeCell ref="BA5:BA6"/>
    <mergeCell ref="BD5:BD6"/>
    <mergeCell ref="BC5:BC6"/>
    <mergeCell ref="AZ5:AZ6"/>
    <mergeCell ref="AY5:AY6"/>
    <mergeCell ref="BB5:BB6"/>
    <mergeCell ref="BH5:BH6"/>
  </mergeCells>
  <phoneticPr fontId="2" type="noConversion"/>
  <printOptions horizontalCentered="1"/>
  <pageMargins left="0.19685039370078741" right="0" top="0.39370078740157483" bottom="0.39370078740157483" header="0.39370078740157483" footer="0.51181102362204722"/>
  <pageSetup paperSize="9" scale="53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indexed="42"/>
  </sheetPr>
  <dimension ref="A1:CE123"/>
  <sheetViews>
    <sheetView showGridLines="0" zoomScale="70" zoomScaleNormal="70" workbookViewId="0">
      <pane xSplit="3" ySplit="6" topLeftCell="M16" activePane="bottomRight" state="frozen"/>
      <selection activeCell="F51" sqref="F51"/>
      <selection pane="topRight" activeCell="F51" sqref="F51"/>
      <selection pane="bottomLeft" activeCell="F51" sqref="F51"/>
      <selection pane="bottomRight" activeCell="R20" sqref="R20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4" width="15.7109375" style="205" customWidth="1"/>
    <col min="45" max="45" width="15.5703125" style="205" customWidth="1"/>
    <col min="46" max="46" width="12.7109375" style="205" customWidth="1"/>
    <col min="47" max="52" width="15.7109375" style="205" customWidth="1"/>
    <col min="53" max="55" width="15.7109375" style="205" hidden="1" customWidth="1"/>
    <col min="56" max="58" width="15.7109375" style="205" customWidth="1"/>
    <col min="59" max="59" width="18.85546875" style="205" customWidth="1"/>
    <col min="60" max="61" width="15.7109375" style="205" hidden="1" customWidth="1"/>
    <col min="62" max="63" width="10.42578125" style="205" customWidth="1"/>
    <col min="64" max="64" width="18.85546875" style="205" hidden="1" customWidth="1"/>
    <col min="65" max="86" width="10.42578125" style="205" customWidth="1"/>
    <col min="87" max="16384" width="9.140625" style="205"/>
  </cols>
  <sheetData>
    <row r="1" spans="1:83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24"/>
      <c r="AJ1" s="324"/>
      <c r="AK1" s="324"/>
      <c r="AL1" s="319"/>
      <c r="AM1" s="319"/>
      <c r="AN1" s="319"/>
      <c r="AO1" s="319"/>
      <c r="AP1" s="319"/>
      <c r="AQ1" s="319"/>
      <c r="AR1" s="324"/>
      <c r="AS1" s="324"/>
      <c r="AT1" s="324"/>
      <c r="AX1" s="324"/>
      <c r="AY1" s="324"/>
      <c r="AZ1" s="324"/>
      <c r="BA1" s="324"/>
      <c r="BB1" s="324"/>
      <c r="BC1" s="324"/>
      <c r="BD1" s="323"/>
      <c r="BE1" s="323"/>
      <c r="BF1" s="323"/>
      <c r="BJ1" s="322" t="s">
        <v>210</v>
      </c>
    </row>
    <row r="2" spans="1:83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H2" s="306"/>
      <c r="I2" s="306"/>
      <c r="J2" s="306"/>
      <c r="T2" s="312"/>
      <c r="U2" s="312"/>
      <c r="V2" s="312"/>
      <c r="W2" s="306"/>
      <c r="X2" s="306"/>
      <c r="Y2" s="326"/>
      <c r="Z2" s="326"/>
      <c r="AA2" s="326"/>
      <c r="AB2" s="326"/>
      <c r="AC2" s="317"/>
      <c r="AD2" s="317"/>
      <c r="AE2" s="326"/>
      <c r="AF2" s="324"/>
      <c r="AG2" s="324"/>
      <c r="AH2" s="324"/>
      <c r="AI2" s="326"/>
      <c r="AJ2" s="324"/>
      <c r="AK2" s="324"/>
      <c r="AL2" s="326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83" s="322" customFormat="1" ht="45" customHeight="1" thickBot="1">
      <c r="A3" s="309" t="s">
        <v>70</v>
      </c>
      <c r="B3" s="320"/>
      <c r="E3" s="335"/>
      <c r="F3" s="335"/>
      <c r="G3" s="335"/>
      <c r="H3" s="335"/>
      <c r="L3" s="319"/>
      <c r="T3" s="312"/>
      <c r="U3" s="312"/>
      <c r="V3" s="312"/>
      <c r="X3" s="319"/>
      <c r="AF3" s="324"/>
      <c r="AG3" s="324"/>
      <c r="AH3" s="324"/>
      <c r="AI3" s="324"/>
      <c r="AJ3" s="324"/>
      <c r="AK3" s="324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83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83" s="202" customFormat="1" ht="39.950000000000003" customHeight="1">
      <c r="A5" s="819"/>
      <c r="B5" s="208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</row>
    <row r="6" spans="1:83" s="201" customFormat="1" ht="39.950000000000003" customHeight="1">
      <c r="A6" s="820"/>
      <c r="B6" s="228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4"/>
      <c r="BK6" s="224"/>
      <c r="BL6" s="217"/>
      <c r="BM6" s="224"/>
      <c r="BN6" s="224"/>
      <c r="BO6" s="224"/>
      <c r="BP6" s="224"/>
      <c r="BQ6" s="224"/>
      <c r="BR6" s="224"/>
      <c r="BS6" s="224"/>
      <c r="BT6" s="224"/>
      <c r="BU6" s="224"/>
      <c r="BV6" s="224"/>
      <c r="BW6" s="224"/>
      <c r="BX6" s="224"/>
      <c r="BY6" s="224"/>
      <c r="BZ6" s="224"/>
      <c r="CA6" s="224"/>
      <c r="CB6" s="224"/>
      <c r="CC6" s="224"/>
      <c r="CD6" s="224"/>
      <c r="CE6" s="224"/>
    </row>
    <row r="7" spans="1:83" s="383" customFormat="1" ht="33" customHeight="1">
      <c r="A7" s="388">
        <v>1</v>
      </c>
      <c r="B7" s="384">
        <v>51201</v>
      </c>
      <c r="C7" s="536" t="s">
        <v>0</v>
      </c>
      <c r="D7" s="696"/>
      <c r="E7" s="783">
        <f>'[2]Trim-O'!D7</f>
        <v>0</v>
      </c>
      <c r="F7" s="673"/>
      <c r="G7" s="675">
        <f>E7-F7</f>
        <v>0</v>
      </c>
      <c r="H7" s="774">
        <f>'[2]Trim-O'!G7</f>
        <v>0</v>
      </c>
      <c r="I7" s="673"/>
      <c r="J7" s="675">
        <f>H7-I7</f>
        <v>0</v>
      </c>
      <c r="K7" s="774">
        <f>'[2]Trim-O'!J7</f>
        <v>0</v>
      </c>
      <c r="L7" s="673"/>
      <c r="M7" s="773">
        <f>K7-L7</f>
        <v>0</v>
      </c>
      <c r="N7" s="685"/>
      <c r="O7" s="686"/>
      <c r="P7" s="687"/>
      <c r="Q7" s="774">
        <f>'[2]Trim-O'!M7</f>
        <v>0</v>
      </c>
      <c r="R7" s="673"/>
      <c r="S7" s="675">
        <f>Q7-R7</f>
        <v>0</v>
      </c>
      <c r="T7" s="774">
        <f>'[2]Trim-O'!P7</f>
        <v>0</v>
      </c>
      <c r="U7" s="673"/>
      <c r="V7" s="675">
        <f>T7-U7</f>
        <v>0</v>
      </c>
      <c r="W7" s="774">
        <f>'[2]Trim-O'!S7</f>
        <v>0</v>
      </c>
      <c r="X7" s="673"/>
      <c r="Y7" s="773">
        <f>W7-X7</f>
        <v>0</v>
      </c>
      <c r="Z7" s="685"/>
      <c r="AA7" s="700"/>
      <c r="AB7" s="687"/>
      <c r="AC7" s="779">
        <f>E7+H7+K7+Q7+T7+W7</f>
        <v>0</v>
      </c>
      <c r="AD7" s="776">
        <f>F7+I7+L7+R7+U7+X7</f>
        <v>0</v>
      </c>
      <c r="AE7" s="777">
        <f>AC7-AD7</f>
        <v>0</v>
      </c>
      <c r="AF7" s="772">
        <f>'[2]Trim-O'!Y7</f>
        <v>0</v>
      </c>
      <c r="AG7" s="673"/>
      <c r="AH7" s="674">
        <f>AF7-AG7</f>
        <v>0</v>
      </c>
      <c r="AI7" s="774">
        <f>'[2]Trim-O'!AB7</f>
        <v>0</v>
      </c>
      <c r="AJ7" s="673"/>
      <c r="AK7" s="675">
        <f>AI7-AJ7</f>
        <v>0</v>
      </c>
      <c r="AL7" s="774">
        <f>'[2]Trim-O'!AE7</f>
        <v>0</v>
      </c>
      <c r="AM7" s="673"/>
      <c r="AN7" s="675">
        <f>AL7-AM7</f>
        <v>0</v>
      </c>
      <c r="AO7" s="685"/>
      <c r="AP7" s="703"/>
      <c r="AQ7" s="704"/>
      <c r="AR7" s="774">
        <f>'[2]Trim-O'!AH7</f>
        <v>0</v>
      </c>
      <c r="AS7" s="673"/>
      <c r="AT7" s="674">
        <f>AR7-AS7</f>
        <v>0</v>
      </c>
      <c r="AU7" s="774">
        <f>'[2]Trim-O'!AK7</f>
        <v>0</v>
      </c>
      <c r="AV7" s="673"/>
      <c r="AW7" s="675">
        <f>AU7-AV7</f>
        <v>0</v>
      </c>
      <c r="AX7" s="784">
        <f>'[2]Trim-O'!AN7</f>
        <v>0</v>
      </c>
      <c r="AY7" s="673"/>
      <c r="AZ7" s="773">
        <f>AX7-AY7</f>
        <v>0</v>
      </c>
      <c r="BA7" s="725"/>
      <c r="BB7" s="728"/>
      <c r="BC7" s="728"/>
      <c r="BD7" s="711">
        <f t="shared" ref="BD7:BD49" si="0">AF7+AI7+AL7+AR7+AU7+AX7</f>
        <v>0</v>
      </c>
      <c r="BE7" s="715">
        <f t="shared" ref="BE7:BE49" si="1">AG7+AJ7+AM7+AS7+AV7+AY7</f>
        <v>0</v>
      </c>
      <c r="BF7" s="716">
        <f>BD7-BE7</f>
        <v>0</v>
      </c>
      <c r="BG7" s="717">
        <f>AC7+BD7</f>
        <v>0</v>
      </c>
      <c r="BH7" s="673">
        <f>AD7+BE7</f>
        <v>0</v>
      </c>
      <c r="BI7" s="677">
        <f>BG7-BH7</f>
        <v>0</v>
      </c>
      <c r="BJ7" s="541"/>
      <c r="BK7" s="380"/>
      <c r="BL7" s="374">
        <f>ROUND(VLOOKUP($B7,Test!$A$6:$K$58,8),0)/1000</f>
        <v>0</v>
      </c>
      <c r="BM7" s="380"/>
      <c r="BN7" s="415"/>
      <c r="BO7" s="415"/>
      <c r="BP7" s="380"/>
      <c r="BQ7" s="380"/>
      <c r="BR7" s="415"/>
      <c r="BS7" s="380"/>
      <c r="BT7" s="380"/>
      <c r="BU7" s="380"/>
      <c r="BV7" s="380"/>
      <c r="BW7" s="380"/>
      <c r="BX7" s="380"/>
      <c r="BY7" s="380"/>
      <c r="BZ7" s="380"/>
      <c r="CA7" s="380"/>
    </row>
    <row r="8" spans="1:83" s="383" customFormat="1" ht="33" customHeight="1">
      <c r="A8" s="388">
        <f>A7+1</f>
        <v>2</v>
      </c>
      <c r="B8" s="384">
        <v>51202</v>
      </c>
      <c r="C8" s="536" t="s">
        <v>1</v>
      </c>
      <c r="D8" s="697" t="s">
        <v>252</v>
      </c>
      <c r="E8" s="672">
        <f>'[2]Trim-O'!D8</f>
        <v>0</v>
      </c>
      <c r="F8" s="673"/>
      <c r="G8" s="675">
        <f t="shared" ref="G8:G50" si="2">E8-F8</f>
        <v>0</v>
      </c>
      <c r="H8" s="673">
        <f>'[2]Trim-O'!G8</f>
        <v>0</v>
      </c>
      <c r="I8" s="673"/>
      <c r="J8" s="675">
        <f t="shared" ref="J8:J50" si="3">H8-I8</f>
        <v>0</v>
      </c>
      <c r="K8" s="673">
        <f>'[2]Trim-O'!J8</f>
        <v>0</v>
      </c>
      <c r="L8" s="673"/>
      <c r="M8" s="773">
        <f t="shared" ref="M8:M50" si="4">K8-L8</f>
        <v>0</v>
      </c>
      <c r="N8" s="688">
        <f t="shared" ref="N8:O50" si="5">+E8+H8+K8</f>
        <v>0</v>
      </c>
      <c r="O8" s="689">
        <f t="shared" si="5"/>
        <v>0</v>
      </c>
      <c r="P8" s="690">
        <f t="shared" ref="P8:P50" si="6">+N8-O8</f>
        <v>0</v>
      </c>
      <c r="Q8" s="673">
        <f>'[2]Trim-O'!M8</f>
        <v>0</v>
      </c>
      <c r="R8" s="673"/>
      <c r="S8" s="675">
        <f t="shared" ref="S8:S50" si="7">Q8-R8</f>
        <v>0</v>
      </c>
      <c r="T8" s="673">
        <f>'[2]Trim-O'!P8</f>
        <v>0</v>
      </c>
      <c r="U8" s="673"/>
      <c r="V8" s="675">
        <f t="shared" ref="V8:V50" si="8">T8-U8</f>
        <v>0</v>
      </c>
      <c r="W8" s="673">
        <f>'[2]Trim-O'!S8</f>
        <v>0</v>
      </c>
      <c r="X8" s="673"/>
      <c r="Y8" s="773">
        <f t="shared" ref="Y8:Y50" si="9">W8-X8</f>
        <v>0</v>
      </c>
      <c r="Z8" s="688">
        <f t="shared" ref="Z8:AA50" si="10">+Q8+T8+W8</f>
        <v>0</v>
      </c>
      <c r="AA8" s="701">
        <f t="shared" si="10"/>
        <v>0</v>
      </c>
      <c r="AB8" s="690">
        <f t="shared" ref="AB8:AB50" si="11">+Z8-AA8</f>
        <v>0</v>
      </c>
      <c r="AC8" s="779">
        <f t="shared" ref="AC8:AD50" si="12">E8+H8+K8+Q8+T8+W8</f>
        <v>0</v>
      </c>
      <c r="AD8" s="776">
        <f t="shared" si="12"/>
        <v>0</v>
      </c>
      <c r="AE8" s="777">
        <f t="shared" ref="AE8:AE50" si="13">AC8-AD8</f>
        <v>0</v>
      </c>
      <c r="AF8" s="672">
        <f>'[2]Trim-O'!Y8</f>
        <v>0</v>
      </c>
      <c r="AG8" s="673"/>
      <c r="AH8" s="674">
        <f t="shared" ref="AH8:AH50" si="14">AF8-AG8</f>
        <v>0</v>
      </c>
      <c r="AI8" s="673">
        <f>'[2]Trim-O'!AB8</f>
        <v>0</v>
      </c>
      <c r="AJ8" s="673"/>
      <c r="AK8" s="675">
        <f t="shared" ref="AK8:AK50" si="15">AI8-AJ8</f>
        <v>0</v>
      </c>
      <c r="AL8" s="673">
        <f>'[2]Trim-O'!AE8</f>
        <v>0</v>
      </c>
      <c r="AM8" s="673"/>
      <c r="AN8" s="675">
        <f t="shared" ref="AN8:AN50" si="16">AL8-AM8</f>
        <v>0</v>
      </c>
      <c r="AO8" s="688">
        <f t="shared" ref="AO8:AP50" si="17">+AF8+AI8+AL8</f>
        <v>0</v>
      </c>
      <c r="AP8" s="689">
        <f t="shared" si="17"/>
        <v>0</v>
      </c>
      <c r="AQ8" s="690">
        <f t="shared" ref="AQ8:AQ50" si="18">AO8-AP8</f>
        <v>0</v>
      </c>
      <c r="AR8" s="673">
        <f>'[2]Trim-O'!AH8</f>
        <v>0</v>
      </c>
      <c r="AS8" s="673"/>
      <c r="AT8" s="674">
        <f t="shared" ref="AT8:AT50" si="19">AR8-AS8</f>
        <v>0</v>
      </c>
      <c r="AU8" s="673">
        <f>'[2]Trim-O'!AK8</f>
        <v>0</v>
      </c>
      <c r="AV8" s="673"/>
      <c r="AW8" s="675">
        <f t="shared" ref="AW8:AW50" si="20">AU8-AV8</f>
        <v>0</v>
      </c>
      <c r="AX8" s="673">
        <f>'[2]Trim-O'!AN8</f>
        <v>0</v>
      </c>
      <c r="AY8" s="673"/>
      <c r="AZ8" s="773">
        <f t="shared" ref="AZ8:AZ50" si="21">AX8-AY8</f>
        <v>0</v>
      </c>
      <c r="BA8" s="688">
        <f t="shared" ref="BA8:BB50" si="22">+AR8+AU8+AX8</f>
        <v>0</v>
      </c>
      <c r="BB8" s="701">
        <f t="shared" si="22"/>
        <v>0</v>
      </c>
      <c r="BC8" s="706">
        <f t="shared" ref="BC8:BC50" si="23">BA8-BB8</f>
        <v>0</v>
      </c>
      <c r="BD8" s="711">
        <f t="shared" si="0"/>
        <v>0</v>
      </c>
      <c r="BE8" s="715">
        <f t="shared" si="1"/>
        <v>0</v>
      </c>
      <c r="BF8" s="716">
        <f t="shared" ref="BF8:BF50" si="24">BD8-BE8</f>
        <v>0</v>
      </c>
      <c r="BG8" s="717">
        <f t="shared" ref="BG8:BG50" si="25">AC8+BD8</f>
        <v>0</v>
      </c>
      <c r="BH8" s="673">
        <f t="shared" ref="BH8:BH50" si="26">AD8+BE8</f>
        <v>0</v>
      </c>
      <c r="BI8" s="677">
        <f t="shared" ref="BI8:BI50" si="27">BG8-BH8</f>
        <v>0</v>
      </c>
      <c r="BJ8" s="541"/>
      <c r="BK8" s="380"/>
      <c r="BL8" s="374">
        <f>ROUND(VLOOKUP($B8,Test!$A$6:$K$58,8),0)/1000</f>
        <v>0</v>
      </c>
      <c r="BM8" s="380"/>
      <c r="BN8" s="415"/>
      <c r="BO8" s="415"/>
      <c r="BP8" s="380"/>
      <c r="BQ8" s="380"/>
      <c r="BR8" s="415"/>
      <c r="BS8" s="380"/>
      <c r="BT8" s="380"/>
      <c r="BU8" s="380"/>
      <c r="BV8" s="380"/>
      <c r="BW8" s="380"/>
      <c r="BX8" s="380"/>
      <c r="BY8" s="380"/>
      <c r="BZ8" s="380"/>
      <c r="CA8" s="380"/>
    </row>
    <row r="9" spans="1:83" s="383" customFormat="1" ht="33" customHeight="1">
      <c r="A9" s="388">
        <f t="shared" ref="A9:A50" si="28">A8+1</f>
        <v>3</v>
      </c>
      <c r="B9" s="384">
        <v>51203</v>
      </c>
      <c r="C9" s="536" t="s">
        <v>2</v>
      </c>
      <c r="D9" s="697" t="s">
        <v>253</v>
      </c>
      <c r="E9" s="672">
        <f>'[2]Trim-O'!D9</f>
        <v>0</v>
      </c>
      <c r="F9" s="673"/>
      <c r="G9" s="675">
        <f t="shared" si="2"/>
        <v>0</v>
      </c>
      <c r="H9" s="673">
        <f>'[2]Trim-O'!G9</f>
        <v>0</v>
      </c>
      <c r="I9" s="673"/>
      <c r="J9" s="675">
        <f t="shared" si="3"/>
        <v>0</v>
      </c>
      <c r="K9" s="673">
        <f>'[2]Trim-O'!J9</f>
        <v>0</v>
      </c>
      <c r="L9" s="673"/>
      <c r="M9" s="773">
        <f t="shared" si="4"/>
        <v>0</v>
      </c>
      <c r="N9" s="688">
        <f t="shared" si="5"/>
        <v>0</v>
      </c>
      <c r="O9" s="689">
        <f t="shared" si="5"/>
        <v>0</v>
      </c>
      <c r="P9" s="690">
        <f t="shared" si="6"/>
        <v>0</v>
      </c>
      <c r="Q9" s="673">
        <f>'[2]Trim-O'!M9</f>
        <v>0</v>
      </c>
      <c r="R9" s="673"/>
      <c r="S9" s="675">
        <f t="shared" si="7"/>
        <v>0</v>
      </c>
      <c r="T9" s="673">
        <f>'[2]Trim-O'!P9</f>
        <v>0</v>
      </c>
      <c r="U9" s="673"/>
      <c r="V9" s="675">
        <f t="shared" si="8"/>
        <v>0</v>
      </c>
      <c r="W9" s="673">
        <f>'[2]Trim-O'!S9</f>
        <v>0</v>
      </c>
      <c r="X9" s="673"/>
      <c r="Y9" s="773">
        <f t="shared" si="9"/>
        <v>0</v>
      </c>
      <c r="Z9" s="688">
        <f t="shared" si="10"/>
        <v>0</v>
      </c>
      <c r="AA9" s="701">
        <f t="shared" si="10"/>
        <v>0</v>
      </c>
      <c r="AB9" s="690">
        <f t="shared" si="11"/>
        <v>0</v>
      </c>
      <c r="AC9" s="779">
        <f t="shared" si="12"/>
        <v>0</v>
      </c>
      <c r="AD9" s="776">
        <f t="shared" si="12"/>
        <v>0</v>
      </c>
      <c r="AE9" s="777">
        <f t="shared" si="13"/>
        <v>0</v>
      </c>
      <c r="AF9" s="672">
        <f>'[2]Trim-O'!Y9</f>
        <v>0</v>
      </c>
      <c r="AG9" s="673"/>
      <c r="AH9" s="674">
        <f t="shared" si="14"/>
        <v>0</v>
      </c>
      <c r="AI9" s="673">
        <f>'[2]Trim-O'!AB9</f>
        <v>0</v>
      </c>
      <c r="AJ9" s="673"/>
      <c r="AK9" s="675">
        <f t="shared" si="15"/>
        <v>0</v>
      </c>
      <c r="AL9" s="673">
        <f>'[2]Trim-O'!AE9</f>
        <v>0</v>
      </c>
      <c r="AM9" s="673"/>
      <c r="AN9" s="675">
        <f t="shared" si="16"/>
        <v>0</v>
      </c>
      <c r="AO9" s="688">
        <f t="shared" si="17"/>
        <v>0</v>
      </c>
      <c r="AP9" s="689">
        <f t="shared" si="17"/>
        <v>0</v>
      </c>
      <c r="AQ9" s="690">
        <f t="shared" si="18"/>
        <v>0</v>
      </c>
      <c r="AR9" s="673">
        <f>'[2]Trim-O'!AH9</f>
        <v>0</v>
      </c>
      <c r="AS9" s="673"/>
      <c r="AT9" s="674">
        <f t="shared" si="19"/>
        <v>0</v>
      </c>
      <c r="AU9" s="673">
        <f>'[2]Trim-O'!AK9</f>
        <v>0</v>
      </c>
      <c r="AV9" s="673"/>
      <c r="AW9" s="675">
        <f t="shared" si="20"/>
        <v>0</v>
      </c>
      <c r="AX9" s="673">
        <f>'[2]Trim-O'!AN9</f>
        <v>0</v>
      </c>
      <c r="AY9" s="673"/>
      <c r="AZ9" s="773">
        <f t="shared" si="21"/>
        <v>0</v>
      </c>
      <c r="BA9" s="688">
        <f t="shared" si="22"/>
        <v>0</v>
      </c>
      <c r="BB9" s="701">
        <f t="shared" si="22"/>
        <v>0</v>
      </c>
      <c r="BC9" s="706">
        <f t="shared" si="23"/>
        <v>0</v>
      </c>
      <c r="BD9" s="711">
        <f t="shared" si="0"/>
        <v>0</v>
      </c>
      <c r="BE9" s="715">
        <f t="shared" si="1"/>
        <v>0</v>
      </c>
      <c r="BF9" s="716">
        <f t="shared" si="24"/>
        <v>0</v>
      </c>
      <c r="BG9" s="717">
        <f t="shared" si="25"/>
        <v>0</v>
      </c>
      <c r="BH9" s="673">
        <f t="shared" si="26"/>
        <v>0</v>
      </c>
      <c r="BI9" s="677">
        <f t="shared" si="27"/>
        <v>0</v>
      </c>
      <c r="BJ9" s="541"/>
      <c r="BK9" s="380"/>
      <c r="BL9" s="374">
        <f>ROUND(VLOOKUP($B9,Test!$A$6:$K$58,8),0)/1000</f>
        <v>0</v>
      </c>
      <c r="BM9" s="380"/>
      <c r="BN9" s="415"/>
      <c r="BO9" s="415"/>
      <c r="BP9" s="380"/>
      <c r="BQ9" s="380"/>
      <c r="BR9" s="415"/>
      <c r="BS9" s="380"/>
      <c r="BT9" s="380"/>
      <c r="BU9" s="380"/>
      <c r="BV9" s="380"/>
      <c r="BW9" s="380"/>
      <c r="BX9" s="380"/>
      <c r="BY9" s="380"/>
      <c r="BZ9" s="380"/>
      <c r="CA9" s="380"/>
    </row>
    <row r="10" spans="1:83" s="383" customFormat="1" ht="33" customHeight="1">
      <c r="A10" s="388">
        <f t="shared" si="28"/>
        <v>4</v>
      </c>
      <c r="B10" s="389">
        <v>51299</v>
      </c>
      <c r="C10" s="537" t="s">
        <v>3</v>
      </c>
      <c r="D10" s="697" t="s">
        <v>254</v>
      </c>
      <c r="E10" s="672">
        <f>'[2]Trim-O'!D10</f>
        <v>0</v>
      </c>
      <c r="F10" s="673"/>
      <c r="G10" s="675">
        <f t="shared" si="2"/>
        <v>0</v>
      </c>
      <c r="H10" s="673">
        <f>'[2]Trim-O'!G10</f>
        <v>0</v>
      </c>
      <c r="I10" s="673"/>
      <c r="J10" s="675">
        <f t="shared" si="3"/>
        <v>0</v>
      </c>
      <c r="K10" s="673">
        <f>'[2]Trim-O'!J10</f>
        <v>0</v>
      </c>
      <c r="L10" s="673"/>
      <c r="M10" s="773">
        <f t="shared" si="4"/>
        <v>0</v>
      </c>
      <c r="N10" s="688">
        <f t="shared" si="5"/>
        <v>0</v>
      </c>
      <c r="O10" s="689">
        <f t="shared" si="5"/>
        <v>0</v>
      </c>
      <c r="P10" s="690">
        <f t="shared" si="6"/>
        <v>0</v>
      </c>
      <c r="Q10" s="673">
        <f>'[2]Trim-O'!M10</f>
        <v>0</v>
      </c>
      <c r="R10" s="673"/>
      <c r="S10" s="675">
        <f t="shared" si="7"/>
        <v>0</v>
      </c>
      <c r="T10" s="673">
        <f>'[2]Trim-O'!P10</f>
        <v>0</v>
      </c>
      <c r="U10" s="673"/>
      <c r="V10" s="675">
        <f t="shared" si="8"/>
        <v>0</v>
      </c>
      <c r="W10" s="673">
        <f>'[2]Trim-O'!S10</f>
        <v>0</v>
      </c>
      <c r="X10" s="673"/>
      <c r="Y10" s="773">
        <f t="shared" si="9"/>
        <v>0</v>
      </c>
      <c r="Z10" s="688">
        <f t="shared" si="10"/>
        <v>0</v>
      </c>
      <c r="AA10" s="701">
        <f t="shared" si="10"/>
        <v>0</v>
      </c>
      <c r="AB10" s="690">
        <f t="shared" si="11"/>
        <v>0</v>
      </c>
      <c r="AC10" s="779">
        <f t="shared" si="12"/>
        <v>0</v>
      </c>
      <c r="AD10" s="776">
        <f t="shared" si="12"/>
        <v>0</v>
      </c>
      <c r="AE10" s="777">
        <f t="shared" si="13"/>
        <v>0</v>
      </c>
      <c r="AF10" s="672">
        <f>'[2]Trim-O'!Y10</f>
        <v>0</v>
      </c>
      <c r="AG10" s="673"/>
      <c r="AH10" s="674">
        <f t="shared" si="14"/>
        <v>0</v>
      </c>
      <c r="AI10" s="673">
        <f>'[2]Trim-O'!AB10</f>
        <v>0</v>
      </c>
      <c r="AJ10" s="673"/>
      <c r="AK10" s="675">
        <f t="shared" si="15"/>
        <v>0</v>
      </c>
      <c r="AL10" s="673">
        <f>'[2]Trim-O'!AE10</f>
        <v>0</v>
      </c>
      <c r="AM10" s="673"/>
      <c r="AN10" s="675">
        <f t="shared" si="16"/>
        <v>0</v>
      </c>
      <c r="AO10" s="688">
        <f t="shared" si="17"/>
        <v>0</v>
      </c>
      <c r="AP10" s="689">
        <f t="shared" si="17"/>
        <v>0</v>
      </c>
      <c r="AQ10" s="690">
        <f t="shared" si="18"/>
        <v>0</v>
      </c>
      <c r="AR10" s="673">
        <f>'[2]Trim-O'!AH10</f>
        <v>0</v>
      </c>
      <c r="AS10" s="673"/>
      <c r="AT10" s="674">
        <f t="shared" si="19"/>
        <v>0</v>
      </c>
      <c r="AU10" s="673">
        <f>'[2]Trim-O'!AK10</f>
        <v>0</v>
      </c>
      <c r="AV10" s="673"/>
      <c r="AW10" s="675">
        <f t="shared" si="20"/>
        <v>0</v>
      </c>
      <c r="AX10" s="673">
        <f>'[2]Trim-O'!AN10</f>
        <v>0</v>
      </c>
      <c r="AY10" s="673"/>
      <c r="AZ10" s="773">
        <f t="shared" si="21"/>
        <v>0</v>
      </c>
      <c r="BA10" s="688">
        <f t="shared" si="22"/>
        <v>0</v>
      </c>
      <c r="BB10" s="701">
        <f t="shared" si="22"/>
        <v>0</v>
      </c>
      <c r="BC10" s="706">
        <f t="shared" si="23"/>
        <v>0</v>
      </c>
      <c r="BD10" s="711">
        <f t="shared" si="0"/>
        <v>0</v>
      </c>
      <c r="BE10" s="715">
        <f t="shared" si="1"/>
        <v>0</v>
      </c>
      <c r="BF10" s="716">
        <f t="shared" si="24"/>
        <v>0</v>
      </c>
      <c r="BG10" s="717">
        <f t="shared" si="25"/>
        <v>0</v>
      </c>
      <c r="BH10" s="673">
        <f t="shared" si="26"/>
        <v>0</v>
      </c>
      <c r="BI10" s="677">
        <f t="shared" si="27"/>
        <v>0</v>
      </c>
      <c r="BJ10" s="541"/>
      <c r="BK10" s="380"/>
      <c r="BL10" s="374">
        <f>ROUND(VLOOKUP($B10,Test!$A$6:$K$58,8),0)/1000</f>
        <v>0</v>
      </c>
      <c r="BM10" s="380"/>
      <c r="BN10" s="415"/>
      <c r="BO10" s="415"/>
      <c r="BP10" s="380"/>
      <c r="BQ10" s="380"/>
      <c r="BR10" s="415"/>
      <c r="BS10" s="380"/>
      <c r="BT10" s="380"/>
      <c r="BU10" s="380"/>
      <c r="BV10" s="380"/>
      <c r="BW10" s="380"/>
      <c r="BX10" s="380"/>
      <c r="BY10" s="380"/>
      <c r="BZ10" s="380"/>
      <c r="CA10" s="380"/>
    </row>
    <row r="11" spans="1:83" s="383" customFormat="1" ht="33" customHeight="1">
      <c r="A11" s="388">
        <f t="shared" si="28"/>
        <v>5</v>
      </c>
      <c r="B11" s="384">
        <v>51301</v>
      </c>
      <c r="C11" s="536" t="s">
        <v>4</v>
      </c>
      <c r="D11" s="697" t="s">
        <v>255</v>
      </c>
      <c r="E11" s="672">
        <f>'[2]Trim-O'!D11</f>
        <v>0</v>
      </c>
      <c r="F11" s="673"/>
      <c r="G11" s="675">
        <f t="shared" si="2"/>
        <v>0</v>
      </c>
      <c r="H11" s="673">
        <f>'[2]Trim-O'!G11</f>
        <v>0</v>
      </c>
      <c r="I11" s="673"/>
      <c r="J11" s="675">
        <f t="shared" si="3"/>
        <v>0</v>
      </c>
      <c r="K11" s="673">
        <f>'[2]Trim-O'!J11</f>
        <v>0</v>
      </c>
      <c r="L11" s="673"/>
      <c r="M11" s="773">
        <f t="shared" si="4"/>
        <v>0</v>
      </c>
      <c r="N11" s="688">
        <f t="shared" si="5"/>
        <v>0</v>
      </c>
      <c r="O11" s="689">
        <f t="shared" si="5"/>
        <v>0</v>
      </c>
      <c r="P11" s="690">
        <f t="shared" si="6"/>
        <v>0</v>
      </c>
      <c r="Q11" s="673">
        <f>'[2]Trim-O'!M11</f>
        <v>0</v>
      </c>
      <c r="R11" s="673"/>
      <c r="S11" s="675">
        <f t="shared" si="7"/>
        <v>0</v>
      </c>
      <c r="T11" s="673">
        <f>'[2]Trim-O'!P11</f>
        <v>0</v>
      </c>
      <c r="U11" s="673"/>
      <c r="V11" s="675">
        <f t="shared" si="8"/>
        <v>0</v>
      </c>
      <c r="W11" s="673">
        <f>'[2]Trim-O'!S11</f>
        <v>0</v>
      </c>
      <c r="X11" s="673"/>
      <c r="Y11" s="773">
        <f t="shared" si="9"/>
        <v>0</v>
      </c>
      <c r="Z11" s="688">
        <f t="shared" si="10"/>
        <v>0</v>
      </c>
      <c r="AA11" s="701">
        <f t="shared" si="10"/>
        <v>0</v>
      </c>
      <c r="AB11" s="690">
        <f t="shared" si="11"/>
        <v>0</v>
      </c>
      <c r="AC11" s="779">
        <f t="shared" si="12"/>
        <v>0</v>
      </c>
      <c r="AD11" s="776">
        <f t="shared" si="12"/>
        <v>0</v>
      </c>
      <c r="AE11" s="777">
        <f t="shared" si="13"/>
        <v>0</v>
      </c>
      <c r="AF11" s="672">
        <f>'[2]Trim-O'!Y11</f>
        <v>0</v>
      </c>
      <c r="AG11" s="673"/>
      <c r="AH11" s="674">
        <f t="shared" si="14"/>
        <v>0</v>
      </c>
      <c r="AI11" s="673">
        <f>'[2]Trim-O'!AB11</f>
        <v>0</v>
      </c>
      <c r="AJ11" s="673"/>
      <c r="AK11" s="675">
        <f t="shared" si="15"/>
        <v>0</v>
      </c>
      <c r="AL11" s="673">
        <f>'[2]Trim-O'!AE11</f>
        <v>0</v>
      </c>
      <c r="AM11" s="673"/>
      <c r="AN11" s="675">
        <f t="shared" si="16"/>
        <v>0</v>
      </c>
      <c r="AO11" s="688">
        <f t="shared" si="17"/>
        <v>0</v>
      </c>
      <c r="AP11" s="689">
        <f t="shared" si="17"/>
        <v>0</v>
      </c>
      <c r="AQ11" s="690">
        <f t="shared" si="18"/>
        <v>0</v>
      </c>
      <c r="AR11" s="673">
        <f>'[2]Trim-O'!AH11</f>
        <v>0</v>
      </c>
      <c r="AS11" s="673"/>
      <c r="AT11" s="674">
        <f t="shared" si="19"/>
        <v>0</v>
      </c>
      <c r="AU11" s="673">
        <f>'[2]Trim-O'!AK11</f>
        <v>0</v>
      </c>
      <c r="AV11" s="673"/>
      <c r="AW11" s="675">
        <f t="shared" si="20"/>
        <v>0</v>
      </c>
      <c r="AX11" s="673">
        <f>'[2]Trim-O'!AN11</f>
        <v>0</v>
      </c>
      <c r="AY11" s="673"/>
      <c r="AZ11" s="773">
        <f t="shared" si="21"/>
        <v>0</v>
      </c>
      <c r="BA11" s="688">
        <f t="shared" si="22"/>
        <v>0</v>
      </c>
      <c r="BB11" s="701">
        <f t="shared" si="22"/>
        <v>0</v>
      </c>
      <c r="BC11" s="706">
        <f t="shared" si="23"/>
        <v>0</v>
      </c>
      <c r="BD11" s="711">
        <f t="shared" si="0"/>
        <v>0</v>
      </c>
      <c r="BE11" s="715">
        <f t="shared" si="1"/>
        <v>0</v>
      </c>
      <c r="BF11" s="716">
        <f t="shared" si="24"/>
        <v>0</v>
      </c>
      <c r="BG11" s="717">
        <f t="shared" si="25"/>
        <v>0</v>
      </c>
      <c r="BH11" s="673">
        <f t="shared" si="26"/>
        <v>0</v>
      </c>
      <c r="BI11" s="677">
        <f t="shared" si="27"/>
        <v>0</v>
      </c>
      <c r="BJ11" s="541"/>
      <c r="BK11" s="380"/>
      <c r="BL11" s="374">
        <f>ROUND(VLOOKUP($B11,Test!$A$6:$K$58,8),0)/1000</f>
        <v>0</v>
      </c>
      <c r="BM11" s="380"/>
      <c r="BN11" s="415"/>
      <c r="BO11" s="415"/>
      <c r="BP11" s="380"/>
      <c r="BQ11" s="380"/>
      <c r="BR11" s="415"/>
      <c r="BS11" s="380"/>
      <c r="BT11" s="380"/>
      <c r="BU11" s="380"/>
      <c r="BV11" s="380"/>
      <c r="BW11" s="380"/>
      <c r="BX11" s="380"/>
      <c r="BY11" s="380"/>
      <c r="BZ11" s="380"/>
      <c r="CA11" s="380"/>
    </row>
    <row r="12" spans="1:83" s="383" customFormat="1" ht="33" customHeight="1">
      <c r="A12" s="388">
        <f t="shared" si="28"/>
        <v>6</v>
      </c>
      <c r="B12" s="384">
        <v>51302</v>
      </c>
      <c r="C12" s="536" t="s">
        <v>5</v>
      </c>
      <c r="D12" s="697" t="s">
        <v>256</v>
      </c>
      <c r="E12" s="672">
        <f>'[2]Trim-O'!D12</f>
        <v>1756</v>
      </c>
      <c r="F12" s="673">
        <v>1756</v>
      </c>
      <c r="G12" s="675">
        <f t="shared" si="2"/>
        <v>0</v>
      </c>
      <c r="H12" s="673">
        <f>'[2]Trim-O'!G12</f>
        <v>1642.54</v>
      </c>
      <c r="I12" s="673">
        <v>1642.54</v>
      </c>
      <c r="J12" s="675">
        <f t="shared" si="3"/>
        <v>0</v>
      </c>
      <c r="K12" s="673">
        <f>'[2]Trim-O'!J12</f>
        <v>1756</v>
      </c>
      <c r="L12" s="673">
        <v>1018.84</v>
      </c>
      <c r="M12" s="773">
        <f t="shared" si="4"/>
        <v>737.16</v>
      </c>
      <c r="N12" s="688">
        <f t="shared" si="5"/>
        <v>5154.54</v>
      </c>
      <c r="O12" s="689">
        <f t="shared" si="5"/>
        <v>4417.38</v>
      </c>
      <c r="P12" s="690">
        <f t="shared" si="6"/>
        <v>737.15999999999985</v>
      </c>
      <c r="Q12" s="673">
        <f>'[2]Trim-O'!M12</f>
        <v>1718</v>
      </c>
      <c r="R12" s="673">
        <v>1718</v>
      </c>
      <c r="S12" s="675">
        <f t="shared" si="7"/>
        <v>0</v>
      </c>
      <c r="T12" s="673">
        <f>'[2]Trim-O'!P12</f>
        <v>1775.8000000000002</v>
      </c>
      <c r="U12" s="673"/>
      <c r="V12" s="675">
        <f t="shared" si="8"/>
        <v>1775.8000000000002</v>
      </c>
      <c r="W12" s="673">
        <f>'[2]Trim-O'!S12</f>
        <v>1718</v>
      </c>
      <c r="X12" s="673"/>
      <c r="Y12" s="773">
        <f t="shared" si="9"/>
        <v>1718</v>
      </c>
      <c r="Z12" s="688">
        <f t="shared" si="10"/>
        <v>5211.8</v>
      </c>
      <c r="AA12" s="701">
        <f t="shared" si="10"/>
        <v>1718</v>
      </c>
      <c r="AB12" s="690">
        <f t="shared" si="11"/>
        <v>3493.8</v>
      </c>
      <c r="AC12" s="779">
        <f t="shared" si="12"/>
        <v>10366.34</v>
      </c>
      <c r="AD12" s="776">
        <f t="shared" si="12"/>
        <v>6135.38</v>
      </c>
      <c r="AE12" s="777">
        <f t="shared" si="13"/>
        <v>4230.96</v>
      </c>
      <c r="AF12" s="672">
        <f>'[2]Trim-O'!Y12</f>
        <v>1775</v>
      </c>
      <c r="AG12" s="673"/>
      <c r="AH12" s="674">
        <f t="shared" si="14"/>
        <v>1775</v>
      </c>
      <c r="AI12" s="673">
        <f>'[2]Trim-O'!AB12</f>
        <v>1775</v>
      </c>
      <c r="AJ12" s="673"/>
      <c r="AK12" s="675">
        <f t="shared" si="15"/>
        <v>1775</v>
      </c>
      <c r="AL12" s="673">
        <f>'[2]Trim-O'!AE12</f>
        <v>1719.08</v>
      </c>
      <c r="AM12" s="673"/>
      <c r="AN12" s="675">
        <f t="shared" si="16"/>
        <v>1719.08</v>
      </c>
      <c r="AO12" s="688">
        <f t="shared" si="17"/>
        <v>5269.08</v>
      </c>
      <c r="AP12" s="689">
        <f t="shared" si="17"/>
        <v>0</v>
      </c>
      <c r="AQ12" s="690">
        <f t="shared" si="18"/>
        <v>5269.08</v>
      </c>
      <c r="AR12" s="673">
        <f>'[2]Trim-O'!AH12</f>
        <v>1775</v>
      </c>
      <c r="AS12" s="673"/>
      <c r="AT12" s="674">
        <f t="shared" si="19"/>
        <v>1775</v>
      </c>
      <c r="AU12" s="673">
        <f>'[2]Trim-O'!AK12</f>
        <v>1718.9899999999998</v>
      </c>
      <c r="AV12" s="673"/>
      <c r="AW12" s="675">
        <f t="shared" si="20"/>
        <v>1718.9899999999998</v>
      </c>
      <c r="AX12" s="673">
        <f>'[2]Trim-O'!AN12</f>
        <v>1775</v>
      </c>
      <c r="AY12" s="673"/>
      <c r="AZ12" s="773">
        <f t="shared" si="21"/>
        <v>1775</v>
      </c>
      <c r="BA12" s="688">
        <f t="shared" si="22"/>
        <v>5268.99</v>
      </c>
      <c r="BB12" s="701">
        <f t="shared" si="22"/>
        <v>0</v>
      </c>
      <c r="BC12" s="706">
        <f t="shared" si="23"/>
        <v>5268.99</v>
      </c>
      <c r="BD12" s="711">
        <f t="shared" si="0"/>
        <v>10538.07</v>
      </c>
      <c r="BE12" s="715">
        <f t="shared" si="1"/>
        <v>0</v>
      </c>
      <c r="BF12" s="716">
        <f t="shared" si="24"/>
        <v>10538.07</v>
      </c>
      <c r="BG12" s="717">
        <f t="shared" si="25"/>
        <v>20904.41</v>
      </c>
      <c r="BH12" s="673">
        <f t="shared" si="26"/>
        <v>6135.38</v>
      </c>
      <c r="BI12" s="677">
        <f t="shared" si="27"/>
        <v>14769.029999999999</v>
      </c>
      <c r="BJ12" s="541"/>
      <c r="BK12" s="380"/>
      <c r="BL12" s="374">
        <f>ROUND(VLOOKUP($B12,Test!$A$6:$K$58,8),0)/1000</f>
        <v>2.0139999999999998</v>
      </c>
      <c r="BM12" s="380"/>
      <c r="BN12" s="415"/>
      <c r="BO12" s="415"/>
      <c r="BP12" s="380"/>
      <c r="BQ12" s="380"/>
      <c r="BR12" s="415"/>
      <c r="BS12" s="380"/>
      <c r="BT12" s="380"/>
      <c r="BU12" s="380"/>
      <c r="BV12" s="380"/>
      <c r="BW12" s="380"/>
      <c r="BX12" s="380"/>
      <c r="BY12" s="380"/>
      <c r="BZ12" s="380"/>
      <c r="CA12" s="380"/>
    </row>
    <row r="13" spans="1:83" s="383" customFormat="1" ht="33" customHeight="1">
      <c r="A13" s="388">
        <f t="shared" si="28"/>
        <v>7</v>
      </c>
      <c r="B13" s="384">
        <v>51306</v>
      </c>
      <c r="C13" s="536" t="s">
        <v>6</v>
      </c>
      <c r="D13" s="697" t="s">
        <v>257</v>
      </c>
      <c r="E13" s="672">
        <f>'[2]Trim-O'!D13</f>
        <v>0</v>
      </c>
      <c r="F13" s="673"/>
      <c r="G13" s="675">
        <f t="shared" si="2"/>
        <v>0</v>
      </c>
      <c r="H13" s="673">
        <f>'[2]Trim-O'!G13</f>
        <v>0</v>
      </c>
      <c r="I13" s="673"/>
      <c r="J13" s="675">
        <f t="shared" si="3"/>
        <v>0</v>
      </c>
      <c r="K13" s="673">
        <f>'[2]Trim-O'!J13</f>
        <v>0</v>
      </c>
      <c r="L13" s="673"/>
      <c r="M13" s="773">
        <f t="shared" si="4"/>
        <v>0</v>
      </c>
      <c r="N13" s="688">
        <f t="shared" si="5"/>
        <v>0</v>
      </c>
      <c r="O13" s="689">
        <f t="shared" si="5"/>
        <v>0</v>
      </c>
      <c r="P13" s="690">
        <f t="shared" si="6"/>
        <v>0</v>
      </c>
      <c r="Q13" s="673">
        <f>'[2]Trim-O'!M13</f>
        <v>0</v>
      </c>
      <c r="R13" s="673"/>
      <c r="S13" s="675">
        <f t="shared" si="7"/>
        <v>0</v>
      </c>
      <c r="T13" s="673">
        <f>'[2]Trim-O'!P13</f>
        <v>0</v>
      </c>
      <c r="U13" s="673"/>
      <c r="V13" s="675">
        <f t="shared" si="8"/>
        <v>0</v>
      </c>
      <c r="W13" s="673">
        <f>'[2]Trim-O'!S13</f>
        <v>0</v>
      </c>
      <c r="X13" s="673"/>
      <c r="Y13" s="773">
        <f t="shared" si="9"/>
        <v>0</v>
      </c>
      <c r="Z13" s="688">
        <f t="shared" si="10"/>
        <v>0</v>
      </c>
      <c r="AA13" s="701">
        <f t="shared" si="10"/>
        <v>0</v>
      </c>
      <c r="AB13" s="690">
        <f t="shared" si="11"/>
        <v>0</v>
      </c>
      <c r="AC13" s="779">
        <f t="shared" si="12"/>
        <v>0</v>
      </c>
      <c r="AD13" s="776">
        <f t="shared" si="12"/>
        <v>0</v>
      </c>
      <c r="AE13" s="777">
        <f t="shared" si="13"/>
        <v>0</v>
      </c>
      <c r="AF13" s="672">
        <f>'[2]Trim-O'!Y13</f>
        <v>0</v>
      </c>
      <c r="AG13" s="673"/>
      <c r="AH13" s="674">
        <f t="shared" si="14"/>
        <v>0</v>
      </c>
      <c r="AI13" s="673">
        <f>'[2]Trim-O'!AB13</f>
        <v>0</v>
      </c>
      <c r="AJ13" s="673"/>
      <c r="AK13" s="675">
        <f t="shared" si="15"/>
        <v>0</v>
      </c>
      <c r="AL13" s="673">
        <f>'[2]Trim-O'!AE13</f>
        <v>0</v>
      </c>
      <c r="AM13" s="673"/>
      <c r="AN13" s="675">
        <f t="shared" si="16"/>
        <v>0</v>
      </c>
      <c r="AO13" s="688">
        <f t="shared" si="17"/>
        <v>0</v>
      </c>
      <c r="AP13" s="689">
        <f t="shared" si="17"/>
        <v>0</v>
      </c>
      <c r="AQ13" s="690">
        <f t="shared" si="18"/>
        <v>0</v>
      </c>
      <c r="AR13" s="673">
        <f>'[2]Trim-O'!AH13</f>
        <v>0</v>
      </c>
      <c r="AS13" s="673"/>
      <c r="AT13" s="674">
        <f t="shared" si="19"/>
        <v>0</v>
      </c>
      <c r="AU13" s="673">
        <f>'[2]Trim-O'!AK13</f>
        <v>0</v>
      </c>
      <c r="AV13" s="673"/>
      <c r="AW13" s="675">
        <f t="shared" si="20"/>
        <v>0</v>
      </c>
      <c r="AX13" s="673">
        <f>'[2]Trim-O'!AN13</f>
        <v>0</v>
      </c>
      <c r="AY13" s="673"/>
      <c r="AZ13" s="773">
        <f t="shared" si="21"/>
        <v>0</v>
      </c>
      <c r="BA13" s="688">
        <f t="shared" si="22"/>
        <v>0</v>
      </c>
      <c r="BB13" s="701">
        <f t="shared" si="22"/>
        <v>0</v>
      </c>
      <c r="BC13" s="706">
        <f t="shared" si="23"/>
        <v>0</v>
      </c>
      <c r="BD13" s="711">
        <f t="shared" si="0"/>
        <v>0</v>
      </c>
      <c r="BE13" s="715">
        <f t="shared" si="1"/>
        <v>0</v>
      </c>
      <c r="BF13" s="716">
        <f t="shared" si="24"/>
        <v>0</v>
      </c>
      <c r="BG13" s="717">
        <f t="shared" si="25"/>
        <v>0</v>
      </c>
      <c r="BH13" s="673">
        <f t="shared" si="26"/>
        <v>0</v>
      </c>
      <c r="BI13" s="677">
        <f t="shared" si="27"/>
        <v>0</v>
      </c>
      <c r="BJ13" s="541"/>
      <c r="BK13" s="380"/>
      <c r="BL13" s="374">
        <f>ROUND(VLOOKUP($B13,Test!$A$6:$K$58,8),0)/1000</f>
        <v>0</v>
      </c>
      <c r="BM13" s="380"/>
      <c r="BN13" s="415"/>
      <c r="BO13" s="415"/>
      <c r="BP13" s="380"/>
      <c r="BQ13" s="380"/>
      <c r="BR13" s="415"/>
      <c r="BS13" s="380"/>
      <c r="BT13" s="380"/>
      <c r="BU13" s="380"/>
      <c r="BV13" s="380"/>
      <c r="BW13" s="380"/>
      <c r="BX13" s="380"/>
      <c r="BY13" s="380"/>
      <c r="BZ13" s="380"/>
      <c r="CA13" s="380"/>
    </row>
    <row r="14" spans="1:83" s="383" customFormat="1" ht="33" customHeight="1">
      <c r="A14" s="388">
        <f t="shared" si="28"/>
        <v>8</v>
      </c>
      <c r="B14" s="384">
        <v>51307</v>
      </c>
      <c r="C14" s="536" t="s">
        <v>7</v>
      </c>
      <c r="D14" s="697" t="s">
        <v>258</v>
      </c>
      <c r="E14" s="672">
        <f>'[2]Trim-O'!D14</f>
        <v>2000</v>
      </c>
      <c r="F14" s="673"/>
      <c r="G14" s="675">
        <f t="shared" si="2"/>
        <v>2000</v>
      </c>
      <c r="H14" s="673">
        <f>'[2]Trim-O'!G14</f>
        <v>11500</v>
      </c>
      <c r="I14" s="673"/>
      <c r="J14" s="675">
        <f t="shared" si="3"/>
        <v>11500</v>
      </c>
      <c r="K14" s="673">
        <f>'[2]Trim-O'!J14</f>
        <v>14100</v>
      </c>
      <c r="L14" s="673"/>
      <c r="M14" s="773">
        <f t="shared" si="4"/>
        <v>14100</v>
      </c>
      <c r="N14" s="688">
        <f t="shared" si="5"/>
        <v>27600</v>
      </c>
      <c r="O14" s="689">
        <f t="shared" si="5"/>
        <v>0</v>
      </c>
      <c r="P14" s="690">
        <f t="shared" si="6"/>
        <v>27600</v>
      </c>
      <c r="Q14" s="673">
        <f>'[2]Trim-O'!M14</f>
        <v>29300</v>
      </c>
      <c r="R14" s="673"/>
      <c r="S14" s="675">
        <f t="shared" si="7"/>
        <v>29300</v>
      </c>
      <c r="T14" s="673">
        <f>'[2]Trim-O'!P14</f>
        <v>15300</v>
      </c>
      <c r="U14" s="673"/>
      <c r="V14" s="675">
        <f t="shared" si="8"/>
        <v>15300</v>
      </c>
      <c r="W14" s="673">
        <f>'[2]Trim-O'!S14</f>
        <v>14400</v>
      </c>
      <c r="X14" s="673"/>
      <c r="Y14" s="773">
        <f t="shared" si="9"/>
        <v>14400</v>
      </c>
      <c r="Z14" s="688">
        <f t="shared" si="10"/>
        <v>59000</v>
      </c>
      <c r="AA14" s="701">
        <f t="shared" si="10"/>
        <v>0</v>
      </c>
      <c r="AB14" s="690">
        <f t="shared" si="11"/>
        <v>59000</v>
      </c>
      <c r="AC14" s="779">
        <f t="shared" si="12"/>
        <v>86600</v>
      </c>
      <c r="AD14" s="776">
        <f t="shared" si="12"/>
        <v>0</v>
      </c>
      <c r="AE14" s="777">
        <f t="shared" si="13"/>
        <v>86600</v>
      </c>
      <c r="AF14" s="672">
        <f>'[2]Trim-O'!Y14</f>
        <v>13000</v>
      </c>
      <c r="AG14" s="673"/>
      <c r="AH14" s="674">
        <f t="shared" si="14"/>
        <v>13000</v>
      </c>
      <c r="AI14" s="673">
        <f>'[2]Trim-O'!AB14</f>
        <v>27400</v>
      </c>
      <c r="AJ14" s="673"/>
      <c r="AK14" s="675">
        <f t="shared" si="15"/>
        <v>27400</v>
      </c>
      <c r="AL14" s="673">
        <f>'[2]Trim-O'!AE14</f>
        <v>16100</v>
      </c>
      <c r="AM14" s="673"/>
      <c r="AN14" s="675">
        <f t="shared" si="16"/>
        <v>16100</v>
      </c>
      <c r="AO14" s="688">
        <f t="shared" si="17"/>
        <v>56500</v>
      </c>
      <c r="AP14" s="689">
        <f t="shared" si="17"/>
        <v>0</v>
      </c>
      <c r="AQ14" s="690">
        <f t="shared" si="18"/>
        <v>56500</v>
      </c>
      <c r="AR14" s="673">
        <f>'[2]Trim-O'!AH14</f>
        <v>12900</v>
      </c>
      <c r="AS14" s="673"/>
      <c r="AT14" s="674">
        <f t="shared" si="19"/>
        <v>12900</v>
      </c>
      <c r="AU14" s="673">
        <f>'[2]Trim-O'!AK14</f>
        <v>15300</v>
      </c>
      <c r="AV14" s="673"/>
      <c r="AW14" s="675">
        <f t="shared" si="20"/>
        <v>15300</v>
      </c>
      <c r="AX14" s="673">
        <f>'[2]Trim-O'!AN14</f>
        <v>3700</v>
      </c>
      <c r="AY14" s="673"/>
      <c r="AZ14" s="773">
        <f t="shared" si="21"/>
        <v>3700</v>
      </c>
      <c r="BA14" s="688">
        <f t="shared" si="22"/>
        <v>31900</v>
      </c>
      <c r="BB14" s="701">
        <f t="shared" si="22"/>
        <v>0</v>
      </c>
      <c r="BC14" s="706">
        <f t="shared" si="23"/>
        <v>31900</v>
      </c>
      <c r="BD14" s="711">
        <f t="shared" si="0"/>
        <v>88400</v>
      </c>
      <c r="BE14" s="715">
        <f t="shared" si="1"/>
        <v>0</v>
      </c>
      <c r="BF14" s="716">
        <f t="shared" si="24"/>
        <v>88400</v>
      </c>
      <c r="BG14" s="717">
        <f t="shared" si="25"/>
        <v>175000</v>
      </c>
      <c r="BH14" s="673">
        <f t="shared" si="26"/>
        <v>0</v>
      </c>
      <c r="BI14" s="677">
        <f t="shared" si="27"/>
        <v>175000</v>
      </c>
      <c r="BJ14" s="541"/>
      <c r="BK14" s="380"/>
      <c r="BL14" s="374">
        <f>ROUND(VLOOKUP($B14,Test!$A$6:$K$58,8),0)/1000</f>
        <v>-7.0449999999999999</v>
      </c>
      <c r="BM14" s="380"/>
      <c r="BN14" s="415"/>
      <c r="BO14" s="415"/>
      <c r="BP14" s="380"/>
      <c r="BQ14" s="380"/>
      <c r="BR14" s="415"/>
      <c r="BS14" s="380"/>
      <c r="BT14" s="380"/>
      <c r="BU14" s="380"/>
      <c r="BV14" s="380"/>
      <c r="BW14" s="380"/>
      <c r="BX14" s="380"/>
      <c r="BY14" s="380"/>
      <c r="BZ14" s="380"/>
      <c r="CA14" s="380"/>
    </row>
    <row r="15" spans="1:83" s="383" customFormat="1" ht="33" customHeight="1">
      <c r="A15" s="388">
        <f t="shared" si="28"/>
        <v>9</v>
      </c>
      <c r="B15" s="384">
        <v>51308</v>
      </c>
      <c r="C15" s="536" t="s">
        <v>8</v>
      </c>
      <c r="D15" s="697" t="s">
        <v>259</v>
      </c>
      <c r="E15" s="672">
        <f>'[2]Trim-O'!D15</f>
        <v>0</v>
      </c>
      <c r="F15" s="673"/>
      <c r="G15" s="675">
        <f t="shared" si="2"/>
        <v>0</v>
      </c>
      <c r="H15" s="673">
        <f>'[2]Trim-O'!G15</f>
        <v>0</v>
      </c>
      <c r="I15" s="673"/>
      <c r="J15" s="675">
        <f t="shared" si="3"/>
        <v>0</v>
      </c>
      <c r="K15" s="673">
        <f>'[2]Trim-O'!J15</f>
        <v>0</v>
      </c>
      <c r="L15" s="673"/>
      <c r="M15" s="773">
        <f t="shared" si="4"/>
        <v>0</v>
      </c>
      <c r="N15" s="688">
        <f t="shared" si="5"/>
        <v>0</v>
      </c>
      <c r="O15" s="689">
        <f t="shared" si="5"/>
        <v>0</v>
      </c>
      <c r="P15" s="690">
        <f t="shared" si="6"/>
        <v>0</v>
      </c>
      <c r="Q15" s="673">
        <f>'[2]Trim-O'!M15</f>
        <v>0</v>
      </c>
      <c r="R15" s="673"/>
      <c r="S15" s="675">
        <f t="shared" si="7"/>
        <v>0</v>
      </c>
      <c r="T15" s="673">
        <f>'[2]Trim-O'!P15</f>
        <v>0</v>
      </c>
      <c r="U15" s="673"/>
      <c r="V15" s="675">
        <f t="shared" si="8"/>
        <v>0</v>
      </c>
      <c r="W15" s="673">
        <f>'[2]Trim-O'!S15</f>
        <v>0</v>
      </c>
      <c r="X15" s="673"/>
      <c r="Y15" s="773">
        <f t="shared" si="9"/>
        <v>0</v>
      </c>
      <c r="Z15" s="688">
        <f t="shared" si="10"/>
        <v>0</v>
      </c>
      <c r="AA15" s="701">
        <f t="shared" si="10"/>
        <v>0</v>
      </c>
      <c r="AB15" s="690">
        <f t="shared" si="11"/>
        <v>0</v>
      </c>
      <c r="AC15" s="779">
        <f t="shared" si="12"/>
        <v>0</v>
      </c>
      <c r="AD15" s="776">
        <f t="shared" si="12"/>
        <v>0</v>
      </c>
      <c r="AE15" s="777">
        <f t="shared" si="13"/>
        <v>0</v>
      </c>
      <c r="AF15" s="672">
        <f>'[2]Trim-O'!Y15</f>
        <v>0</v>
      </c>
      <c r="AG15" s="673"/>
      <c r="AH15" s="674">
        <f t="shared" si="14"/>
        <v>0</v>
      </c>
      <c r="AI15" s="673">
        <f>'[2]Trim-O'!AB15</f>
        <v>0</v>
      </c>
      <c r="AJ15" s="673"/>
      <c r="AK15" s="675">
        <f t="shared" si="15"/>
        <v>0</v>
      </c>
      <c r="AL15" s="673">
        <f>'[2]Trim-O'!AE15</f>
        <v>0</v>
      </c>
      <c r="AM15" s="673"/>
      <c r="AN15" s="675">
        <f t="shared" si="16"/>
        <v>0</v>
      </c>
      <c r="AO15" s="688">
        <f t="shared" si="17"/>
        <v>0</v>
      </c>
      <c r="AP15" s="689">
        <f t="shared" si="17"/>
        <v>0</v>
      </c>
      <c r="AQ15" s="690">
        <f t="shared" si="18"/>
        <v>0</v>
      </c>
      <c r="AR15" s="673">
        <f>'[2]Trim-O'!AH15</f>
        <v>0</v>
      </c>
      <c r="AS15" s="673"/>
      <c r="AT15" s="674">
        <f t="shared" si="19"/>
        <v>0</v>
      </c>
      <c r="AU15" s="673">
        <f>'[2]Trim-O'!AK15</f>
        <v>0</v>
      </c>
      <c r="AV15" s="673"/>
      <c r="AW15" s="675">
        <f t="shared" si="20"/>
        <v>0</v>
      </c>
      <c r="AX15" s="673">
        <f>'[2]Trim-O'!AN15</f>
        <v>0</v>
      </c>
      <c r="AY15" s="673"/>
      <c r="AZ15" s="773">
        <f t="shared" si="21"/>
        <v>0</v>
      </c>
      <c r="BA15" s="688">
        <f t="shared" si="22"/>
        <v>0</v>
      </c>
      <c r="BB15" s="701">
        <f t="shared" si="22"/>
        <v>0</v>
      </c>
      <c r="BC15" s="706">
        <f t="shared" si="23"/>
        <v>0</v>
      </c>
      <c r="BD15" s="711">
        <f t="shared" si="0"/>
        <v>0</v>
      </c>
      <c r="BE15" s="715">
        <f t="shared" si="1"/>
        <v>0</v>
      </c>
      <c r="BF15" s="716">
        <f t="shared" si="24"/>
        <v>0</v>
      </c>
      <c r="BG15" s="717">
        <f t="shared" si="25"/>
        <v>0</v>
      </c>
      <c r="BH15" s="673">
        <f t="shared" si="26"/>
        <v>0</v>
      </c>
      <c r="BI15" s="677">
        <f t="shared" si="27"/>
        <v>0</v>
      </c>
      <c r="BJ15" s="541"/>
      <c r="BK15" s="380"/>
      <c r="BL15" s="374">
        <f>ROUND(VLOOKUP($B15,Test!$A$6:$K$58,8),0)/1000</f>
        <v>0</v>
      </c>
      <c r="BM15" s="380"/>
      <c r="BN15" s="415"/>
      <c r="BO15" s="415"/>
      <c r="BP15" s="380"/>
      <c r="BQ15" s="380"/>
      <c r="BR15" s="415"/>
      <c r="BS15" s="380"/>
      <c r="BT15" s="380"/>
      <c r="BU15" s="380"/>
      <c r="BV15" s="380"/>
      <c r="BW15" s="380"/>
      <c r="BX15" s="380"/>
      <c r="BY15" s="380"/>
      <c r="BZ15" s="380"/>
      <c r="CA15" s="380"/>
    </row>
    <row r="16" spans="1:83" s="383" customFormat="1" ht="33" customHeight="1">
      <c r="A16" s="388">
        <f t="shared" si="28"/>
        <v>10</v>
      </c>
      <c r="B16" s="384">
        <v>51309</v>
      </c>
      <c r="C16" s="536" t="s">
        <v>9</v>
      </c>
      <c r="D16" s="697" t="s">
        <v>260</v>
      </c>
      <c r="E16" s="672">
        <f>'[2]Trim-O'!D16</f>
        <v>0</v>
      </c>
      <c r="F16" s="673"/>
      <c r="G16" s="675">
        <f t="shared" si="2"/>
        <v>0</v>
      </c>
      <c r="H16" s="673">
        <f>'[2]Trim-O'!G16</f>
        <v>0</v>
      </c>
      <c r="I16" s="673"/>
      <c r="J16" s="675">
        <f t="shared" si="3"/>
        <v>0</v>
      </c>
      <c r="K16" s="673">
        <f>'[2]Trim-O'!J16</f>
        <v>0</v>
      </c>
      <c r="L16" s="673"/>
      <c r="M16" s="773">
        <f t="shared" si="4"/>
        <v>0</v>
      </c>
      <c r="N16" s="688">
        <f t="shared" si="5"/>
        <v>0</v>
      </c>
      <c r="O16" s="689">
        <f t="shared" si="5"/>
        <v>0</v>
      </c>
      <c r="P16" s="690">
        <f t="shared" si="6"/>
        <v>0</v>
      </c>
      <c r="Q16" s="673">
        <f>'[2]Trim-O'!M16</f>
        <v>0</v>
      </c>
      <c r="R16" s="673"/>
      <c r="S16" s="675">
        <f t="shared" si="7"/>
        <v>0</v>
      </c>
      <c r="T16" s="673">
        <f>'[2]Trim-O'!P16</f>
        <v>0</v>
      </c>
      <c r="U16" s="673"/>
      <c r="V16" s="675">
        <f t="shared" si="8"/>
        <v>0</v>
      </c>
      <c r="W16" s="673">
        <f>'[2]Trim-O'!S16</f>
        <v>0</v>
      </c>
      <c r="X16" s="673"/>
      <c r="Y16" s="773">
        <f t="shared" si="9"/>
        <v>0</v>
      </c>
      <c r="Z16" s="688">
        <f t="shared" si="10"/>
        <v>0</v>
      </c>
      <c r="AA16" s="701">
        <f t="shared" si="10"/>
        <v>0</v>
      </c>
      <c r="AB16" s="690">
        <f t="shared" si="11"/>
        <v>0</v>
      </c>
      <c r="AC16" s="779">
        <f t="shared" si="12"/>
        <v>0</v>
      </c>
      <c r="AD16" s="776">
        <f t="shared" si="12"/>
        <v>0</v>
      </c>
      <c r="AE16" s="777">
        <f t="shared" si="13"/>
        <v>0</v>
      </c>
      <c r="AF16" s="672">
        <f>'[2]Trim-O'!Y16</f>
        <v>0</v>
      </c>
      <c r="AG16" s="673"/>
      <c r="AH16" s="674">
        <f t="shared" si="14"/>
        <v>0</v>
      </c>
      <c r="AI16" s="673">
        <f>'[2]Trim-O'!AB16</f>
        <v>0</v>
      </c>
      <c r="AJ16" s="673"/>
      <c r="AK16" s="675">
        <f t="shared" si="15"/>
        <v>0</v>
      </c>
      <c r="AL16" s="673">
        <f>'[2]Trim-O'!AE16</f>
        <v>0</v>
      </c>
      <c r="AM16" s="673"/>
      <c r="AN16" s="675">
        <f t="shared" si="16"/>
        <v>0</v>
      </c>
      <c r="AO16" s="688">
        <f t="shared" si="17"/>
        <v>0</v>
      </c>
      <c r="AP16" s="689">
        <f t="shared" si="17"/>
        <v>0</v>
      </c>
      <c r="AQ16" s="690">
        <f t="shared" si="18"/>
        <v>0</v>
      </c>
      <c r="AR16" s="673">
        <f>'[2]Trim-O'!AH16</f>
        <v>0</v>
      </c>
      <c r="AS16" s="673"/>
      <c r="AT16" s="674">
        <f t="shared" si="19"/>
        <v>0</v>
      </c>
      <c r="AU16" s="673">
        <f>'[2]Trim-O'!AK16</f>
        <v>0</v>
      </c>
      <c r="AV16" s="673"/>
      <c r="AW16" s="675">
        <f t="shared" si="20"/>
        <v>0</v>
      </c>
      <c r="AX16" s="673">
        <f>'[2]Trim-O'!AN16</f>
        <v>0</v>
      </c>
      <c r="AY16" s="673"/>
      <c r="AZ16" s="773">
        <f t="shared" si="21"/>
        <v>0</v>
      </c>
      <c r="BA16" s="688">
        <f t="shared" si="22"/>
        <v>0</v>
      </c>
      <c r="BB16" s="701">
        <f t="shared" si="22"/>
        <v>0</v>
      </c>
      <c r="BC16" s="706">
        <f t="shared" si="23"/>
        <v>0</v>
      </c>
      <c r="BD16" s="711">
        <f t="shared" si="0"/>
        <v>0</v>
      </c>
      <c r="BE16" s="715">
        <f t="shared" si="1"/>
        <v>0</v>
      </c>
      <c r="BF16" s="716">
        <f t="shared" si="24"/>
        <v>0</v>
      </c>
      <c r="BG16" s="717">
        <f t="shared" si="25"/>
        <v>0</v>
      </c>
      <c r="BH16" s="673">
        <f t="shared" si="26"/>
        <v>0</v>
      </c>
      <c r="BI16" s="677">
        <f t="shared" si="27"/>
        <v>0</v>
      </c>
      <c r="BJ16" s="541"/>
      <c r="BK16" s="380"/>
      <c r="BL16" s="374">
        <f>ROUND(VLOOKUP($B16,Test!$A$6:$K$58,8),0)/1000</f>
        <v>0</v>
      </c>
      <c r="BM16" s="380"/>
      <c r="BN16" s="415"/>
      <c r="BO16" s="415"/>
      <c r="BP16" s="380"/>
      <c r="BQ16" s="380"/>
      <c r="BR16" s="415"/>
      <c r="BS16" s="380"/>
      <c r="BT16" s="380"/>
      <c r="BU16" s="380"/>
      <c r="BV16" s="380"/>
      <c r="BW16" s="380"/>
      <c r="BX16" s="380"/>
      <c r="BY16" s="380"/>
      <c r="BZ16" s="380"/>
      <c r="CA16" s="380"/>
    </row>
    <row r="17" spans="1:81" s="383" customFormat="1" ht="33" customHeight="1">
      <c r="A17" s="388">
        <f t="shared" si="28"/>
        <v>11</v>
      </c>
      <c r="B17" s="384">
        <v>51310</v>
      </c>
      <c r="C17" s="536" t="s">
        <v>10</v>
      </c>
      <c r="D17" s="697" t="s">
        <v>261</v>
      </c>
      <c r="E17" s="672">
        <f>'[2]Trim-O'!D17</f>
        <v>0</v>
      </c>
      <c r="F17" s="673"/>
      <c r="G17" s="675">
        <f t="shared" si="2"/>
        <v>0</v>
      </c>
      <c r="H17" s="673">
        <f>'[2]Trim-O'!G17</f>
        <v>0</v>
      </c>
      <c r="I17" s="673"/>
      <c r="J17" s="675">
        <f t="shared" si="3"/>
        <v>0</v>
      </c>
      <c r="K17" s="673">
        <f>'[2]Trim-O'!J17</f>
        <v>0</v>
      </c>
      <c r="L17" s="673"/>
      <c r="M17" s="773">
        <f t="shared" si="4"/>
        <v>0</v>
      </c>
      <c r="N17" s="688">
        <f t="shared" si="5"/>
        <v>0</v>
      </c>
      <c r="O17" s="689">
        <f t="shared" si="5"/>
        <v>0</v>
      </c>
      <c r="P17" s="690">
        <f t="shared" si="6"/>
        <v>0</v>
      </c>
      <c r="Q17" s="673">
        <f>'[2]Trim-O'!M17</f>
        <v>0</v>
      </c>
      <c r="R17" s="673"/>
      <c r="S17" s="675">
        <f t="shared" si="7"/>
        <v>0</v>
      </c>
      <c r="T17" s="673">
        <f>'[2]Trim-O'!P17</f>
        <v>0</v>
      </c>
      <c r="U17" s="673"/>
      <c r="V17" s="675">
        <f t="shared" si="8"/>
        <v>0</v>
      </c>
      <c r="W17" s="673">
        <f>'[2]Trim-O'!S17</f>
        <v>0</v>
      </c>
      <c r="X17" s="673"/>
      <c r="Y17" s="773">
        <f t="shared" si="9"/>
        <v>0</v>
      </c>
      <c r="Z17" s="688">
        <f t="shared" si="10"/>
        <v>0</v>
      </c>
      <c r="AA17" s="701">
        <f t="shared" si="10"/>
        <v>0</v>
      </c>
      <c r="AB17" s="690">
        <f t="shared" si="11"/>
        <v>0</v>
      </c>
      <c r="AC17" s="779">
        <f t="shared" si="12"/>
        <v>0</v>
      </c>
      <c r="AD17" s="776">
        <f t="shared" si="12"/>
        <v>0</v>
      </c>
      <c r="AE17" s="777">
        <f t="shared" si="13"/>
        <v>0</v>
      </c>
      <c r="AF17" s="672">
        <f>'[2]Trim-O'!Y17</f>
        <v>0</v>
      </c>
      <c r="AG17" s="673"/>
      <c r="AH17" s="674">
        <f t="shared" si="14"/>
        <v>0</v>
      </c>
      <c r="AI17" s="673">
        <f>'[2]Trim-O'!AB17</f>
        <v>0</v>
      </c>
      <c r="AJ17" s="673"/>
      <c r="AK17" s="675">
        <f t="shared" si="15"/>
        <v>0</v>
      </c>
      <c r="AL17" s="673">
        <f>'[2]Trim-O'!AE17</f>
        <v>0</v>
      </c>
      <c r="AM17" s="673"/>
      <c r="AN17" s="675">
        <f t="shared" si="16"/>
        <v>0</v>
      </c>
      <c r="AO17" s="688">
        <f t="shared" si="17"/>
        <v>0</v>
      </c>
      <c r="AP17" s="689">
        <f t="shared" si="17"/>
        <v>0</v>
      </c>
      <c r="AQ17" s="690">
        <f t="shared" si="18"/>
        <v>0</v>
      </c>
      <c r="AR17" s="673">
        <f>'[2]Trim-O'!AH17</f>
        <v>0</v>
      </c>
      <c r="AS17" s="673"/>
      <c r="AT17" s="674">
        <f t="shared" si="19"/>
        <v>0</v>
      </c>
      <c r="AU17" s="673">
        <f>'[2]Trim-O'!AK17</f>
        <v>0</v>
      </c>
      <c r="AV17" s="673"/>
      <c r="AW17" s="675">
        <f t="shared" si="20"/>
        <v>0</v>
      </c>
      <c r="AX17" s="673">
        <f>'[2]Trim-O'!AN17</f>
        <v>0</v>
      </c>
      <c r="AY17" s="673"/>
      <c r="AZ17" s="773">
        <f t="shared" si="21"/>
        <v>0</v>
      </c>
      <c r="BA17" s="688">
        <f t="shared" si="22"/>
        <v>0</v>
      </c>
      <c r="BB17" s="701">
        <f t="shared" si="22"/>
        <v>0</v>
      </c>
      <c r="BC17" s="706">
        <f t="shared" si="23"/>
        <v>0</v>
      </c>
      <c r="BD17" s="711">
        <f t="shared" si="0"/>
        <v>0</v>
      </c>
      <c r="BE17" s="715">
        <f t="shared" si="1"/>
        <v>0</v>
      </c>
      <c r="BF17" s="716">
        <f t="shared" si="24"/>
        <v>0</v>
      </c>
      <c r="BG17" s="717">
        <f t="shared" si="25"/>
        <v>0</v>
      </c>
      <c r="BH17" s="673">
        <f t="shared" si="26"/>
        <v>0</v>
      </c>
      <c r="BI17" s="677">
        <f t="shared" si="27"/>
        <v>0</v>
      </c>
      <c r="BJ17" s="541"/>
      <c r="BK17" s="380"/>
      <c r="BL17" s="374">
        <f>ROUND(VLOOKUP($B17,Test!$A$6:$K$58,8),0)/1000</f>
        <v>0</v>
      </c>
      <c r="BM17" s="380"/>
      <c r="BN17" s="415"/>
      <c r="BO17" s="415"/>
      <c r="BP17" s="380"/>
      <c r="BQ17" s="380"/>
      <c r="BR17" s="415"/>
      <c r="BS17" s="380"/>
      <c r="BT17" s="380"/>
      <c r="BU17" s="380"/>
      <c r="BV17" s="380"/>
      <c r="BW17" s="380"/>
      <c r="BX17" s="380"/>
      <c r="BY17" s="380"/>
      <c r="BZ17" s="380"/>
      <c r="CA17" s="380"/>
    </row>
    <row r="18" spans="1:81" s="383" customFormat="1" ht="33" customHeight="1">
      <c r="A18" s="388">
        <f t="shared" si="28"/>
        <v>12</v>
      </c>
      <c r="B18" s="384">
        <v>51311</v>
      </c>
      <c r="C18" s="536" t="s">
        <v>41</v>
      </c>
      <c r="D18" s="697" t="s">
        <v>262</v>
      </c>
      <c r="E18" s="672">
        <f>'[2]Trim-O'!D18</f>
        <v>0</v>
      </c>
      <c r="F18" s="673"/>
      <c r="G18" s="675">
        <f t="shared" si="2"/>
        <v>0</v>
      </c>
      <c r="H18" s="673">
        <f>'[2]Trim-O'!G18</f>
        <v>0</v>
      </c>
      <c r="I18" s="673"/>
      <c r="J18" s="675">
        <f t="shared" si="3"/>
        <v>0</v>
      </c>
      <c r="K18" s="673">
        <f>'[2]Trim-O'!J18</f>
        <v>0</v>
      </c>
      <c r="L18" s="673"/>
      <c r="M18" s="773">
        <f t="shared" si="4"/>
        <v>0</v>
      </c>
      <c r="N18" s="688">
        <f t="shared" si="5"/>
        <v>0</v>
      </c>
      <c r="O18" s="689">
        <f t="shared" si="5"/>
        <v>0</v>
      </c>
      <c r="P18" s="690">
        <f t="shared" si="6"/>
        <v>0</v>
      </c>
      <c r="Q18" s="673">
        <f>'[2]Trim-O'!M18</f>
        <v>0</v>
      </c>
      <c r="R18" s="673"/>
      <c r="S18" s="675">
        <f t="shared" si="7"/>
        <v>0</v>
      </c>
      <c r="T18" s="673">
        <f>'[2]Trim-O'!P18</f>
        <v>0</v>
      </c>
      <c r="U18" s="673"/>
      <c r="V18" s="675">
        <f t="shared" si="8"/>
        <v>0</v>
      </c>
      <c r="W18" s="673">
        <f>'[2]Trim-O'!S18</f>
        <v>0</v>
      </c>
      <c r="X18" s="673"/>
      <c r="Y18" s="773">
        <f t="shared" si="9"/>
        <v>0</v>
      </c>
      <c r="Z18" s="688">
        <f t="shared" si="10"/>
        <v>0</v>
      </c>
      <c r="AA18" s="701">
        <f t="shared" si="10"/>
        <v>0</v>
      </c>
      <c r="AB18" s="690">
        <f t="shared" si="11"/>
        <v>0</v>
      </c>
      <c r="AC18" s="779">
        <f t="shared" si="12"/>
        <v>0</v>
      </c>
      <c r="AD18" s="776">
        <f t="shared" si="12"/>
        <v>0</v>
      </c>
      <c r="AE18" s="777">
        <f t="shared" si="13"/>
        <v>0</v>
      </c>
      <c r="AF18" s="672">
        <f>'[2]Trim-O'!Y18</f>
        <v>0</v>
      </c>
      <c r="AG18" s="673"/>
      <c r="AH18" s="674">
        <f t="shared" si="14"/>
        <v>0</v>
      </c>
      <c r="AI18" s="673">
        <f>'[2]Trim-O'!AB18</f>
        <v>0</v>
      </c>
      <c r="AJ18" s="673"/>
      <c r="AK18" s="675">
        <f t="shared" si="15"/>
        <v>0</v>
      </c>
      <c r="AL18" s="673">
        <f>'[2]Trim-O'!AE18</f>
        <v>0</v>
      </c>
      <c r="AM18" s="673"/>
      <c r="AN18" s="675">
        <f t="shared" si="16"/>
        <v>0</v>
      </c>
      <c r="AO18" s="688">
        <f t="shared" si="17"/>
        <v>0</v>
      </c>
      <c r="AP18" s="689">
        <f t="shared" si="17"/>
        <v>0</v>
      </c>
      <c r="AQ18" s="690">
        <f t="shared" si="18"/>
        <v>0</v>
      </c>
      <c r="AR18" s="673">
        <f>'[2]Trim-O'!AH18</f>
        <v>0</v>
      </c>
      <c r="AS18" s="673"/>
      <c r="AT18" s="674">
        <f t="shared" si="19"/>
        <v>0</v>
      </c>
      <c r="AU18" s="673">
        <f>'[2]Trim-O'!AK18</f>
        <v>0</v>
      </c>
      <c r="AV18" s="673"/>
      <c r="AW18" s="675">
        <f t="shared" si="20"/>
        <v>0</v>
      </c>
      <c r="AX18" s="673">
        <f>'[2]Trim-O'!AN18</f>
        <v>0</v>
      </c>
      <c r="AY18" s="673"/>
      <c r="AZ18" s="773">
        <f t="shared" si="21"/>
        <v>0</v>
      </c>
      <c r="BA18" s="688">
        <f t="shared" si="22"/>
        <v>0</v>
      </c>
      <c r="BB18" s="701">
        <f t="shared" si="22"/>
        <v>0</v>
      </c>
      <c r="BC18" s="706">
        <f t="shared" si="23"/>
        <v>0</v>
      </c>
      <c r="BD18" s="711">
        <f t="shared" si="0"/>
        <v>0</v>
      </c>
      <c r="BE18" s="715">
        <f t="shared" si="1"/>
        <v>0</v>
      </c>
      <c r="BF18" s="716">
        <f t="shared" si="24"/>
        <v>0</v>
      </c>
      <c r="BG18" s="717">
        <f t="shared" si="25"/>
        <v>0</v>
      </c>
      <c r="BH18" s="673">
        <f t="shared" si="26"/>
        <v>0</v>
      </c>
      <c r="BI18" s="677">
        <f t="shared" si="27"/>
        <v>0</v>
      </c>
      <c r="BJ18" s="541"/>
      <c r="BK18" s="380"/>
      <c r="BL18" s="374">
        <f>ROUND(VLOOKUP($B18,Test!$A$6:$K$58,8),0)/1000</f>
        <v>0</v>
      </c>
      <c r="BM18" s="380"/>
      <c r="BN18" s="415"/>
      <c r="BO18" s="415"/>
      <c r="BP18" s="380"/>
      <c r="BQ18" s="380"/>
      <c r="BR18" s="415"/>
      <c r="BS18" s="380"/>
      <c r="BT18" s="380"/>
      <c r="BU18" s="380"/>
      <c r="BV18" s="380"/>
      <c r="BW18" s="380"/>
      <c r="BX18" s="380"/>
      <c r="BY18" s="380"/>
      <c r="BZ18" s="380"/>
      <c r="CA18" s="380"/>
    </row>
    <row r="19" spans="1:81" s="383" customFormat="1" ht="33" customHeight="1">
      <c r="A19" s="388">
        <f t="shared" si="28"/>
        <v>13</v>
      </c>
      <c r="B19" s="384">
        <v>51312</v>
      </c>
      <c r="C19" s="536" t="s">
        <v>62</v>
      </c>
      <c r="D19" s="698" t="s">
        <v>263</v>
      </c>
      <c r="E19" s="672">
        <f>'[2]Trim-O'!D19</f>
        <v>0</v>
      </c>
      <c r="F19" s="673"/>
      <c r="G19" s="675">
        <f t="shared" si="2"/>
        <v>0</v>
      </c>
      <c r="H19" s="673">
        <f>'[2]Trim-O'!G19</f>
        <v>0</v>
      </c>
      <c r="I19" s="673"/>
      <c r="J19" s="675">
        <f t="shared" si="3"/>
        <v>0</v>
      </c>
      <c r="K19" s="673">
        <f>'[2]Trim-O'!J19</f>
        <v>0</v>
      </c>
      <c r="L19" s="673"/>
      <c r="M19" s="773">
        <f t="shared" si="4"/>
        <v>0</v>
      </c>
      <c r="N19" s="688">
        <f t="shared" si="5"/>
        <v>0</v>
      </c>
      <c r="O19" s="689">
        <f t="shared" si="5"/>
        <v>0</v>
      </c>
      <c r="P19" s="690">
        <f t="shared" si="6"/>
        <v>0</v>
      </c>
      <c r="Q19" s="673">
        <f>'[2]Trim-O'!M19</f>
        <v>0</v>
      </c>
      <c r="R19" s="673"/>
      <c r="S19" s="675">
        <f t="shared" si="7"/>
        <v>0</v>
      </c>
      <c r="T19" s="673">
        <f>'[2]Trim-O'!P19</f>
        <v>0</v>
      </c>
      <c r="U19" s="673"/>
      <c r="V19" s="675">
        <f t="shared" si="8"/>
        <v>0</v>
      </c>
      <c r="W19" s="673">
        <f>'[2]Trim-O'!S19</f>
        <v>0</v>
      </c>
      <c r="X19" s="673"/>
      <c r="Y19" s="773">
        <f t="shared" si="9"/>
        <v>0</v>
      </c>
      <c r="Z19" s="688">
        <f t="shared" si="10"/>
        <v>0</v>
      </c>
      <c r="AA19" s="701">
        <f t="shared" si="10"/>
        <v>0</v>
      </c>
      <c r="AB19" s="690">
        <f t="shared" si="11"/>
        <v>0</v>
      </c>
      <c r="AC19" s="779">
        <f t="shared" si="12"/>
        <v>0</v>
      </c>
      <c r="AD19" s="776">
        <f t="shared" si="12"/>
        <v>0</v>
      </c>
      <c r="AE19" s="777">
        <f t="shared" si="13"/>
        <v>0</v>
      </c>
      <c r="AF19" s="672">
        <f>'[2]Trim-O'!Y19</f>
        <v>0</v>
      </c>
      <c r="AG19" s="673"/>
      <c r="AH19" s="674">
        <f t="shared" si="14"/>
        <v>0</v>
      </c>
      <c r="AI19" s="673">
        <f>'[2]Trim-O'!AB19</f>
        <v>0</v>
      </c>
      <c r="AJ19" s="673"/>
      <c r="AK19" s="675">
        <f t="shared" si="15"/>
        <v>0</v>
      </c>
      <c r="AL19" s="673">
        <f>'[2]Trim-O'!AE19</f>
        <v>0</v>
      </c>
      <c r="AM19" s="673"/>
      <c r="AN19" s="675">
        <f t="shared" si="16"/>
        <v>0</v>
      </c>
      <c r="AO19" s="688">
        <f t="shared" si="17"/>
        <v>0</v>
      </c>
      <c r="AP19" s="689">
        <f t="shared" si="17"/>
        <v>0</v>
      </c>
      <c r="AQ19" s="690">
        <f t="shared" si="18"/>
        <v>0</v>
      </c>
      <c r="AR19" s="673">
        <f>'[2]Trim-O'!AH19</f>
        <v>0</v>
      </c>
      <c r="AS19" s="673"/>
      <c r="AT19" s="674">
        <f t="shared" si="19"/>
        <v>0</v>
      </c>
      <c r="AU19" s="673">
        <f>'[2]Trim-O'!AK19</f>
        <v>0</v>
      </c>
      <c r="AV19" s="673"/>
      <c r="AW19" s="675">
        <f t="shared" si="20"/>
        <v>0</v>
      </c>
      <c r="AX19" s="673">
        <f>'[2]Trim-O'!AN19</f>
        <v>0</v>
      </c>
      <c r="AY19" s="673"/>
      <c r="AZ19" s="773">
        <f t="shared" si="21"/>
        <v>0</v>
      </c>
      <c r="BA19" s="688">
        <f t="shared" si="22"/>
        <v>0</v>
      </c>
      <c r="BB19" s="701">
        <f t="shared" si="22"/>
        <v>0</v>
      </c>
      <c r="BC19" s="706">
        <f t="shared" si="23"/>
        <v>0</v>
      </c>
      <c r="BD19" s="711">
        <f t="shared" si="0"/>
        <v>0</v>
      </c>
      <c r="BE19" s="715">
        <f t="shared" si="1"/>
        <v>0</v>
      </c>
      <c r="BF19" s="716">
        <f t="shared" si="24"/>
        <v>0</v>
      </c>
      <c r="BG19" s="717">
        <f t="shared" si="25"/>
        <v>0</v>
      </c>
      <c r="BH19" s="673">
        <f t="shared" si="26"/>
        <v>0</v>
      </c>
      <c r="BI19" s="677">
        <f t="shared" si="27"/>
        <v>0</v>
      </c>
      <c r="BJ19" s="541"/>
      <c r="BK19" s="380"/>
      <c r="BL19" s="374">
        <f>ROUND(VLOOKUP($B19,Test!$A$6:$K$58,8),0)/1000</f>
        <v>0</v>
      </c>
      <c r="BM19" s="380"/>
      <c r="BN19" s="415"/>
      <c r="BO19" s="415"/>
      <c r="BP19" s="380"/>
      <c r="BQ19" s="380"/>
      <c r="BR19" s="415"/>
      <c r="BS19" s="380"/>
      <c r="BT19" s="380"/>
      <c r="BU19" s="380"/>
      <c r="BV19" s="380"/>
      <c r="BW19" s="380"/>
      <c r="BX19" s="380"/>
      <c r="BY19" s="380"/>
      <c r="BZ19" s="380"/>
      <c r="CA19" s="380"/>
      <c r="CB19" s="381"/>
    </row>
    <row r="20" spans="1:81" s="383" customFormat="1" ht="33" customHeight="1">
      <c r="A20" s="388">
        <f t="shared" si="28"/>
        <v>14</v>
      </c>
      <c r="B20" s="384">
        <v>51313</v>
      </c>
      <c r="C20" s="536" t="s">
        <v>11</v>
      </c>
      <c r="D20" s="698" t="s">
        <v>264</v>
      </c>
      <c r="E20" s="672">
        <f>'[2]Trim-O'!D20</f>
        <v>0</v>
      </c>
      <c r="F20" s="673">
        <v>0</v>
      </c>
      <c r="G20" s="675">
        <f t="shared" si="2"/>
        <v>0</v>
      </c>
      <c r="H20" s="673">
        <f>'[2]Trim-O'!G20</f>
        <v>0</v>
      </c>
      <c r="I20" s="673">
        <v>0</v>
      </c>
      <c r="J20" s="675">
        <f t="shared" si="3"/>
        <v>0</v>
      </c>
      <c r="K20" s="673">
        <f>'[2]Trim-O'!J20</f>
        <v>0</v>
      </c>
      <c r="L20" s="673">
        <v>0</v>
      </c>
      <c r="M20" s="773">
        <f t="shared" si="4"/>
        <v>0</v>
      </c>
      <c r="N20" s="688">
        <f t="shared" si="5"/>
        <v>0</v>
      </c>
      <c r="O20" s="689">
        <f t="shared" si="5"/>
        <v>0</v>
      </c>
      <c r="P20" s="690">
        <f t="shared" si="6"/>
        <v>0</v>
      </c>
      <c r="Q20" s="673">
        <f>'[2]Trim-O'!M20</f>
        <v>0</v>
      </c>
      <c r="R20" s="673">
        <v>0</v>
      </c>
      <c r="S20" s="675">
        <f t="shared" si="7"/>
        <v>0</v>
      </c>
      <c r="T20" s="673">
        <f>'[2]Trim-O'!P20</f>
        <v>0</v>
      </c>
      <c r="U20" s="673"/>
      <c r="V20" s="675">
        <f t="shared" si="8"/>
        <v>0</v>
      </c>
      <c r="W20" s="673">
        <f>'[2]Trim-O'!S20</f>
        <v>0</v>
      </c>
      <c r="X20" s="673"/>
      <c r="Y20" s="773">
        <f t="shared" si="9"/>
        <v>0</v>
      </c>
      <c r="Z20" s="688">
        <f t="shared" si="10"/>
        <v>0</v>
      </c>
      <c r="AA20" s="701">
        <f t="shared" si="10"/>
        <v>0</v>
      </c>
      <c r="AB20" s="690">
        <f t="shared" si="11"/>
        <v>0</v>
      </c>
      <c r="AC20" s="779">
        <f t="shared" si="12"/>
        <v>0</v>
      </c>
      <c r="AD20" s="776">
        <f t="shared" si="12"/>
        <v>0</v>
      </c>
      <c r="AE20" s="777">
        <f t="shared" si="13"/>
        <v>0</v>
      </c>
      <c r="AF20" s="672">
        <f>'[2]Trim-O'!Y20</f>
        <v>0</v>
      </c>
      <c r="AG20" s="673"/>
      <c r="AH20" s="674">
        <f t="shared" si="14"/>
        <v>0</v>
      </c>
      <c r="AI20" s="673">
        <f>'[2]Trim-O'!AB20</f>
        <v>0</v>
      </c>
      <c r="AJ20" s="673"/>
      <c r="AK20" s="675">
        <f t="shared" si="15"/>
        <v>0</v>
      </c>
      <c r="AL20" s="673">
        <f>'[2]Trim-O'!AE20</f>
        <v>0</v>
      </c>
      <c r="AM20" s="673"/>
      <c r="AN20" s="675">
        <f t="shared" si="16"/>
        <v>0</v>
      </c>
      <c r="AO20" s="688">
        <f t="shared" si="17"/>
        <v>0</v>
      </c>
      <c r="AP20" s="689">
        <f t="shared" si="17"/>
        <v>0</v>
      </c>
      <c r="AQ20" s="690">
        <f t="shared" si="18"/>
        <v>0</v>
      </c>
      <c r="AR20" s="673">
        <f>'[2]Trim-O'!AH20</f>
        <v>0</v>
      </c>
      <c r="AS20" s="673"/>
      <c r="AT20" s="674">
        <f t="shared" si="19"/>
        <v>0</v>
      </c>
      <c r="AU20" s="673">
        <f>'[2]Trim-O'!AK20</f>
        <v>0</v>
      </c>
      <c r="AV20" s="673"/>
      <c r="AW20" s="675">
        <f t="shared" si="20"/>
        <v>0</v>
      </c>
      <c r="AX20" s="673">
        <f>'[2]Trim-O'!AN20</f>
        <v>0</v>
      </c>
      <c r="AY20" s="673"/>
      <c r="AZ20" s="773">
        <f t="shared" si="21"/>
        <v>0</v>
      </c>
      <c r="BA20" s="688">
        <f t="shared" si="22"/>
        <v>0</v>
      </c>
      <c r="BB20" s="701">
        <f t="shared" si="22"/>
        <v>0</v>
      </c>
      <c r="BC20" s="706">
        <f t="shared" si="23"/>
        <v>0</v>
      </c>
      <c r="BD20" s="711">
        <f t="shared" si="0"/>
        <v>0</v>
      </c>
      <c r="BE20" s="715">
        <f t="shared" si="1"/>
        <v>0</v>
      </c>
      <c r="BF20" s="716">
        <f t="shared" si="24"/>
        <v>0</v>
      </c>
      <c r="BG20" s="717">
        <f t="shared" si="25"/>
        <v>0</v>
      </c>
      <c r="BH20" s="673">
        <f t="shared" si="26"/>
        <v>0</v>
      </c>
      <c r="BI20" s="677">
        <f t="shared" si="27"/>
        <v>0</v>
      </c>
      <c r="BJ20" s="541"/>
      <c r="BK20" s="380"/>
      <c r="BL20" s="374">
        <f>ROUND(VLOOKUP($B20,Test!$A$6:$K$58,8),0)/1000</f>
        <v>0</v>
      </c>
      <c r="BM20" s="380"/>
      <c r="BN20" s="415"/>
      <c r="BO20" s="415"/>
      <c r="BP20" s="380"/>
      <c r="BQ20" s="380"/>
      <c r="BR20" s="415"/>
      <c r="BS20" s="380"/>
      <c r="BT20" s="380"/>
      <c r="BU20" s="380"/>
      <c r="BV20" s="380"/>
      <c r="BW20" s="380"/>
      <c r="BX20" s="380"/>
      <c r="BY20" s="380"/>
      <c r="BZ20" s="380"/>
      <c r="CA20" s="380"/>
    </row>
    <row r="21" spans="1:81" s="383" customFormat="1" ht="33" customHeight="1">
      <c r="A21" s="388">
        <f t="shared" si="28"/>
        <v>15</v>
      </c>
      <c r="B21" s="384">
        <v>51314</v>
      </c>
      <c r="C21" s="536" t="s">
        <v>12</v>
      </c>
      <c r="D21" s="698" t="s">
        <v>265</v>
      </c>
      <c r="E21" s="672">
        <f>'[2]Trim-O'!D21</f>
        <v>0</v>
      </c>
      <c r="F21" s="673"/>
      <c r="G21" s="675">
        <f t="shared" si="2"/>
        <v>0</v>
      </c>
      <c r="H21" s="673">
        <f>'[2]Trim-O'!G21</f>
        <v>0</v>
      </c>
      <c r="I21" s="673"/>
      <c r="J21" s="675">
        <f t="shared" si="3"/>
        <v>0</v>
      </c>
      <c r="K21" s="673">
        <f>'[2]Trim-O'!J21</f>
        <v>0</v>
      </c>
      <c r="L21" s="673"/>
      <c r="M21" s="773">
        <f t="shared" si="4"/>
        <v>0</v>
      </c>
      <c r="N21" s="688">
        <f t="shared" si="5"/>
        <v>0</v>
      </c>
      <c r="O21" s="689">
        <f t="shared" si="5"/>
        <v>0</v>
      </c>
      <c r="P21" s="690">
        <f t="shared" si="6"/>
        <v>0</v>
      </c>
      <c r="Q21" s="673">
        <f>'[2]Trim-O'!M21</f>
        <v>0</v>
      </c>
      <c r="R21" s="673"/>
      <c r="S21" s="675">
        <f t="shared" si="7"/>
        <v>0</v>
      </c>
      <c r="T21" s="673">
        <f>'[2]Trim-O'!P21</f>
        <v>0</v>
      </c>
      <c r="U21" s="673"/>
      <c r="V21" s="675">
        <f t="shared" si="8"/>
        <v>0</v>
      </c>
      <c r="W21" s="673">
        <f>'[2]Trim-O'!S21</f>
        <v>0</v>
      </c>
      <c r="X21" s="673"/>
      <c r="Y21" s="773">
        <f t="shared" si="9"/>
        <v>0</v>
      </c>
      <c r="Z21" s="688">
        <f t="shared" si="10"/>
        <v>0</v>
      </c>
      <c r="AA21" s="701">
        <f t="shared" si="10"/>
        <v>0</v>
      </c>
      <c r="AB21" s="690">
        <f t="shared" si="11"/>
        <v>0</v>
      </c>
      <c r="AC21" s="779">
        <f t="shared" si="12"/>
        <v>0</v>
      </c>
      <c r="AD21" s="776">
        <f t="shared" si="12"/>
        <v>0</v>
      </c>
      <c r="AE21" s="777">
        <f t="shared" si="13"/>
        <v>0</v>
      </c>
      <c r="AF21" s="672">
        <f>'[2]Trim-O'!Y21</f>
        <v>0</v>
      </c>
      <c r="AG21" s="673"/>
      <c r="AH21" s="674">
        <f t="shared" si="14"/>
        <v>0</v>
      </c>
      <c r="AI21" s="673">
        <f>'[2]Trim-O'!AB21</f>
        <v>0</v>
      </c>
      <c r="AJ21" s="673"/>
      <c r="AK21" s="675">
        <f t="shared" si="15"/>
        <v>0</v>
      </c>
      <c r="AL21" s="673">
        <f>'[2]Trim-O'!AE21</f>
        <v>0</v>
      </c>
      <c r="AM21" s="673"/>
      <c r="AN21" s="675">
        <f t="shared" si="16"/>
        <v>0</v>
      </c>
      <c r="AO21" s="688">
        <f t="shared" si="17"/>
        <v>0</v>
      </c>
      <c r="AP21" s="689">
        <f t="shared" si="17"/>
        <v>0</v>
      </c>
      <c r="AQ21" s="690">
        <f t="shared" si="18"/>
        <v>0</v>
      </c>
      <c r="AR21" s="673">
        <f>'[2]Trim-O'!AH21</f>
        <v>0</v>
      </c>
      <c r="AS21" s="673"/>
      <c r="AT21" s="674">
        <f t="shared" si="19"/>
        <v>0</v>
      </c>
      <c r="AU21" s="673">
        <f>'[2]Trim-O'!AK21</f>
        <v>0</v>
      </c>
      <c r="AV21" s="673"/>
      <c r="AW21" s="675">
        <f t="shared" si="20"/>
        <v>0</v>
      </c>
      <c r="AX21" s="673">
        <f>'[2]Trim-O'!AN21</f>
        <v>0</v>
      </c>
      <c r="AY21" s="673"/>
      <c r="AZ21" s="773">
        <f t="shared" si="21"/>
        <v>0</v>
      </c>
      <c r="BA21" s="688">
        <f t="shared" si="22"/>
        <v>0</v>
      </c>
      <c r="BB21" s="701">
        <f t="shared" si="22"/>
        <v>0</v>
      </c>
      <c r="BC21" s="706">
        <f t="shared" si="23"/>
        <v>0</v>
      </c>
      <c r="BD21" s="711">
        <f t="shared" si="0"/>
        <v>0</v>
      </c>
      <c r="BE21" s="715">
        <f t="shared" si="1"/>
        <v>0</v>
      </c>
      <c r="BF21" s="716">
        <f t="shared" si="24"/>
        <v>0</v>
      </c>
      <c r="BG21" s="717">
        <f t="shared" si="25"/>
        <v>0</v>
      </c>
      <c r="BH21" s="673">
        <f t="shared" si="26"/>
        <v>0</v>
      </c>
      <c r="BI21" s="677">
        <f t="shared" si="27"/>
        <v>0</v>
      </c>
      <c r="BJ21" s="541"/>
      <c r="BK21" s="380"/>
      <c r="BL21" s="374">
        <f>ROUND(VLOOKUP($B21,Test!$A$6:$K$58,8),0)/1000</f>
        <v>0</v>
      </c>
      <c r="BM21" s="380"/>
      <c r="BN21" s="415"/>
      <c r="BO21" s="415"/>
      <c r="BP21" s="380"/>
      <c r="BQ21" s="380"/>
      <c r="BR21" s="415"/>
      <c r="BS21" s="380"/>
      <c r="BT21" s="380"/>
      <c r="BU21" s="380"/>
      <c r="BV21" s="380"/>
      <c r="BW21" s="380"/>
      <c r="BX21" s="380"/>
      <c r="BY21" s="380"/>
      <c r="BZ21" s="380"/>
      <c r="CA21" s="380"/>
    </row>
    <row r="22" spans="1:81" s="383" customFormat="1" ht="33" customHeight="1">
      <c r="A22" s="388">
        <f t="shared" si="28"/>
        <v>16</v>
      </c>
      <c r="B22" s="384">
        <v>51315</v>
      </c>
      <c r="C22" s="536" t="s">
        <v>59</v>
      </c>
      <c r="D22" s="698" t="s">
        <v>266</v>
      </c>
      <c r="E22" s="672">
        <f>'[2]Trim-O'!D22</f>
        <v>0</v>
      </c>
      <c r="F22" s="673"/>
      <c r="G22" s="675">
        <f t="shared" si="2"/>
        <v>0</v>
      </c>
      <c r="H22" s="673">
        <f>'[2]Trim-O'!G22</f>
        <v>0</v>
      </c>
      <c r="I22" s="673"/>
      <c r="J22" s="675">
        <f t="shared" si="3"/>
        <v>0</v>
      </c>
      <c r="K22" s="673">
        <f>'[2]Trim-O'!J22</f>
        <v>0</v>
      </c>
      <c r="L22" s="673"/>
      <c r="M22" s="773">
        <f t="shared" si="4"/>
        <v>0</v>
      </c>
      <c r="N22" s="688">
        <f t="shared" si="5"/>
        <v>0</v>
      </c>
      <c r="O22" s="689">
        <f t="shared" si="5"/>
        <v>0</v>
      </c>
      <c r="P22" s="690">
        <f t="shared" si="6"/>
        <v>0</v>
      </c>
      <c r="Q22" s="673">
        <f>'[2]Trim-O'!M22</f>
        <v>0</v>
      </c>
      <c r="R22" s="673"/>
      <c r="S22" s="675">
        <f t="shared" si="7"/>
        <v>0</v>
      </c>
      <c r="T22" s="673">
        <f>'[2]Trim-O'!P22</f>
        <v>0</v>
      </c>
      <c r="U22" s="673"/>
      <c r="V22" s="675">
        <f t="shared" si="8"/>
        <v>0</v>
      </c>
      <c r="W22" s="673">
        <f>'[2]Trim-O'!S22</f>
        <v>0</v>
      </c>
      <c r="X22" s="673"/>
      <c r="Y22" s="773">
        <f t="shared" si="9"/>
        <v>0</v>
      </c>
      <c r="Z22" s="688">
        <f t="shared" si="10"/>
        <v>0</v>
      </c>
      <c r="AA22" s="701">
        <f t="shared" si="10"/>
        <v>0</v>
      </c>
      <c r="AB22" s="690">
        <f t="shared" si="11"/>
        <v>0</v>
      </c>
      <c r="AC22" s="779">
        <f t="shared" si="12"/>
        <v>0</v>
      </c>
      <c r="AD22" s="776">
        <f t="shared" si="12"/>
        <v>0</v>
      </c>
      <c r="AE22" s="777">
        <f t="shared" si="13"/>
        <v>0</v>
      </c>
      <c r="AF22" s="672">
        <f>'[2]Trim-O'!Y22</f>
        <v>0</v>
      </c>
      <c r="AG22" s="673"/>
      <c r="AH22" s="674">
        <f t="shared" si="14"/>
        <v>0</v>
      </c>
      <c r="AI22" s="673">
        <f>'[2]Trim-O'!AB22</f>
        <v>0</v>
      </c>
      <c r="AJ22" s="673"/>
      <c r="AK22" s="675">
        <f t="shared" si="15"/>
        <v>0</v>
      </c>
      <c r="AL22" s="673">
        <f>'[2]Trim-O'!AE22</f>
        <v>0</v>
      </c>
      <c r="AM22" s="673"/>
      <c r="AN22" s="675">
        <f t="shared" si="16"/>
        <v>0</v>
      </c>
      <c r="AO22" s="688">
        <f t="shared" si="17"/>
        <v>0</v>
      </c>
      <c r="AP22" s="689">
        <f t="shared" si="17"/>
        <v>0</v>
      </c>
      <c r="AQ22" s="690">
        <f t="shared" si="18"/>
        <v>0</v>
      </c>
      <c r="AR22" s="673">
        <f>'[2]Trim-O'!AH22</f>
        <v>0</v>
      </c>
      <c r="AS22" s="673"/>
      <c r="AT22" s="674">
        <f t="shared" si="19"/>
        <v>0</v>
      </c>
      <c r="AU22" s="673">
        <f>'[2]Trim-O'!AK22</f>
        <v>0</v>
      </c>
      <c r="AV22" s="673"/>
      <c r="AW22" s="675">
        <f t="shared" si="20"/>
        <v>0</v>
      </c>
      <c r="AX22" s="673">
        <f>'[2]Trim-O'!AN22</f>
        <v>0</v>
      </c>
      <c r="AY22" s="673"/>
      <c r="AZ22" s="773">
        <f t="shared" si="21"/>
        <v>0</v>
      </c>
      <c r="BA22" s="688">
        <f t="shared" si="22"/>
        <v>0</v>
      </c>
      <c r="BB22" s="701">
        <f t="shared" si="22"/>
        <v>0</v>
      </c>
      <c r="BC22" s="706">
        <f t="shared" si="23"/>
        <v>0</v>
      </c>
      <c r="BD22" s="711">
        <f t="shared" si="0"/>
        <v>0</v>
      </c>
      <c r="BE22" s="715">
        <f t="shared" si="1"/>
        <v>0</v>
      </c>
      <c r="BF22" s="716">
        <f t="shared" si="24"/>
        <v>0</v>
      </c>
      <c r="BG22" s="717">
        <f t="shared" si="25"/>
        <v>0</v>
      </c>
      <c r="BH22" s="673">
        <f t="shared" si="26"/>
        <v>0</v>
      </c>
      <c r="BI22" s="677">
        <f t="shared" si="27"/>
        <v>0</v>
      </c>
      <c r="BJ22" s="541"/>
      <c r="BK22" s="380"/>
      <c r="BL22" s="374">
        <f>ROUND(VLOOKUP($B22,Test!$A$6:$K$58,8),0)/1000</f>
        <v>0</v>
      </c>
      <c r="BM22" s="380"/>
      <c r="BN22" s="415"/>
      <c r="BO22" s="415"/>
      <c r="BP22" s="380"/>
      <c r="BQ22" s="380"/>
      <c r="BR22" s="415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91"/>
    </row>
    <row r="23" spans="1:81" s="383" customFormat="1" ht="33" customHeight="1">
      <c r="A23" s="388">
        <f t="shared" si="28"/>
        <v>17</v>
      </c>
      <c r="B23" s="384">
        <v>51399</v>
      </c>
      <c r="C23" s="536" t="s">
        <v>13</v>
      </c>
      <c r="D23" s="698" t="s">
        <v>267</v>
      </c>
      <c r="E23" s="672">
        <f>'[2]Trim-O'!D23</f>
        <v>20</v>
      </c>
      <c r="F23" s="673"/>
      <c r="G23" s="675">
        <f t="shared" si="2"/>
        <v>20</v>
      </c>
      <c r="H23" s="673">
        <f>'[2]Trim-O'!G23</f>
        <v>305.2</v>
      </c>
      <c r="I23" s="673"/>
      <c r="J23" s="675">
        <f t="shared" si="3"/>
        <v>305.2</v>
      </c>
      <c r="K23" s="673">
        <f>'[2]Trim-O'!J23</f>
        <v>850</v>
      </c>
      <c r="L23" s="673"/>
      <c r="M23" s="773">
        <f t="shared" si="4"/>
        <v>850</v>
      </c>
      <c r="N23" s="688">
        <f t="shared" si="5"/>
        <v>1175.2</v>
      </c>
      <c r="O23" s="689">
        <f t="shared" si="5"/>
        <v>0</v>
      </c>
      <c r="P23" s="690">
        <f t="shared" si="6"/>
        <v>1175.2</v>
      </c>
      <c r="Q23" s="673">
        <f>'[2]Trim-O'!M23</f>
        <v>0</v>
      </c>
      <c r="R23" s="673"/>
      <c r="S23" s="675">
        <f t="shared" si="7"/>
        <v>0</v>
      </c>
      <c r="T23" s="673">
        <f>'[2]Trim-O'!P23</f>
        <v>350</v>
      </c>
      <c r="U23" s="673"/>
      <c r="V23" s="675">
        <f t="shared" si="8"/>
        <v>350</v>
      </c>
      <c r="W23" s="673">
        <f>'[2]Trim-O'!S23</f>
        <v>1055.2</v>
      </c>
      <c r="X23" s="673"/>
      <c r="Y23" s="773">
        <f t="shared" si="9"/>
        <v>1055.2</v>
      </c>
      <c r="Z23" s="688">
        <f t="shared" si="10"/>
        <v>1405.2</v>
      </c>
      <c r="AA23" s="701">
        <f t="shared" si="10"/>
        <v>0</v>
      </c>
      <c r="AB23" s="690">
        <f t="shared" si="11"/>
        <v>1405.2</v>
      </c>
      <c r="AC23" s="779">
        <f t="shared" si="12"/>
        <v>2580.4</v>
      </c>
      <c r="AD23" s="776">
        <f t="shared" si="12"/>
        <v>0</v>
      </c>
      <c r="AE23" s="777">
        <f t="shared" si="13"/>
        <v>2580.4</v>
      </c>
      <c r="AF23" s="672">
        <f>'[2]Trim-O'!Y23</f>
        <v>0</v>
      </c>
      <c r="AG23" s="673"/>
      <c r="AH23" s="674">
        <f t="shared" si="14"/>
        <v>0</v>
      </c>
      <c r="AI23" s="673">
        <f>'[2]Trim-O'!AB23</f>
        <v>155.19999999999999</v>
      </c>
      <c r="AJ23" s="673"/>
      <c r="AK23" s="675">
        <f t="shared" si="15"/>
        <v>155.19999999999999</v>
      </c>
      <c r="AL23" s="673">
        <f>'[2]Trim-O'!AE23</f>
        <v>470</v>
      </c>
      <c r="AM23" s="673"/>
      <c r="AN23" s="675">
        <f t="shared" si="16"/>
        <v>470</v>
      </c>
      <c r="AO23" s="688">
        <f t="shared" si="17"/>
        <v>625.20000000000005</v>
      </c>
      <c r="AP23" s="689">
        <f t="shared" si="17"/>
        <v>0</v>
      </c>
      <c r="AQ23" s="690">
        <f t="shared" si="18"/>
        <v>625.20000000000005</v>
      </c>
      <c r="AR23" s="673">
        <f>'[2]Trim-O'!AH23</f>
        <v>205.2</v>
      </c>
      <c r="AS23" s="673"/>
      <c r="AT23" s="674">
        <f t="shared" si="19"/>
        <v>205.2</v>
      </c>
      <c r="AU23" s="673">
        <f>'[2]Trim-O'!AK23</f>
        <v>0</v>
      </c>
      <c r="AV23" s="673"/>
      <c r="AW23" s="675">
        <f t="shared" si="20"/>
        <v>0</v>
      </c>
      <c r="AX23" s="673">
        <f>'[2]Trim-O'!AN23</f>
        <v>825.2</v>
      </c>
      <c r="AY23" s="673"/>
      <c r="AZ23" s="773">
        <f t="shared" si="21"/>
        <v>825.2</v>
      </c>
      <c r="BA23" s="688">
        <f t="shared" si="22"/>
        <v>1030.4000000000001</v>
      </c>
      <c r="BB23" s="701">
        <f t="shared" si="22"/>
        <v>0</v>
      </c>
      <c r="BC23" s="706">
        <f t="shared" si="23"/>
        <v>1030.4000000000001</v>
      </c>
      <c r="BD23" s="711">
        <f t="shared" si="0"/>
        <v>1655.6000000000001</v>
      </c>
      <c r="BE23" s="715">
        <f t="shared" si="1"/>
        <v>0</v>
      </c>
      <c r="BF23" s="716">
        <f t="shared" si="24"/>
        <v>1655.6000000000001</v>
      </c>
      <c r="BG23" s="717">
        <f t="shared" si="25"/>
        <v>4236</v>
      </c>
      <c r="BH23" s="673">
        <f t="shared" si="26"/>
        <v>0</v>
      </c>
      <c r="BI23" s="677">
        <f t="shared" si="27"/>
        <v>4236</v>
      </c>
      <c r="BJ23" s="541"/>
      <c r="BK23" s="380"/>
      <c r="BL23" s="374">
        <f>ROUND(VLOOKUP($B23,Test!$A$6:$K$58,8),0)/1000</f>
        <v>55.8</v>
      </c>
      <c r="BM23" s="380"/>
      <c r="BN23" s="415"/>
      <c r="BO23" s="415"/>
      <c r="BP23" s="380"/>
      <c r="BQ23" s="380"/>
      <c r="BR23" s="415"/>
      <c r="BS23" s="380"/>
      <c r="BT23" s="380"/>
      <c r="BU23" s="380"/>
      <c r="BV23" s="380"/>
      <c r="BW23" s="380"/>
      <c r="BX23" s="380"/>
      <c r="BY23" s="380"/>
      <c r="BZ23" s="380"/>
      <c r="CA23" s="380"/>
    </row>
    <row r="24" spans="1:81" s="383" customFormat="1" ht="33" customHeight="1">
      <c r="A24" s="388">
        <f t="shared" si="28"/>
        <v>18</v>
      </c>
      <c r="B24" s="384">
        <v>51401</v>
      </c>
      <c r="C24" s="536" t="s">
        <v>14</v>
      </c>
      <c r="D24" s="698" t="s">
        <v>268</v>
      </c>
      <c r="E24" s="672">
        <f>'[2]Trim-O'!D24</f>
        <v>0</v>
      </c>
      <c r="F24" s="673"/>
      <c r="G24" s="675">
        <f t="shared" si="2"/>
        <v>0</v>
      </c>
      <c r="H24" s="673">
        <f>'[2]Trim-O'!G24</f>
        <v>0</v>
      </c>
      <c r="I24" s="673"/>
      <c r="J24" s="675">
        <f t="shared" si="3"/>
        <v>0</v>
      </c>
      <c r="K24" s="673">
        <f>'[2]Trim-O'!J24</f>
        <v>0</v>
      </c>
      <c r="L24" s="673"/>
      <c r="M24" s="773">
        <f t="shared" si="4"/>
        <v>0</v>
      </c>
      <c r="N24" s="688">
        <f t="shared" si="5"/>
        <v>0</v>
      </c>
      <c r="O24" s="689">
        <f t="shared" si="5"/>
        <v>0</v>
      </c>
      <c r="P24" s="690">
        <f t="shared" si="6"/>
        <v>0</v>
      </c>
      <c r="Q24" s="673">
        <f>'[2]Trim-O'!M24</f>
        <v>0</v>
      </c>
      <c r="R24" s="673"/>
      <c r="S24" s="675">
        <f t="shared" si="7"/>
        <v>0</v>
      </c>
      <c r="T24" s="673">
        <f>'[2]Trim-O'!P24</f>
        <v>0</v>
      </c>
      <c r="U24" s="673"/>
      <c r="V24" s="675">
        <f t="shared" si="8"/>
        <v>0</v>
      </c>
      <c r="W24" s="673">
        <f>'[2]Trim-O'!S24</f>
        <v>0</v>
      </c>
      <c r="X24" s="673"/>
      <c r="Y24" s="773">
        <f t="shared" si="9"/>
        <v>0</v>
      </c>
      <c r="Z24" s="688">
        <f t="shared" si="10"/>
        <v>0</v>
      </c>
      <c r="AA24" s="701">
        <f t="shared" si="10"/>
        <v>0</v>
      </c>
      <c r="AB24" s="690">
        <f t="shared" si="11"/>
        <v>0</v>
      </c>
      <c r="AC24" s="779">
        <f t="shared" si="12"/>
        <v>0</v>
      </c>
      <c r="AD24" s="776">
        <f t="shared" si="12"/>
        <v>0</v>
      </c>
      <c r="AE24" s="777">
        <f t="shared" si="13"/>
        <v>0</v>
      </c>
      <c r="AF24" s="672">
        <f>'[2]Trim-O'!Y24</f>
        <v>0</v>
      </c>
      <c r="AG24" s="673"/>
      <c r="AH24" s="674">
        <f t="shared" si="14"/>
        <v>0</v>
      </c>
      <c r="AI24" s="673">
        <f>'[2]Trim-O'!AB24</f>
        <v>0</v>
      </c>
      <c r="AJ24" s="673"/>
      <c r="AK24" s="675">
        <f t="shared" si="15"/>
        <v>0</v>
      </c>
      <c r="AL24" s="673">
        <f>'[2]Trim-O'!AE24</f>
        <v>0</v>
      </c>
      <c r="AM24" s="673"/>
      <c r="AN24" s="675">
        <f t="shared" si="16"/>
        <v>0</v>
      </c>
      <c r="AO24" s="688">
        <f t="shared" si="17"/>
        <v>0</v>
      </c>
      <c r="AP24" s="689">
        <f t="shared" si="17"/>
        <v>0</v>
      </c>
      <c r="AQ24" s="690">
        <f t="shared" si="18"/>
        <v>0</v>
      </c>
      <c r="AR24" s="673">
        <f>'[2]Trim-O'!AH24</f>
        <v>0</v>
      </c>
      <c r="AS24" s="673"/>
      <c r="AT24" s="674">
        <f t="shared" si="19"/>
        <v>0</v>
      </c>
      <c r="AU24" s="673">
        <f>'[2]Trim-O'!AK24</f>
        <v>0</v>
      </c>
      <c r="AV24" s="673"/>
      <c r="AW24" s="675">
        <f t="shared" si="20"/>
        <v>0</v>
      </c>
      <c r="AX24" s="673">
        <f>'[2]Trim-O'!AN24</f>
        <v>0</v>
      </c>
      <c r="AY24" s="673"/>
      <c r="AZ24" s="773">
        <f t="shared" si="21"/>
        <v>0</v>
      </c>
      <c r="BA24" s="688">
        <f t="shared" si="22"/>
        <v>0</v>
      </c>
      <c r="BB24" s="701">
        <f t="shared" si="22"/>
        <v>0</v>
      </c>
      <c r="BC24" s="706">
        <f t="shared" si="23"/>
        <v>0</v>
      </c>
      <c r="BD24" s="711">
        <f t="shared" si="0"/>
        <v>0</v>
      </c>
      <c r="BE24" s="715">
        <f t="shared" si="1"/>
        <v>0</v>
      </c>
      <c r="BF24" s="716">
        <f t="shared" si="24"/>
        <v>0</v>
      </c>
      <c r="BG24" s="717">
        <f t="shared" si="25"/>
        <v>0</v>
      </c>
      <c r="BH24" s="673">
        <f t="shared" si="26"/>
        <v>0</v>
      </c>
      <c r="BI24" s="677">
        <f t="shared" si="27"/>
        <v>0</v>
      </c>
      <c r="BJ24" s="541"/>
      <c r="BK24" s="380"/>
      <c r="BL24" s="374">
        <f>ROUND(VLOOKUP($B24,Test!$A$6:$K$58,8),0)/1000</f>
        <v>0</v>
      </c>
      <c r="BM24" s="380"/>
      <c r="BN24" s="415"/>
      <c r="BO24" s="415"/>
      <c r="BP24" s="380"/>
      <c r="BQ24" s="380"/>
      <c r="BR24" s="415"/>
      <c r="BS24" s="380"/>
      <c r="BT24" s="380"/>
      <c r="BU24" s="380"/>
      <c r="BV24" s="380"/>
      <c r="BW24" s="380"/>
      <c r="BX24" s="380"/>
      <c r="BY24" s="380"/>
      <c r="BZ24" s="380"/>
      <c r="CA24" s="380"/>
    </row>
    <row r="25" spans="1:81" s="383" customFormat="1" ht="33" customHeight="1">
      <c r="A25" s="388">
        <f t="shared" si="28"/>
        <v>19</v>
      </c>
      <c r="B25" s="384">
        <v>51402</v>
      </c>
      <c r="C25" s="536" t="s">
        <v>15</v>
      </c>
      <c r="D25" s="698" t="s">
        <v>269</v>
      </c>
      <c r="E25" s="672">
        <f>'[2]Trim-O'!D25</f>
        <v>0</v>
      </c>
      <c r="F25" s="673"/>
      <c r="G25" s="675">
        <f t="shared" si="2"/>
        <v>0</v>
      </c>
      <c r="H25" s="673">
        <f>'[2]Trim-O'!G25</f>
        <v>0</v>
      </c>
      <c r="I25" s="673"/>
      <c r="J25" s="675">
        <f t="shared" si="3"/>
        <v>0</v>
      </c>
      <c r="K25" s="673">
        <f>'[2]Trim-O'!J25</f>
        <v>0</v>
      </c>
      <c r="L25" s="673"/>
      <c r="M25" s="773">
        <f t="shared" si="4"/>
        <v>0</v>
      </c>
      <c r="N25" s="688">
        <f t="shared" si="5"/>
        <v>0</v>
      </c>
      <c r="O25" s="689">
        <f t="shared" si="5"/>
        <v>0</v>
      </c>
      <c r="P25" s="690">
        <f t="shared" si="6"/>
        <v>0</v>
      </c>
      <c r="Q25" s="673">
        <f>'[2]Trim-O'!M25</f>
        <v>0</v>
      </c>
      <c r="R25" s="673"/>
      <c r="S25" s="675">
        <f t="shared" si="7"/>
        <v>0</v>
      </c>
      <c r="T25" s="673">
        <f>'[2]Trim-O'!P25</f>
        <v>0</v>
      </c>
      <c r="U25" s="673"/>
      <c r="V25" s="675">
        <f t="shared" si="8"/>
        <v>0</v>
      </c>
      <c r="W25" s="673">
        <f>'[2]Trim-O'!S25</f>
        <v>0</v>
      </c>
      <c r="X25" s="673"/>
      <c r="Y25" s="773">
        <f t="shared" si="9"/>
        <v>0</v>
      </c>
      <c r="Z25" s="688">
        <f t="shared" si="10"/>
        <v>0</v>
      </c>
      <c r="AA25" s="701">
        <f t="shared" si="10"/>
        <v>0</v>
      </c>
      <c r="AB25" s="690">
        <f t="shared" si="11"/>
        <v>0</v>
      </c>
      <c r="AC25" s="779">
        <f t="shared" si="12"/>
        <v>0</v>
      </c>
      <c r="AD25" s="776">
        <f t="shared" si="12"/>
        <v>0</v>
      </c>
      <c r="AE25" s="777">
        <f t="shared" si="13"/>
        <v>0</v>
      </c>
      <c r="AF25" s="672">
        <f>'[2]Trim-O'!Y25</f>
        <v>0</v>
      </c>
      <c r="AG25" s="673"/>
      <c r="AH25" s="674">
        <f t="shared" si="14"/>
        <v>0</v>
      </c>
      <c r="AI25" s="673">
        <f>'[2]Trim-O'!AB25</f>
        <v>0</v>
      </c>
      <c r="AJ25" s="673"/>
      <c r="AK25" s="675">
        <f t="shared" si="15"/>
        <v>0</v>
      </c>
      <c r="AL25" s="673">
        <f>'[2]Trim-O'!AE25</f>
        <v>0</v>
      </c>
      <c r="AM25" s="673"/>
      <c r="AN25" s="675">
        <f t="shared" si="16"/>
        <v>0</v>
      </c>
      <c r="AO25" s="688">
        <f t="shared" si="17"/>
        <v>0</v>
      </c>
      <c r="AP25" s="689">
        <f t="shared" si="17"/>
        <v>0</v>
      </c>
      <c r="AQ25" s="690">
        <f t="shared" si="18"/>
        <v>0</v>
      </c>
      <c r="AR25" s="673">
        <f>'[2]Trim-O'!AH25</f>
        <v>0</v>
      </c>
      <c r="AS25" s="673"/>
      <c r="AT25" s="674">
        <f t="shared" si="19"/>
        <v>0</v>
      </c>
      <c r="AU25" s="673">
        <f>'[2]Trim-O'!AK25</f>
        <v>0</v>
      </c>
      <c r="AV25" s="673"/>
      <c r="AW25" s="675">
        <f t="shared" si="20"/>
        <v>0</v>
      </c>
      <c r="AX25" s="673">
        <f>'[2]Trim-O'!AN25</f>
        <v>0</v>
      </c>
      <c r="AY25" s="673"/>
      <c r="AZ25" s="773">
        <f t="shared" si="21"/>
        <v>0</v>
      </c>
      <c r="BA25" s="688">
        <f t="shared" si="22"/>
        <v>0</v>
      </c>
      <c r="BB25" s="701">
        <f t="shared" si="22"/>
        <v>0</v>
      </c>
      <c r="BC25" s="706">
        <f t="shared" si="23"/>
        <v>0</v>
      </c>
      <c r="BD25" s="711">
        <f t="shared" si="0"/>
        <v>0</v>
      </c>
      <c r="BE25" s="715">
        <f t="shared" si="1"/>
        <v>0</v>
      </c>
      <c r="BF25" s="716">
        <f t="shared" si="24"/>
        <v>0</v>
      </c>
      <c r="BG25" s="717">
        <f t="shared" si="25"/>
        <v>0</v>
      </c>
      <c r="BH25" s="673">
        <f t="shared" si="26"/>
        <v>0</v>
      </c>
      <c r="BI25" s="677">
        <f t="shared" si="27"/>
        <v>0</v>
      </c>
      <c r="BJ25" s="541"/>
      <c r="BK25" s="380"/>
      <c r="BL25" s="374">
        <f>ROUND(VLOOKUP($B25,Test!$A$6:$K$58,8),0)/1000</f>
        <v>0</v>
      </c>
      <c r="BM25" s="380"/>
      <c r="BN25" s="415"/>
      <c r="BO25" s="415"/>
      <c r="BP25" s="380"/>
      <c r="BQ25" s="380"/>
      <c r="BR25" s="415"/>
      <c r="BS25" s="380"/>
      <c r="BT25" s="380"/>
      <c r="BU25" s="380"/>
      <c r="BV25" s="380"/>
      <c r="BW25" s="380"/>
      <c r="BX25" s="380"/>
      <c r="BY25" s="380"/>
      <c r="BZ25" s="380"/>
      <c r="CA25" s="380"/>
    </row>
    <row r="26" spans="1:81" s="383" customFormat="1" ht="33" customHeight="1">
      <c r="A26" s="388">
        <f t="shared" si="28"/>
        <v>20</v>
      </c>
      <c r="B26" s="384">
        <v>51403</v>
      </c>
      <c r="C26" s="536" t="s">
        <v>16</v>
      </c>
      <c r="D26" s="698" t="s">
        <v>270</v>
      </c>
      <c r="E26" s="672">
        <f>'[2]Trim-O'!D26</f>
        <v>0</v>
      </c>
      <c r="F26" s="673"/>
      <c r="G26" s="675">
        <f t="shared" si="2"/>
        <v>0</v>
      </c>
      <c r="H26" s="673">
        <f>'[2]Trim-O'!G26</f>
        <v>0</v>
      </c>
      <c r="I26" s="673"/>
      <c r="J26" s="675">
        <f t="shared" si="3"/>
        <v>0</v>
      </c>
      <c r="K26" s="673">
        <f>'[2]Trim-O'!J26</f>
        <v>0</v>
      </c>
      <c r="L26" s="673"/>
      <c r="M26" s="773">
        <f t="shared" si="4"/>
        <v>0</v>
      </c>
      <c r="N26" s="688">
        <f t="shared" si="5"/>
        <v>0</v>
      </c>
      <c r="O26" s="689">
        <f t="shared" si="5"/>
        <v>0</v>
      </c>
      <c r="P26" s="690">
        <f t="shared" si="6"/>
        <v>0</v>
      </c>
      <c r="Q26" s="673">
        <f>'[2]Trim-O'!M26</f>
        <v>0</v>
      </c>
      <c r="R26" s="673"/>
      <c r="S26" s="675">
        <f t="shared" si="7"/>
        <v>0</v>
      </c>
      <c r="T26" s="673">
        <f>'[2]Trim-O'!P26</f>
        <v>0</v>
      </c>
      <c r="U26" s="673"/>
      <c r="V26" s="675">
        <f t="shared" si="8"/>
        <v>0</v>
      </c>
      <c r="W26" s="673">
        <f>'[2]Trim-O'!S26</f>
        <v>0</v>
      </c>
      <c r="X26" s="673"/>
      <c r="Y26" s="773">
        <f t="shared" si="9"/>
        <v>0</v>
      </c>
      <c r="Z26" s="688">
        <f t="shared" si="10"/>
        <v>0</v>
      </c>
      <c r="AA26" s="701">
        <f t="shared" si="10"/>
        <v>0</v>
      </c>
      <c r="AB26" s="690">
        <f t="shared" si="11"/>
        <v>0</v>
      </c>
      <c r="AC26" s="779">
        <f t="shared" si="12"/>
        <v>0</v>
      </c>
      <c r="AD26" s="776">
        <f t="shared" si="12"/>
        <v>0</v>
      </c>
      <c r="AE26" s="777">
        <f t="shared" si="13"/>
        <v>0</v>
      </c>
      <c r="AF26" s="672">
        <f>'[2]Trim-O'!Y26</f>
        <v>0</v>
      </c>
      <c r="AG26" s="673"/>
      <c r="AH26" s="674">
        <f t="shared" si="14"/>
        <v>0</v>
      </c>
      <c r="AI26" s="673">
        <f>'[2]Trim-O'!AB26</f>
        <v>0</v>
      </c>
      <c r="AJ26" s="673"/>
      <c r="AK26" s="675">
        <f t="shared" si="15"/>
        <v>0</v>
      </c>
      <c r="AL26" s="673">
        <f>'[2]Trim-O'!AE26</f>
        <v>0</v>
      </c>
      <c r="AM26" s="673"/>
      <c r="AN26" s="675">
        <f t="shared" si="16"/>
        <v>0</v>
      </c>
      <c r="AO26" s="688">
        <f t="shared" si="17"/>
        <v>0</v>
      </c>
      <c r="AP26" s="689">
        <f t="shared" si="17"/>
        <v>0</v>
      </c>
      <c r="AQ26" s="690">
        <f t="shared" si="18"/>
        <v>0</v>
      </c>
      <c r="AR26" s="673">
        <f>'[2]Trim-O'!AH26</f>
        <v>0</v>
      </c>
      <c r="AS26" s="673"/>
      <c r="AT26" s="674">
        <f t="shared" si="19"/>
        <v>0</v>
      </c>
      <c r="AU26" s="673">
        <f>'[2]Trim-O'!AK26</f>
        <v>0</v>
      </c>
      <c r="AV26" s="673"/>
      <c r="AW26" s="675">
        <f t="shared" si="20"/>
        <v>0</v>
      </c>
      <c r="AX26" s="673">
        <f>'[2]Trim-O'!AN26</f>
        <v>0</v>
      </c>
      <c r="AY26" s="673"/>
      <c r="AZ26" s="773">
        <f t="shared" si="21"/>
        <v>0</v>
      </c>
      <c r="BA26" s="688">
        <f t="shared" si="22"/>
        <v>0</v>
      </c>
      <c r="BB26" s="701">
        <f t="shared" si="22"/>
        <v>0</v>
      </c>
      <c r="BC26" s="706">
        <f t="shared" si="23"/>
        <v>0</v>
      </c>
      <c r="BD26" s="711">
        <f t="shared" si="0"/>
        <v>0</v>
      </c>
      <c r="BE26" s="715">
        <f t="shared" si="1"/>
        <v>0</v>
      </c>
      <c r="BF26" s="716">
        <f t="shared" si="24"/>
        <v>0</v>
      </c>
      <c r="BG26" s="717">
        <f t="shared" si="25"/>
        <v>0</v>
      </c>
      <c r="BH26" s="673">
        <f t="shared" si="26"/>
        <v>0</v>
      </c>
      <c r="BI26" s="677">
        <f t="shared" si="27"/>
        <v>0</v>
      </c>
      <c r="BJ26" s="541"/>
      <c r="BK26" s="380"/>
      <c r="BL26" s="374">
        <f>ROUND(VLOOKUP($B26,Test!$A$6:$K$58,8),0)/1000</f>
        <v>0</v>
      </c>
      <c r="BM26" s="380"/>
      <c r="BN26" s="415"/>
      <c r="BO26" s="415"/>
      <c r="BP26" s="380"/>
      <c r="BQ26" s="380"/>
      <c r="BR26" s="415"/>
      <c r="BS26" s="380"/>
      <c r="BT26" s="380"/>
      <c r="BU26" s="380"/>
      <c r="BV26" s="380"/>
      <c r="BW26" s="380"/>
      <c r="BX26" s="380"/>
      <c r="BY26" s="380"/>
      <c r="BZ26" s="380"/>
      <c r="CA26" s="380"/>
    </row>
    <row r="27" spans="1:81" s="383" customFormat="1" ht="33" customHeight="1">
      <c r="A27" s="388">
        <f t="shared" si="28"/>
        <v>21</v>
      </c>
      <c r="B27" s="384">
        <v>51404</v>
      </c>
      <c r="C27" s="536" t="s">
        <v>17</v>
      </c>
      <c r="D27" s="698" t="s">
        <v>271</v>
      </c>
      <c r="E27" s="672">
        <f>'[2]Trim-O'!D27</f>
        <v>0</v>
      </c>
      <c r="F27" s="673"/>
      <c r="G27" s="675">
        <f t="shared" si="2"/>
        <v>0</v>
      </c>
      <c r="H27" s="673">
        <f>'[2]Trim-O'!G27</f>
        <v>0</v>
      </c>
      <c r="I27" s="673"/>
      <c r="J27" s="675">
        <f t="shared" si="3"/>
        <v>0</v>
      </c>
      <c r="K27" s="673">
        <f>'[2]Trim-O'!J27</f>
        <v>0</v>
      </c>
      <c r="L27" s="673"/>
      <c r="M27" s="773">
        <f t="shared" si="4"/>
        <v>0</v>
      </c>
      <c r="N27" s="688">
        <f t="shared" si="5"/>
        <v>0</v>
      </c>
      <c r="O27" s="689">
        <f t="shared" si="5"/>
        <v>0</v>
      </c>
      <c r="P27" s="690">
        <f t="shared" si="6"/>
        <v>0</v>
      </c>
      <c r="Q27" s="673">
        <f>'[2]Trim-O'!M27</f>
        <v>0</v>
      </c>
      <c r="R27" s="673"/>
      <c r="S27" s="675">
        <f t="shared" si="7"/>
        <v>0</v>
      </c>
      <c r="T27" s="673">
        <f>'[2]Trim-O'!P27</f>
        <v>0</v>
      </c>
      <c r="U27" s="673"/>
      <c r="V27" s="675">
        <f t="shared" si="8"/>
        <v>0</v>
      </c>
      <c r="W27" s="673">
        <f>'[2]Trim-O'!S27</f>
        <v>0</v>
      </c>
      <c r="X27" s="673"/>
      <c r="Y27" s="773">
        <f t="shared" si="9"/>
        <v>0</v>
      </c>
      <c r="Z27" s="688">
        <f t="shared" si="10"/>
        <v>0</v>
      </c>
      <c r="AA27" s="701">
        <f t="shared" si="10"/>
        <v>0</v>
      </c>
      <c r="AB27" s="690">
        <f t="shared" si="11"/>
        <v>0</v>
      </c>
      <c r="AC27" s="779">
        <f t="shared" si="12"/>
        <v>0</v>
      </c>
      <c r="AD27" s="776">
        <f t="shared" si="12"/>
        <v>0</v>
      </c>
      <c r="AE27" s="777">
        <f t="shared" si="13"/>
        <v>0</v>
      </c>
      <c r="AF27" s="672">
        <f>'[2]Trim-O'!Y27</f>
        <v>0</v>
      </c>
      <c r="AG27" s="673"/>
      <c r="AH27" s="674">
        <f t="shared" si="14"/>
        <v>0</v>
      </c>
      <c r="AI27" s="673">
        <f>'[2]Trim-O'!AB27</f>
        <v>0</v>
      </c>
      <c r="AJ27" s="673"/>
      <c r="AK27" s="675">
        <f t="shared" si="15"/>
        <v>0</v>
      </c>
      <c r="AL27" s="673">
        <f>'[2]Trim-O'!AE27</f>
        <v>0</v>
      </c>
      <c r="AM27" s="673"/>
      <c r="AN27" s="675">
        <f t="shared" si="16"/>
        <v>0</v>
      </c>
      <c r="AO27" s="688">
        <f t="shared" si="17"/>
        <v>0</v>
      </c>
      <c r="AP27" s="689">
        <f t="shared" si="17"/>
        <v>0</v>
      </c>
      <c r="AQ27" s="690">
        <f t="shared" si="18"/>
        <v>0</v>
      </c>
      <c r="AR27" s="673">
        <f>'[2]Trim-O'!AH27</f>
        <v>0</v>
      </c>
      <c r="AS27" s="673"/>
      <c r="AT27" s="674">
        <f t="shared" si="19"/>
        <v>0</v>
      </c>
      <c r="AU27" s="673">
        <f>'[2]Trim-O'!AK27</f>
        <v>0</v>
      </c>
      <c r="AV27" s="673"/>
      <c r="AW27" s="675">
        <f t="shared" si="20"/>
        <v>0</v>
      </c>
      <c r="AX27" s="673">
        <f>'[2]Trim-O'!AN27</f>
        <v>0</v>
      </c>
      <c r="AY27" s="673"/>
      <c r="AZ27" s="773">
        <f t="shared" si="21"/>
        <v>0</v>
      </c>
      <c r="BA27" s="688">
        <f t="shared" si="22"/>
        <v>0</v>
      </c>
      <c r="BB27" s="701">
        <f t="shared" si="22"/>
        <v>0</v>
      </c>
      <c r="BC27" s="706">
        <f t="shared" si="23"/>
        <v>0</v>
      </c>
      <c r="BD27" s="711">
        <f t="shared" si="0"/>
        <v>0</v>
      </c>
      <c r="BE27" s="715">
        <f t="shared" si="1"/>
        <v>0</v>
      </c>
      <c r="BF27" s="716">
        <f t="shared" si="24"/>
        <v>0</v>
      </c>
      <c r="BG27" s="717">
        <f t="shared" si="25"/>
        <v>0</v>
      </c>
      <c r="BH27" s="673">
        <f t="shared" si="26"/>
        <v>0</v>
      </c>
      <c r="BI27" s="677">
        <f t="shared" si="27"/>
        <v>0</v>
      </c>
      <c r="BJ27" s="541"/>
      <c r="BK27" s="380"/>
      <c r="BL27" s="374">
        <f>ROUND(VLOOKUP($B27,Test!$A$6:$K$58,8),0)/1000</f>
        <v>0</v>
      </c>
      <c r="BM27" s="380"/>
      <c r="BN27" s="415"/>
      <c r="BO27" s="415"/>
      <c r="BP27" s="380"/>
      <c r="BQ27" s="380"/>
      <c r="BR27" s="415"/>
      <c r="BS27" s="380"/>
      <c r="BT27" s="380"/>
      <c r="BU27" s="380"/>
      <c r="BV27" s="380"/>
      <c r="BW27" s="380"/>
      <c r="BX27" s="380"/>
      <c r="BY27" s="380"/>
      <c r="BZ27" s="380"/>
      <c r="CA27" s="380"/>
    </row>
    <row r="28" spans="1:81" s="383" customFormat="1" ht="33" customHeight="1">
      <c r="A28" s="388">
        <f t="shared" si="28"/>
        <v>22</v>
      </c>
      <c r="B28" s="384">
        <v>51405</v>
      </c>
      <c r="C28" s="536" t="s">
        <v>18</v>
      </c>
      <c r="D28" s="698" t="s">
        <v>272</v>
      </c>
      <c r="E28" s="672">
        <f>'[2]Trim-O'!D28</f>
        <v>0</v>
      </c>
      <c r="F28" s="673"/>
      <c r="G28" s="675">
        <f t="shared" si="2"/>
        <v>0</v>
      </c>
      <c r="H28" s="673">
        <f>'[2]Trim-O'!G28</f>
        <v>0</v>
      </c>
      <c r="I28" s="673"/>
      <c r="J28" s="675">
        <f t="shared" si="3"/>
        <v>0</v>
      </c>
      <c r="K28" s="673">
        <f>'[2]Trim-O'!J28</f>
        <v>0</v>
      </c>
      <c r="L28" s="673"/>
      <c r="M28" s="773">
        <f t="shared" si="4"/>
        <v>0</v>
      </c>
      <c r="N28" s="688">
        <f t="shared" si="5"/>
        <v>0</v>
      </c>
      <c r="O28" s="689">
        <f t="shared" si="5"/>
        <v>0</v>
      </c>
      <c r="P28" s="690">
        <f t="shared" si="6"/>
        <v>0</v>
      </c>
      <c r="Q28" s="673">
        <f>'[2]Trim-O'!M28</f>
        <v>0</v>
      </c>
      <c r="R28" s="673"/>
      <c r="S28" s="675">
        <f t="shared" si="7"/>
        <v>0</v>
      </c>
      <c r="T28" s="673">
        <f>'[2]Trim-O'!P28</f>
        <v>0</v>
      </c>
      <c r="U28" s="673"/>
      <c r="V28" s="675">
        <f t="shared" si="8"/>
        <v>0</v>
      </c>
      <c r="W28" s="673">
        <f>'[2]Trim-O'!S28</f>
        <v>0</v>
      </c>
      <c r="X28" s="673"/>
      <c r="Y28" s="773">
        <f t="shared" si="9"/>
        <v>0</v>
      </c>
      <c r="Z28" s="688">
        <f t="shared" si="10"/>
        <v>0</v>
      </c>
      <c r="AA28" s="701">
        <f t="shared" si="10"/>
        <v>0</v>
      </c>
      <c r="AB28" s="690">
        <f t="shared" si="11"/>
        <v>0</v>
      </c>
      <c r="AC28" s="779">
        <f t="shared" si="12"/>
        <v>0</v>
      </c>
      <c r="AD28" s="776">
        <f t="shared" si="12"/>
        <v>0</v>
      </c>
      <c r="AE28" s="777">
        <f t="shared" si="13"/>
        <v>0</v>
      </c>
      <c r="AF28" s="672">
        <f>'[2]Trim-O'!Y28</f>
        <v>0</v>
      </c>
      <c r="AG28" s="673"/>
      <c r="AH28" s="674">
        <f t="shared" si="14"/>
        <v>0</v>
      </c>
      <c r="AI28" s="673">
        <f>'[2]Trim-O'!AB28</f>
        <v>0</v>
      </c>
      <c r="AJ28" s="673"/>
      <c r="AK28" s="675">
        <f t="shared" si="15"/>
        <v>0</v>
      </c>
      <c r="AL28" s="673">
        <f>'[2]Trim-O'!AE28</f>
        <v>0</v>
      </c>
      <c r="AM28" s="673"/>
      <c r="AN28" s="675">
        <f t="shared" si="16"/>
        <v>0</v>
      </c>
      <c r="AO28" s="688">
        <f t="shared" si="17"/>
        <v>0</v>
      </c>
      <c r="AP28" s="689">
        <f t="shared" si="17"/>
        <v>0</v>
      </c>
      <c r="AQ28" s="690">
        <f t="shared" si="18"/>
        <v>0</v>
      </c>
      <c r="AR28" s="673">
        <f>'[2]Trim-O'!AH28</f>
        <v>0</v>
      </c>
      <c r="AS28" s="673"/>
      <c r="AT28" s="674">
        <f t="shared" si="19"/>
        <v>0</v>
      </c>
      <c r="AU28" s="673">
        <f>'[2]Trim-O'!AK28</f>
        <v>0</v>
      </c>
      <c r="AV28" s="673"/>
      <c r="AW28" s="675">
        <f t="shared" si="20"/>
        <v>0</v>
      </c>
      <c r="AX28" s="673">
        <f>'[2]Trim-O'!AN28</f>
        <v>0</v>
      </c>
      <c r="AY28" s="673"/>
      <c r="AZ28" s="773">
        <f t="shared" si="21"/>
        <v>0</v>
      </c>
      <c r="BA28" s="688">
        <f t="shared" si="22"/>
        <v>0</v>
      </c>
      <c r="BB28" s="701">
        <f t="shared" si="22"/>
        <v>0</v>
      </c>
      <c r="BC28" s="706">
        <f t="shared" si="23"/>
        <v>0</v>
      </c>
      <c r="BD28" s="711">
        <f t="shared" si="0"/>
        <v>0</v>
      </c>
      <c r="BE28" s="715">
        <f t="shared" si="1"/>
        <v>0</v>
      </c>
      <c r="BF28" s="716">
        <f t="shared" si="24"/>
        <v>0</v>
      </c>
      <c r="BG28" s="717">
        <f t="shared" si="25"/>
        <v>0</v>
      </c>
      <c r="BH28" s="673">
        <f t="shared" si="26"/>
        <v>0</v>
      </c>
      <c r="BI28" s="677">
        <f t="shared" si="27"/>
        <v>0</v>
      </c>
      <c r="BJ28" s="541"/>
      <c r="BK28" s="380"/>
      <c r="BL28" s="374">
        <f>ROUND(VLOOKUP($B28,Test!$A$6:$K$58,8),0)/1000</f>
        <v>0</v>
      </c>
      <c r="BM28" s="380"/>
      <c r="BN28" s="415"/>
      <c r="BO28" s="415"/>
      <c r="BP28" s="380"/>
      <c r="BQ28" s="380"/>
      <c r="BR28" s="415"/>
      <c r="BS28" s="380"/>
      <c r="BT28" s="380"/>
      <c r="BU28" s="380"/>
      <c r="BV28" s="380"/>
      <c r="BW28" s="380"/>
      <c r="BX28" s="380"/>
      <c r="BY28" s="380"/>
      <c r="BZ28" s="380"/>
      <c r="CA28" s="380"/>
    </row>
    <row r="29" spans="1:81" s="383" customFormat="1" ht="33" customHeight="1">
      <c r="A29" s="388">
        <f t="shared" si="28"/>
        <v>23</v>
      </c>
      <c r="B29" s="384">
        <v>51406</v>
      </c>
      <c r="C29" s="536" t="s">
        <v>19</v>
      </c>
      <c r="D29" s="698" t="s">
        <v>273</v>
      </c>
      <c r="E29" s="672">
        <f>'[2]Trim-O'!D29</f>
        <v>0</v>
      </c>
      <c r="F29" s="673"/>
      <c r="G29" s="675">
        <f t="shared" si="2"/>
        <v>0</v>
      </c>
      <c r="H29" s="673">
        <f>'[2]Trim-O'!G29</f>
        <v>0</v>
      </c>
      <c r="I29" s="673"/>
      <c r="J29" s="675">
        <f t="shared" si="3"/>
        <v>0</v>
      </c>
      <c r="K29" s="673">
        <f>'[2]Trim-O'!J29</f>
        <v>0</v>
      </c>
      <c r="L29" s="673"/>
      <c r="M29" s="773">
        <f t="shared" si="4"/>
        <v>0</v>
      </c>
      <c r="N29" s="688">
        <f t="shared" si="5"/>
        <v>0</v>
      </c>
      <c r="O29" s="689">
        <f t="shared" si="5"/>
        <v>0</v>
      </c>
      <c r="P29" s="690">
        <f t="shared" si="6"/>
        <v>0</v>
      </c>
      <c r="Q29" s="673">
        <f>'[2]Trim-O'!M29</f>
        <v>0</v>
      </c>
      <c r="R29" s="673"/>
      <c r="S29" s="675">
        <f t="shared" si="7"/>
        <v>0</v>
      </c>
      <c r="T29" s="673">
        <f>'[2]Trim-O'!P29</f>
        <v>0</v>
      </c>
      <c r="U29" s="673"/>
      <c r="V29" s="675">
        <f t="shared" si="8"/>
        <v>0</v>
      </c>
      <c r="W29" s="673">
        <f>'[2]Trim-O'!S29</f>
        <v>0</v>
      </c>
      <c r="X29" s="673"/>
      <c r="Y29" s="773">
        <f t="shared" si="9"/>
        <v>0</v>
      </c>
      <c r="Z29" s="688">
        <f t="shared" si="10"/>
        <v>0</v>
      </c>
      <c r="AA29" s="701">
        <f t="shared" si="10"/>
        <v>0</v>
      </c>
      <c r="AB29" s="690">
        <f t="shared" si="11"/>
        <v>0</v>
      </c>
      <c r="AC29" s="779">
        <f t="shared" si="12"/>
        <v>0</v>
      </c>
      <c r="AD29" s="776">
        <f t="shared" si="12"/>
        <v>0</v>
      </c>
      <c r="AE29" s="777">
        <f t="shared" si="13"/>
        <v>0</v>
      </c>
      <c r="AF29" s="672">
        <f>'[2]Trim-O'!Y29</f>
        <v>0</v>
      </c>
      <c r="AG29" s="673"/>
      <c r="AH29" s="674">
        <f t="shared" si="14"/>
        <v>0</v>
      </c>
      <c r="AI29" s="673">
        <f>'[2]Trim-O'!AB29</f>
        <v>0</v>
      </c>
      <c r="AJ29" s="673"/>
      <c r="AK29" s="675">
        <f t="shared" si="15"/>
        <v>0</v>
      </c>
      <c r="AL29" s="673">
        <f>'[2]Trim-O'!AE29</f>
        <v>0</v>
      </c>
      <c r="AM29" s="673"/>
      <c r="AN29" s="675">
        <f t="shared" si="16"/>
        <v>0</v>
      </c>
      <c r="AO29" s="688">
        <f t="shared" si="17"/>
        <v>0</v>
      </c>
      <c r="AP29" s="689">
        <f t="shared" si="17"/>
        <v>0</v>
      </c>
      <c r="AQ29" s="690">
        <f t="shared" si="18"/>
        <v>0</v>
      </c>
      <c r="AR29" s="673">
        <f>'[2]Trim-O'!AH29</f>
        <v>0</v>
      </c>
      <c r="AS29" s="673"/>
      <c r="AT29" s="674">
        <f t="shared" si="19"/>
        <v>0</v>
      </c>
      <c r="AU29" s="673">
        <f>'[2]Trim-O'!AK29</f>
        <v>0</v>
      </c>
      <c r="AV29" s="673"/>
      <c r="AW29" s="675">
        <f t="shared" si="20"/>
        <v>0</v>
      </c>
      <c r="AX29" s="673">
        <f>'[2]Trim-O'!AN29</f>
        <v>0</v>
      </c>
      <c r="AY29" s="673"/>
      <c r="AZ29" s="773">
        <f t="shared" si="21"/>
        <v>0</v>
      </c>
      <c r="BA29" s="688">
        <f t="shared" si="22"/>
        <v>0</v>
      </c>
      <c r="BB29" s="701">
        <f t="shared" si="22"/>
        <v>0</v>
      </c>
      <c r="BC29" s="706">
        <f t="shared" si="23"/>
        <v>0</v>
      </c>
      <c r="BD29" s="711">
        <f t="shared" si="0"/>
        <v>0</v>
      </c>
      <c r="BE29" s="715">
        <f t="shared" si="1"/>
        <v>0</v>
      </c>
      <c r="BF29" s="716">
        <f t="shared" si="24"/>
        <v>0</v>
      </c>
      <c r="BG29" s="717">
        <f t="shared" si="25"/>
        <v>0</v>
      </c>
      <c r="BH29" s="673">
        <f t="shared" si="26"/>
        <v>0</v>
      </c>
      <c r="BI29" s="677">
        <f t="shared" si="27"/>
        <v>0</v>
      </c>
      <c r="BJ29" s="541"/>
      <c r="BK29" s="380"/>
      <c r="BL29" s="374">
        <f>ROUND(VLOOKUP($B29,Test!$A$6:$K$58,8),0)/1000</f>
        <v>0</v>
      </c>
      <c r="BM29" s="380"/>
      <c r="BN29" s="415"/>
      <c r="BO29" s="415"/>
      <c r="BP29" s="380"/>
      <c r="BQ29" s="380"/>
      <c r="BR29" s="415"/>
      <c r="BS29" s="380"/>
      <c r="BT29" s="380"/>
      <c r="BU29" s="380"/>
      <c r="BV29" s="380"/>
      <c r="BW29" s="380"/>
      <c r="BX29" s="380"/>
      <c r="BY29" s="380"/>
      <c r="BZ29" s="380"/>
      <c r="CA29" s="380"/>
    </row>
    <row r="30" spans="1:81" s="383" customFormat="1" ht="33" customHeight="1">
      <c r="A30" s="388">
        <f t="shared" si="28"/>
        <v>24</v>
      </c>
      <c r="B30" s="384">
        <v>51407</v>
      </c>
      <c r="C30" s="536" t="s">
        <v>20</v>
      </c>
      <c r="D30" s="698" t="s">
        <v>274</v>
      </c>
      <c r="E30" s="672">
        <f>'[2]Trim-O'!D30</f>
        <v>0</v>
      </c>
      <c r="F30" s="673"/>
      <c r="G30" s="675">
        <f t="shared" si="2"/>
        <v>0</v>
      </c>
      <c r="H30" s="673">
        <f>'[2]Trim-O'!G30</f>
        <v>0</v>
      </c>
      <c r="I30" s="673"/>
      <c r="J30" s="675">
        <f t="shared" si="3"/>
        <v>0</v>
      </c>
      <c r="K30" s="673">
        <f>'[2]Trim-O'!J30</f>
        <v>0</v>
      </c>
      <c r="L30" s="673"/>
      <c r="M30" s="773">
        <f t="shared" si="4"/>
        <v>0</v>
      </c>
      <c r="N30" s="688">
        <f t="shared" si="5"/>
        <v>0</v>
      </c>
      <c r="O30" s="689">
        <f t="shared" si="5"/>
        <v>0</v>
      </c>
      <c r="P30" s="690">
        <f t="shared" si="6"/>
        <v>0</v>
      </c>
      <c r="Q30" s="673">
        <f>'[2]Trim-O'!M30</f>
        <v>0</v>
      </c>
      <c r="R30" s="673"/>
      <c r="S30" s="675">
        <f t="shared" si="7"/>
        <v>0</v>
      </c>
      <c r="T30" s="673">
        <f>'[2]Trim-O'!P30</f>
        <v>0</v>
      </c>
      <c r="U30" s="673"/>
      <c r="V30" s="675">
        <f t="shared" si="8"/>
        <v>0</v>
      </c>
      <c r="W30" s="673">
        <f>'[2]Trim-O'!S30</f>
        <v>0</v>
      </c>
      <c r="X30" s="673"/>
      <c r="Y30" s="773">
        <f t="shared" si="9"/>
        <v>0</v>
      </c>
      <c r="Z30" s="688">
        <f t="shared" si="10"/>
        <v>0</v>
      </c>
      <c r="AA30" s="701">
        <f t="shared" si="10"/>
        <v>0</v>
      </c>
      <c r="AB30" s="690">
        <f t="shared" si="11"/>
        <v>0</v>
      </c>
      <c r="AC30" s="779">
        <f t="shared" si="12"/>
        <v>0</v>
      </c>
      <c r="AD30" s="776">
        <f t="shared" si="12"/>
        <v>0</v>
      </c>
      <c r="AE30" s="777">
        <f t="shared" si="13"/>
        <v>0</v>
      </c>
      <c r="AF30" s="672">
        <f>'[2]Trim-O'!Y30</f>
        <v>0</v>
      </c>
      <c r="AG30" s="673"/>
      <c r="AH30" s="674">
        <f t="shared" si="14"/>
        <v>0</v>
      </c>
      <c r="AI30" s="673">
        <f>'[2]Trim-O'!AB30</f>
        <v>0</v>
      </c>
      <c r="AJ30" s="673"/>
      <c r="AK30" s="675">
        <f t="shared" si="15"/>
        <v>0</v>
      </c>
      <c r="AL30" s="673">
        <f>'[2]Trim-O'!AE30</f>
        <v>0</v>
      </c>
      <c r="AM30" s="673"/>
      <c r="AN30" s="675">
        <f t="shared" si="16"/>
        <v>0</v>
      </c>
      <c r="AO30" s="688">
        <f t="shared" si="17"/>
        <v>0</v>
      </c>
      <c r="AP30" s="689">
        <f t="shared" si="17"/>
        <v>0</v>
      </c>
      <c r="AQ30" s="690">
        <f t="shared" si="18"/>
        <v>0</v>
      </c>
      <c r="AR30" s="673">
        <f>'[2]Trim-O'!AH30</f>
        <v>0</v>
      </c>
      <c r="AS30" s="673"/>
      <c r="AT30" s="674">
        <f t="shared" si="19"/>
        <v>0</v>
      </c>
      <c r="AU30" s="673">
        <f>'[2]Trim-O'!AK30</f>
        <v>0</v>
      </c>
      <c r="AV30" s="673"/>
      <c r="AW30" s="675">
        <f t="shared" si="20"/>
        <v>0</v>
      </c>
      <c r="AX30" s="673">
        <f>'[2]Trim-O'!AN30</f>
        <v>0</v>
      </c>
      <c r="AY30" s="673"/>
      <c r="AZ30" s="773">
        <f t="shared" si="21"/>
        <v>0</v>
      </c>
      <c r="BA30" s="688">
        <f t="shared" si="22"/>
        <v>0</v>
      </c>
      <c r="BB30" s="701">
        <f t="shared" si="22"/>
        <v>0</v>
      </c>
      <c r="BC30" s="706">
        <f t="shared" si="23"/>
        <v>0</v>
      </c>
      <c r="BD30" s="711">
        <f t="shared" si="0"/>
        <v>0</v>
      </c>
      <c r="BE30" s="715">
        <f t="shared" si="1"/>
        <v>0</v>
      </c>
      <c r="BF30" s="716">
        <f t="shared" si="24"/>
        <v>0</v>
      </c>
      <c r="BG30" s="717">
        <f t="shared" si="25"/>
        <v>0</v>
      </c>
      <c r="BH30" s="673">
        <f t="shared" si="26"/>
        <v>0</v>
      </c>
      <c r="BI30" s="677">
        <f t="shared" si="27"/>
        <v>0</v>
      </c>
      <c r="BJ30" s="541"/>
      <c r="BK30" s="380"/>
      <c r="BL30" s="374">
        <f>ROUND(VLOOKUP($B30,Test!$A$6:$K$58,8),0)/1000</f>
        <v>0</v>
      </c>
      <c r="BM30" s="380"/>
      <c r="BN30" s="415"/>
      <c r="BO30" s="415"/>
      <c r="BP30" s="380"/>
      <c r="BQ30" s="380"/>
      <c r="BR30" s="415"/>
      <c r="BS30" s="380"/>
      <c r="BT30" s="380"/>
      <c r="BU30" s="380"/>
      <c r="BV30" s="380"/>
      <c r="BW30" s="380"/>
      <c r="BX30" s="380"/>
      <c r="BY30" s="380"/>
      <c r="BZ30" s="380"/>
      <c r="CA30" s="380"/>
    </row>
    <row r="31" spans="1:81" s="383" customFormat="1" ht="33" customHeight="1">
      <c r="A31" s="388">
        <f t="shared" si="28"/>
        <v>25</v>
      </c>
      <c r="B31" s="384">
        <v>51408</v>
      </c>
      <c r="C31" s="536" t="s">
        <v>21</v>
      </c>
      <c r="D31" s="698" t="s">
        <v>275</v>
      </c>
      <c r="E31" s="672">
        <f>'[2]Trim-O'!D54</f>
        <v>1084.5</v>
      </c>
      <c r="F31" s="673"/>
      <c r="G31" s="675">
        <f t="shared" si="2"/>
        <v>1084.5</v>
      </c>
      <c r="H31" s="673">
        <f>'[2]Trim-O'!G54</f>
        <v>0</v>
      </c>
      <c r="I31" s="673"/>
      <c r="J31" s="675">
        <f t="shared" si="3"/>
        <v>0</v>
      </c>
      <c r="K31" s="673">
        <f>'[2]Trim-O'!J54</f>
        <v>1084.5</v>
      </c>
      <c r="L31" s="673"/>
      <c r="M31" s="773">
        <f t="shared" si="4"/>
        <v>1084.5</v>
      </c>
      <c r="N31" s="688">
        <f t="shared" si="5"/>
        <v>2169</v>
      </c>
      <c r="O31" s="689">
        <f t="shared" si="5"/>
        <v>0</v>
      </c>
      <c r="P31" s="690">
        <f t="shared" si="6"/>
        <v>2169</v>
      </c>
      <c r="Q31" s="673">
        <f>'[2]Trim-O'!M54</f>
        <v>0</v>
      </c>
      <c r="R31" s="673"/>
      <c r="S31" s="675">
        <f t="shared" si="7"/>
        <v>0</v>
      </c>
      <c r="T31" s="673">
        <f>'[2]Trim-O'!P54</f>
        <v>1084.5</v>
      </c>
      <c r="U31" s="673"/>
      <c r="V31" s="675">
        <f t="shared" si="8"/>
        <v>1084.5</v>
      </c>
      <c r="W31" s="673">
        <f>'[2]Trim-O'!S54</f>
        <v>0</v>
      </c>
      <c r="X31" s="673"/>
      <c r="Y31" s="773">
        <f t="shared" si="9"/>
        <v>0</v>
      </c>
      <c r="Z31" s="688">
        <f t="shared" si="10"/>
        <v>1084.5</v>
      </c>
      <c r="AA31" s="701">
        <f t="shared" si="10"/>
        <v>0</v>
      </c>
      <c r="AB31" s="690">
        <f t="shared" si="11"/>
        <v>1084.5</v>
      </c>
      <c r="AC31" s="779">
        <f t="shared" si="12"/>
        <v>3253.5</v>
      </c>
      <c r="AD31" s="776">
        <f t="shared" si="12"/>
        <v>0</v>
      </c>
      <c r="AE31" s="777">
        <f t="shared" si="13"/>
        <v>3253.5</v>
      </c>
      <c r="AF31" s="672">
        <f>'[2]Trim-O'!Y54</f>
        <v>1084.5</v>
      </c>
      <c r="AG31" s="673"/>
      <c r="AH31" s="674">
        <f t="shared" si="14"/>
        <v>1084.5</v>
      </c>
      <c r="AI31" s="673">
        <f>'[2]Trim-O'!AB54</f>
        <v>0</v>
      </c>
      <c r="AJ31" s="673"/>
      <c r="AK31" s="675">
        <f t="shared" si="15"/>
        <v>0</v>
      </c>
      <c r="AL31" s="673">
        <f>'[2]Trim-O'!AE54</f>
        <v>1084.5</v>
      </c>
      <c r="AM31" s="673"/>
      <c r="AN31" s="675">
        <f t="shared" si="16"/>
        <v>1084.5</v>
      </c>
      <c r="AO31" s="688">
        <f t="shared" si="17"/>
        <v>2169</v>
      </c>
      <c r="AP31" s="689">
        <f t="shared" si="17"/>
        <v>0</v>
      </c>
      <c r="AQ31" s="690">
        <f t="shared" si="18"/>
        <v>2169</v>
      </c>
      <c r="AR31" s="673">
        <f>'[2]Trim-O'!AH54</f>
        <v>0</v>
      </c>
      <c r="AS31" s="673"/>
      <c r="AT31" s="674">
        <f t="shared" si="19"/>
        <v>0</v>
      </c>
      <c r="AU31" s="673">
        <f>'[2]Trim-O'!AK54</f>
        <v>1084.5</v>
      </c>
      <c r="AV31" s="673"/>
      <c r="AW31" s="675">
        <f t="shared" si="20"/>
        <v>1084.5</v>
      </c>
      <c r="AX31" s="673">
        <f>'[2]Trim-O'!AN54</f>
        <v>0</v>
      </c>
      <c r="AY31" s="673"/>
      <c r="AZ31" s="773">
        <f t="shared" si="21"/>
        <v>0</v>
      </c>
      <c r="BA31" s="688">
        <f t="shared" si="22"/>
        <v>1084.5</v>
      </c>
      <c r="BB31" s="701">
        <f t="shared" si="22"/>
        <v>0</v>
      </c>
      <c r="BC31" s="706">
        <f t="shared" si="23"/>
        <v>1084.5</v>
      </c>
      <c r="BD31" s="711">
        <f t="shared" si="0"/>
        <v>3253.5</v>
      </c>
      <c r="BE31" s="715">
        <f t="shared" si="1"/>
        <v>0</v>
      </c>
      <c r="BF31" s="716">
        <f t="shared" si="24"/>
        <v>3253.5</v>
      </c>
      <c r="BG31" s="717">
        <f t="shared" si="25"/>
        <v>6507</v>
      </c>
      <c r="BH31" s="673">
        <f t="shared" si="26"/>
        <v>0</v>
      </c>
      <c r="BI31" s="677">
        <f t="shared" si="27"/>
        <v>6507</v>
      </c>
      <c r="BJ31" s="541"/>
      <c r="BK31" s="380"/>
      <c r="BL31" s="374">
        <f>ROUND(VLOOKUP($B31,Test!$A$6:$K$58,8),0)/1000</f>
        <v>0</v>
      </c>
      <c r="BM31" s="380"/>
      <c r="BN31" s="415"/>
      <c r="BO31" s="415"/>
      <c r="BP31" s="380"/>
      <c r="BQ31" s="380"/>
      <c r="BR31" s="415"/>
      <c r="BS31" s="380"/>
      <c r="BT31" s="380"/>
      <c r="BU31" s="380"/>
      <c r="BV31" s="380"/>
      <c r="BW31" s="380"/>
      <c r="BX31" s="380"/>
      <c r="BY31" s="380"/>
      <c r="BZ31" s="380"/>
      <c r="CA31" s="380"/>
    </row>
    <row r="32" spans="1:81" s="383" customFormat="1" ht="33" customHeight="1">
      <c r="A32" s="388">
        <f t="shared" si="28"/>
        <v>26</v>
      </c>
      <c r="B32" s="384">
        <v>51409</v>
      </c>
      <c r="C32" s="536" t="s">
        <v>22</v>
      </c>
      <c r="D32" s="698" t="s">
        <v>276</v>
      </c>
      <c r="E32" s="672">
        <f>'[2]Trim-O'!D32</f>
        <v>0</v>
      </c>
      <c r="F32" s="673"/>
      <c r="G32" s="675">
        <f t="shared" si="2"/>
        <v>0</v>
      </c>
      <c r="H32" s="673">
        <f>'[2]Trim-O'!G32</f>
        <v>0</v>
      </c>
      <c r="I32" s="673"/>
      <c r="J32" s="675">
        <f t="shared" si="3"/>
        <v>0</v>
      </c>
      <c r="K32" s="673">
        <f>'[2]Trim-O'!J32</f>
        <v>0</v>
      </c>
      <c r="L32" s="673"/>
      <c r="M32" s="773">
        <f t="shared" si="4"/>
        <v>0</v>
      </c>
      <c r="N32" s="688">
        <f t="shared" si="5"/>
        <v>0</v>
      </c>
      <c r="O32" s="689">
        <f t="shared" si="5"/>
        <v>0</v>
      </c>
      <c r="P32" s="690">
        <f t="shared" si="6"/>
        <v>0</v>
      </c>
      <c r="Q32" s="673">
        <f>'[2]Trim-O'!M32</f>
        <v>0</v>
      </c>
      <c r="R32" s="673"/>
      <c r="S32" s="675">
        <f t="shared" si="7"/>
        <v>0</v>
      </c>
      <c r="T32" s="673">
        <f>'[2]Trim-O'!P32</f>
        <v>0</v>
      </c>
      <c r="U32" s="673"/>
      <c r="V32" s="675">
        <f t="shared" si="8"/>
        <v>0</v>
      </c>
      <c r="W32" s="673">
        <f>'[2]Trim-O'!S32</f>
        <v>0</v>
      </c>
      <c r="X32" s="673"/>
      <c r="Y32" s="773">
        <f t="shared" si="9"/>
        <v>0</v>
      </c>
      <c r="Z32" s="688">
        <f t="shared" si="10"/>
        <v>0</v>
      </c>
      <c r="AA32" s="701">
        <f t="shared" si="10"/>
        <v>0</v>
      </c>
      <c r="AB32" s="690">
        <f t="shared" si="11"/>
        <v>0</v>
      </c>
      <c r="AC32" s="779">
        <f t="shared" si="12"/>
        <v>0</v>
      </c>
      <c r="AD32" s="776">
        <f t="shared" si="12"/>
        <v>0</v>
      </c>
      <c r="AE32" s="777">
        <f t="shared" si="13"/>
        <v>0</v>
      </c>
      <c r="AF32" s="672">
        <f>'[2]Trim-O'!Y32</f>
        <v>0</v>
      </c>
      <c r="AG32" s="673"/>
      <c r="AH32" s="674">
        <f t="shared" si="14"/>
        <v>0</v>
      </c>
      <c r="AI32" s="673">
        <f>'[2]Trim-O'!AB32</f>
        <v>0</v>
      </c>
      <c r="AJ32" s="673"/>
      <c r="AK32" s="675">
        <f t="shared" si="15"/>
        <v>0</v>
      </c>
      <c r="AL32" s="673">
        <f>'[2]Trim-O'!AE32</f>
        <v>0</v>
      </c>
      <c r="AM32" s="673"/>
      <c r="AN32" s="675">
        <f t="shared" si="16"/>
        <v>0</v>
      </c>
      <c r="AO32" s="688">
        <f t="shared" si="17"/>
        <v>0</v>
      </c>
      <c r="AP32" s="689">
        <f t="shared" si="17"/>
        <v>0</v>
      </c>
      <c r="AQ32" s="690">
        <f t="shared" si="18"/>
        <v>0</v>
      </c>
      <c r="AR32" s="673">
        <f>'[2]Trim-O'!AH32</f>
        <v>0</v>
      </c>
      <c r="AS32" s="673"/>
      <c r="AT32" s="674">
        <f t="shared" si="19"/>
        <v>0</v>
      </c>
      <c r="AU32" s="673">
        <f>'[2]Trim-O'!AK32</f>
        <v>0</v>
      </c>
      <c r="AV32" s="673"/>
      <c r="AW32" s="675">
        <f t="shared" si="20"/>
        <v>0</v>
      </c>
      <c r="AX32" s="673">
        <f>'[2]Trim-O'!AN32</f>
        <v>0</v>
      </c>
      <c r="AY32" s="673"/>
      <c r="AZ32" s="773">
        <f t="shared" si="21"/>
        <v>0</v>
      </c>
      <c r="BA32" s="688">
        <f t="shared" si="22"/>
        <v>0</v>
      </c>
      <c r="BB32" s="701">
        <f t="shared" si="22"/>
        <v>0</v>
      </c>
      <c r="BC32" s="706">
        <f t="shared" si="23"/>
        <v>0</v>
      </c>
      <c r="BD32" s="711">
        <f t="shared" si="0"/>
        <v>0</v>
      </c>
      <c r="BE32" s="715">
        <f t="shared" si="1"/>
        <v>0</v>
      </c>
      <c r="BF32" s="716">
        <f t="shared" si="24"/>
        <v>0</v>
      </c>
      <c r="BG32" s="717">
        <f t="shared" si="25"/>
        <v>0</v>
      </c>
      <c r="BH32" s="673">
        <f t="shared" si="26"/>
        <v>0</v>
      </c>
      <c r="BI32" s="677">
        <f t="shared" si="27"/>
        <v>0</v>
      </c>
      <c r="BJ32" s="541"/>
      <c r="BK32" s="380"/>
      <c r="BL32" s="374">
        <f>ROUND(VLOOKUP($B32,Test!$A$6:$K$58,8),0)/1000</f>
        <v>0</v>
      </c>
      <c r="BM32" s="380"/>
      <c r="BN32" s="415"/>
      <c r="BO32" s="415"/>
      <c r="BP32" s="380"/>
      <c r="BQ32" s="380"/>
      <c r="BR32" s="415"/>
      <c r="BS32" s="380"/>
      <c r="BT32" s="380"/>
      <c r="BU32" s="380"/>
      <c r="BV32" s="380"/>
      <c r="BW32" s="380"/>
      <c r="BX32" s="380"/>
      <c r="BY32" s="380"/>
      <c r="BZ32" s="380"/>
      <c r="CA32" s="380"/>
    </row>
    <row r="33" spans="1:79" s="383" customFormat="1" ht="33" customHeight="1">
      <c r="A33" s="388">
        <f t="shared" si="28"/>
        <v>27</v>
      </c>
      <c r="B33" s="384">
        <v>51499</v>
      </c>
      <c r="C33" s="536" t="s">
        <v>23</v>
      </c>
      <c r="D33" s="698" t="s">
        <v>277</v>
      </c>
      <c r="E33" s="672">
        <f>'[2]Trim-O'!D33</f>
        <v>0</v>
      </c>
      <c r="F33" s="673"/>
      <c r="G33" s="675">
        <f t="shared" si="2"/>
        <v>0</v>
      </c>
      <c r="H33" s="673">
        <f>'[2]Trim-O'!G33</f>
        <v>0</v>
      </c>
      <c r="I33" s="673"/>
      <c r="J33" s="675">
        <f t="shared" si="3"/>
        <v>0</v>
      </c>
      <c r="K33" s="673">
        <f>'[2]Trim-O'!J33</f>
        <v>0</v>
      </c>
      <c r="L33" s="673"/>
      <c r="M33" s="773">
        <f t="shared" si="4"/>
        <v>0</v>
      </c>
      <c r="N33" s="688">
        <f t="shared" si="5"/>
        <v>0</v>
      </c>
      <c r="O33" s="689">
        <f t="shared" si="5"/>
        <v>0</v>
      </c>
      <c r="P33" s="690">
        <f t="shared" si="6"/>
        <v>0</v>
      </c>
      <c r="Q33" s="673">
        <f>'[2]Trim-O'!M33</f>
        <v>0</v>
      </c>
      <c r="R33" s="673"/>
      <c r="S33" s="675">
        <f t="shared" si="7"/>
        <v>0</v>
      </c>
      <c r="T33" s="673">
        <f>'[2]Trim-O'!P33</f>
        <v>0</v>
      </c>
      <c r="U33" s="673"/>
      <c r="V33" s="675">
        <f t="shared" si="8"/>
        <v>0</v>
      </c>
      <c r="W33" s="673">
        <f>'[2]Trim-O'!S33</f>
        <v>0</v>
      </c>
      <c r="X33" s="673"/>
      <c r="Y33" s="773">
        <f t="shared" si="9"/>
        <v>0</v>
      </c>
      <c r="Z33" s="688">
        <f t="shared" si="10"/>
        <v>0</v>
      </c>
      <c r="AA33" s="701">
        <f t="shared" si="10"/>
        <v>0</v>
      </c>
      <c r="AB33" s="690">
        <f t="shared" si="11"/>
        <v>0</v>
      </c>
      <c r="AC33" s="779">
        <f t="shared" si="12"/>
        <v>0</v>
      </c>
      <c r="AD33" s="776">
        <f t="shared" si="12"/>
        <v>0</v>
      </c>
      <c r="AE33" s="777">
        <f t="shared" si="13"/>
        <v>0</v>
      </c>
      <c r="AF33" s="672">
        <f>'[2]Trim-O'!Y33</f>
        <v>0</v>
      </c>
      <c r="AG33" s="673"/>
      <c r="AH33" s="674">
        <f t="shared" si="14"/>
        <v>0</v>
      </c>
      <c r="AI33" s="673">
        <f>'[2]Trim-O'!AB33</f>
        <v>0</v>
      </c>
      <c r="AJ33" s="673"/>
      <c r="AK33" s="675">
        <f t="shared" si="15"/>
        <v>0</v>
      </c>
      <c r="AL33" s="673">
        <f>'[2]Trim-O'!AE33</f>
        <v>0</v>
      </c>
      <c r="AM33" s="673"/>
      <c r="AN33" s="675">
        <f t="shared" si="16"/>
        <v>0</v>
      </c>
      <c r="AO33" s="688">
        <f t="shared" si="17"/>
        <v>0</v>
      </c>
      <c r="AP33" s="689">
        <f t="shared" si="17"/>
        <v>0</v>
      </c>
      <c r="AQ33" s="690">
        <f t="shared" si="18"/>
        <v>0</v>
      </c>
      <c r="AR33" s="673">
        <f>'[2]Trim-O'!AH33</f>
        <v>0</v>
      </c>
      <c r="AS33" s="673"/>
      <c r="AT33" s="674">
        <f t="shared" si="19"/>
        <v>0</v>
      </c>
      <c r="AU33" s="673">
        <f>'[2]Trim-O'!AK33</f>
        <v>0</v>
      </c>
      <c r="AV33" s="673"/>
      <c r="AW33" s="675">
        <f t="shared" si="20"/>
        <v>0</v>
      </c>
      <c r="AX33" s="673">
        <f>'[2]Trim-O'!AN33</f>
        <v>0</v>
      </c>
      <c r="AY33" s="673"/>
      <c r="AZ33" s="773">
        <f t="shared" si="21"/>
        <v>0</v>
      </c>
      <c r="BA33" s="688">
        <f t="shared" si="22"/>
        <v>0</v>
      </c>
      <c r="BB33" s="701">
        <f t="shared" si="22"/>
        <v>0</v>
      </c>
      <c r="BC33" s="706">
        <f t="shared" si="23"/>
        <v>0</v>
      </c>
      <c r="BD33" s="711">
        <f t="shared" si="0"/>
        <v>0</v>
      </c>
      <c r="BE33" s="715">
        <f t="shared" si="1"/>
        <v>0</v>
      </c>
      <c r="BF33" s="716">
        <f t="shared" si="24"/>
        <v>0</v>
      </c>
      <c r="BG33" s="717">
        <f t="shared" si="25"/>
        <v>0</v>
      </c>
      <c r="BH33" s="673">
        <f t="shared" si="26"/>
        <v>0</v>
      </c>
      <c r="BI33" s="677">
        <f t="shared" si="27"/>
        <v>0</v>
      </c>
      <c r="BJ33" s="541"/>
      <c r="BK33" s="380"/>
      <c r="BL33" s="374">
        <f>ROUND(VLOOKUP($B33,Test!$A$6:$K$58,8),0)/1000</f>
        <v>0</v>
      </c>
      <c r="BM33" s="380"/>
      <c r="BN33" s="415"/>
      <c r="BO33" s="415"/>
      <c r="BP33" s="380"/>
      <c r="BQ33" s="380"/>
      <c r="BR33" s="415"/>
      <c r="BS33" s="380"/>
      <c r="BT33" s="380"/>
      <c r="BU33" s="380"/>
      <c r="BV33" s="380"/>
      <c r="BW33" s="380"/>
      <c r="BX33" s="380"/>
      <c r="BY33" s="380"/>
      <c r="BZ33" s="380"/>
      <c r="CA33" s="380"/>
    </row>
    <row r="34" spans="1:79" s="383" customFormat="1" ht="33" customHeight="1">
      <c r="A34" s="388">
        <f t="shared" si="28"/>
        <v>28</v>
      </c>
      <c r="B34" s="384">
        <v>51601</v>
      </c>
      <c r="C34" s="536" t="s">
        <v>24</v>
      </c>
      <c r="D34" s="698" t="s">
        <v>278</v>
      </c>
      <c r="E34" s="672">
        <f>'[2]Trim-O'!D34</f>
        <v>0</v>
      </c>
      <c r="F34" s="673"/>
      <c r="G34" s="675">
        <f t="shared" si="2"/>
        <v>0</v>
      </c>
      <c r="H34" s="673">
        <f>'[2]Trim-O'!G34</f>
        <v>0</v>
      </c>
      <c r="I34" s="673"/>
      <c r="J34" s="675">
        <f t="shared" si="3"/>
        <v>0</v>
      </c>
      <c r="K34" s="673">
        <f>'[2]Trim-O'!J34</f>
        <v>0</v>
      </c>
      <c r="L34" s="673"/>
      <c r="M34" s="773">
        <f t="shared" si="4"/>
        <v>0</v>
      </c>
      <c r="N34" s="688">
        <f t="shared" si="5"/>
        <v>0</v>
      </c>
      <c r="O34" s="689">
        <f t="shared" si="5"/>
        <v>0</v>
      </c>
      <c r="P34" s="690">
        <f t="shared" si="6"/>
        <v>0</v>
      </c>
      <c r="Q34" s="673">
        <f>'[2]Trim-O'!M34</f>
        <v>0</v>
      </c>
      <c r="R34" s="673"/>
      <c r="S34" s="675">
        <f t="shared" si="7"/>
        <v>0</v>
      </c>
      <c r="T34" s="673">
        <f>'[2]Trim-O'!P34</f>
        <v>0</v>
      </c>
      <c r="U34" s="673"/>
      <c r="V34" s="675">
        <f t="shared" si="8"/>
        <v>0</v>
      </c>
      <c r="W34" s="673">
        <f>'[2]Trim-O'!S34</f>
        <v>0</v>
      </c>
      <c r="X34" s="673"/>
      <c r="Y34" s="773">
        <f t="shared" si="9"/>
        <v>0</v>
      </c>
      <c r="Z34" s="688">
        <f t="shared" si="10"/>
        <v>0</v>
      </c>
      <c r="AA34" s="701">
        <f t="shared" si="10"/>
        <v>0</v>
      </c>
      <c r="AB34" s="690">
        <f t="shared" si="11"/>
        <v>0</v>
      </c>
      <c r="AC34" s="779">
        <f t="shared" si="12"/>
        <v>0</v>
      </c>
      <c r="AD34" s="776">
        <f t="shared" si="12"/>
        <v>0</v>
      </c>
      <c r="AE34" s="777">
        <f t="shared" si="13"/>
        <v>0</v>
      </c>
      <c r="AF34" s="672">
        <f>'[2]Trim-O'!Y34</f>
        <v>0</v>
      </c>
      <c r="AG34" s="673"/>
      <c r="AH34" s="674">
        <f t="shared" si="14"/>
        <v>0</v>
      </c>
      <c r="AI34" s="673">
        <f>'[2]Trim-O'!AB34</f>
        <v>0</v>
      </c>
      <c r="AJ34" s="673"/>
      <c r="AK34" s="675">
        <f t="shared" si="15"/>
        <v>0</v>
      </c>
      <c r="AL34" s="673">
        <f>'[2]Trim-O'!AE34</f>
        <v>0</v>
      </c>
      <c r="AM34" s="673"/>
      <c r="AN34" s="675">
        <f t="shared" si="16"/>
        <v>0</v>
      </c>
      <c r="AO34" s="688">
        <f t="shared" si="17"/>
        <v>0</v>
      </c>
      <c r="AP34" s="689">
        <f t="shared" si="17"/>
        <v>0</v>
      </c>
      <c r="AQ34" s="690">
        <f t="shared" si="18"/>
        <v>0</v>
      </c>
      <c r="AR34" s="673">
        <f>'[2]Trim-O'!AH34</f>
        <v>0</v>
      </c>
      <c r="AS34" s="673"/>
      <c r="AT34" s="674">
        <f t="shared" si="19"/>
        <v>0</v>
      </c>
      <c r="AU34" s="673">
        <f>'[2]Trim-O'!AK34</f>
        <v>0</v>
      </c>
      <c r="AV34" s="673"/>
      <c r="AW34" s="675">
        <f t="shared" si="20"/>
        <v>0</v>
      </c>
      <c r="AX34" s="673">
        <f>'[2]Trim-O'!AN34</f>
        <v>0</v>
      </c>
      <c r="AY34" s="673"/>
      <c r="AZ34" s="773">
        <f t="shared" si="21"/>
        <v>0</v>
      </c>
      <c r="BA34" s="688">
        <f t="shared" si="22"/>
        <v>0</v>
      </c>
      <c r="BB34" s="701">
        <f t="shared" si="22"/>
        <v>0</v>
      </c>
      <c r="BC34" s="706">
        <f t="shared" si="23"/>
        <v>0</v>
      </c>
      <c r="BD34" s="711">
        <f t="shared" si="0"/>
        <v>0</v>
      </c>
      <c r="BE34" s="715">
        <f t="shared" si="1"/>
        <v>0</v>
      </c>
      <c r="BF34" s="716">
        <f t="shared" si="24"/>
        <v>0</v>
      </c>
      <c r="BG34" s="717">
        <f t="shared" si="25"/>
        <v>0</v>
      </c>
      <c r="BH34" s="673">
        <f t="shared" si="26"/>
        <v>0</v>
      </c>
      <c r="BI34" s="677">
        <f t="shared" si="27"/>
        <v>0</v>
      </c>
      <c r="BJ34" s="541"/>
      <c r="BK34" s="380"/>
      <c r="BL34" s="374">
        <f>ROUND(VLOOKUP($B34,Test!$A$6:$K$58,8),0)/1000</f>
        <v>0</v>
      </c>
      <c r="BM34" s="380"/>
      <c r="BN34" s="415"/>
      <c r="BO34" s="415"/>
      <c r="BP34" s="380"/>
      <c r="BQ34" s="380"/>
      <c r="BR34" s="415"/>
      <c r="BS34" s="380"/>
      <c r="BT34" s="380"/>
      <c r="BU34" s="380"/>
      <c r="BV34" s="380"/>
      <c r="BW34" s="380"/>
      <c r="BX34" s="380"/>
      <c r="BY34" s="380"/>
      <c r="BZ34" s="380"/>
      <c r="CA34" s="380"/>
    </row>
    <row r="35" spans="1:79" s="383" customFormat="1" ht="33" customHeight="1">
      <c r="A35" s="388">
        <f t="shared" si="28"/>
        <v>29</v>
      </c>
      <c r="B35" s="384">
        <v>51602</v>
      </c>
      <c r="C35" s="536" t="s">
        <v>25</v>
      </c>
      <c r="D35" s="698" t="s">
        <v>279</v>
      </c>
      <c r="E35" s="672">
        <f>'[2]Trim-O'!D35</f>
        <v>0</v>
      </c>
      <c r="F35" s="673"/>
      <c r="G35" s="675">
        <f t="shared" si="2"/>
        <v>0</v>
      </c>
      <c r="H35" s="673">
        <f>'[2]Trim-O'!G35</f>
        <v>0</v>
      </c>
      <c r="I35" s="673"/>
      <c r="J35" s="675">
        <f t="shared" si="3"/>
        <v>0</v>
      </c>
      <c r="K35" s="673">
        <f>'[2]Trim-O'!J35</f>
        <v>0</v>
      </c>
      <c r="L35" s="673"/>
      <c r="M35" s="773">
        <f t="shared" si="4"/>
        <v>0</v>
      </c>
      <c r="N35" s="688">
        <f t="shared" si="5"/>
        <v>0</v>
      </c>
      <c r="O35" s="689">
        <f t="shared" si="5"/>
        <v>0</v>
      </c>
      <c r="P35" s="690">
        <f t="shared" si="6"/>
        <v>0</v>
      </c>
      <c r="Q35" s="673">
        <f>'[2]Trim-O'!M35</f>
        <v>0</v>
      </c>
      <c r="R35" s="673"/>
      <c r="S35" s="675">
        <f t="shared" si="7"/>
        <v>0</v>
      </c>
      <c r="T35" s="673">
        <f>'[2]Trim-O'!P35</f>
        <v>0</v>
      </c>
      <c r="U35" s="673"/>
      <c r="V35" s="675">
        <f t="shared" si="8"/>
        <v>0</v>
      </c>
      <c r="W35" s="673">
        <f>'[2]Trim-O'!S35</f>
        <v>0</v>
      </c>
      <c r="X35" s="673"/>
      <c r="Y35" s="773">
        <f t="shared" si="9"/>
        <v>0</v>
      </c>
      <c r="Z35" s="688">
        <f t="shared" si="10"/>
        <v>0</v>
      </c>
      <c r="AA35" s="701">
        <f t="shared" si="10"/>
        <v>0</v>
      </c>
      <c r="AB35" s="690">
        <f t="shared" si="11"/>
        <v>0</v>
      </c>
      <c r="AC35" s="779">
        <f t="shared" si="12"/>
        <v>0</v>
      </c>
      <c r="AD35" s="776">
        <f t="shared" si="12"/>
        <v>0</v>
      </c>
      <c r="AE35" s="777">
        <f t="shared" si="13"/>
        <v>0</v>
      </c>
      <c r="AF35" s="672">
        <f>'[2]Trim-O'!Y35</f>
        <v>0</v>
      </c>
      <c r="AG35" s="673"/>
      <c r="AH35" s="674">
        <f t="shared" si="14"/>
        <v>0</v>
      </c>
      <c r="AI35" s="673">
        <f>'[2]Trim-O'!AB35</f>
        <v>0</v>
      </c>
      <c r="AJ35" s="673"/>
      <c r="AK35" s="675">
        <f t="shared" si="15"/>
        <v>0</v>
      </c>
      <c r="AL35" s="673">
        <f>'[2]Trim-O'!AE35</f>
        <v>0</v>
      </c>
      <c r="AM35" s="673"/>
      <c r="AN35" s="675">
        <f t="shared" si="16"/>
        <v>0</v>
      </c>
      <c r="AO35" s="688">
        <f t="shared" si="17"/>
        <v>0</v>
      </c>
      <c r="AP35" s="689">
        <f t="shared" si="17"/>
        <v>0</v>
      </c>
      <c r="AQ35" s="690">
        <f t="shared" si="18"/>
        <v>0</v>
      </c>
      <c r="AR35" s="673">
        <f>'[2]Trim-O'!AH35</f>
        <v>0</v>
      </c>
      <c r="AS35" s="673"/>
      <c r="AT35" s="674">
        <f t="shared" si="19"/>
        <v>0</v>
      </c>
      <c r="AU35" s="673">
        <f>'[2]Trim-O'!AK35</f>
        <v>0</v>
      </c>
      <c r="AV35" s="673"/>
      <c r="AW35" s="675">
        <f t="shared" si="20"/>
        <v>0</v>
      </c>
      <c r="AX35" s="673">
        <f>'[2]Trim-O'!AN35</f>
        <v>0</v>
      </c>
      <c r="AY35" s="673"/>
      <c r="AZ35" s="773">
        <f t="shared" si="21"/>
        <v>0</v>
      </c>
      <c r="BA35" s="688">
        <f t="shared" si="22"/>
        <v>0</v>
      </c>
      <c r="BB35" s="701">
        <f t="shared" si="22"/>
        <v>0</v>
      </c>
      <c r="BC35" s="706">
        <f t="shared" si="23"/>
        <v>0</v>
      </c>
      <c r="BD35" s="711">
        <f t="shared" si="0"/>
        <v>0</v>
      </c>
      <c r="BE35" s="715">
        <f t="shared" si="1"/>
        <v>0</v>
      </c>
      <c r="BF35" s="716">
        <f t="shared" si="24"/>
        <v>0</v>
      </c>
      <c r="BG35" s="717">
        <f t="shared" si="25"/>
        <v>0</v>
      </c>
      <c r="BH35" s="673">
        <f t="shared" si="26"/>
        <v>0</v>
      </c>
      <c r="BI35" s="677">
        <f t="shared" si="27"/>
        <v>0</v>
      </c>
      <c r="BJ35" s="541"/>
      <c r="BK35" s="380"/>
      <c r="BL35" s="374">
        <f>ROUND(VLOOKUP($B35,Test!$A$6:$K$58,8),0)/1000</f>
        <v>0</v>
      </c>
      <c r="BM35" s="380"/>
      <c r="BN35" s="415"/>
      <c r="BO35" s="415"/>
      <c r="BP35" s="380"/>
      <c r="BQ35" s="380"/>
      <c r="BR35" s="415"/>
      <c r="BS35" s="380"/>
      <c r="BT35" s="380"/>
      <c r="BU35" s="380"/>
      <c r="BV35" s="380"/>
      <c r="BW35" s="380"/>
      <c r="BX35" s="380"/>
      <c r="BY35" s="380"/>
      <c r="BZ35" s="380"/>
      <c r="CA35" s="380"/>
    </row>
    <row r="36" spans="1:79" s="383" customFormat="1" ht="33" customHeight="1">
      <c r="A36" s="388">
        <f t="shared" si="28"/>
        <v>30</v>
      </c>
      <c r="B36" s="384">
        <v>51603</v>
      </c>
      <c r="C36" s="536" t="s">
        <v>26</v>
      </c>
      <c r="D36" s="698" t="s">
        <v>280</v>
      </c>
      <c r="E36" s="672">
        <f>'[2]Trim-O'!D36</f>
        <v>0</v>
      </c>
      <c r="F36" s="673"/>
      <c r="G36" s="675">
        <f t="shared" si="2"/>
        <v>0</v>
      </c>
      <c r="H36" s="673">
        <f>'[2]Trim-O'!G36</f>
        <v>0</v>
      </c>
      <c r="I36" s="673"/>
      <c r="J36" s="675">
        <f t="shared" si="3"/>
        <v>0</v>
      </c>
      <c r="K36" s="673">
        <f>'[2]Trim-O'!J36</f>
        <v>0</v>
      </c>
      <c r="L36" s="673"/>
      <c r="M36" s="773">
        <f t="shared" si="4"/>
        <v>0</v>
      </c>
      <c r="N36" s="688">
        <f t="shared" si="5"/>
        <v>0</v>
      </c>
      <c r="O36" s="689">
        <f t="shared" si="5"/>
        <v>0</v>
      </c>
      <c r="P36" s="690">
        <f t="shared" si="6"/>
        <v>0</v>
      </c>
      <c r="Q36" s="673">
        <f>'[2]Trim-O'!M36</f>
        <v>0</v>
      </c>
      <c r="R36" s="673"/>
      <c r="S36" s="675">
        <f t="shared" si="7"/>
        <v>0</v>
      </c>
      <c r="T36" s="673">
        <f>'[2]Trim-O'!P36</f>
        <v>0</v>
      </c>
      <c r="U36" s="673"/>
      <c r="V36" s="675">
        <f t="shared" si="8"/>
        <v>0</v>
      </c>
      <c r="W36" s="673">
        <f>'[2]Trim-O'!S36</f>
        <v>0</v>
      </c>
      <c r="X36" s="673"/>
      <c r="Y36" s="773">
        <f t="shared" si="9"/>
        <v>0</v>
      </c>
      <c r="Z36" s="688">
        <f t="shared" si="10"/>
        <v>0</v>
      </c>
      <c r="AA36" s="701">
        <f t="shared" si="10"/>
        <v>0</v>
      </c>
      <c r="AB36" s="690">
        <f t="shared" si="11"/>
        <v>0</v>
      </c>
      <c r="AC36" s="779">
        <f t="shared" si="12"/>
        <v>0</v>
      </c>
      <c r="AD36" s="776">
        <f t="shared" si="12"/>
        <v>0</v>
      </c>
      <c r="AE36" s="777">
        <f t="shared" si="13"/>
        <v>0</v>
      </c>
      <c r="AF36" s="672">
        <f>'[2]Trim-O'!Y36</f>
        <v>0</v>
      </c>
      <c r="AG36" s="673"/>
      <c r="AH36" s="674">
        <f t="shared" si="14"/>
        <v>0</v>
      </c>
      <c r="AI36" s="673">
        <f>'[2]Trim-O'!AB36</f>
        <v>0</v>
      </c>
      <c r="AJ36" s="673"/>
      <c r="AK36" s="675">
        <f t="shared" si="15"/>
        <v>0</v>
      </c>
      <c r="AL36" s="673">
        <f>'[2]Trim-O'!AE36</f>
        <v>0</v>
      </c>
      <c r="AM36" s="673"/>
      <c r="AN36" s="675">
        <f t="shared" si="16"/>
        <v>0</v>
      </c>
      <c r="AO36" s="688">
        <f t="shared" si="17"/>
        <v>0</v>
      </c>
      <c r="AP36" s="689">
        <f t="shared" si="17"/>
        <v>0</v>
      </c>
      <c r="AQ36" s="690">
        <f t="shared" si="18"/>
        <v>0</v>
      </c>
      <c r="AR36" s="673">
        <f>'[2]Trim-O'!AH36</f>
        <v>0</v>
      </c>
      <c r="AS36" s="673"/>
      <c r="AT36" s="674">
        <f t="shared" si="19"/>
        <v>0</v>
      </c>
      <c r="AU36" s="673">
        <f>'[2]Trim-O'!AK36</f>
        <v>0</v>
      </c>
      <c r="AV36" s="673"/>
      <c r="AW36" s="675">
        <f t="shared" si="20"/>
        <v>0</v>
      </c>
      <c r="AX36" s="673">
        <f>'[2]Trim-O'!AN36</f>
        <v>0</v>
      </c>
      <c r="AY36" s="673"/>
      <c r="AZ36" s="773">
        <f t="shared" si="21"/>
        <v>0</v>
      </c>
      <c r="BA36" s="688">
        <f t="shared" si="22"/>
        <v>0</v>
      </c>
      <c r="BB36" s="701">
        <f t="shared" si="22"/>
        <v>0</v>
      </c>
      <c r="BC36" s="706">
        <f t="shared" si="23"/>
        <v>0</v>
      </c>
      <c r="BD36" s="711">
        <f t="shared" si="0"/>
        <v>0</v>
      </c>
      <c r="BE36" s="715">
        <f t="shared" si="1"/>
        <v>0</v>
      </c>
      <c r="BF36" s="716">
        <f t="shared" si="24"/>
        <v>0</v>
      </c>
      <c r="BG36" s="717">
        <f t="shared" si="25"/>
        <v>0</v>
      </c>
      <c r="BH36" s="673">
        <f t="shared" si="26"/>
        <v>0</v>
      </c>
      <c r="BI36" s="677">
        <f t="shared" si="27"/>
        <v>0</v>
      </c>
      <c r="BJ36" s="541"/>
      <c r="BK36" s="380"/>
      <c r="BL36" s="374">
        <f>ROUND(VLOOKUP($B36,Test!$A$6:$K$58,8),0)/1000</f>
        <v>0</v>
      </c>
      <c r="BM36" s="380"/>
      <c r="BN36" s="415"/>
      <c r="BO36" s="415"/>
      <c r="BP36" s="380"/>
      <c r="BQ36" s="380"/>
      <c r="BR36" s="415"/>
      <c r="BS36" s="380"/>
      <c r="BT36" s="380"/>
      <c r="BU36" s="380"/>
      <c r="BV36" s="380"/>
      <c r="BW36" s="380"/>
      <c r="BX36" s="380"/>
      <c r="BY36" s="380"/>
      <c r="BZ36" s="380"/>
      <c r="CA36" s="380"/>
    </row>
    <row r="37" spans="1:79" s="383" customFormat="1" ht="33" customHeight="1">
      <c r="A37" s="388">
        <f t="shared" si="28"/>
        <v>31</v>
      </c>
      <c r="B37" s="384">
        <v>51604</v>
      </c>
      <c r="C37" s="536" t="s">
        <v>27</v>
      </c>
      <c r="D37" s="698" t="s">
        <v>281</v>
      </c>
      <c r="E37" s="672">
        <f>'[2]Trim-O'!D37</f>
        <v>0</v>
      </c>
      <c r="F37" s="673"/>
      <c r="G37" s="675">
        <f t="shared" si="2"/>
        <v>0</v>
      </c>
      <c r="H37" s="673">
        <f>'[2]Trim-O'!G37</f>
        <v>0</v>
      </c>
      <c r="I37" s="673"/>
      <c r="J37" s="675">
        <f t="shared" si="3"/>
        <v>0</v>
      </c>
      <c r="K37" s="673">
        <f>'[2]Trim-O'!J37</f>
        <v>0</v>
      </c>
      <c r="L37" s="673"/>
      <c r="M37" s="773">
        <f t="shared" si="4"/>
        <v>0</v>
      </c>
      <c r="N37" s="688">
        <f t="shared" si="5"/>
        <v>0</v>
      </c>
      <c r="O37" s="689">
        <f t="shared" si="5"/>
        <v>0</v>
      </c>
      <c r="P37" s="690">
        <f t="shared" si="6"/>
        <v>0</v>
      </c>
      <c r="Q37" s="673">
        <f>'[2]Trim-O'!M37</f>
        <v>0</v>
      </c>
      <c r="R37" s="673"/>
      <c r="S37" s="675">
        <f t="shared" si="7"/>
        <v>0</v>
      </c>
      <c r="T37" s="673">
        <f>'[2]Trim-O'!P37</f>
        <v>0</v>
      </c>
      <c r="U37" s="673"/>
      <c r="V37" s="675">
        <f t="shared" si="8"/>
        <v>0</v>
      </c>
      <c r="W37" s="673">
        <f>'[2]Trim-O'!S37</f>
        <v>0</v>
      </c>
      <c r="X37" s="673"/>
      <c r="Y37" s="773">
        <f t="shared" si="9"/>
        <v>0</v>
      </c>
      <c r="Z37" s="688">
        <f t="shared" si="10"/>
        <v>0</v>
      </c>
      <c r="AA37" s="701">
        <f t="shared" si="10"/>
        <v>0</v>
      </c>
      <c r="AB37" s="690">
        <f t="shared" si="11"/>
        <v>0</v>
      </c>
      <c r="AC37" s="779">
        <f t="shared" si="12"/>
        <v>0</v>
      </c>
      <c r="AD37" s="776">
        <f t="shared" si="12"/>
        <v>0</v>
      </c>
      <c r="AE37" s="777">
        <f t="shared" si="13"/>
        <v>0</v>
      </c>
      <c r="AF37" s="672">
        <f>'[2]Trim-O'!Y37</f>
        <v>0</v>
      </c>
      <c r="AG37" s="673"/>
      <c r="AH37" s="674">
        <f t="shared" si="14"/>
        <v>0</v>
      </c>
      <c r="AI37" s="673">
        <f>'[2]Trim-O'!AB37</f>
        <v>0</v>
      </c>
      <c r="AJ37" s="673"/>
      <c r="AK37" s="675">
        <f t="shared" si="15"/>
        <v>0</v>
      </c>
      <c r="AL37" s="673">
        <f>'[2]Trim-O'!AE37</f>
        <v>0</v>
      </c>
      <c r="AM37" s="673"/>
      <c r="AN37" s="675">
        <f t="shared" si="16"/>
        <v>0</v>
      </c>
      <c r="AO37" s="688">
        <f t="shared" si="17"/>
        <v>0</v>
      </c>
      <c r="AP37" s="689">
        <f t="shared" si="17"/>
        <v>0</v>
      </c>
      <c r="AQ37" s="690">
        <f t="shared" si="18"/>
        <v>0</v>
      </c>
      <c r="AR37" s="673">
        <f>'[2]Trim-O'!AH37</f>
        <v>0</v>
      </c>
      <c r="AS37" s="673"/>
      <c r="AT37" s="674">
        <f t="shared" si="19"/>
        <v>0</v>
      </c>
      <c r="AU37" s="673">
        <f>'[2]Trim-O'!AK37</f>
        <v>0</v>
      </c>
      <c r="AV37" s="673"/>
      <c r="AW37" s="675">
        <f t="shared" si="20"/>
        <v>0</v>
      </c>
      <c r="AX37" s="673">
        <f>'[2]Trim-O'!AN37</f>
        <v>0</v>
      </c>
      <c r="AY37" s="673"/>
      <c r="AZ37" s="773">
        <f t="shared" si="21"/>
        <v>0</v>
      </c>
      <c r="BA37" s="688">
        <f t="shared" si="22"/>
        <v>0</v>
      </c>
      <c r="BB37" s="701">
        <f t="shared" si="22"/>
        <v>0</v>
      </c>
      <c r="BC37" s="706">
        <f t="shared" si="23"/>
        <v>0</v>
      </c>
      <c r="BD37" s="711">
        <f t="shared" si="0"/>
        <v>0</v>
      </c>
      <c r="BE37" s="715">
        <f t="shared" si="1"/>
        <v>0</v>
      </c>
      <c r="BF37" s="716">
        <f t="shared" si="24"/>
        <v>0</v>
      </c>
      <c r="BG37" s="717">
        <f t="shared" si="25"/>
        <v>0</v>
      </c>
      <c r="BH37" s="673">
        <f t="shared" si="26"/>
        <v>0</v>
      </c>
      <c r="BI37" s="677">
        <f t="shared" si="27"/>
        <v>0</v>
      </c>
      <c r="BJ37" s="541"/>
      <c r="BK37" s="380"/>
      <c r="BL37" s="374">
        <f>ROUND(VLOOKUP($B37,Test!$A$6:$K$58,8),0)/1000</f>
        <v>0</v>
      </c>
      <c r="BM37" s="380"/>
      <c r="BN37" s="415"/>
      <c r="BO37" s="415"/>
      <c r="BP37" s="380"/>
      <c r="BQ37" s="380"/>
      <c r="BR37" s="415"/>
      <c r="BS37" s="380"/>
      <c r="BT37" s="380"/>
      <c r="BU37" s="380"/>
      <c r="BV37" s="380"/>
      <c r="BW37" s="380"/>
      <c r="BX37" s="380"/>
      <c r="BY37" s="380"/>
      <c r="BZ37" s="380"/>
      <c r="CA37" s="380"/>
    </row>
    <row r="38" spans="1:79" s="383" customFormat="1" ht="33" customHeight="1">
      <c r="A38" s="388">
        <f t="shared" si="28"/>
        <v>32</v>
      </c>
      <c r="B38" s="384">
        <v>51605</v>
      </c>
      <c r="C38" s="536" t="s">
        <v>28</v>
      </c>
      <c r="D38" s="698" t="s">
        <v>282</v>
      </c>
      <c r="E38" s="672">
        <f>'[2]Trim-O'!D38</f>
        <v>0</v>
      </c>
      <c r="F38" s="673"/>
      <c r="G38" s="675">
        <f t="shared" si="2"/>
        <v>0</v>
      </c>
      <c r="H38" s="673">
        <f>'[2]Trim-O'!G38</f>
        <v>0</v>
      </c>
      <c r="I38" s="673"/>
      <c r="J38" s="675">
        <f t="shared" si="3"/>
        <v>0</v>
      </c>
      <c r="K38" s="673">
        <f>'[2]Trim-O'!J38</f>
        <v>0</v>
      </c>
      <c r="L38" s="673"/>
      <c r="M38" s="773">
        <f t="shared" si="4"/>
        <v>0</v>
      </c>
      <c r="N38" s="688">
        <f t="shared" si="5"/>
        <v>0</v>
      </c>
      <c r="O38" s="689">
        <f t="shared" si="5"/>
        <v>0</v>
      </c>
      <c r="P38" s="690">
        <f t="shared" si="6"/>
        <v>0</v>
      </c>
      <c r="Q38" s="673">
        <f>'[2]Trim-O'!M38</f>
        <v>0</v>
      </c>
      <c r="R38" s="673"/>
      <c r="S38" s="675">
        <f t="shared" si="7"/>
        <v>0</v>
      </c>
      <c r="T38" s="673">
        <f>'[2]Trim-O'!P38</f>
        <v>0</v>
      </c>
      <c r="U38" s="673"/>
      <c r="V38" s="675">
        <f t="shared" si="8"/>
        <v>0</v>
      </c>
      <c r="W38" s="673">
        <f>'[2]Trim-O'!S38</f>
        <v>0</v>
      </c>
      <c r="X38" s="673"/>
      <c r="Y38" s="773">
        <f t="shared" si="9"/>
        <v>0</v>
      </c>
      <c r="Z38" s="688">
        <f t="shared" si="10"/>
        <v>0</v>
      </c>
      <c r="AA38" s="701">
        <f t="shared" si="10"/>
        <v>0</v>
      </c>
      <c r="AB38" s="690">
        <f t="shared" si="11"/>
        <v>0</v>
      </c>
      <c r="AC38" s="779">
        <f t="shared" si="12"/>
        <v>0</v>
      </c>
      <c r="AD38" s="776">
        <f t="shared" si="12"/>
        <v>0</v>
      </c>
      <c r="AE38" s="777">
        <f t="shared" si="13"/>
        <v>0</v>
      </c>
      <c r="AF38" s="672">
        <f>'[2]Trim-O'!Y38</f>
        <v>0</v>
      </c>
      <c r="AG38" s="673"/>
      <c r="AH38" s="674">
        <f t="shared" si="14"/>
        <v>0</v>
      </c>
      <c r="AI38" s="673">
        <f>'[2]Trim-O'!AB38</f>
        <v>0</v>
      </c>
      <c r="AJ38" s="673"/>
      <c r="AK38" s="675">
        <f t="shared" si="15"/>
        <v>0</v>
      </c>
      <c r="AL38" s="673">
        <f>'[2]Trim-O'!AE38</f>
        <v>0</v>
      </c>
      <c r="AM38" s="673"/>
      <c r="AN38" s="675">
        <f t="shared" si="16"/>
        <v>0</v>
      </c>
      <c r="AO38" s="688">
        <f t="shared" si="17"/>
        <v>0</v>
      </c>
      <c r="AP38" s="689">
        <f t="shared" si="17"/>
        <v>0</v>
      </c>
      <c r="AQ38" s="690">
        <f t="shared" si="18"/>
        <v>0</v>
      </c>
      <c r="AR38" s="673">
        <f>'[2]Trim-O'!AH38</f>
        <v>0</v>
      </c>
      <c r="AS38" s="673"/>
      <c r="AT38" s="674">
        <f t="shared" si="19"/>
        <v>0</v>
      </c>
      <c r="AU38" s="673">
        <f>'[2]Trim-O'!AK38</f>
        <v>0</v>
      </c>
      <c r="AV38" s="673"/>
      <c r="AW38" s="675">
        <f t="shared" si="20"/>
        <v>0</v>
      </c>
      <c r="AX38" s="673">
        <f>'[2]Trim-O'!AN38</f>
        <v>0</v>
      </c>
      <c r="AY38" s="673"/>
      <c r="AZ38" s="773">
        <f t="shared" si="21"/>
        <v>0</v>
      </c>
      <c r="BA38" s="688">
        <f t="shared" si="22"/>
        <v>0</v>
      </c>
      <c r="BB38" s="701">
        <f t="shared" si="22"/>
        <v>0</v>
      </c>
      <c r="BC38" s="706">
        <f t="shared" si="23"/>
        <v>0</v>
      </c>
      <c r="BD38" s="711">
        <f t="shared" si="0"/>
        <v>0</v>
      </c>
      <c r="BE38" s="715">
        <f t="shared" si="1"/>
        <v>0</v>
      </c>
      <c r="BF38" s="716">
        <f t="shared" si="24"/>
        <v>0</v>
      </c>
      <c r="BG38" s="717">
        <f t="shared" si="25"/>
        <v>0</v>
      </c>
      <c r="BH38" s="673">
        <f t="shared" si="26"/>
        <v>0</v>
      </c>
      <c r="BI38" s="677">
        <f t="shared" si="27"/>
        <v>0</v>
      </c>
      <c r="BJ38" s="541"/>
      <c r="BK38" s="380"/>
      <c r="BL38" s="374">
        <f>ROUND(VLOOKUP($B38,Test!$A$6:$K$58,8),0)/1000</f>
        <v>0</v>
      </c>
      <c r="BM38" s="380"/>
      <c r="BN38" s="415"/>
      <c r="BO38" s="415"/>
      <c r="BP38" s="380"/>
      <c r="BQ38" s="380"/>
      <c r="BR38" s="415"/>
      <c r="BS38" s="380"/>
      <c r="BT38" s="380"/>
      <c r="BU38" s="380"/>
      <c r="BV38" s="380"/>
      <c r="BW38" s="380"/>
      <c r="BX38" s="380"/>
      <c r="BY38" s="380"/>
      <c r="BZ38" s="380"/>
      <c r="CA38" s="380"/>
    </row>
    <row r="39" spans="1:79" s="383" customFormat="1" ht="33" customHeight="1">
      <c r="A39" s="388">
        <f t="shared" si="28"/>
        <v>33</v>
      </c>
      <c r="B39" s="384">
        <v>51606</v>
      </c>
      <c r="C39" s="536" t="s">
        <v>29</v>
      </c>
      <c r="D39" s="698" t="s">
        <v>283</v>
      </c>
      <c r="E39" s="672">
        <f>'[2]Trim-O'!D39</f>
        <v>0</v>
      </c>
      <c r="F39" s="673"/>
      <c r="G39" s="675">
        <f t="shared" si="2"/>
        <v>0</v>
      </c>
      <c r="H39" s="673">
        <f>'[2]Trim-O'!G39</f>
        <v>0</v>
      </c>
      <c r="I39" s="673"/>
      <c r="J39" s="675">
        <f t="shared" si="3"/>
        <v>0</v>
      </c>
      <c r="K39" s="673">
        <f>'[2]Trim-O'!J39</f>
        <v>0</v>
      </c>
      <c r="L39" s="673"/>
      <c r="M39" s="773">
        <f t="shared" si="4"/>
        <v>0</v>
      </c>
      <c r="N39" s="688">
        <f t="shared" si="5"/>
        <v>0</v>
      </c>
      <c r="O39" s="689">
        <f t="shared" si="5"/>
        <v>0</v>
      </c>
      <c r="P39" s="690">
        <f t="shared" si="6"/>
        <v>0</v>
      </c>
      <c r="Q39" s="673">
        <f>'[2]Trim-O'!M39</f>
        <v>0</v>
      </c>
      <c r="R39" s="673"/>
      <c r="S39" s="675">
        <f t="shared" si="7"/>
        <v>0</v>
      </c>
      <c r="T39" s="673">
        <f>'[2]Trim-O'!P39</f>
        <v>0</v>
      </c>
      <c r="U39" s="673"/>
      <c r="V39" s="675">
        <f t="shared" si="8"/>
        <v>0</v>
      </c>
      <c r="W39" s="673">
        <f>'[2]Trim-O'!S39</f>
        <v>0</v>
      </c>
      <c r="X39" s="673"/>
      <c r="Y39" s="773">
        <f t="shared" si="9"/>
        <v>0</v>
      </c>
      <c r="Z39" s="688">
        <f t="shared" si="10"/>
        <v>0</v>
      </c>
      <c r="AA39" s="701">
        <f t="shared" si="10"/>
        <v>0</v>
      </c>
      <c r="AB39" s="690">
        <f t="shared" si="11"/>
        <v>0</v>
      </c>
      <c r="AC39" s="779">
        <f t="shared" si="12"/>
        <v>0</v>
      </c>
      <c r="AD39" s="776">
        <f t="shared" si="12"/>
        <v>0</v>
      </c>
      <c r="AE39" s="777">
        <f t="shared" si="13"/>
        <v>0</v>
      </c>
      <c r="AF39" s="672">
        <f>'[2]Trim-O'!Y39</f>
        <v>0</v>
      </c>
      <c r="AG39" s="673"/>
      <c r="AH39" s="674">
        <f t="shared" si="14"/>
        <v>0</v>
      </c>
      <c r="AI39" s="673">
        <f>'[2]Trim-O'!AB39</f>
        <v>0</v>
      </c>
      <c r="AJ39" s="673"/>
      <c r="AK39" s="675">
        <f t="shared" si="15"/>
        <v>0</v>
      </c>
      <c r="AL39" s="673">
        <f>'[2]Trim-O'!AE39</f>
        <v>0</v>
      </c>
      <c r="AM39" s="673"/>
      <c r="AN39" s="675">
        <f t="shared" si="16"/>
        <v>0</v>
      </c>
      <c r="AO39" s="688">
        <f t="shared" si="17"/>
        <v>0</v>
      </c>
      <c r="AP39" s="689">
        <f t="shared" si="17"/>
        <v>0</v>
      </c>
      <c r="AQ39" s="690">
        <f t="shared" si="18"/>
        <v>0</v>
      </c>
      <c r="AR39" s="673">
        <f>'[2]Trim-O'!AH39</f>
        <v>0</v>
      </c>
      <c r="AS39" s="673"/>
      <c r="AT39" s="674">
        <f t="shared" si="19"/>
        <v>0</v>
      </c>
      <c r="AU39" s="673">
        <f>'[2]Trim-O'!AK39</f>
        <v>0</v>
      </c>
      <c r="AV39" s="673"/>
      <c r="AW39" s="675">
        <f t="shared" si="20"/>
        <v>0</v>
      </c>
      <c r="AX39" s="673">
        <f>'[2]Trim-O'!AN39</f>
        <v>0</v>
      </c>
      <c r="AY39" s="673"/>
      <c r="AZ39" s="773">
        <f t="shared" si="21"/>
        <v>0</v>
      </c>
      <c r="BA39" s="688">
        <f t="shared" si="22"/>
        <v>0</v>
      </c>
      <c r="BB39" s="701">
        <f t="shared" si="22"/>
        <v>0</v>
      </c>
      <c r="BC39" s="706">
        <f t="shared" si="23"/>
        <v>0</v>
      </c>
      <c r="BD39" s="711">
        <f t="shared" si="0"/>
        <v>0</v>
      </c>
      <c r="BE39" s="715">
        <f t="shared" si="1"/>
        <v>0</v>
      </c>
      <c r="BF39" s="716">
        <f t="shared" si="24"/>
        <v>0</v>
      </c>
      <c r="BG39" s="717">
        <f t="shared" si="25"/>
        <v>0</v>
      </c>
      <c r="BH39" s="673">
        <f t="shared" si="26"/>
        <v>0</v>
      </c>
      <c r="BI39" s="677">
        <f t="shared" si="27"/>
        <v>0</v>
      </c>
      <c r="BJ39" s="541"/>
      <c r="BK39" s="380"/>
      <c r="BL39" s="374">
        <f>ROUND(VLOOKUP($B39,Test!$A$6:$K$58,8),0)/1000</f>
        <v>0</v>
      </c>
      <c r="BM39" s="380"/>
      <c r="BN39" s="415"/>
      <c r="BO39" s="415"/>
      <c r="BP39" s="380"/>
      <c r="BQ39" s="380"/>
      <c r="BR39" s="415"/>
      <c r="BS39" s="380"/>
      <c r="BT39" s="380"/>
      <c r="BU39" s="380"/>
      <c r="BV39" s="380"/>
      <c r="BW39" s="380"/>
      <c r="BX39" s="380"/>
      <c r="BY39" s="380"/>
      <c r="BZ39" s="380"/>
      <c r="CA39" s="380"/>
    </row>
    <row r="40" spans="1:79" s="383" customFormat="1" ht="33" customHeight="1">
      <c r="A40" s="388">
        <f t="shared" si="28"/>
        <v>34</v>
      </c>
      <c r="B40" s="384">
        <v>51607</v>
      </c>
      <c r="C40" s="536" t="s">
        <v>242</v>
      </c>
      <c r="D40" s="698" t="s">
        <v>284</v>
      </c>
      <c r="E40" s="672">
        <f>'[2]Trim-O'!D40</f>
        <v>0</v>
      </c>
      <c r="F40" s="673"/>
      <c r="G40" s="675">
        <f t="shared" si="2"/>
        <v>0</v>
      </c>
      <c r="H40" s="673">
        <f>'[2]Trim-O'!G40</f>
        <v>0</v>
      </c>
      <c r="I40" s="673"/>
      <c r="J40" s="675">
        <f t="shared" si="3"/>
        <v>0</v>
      </c>
      <c r="K40" s="673">
        <f>'[2]Trim-O'!J40</f>
        <v>0</v>
      </c>
      <c r="L40" s="673"/>
      <c r="M40" s="773">
        <f t="shared" si="4"/>
        <v>0</v>
      </c>
      <c r="N40" s="688">
        <f t="shared" si="5"/>
        <v>0</v>
      </c>
      <c r="O40" s="689">
        <f t="shared" si="5"/>
        <v>0</v>
      </c>
      <c r="P40" s="690">
        <f t="shared" si="6"/>
        <v>0</v>
      </c>
      <c r="Q40" s="673">
        <f>'[2]Trim-O'!M40</f>
        <v>0</v>
      </c>
      <c r="R40" s="673"/>
      <c r="S40" s="675">
        <f t="shared" si="7"/>
        <v>0</v>
      </c>
      <c r="T40" s="673">
        <f>'[2]Trim-O'!P40</f>
        <v>0</v>
      </c>
      <c r="U40" s="673"/>
      <c r="V40" s="675">
        <f t="shared" si="8"/>
        <v>0</v>
      </c>
      <c r="W40" s="673">
        <f>'[2]Trim-O'!S40</f>
        <v>0</v>
      </c>
      <c r="X40" s="673"/>
      <c r="Y40" s="773">
        <f t="shared" si="9"/>
        <v>0</v>
      </c>
      <c r="Z40" s="688">
        <f t="shared" si="10"/>
        <v>0</v>
      </c>
      <c r="AA40" s="701">
        <f t="shared" si="10"/>
        <v>0</v>
      </c>
      <c r="AB40" s="690">
        <f t="shared" si="11"/>
        <v>0</v>
      </c>
      <c r="AC40" s="779">
        <f t="shared" si="12"/>
        <v>0</v>
      </c>
      <c r="AD40" s="776">
        <f t="shared" si="12"/>
        <v>0</v>
      </c>
      <c r="AE40" s="777">
        <f t="shared" si="13"/>
        <v>0</v>
      </c>
      <c r="AF40" s="672">
        <f>'[2]Trim-O'!Y40</f>
        <v>0</v>
      </c>
      <c r="AG40" s="673"/>
      <c r="AH40" s="674">
        <f t="shared" si="14"/>
        <v>0</v>
      </c>
      <c r="AI40" s="673">
        <f>'[2]Trim-O'!AB40</f>
        <v>0</v>
      </c>
      <c r="AJ40" s="673"/>
      <c r="AK40" s="675">
        <f t="shared" si="15"/>
        <v>0</v>
      </c>
      <c r="AL40" s="673">
        <f>'[2]Trim-O'!AE40</f>
        <v>0</v>
      </c>
      <c r="AM40" s="673"/>
      <c r="AN40" s="675">
        <f t="shared" si="16"/>
        <v>0</v>
      </c>
      <c r="AO40" s="688">
        <f t="shared" si="17"/>
        <v>0</v>
      </c>
      <c r="AP40" s="689">
        <f t="shared" si="17"/>
        <v>0</v>
      </c>
      <c r="AQ40" s="690">
        <f t="shared" si="18"/>
        <v>0</v>
      </c>
      <c r="AR40" s="673">
        <f>'[2]Trim-O'!AH40</f>
        <v>0</v>
      </c>
      <c r="AS40" s="673"/>
      <c r="AT40" s="674">
        <f t="shared" si="19"/>
        <v>0</v>
      </c>
      <c r="AU40" s="673">
        <f>'[2]Trim-O'!AK40</f>
        <v>0</v>
      </c>
      <c r="AV40" s="673"/>
      <c r="AW40" s="675">
        <f t="shared" si="20"/>
        <v>0</v>
      </c>
      <c r="AX40" s="673">
        <f>'[2]Trim-O'!AN40</f>
        <v>0</v>
      </c>
      <c r="AY40" s="673"/>
      <c r="AZ40" s="773">
        <f t="shared" si="21"/>
        <v>0</v>
      </c>
      <c r="BA40" s="688">
        <f t="shared" si="22"/>
        <v>0</v>
      </c>
      <c r="BB40" s="701">
        <f t="shared" si="22"/>
        <v>0</v>
      </c>
      <c r="BC40" s="706">
        <f t="shared" si="23"/>
        <v>0</v>
      </c>
      <c r="BD40" s="711">
        <f t="shared" si="0"/>
        <v>0</v>
      </c>
      <c r="BE40" s="715">
        <f t="shared" si="1"/>
        <v>0</v>
      </c>
      <c r="BF40" s="716">
        <f t="shared" si="24"/>
        <v>0</v>
      </c>
      <c r="BG40" s="717">
        <f t="shared" si="25"/>
        <v>0</v>
      </c>
      <c r="BH40" s="673">
        <f t="shared" si="26"/>
        <v>0</v>
      </c>
      <c r="BI40" s="677">
        <f t="shared" si="27"/>
        <v>0</v>
      </c>
      <c r="BJ40" s="541"/>
      <c r="BK40" s="380"/>
      <c r="BL40" s="374">
        <f>ROUND(VLOOKUP($B40,Test!$A$6:$K$58,8),0)/1000</f>
        <v>0</v>
      </c>
      <c r="BM40" s="380"/>
      <c r="BN40" s="415"/>
      <c r="BO40" s="415"/>
      <c r="BP40" s="380"/>
      <c r="BQ40" s="380"/>
      <c r="BR40" s="415"/>
      <c r="BS40" s="380"/>
      <c r="BT40" s="380"/>
      <c r="BU40" s="380"/>
      <c r="BV40" s="380"/>
      <c r="BW40" s="380"/>
      <c r="BX40" s="380"/>
      <c r="BY40" s="380"/>
      <c r="BZ40" s="380"/>
      <c r="CA40" s="380"/>
    </row>
    <row r="41" spans="1:79" s="383" customFormat="1" ht="33" customHeight="1">
      <c r="A41" s="388">
        <f t="shared" si="28"/>
        <v>35</v>
      </c>
      <c r="B41" s="384">
        <v>51608</v>
      </c>
      <c r="C41" s="536" t="s">
        <v>31</v>
      </c>
      <c r="D41" s="698" t="s">
        <v>285</v>
      </c>
      <c r="E41" s="672">
        <f>'[2]Trim-O'!D41</f>
        <v>0</v>
      </c>
      <c r="F41" s="673"/>
      <c r="G41" s="675">
        <f t="shared" si="2"/>
        <v>0</v>
      </c>
      <c r="H41" s="673">
        <f>'[2]Trim-O'!G41</f>
        <v>0</v>
      </c>
      <c r="I41" s="673"/>
      <c r="J41" s="675">
        <f t="shared" si="3"/>
        <v>0</v>
      </c>
      <c r="K41" s="673">
        <f>'[2]Trim-O'!J41</f>
        <v>0</v>
      </c>
      <c r="L41" s="673"/>
      <c r="M41" s="773">
        <f t="shared" si="4"/>
        <v>0</v>
      </c>
      <c r="N41" s="688">
        <f t="shared" si="5"/>
        <v>0</v>
      </c>
      <c r="O41" s="689">
        <f t="shared" si="5"/>
        <v>0</v>
      </c>
      <c r="P41" s="690">
        <f t="shared" si="6"/>
        <v>0</v>
      </c>
      <c r="Q41" s="673">
        <f>'[2]Trim-O'!M41</f>
        <v>0</v>
      </c>
      <c r="R41" s="673"/>
      <c r="S41" s="675">
        <f t="shared" si="7"/>
        <v>0</v>
      </c>
      <c r="T41" s="673">
        <f>'[2]Trim-O'!P41</f>
        <v>0</v>
      </c>
      <c r="U41" s="673"/>
      <c r="V41" s="675">
        <f t="shared" si="8"/>
        <v>0</v>
      </c>
      <c r="W41" s="673">
        <f>'[2]Trim-O'!S41</f>
        <v>0</v>
      </c>
      <c r="X41" s="673"/>
      <c r="Y41" s="773">
        <f t="shared" si="9"/>
        <v>0</v>
      </c>
      <c r="Z41" s="688">
        <f t="shared" si="10"/>
        <v>0</v>
      </c>
      <c r="AA41" s="701">
        <f t="shared" si="10"/>
        <v>0</v>
      </c>
      <c r="AB41" s="690">
        <f t="shared" si="11"/>
        <v>0</v>
      </c>
      <c r="AC41" s="779">
        <f t="shared" si="12"/>
        <v>0</v>
      </c>
      <c r="AD41" s="776">
        <f t="shared" si="12"/>
        <v>0</v>
      </c>
      <c r="AE41" s="777">
        <f t="shared" si="13"/>
        <v>0</v>
      </c>
      <c r="AF41" s="672">
        <f>'[2]Trim-O'!Y41</f>
        <v>0</v>
      </c>
      <c r="AG41" s="673"/>
      <c r="AH41" s="674">
        <f t="shared" si="14"/>
        <v>0</v>
      </c>
      <c r="AI41" s="673">
        <f>'[2]Trim-O'!AB41</f>
        <v>0</v>
      </c>
      <c r="AJ41" s="673"/>
      <c r="AK41" s="675">
        <f t="shared" si="15"/>
        <v>0</v>
      </c>
      <c r="AL41" s="673">
        <f>'[2]Trim-O'!AE41</f>
        <v>0</v>
      </c>
      <c r="AM41" s="673"/>
      <c r="AN41" s="675">
        <f t="shared" si="16"/>
        <v>0</v>
      </c>
      <c r="AO41" s="688">
        <f t="shared" si="17"/>
        <v>0</v>
      </c>
      <c r="AP41" s="689">
        <f t="shared" si="17"/>
        <v>0</v>
      </c>
      <c r="AQ41" s="690">
        <f t="shared" si="18"/>
        <v>0</v>
      </c>
      <c r="AR41" s="673">
        <f>'[2]Trim-O'!AH41</f>
        <v>0</v>
      </c>
      <c r="AS41" s="673"/>
      <c r="AT41" s="674">
        <f t="shared" si="19"/>
        <v>0</v>
      </c>
      <c r="AU41" s="673">
        <f>'[2]Trim-O'!AK41</f>
        <v>0</v>
      </c>
      <c r="AV41" s="673"/>
      <c r="AW41" s="675">
        <f t="shared" si="20"/>
        <v>0</v>
      </c>
      <c r="AX41" s="673">
        <f>'[2]Trim-O'!AN41</f>
        <v>0</v>
      </c>
      <c r="AY41" s="673"/>
      <c r="AZ41" s="773">
        <f t="shared" si="21"/>
        <v>0</v>
      </c>
      <c r="BA41" s="688">
        <f t="shared" si="22"/>
        <v>0</v>
      </c>
      <c r="BB41" s="701">
        <f t="shared" si="22"/>
        <v>0</v>
      </c>
      <c r="BC41" s="706">
        <f t="shared" si="23"/>
        <v>0</v>
      </c>
      <c r="BD41" s="711">
        <f t="shared" si="0"/>
        <v>0</v>
      </c>
      <c r="BE41" s="715">
        <f t="shared" si="1"/>
        <v>0</v>
      </c>
      <c r="BF41" s="716">
        <f t="shared" si="24"/>
        <v>0</v>
      </c>
      <c r="BG41" s="717">
        <f t="shared" si="25"/>
        <v>0</v>
      </c>
      <c r="BH41" s="673">
        <f t="shared" si="26"/>
        <v>0</v>
      </c>
      <c r="BI41" s="677">
        <f t="shared" si="27"/>
        <v>0</v>
      </c>
      <c r="BJ41" s="541"/>
      <c r="BK41" s="380"/>
      <c r="BL41" s="374">
        <f>ROUND(VLOOKUP($B41,Test!$A$6:$K$58,8),0)/1000</f>
        <v>0</v>
      </c>
      <c r="BM41" s="380"/>
      <c r="BN41" s="415"/>
      <c r="BO41" s="415"/>
      <c r="BP41" s="380"/>
      <c r="BQ41" s="380"/>
      <c r="BR41" s="415"/>
      <c r="BS41" s="380"/>
      <c r="BT41" s="380"/>
      <c r="BU41" s="380"/>
      <c r="BV41" s="380"/>
      <c r="BW41" s="380"/>
      <c r="BX41" s="380"/>
      <c r="BY41" s="380"/>
      <c r="BZ41" s="380"/>
      <c r="CA41" s="380"/>
    </row>
    <row r="42" spans="1:79" s="383" customFormat="1" ht="33" customHeight="1">
      <c r="A42" s="388">
        <f t="shared" si="28"/>
        <v>36</v>
      </c>
      <c r="B42" s="384">
        <v>51609</v>
      </c>
      <c r="C42" s="536" t="s">
        <v>89</v>
      </c>
      <c r="D42" s="698" t="s">
        <v>286</v>
      </c>
      <c r="E42" s="672">
        <f>'[2]Trim-O'!D42</f>
        <v>0</v>
      </c>
      <c r="F42" s="673"/>
      <c r="G42" s="675">
        <f t="shared" si="2"/>
        <v>0</v>
      </c>
      <c r="H42" s="673">
        <f>'[2]Trim-O'!G42</f>
        <v>0</v>
      </c>
      <c r="I42" s="673"/>
      <c r="J42" s="675">
        <f t="shared" si="3"/>
        <v>0</v>
      </c>
      <c r="K42" s="673">
        <f>'[2]Trim-O'!J42</f>
        <v>0</v>
      </c>
      <c r="L42" s="673"/>
      <c r="M42" s="773">
        <f t="shared" si="4"/>
        <v>0</v>
      </c>
      <c r="N42" s="688">
        <f t="shared" si="5"/>
        <v>0</v>
      </c>
      <c r="O42" s="689">
        <f t="shared" si="5"/>
        <v>0</v>
      </c>
      <c r="P42" s="690">
        <f t="shared" si="6"/>
        <v>0</v>
      </c>
      <c r="Q42" s="673">
        <f>'[2]Trim-O'!M42</f>
        <v>0</v>
      </c>
      <c r="R42" s="673"/>
      <c r="S42" s="675">
        <f t="shared" si="7"/>
        <v>0</v>
      </c>
      <c r="T42" s="673">
        <f>'[2]Trim-O'!P42</f>
        <v>0</v>
      </c>
      <c r="U42" s="673"/>
      <c r="V42" s="675">
        <f t="shared" si="8"/>
        <v>0</v>
      </c>
      <c r="W42" s="673">
        <f>'[2]Trim-O'!S42</f>
        <v>0</v>
      </c>
      <c r="X42" s="673"/>
      <c r="Y42" s="773">
        <f t="shared" si="9"/>
        <v>0</v>
      </c>
      <c r="Z42" s="688">
        <f t="shared" si="10"/>
        <v>0</v>
      </c>
      <c r="AA42" s="701">
        <f t="shared" si="10"/>
        <v>0</v>
      </c>
      <c r="AB42" s="690">
        <f t="shared" si="11"/>
        <v>0</v>
      </c>
      <c r="AC42" s="779">
        <f t="shared" si="12"/>
        <v>0</v>
      </c>
      <c r="AD42" s="776">
        <f t="shared" si="12"/>
        <v>0</v>
      </c>
      <c r="AE42" s="777">
        <f t="shared" si="13"/>
        <v>0</v>
      </c>
      <c r="AF42" s="672">
        <f>'[2]Trim-O'!Y42</f>
        <v>0</v>
      </c>
      <c r="AG42" s="673"/>
      <c r="AH42" s="674">
        <f t="shared" si="14"/>
        <v>0</v>
      </c>
      <c r="AI42" s="673">
        <f>'[2]Trim-O'!AB42</f>
        <v>0</v>
      </c>
      <c r="AJ42" s="673"/>
      <c r="AK42" s="675">
        <f t="shared" si="15"/>
        <v>0</v>
      </c>
      <c r="AL42" s="673">
        <f>'[2]Trim-O'!AE42</f>
        <v>0</v>
      </c>
      <c r="AM42" s="673"/>
      <c r="AN42" s="675">
        <f t="shared" si="16"/>
        <v>0</v>
      </c>
      <c r="AO42" s="688">
        <f t="shared" si="17"/>
        <v>0</v>
      </c>
      <c r="AP42" s="689">
        <f t="shared" si="17"/>
        <v>0</v>
      </c>
      <c r="AQ42" s="690">
        <f t="shared" si="18"/>
        <v>0</v>
      </c>
      <c r="AR42" s="673">
        <f>'[2]Trim-O'!AH42</f>
        <v>0</v>
      </c>
      <c r="AS42" s="673"/>
      <c r="AT42" s="674">
        <f t="shared" si="19"/>
        <v>0</v>
      </c>
      <c r="AU42" s="673">
        <f>'[2]Trim-O'!AK42</f>
        <v>0</v>
      </c>
      <c r="AV42" s="673"/>
      <c r="AW42" s="675">
        <f t="shared" si="20"/>
        <v>0</v>
      </c>
      <c r="AX42" s="673">
        <f>'[2]Trim-O'!AN42</f>
        <v>0</v>
      </c>
      <c r="AY42" s="673"/>
      <c r="AZ42" s="773">
        <f t="shared" si="21"/>
        <v>0</v>
      </c>
      <c r="BA42" s="688">
        <f t="shared" si="22"/>
        <v>0</v>
      </c>
      <c r="BB42" s="701">
        <f t="shared" si="22"/>
        <v>0</v>
      </c>
      <c r="BC42" s="706">
        <f t="shared" si="23"/>
        <v>0</v>
      </c>
      <c r="BD42" s="711">
        <f t="shared" si="0"/>
        <v>0</v>
      </c>
      <c r="BE42" s="715">
        <f t="shared" si="1"/>
        <v>0</v>
      </c>
      <c r="BF42" s="716">
        <f t="shared" si="24"/>
        <v>0</v>
      </c>
      <c r="BG42" s="717">
        <f t="shared" si="25"/>
        <v>0</v>
      </c>
      <c r="BH42" s="673">
        <f t="shared" si="26"/>
        <v>0</v>
      </c>
      <c r="BI42" s="677">
        <f t="shared" si="27"/>
        <v>0</v>
      </c>
      <c r="BJ42" s="541"/>
      <c r="BK42" s="380"/>
      <c r="BL42" s="374">
        <f>ROUND(VLOOKUP($B42,Test!$A$6:$K$58,8),0)/1000</f>
        <v>0</v>
      </c>
      <c r="BM42" s="380"/>
      <c r="BN42" s="415"/>
      <c r="BO42" s="415"/>
      <c r="BP42" s="380"/>
      <c r="BQ42" s="380"/>
      <c r="BR42" s="415"/>
      <c r="BS42" s="380"/>
      <c r="BT42" s="380"/>
      <c r="BU42" s="380"/>
      <c r="BV42" s="380"/>
      <c r="BW42" s="380"/>
      <c r="BX42" s="380"/>
      <c r="BY42" s="380"/>
      <c r="BZ42" s="380"/>
      <c r="CA42" s="380"/>
    </row>
    <row r="43" spans="1:79" s="383" customFormat="1" ht="33" customHeight="1">
      <c r="A43" s="388">
        <f t="shared" si="28"/>
        <v>37</v>
      </c>
      <c r="B43" s="384">
        <v>51610</v>
      </c>
      <c r="C43" s="536" t="s">
        <v>32</v>
      </c>
      <c r="D43" s="698" t="s">
        <v>287</v>
      </c>
      <c r="E43" s="672">
        <f>'[2]Trim-O'!D43</f>
        <v>0</v>
      </c>
      <c r="F43" s="673"/>
      <c r="G43" s="675">
        <f t="shared" si="2"/>
        <v>0</v>
      </c>
      <c r="H43" s="673">
        <f>'[2]Trim-O'!G43</f>
        <v>0</v>
      </c>
      <c r="I43" s="673"/>
      <c r="J43" s="675">
        <f t="shared" si="3"/>
        <v>0</v>
      </c>
      <c r="K43" s="673">
        <f>'[2]Trim-O'!J43</f>
        <v>0</v>
      </c>
      <c r="L43" s="673"/>
      <c r="M43" s="773">
        <f t="shared" si="4"/>
        <v>0</v>
      </c>
      <c r="N43" s="688">
        <f t="shared" si="5"/>
        <v>0</v>
      </c>
      <c r="O43" s="689">
        <f t="shared" si="5"/>
        <v>0</v>
      </c>
      <c r="P43" s="690">
        <f t="shared" si="6"/>
        <v>0</v>
      </c>
      <c r="Q43" s="673">
        <f>'[2]Trim-O'!M43</f>
        <v>0</v>
      </c>
      <c r="R43" s="673"/>
      <c r="S43" s="675">
        <f t="shared" si="7"/>
        <v>0</v>
      </c>
      <c r="T43" s="673">
        <f>'[2]Trim-O'!P43</f>
        <v>0</v>
      </c>
      <c r="U43" s="673"/>
      <c r="V43" s="675">
        <f t="shared" si="8"/>
        <v>0</v>
      </c>
      <c r="W43" s="673">
        <f>'[2]Trim-O'!S43</f>
        <v>0</v>
      </c>
      <c r="X43" s="673"/>
      <c r="Y43" s="773">
        <f t="shared" si="9"/>
        <v>0</v>
      </c>
      <c r="Z43" s="688">
        <f t="shared" si="10"/>
        <v>0</v>
      </c>
      <c r="AA43" s="701">
        <f t="shared" si="10"/>
        <v>0</v>
      </c>
      <c r="AB43" s="690">
        <f t="shared" si="11"/>
        <v>0</v>
      </c>
      <c r="AC43" s="779">
        <f t="shared" si="12"/>
        <v>0</v>
      </c>
      <c r="AD43" s="776">
        <f t="shared" si="12"/>
        <v>0</v>
      </c>
      <c r="AE43" s="777">
        <f t="shared" si="13"/>
        <v>0</v>
      </c>
      <c r="AF43" s="672">
        <f>'[2]Trim-O'!Y43</f>
        <v>0</v>
      </c>
      <c r="AG43" s="673"/>
      <c r="AH43" s="674">
        <f t="shared" si="14"/>
        <v>0</v>
      </c>
      <c r="AI43" s="673">
        <f>'[2]Trim-O'!AB43</f>
        <v>0</v>
      </c>
      <c r="AJ43" s="673"/>
      <c r="AK43" s="675">
        <f t="shared" si="15"/>
        <v>0</v>
      </c>
      <c r="AL43" s="673">
        <f>'[2]Trim-O'!AE43</f>
        <v>0</v>
      </c>
      <c r="AM43" s="673"/>
      <c r="AN43" s="675">
        <f t="shared" si="16"/>
        <v>0</v>
      </c>
      <c r="AO43" s="688">
        <f t="shared" si="17"/>
        <v>0</v>
      </c>
      <c r="AP43" s="689">
        <f t="shared" si="17"/>
        <v>0</v>
      </c>
      <c r="AQ43" s="690">
        <f t="shared" si="18"/>
        <v>0</v>
      </c>
      <c r="AR43" s="673">
        <f>'[2]Trim-O'!AH43</f>
        <v>0</v>
      </c>
      <c r="AS43" s="673"/>
      <c r="AT43" s="674">
        <f t="shared" si="19"/>
        <v>0</v>
      </c>
      <c r="AU43" s="673">
        <f>'[2]Trim-O'!AK43</f>
        <v>0</v>
      </c>
      <c r="AV43" s="673"/>
      <c r="AW43" s="675">
        <f t="shared" si="20"/>
        <v>0</v>
      </c>
      <c r="AX43" s="673">
        <f>'[2]Trim-O'!AN43</f>
        <v>0</v>
      </c>
      <c r="AY43" s="673"/>
      <c r="AZ43" s="773">
        <f t="shared" si="21"/>
        <v>0</v>
      </c>
      <c r="BA43" s="688">
        <f t="shared" si="22"/>
        <v>0</v>
      </c>
      <c r="BB43" s="701">
        <f t="shared" si="22"/>
        <v>0</v>
      </c>
      <c r="BC43" s="706">
        <f t="shared" si="23"/>
        <v>0</v>
      </c>
      <c r="BD43" s="711">
        <f t="shared" si="0"/>
        <v>0</v>
      </c>
      <c r="BE43" s="715">
        <f t="shared" si="1"/>
        <v>0</v>
      </c>
      <c r="BF43" s="716">
        <f t="shared" si="24"/>
        <v>0</v>
      </c>
      <c r="BG43" s="717">
        <f t="shared" si="25"/>
        <v>0</v>
      </c>
      <c r="BH43" s="673">
        <f t="shared" si="26"/>
        <v>0</v>
      </c>
      <c r="BI43" s="677">
        <f t="shared" si="27"/>
        <v>0</v>
      </c>
      <c r="BJ43" s="541"/>
      <c r="BK43" s="380"/>
      <c r="BL43" s="374">
        <f>ROUND(VLOOKUP($B43,Test!$A$6:$K$58,8),0)/1000</f>
        <v>0</v>
      </c>
      <c r="BM43" s="380"/>
      <c r="BN43" s="415"/>
      <c r="BO43" s="415"/>
      <c r="BP43" s="380"/>
      <c r="BQ43" s="380"/>
      <c r="BR43" s="415"/>
      <c r="BS43" s="380"/>
      <c r="BT43" s="380"/>
      <c r="BU43" s="380"/>
      <c r="BV43" s="380"/>
      <c r="BW43" s="380"/>
      <c r="BX43" s="380"/>
      <c r="BY43" s="380"/>
      <c r="BZ43" s="380"/>
      <c r="CA43" s="380"/>
    </row>
    <row r="44" spans="1:79" s="383" customFormat="1" ht="33" customHeight="1">
      <c r="A44" s="388">
        <f t="shared" si="28"/>
        <v>38</v>
      </c>
      <c r="B44" s="384">
        <v>51611</v>
      </c>
      <c r="C44" s="536" t="s">
        <v>33</v>
      </c>
      <c r="D44" s="698" t="s">
        <v>288</v>
      </c>
      <c r="E44" s="672">
        <f>'[2]Trim-O'!D44</f>
        <v>0</v>
      </c>
      <c r="F44" s="673"/>
      <c r="G44" s="675">
        <f t="shared" si="2"/>
        <v>0</v>
      </c>
      <c r="H44" s="673">
        <f>'[2]Trim-O'!G44</f>
        <v>0</v>
      </c>
      <c r="I44" s="673"/>
      <c r="J44" s="675">
        <f t="shared" si="3"/>
        <v>0</v>
      </c>
      <c r="K44" s="673">
        <f>'[2]Trim-O'!J44</f>
        <v>0</v>
      </c>
      <c r="L44" s="673"/>
      <c r="M44" s="773">
        <f t="shared" si="4"/>
        <v>0</v>
      </c>
      <c r="N44" s="688">
        <f t="shared" si="5"/>
        <v>0</v>
      </c>
      <c r="O44" s="689">
        <f t="shared" si="5"/>
        <v>0</v>
      </c>
      <c r="P44" s="690">
        <f t="shared" si="6"/>
        <v>0</v>
      </c>
      <c r="Q44" s="673">
        <f>'[2]Trim-O'!M44</f>
        <v>0</v>
      </c>
      <c r="R44" s="673"/>
      <c r="S44" s="675">
        <f t="shared" si="7"/>
        <v>0</v>
      </c>
      <c r="T44" s="673">
        <f>'[2]Trim-O'!P44</f>
        <v>0</v>
      </c>
      <c r="U44" s="673"/>
      <c r="V44" s="675">
        <f t="shared" si="8"/>
        <v>0</v>
      </c>
      <c r="W44" s="673">
        <f>'[2]Trim-O'!S44</f>
        <v>0</v>
      </c>
      <c r="X44" s="673"/>
      <c r="Y44" s="773">
        <f t="shared" si="9"/>
        <v>0</v>
      </c>
      <c r="Z44" s="688">
        <f t="shared" si="10"/>
        <v>0</v>
      </c>
      <c r="AA44" s="701">
        <f t="shared" si="10"/>
        <v>0</v>
      </c>
      <c r="AB44" s="690">
        <f t="shared" si="11"/>
        <v>0</v>
      </c>
      <c r="AC44" s="779">
        <f t="shared" si="12"/>
        <v>0</v>
      </c>
      <c r="AD44" s="776">
        <f t="shared" si="12"/>
        <v>0</v>
      </c>
      <c r="AE44" s="777">
        <f t="shared" si="13"/>
        <v>0</v>
      </c>
      <c r="AF44" s="672">
        <f>'[2]Trim-O'!Y44</f>
        <v>0</v>
      </c>
      <c r="AG44" s="673"/>
      <c r="AH44" s="674">
        <f t="shared" si="14"/>
        <v>0</v>
      </c>
      <c r="AI44" s="673">
        <f>'[2]Trim-O'!AB44</f>
        <v>0</v>
      </c>
      <c r="AJ44" s="673"/>
      <c r="AK44" s="675">
        <f t="shared" si="15"/>
        <v>0</v>
      </c>
      <c r="AL44" s="673">
        <f>'[2]Trim-O'!AE44</f>
        <v>0</v>
      </c>
      <c r="AM44" s="673"/>
      <c r="AN44" s="675">
        <f t="shared" si="16"/>
        <v>0</v>
      </c>
      <c r="AO44" s="688">
        <f t="shared" si="17"/>
        <v>0</v>
      </c>
      <c r="AP44" s="689">
        <f t="shared" si="17"/>
        <v>0</v>
      </c>
      <c r="AQ44" s="690">
        <f t="shared" si="18"/>
        <v>0</v>
      </c>
      <c r="AR44" s="673">
        <f>'[2]Trim-O'!AH44</f>
        <v>0</v>
      </c>
      <c r="AS44" s="673"/>
      <c r="AT44" s="674">
        <f t="shared" si="19"/>
        <v>0</v>
      </c>
      <c r="AU44" s="673">
        <f>'[2]Trim-O'!AK44</f>
        <v>0</v>
      </c>
      <c r="AV44" s="673"/>
      <c r="AW44" s="675">
        <f t="shared" si="20"/>
        <v>0</v>
      </c>
      <c r="AX44" s="673">
        <f>'[2]Trim-O'!AN44</f>
        <v>0</v>
      </c>
      <c r="AY44" s="673"/>
      <c r="AZ44" s="773">
        <f t="shared" si="21"/>
        <v>0</v>
      </c>
      <c r="BA44" s="688">
        <f t="shared" si="22"/>
        <v>0</v>
      </c>
      <c r="BB44" s="701">
        <f t="shared" si="22"/>
        <v>0</v>
      </c>
      <c r="BC44" s="706">
        <f t="shared" si="23"/>
        <v>0</v>
      </c>
      <c r="BD44" s="711">
        <f t="shared" si="0"/>
        <v>0</v>
      </c>
      <c r="BE44" s="715">
        <f t="shared" si="1"/>
        <v>0</v>
      </c>
      <c r="BF44" s="716">
        <f t="shared" si="24"/>
        <v>0</v>
      </c>
      <c r="BG44" s="717">
        <f t="shared" si="25"/>
        <v>0</v>
      </c>
      <c r="BH44" s="673">
        <f t="shared" si="26"/>
        <v>0</v>
      </c>
      <c r="BI44" s="677">
        <f t="shared" si="27"/>
        <v>0</v>
      </c>
      <c r="BJ44" s="541"/>
      <c r="BK44" s="380"/>
      <c r="BL44" s="374">
        <f>ROUND(VLOOKUP($B44,Test!$A$6:$K$58,8),0)/1000</f>
        <v>0</v>
      </c>
      <c r="BM44" s="380"/>
      <c r="BN44" s="415"/>
      <c r="BO44" s="415"/>
      <c r="BP44" s="380"/>
      <c r="BQ44" s="380"/>
      <c r="BR44" s="415"/>
      <c r="BS44" s="380"/>
      <c r="BT44" s="380"/>
      <c r="BU44" s="380"/>
      <c r="BV44" s="380"/>
      <c r="BW44" s="380"/>
      <c r="BX44" s="380"/>
      <c r="BY44" s="380"/>
      <c r="BZ44" s="380"/>
      <c r="CA44" s="380"/>
    </row>
    <row r="45" spans="1:79" s="383" customFormat="1" ht="33" customHeight="1">
      <c r="A45" s="388">
        <f t="shared" si="28"/>
        <v>39</v>
      </c>
      <c r="B45" s="384">
        <v>51612</v>
      </c>
      <c r="C45" s="536" t="s">
        <v>34</v>
      </c>
      <c r="D45" s="698" t="s">
        <v>289</v>
      </c>
      <c r="E45" s="672">
        <f>'[2]Trim-O'!D45</f>
        <v>0</v>
      </c>
      <c r="F45" s="673"/>
      <c r="G45" s="675">
        <f t="shared" si="2"/>
        <v>0</v>
      </c>
      <c r="H45" s="673">
        <f>'[2]Trim-O'!G45</f>
        <v>0</v>
      </c>
      <c r="I45" s="673"/>
      <c r="J45" s="675">
        <f t="shared" si="3"/>
        <v>0</v>
      </c>
      <c r="K45" s="673">
        <f>'[2]Trim-O'!J45</f>
        <v>0</v>
      </c>
      <c r="L45" s="673"/>
      <c r="M45" s="773">
        <f t="shared" si="4"/>
        <v>0</v>
      </c>
      <c r="N45" s="688">
        <f t="shared" si="5"/>
        <v>0</v>
      </c>
      <c r="O45" s="689">
        <f t="shared" si="5"/>
        <v>0</v>
      </c>
      <c r="P45" s="690">
        <f t="shared" si="6"/>
        <v>0</v>
      </c>
      <c r="Q45" s="673">
        <f>'[2]Trim-O'!M45</f>
        <v>0</v>
      </c>
      <c r="R45" s="673"/>
      <c r="S45" s="675">
        <f t="shared" si="7"/>
        <v>0</v>
      </c>
      <c r="T45" s="673">
        <f>'[2]Trim-O'!P45</f>
        <v>0</v>
      </c>
      <c r="U45" s="673"/>
      <c r="V45" s="675">
        <f t="shared" si="8"/>
        <v>0</v>
      </c>
      <c r="W45" s="673">
        <f>'[2]Trim-O'!S45</f>
        <v>0</v>
      </c>
      <c r="X45" s="673"/>
      <c r="Y45" s="773">
        <f t="shared" si="9"/>
        <v>0</v>
      </c>
      <c r="Z45" s="688">
        <f t="shared" si="10"/>
        <v>0</v>
      </c>
      <c r="AA45" s="701">
        <f t="shared" si="10"/>
        <v>0</v>
      </c>
      <c r="AB45" s="690">
        <f t="shared" si="11"/>
        <v>0</v>
      </c>
      <c r="AC45" s="779">
        <f t="shared" si="12"/>
        <v>0</v>
      </c>
      <c r="AD45" s="776">
        <f t="shared" si="12"/>
        <v>0</v>
      </c>
      <c r="AE45" s="777">
        <f t="shared" si="13"/>
        <v>0</v>
      </c>
      <c r="AF45" s="672">
        <f>'[2]Trim-O'!Y45</f>
        <v>0</v>
      </c>
      <c r="AG45" s="673"/>
      <c r="AH45" s="674">
        <f t="shared" si="14"/>
        <v>0</v>
      </c>
      <c r="AI45" s="673">
        <f>'[2]Trim-O'!AB45</f>
        <v>0</v>
      </c>
      <c r="AJ45" s="673"/>
      <c r="AK45" s="675">
        <f t="shared" si="15"/>
        <v>0</v>
      </c>
      <c r="AL45" s="673">
        <f>'[2]Trim-O'!AE45</f>
        <v>0</v>
      </c>
      <c r="AM45" s="673"/>
      <c r="AN45" s="675">
        <f t="shared" si="16"/>
        <v>0</v>
      </c>
      <c r="AO45" s="688">
        <f t="shared" si="17"/>
        <v>0</v>
      </c>
      <c r="AP45" s="689">
        <f t="shared" si="17"/>
        <v>0</v>
      </c>
      <c r="AQ45" s="690">
        <f t="shared" si="18"/>
        <v>0</v>
      </c>
      <c r="AR45" s="673">
        <f>'[2]Trim-O'!AH45</f>
        <v>0</v>
      </c>
      <c r="AS45" s="673"/>
      <c r="AT45" s="674">
        <f t="shared" si="19"/>
        <v>0</v>
      </c>
      <c r="AU45" s="673">
        <f>'[2]Trim-O'!AK45</f>
        <v>0</v>
      </c>
      <c r="AV45" s="673"/>
      <c r="AW45" s="675">
        <f t="shared" si="20"/>
        <v>0</v>
      </c>
      <c r="AX45" s="673">
        <f>'[2]Trim-O'!AN45</f>
        <v>0</v>
      </c>
      <c r="AY45" s="673"/>
      <c r="AZ45" s="773">
        <f t="shared" si="21"/>
        <v>0</v>
      </c>
      <c r="BA45" s="688">
        <f t="shared" si="22"/>
        <v>0</v>
      </c>
      <c r="BB45" s="701">
        <f t="shared" si="22"/>
        <v>0</v>
      </c>
      <c r="BC45" s="706">
        <f t="shared" si="23"/>
        <v>0</v>
      </c>
      <c r="BD45" s="711">
        <f t="shared" si="0"/>
        <v>0</v>
      </c>
      <c r="BE45" s="715">
        <f t="shared" si="1"/>
        <v>0</v>
      </c>
      <c r="BF45" s="716">
        <f t="shared" si="24"/>
        <v>0</v>
      </c>
      <c r="BG45" s="717">
        <f t="shared" si="25"/>
        <v>0</v>
      </c>
      <c r="BH45" s="673">
        <f t="shared" si="26"/>
        <v>0</v>
      </c>
      <c r="BI45" s="677">
        <f t="shared" si="27"/>
        <v>0</v>
      </c>
      <c r="BJ45" s="541"/>
      <c r="BK45" s="380"/>
      <c r="BL45" s="374">
        <f>ROUND(VLOOKUP($B45,Test!$A$6:$K$58,8),0)/1000</f>
        <v>0</v>
      </c>
      <c r="BM45" s="380"/>
      <c r="BN45" s="415"/>
      <c r="BO45" s="415"/>
      <c r="BP45" s="380"/>
      <c r="BQ45" s="380"/>
      <c r="BR45" s="415"/>
      <c r="BS45" s="380"/>
      <c r="BT45" s="380"/>
      <c r="BU45" s="380"/>
      <c r="BV45" s="380"/>
      <c r="BW45" s="380"/>
      <c r="BX45" s="380"/>
      <c r="BY45" s="380"/>
      <c r="BZ45" s="380"/>
      <c r="CA45" s="380"/>
    </row>
    <row r="46" spans="1:79" s="383" customFormat="1" ht="33" customHeight="1">
      <c r="A46" s="388">
        <f t="shared" si="28"/>
        <v>40</v>
      </c>
      <c r="B46" s="384">
        <v>51613</v>
      </c>
      <c r="C46" s="536" t="s">
        <v>61</v>
      </c>
      <c r="D46" s="698" t="s">
        <v>290</v>
      </c>
      <c r="E46" s="672">
        <f>'[2]Trim-O'!D46</f>
        <v>0</v>
      </c>
      <c r="F46" s="673"/>
      <c r="G46" s="675">
        <f t="shared" si="2"/>
        <v>0</v>
      </c>
      <c r="H46" s="673">
        <f>'[2]Trim-O'!G46</f>
        <v>0</v>
      </c>
      <c r="I46" s="673"/>
      <c r="J46" s="675">
        <f t="shared" si="3"/>
        <v>0</v>
      </c>
      <c r="K46" s="673">
        <f>'[2]Trim-O'!J46</f>
        <v>0</v>
      </c>
      <c r="L46" s="673"/>
      <c r="M46" s="773">
        <f t="shared" si="4"/>
        <v>0</v>
      </c>
      <c r="N46" s="688">
        <f t="shared" si="5"/>
        <v>0</v>
      </c>
      <c r="O46" s="689">
        <f t="shared" si="5"/>
        <v>0</v>
      </c>
      <c r="P46" s="690">
        <f t="shared" si="6"/>
        <v>0</v>
      </c>
      <c r="Q46" s="673">
        <f>'[2]Trim-O'!M46</f>
        <v>0</v>
      </c>
      <c r="R46" s="673"/>
      <c r="S46" s="675">
        <f t="shared" si="7"/>
        <v>0</v>
      </c>
      <c r="T46" s="673">
        <f>'[2]Trim-O'!P46</f>
        <v>0</v>
      </c>
      <c r="U46" s="673"/>
      <c r="V46" s="675">
        <f t="shared" si="8"/>
        <v>0</v>
      </c>
      <c r="W46" s="673">
        <f>'[2]Trim-O'!S46</f>
        <v>0</v>
      </c>
      <c r="X46" s="673"/>
      <c r="Y46" s="773">
        <f t="shared" si="9"/>
        <v>0</v>
      </c>
      <c r="Z46" s="688">
        <f t="shared" si="10"/>
        <v>0</v>
      </c>
      <c r="AA46" s="701">
        <f t="shared" si="10"/>
        <v>0</v>
      </c>
      <c r="AB46" s="690">
        <f t="shared" si="11"/>
        <v>0</v>
      </c>
      <c r="AC46" s="779">
        <f t="shared" si="12"/>
        <v>0</v>
      </c>
      <c r="AD46" s="776">
        <f t="shared" si="12"/>
        <v>0</v>
      </c>
      <c r="AE46" s="777">
        <f t="shared" si="13"/>
        <v>0</v>
      </c>
      <c r="AF46" s="672">
        <f>'[2]Trim-O'!Y46</f>
        <v>0</v>
      </c>
      <c r="AG46" s="673"/>
      <c r="AH46" s="674">
        <f t="shared" si="14"/>
        <v>0</v>
      </c>
      <c r="AI46" s="673">
        <f>'[2]Trim-O'!AB46</f>
        <v>0</v>
      </c>
      <c r="AJ46" s="673"/>
      <c r="AK46" s="675">
        <f t="shared" si="15"/>
        <v>0</v>
      </c>
      <c r="AL46" s="673">
        <f>'[2]Trim-O'!AE46</f>
        <v>0</v>
      </c>
      <c r="AM46" s="673"/>
      <c r="AN46" s="675">
        <f t="shared" si="16"/>
        <v>0</v>
      </c>
      <c r="AO46" s="688">
        <f t="shared" si="17"/>
        <v>0</v>
      </c>
      <c r="AP46" s="689">
        <f t="shared" si="17"/>
        <v>0</v>
      </c>
      <c r="AQ46" s="690">
        <f t="shared" si="18"/>
        <v>0</v>
      </c>
      <c r="AR46" s="673">
        <f>'[2]Trim-O'!AH46</f>
        <v>0</v>
      </c>
      <c r="AS46" s="673"/>
      <c r="AT46" s="674">
        <f t="shared" si="19"/>
        <v>0</v>
      </c>
      <c r="AU46" s="673">
        <f>'[2]Trim-O'!AK46</f>
        <v>0</v>
      </c>
      <c r="AV46" s="673"/>
      <c r="AW46" s="675">
        <f t="shared" si="20"/>
        <v>0</v>
      </c>
      <c r="AX46" s="673">
        <f>'[2]Trim-O'!AN46</f>
        <v>0</v>
      </c>
      <c r="AY46" s="673"/>
      <c r="AZ46" s="773">
        <f t="shared" si="21"/>
        <v>0</v>
      </c>
      <c r="BA46" s="688">
        <f t="shared" si="22"/>
        <v>0</v>
      </c>
      <c r="BB46" s="701">
        <f t="shared" si="22"/>
        <v>0</v>
      </c>
      <c r="BC46" s="706">
        <f t="shared" si="23"/>
        <v>0</v>
      </c>
      <c r="BD46" s="711">
        <f t="shared" si="0"/>
        <v>0</v>
      </c>
      <c r="BE46" s="715">
        <f t="shared" si="1"/>
        <v>0</v>
      </c>
      <c r="BF46" s="716">
        <f t="shared" si="24"/>
        <v>0</v>
      </c>
      <c r="BG46" s="717">
        <f t="shared" si="25"/>
        <v>0</v>
      </c>
      <c r="BH46" s="673">
        <f t="shared" si="26"/>
        <v>0</v>
      </c>
      <c r="BI46" s="677">
        <f t="shared" si="27"/>
        <v>0</v>
      </c>
      <c r="BJ46" s="541"/>
      <c r="BK46" s="380"/>
      <c r="BL46" s="374">
        <f>ROUND(VLOOKUP($B46,Test!$A$6:$K$58,8),0)/1000</f>
        <v>0</v>
      </c>
      <c r="BM46" s="380"/>
      <c r="BN46" s="415"/>
      <c r="BO46" s="415"/>
      <c r="BP46" s="380"/>
      <c r="BQ46" s="380"/>
      <c r="BR46" s="415"/>
      <c r="BS46" s="380"/>
      <c r="BT46" s="380"/>
      <c r="BU46" s="380"/>
      <c r="BV46" s="380"/>
      <c r="BW46" s="380"/>
      <c r="BX46" s="380"/>
      <c r="BY46" s="380"/>
      <c r="BZ46" s="380"/>
      <c r="CA46" s="380"/>
    </row>
    <row r="47" spans="1:79" s="383" customFormat="1" ht="33" customHeight="1">
      <c r="A47" s="388">
        <f t="shared" si="28"/>
        <v>41</v>
      </c>
      <c r="B47" s="384">
        <v>51614</v>
      </c>
      <c r="C47" s="536" t="s">
        <v>42</v>
      </c>
      <c r="D47" s="698" t="s">
        <v>291</v>
      </c>
      <c r="E47" s="672">
        <f>'[2]Trim-O'!D47</f>
        <v>0</v>
      </c>
      <c r="F47" s="673"/>
      <c r="G47" s="675">
        <f t="shared" si="2"/>
        <v>0</v>
      </c>
      <c r="H47" s="673">
        <f>'[2]Trim-O'!G47</f>
        <v>0</v>
      </c>
      <c r="I47" s="673"/>
      <c r="J47" s="675">
        <f t="shared" si="3"/>
        <v>0</v>
      </c>
      <c r="K47" s="673">
        <f>'[2]Trim-O'!J47</f>
        <v>0</v>
      </c>
      <c r="L47" s="673"/>
      <c r="M47" s="773">
        <f t="shared" si="4"/>
        <v>0</v>
      </c>
      <c r="N47" s="688">
        <f t="shared" si="5"/>
        <v>0</v>
      </c>
      <c r="O47" s="689">
        <f t="shared" si="5"/>
        <v>0</v>
      </c>
      <c r="P47" s="690">
        <f t="shared" si="6"/>
        <v>0</v>
      </c>
      <c r="Q47" s="673">
        <f>'[2]Trim-O'!M47</f>
        <v>0</v>
      </c>
      <c r="R47" s="673"/>
      <c r="S47" s="675">
        <f t="shared" si="7"/>
        <v>0</v>
      </c>
      <c r="T47" s="673">
        <f>'[2]Trim-O'!P47</f>
        <v>0</v>
      </c>
      <c r="U47" s="673"/>
      <c r="V47" s="675">
        <f t="shared" si="8"/>
        <v>0</v>
      </c>
      <c r="W47" s="673">
        <f>'[2]Trim-O'!S47</f>
        <v>0</v>
      </c>
      <c r="X47" s="673"/>
      <c r="Y47" s="773">
        <f t="shared" si="9"/>
        <v>0</v>
      </c>
      <c r="Z47" s="688">
        <f t="shared" si="10"/>
        <v>0</v>
      </c>
      <c r="AA47" s="701">
        <f t="shared" si="10"/>
        <v>0</v>
      </c>
      <c r="AB47" s="690">
        <f t="shared" si="11"/>
        <v>0</v>
      </c>
      <c r="AC47" s="779">
        <f t="shared" si="12"/>
        <v>0</v>
      </c>
      <c r="AD47" s="776">
        <f t="shared" si="12"/>
        <v>0</v>
      </c>
      <c r="AE47" s="777">
        <f t="shared" si="13"/>
        <v>0</v>
      </c>
      <c r="AF47" s="672">
        <f>'[2]Trim-O'!Y47</f>
        <v>0</v>
      </c>
      <c r="AG47" s="673"/>
      <c r="AH47" s="674">
        <f t="shared" si="14"/>
        <v>0</v>
      </c>
      <c r="AI47" s="673">
        <f>'[2]Trim-O'!AB47</f>
        <v>0</v>
      </c>
      <c r="AJ47" s="673"/>
      <c r="AK47" s="675">
        <f t="shared" si="15"/>
        <v>0</v>
      </c>
      <c r="AL47" s="673">
        <f>'[2]Trim-O'!AE47</f>
        <v>0</v>
      </c>
      <c r="AM47" s="673"/>
      <c r="AN47" s="675">
        <f t="shared" si="16"/>
        <v>0</v>
      </c>
      <c r="AO47" s="688">
        <f t="shared" si="17"/>
        <v>0</v>
      </c>
      <c r="AP47" s="689">
        <f t="shared" si="17"/>
        <v>0</v>
      </c>
      <c r="AQ47" s="690">
        <f t="shared" si="18"/>
        <v>0</v>
      </c>
      <c r="AR47" s="673">
        <f>'[2]Trim-O'!AH47</f>
        <v>0</v>
      </c>
      <c r="AS47" s="673"/>
      <c r="AT47" s="674">
        <f t="shared" si="19"/>
        <v>0</v>
      </c>
      <c r="AU47" s="673">
        <f>'[2]Trim-O'!AK47</f>
        <v>0</v>
      </c>
      <c r="AV47" s="673"/>
      <c r="AW47" s="675">
        <f t="shared" si="20"/>
        <v>0</v>
      </c>
      <c r="AX47" s="673">
        <f>'[2]Trim-O'!AN47</f>
        <v>0</v>
      </c>
      <c r="AY47" s="673"/>
      <c r="AZ47" s="773">
        <f t="shared" si="21"/>
        <v>0</v>
      </c>
      <c r="BA47" s="688">
        <f t="shared" si="22"/>
        <v>0</v>
      </c>
      <c r="BB47" s="701">
        <f t="shared" si="22"/>
        <v>0</v>
      </c>
      <c r="BC47" s="706">
        <f t="shared" si="23"/>
        <v>0</v>
      </c>
      <c r="BD47" s="711">
        <f t="shared" si="0"/>
        <v>0</v>
      </c>
      <c r="BE47" s="715">
        <f t="shared" si="1"/>
        <v>0</v>
      </c>
      <c r="BF47" s="716">
        <f t="shared" si="24"/>
        <v>0</v>
      </c>
      <c r="BG47" s="717">
        <f t="shared" si="25"/>
        <v>0</v>
      </c>
      <c r="BH47" s="673">
        <f t="shared" si="26"/>
        <v>0</v>
      </c>
      <c r="BI47" s="677">
        <f t="shared" si="27"/>
        <v>0</v>
      </c>
      <c r="BJ47" s="541"/>
      <c r="BK47" s="380"/>
      <c r="BL47" s="374">
        <f>ROUND(VLOOKUP($B47,Test!$A$6:$K$58,8),0)/1000</f>
        <v>0</v>
      </c>
      <c r="BM47" s="380"/>
      <c r="BN47" s="415"/>
      <c r="BO47" s="415"/>
      <c r="BP47" s="380"/>
      <c r="BQ47" s="380"/>
      <c r="BR47" s="415"/>
      <c r="BS47" s="380"/>
      <c r="BT47" s="380"/>
      <c r="BU47" s="380"/>
      <c r="BV47" s="380"/>
      <c r="BW47" s="380"/>
      <c r="BX47" s="380"/>
      <c r="BY47" s="380"/>
      <c r="BZ47" s="380"/>
      <c r="CA47" s="380"/>
    </row>
    <row r="48" spans="1:79" s="383" customFormat="1" ht="33" customHeight="1">
      <c r="A48" s="388">
        <f t="shared" si="28"/>
        <v>42</v>
      </c>
      <c r="B48" s="384">
        <v>51615</v>
      </c>
      <c r="C48" s="536" t="s">
        <v>83</v>
      </c>
      <c r="D48" s="698" t="s">
        <v>292</v>
      </c>
      <c r="E48" s="672">
        <f>'[2]Trim-O'!D48</f>
        <v>0</v>
      </c>
      <c r="F48" s="673"/>
      <c r="G48" s="675">
        <f t="shared" si="2"/>
        <v>0</v>
      </c>
      <c r="H48" s="673">
        <f>'[2]Trim-O'!G48</f>
        <v>7000</v>
      </c>
      <c r="I48" s="673"/>
      <c r="J48" s="675">
        <f t="shared" si="3"/>
        <v>7000</v>
      </c>
      <c r="K48" s="673">
        <f>'[2]Trim-O'!J48</f>
        <v>7000</v>
      </c>
      <c r="L48" s="673"/>
      <c r="M48" s="773">
        <f t="shared" si="4"/>
        <v>7000</v>
      </c>
      <c r="N48" s="688">
        <f t="shared" si="5"/>
        <v>14000</v>
      </c>
      <c r="O48" s="689">
        <f t="shared" si="5"/>
        <v>0</v>
      </c>
      <c r="P48" s="690">
        <f t="shared" si="6"/>
        <v>14000</v>
      </c>
      <c r="Q48" s="673">
        <f>'[2]Trim-O'!M48</f>
        <v>0</v>
      </c>
      <c r="R48" s="673"/>
      <c r="S48" s="675">
        <f t="shared" si="7"/>
        <v>0</v>
      </c>
      <c r="T48" s="673">
        <f>'[2]Trim-O'!P48</f>
        <v>0</v>
      </c>
      <c r="U48" s="673"/>
      <c r="V48" s="675">
        <f t="shared" si="8"/>
        <v>0</v>
      </c>
      <c r="W48" s="673">
        <f>'[2]Trim-O'!S48</f>
        <v>0</v>
      </c>
      <c r="X48" s="673"/>
      <c r="Y48" s="773">
        <f t="shared" si="9"/>
        <v>0</v>
      </c>
      <c r="Z48" s="688">
        <f t="shared" si="10"/>
        <v>0</v>
      </c>
      <c r="AA48" s="701">
        <f t="shared" si="10"/>
        <v>0</v>
      </c>
      <c r="AB48" s="690">
        <f t="shared" si="11"/>
        <v>0</v>
      </c>
      <c r="AC48" s="779">
        <f>E48+H48+K48+Q48+T48+W48</f>
        <v>14000</v>
      </c>
      <c r="AD48" s="776">
        <f t="shared" si="12"/>
        <v>0</v>
      </c>
      <c r="AE48" s="777">
        <f t="shared" si="13"/>
        <v>14000</v>
      </c>
      <c r="AF48" s="672">
        <f>'[2]Trim-O'!Y48</f>
        <v>0</v>
      </c>
      <c r="AG48" s="673"/>
      <c r="AH48" s="674">
        <f t="shared" si="14"/>
        <v>0</v>
      </c>
      <c r="AI48" s="673">
        <f>'[2]Trim-O'!AB48</f>
        <v>0</v>
      </c>
      <c r="AJ48" s="673"/>
      <c r="AK48" s="675">
        <f t="shared" si="15"/>
        <v>0</v>
      </c>
      <c r="AL48" s="673">
        <f>'[2]Trim-O'!AE48</f>
        <v>0</v>
      </c>
      <c r="AM48" s="673"/>
      <c r="AN48" s="675">
        <f t="shared" si="16"/>
        <v>0</v>
      </c>
      <c r="AO48" s="688">
        <f t="shared" si="17"/>
        <v>0</v>
      </c>
      <c r="AP48" s="689">
        <f t="shared" si="17"/>
        <v>0</v>
      </c>
      <c r="AQ48" s="690">
        <f t="shared" si="18"/>
        <v>0</v>
      </c>
      <c r="AR48" s="673">
        <f>'[2]Trim-O'!AH48</f>
        <v>630</v>
      </c>
      <c r="AS48" s="673"/>
      <c r="AT48" s="674">
        <f t="shared" si="19"/>
        <v>630</v>
      </c>
      <c r="AU48" s="673">
        <f>'[2]Trim-O'!AK48</f>
        <v>6135</v>
      </c>
      <c r="AV48" s="673"/>
      <c r="AW48" s="675">
        <f t="shared" si="20"/>
        <v>6135</v>
      </c>
      <c r="AX48" s="673">
        <f>'[2]Trim-O'!AN48</f>
        <v>0</v>
      </c>
      <c r="AY48" s="673"/>
      <c r="AZ48" s="773">
        <f t="shared" si="21"/>
        <v>0</v>
      </c>
      <c r="BA48" s="688">
        <f t="shared" si="22"/>
        <v>6765</v>
      </c>
      <c r="BB48" s="701">
        <f t="shared" si="22"/>
        <v>0</v>
      </c>
      <c r="BC48" s="706">
        <f t="shared" si="23"/>
        <v>6765</v>
      </c>
      <c r="BD48" s="711">
        <f t="shared" si="0"/>
        <v>6765</v>
      </c>
      <c r="BE48" s="715">
        <f t="shared" si="1"/>
        <v>0</v>
      </c>
      <c r="BF48" s="716">
        <f t="shared" si="24"/>
        <v>6765</v>
      </c>
      <c r="BG48" s="717">
        <f t="shared" si="25"/>
        <v>20765</v>
      </c>
      <c r="BH48" s="673">
        <f t="shared" si="26"/>
        <v>0</v>
      </c>
      <c r="BI48" s="677">
        <f t="shared" si="27"/>
        <v>20765</v>
      </c>
      <c r="BJ48" s="541"/>
      <c r="BK48" s="380"/>
      <c r="BL48" s="374">
        <f>ROUND(VLOOKUP($B48,Test!$A$6:$K$58,8),0)/1000</f>
        <v>0</v>
      </c>
      <c r="BM48" s="380"/>
      <c r="BN48" s="415"/>
      <c r="BO48" s="415"/>
      <c r="BP48" s="380"/>
      <c r="BQ48" s="380"/>
      <c r="BR48" s="415"/>
      <c r="BS48" s="380"/>
      <c r="BT48" s="380"/>
      <c r="BU48" s="380"/>
      <c r="BV48" s="380"/>
      <c r="BW48" s="380"/>
      <c r="BX48" s="380"/>
      <c r="BY48" s="380"/>
      <c r="BZ48" s="380"/>
      <c r="CA48" s="380"/>
    </row>
    <row r="49" spans="1:79" s="383" customFormat="1" ht="33" customHeight="1">
      <c r="A49" s="388">
        <f t="shared" si="28"/>
        <v>43</v>
      </c>
      <c r="B49" s="384">
        <v>51616</v>
      </c>
      <c r="C49" s="536" t="s">
        <v>35</v>
      </c>
      <c r="D49" s="698" t="s">
        <v>293</v>
      </c>
      <c r="E49" s="672">
        <f>'[2]Trim-O'!D49</f>
        <v>0</v>
      </c>
      <c r="F49" s="673"/>
      <c r="G49" s="675">
        <f t="shared" si="2"/>
        <v>0</v>
      </c>
      <c r="H49" s="673">
        <f>'[2]Trim-O'!G49</f>
        <v>0</v>
      </c>
      <c r="I49" s="673"/>
      <c r="J49" s="675">
        <f t="shared" si="3"/>
        <v>0</v>
      </c>
      <c r="K49" s="673">
        <f>'[2]Trim-O'!J49</f>
        <v>0</v>
      </c>
      <c r="L49" s="673"/>
      <c r="M49" s="773">
        <f t="shared" si="4"/>
        <v>0</v>
      </c>
      <c r="N49" s="688">
        <f t="shared" si="5"/>
        <v>0</v>
      </c>
      <c r="O49" s="689">
        <f t="shared" si="5"/>
        <v>0</v>
      </c>
      <c r="P49" s="690">
        <f t="shared" si="6"/>
        <v>0</v>
      </c>
      <c r="Q49" s="673">
        <f>'[2]Trim-O'!M49</f>
        <v>0</v>
      </c>
      <c r="R49" s="673"/>
      <c r="S49" s="675">
        <f t="shared" si="7"/>
        <v>0</v>
      </c>
      <c r="T49" s="673">
        <f>'[2]Trim-O'!P49</f>
        <v>0</v>
      </c>
      <c r="U49" s="673"/>
      <c r="V49" s="675">
        <f t="shared" si="8"/>
        <v>0</v>
      </c>
      <c r="W49" s="673">
        <f>'[2]Trim-O'!S49</f>
        <v>0</v>
      </c>
      <c r="X49" s="673"/>
      <c r="Y49" s="773">
        <f t="shared" si="9"/>
        <v>0</v>
      </c>
      <c r="Z49" s="688">
        <f t="shared" si="10"/>
        <v>0</v>
      </c>
      <c r="AA49" s="701">
        <f t="shared" si="10"/>
        <v>0</v>
      </c>
      <c r="AB49" s="690">
        <f t="shared" si="11"/>
        <v>0</v>
      </c>
      <c r="AC49" s="779">
        <f t="shared" si="12"/>
        <v>0</v>
      </c>
      <c r="AD49" s="776">
        <f t="shared" si="12"/>
        <v>0</v>
      </c>
      <c r="AE49" s="777">
        <f t="shared" si="13"/>
        <v>0</v>
      </c>
      <c r="AF49" s="672">
        <f>'[2]Trim-O'!Y49</f>
        <v>0</v>
      </c>
      <c r="AG49" s="673"/>
      <c r="AH49" s="674">
        <f t="shared" si="14"/>
        <v>0</v>
      </c>
      <c r="AI49" s="673">
        <f>'[2]Trim-O'!AB49</f>
        <v>0</v>
      </c>
      <c r="AJ49" s="673"/>
      <c r="AK49" s="675">
        <f t="shared" si="15"/>
        <v>0</v>
      </c>
      <c r="AL49" s="673">
        <f>'[2]Trim-O'!AE49</f>
        <v>0</v>
      </c>
      <c r="AM49" s="673"/>
      <c r="AN49" s="675">
        <f t="shared" si="16"/>
        <v>0</v>
      </c>
      <c r="AO49" s="688">
        <f t="shared" si="17"/>
        <v>0</v>
      </c>
      <c r="AP49" s="689">
        <f t="shared" si="17"/>
        <v>0</v>
      </c>
      <c r="AQ49" s="690">
        <f t="shared" si="18"/>
        <v>0</v>
      </c>
      <c r="AR49" s="673">
        <f>'[2]Trim-O'!AH49</f>
        <v>0</v>
      </c>
      <c r="AS49" s="673"/>
      <c r="AT49" s="674">
        <f t="shared" si="19"/>
        <v>0</v>
      </c>
      <c r="AU49" s="673">
        <f>'[2]Trim-O'!AK49</f>
        <v>0</v>
      </c>
      <c r="AV49" s="673"/>
      <c r="AW49" s="675">
        <f t="shared" si="20"/>
        <v>0</v>
      </c>
      <c r="AX49" s="673">
        <f>'[2]Trim-O'!AN49</f>
        <v>0</v>
      </c>
      <c r="AY49" s="673"/>
      <c r="AZ49" s="773">
        <f t="shared" si="21"/>
        <v>0</v>
      </c>
      <c r="BA49" s="688">
        <f t="shared" si="22"/>
        <v>0</v>
      </c>
      <c r="BB49" s="701">
        <f t="shared" si="22"/>
        <v>0</v>
      </c>
      <c r="BC49" s="706">
        <f t="shared" si="23"/>
        <v>0</v>
      </c>
      <c r="BD49" s="711">
        <f t="shared" si="0"/>
        <v>0</v>
      </c>
      <c r="BE49" s="715">
        <f t="shared" si="1"/>
        <v>0</v>
      </c>
      <c r="BF49" s="716">
        <f t="shared" si="24"/>
        <v>0</v>
      </c>
      <c r="BG49" s="717">
        <f t="shared" si="25"/>
        <v>0</v>
      </c>
      <c r="BH49" s="673">
        <f t="shared" si="26"/>
        <v>0</v>
      </c>
      <c r="BI49" s="677">
        <f t="shared" si="27"/>
        <v>0</v>
      </c>
      <c r="BJ49" s="541"/>
      <c r="BK49" s="380"/>
      <c r="BL49" s="374">
        <f>ROUND(VLOOKUP($B49,Test!$A$6:$K$58,8),0)/1000</f>
        <v>0</v>
      </c>
      <c r="BM49" s="380"/>
      <c r="BN49" s="415"/>
      <c r="BO49" s="415"/>
      <c r="BP49" s="380"/>
      <c r="BQ49" s="380"/>
      <c r="BR49" s="415"/>
      <c r="BS49" s="380"/>
      <c r="BT49" s="380"/>
      <c r="BU49" s="380"/>
      <c r="BV49" s="380"/>
      <c r="BW49" s="380"/>
      <c r="BX49" s="380"/>
      <c r="BY49" s="380"/>
      <c r="BZ49" s="380"/>
      <c r="CA49" s="380"/>
    </row>
    <row r="50" spans="1:79" s="383" customFormat="1" ht="33" customHeight="1" thickBot="1">
      <c r="A50" s="388">
        <f t="shared" si="28"/>
        <v>44</v>
      </c>
      <c r="B50" s="384">
        <v>51617</v>
      </c>
      <c r="C50" s="536" t="s">
        <v>36</v>
      </c>
      <c r="D50" s="698" t="s">
        <v>294</v>
      </c>
      <c r="E50" s="672">
        <f>'[2]Trim-O'!D50</f>
        <v>0</v>
      </c>
      <c r="F50" s="673"/>
      <c r="G50" s="675">
        <f t="shared" si="2"/>
        <v>0</v>
      </c>
      <c r="H50" s="673">
        <f>'[2]Trim-O'!G50</f>
        <v>0</v>
      </c>
      <c r="I50" s="673"/>
      <c r="J50" s="675">
        <f t="shared" si="3"/>
        <v>0</v>
      </c>
      <c r="K50" s="673">
        <f>'[2]Trim-O'!J50</f>
        <v>0</v>
      </c>
      <c r="L50" s="673"/>
      <c r="M50" s="773">
        <f t="shared" si="4"/>
        <v>0</v>
      </c>
      <c r="N50" s="688">
        <f t="shared" si="5"/>
        <v>0</v>
      </c>
      <c r="O50" s="689">
        <f t="shared" si="5"/>
        <v>0</v>
      </c>
      <c r="P50" s="690">
        <f t="shared" si="6"/>
        <v>0</v>
      </c>
      <c r="Q50" s="673">
        <f>'[2]Trim-O'!M50</f>
        <v>0</v>
      </c>
      <c r="R50" s="673"/>
      <c r="S50" s="675">
        <f t="shared" si="7"/>
        <v>0</v>
      </c>
      <c r="T50" s="673">
        <f>'[2]Trim-O'!P50</f>
        <v>0</v>
      </c>
      <c r="U50" s="673"/>
      <c r="V50" s="675">
        <f t="shared" si="8"/>
        <v>0</v>
      </c>
      <c r="W50" s="673">
        <f>'[2]Trim-O'!S50</f>
        <v>0</v>
      </c>
      <c r="X50" s="673"/>
      <c r="Y50" s="773">
        <f t="shared" si="9"/>
        <v>0</v>
      </c>
      <c r="Z50" s="688">
        <f t="shared" si="10"/>
        <v>0</v>
      </c>
      <c r="AA50" s="701">
        <f t="shared" si="10"/>
        <v>0</v>
      </c>
      <c r="AB50" s="690">
        <f t="shared" si="11"/>
        <v>0</v>
      </c>
      <c r="AC50" s="779">
        <f t="shared" si="12"/>
        <v>0</v>
      </c>
      <c r="AD50" s="776">
        <f t="shared" si="12"/>
        <v>0</v>
      </c>
      <c r="AE50" s="777">
        <f t="shared" si="13"/>
        <v>0</v>
      </c>
      <c r="AF50" s="672">
        <f>'[2]Trim-O'!Y50</f>
        <v>0</v>
      </c>
      <c r="AG50" s="673"/>
      <c r="AH50" s="674">
        <f t="shared" si="14"/>
        <v>0</v>
      </c>
      <c r="AI50" s="673">
        <f>'[2]Trim-O'!AB50</f>
        <v>0</v>
      </c>
      <c r="AJ50" s="673"/>
      <c r="AK50" s="675">
        <f t="shared" si="15"/>
        <v>0</v>
      </c>
      <c r="AL50" s="673">
        <f>'[2]Trim-O'!AE50</f>
        <v>0</v>
      </c>
      <c r="AM50" s="673"/>
      <c r="AN50" s="675">
        <f t="shared" si="16"/>
        <v>0</v>
      </c>
      <c r="AO50" s="688">
        <f t="shared" si="17"/>
        <v>0</v>
      </c>
      <c r="AP50" s="689">
        <f t="shared" si="17"/>
        <v>0</v>
      </c>
      <c r="AQ50" s="690">
        <f t="shared" si="18"/>
        <v>0</v>
      </c>
      <c r="AR50" s="673">
        <f>'[2]Trim-O'!AH50</f>
        <v>0</v>
      </c>
      <c r="AS50" s="673"/>
      <c r="AT50" s="674">
        <f t="shared" si="19"/>
        <v>0</v>
      </c>
      <c r="AU50" s="673">
        <f>'[2]Trim-O'!AK50</f>
        <v>0</v>
      </c>
      <c r="AV50" s="673"/>
      <c r="AW50" s="675">
        <f t="shared" si="20"/>
        <v>0</v>
      </c>
      <c r="AX50" s="673">
        <f>'[2]Trim-O'!AN50</f>
        <v>0</v>
      </c>
      <c r="AY50" s="673"/>
      <c r="AZ50" s="773">
        <f t="shared" si="21"/>
        <v>0</v>
      </c>
      <c r="BA50" s="688">
        <f t="shared" si="22"/>
        <v>0</v>
      </c>
      <c r="BB50" s="701">
        <f t="shared" si="22"/>
        <v>0</v>
      </c>
      <c r="BC50" s="706">
        <f t="shared" si="23"/>
        <v>0</v>
      </c>
      <c r="BD50" s="711">
        <f t="shared" ref="BD50" si="29">AF50+AI50+AL50+AR50+AU50+AX50</f>
        <v>0</v>
      </c>
      <c r="BE50" s="715">
        <f t="shared" ref="BE50" si="30">AG50+AJ50+AM50+AS50+AV50+AY50</f>
        <v>0</v>
      </c>
      <c r="BF50" s="716">
        <f t="shared" si="24"/>
        <v>0</v>
      </c>
      <c r="BG50" s="717">
        <f t="shared" si="25"/>
        <v>0</v>
      </c>
      <c r="BH50" s="673">
        <f t="shared" si="26"/>
        <v>0</v>
      </c>
      <c r="BI50" s="678">
        <f t="shared" si="27"/>
        <v>0</v>
      </c>
      <c r="BJ50" s="541"/>
      <c r="BK50" s="380"/>
      <c r="BL50" s="611">
        <f>ROUND(VLOOKUP($B50,Test!$A$6:$K$58,8),0)/1000</f>
        <v>0</v>
      </c>
      <c r="BM50" s="380"/>
      <c r="BN50" s="415"/>
      <c r="BO50" s="415"/>
      <c r="BP50" s="380"/>
      <c r="BQ50" s="380"/>
      <c r="BR50" s="415"/>
      <c r="BS50" s="380"/>
      <c r="BT50" s="380"/>
      <c r="BU50" s="380"/>
      <c r="BV50" s="380"/>
      <c r="BW50" s="380"/>
      <c r="BX50" s="380"/>
      <c r="BY50" s="380"/>
      <c r="BZ50" s="380"/>
      <c r="CA50" s="380"/>
    </row>
    <row r="51" spans="1:79" s="365" customFormat="1" ht="45" customHeight="1" thickBot="1">
      <c r="A51" s="814" t="s">
        <v>51</v>
      </c>
      <c r="B51" s="815"/>
      <c r="C51" s="815"/>
      <c r="D51" s="699"/>
      <c r="E51" s="719">
        <f t="shared" ref="E51:AJ51" si="31">SUM(E7:E50)</f>
        <v>4860.5</v>
      </c>
      <c r="F51" s="718">
        <f t="shared" si="31"/>
        <v>1756</v>
      </c>
      <c r="G51" s="720">
        <f t="shared" si="31"/>
        <v>3104.5</v>
      </c>
      <c r="H51" s="718">
        <f t="shared" si="31"/>
        <v>20447.740000000002</v>
      </c>
      <c r="I51" s="718">
        <f t="shared" si="31"/>
        <v>1642.54</v>
      </c>
      <c r="J51" s="720">
        <f t="shared" si="31"/>
        <v>18805.2</v>
      </c>
      <c r="K51" s="718">
        <f t="shared" si="31"/>
        <v>24790.5</v>
      </c>
      <c r="L51" s="718">
        <f t="shared" si="31"/>
        <v>1018.84</v>
      </c>
      <c r="M51" s="721">
        <f t="shared" si="31"/>
        <v>23771.66</v>
      </c>
      <c r="N51" s="691">
        <f t="shared" si="31"/>
        <v>50098.74</v>
      </c>
      <c r="O51" s="692">
        <f t="shared" si="31"/>
        <v>4417.38</v>
      </c>
      <c r="P51" s="693">
        <f t="shared" si="31"/>
        <v>45681.36</v>
      </c>
      <c r="Q51" s="719">
        <f t="shared" si="31"/>
        <v>31018</v>
      </c>
      <c r="R51" s="718">
        <f t="shared" si="31"/>
        <v>1718</v>
      </c>
      <c r="S51" s="720">
        <f t="shared" si="31"/>
        <v>29300</v>
      </c>
      <c r="T51" s="718">
        <f t="shared" si="31"/>
        <v>18510.3</v>
      </c>
      <c r="U51" s="718">
        <f t="shared" si="31"/>
        <v>0</v>
      </c>
      <c r="V51" s="720">
        <f t="shared" si="31"/>
        <v>18510.3</v>
      </c>
      <c r="W51" s="718">
        <f t="shared" si="31"/>
        <v>17173.2</v>
      </c>
      <c r="X51" s="718">
        <f t="shared" si="31"/>
        <v>0</v>
      </c>
      <c r="Y51" s="721">
        <f t="shared" si="31"/>
        <v>17173.2</v>
      </c>
      <c r="Z51" s="691">
        <f t="shared" si="31"/>
        <v>66701.5</v>
      </c>
      <c r="AA51" s="702">
        <f t="shared" si="31"/>
        <v>1718</v>
      </c>
      <c r="AB51" s="693">
        <f t="shared" si="31"/>
        <v>64983.5</v>
      </c>
      <c r="AC51" s="719">
        <f t="shared" si="31"/>
        <v>116800.23999999999</v>
      </c>
      <c r="AD51" s="718">
        <f t="shared" si="31"/>
        <v>6135.38</v>
      </c>
      <c r="AE51" s="720">
        <f t="shared" si="31"/>
        <v>110664.86</v>
      </c>
      <c r="AF51" s="718">
        <f t="shared" si="31"/>
        <v>15859.5</v>
      </c>
      <c r="AG51" s="718">
        <f t="shared" si="31"/>
        <v>0</v>
      </c>
      <c r="AH51" s="708">
        <f t="shared" si="31"/>
        <v>15859.5</v>
      </c>
      <c r="AI51" s="718">
        <f t="shared" si="31"/>
        <v>29330.2</v>
      </c>
      <c r="AJ51" s="718">
        <f t="shared" si="31"/>
        <v>0</v>
      </c>
      <c r="AK51" s="720">
        <f t="shared" ref="AK51:BI51" si="32">SUM(AK7:AK50)</f>
        <v>29330.2</v>
      </c>
      <c r="AL51" s="718">
        <f t="shared" si="32"/>
        <v>19373.580000000002</v>
      </c>
      <c r="AM51" s="718">
        <f t="shared" si="32"/>
        <v>0</v>
      </c>
      <c r="AN51" s="720">
        <f t="shared" si="32"/>
        <v>19373.580000000002</v>
      </c>
      <c r="AO51" s="691">
        <f t="shared" si="32"/>
        <v>64563.28</v>
      </c>
      <c r="AP51" s="692">
        <f t="shared" si="32"/>
        <v>0</v>
      </c>
      <c r="AQ51" s="705">
        <f t="shared" si="32"/>
        <v>64563.28</v>
      </c>
      <c r="AR51" s="718">
        <f t="shared" si="32"/>
        <v>15510.2</v>
      </c>
      <c r="AS51" s="718">
        <f t="shared" si="32"/>
        <v>0</v>
      </c>
      <c r="AT51" s="708">
        <f t="shared" si="32"/>
        <v>15510.2</v>
      </c>
      <c r="AU51" s="718">
        <f t="shared" si="32"/>
        <v>24238.489999999998</v>
      </c>
      <c r="AV51" s="718">
        <f t="shared" si="32"/>
        <v>0</v>
      </c>
      <c r="AW51" s="720">
        <f t="shared" si="32"/>
        <v>24238.489999999998</v>
      </c>
      <c r="AX51" s="718">
        <f t="shared" si="32"/>
        <v>6300.2</v>
      </c>
      <c r="AY51" s="718">
        <f t="shared" si="32"/>
        <v>0</v>
      </c>
      <c r="AZ51" s="721">
        <f t="shared" si="32"/>
        <v>6300.2</v>
      </c>
      <c r="BA51" s="691">
        <f t="shared" si="32"/>
        <v>46048.89</v>
      </c>
      <c r="BB51" s="702">
        <f t="shared" si="32"/>
        <v>0</v>
      </c>
      <c r="BC51" s="707">
        <f t="shared" si="32"/>
        <v>46048.89</v>
      </c>
      <c r="BD51" s="722">
        <f t="shared" si="32"/>
        <v>110612.17000000001</v>
      </c>
      <c r="BE51" s="718">
        <f t="shared" si="32"/>
        <v>0</v>
      </c>
      <c r="BF51" s="723">
        <f t="shared" si="32"/>
        <v>110612.17000000001</v>
      </c>
      <c r="BG51" s="724">
        <f t="shared" si="32"/>
        <v>227412.41</v>
      </c>
      <c r="BH51" s="683">
        <f t="shared" si="32"/>
        <v>6135.38</v>
      </c>
      <c r="BI51" s="684">
        <f t="shared" si="32"/>
        <v>221277.03</v>
      </c>
      <c r="BJ51" s="542"/>
      <c r="BK51" s="362"/>
      <c r="BL51" s="517">
        <f>SUM(BL7:BL50)</f>
        <v>50.768999999999998</v>
      </c>
      <c r="BM51" s="362"/>
      <c r="BN51" s="367"/>
      <c r="BO51" s="367"/>
      <c r="BP51" s="362"/>
      <c r="BQ51" s="362"/>
      <c r="BR51" s="367"/>
      <c r="BS51" s="362"/>
      <c r="BT51" s="362"/>
      <c r="BU51" s="362"/>
      <c r="BV51" s="362"/>
      <c r="BW51" s="362"/>
      <c r="BX51" s="362"/>
      <c r="BY51" s="362"/>
      <c r="BZ51" s="362"/>
      <c r="CA51" s="362"/>
    </row>
    <row r="52" spans="1:79" s="349" customFormat="1" ht="18">
      <c r="B52" s="350"/>
      <c r="C52" s="351"/>
      <c r="D52" s="473"/>
    </row>
    <row r="53" spans="1:79" s="349" customFormat="1" ht="18">
      <c r="B53" s="350"/>
      <c r="C53" s="351"/>
      <c r="D53" s="473"/>
      <c r="F53" s="759">
        <f>ROUND(F51-Test!$H$63,2)</f>
        <v>1705.23</v>
      </c>
    </row>
    <row r="54" spans="1:79" s="349" customFormat="1" ht="18">
      <c r="B54" s="350"/>
      <c r="C54" s="351"/>
      <c r="D54" s="473"/>
    </row>
    <row r="55" spans="1:79" s="349" customFormat="1" ht="18">
      <c r="B55" s="350"/>
      <c r="C55" s="351"/>
      <c r="D55" s="473"/>
    </row>
    <row r="56" spans="1:79" s="349" customFormat="1" ht="18">
      <c r="B56" s="350"/>
      <c r="C56" s="351"/>
      <c r="D56" s="473"/>
    </row>
    <row r="57" spans="1:79" s="349" customFormat="1" ht="18">
      <c r="B57" s="350"/>
      <c r="C57" s="351"/>
      <c r="D57" s="473"/>
    </row>
    <row r="58" spans="1:79" s="349" customFormat="1" ht="18">
      <c r="B58" s="350"/>
      <c r="C58" s="351"/>
      <c r="D58" s="473"/>
    </row>
    <row r="59" spans="1:79" s="349" customFormat="1" ht="18">
      <c r="B59" s="350"/>
      <c r="C59" s="351"/>
      <c r="D59" s="473"/>
    </row>
    <row r="60" spans="1:79" s="349" customFormat="1" ht="18">
      <c r="B60" s="350"/>
      <c r="C60" s="351"/>
      <c r="D60" s="473"/>
    </row>
    <row r="61" spans="1:79" s="349" customFormat="1" ht="18">
      <c r="B61" s="350"/>
      <c r="C61" s="351"/>
      <c r="D61" s="473"/>
    </row>
    <row r="62" spans="1:79" s="349" customFormat="1" ht="18">
      <c r="B62" s="350"/>
      <c r="C62" s="351"/>
      <c r="D62" s="473"/>
    </row>
    <row r="63" spans="1:79" s="349" customFormat="1" ht="18">
      <c r="B63" s="350"/>
      <c r="C63" s="351"/>
      <c r="D63" s="351"/>
    </row>
    <row r="64" spans="1:79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</sheetData>
  <mergeCells count="23">
    <mergeCell ref="N5:P5"/>
    <mergeCell ref="Z5:AB5"/>
    <mergeCell ref="AO5:AQ5"/>
    <mergeCell ref="Z4:AB4"/>
    <mergeCell ref="AC4:AE4"/>
    <mergeCell ref="AF4:AN4"/>
    <mergeCell ref="AO4:AQ4"/>
    <mergeCell ref="AR4:AZ4"/>
    <mergeCell ref="AR5:AT5"/>
    <mergeCell ref="AC5:AE5"/>
    <mergeCell ref="A51:C51"/>
    <mergeCell ref="E5:G5"/>
    <mergeCell ref="H5:J5"/>
    <mergeCell ref="K5:M5"/>
    <mergeCell ref="A4:A6"/>
    <mergeCell ref="AF5:AH5"/>
    <mergeCell ref="AI5:AK5"/>
    <mergeCell ref="AL5:AN5"/>
    <mergeCell ref="E4:M4"/>
    <mergeCell ref="N4:P4"/>
    <mergeCell ref="Q4:Y4"/>
    <mergeCell ref="AU5:AW5"/>
    <mergeCell ref="AX5:AZ5"/>
  </mergeCells>
  <phoneticPr fontId="2" type="noConversion"/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indexed="42"/>
  </sheetPr>
  <dimension ref="A1:CE124"/>
  <sheetViews>
    <sheetView showGridLines="0" zoomScale="70" zoomScaleNormal="70" workbookViewId="0">
      <pane xSplit="3" ySplit="6" topLeftCell="M12" activePane="bottomRight" state="frozen"/>
      <selection activeCell="F51" sqref="F51"/>
      <selection pane="topRight" activeCell="F51" sqref="F51"/>
      <selection pane="bottomLeft" activeCell="F51" sqref="F51"/>
      <selection pane="bottomRight" activeCell="R12" sqref="R12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4" width="15.7109375" style="205" customWidth="1"/>
    <col min="45" max="45" width="16" style="205" customWidth="1"/>
    <col min="46" max="46" width="12.7109375" style="205" customWidth="1"/>
    <col min="47" max="52" width="15.7109375" style="205" customWidth="1"/>
    <col min="53" max="55" width="15.7109375" style="205" hidden="1" customWidth="1"/>
    <col min="56" max="58" width="15.7109375" style="205" customWidth="1"/>
    <col min="59" max="59" width="18.85546875" style="205" customWidth="1"/>
    <col min="60" max="61" width="15.7109375" style="205" hidden="1" customWidth="1"/>
    <col min="62" max="63" width="10.42578125" style="205" customWidth="1"/>
    <col min="64" max="64" width="18.85546875" style="205" hidden="1" customWidth="1"/>
    <col min="65" max="86" width="10.42578125" style="205" customWidth="1"/>
    <col min="87" max="16384" width="9.140625" style="205"/>
  </cols>
  <sheetData>
    <row r="1" spans="1:83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24"/>
      <c r="AJ1" s="324"/>
      <c r="AK1" s="324"/>
      <c r="AL1" s="319"/>
      <c r="AM1" s="319"/>
      <c r="AN1" s="319"/>
      <c r="AO1" s="319"/>
      <c r="AP1" s="319"/>
      <c r="AQ1" s="319"/>
      <c r="AR1" s="324"/>
      <c r="AS1" s="324"/>
      <c r="AT1" s="324"/>
      <c r="AX1" s="324"/>
      <c r="AY1" s="324"/>
      <c r="AZ1" s="324"/>
      <c r="BA1" s="324"/>
      <c r="BB1" s="324"/>
      <c r="BC1" s="324"/>
      <c r="BD1" s="323"/>
      <c r="BE1" s="323"/>
      <c r="BF1" s="323"/>
    </row>
    <row r="2" spans="1:83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H2" s="306"/>
      <c r="I2" s="306"/>
      <c r="J2" s="306"/>
      <c r="T2" s="312"/>
      <c r="U2" s="312"/>
      <c r="V2" s="312"/>
      <c r="W2" s="306"/>
      <c r="X2" s="306"/>
      <c r="Y2" s="326"/>
      <c r="Z2" s="326"/>
      <c r="AA2" s="326"/>
      <c r="AB2" s="326"/>
      <c r="AC2" s="317"/>
      <c r="AD2" s="317"/>
      <c r="AE2" s="326"/>
      <c r="AF2" s="324"/>
      <c r="AG2" s="324"/>
      <c r="AH2" s="324"/>
      <c r="AI2" s="326"/>
      <c r="AJ2" s="324"/>
      <c r="AK2" s="324"/>
      <c r="AL2" s="326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83" s="322" customFormat="1" ht="45" customHeight="1" thickBot="1">
      <c r="A3" s="309" t="s">
        <v>207</v>
      </c>
      <c r="B3" s="320"/>
      <c r="E3" s="335"/>
      <c r="F3" s="335"/>
      <c r="G3" s="335"/>
      <c r="H3" s="335"/>
      <c r="L3" s="319"/>
      <c r="T3" s="312"/>
      <c r="U3" s="312"/>
      <c r="V3" s="312"/>
      <c r="X3" s="319"/>
      <c r="AF3" s="324"/>
      <c r="AG3" s="324"/>
      <c r="AH3" s="324"/>
      <c r="AI3" s="324"/>
      <c r="AJ3" s="324"/>
      <c r="AK3" s="324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83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83" s="202" customFormat="1" ht="39.950000000000003" customHeight="1">
      <c r="A5" s="819"/>
      <c r="B5" s="208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</row>
    <row r="6" spans="1:83" s="201" customFormat="1" ht="39.950000000000003" customHeight="1">
      <c r="A6" s="820"/>
      <c r="B6" s="228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4"/>
      <c r="BK6" s="224"/>
      <c r="BL6" s="217"/>
      <c r="BM6" s="224"/>
      <c r="BN6" s="224"/>
      <c r="BO6" s="224"/>
      <c r="BP6" s="224"/>
      <c r="BQ6" s="224"/>
      <c r="BR6" s="224"/>
      <c r="BS6" s="224"/>
      <c r="BT6" s="224"/>
      <c r="BU6" s="224"/>
      <c r="BV6" s="224"/>
      <c r="BW6" s="224"/>
      <c r="BX6" s="224"/>
      <c r="BY6" s="224"/>
      <c r="BZ6" s="224"/>
      <c r="CA6" s="224"/>
      <c r="CB6" s="224"/>
      <c r="CC6" s="224"/>
      <c r="CD6" s="224"/>
      <c r="CE6" s="224"/>
    </row>
    <row r="7" spans="1:83" s="383" customFormat="1" ht="33" customHeight="1">
      <c r="A7" s="388">
        <v>1</v>
      </c>
      <c r="B7" s="384">
        <v>51201</v>
      </c>
      <c r="C7" s="536" t="s">
        <v>0</v>
      </c>
      <c r="D7" s="696"/>
      <c r="E7" s="783">
        <f>'[2]Trim-H-Sanwa'!D7</f>
        <v>0</v>
      </c>
      <c r="F7" s="673"/>
      <c r="G7" s="675">
        <f>E7-F7</f>
        <v>0</v>
      </c>
      <c r="H7" s="774">
        <f>'[2]Trim-H-Sanwa'!G7</f>
        <v>0</v>
      </c>
      <c r="I7" s="673"/>
      <c r="J7" s="675">
        <f>H7-I7</f>
        <v>0</v>
      </c>
      <c r="K7" s="774">
        <f>'[2]Trim-H-Sanwa'!J7</f>
        <v>0</v>
      </c>
      <c r="L7" s="673"/>
      <c r="M7" s="773">
        <f>K7-L7</f>
        <v>0</v>
      </c>
      <c r="N7" s="685"/>
      <c r="O7" s="686"/>
      <c r="P7" s="687"/>
      <c r="Q7" s="774">
        <f>'[2]Trim-H-Sanwa'!M7</f>
        <v>0</v>
      </c>
      <c r="R7" s="673"/>
      <c r="S7" s="675">
        <f>Q7-R7</f>
        <v>0</v>
      </c>
      <c r="T7" s="774">
        <f>'[2]Trim-H-Sanwa'!P7</f>
        <v>0</v>
      </c>
      <c r="U7" s="673"/>
      <c r="V7" s="675">
        <f>T7-U7</f>
        <v>0</v>
      </c>
      <c r="W7" s="774">
        <f>'[2]Trim-H-Sanwa'!S7</f>
        <v>0</v>
      </c>
      <c r="X7" s="673"/>
      <c r="Y7" s="773">
        <f>W7-X7</f>
        <v>0</v>
      </c>
      <c r="Z7" s="685"/>
      <c r="AA7" s="700"/>
      <c r="AB7" s="687"/>
      <c r="AC7" s="779">
        <f t="shared" ref="AC7:AD22" si="0">E7+H7+K7+Q7+T7+W7</f>
        <v>0</v>
      </c>
      <c r="AD7" s="776">
        <f>F7+I7+L7+R7+U7+X7</f>
        <v>0</v>
      </c>
      <c r="AE7" s="777">
        <f>AC7-AD7</f>
        <v>0</v>
      </c>
      <c r="AF7" s="772">
        <f>'[2]Trim-H-Sanwa'!Y7</f>
        <v>0</v>
      </c>
      <c r="AG7" s="673"/>
      <c r="AH7" s="674">
        <f>AF7-AG7</f>
        <v>0</v>
      </c>
      <c r="AI7" s="774">
        <f>'[2]Trim-H-Sanwa'!AB7</f>
        <v>0</v>
      </c>
      <c r="AJ7" s="673"/>
      <c r="AK7" s="675">
        <f>AI7-AJ7</f>
        <v>0</v>
      </c>
      <c r="AL7" s="774">
        <f>'[2]Trim-H-Sanwa'!AE7</f>
        <v>0</v>
      </c>
      <c r="AM7" s="673"/>
      <c r="AN7" s="675">
        <f>AL7-AM7</f>
        <v>0</v>
      </c>
      <c r="AO7" s="685"/>
      <c r="AP7" s="703"/>
      <c r="AQ7" s="704"/>
      <c r="AR7" s="774">
        <f>'[2]Trim-H-Sanwa'!AH7</f>
        <v>0</v>
      </c>
      <c r="AS7" s="673"/>
      <c r="AT7" s="674">
        <f>AR7-AS7</f>
        <v>0</v>
      </c>
      <c r="AU7" s="774">
        <f>'[2]Trim-H-Sanwa'!AK7</f>
        <v>0</v>
      </c>
      <c r="AV7" s="673"/>
      <c r="AW7" s="675">
        <f>AU7-AV7</f>
        <v>0</v>
      </c>
      <c r="AX7" s="784">
        <f>'[2]Trim-H-Sanwa'!AN7</f>
        <v>0</v>
      </c>
      <c r="AY7" s="673"/>
      <c r="AZ7" s="773">
        <f>AX7-AY7</f>
        <v>0</v>
      </c>
      <c r="BA7" s="725"/>
      <c r="BB7" s="728"/>
      <c r="BC7" s="728"/>
      <c r="BD7" s="711">
        <f t="shared" ref="BD7:BD49" si="1">AF7+AI7+AL7+AR7+AU7+AX7</f>
        <v>0</v>
      </c>
      <c r="BE7" s="715">
        <f t="shared" ref="BE7:BE49" si="2">AG7+AJ7+AM7+AS7+AV7+AY7</f>
        <v>0</v>
      </c>
      <c r="BF7" s="716">
        <f>BD7-BE7</f>
        <v>0</v>
      </c>
      <c r="BG7" s="717">
        <f>AC7+BD7</f>
        <v>0</v>
      </c>
      <c r="BH7" s="673">
        <f>AD7+BE7</f>
        <v>0</v>
      </c>
      <c r="BI7" s="677">
        <f>BG7-BH7</f>
        <v>0</v>
      </c>
      <c r="BJ7" s="541"/>
      <c r="BK7" s="380"/>
      <c r="BL7" s="374">
        <f>ROUND(VLOOKUP($B7,Test!$A$6:$K$58,10),0)/1000</f>
        <v>0</v>
      </c>
      <c r="BM7" s="380"/>
      <c r="BN7" s="415"/>
      <c r="BO7" s="415"/>
      <c r="BP7" s="380"/>
      <c r="BQ7" s="380"/>
      <c r="BR7" s="415"/>
      <c r="BS7" s="380"/>
      <c r="BT7" s="380"/>
      <c r="BU7" s="380"/>
      <c r="BV7" s="380"/>
      <c r="BW7" s="380"/>
      <c r="BX7" s="380"/>
      <c r="BY7" s="380"/>
      <c r="BZ7" s="380"/>
      <c r="CA7" s="380"/>
    </row>
    <row r="8" spans="1:83" s="383" customFormat="1" ht="33" customHeight="1">
      <c r="A8" s="388">
        <f t="shared" ref="A8:A50" si="3">A7+1</f>
        <v>2</v>
      </c>
      <c r="B8" s="384">
        <v>51202</v>
      </c>
      <c r="C8" s="536" t="s">
        <v>1</v>
      </c>
      <c r="D8" s="697" t="s">
        <v>252</v>
      </c>
      <c r="E8" s="672">
        <f>'[2]Trim-H-Sanwa'!D8</f>
        <v>0</v>
      </c>
      <c r="F8" s="673"/>
      <c r="G8" s="675">
        <f t="shared" ref="G8:G50" si="4">E8-F8</f>
        <v>0</v>
      </c>
      <c r="H8" s="673">
        <f>'[2]Trim-H-Sanwa'!G8</f>
        <v>0</v>
      </c>
      <c r="I8" s="673"/>
      <c r="J8" s="675">
        <f t="shared" ref="J8:J50" si="5">H8-I8</f>
        <v>0</v>
      </c>
      <c r="K8" s="673">
        <f>'[2]Trim-H-Sanwa'!J8</f>
        <v>0</v>
      </c>
      <c r="L8" s="673"/>
      <c r="M8" s="773">
        <f t="shared" ref="M8:M50" si="6">K8-L8</f>
        <v>0</v>
      </c>
      <c r="N8" s="688">
        <f t="shared" ref="N8:O50" si="7">+E8+H8+K8</f>
        <v>0</v>
      </c>
      <c r="O8" s="689">
        <f t="shared" si="7"/>
        <v>0</v>
      </c>
      <c r="P8" s="690">
        <f t="shared" ref="P8:P50" si="8">+N8-O8</f>
        <v>0</v>
      </c>
      <c r="Q8" s="673">
        <f>'[2]Trim-H-Sanwa'!M8</f>
        <v>0</v>
      </c>
      <c r="R8" s="673"/>
      <c r="S8" s="675">
        <f t="shared" ref="S8:S50" si="9">Q8-R8</f>
        <v>0</v>
      </c>
      <c r="T8" s="673">
        <f>'[2]Trim-H-Sanwa'!P8</f>
        <v>0</v>
      </c>
      <c r="U8" s="673"/>
      <c r="V8" s="675">
        <f t="shared" ref="V8:V50" si="10">T8-U8</f>
        <v>0</v>
      </c>
      <c r="W8" s="673">
        <f>'[2]Trim-H-Sanwa'!S8</f>
        <v>0</v>
      </c>
      <c r="X8" s="673"/>
      <c r="Y8" s="773">
        <f t="shared" ref="Y8:Y50" si="11">W8-X8</f>
        <v>0</v>
      </c>
      <c r="Z8" s="688">
        <f t="shared" ref="Z8:AA50" si="12">+Q8+T8+W8</f>
        <v>0</v>
      </c>
      <c r="AA8" s="701">
        <f t="shared" si="12"/>
        <v>0</v>
      </c>
      <c r="AB8" s="690">
        <f t="shared" ref="AB8:AB50" si="13">+Z8-AA8</f>
        <v>0</v>
      </c>
      <c r="AC8" s="779">
        <f t="shared" si="0"/>
        <v>0</v>
      </c>
      <c r="AD8" s="776">
        <f t="shared" si="0"/>
        <v>0</v>
      </c>
      <c r="AE8" s="777">
        <f t="shared" ref="AE8:AE50" si="14">AC8-AD8</f>
        <v>0</v>
      </c>
      <c r="AF8" s="672">
        <f>'[2]Trim-H-Sanwa'!Y8</f>
        <v>0</v>
      </c>
      <c r="AG8" s="673"/>
      <c r="AH8" s="674">
        <f t="shared" ref="AH8:AH50" si="15">AF8-AG8</f>
        <v>0</v>
      </c>
      <c r="AI8" s="673">
        <f>'[2]Trim-H-Sanwa'!AB8</f>
        <v>0</v>
      </c>
      <c r="AJ8" s="673"/>
      <c r="AK8" s="675">
        <f t="shared" ref="AK8:AK50" si="16">AI8-AJ8</f>
        <v>0</v>
      </c>
      <c r="AL8" s="673">
        <f>'[2]Trim-H-Sanwa'!AE8</f>
        <v>0</v>
      </c>
      <c r="AM8" s="673"/>
      <c r="AN8" s="675">
        <f t="shared" ref="AN8:AN50" si="17">AL8-AM8</f>
        <v>0</v>
      </c>
      <c r="AO8" s="688">
        <f t="shared" ref="AO8:AP50" si="18">+AF8+AI8+AL8</f>
        <v>0</v>
      </c>
      <c r="AP8" s="689">
        <f t="shared" si="18"/>
        <v>0</v>
      </c>
      <c r="AQ8" s="690">
        <f t="shared" ref="AQ8:AQ50" si="19">AO8-AP8</f>
        <v>0</v>
      </c>
      <c r="AR8" s="673">
        <f>'[2]Trim-H-Sanwa'!AH8</f>
        <v>0</v>
      </c>
      <c r="AS8" s="673"/>
      <c r="AT8" s="674">
        <f t="shared" ref="AT8:AT50" si="20">AR8-AS8</f>
        <v>0</v>
      </c>
      <c r="AU8" s="673">
        <f>'[2]Trim-H-Sanwa'!AK8</f>
        <v>0</v>
      </c>
      <c r="AV8" s="673"/>
      <c r="AW8" s="675">
        <f t="shared" ref="AW8:AW50" si="21">AU8-AV8</f>
        <v>0</v>
      </c>
      <c r="AX8" s="673">
        <f>'[2]Trim-H-Sanwa'!AN8</f>
        <v>0</v>
      </c>
      <c r="AY8" s="673"/>
      <c r="AZ8" s="773">
        <f t="shared" ref="AZ8:AZ50" si="22">AX8-AY8</f>
        <v>0</v>
      </c>
      <c r="BA8" s="688">
        <f t="shared" ref="BA8:BB50" si="23">+AR8+AU8+AX8</f>
        <v>0</v>
      </c>
      <c r="BB8" s="701">
        <f t="shared" si="23"/>
        <v>0</v>
      </c>
      <c r="BC8" s="706">
        <f t="shared" ref="BC8:BC50" si="24">BA8-BB8</f>
        <v>0</v>
      </c>
      <c r="BD8" s="711">
        <f t="shared" si="1"/>
        <v>0</v>
      </c>
      <c r="BE8" s="715">
        <f t="shared" si="2"/>
        <v>0</v>
      </c>
      <c r="BF8" s="716">
        <f t="shared" ref="BF8:BF50" si="25">BD8-BE8</f>
        <v>0</v>
      </c>
      <c r="BG8" s="717">
        <f t="shared" ref="BG8:BG50" si="26">AC8+BD8</f>
        <v>0</v>
      </c>
      <c r="BH8" s="673">
        <f t="shared" ref="BH8:BH50" si="27">AD8+BE8</f>
        <v>0</v>
      </c>
      <c r="BI8" s="677">
        <f t="shared" ref="BI8:BI50" si="28">BG8-BH8</f>
        <v>0</v>
      </c>
      <c r="BJ8" s="541"/>
      <c r="BK8" s="380"/>
      <c r="BL8" s="374">
        <f>ROUND(VLOOKUP($B8,Test!$A$6:$K$58,10),0)/1000</f>
        <v>0</v>
      </c>
      <c r="BM8" s="380"/>
      <c r="BN8" s="415"/>
      <c r="BO8" s="415"/>
      <c r="BP8" s="380"/>
      <c r="BQ8" s="380"/>
      <c r="BR8" s="415"/>
      <c r="BS8" s="380"/>
      <c r="BT8" s="380"/>
      <c r="BU8" s="380"/>
      <c r="BV8" s="380"/>
      <c r="BW8" s="380"/>
      <c r="BX8" s="380"/>
      <c r="BY8" s="380"/>
      <c r="BZ8" s="380"/>
      <c r="CA8" s="380"/>
    </row>
    <row r="9" spans="1:83" s="383" customFormat="1" ht="33" customHeight="1">
      <c r="A9" s="388">
        <f t="shared" si="3"/>
        <v>3</v>
      </c>
      <c r="B9" s="384">
        <v>51203</v>
      </c>
      <c r="C9" s="536" t="s">
        <v>2</v>
      </c>
      <c r="D9" s="697" t="s">
        <v>253</v>
      </c>
      <c r="E9" s="672">
        <f>'[2]Trim-H-Sanwa'!D9</f>
        <v>0</v>
      </c>
      <c r="F9" s="673"/>
      <c r="G9" s="675">
        <f t="shared" si="4"/>
        <v>0</v>
      </c>
      <c r="H9" s="673">
        <f>'[2]Trim-H-Sanwa'!G9</f>
        <v>0</v>
      </c>
      <c r="I9" s="673"/>
      <c r="J9" s="675">
        <f t="shared" si="5"/>
        <v>0</v>
      </c>
      <c r="K9" s="673">
        <f>'[2]Trim-H-Sanwa'!J9</f>
        <v>0</v>
      </c>
      <c r="L9" s="673"/>
      <c r="M9" s="773">
        <f t="shared" si="6"/>
        <v>0</v>
      </c>
      <c r="N9" s="688">
        <f t="shared" si="7"/>
        <v>0</v>
      </c>
      <c r="O9" s="689">
        <f t="shared" si="7"/>
        <v>0</v>
      </c>
      <c r="P9" s="690">
        <f t="shared" si="8"/>
        <v>0</v>
      </c>
      <c r="Q9" s="673">
        <f>'[2]Trim-H-Sanwa'!M9</f>
        <v>0</v>
      </c>
      <c r="R9" s="673"/>
      <c r="S9" s="675">
        <f t="shared" si="9"/>
        <v>0</v>
      </c>
      <c r="T9" s="673">
        <f>'[2]Trim-H-Sanwa'!P9</f>
        <v>0</v>
      </c>
      <c r="U9" s="673"/>
      <c r="V9" s="675">
        <f t="shared" si="10"/>
        <v>0</v>
      </c>
      <c r="W9" s="673">
        <f>'[2]Trim-H-Sanwa'!S9</f>
        <v>0</v>
      </c>
      <c r="X9" s="673"/>
      <c r="Y9" s="773">
        <f t="shared" si="11"/>
        <v>0</v>
      </c>
      <c r="Z9" s="688">
        <f t="shared" si="12"/>
        <v>0</v>
      </c>
      <c r="AA9" s="701">
        <f t="shared" si="12"/>
        <v>0</v>
      </c>
      <c r="AB9" s="690">
        <f t="shared" si="13"/>
        <v>0</v>
      </c>
      <c r="AC9" s="779">
        <f t="shared" si="0"/>
        <v>0</v>
      </c>
      <c r="AD9" s="776">
        <f t="shared" si="0"/>
        <v>0</v>
      </c>
      <c r="AE9" s="777">
        <f t="shared" si="14"/>
        <v>0</v>
      </c>
      <c r="AF9" s="672">
        <f>'[2]Trim-H-Sanwa'!Y9</f>
        <v>0</v>
      </c>
      <c r="AG9" s="673"/>
      <c r="AH9" s="674">
        <f t="shared" si="15"/>
        <v>0</v>
      </c>
      <c r="AI9" s="673">
        <f>'[2]Trim-H-Sanwa'!AB9</f>
        <v>0</v>
      </c>
      <c r="AJ9" s="673"/>
      <c r="AK9" s="675">
        <f t="shared" si="16"/>
        <v>0</v>
      </c>
      <c r="AL9" s="673">
        <f>'[2]Trim-H-Sanwa'!AE9</f>
        <v>0</v>
      </c>
      <c r="AM9" s="673"/>
      <c r="AN9" s="675">
        <f t="shared" si="17"/>
        <v>0</v>
      </c>
      <c r="AO9" s="688">
        <f t="shared" si="18"/>
        <v>0</v>
      </c>
      <c r="AP9" s="689">
        <f t="shared" si="18"/>
        <v>0</v>
      </c>
      <c r="AQ9" s="690">
        <f t="shared" si="19"/>
        <v>0</v>
      </c>
      <c r="AR9" s="673">
        <f>'[2]Trim-H-Sanwa'!AH9</f>
        <v>0</v>
      </c>
      <c r="AS9" s="673"/>
      <c r="AT9" s="674">
        <f t="shared" si="20"/>
        <v>0</v>
      </c>
      <c r="AU9" s="673">
        <f>'[2]Trim-H-Sanwa'!AK9</f>
        <v>0</v>
      </c>
      <c r="AV9" s="673"/>
      <c r="AW9" s="675">
        <f t="shared" si="21"/>
        <v>0</v>
      </c>
      <c r="AX9" s="673">
        <f>'[2]Trim-H-Sanwa'!AN9</f>
        <v>0</v>
      </c>
      <c r="AY9" s="673"/>
      <c r="AZ9" s="773">
        <f t="shared" si="22"/>
        <v>0</v>
      </c>
      <c r="BA9" s="688">
        <f t="shared" si="23"/>
        <v>0</v>
      </c>
      <c r="BB9" s="701">
        <f t="shared" si="23"/>
        <v>0</v>
      </c>
      <c r="BC9" s="706">
        <f t="shared" si="24"/>
        <v>0</v>
      </c>
      <c r="BD9" s="711">
        <f t="shared" si="1"/>
        <v>0</v>
      </c>
      <c r="BE9" s="715">
        <f t="shared" si="2"/>
        <v>0</v>
      </c>
      <c r="BF9" s="716">
        <f t="shared" si="25"/>
        <v>0</v>
      </c>
      <c r="BG9" s="717">
        <f t="shared" si="26"/>
        <v>0</v>
      </c>
      <c r="BH9" s="673">
        <f t="shared" si="27"/>
        <v>0</v>
      </c>
      <c r="BI9" s="677">
        <f t="shared" si="28"/>
        <v>0</v>
      </c>
      <c r="BJ9" s="541"/>
      <c r="BK9" s="380"/>
      <c r="BL9" s="374">
        <f>ROUND(VLOOKUP($B9,Test!$A$6:$K$58,10),0)/1000</f>
        <v>0</v>
      </c>
      <c r="BM9" s="380"/>
      <c r="BN9" s="415"/>
      <c r="BO9" s="415"/>
      <c r="BP9" s="380"/>
      <c r="BQ9" s="380"/>
      <c r="BR9" s="415"/>
      <c r="BS9" s="380"/>
      <c r="BT9" s="380"/>
      <c r="BU9" s="380"/>
      <c r="BV9" s="380"/>
      <c r="BW9" s="380"/>
      <c r="BX9" s="380"/>
      <c r="BY9" s="380"/>
      <c r="BZ9" s="380"/>
      <c r="CA9" s="380"/>
    </row>
    <row r="10" spans="1:83" s="383" customFormat="1" ht="33" customHeight="1">
      <c r="A10" s="388">
        <f t="shared" si="3"/>
        <v>4</v>
      </c>
      <c r="B10" s="389">
        <v>51299</v>
      </c>
      <c r="C10" s="537" t="s">
        <v>3</v>
      </c>
      <c r="D10" s="697" t="s">
        <v>254</v>
      </c>
      <c r="E10" s="672">
        <f>'[2]Trim-H-Sanwa'!D10</f>
        <v>0</v>
      </c>
      <c r="F10" s="673"/>
      <c r="G10" s="675">
        <f t="shared" si="4"/>
        <v>0</v>
      </c>
      <c r="H10" s="673">
        <f>'[2]Trim-H-Sanwa'!G10</f>
        <v>0</v>
      </c>
      <c r="I10" s="673"/>
      <c r="J10" s="675">
        <f t="shared" si="5"/>
        <v>0</v>
      </c>
      <c r="K10" s="673">
        <f>'[2]Trim-H-Sanwa'!J10</f>
        <v>0</v>
      </c>
      <c r="L10" s="673"/>
      <c r="M10" s="773">
        <f t="shared" si="6"/>
        <v>0</v>
      </c>
      <c r="N10" s="688">
        <f t="shared" si="7"/>
        <v>0</v>
      </c>
      <c r="O10" s="689">
        <f t="shared" si="7"/>
        <v>0</v>
      </c>
      <c r="P10" s="690">
        <f t="shared" si="8"/>
        <v>0</v>
      </c>
      <c r="Q10" s="673">
        <f>'[2]Trim-H-Sanwa'!M10</f>
        <v>0</v>
      </c>
      <c r="R10" s="673"/>
      <c r="S10" s="675">
        <f t="shared" si="9"/>
        <v>0</v>
      </c>
      <c r="T10" s="673">
        <f>'[2]Trim-H-Sanwa'!P10</f>
        <v>0</v>
      </c>
      <c r="U10" s="673"/>
      <c r="V10" s="675">
        <f t="shared" si="10"/>
        <v>0</v>
      </c>
      <c r="W10" s="673">
        <f>'[2]Trim-H-Sanwa'!S10</f>
        <v>0</v>
      </c>
      <c r="X10" s="673"/>
      <c r="Y10" s="773">
        <f t="shared" si="11"/>
        <v>0</v>
      </c>
      <c r="Z10" s="688">
        <f t="shared" si="12"/>
        <v>0</v>
      </c>
      <c r="AA10" s="701">
        <f t="shared" si="12"/>
        <v>0</v>
      </c>
      <c r="AB10" s="690">
        <f t="shared" si="13"/>
        <v>0</v>
      </c>
      <c r="AC10" s="779">
        <f t="shared" si="0"/>
        <v>0</v>
      </c>
      <c r="AD10" s="776">
        <f t="shared" si="0"/>
        <v>0</v>
      </c>
      <c r="AE10" s="777">
        <f t="shared" si="14"/>
        <v>0</v>
      </c>
      <c r="AF10" s="672">
        <f>'[2]Trim-H-Sanwa'!Y10</f>
        <v>0</v>
      </c>
      <c r="AG10" s="673"/>
      <c r="AH10" s="674">
        <f t="shared" si="15"/>
        <v>0</v>
      </c>
      <c r="AI10" s="673">
        <f>'[2]Trim-H-Sanwa'!AB10</f>
        <v>0</v>
      </c>
      <c r="AJ10" s="673"/>
      <c r="AK10" s="675">
        <f t="shared" si="16"/>
        <v>0</v>
      </c>
      <c r="AL10" s="673">
        <f>'[2]Trim-H-Sanwa'!AE10</f>
        <v>0</v>
      </c>
      <c r="AM10" s="673"/>
      <c r="AN10" s="675">
        <f t="shared" si="17"/>
        <v>0</v>
      </c>
      <c r="AO10" s="688">
        <f t="shared" si="18"/>
        <v>0</v>
      </c>
      <c r="AP10" s="689">
        <f t="shared" si="18"/>
        <v>0</v>
      </c>
      <c r="AQ10" s="690">
        <f t="shared" si="19"/>
        <v>0</v>
      </c>
      <c r="AR10" s="673">
        <f>'[2]Trim-H-Sanwa'!AH10</f>
        <v>0</v>
      </c>
      <c r="AS10" s="673"/>
      <c r="AT10" s="674">
        <f t="shared" si="20"/>
        <v>0</v>
      </c>
      <c r="AU10" s="673">
        <f>'[2]Trim-H-Sanwa'!AK10</f>
        <v>0</v>
      </c>
      <c r="AV10" s="673"/>
      <c r="AW10" s="675">
        <f t="shared" si="21"/>
        <v>0</v>
      </c>
      <c r="AX10" s="673">
        <f>'[2]Trim-H-Sanwa'!AN10</f>
        <v>0</v>
      </c>
      <c r="AY10" s="673"/>
      <c r="AZ10" s="773">
        <f t="shared" si="22"/>
        <v>0</v>
      </c>
      <c r="BA10" s="688">
        <f t="shared" si="23"/>
        <v>0</v>
      </c>
      <c r="BB10" s="701">
        <f t="shared" si="23"/>
        <v>0</v>
      </c>
      <c r="BC10" s="706">
        <f t="shared" si="24"/>
        <v>0</v>
      </c>
      <c r="BD10" s="711">
        <f t="shared" si="1"/>
        <v>0</v>
      </c>
      <c r="BE10" s="715">
        <f t="shared" si="2"/>
        <v>0</v>
      </c>
      <c r="BF10" s="716">
        <f t="shared" si="25"/>
        <v>0</v>
      </c>
      <c r="BG10" s="717">
        <f t="shared" si="26"/>
        <v>0</v>
      </c>
      <c r="BH10" s="673">
        <f t="shared" si="27"/>
        <v>0</v>
      </c>
      <c r="BI10" s="677">
        <f t="shared" si="28"/>
        <v>0</v>
      </c>
      <c r="BJ10" s="541"/>
      <c r="BK10" s="380"/>
      <c r="BL10" s="374">
        <f>ROUND(VLOOKUP($B10,Test!$A$6:$K$58,10),0)/1000</f>
        <v>0</v>
      </c>
      <c r="BM10" s="380"/>
      <c r="BN10" s="415"/>
      <c r="BO10" s="415"/>
      <c r="BP10" s="380"/>
      <c r="BQ10" s="380"/>
      <c r="BR10" s="415"/>
      <c r="BS10" s="380"/>
      <c r="BT10" s="380"/>
      <c r="BU10" s="380"/>
      <c r="BV10" s="380"/>
      <c r="BW10" s="380"/>
      <c r="BX10" s="380"/>
      <c r="BY10" s="380"/>
      <c r="BZ10" s="380"/>
      <c r="CA10" s="380"/>
    </row>
    <row r="11" spans="1:83" s="383" customFormat="1" ht="33" customHeight="1">
      <c r="A11" s="388">
        <f t="shared" si="3"/>
        <v>5</v>
      </c>
      <c r="B11" s="384">
        <v>51301</v>
      </c>
      <c r="C11" s="536" t="s">
        <v>4</v>
      </c>
      <c r="D11" s="697" t="s">
        <v>255</v>
      </c>
      <c r="E11" s="672">
        <f>'[2]Trim-H-Sanwa'!D11</f>
        <v>0</v>
      </c>
      <c r="F11" s="673"/>
      <c r="G11" s="675">
        <f t="shared" si="4"/>
        <v>0</v>
      </c>
      <c r="H11" s="673">
        <f>'[2]Trim-H-Sanwa'!G11</f>
        <v>0</v>
      </c>
      <c r="I11" s="673"/>
      <c r="J11" s="675">
        <f t="shared" si="5"/>
        <v>0</v>
      </c>
      <c r="K11" s="673">
        <f>'[2]Trim-H-Sanwa'!J11</f>
        <v>0</v>
      </c>
      <c r="L11" s="673"/>
      <c r="M11" s="773">
        <f t="shared" si="6"/>
        <v>0</v>
      </c>
      <c r="N11" s="688">
        <f t="shared" si="7"/>
        <v>0</v>
      </c>
      <c r="O11" s="689">
        <f t="shared" si="7"/>
        <v>0</v>
      </c>
      <c r="P11" s="690">
        <f t="shared" si="8"/>
        <v>0</v>
      </c>
      <c r="Q11" s="673">
        <f>'[2]Trim-H-Sanwa'!M11</f>
        <v>0</v>
      </c>
      <c r="R11" s="673"/>
      <c r="S11" s="675">
        <f t="shared" si="9"/>
        <v>0</v>
      </c>
      <c r="T11" s="673">
        <f>'[2]Trim-H-Sanwa'!P11</f>
        <v>0</v>
      </c>
      <c r="U11" s="673"/>
      <c r="V11" s="675">
        <f t="shared" si="10"/>
        <v>0</v>
      </c>
      <c r="W11" s="673">
        <f>'[2]Trim-H-Sanwa'!S11</f>
        <v>0</v>
      </c>
      <c r="X11" s="673"/>
      <c r="Y11" s="773">
        <f t="shared" si="11"/>
        <v>0</v>
      </c>
      <c r="Z11" s="688">
        <f t="shared" si="12"/>
        <v>0</v>
      </c>
      <c r="AA11" s="701">
        <f t="shared" si="12"/>
        <v>0</v>
      </c>
      <c r="AB11" s="690">
        <f t="shared" si="13"/>
        <v>0</v>
      </c>
      <c r="AC11" s="779">
        <f t="shared" si="0"/>
        <v>0</v>
      </c>
      <c r="AD11" s="776">
        <f t="shared" si="0"/>
        <v>0</v>
      </c>
      <c r="AE11" s="777">
        <f t="shared" si="14"/>
        <v>0</v>
      </c>
      <c r="AF11" s="672">
        <f>'[2]Trim-H-Sanwa'!Y11</f>
        <v>0</v>
      </c>
      <c r="AG11" s="673"/>
      <c r="AH11" s="674">
        <f t="shared" si="15"/>
        <v>0</v>
      </c>
      <c r="AI11" s="673">
        <f>'[2]Trim-H-Sanwa'!AB11</f>
        <v>0</v>
      </c>
      <c r="AJ11" s="673"/>
      <c r="AK11" s="675">
        <f t="shared" si="16"/>
        <v>0</v>
      </c>
      <c r="AL11" s="673">
        <f>'[2]Trim-H-Sanwa'!AE11</f>
        <v>0</v>
      </c>
      <c r="AM11" s="673"/>
      <c r="AN11" s="675">
        <f t="shared" si="17"/>
        <v>0</v>
      </c>
      <c r="AO11" s="688">
        <f t="shared" si="18"/>
        <v>0</v>
      </c>
      <c r="AP11" s="689">
        <f t="shared" si="18"/>
        <v>0</v>
      </c>
      <c r="AQ11" s="690">
        <f t="shared" si="19"/>
        <v>0</v>
      </c>
      <c r="AR11" s="673">
        <f>'[2]Trim-H-Sanwa'!AH11</f>
        <v>0</v>
      </c>
      <c r="AS11" s="673"/>
      <c r="AT11" s="674">
        <f t="shared" si="20"/>
        <v>0</v>
      </c>
      <c r="AU11" s="673">
        <f>'[2]Trim-H-Sanwa'!AK11</f>
        <v>0</v>
      </c>
      <c r="AV11" s="673"/>
      <c r="AW11" s="675">
        <f t="shared" si="21"/>
        <v>0</v>
      </c>
      <c r="AX11" s="673">
        <f>'[2]Trim-H-Sanwa'!AN11</f>
        <v>0</v>
      </c>
      <c r="AY11" s="673"/>
      <c r="AZ11" s="773">
        <f t="shared" si="22"/>
        <v>0</v>
      </c>
      <c r="BA11" s="688">
        <f t="shared" si="23"/>
        <v>0</v>
      </c>
      <c r="BB11" s="701">
        <f t="shared" si="23"/>
        <v>0</v>
      </c>
      <c r="BC11" s="706">
        <f t="shared" si="24"/>
        <v>0</v>
      </c>
      <c r="BD11" s="711">
        <f t="shared" si="1"/>
        <v>0</v>
      </c>
      <c r="BE11" s="715">
        <f t="shared" si="2"/>
        <v>0</v>
      </c>
      <c r="BF11" s="716">
        <f t="shared" si="25"/>
        <v>0</v>
      </c>
      <c r="BG11" s="717">
        <f t="shared" si="26"/>
        <v>0</v>
      </c>
      <c r="BH11" s="673">
        <f t="shared" si="27"/>
        <v>0</v>
      </c>
      <c r="BI11" s="677">
        <f t="shared" si="28"/>
        <v>0</v>
      </c>
      <c r="BJ11" s="541"/>
      <c r="BK11" s="380"/>
      <c r="BL11" s="374">
        <f>ROUND(VLOOKUP($B11,Test!$A$6:$K$58,10),0)/1000</f>
        <v>0</v>
      </c>
      <c r="BM11" s="380"/>
      <c r="BN11" s="415"/>
      <c r="BO11" s="415"/>
      <c r="BP11" s="380"/>
      <c r="BQ11" s="380"/>
      <c r="BR11" s="415"/>
      <c r="BS11" s="380"/>
      <c r="BT11" s="380"/>
      <c r="BU11" s="380"/>
      <c r="BV11" s="380"/>
      <c r="BW11" s="380"/>
      <c r="BX11" s="380"/>
      <c r="BY11" s="380"/>
      <c r="BZ11" s="380"/>
      <c r="CA11" s="380"/>
    </row>
    <row r="12" spans="1:83" s="383" customFormat="1" ht="33" customHeight="1">
      <c r="A12" s="388">
        <f t="shared" si="3"/>
        <v>6</v>
      </c>
      <c r="B12" s="384">
        <v>51302</v>
      </c>
      <c r="C12" s="536" t="s">
        <v>5</v>
      </c>
      <c r="D12" s="697" t="s">
        <v>256</v>
      </c>
      <c r="E12" s="672">
        <f>'[2]Trim-H-Sanwa'!D12</f>
        <v>3273</v>
      </c>
      <c r="F12" s="673">
        <v>3273</v>
      </c>
      <c r="G12" s="675">
        <f t="shared" si="4"/>
        <v>0</v>
      </c>
      <c r="H12" s="673">
        <f>'[2]Trim-H-Sanwa'!G12</f>
        <v>3062.7299999999996</v>
      </c>
      <c r="I12" s="673">
        <v>3062.73</v>
      </c>
      <c r="J12" s="675">
        <f t="shared" si="5"/>
        <v>0</v>
      </c>
      <c r="K12" s="673">
        <f>'[2]Trim-H-Sanwa'!J12</f>
        <v>3273</v>
      </c>
      <c r="L12" s="673">
        <v>1913.59</v>
      </c>
      <c r="M12" s="773">
        <f t="shared" si="6"/>
        <v>1359.41</v>
      </c>
      <c r="N12" s="688">
        <f t="shared" si="7"/>
        <v>9608.73</v>
      </c>
      <c r="O12" s="689">
        <f t="shared" si="7"/>
        <v>8249.32</v>
      </c>
      <c r="P12" s="690">
        <f t="shared" si="8"/>
        <v>1359.4099999999999</v>
      </c>
      <c r="Q12" s="673">
        <f>'[2]Trim-H-Sanwa'!M12</f>
        <v>3203</v>
      </c>
      <c r="R12" s="673">
        <v>3203</v>
      </c>
      <c r="S12" s="675">
        <f t="shared" si="9"/>
        <v>0</v>
      </c>
      <c r="T12" s="673">
        <f>'[2]Trim-H-Sanwa'!P12</f>
        <v>3309.4799999999996</v>
      </c>
      <c r="U12" s="673"/>
      <c r="V12" s="675">
        <f t="shared" si="10"/>
        <v>3309.4799999999996</v>
      </c>
      <c r="W12" s="673">
        <f>'[2]Trim-H-Sanwa'!S12</f>
        <v>3203</v>
      </c>
      <c r="X12" s="673"/>
      <c r="Y12" s="773">
        <f t="shared" si="11"/>
        <v>3203</v>
      </c>
      <c r="Z12" s="688">
        <f t="shared" si="12"/>
        <v>9715.48</v>
      </c>
      <c r="AA12" s="701">
        <f t="shared" si="12"/>
        <v>3203</v>
      </c>
      <c r="AB12" s="690">
        <f t="shared" si="13"/>
        <v>6512.48</v>
      </c>
      <c r="AC12" s="779">
        <f t="shared" si="0"/>
        <v>19324.21</v>
      </c>
      <c r="AD12" s="776">
        <f t="shared" si="0"/>
        <v>11452.32</v>
      </c>
      <c r="AE12" s="777">
        <f t="shared" si="14"/>
        <v>7871.8899999999994</v>
      </c>
      <c r="AF12" s="672">
        <f>'[2]Trim-H-Sanwa'!Y12</f>
        <v>3310</v>
      </c>
      <c r="AG12" s="673"/>
      <c r="AH12" s="674">
        <f t="shared" si="15"/>
        <v>3310</v>
      </c>
      <c r="AI12" s="673">
        <f>'[2]Trim-H-Sanwa'!AB12</f>
        <v>3310</v>
      </c>
      <c r="AJ12" s="673"/>
      <c r="AK12" s="675">
        <f t="shared" si="16"/>
        <v>3310</v>
      </c>
      <c r="AL12" s="673">
        <f>'[2]Trim-H-Sanwa'!AE12</f>
        <v>3202.25</v>
      </c>
      <c r="AM12" s="673"/>
      <c r="AN12" s="675">
        <f t="shared" si="17"/>
        <v>3202.25</v>
      </c>
      <c r="AO12" s="688">
        <f t="shared" si="18"/>
        <v>9822.25</v>
      </c>
      <c r="AP12" s="689">
        <f t="shared" si="18"/>
        <v>0</v>
      </c>
      <c r="AQ12" s="690">
        <f t="shared" si="19"/>
        <v>9822.25</v>
      </c>
      <c r="AR12" s="673">
        <f>'[2]Trim-H-Sanwa'!AH12</f>
        <v>3310</v>
      </c>
      <c r="AS12" s="673"/>
      <c r="AT12" s="674">
        <f t="shared" si="20"/>
        <v>3310</v>
      </c>
      <c r="AU12" s="673">
        <f>'[2]Trim-H-Sanwa'!AK12</f>
        <v>3202.08</v>
      </c>
      <c r="AV12" s="673"/>
      <c r="AW12" s="675">
        <f t="shared" si="21"/>
        <v>3202.08</v>
      </c>
      <c r="AX12" s="673">
        <f>'[2]Trim-H-Sanwa'!AN12</f>
        <v>3310</v>
      </c>
      <c r="AY12" s="673"/>
      <c r="AZ12" s="773">
        <f t="shared" si="22"/>
        <v>3310</v>
      </c>
      <c r="BA12" s="688">
        <f t="shared" si="23"/>
        <v>9822.08</v>
      </c>
      <c r="BB12" s="701">
        <f t="shared" si="23"/>
        <v>0</v>
      </c>
      <c r="BC12" s="706">
        <f t="shared" si="24"/>
        <v>9822.08</v>
      </c>
      <c r="BD12" s="711">
        <f t="shared" si="1"/>
        <v>19644.330000000002</v>
      </c>
      <c r="BE12" s="715">
        <f t="shared" si="2"/>
        <v>0</v>
      </c>
      <c r="BF12" s="716">
        <f t="shared" si="25"/>
        <v>19644.330000000002</v>
      </c>
      <c r="BG12" s="717">
        <f t="shared" si="26"/>
        <v>38968.54</v>
      </c>
      <c r="BH12" s="673">
        <f t="shared" si="27"/>
        <v>11452.32</v>
      </c>
      <c r="BI12" s="677">
        <f t="shared" si="28"/>
        <v>27516.22</v>
      </c>
      <c r="BJ12" s="541"/>
      <c r="BK12" s="380"/>
      <c r="BL12" s="374">
        <f>ROUND(VLOOKUP($B12,Test!$A$6:$K$58,10),0)/1000</f>
        <v>3.9969999999999999</v>
      </c>
      <c r="BM12" s="380"/>
      <c r="BN12" s="415"/>
      <c r="BO12" s="415"/>
      <c r="BP12" s="380"/>
      <c r="BQ12" s="380"/>
      <c r="BR12" s="415"/>
      <c r="BS12" s="380"/>
      <c r="BT12" s="380"/>
      <c r="BU12" s="380"/>
      <c r="BV12" s="380"/>
      <c r="BW12" s="380"/>
      <c r="BX12" s="380"/>
      <c r="BY12" s="380"/>
      <c r="BZ12" s="380"/>
      <c r="CA12" s="380"/>
    </row>
    <row r="13" spans="1:83" s="383" customFormat="1" ht="33" customHeight="1">
      <c r="A13" s="388">
        <f t="shared" si="3"/>
        <v>7</v>
      </c>
      <c r="B13" s="384">
        <v>51306</v>
      </c>
      <c r="C13" s="536" t="s">
        <v>6</v>
      </c>
      <c r="D13" s="697" t="s">
        <v>257</v>
      </c>
      <c r="E13" s="672">
        <f>'[2]Trim-H-Sanwa'!D13</f>
        <v>0</v>
      </c>
      <c r="F13" s="673"/>
      <c r="G13" s="675">
        <f t="shared" si="4"/>
        <v>0</v>
      </c>
      <c r="H13" s="673">
        <f>'[2]Trim-H-Sanwa'!G13</f>
        <v>0</v>
      </c>
      <c r="I13" s="673"/>
      <c r="J13" s="675">
        <f t="shared" si="5"/>
        <v>0</v>
      </c>
      <c r="K13" s="673">
        <f>'[2]Trim-H-Sanwa'!J13</f>
        <v>0</v>
      </c>
      <c r="L13" s="673"/>
      <c r="M13" s="773">
        <f t="shared" si="6"/>
        <v>0</v>
      </c>
      <c r="N13" s="688">
        <f t="shared" si="7"/>
        <v>0</v>
      </c>
      <c r="O13" s="689">
        <f t="shared" si="7"/>
        <v>0</v>
      </c>
      <c r="P13" s="690">
        <f t="shared" si="8"/>
        <v>0</v>
      </c>
      <c r="Q13" s="673">
        <f>'[2]Trim-H-Sanwa'!M13</f>
        <v>0</v>
      </c>
      <c r="R13" s="673"/>
      <c r="S13" s="675">
        <f t="shared" si="9"/>
        <v>0</v>
      </c>
      <c r="T13" s="673">
        <f>'[2]Trim-H-Sanwa'!P13</f>
        <v>0</v>
      </c>
      <c r="U13" s="673"/>
      <c r="V13" s="675">
        <f t="shared" si="10"/>
        <v>0</v>
      </c>
      <c r="W13" s="673">
        <f>'[2]Trim-H-Sanwa'!S13</f>
        <v>0</v>
      </c>
      <c r="X13" s="673"/>
      <c r="Y13" s="773">
        <f t="shared" si="11"/>
        <v>0</v>
      </c>
      <c r="Z13" s="688">
        <f t="shared" si="12"/>
        <v>0</v>
      </c>
      <c r="AA13" s="701">
        <f t="shared" si="12"/>
        <v>0</v>
      </c>
      <c r="AB13" s="690">
        <f t="shared" si="13"/>
        <v>0</v>
      </c>
      <c r="AC13" s="779">
        <f t="shared" si="0"/>
        <v>0</v>
      </c>
      <c r="AD13" s="776">
        <f t="shared" si="0"/>
        <v>0</v>
      </c>
      <c r="AE13" s="777">
        <f t="shared" si="14"/>
        <v>0</v>
      </c>
      <c r="AF13" s="672">
        <f>'[2]Trim-H-Sanwa'!Y13</f>
        <v>0</v>
      </c>
      <c r="AG13" s="673"/>
      <c r="AH13" s="674">
        <f t="shared" si="15"/>
        <v>0</v>
      </c>
      <c r="AI13" s="673">
        <f>'[2]Trim-H-Sanwa'!AB13</f>
        <v>0</v>
      </c>
      <c r="AJ13" s="673"/>
      <c r="AK13" s="675">
        <f t="shared" si="16"/>
        <v>0</v>
      </c>
      <c r="AL13" s="673">
        <f>'[2]Trim-H-Sanwa'!AE13</f>
        <v>0</v>
      </c>
      <c r="AM13" s="673"/>
      <c r="AN13" s="675">
        <f t="shared" si="17"/>
        <v>0</v>
      </c>
      <c r="AO13" s="688">
        <f t="shared" si="18"/>
        <v>0</v>
      </c>
      <c r="AP13" s="689">
        <f t="shared" si="18"/>
        <v>0</v>
      </c>
      <c r="AQ13" s="690">
        <f t="shared" si="19"/>
        <v>0</v>
      </c>
      <c r="AR13" s="673">
        <f>'[2]Trim-H-Sanwa'!AH13</f>
        <v>0</v>
      </c>
      <c r="AS13" s="673"/>
      <c r="AT13" s="674">
        <f t="shared" si="20"/>
        <v>0</v>
      </c>
      <c r="AU13" s="673">
        <f>'[2]Trim-H-Sanwa'!AK13</f>
        <v>0</v>
      </c>
      <c r="AV13" s="673"/>
      <c r="AW13" s="675">
        <f t="shared" si="21"/>
        <v>0</v>
      </c>
      <c r="AX13" s="673">
        <f>'[2]Trim-H-Sanwa'!AN13</f>
        <v>0</v>
      </c>
      <c r="AY13" s="673"/>
      <c r="AZ13" s="773">
        <f t="shared" si="22"/>
        <v>0</v>
      </c>
      <c r="BA13" s="688">
        <f t="shared" si="23"/>
        <v>0</v>
      </c>
      <c r="BB13" s="701">
        <f t="shared" si="23"/>
        <v>0</v>
      </c>
      <c r="BC13" s="706">
        <f t="shared" si="24"/>
        <v>0</v>
      </c>
      <c r="BD13" s="711">
        <f t="shared" si="1"/>
        <v>0</v>
      </c>
      <c r="BE13" s="715">
        <f t="shared" si="2"/>
        <v>0</v>
      </c>
      <c r="BF13" s="716">
        <f t="shared" si="25"/>
        <v>0</v>
      </c>
      <c r="BG13" s="717">
        <f t="shared" si="26"/>
        <v>0</v>
      </c>
      <c r="BH13" s="673">
        <f t="shared" si="27"/>
        <v>0</v>
      </c>
      <c r="BI13" s="677">
        <f t="shared" si="28"/>
        <v>0</v>
      </c>
      <c r="BJ13" s="541"/>
      <c r="BK13" s="380"/>
      <c r="BL13" s="374">
        <f>ROUND(VLOOKUP($B13,Test!$A$6:$K$58,10),0)/1000</f>
        <v>0</v>
      </c>
      <c r="BM13" s="380"/>
      <c r="BN13" s="415"/>
      <c r="BO13" s="415"/>
      <c r="BP13" s="380"/>
      <c r="BQ13" s="380"/>
      <c r="BR13" s="415"/>
      <c r="BS13" s="380"/>
      <c r="BT13" s="380"/>
      <c r="BU13" s="380"/>
      <c r="BV13" s="380"/>
      <c r="BW13" s="380"/>
      <c r="BX13" s="380"/>
      <c r="BY13" s="380"/>
      <c r="BZ13" s="380"/>
      <c r="CA13" s="380"/>
    </row>
    <row r="14" spans="1:83" s="383" customFormat="1" ht="33" customHeight="1">
      <c r="A14" s="388">
        <f t="shared" si="3"/>
        <v>8</v>
      </c>
      <c r="B14" s="384">
        <v>51307</v>
      </c>
      <c r="C14" s="536" t="s">
        <v>7</v>
      </c>
      <c r="D14" s="697" t="s">
        <v>258</v>
      </c>
      <c r="E14" s="672">
        <f>'[2]Trim-H-Sanwa'!D14</f>
        <v>5000</v>
      </c>
      <c r="F14" s="673"/>
      <c r="G14" s="675">
        <f t="shared" si="4"/>
        <v>5000</v>
      </c>
      <c r="H14" s="673">
        <f>'[2]Trim-H-Sanwa'!G14</f>
        <v>0</v>
      </c>
      <c r="I14" s="673"/>
      <c r="J14" s="675">
        <f t="shared" si="5"/>
        <v>0</v>
      </c>
      <c r="K14" s="673">
        <f>'[2]Trim-H-Sanwa'!J14</f>
        <v>5000</v>
      </c>
      <c r="L14" s="673"/>
      <c r="M14" s="773">
        <f t="shared" si="6"/>
        <v>5000</v>
      </c>
      <c r="N14" s="688">
        <f t="shared" si="7"/>
        <v>10000</v>
      </c>
      <c r="O14" s="689">
        <f t="shared" si="7"/>
        <v>0</v>
      </c>
      <c r="P14" s="690">
        <f t="shared" si="8"/>
        <v>10000</v>
      </c>
      <c r="Q14" s="673">
        <f>'[2]Trim-H-Sanwa'!M14</f>
        <v>0</v>
      </c>
      <c r="R14" s="673"/>
      <c r="S14" s="675">
        <f t="shared" si="9"/>
        <v>0</v>
      </c>
      <c r="T14" s="673">
        <f>'[2]Trim-H-Sanwa'!P14</f>
        <v>5000</v>
      </c>
      <c r="U14" s="673"/>
      <c r="V14" s="675">
        <f t="shared" si="10"/>
        <v>5000</v>
      </c>
      <c r="W14" s="673">
        <f>'[2]Trim-H-Sanwa'!S14</f>
        <v>0</v>
      </c>
      <c r="X14" s="673"/>
      <c r="Y14" s="773">
        <f t="shared" si="11"/>
        <v>0</v>
      </c>
      <c r="Z14" s="688">
        <f t="shared" si="12"/>
        <v>5000</v>
      </c>
      <c r="AA14" s="701">
        <f t="shared" si="12"/>
        <v>0</v>
      </c>
      <c r="AB14" s="690">
        <f t="shared" si="13"/>
        <v>5000</v>
      </c>
      <c r="AC14" s="779">
        <f t="shared" si="0"/>
        <v>15000</v>
      </c>
      <c r="AD14" s="776">
        <f t="shared" si="0"/>
        <v>0</v>
      </c>
      <c r="AE14" s="777">
        <f t="shared" si="14"/>
        <v>15000</v>
      </c>
      <c r="AF14" s="672">
        <f>'[2]Trim-H-Sanwa'!Y14</f>
        <v>5000</v>
      </c>
      <c r="AG14" s="673"/>
      <c r="AH14" s="674">
        <f t="shared" si="15"/>
        <v>5000</v>
      </c>
      <c r="AI14" s="673">
        <f>'[2]Trim-H-Sanwa'!AB14</f>
        <v>0</v>
      </c>
      <c r="AJ14" s="673"/>
      <c r="AK14" s="675">
        <f t="shared" si="16"/>
        <v>0</v>
      </c>
      <c r="AL14" s="673">
        <f>'[2]Trim-H-Sanwa'!AE14</f>
        <v>5000</v>
      </c>
      <c r="AM14" s="673"/>
      <c r="AN14" s="675">
        <f t="shared" si="17"/>
        <v>5000</v>
      </c>
      <c r="AO14" s="688">
        <f t="shared" si="18"/>
        <v>10000</v>
      </c>
      <c r="AP14" s="689">
        <f t="shared" si="18"/>
        <v>0</v>
      </c>
      <c r="AQ14" s="690">
        <f t="shared" si="19"/>
        <v>10000</v>
      </c>
      <c r="AR14" s="673">
        <f>'[2]Trim-H-Sanwa'!AH14</f>
        <v>0</v>
      </c>
      <c r="AS14" s="673"/>
      <c r="AT14" s="674">
        <f t="shared" si="20"/>
        <v>0</v>
      </c>
      <c r="AU14" s="673">
        <f>'[2]Trim-H-Sanwa'!AK14</f>
        <v>5000</v>
      </c>
      <c r="AV14" s="673"/>
      <c r="AW14" s="675">
        <f t="shared" si="21"/>
        <v>5000</v>
      </c>
      <c r="AX14" s="673">
        <f>'[2]Trim-H-Sanwa'!AN14</f>
        <v>0</v>
      </c>
      <c r="AY14" s="673"/>
      <c r="AZ14" s="773">
        <f t="shared" si="22"/>
        <v>0</v>
      </c>
      <c r="BA14" s="688">
        <f t="shared" si="23"/>
        <v>5000</v>
      </c>
      <c r="BB14" s="701">
        <f t="shared" si="23"/>
        <v>0</v>
      </c>
      <c r="BC14" s="706">
        <f t="shared" si="24"/>
        <v>5000</v>
      </c>
      <c r="BD14" s="711">
        <f t="shared" si="1"/>
        <v>15000</v>
      </c>
      <c r="BE14" s="715">
        <f t="shared" si="2"/>
        <v>0</v>
      </c>
      <c r="BF14" s="716">
        <f t="shared" si="25"/>
        <v>15000</v>
      </c>
      <c r="BG14" s="717">
        <f t="shared" si="26"/>
        <v>30000</v>
      </c>
      <c r="BH14" s="673">
        <f t="shared" si="27"/>
        <v>0</v>
      </c>
      <c r="BI14" s="677">
        <f t="shared" si="28"/>
        <v>30000</v>
      </c>
      <c r="BJ14" s="541"/>
      <c r="BK14" s="380"/>
      <c r="BL14" s="374">
        <f>ROUND(VLOOKUP($B14,Test!$A$6:$K$58,10),0)/1000</f>
        <v>0</v>
      </c>
      <c r="BM14" s="380"/>
      <c r="BN14" s="415"/>
      <c r="BO14" s="415"/>
      <c r="BP14" s="380"/>
      <c r="BQ14" s="380"/>
      <c r="BR14" s="415"/>
      <c r="BS14" s="380"/>
      <c r="BT14" s="380"/>
      <c r="BU14" s="380"/>
      <c r="BV14" s="380"/>
      <c r="BW14" s="380"/>
      <c r="BX14" s="380"/>
      <c r="BY14" s="380"/>
      <c r="BZ14" s="380"/>
      <c r="CA14" s="380"/>
    </row>
    <row r="15" spans="1:83" s="383" customFormat="1" ht="33" customHeight="1">
      <c r="A15" s="388">
        <f t="shared" si="3"/>
        <v>9</v>
      </c>
      <c r="B15" s="384">
        <v>51308</v>
      </c>
      <c r="C15" s="536" t="s">
        <v>8</v>
      </c>
      <c r="D15" s="697" t="s">
        <v>259</v>
      </c>
      <c r="E15" s="672">
        <f>'[2]Trim-H-Sanwa'!D15</f>
        <v>0</v>
      </c>
      <c r="F15" s="673"/>
      <c r="G15" s="675">
        <f t="shared" si="4"/>
        <v>0</v>
      </c>
      <c r="H15" s="673">
        <f>'[2]Trim-H-Sanwa'!G15</f>
        <v>0</v>
      </c>
      <c r="I15" s="673"/>
      <c r="J15" s="675">
        <f t="shared" si="5"/>
        <v>0</v>
      </c>
      <c r="K15" s="673">
        <f>'[2]Trim-H-Sanwa'!J15</f>
        <v>0</v>
      </c>
      <c r="L15" s="673"/>
      <c r="M15" s="773">
        <f t="shared" si="6"/>
        <v>0</v>
      </c>
      <c r="N15" s="688">
        <f t="shared" si="7"/>
        <v>0</v>
      </c>
      <c r="O15" s="689">
        <f t="shared" si="7"/>
        <v>0</v>
      </c>
      <c r="P15" s="690">
        <f t="shared" si="8"/>
        <v>0</v>
      </c>
      <c r="Q15" s="673">
        <f>'[2]Trim-H-Sanwa'!M15</f>
        <v>0</v>
      </c>
      <c r="R15" s="673"/>
      <c r="S15" s="675">
        <f t="shared" si="9"/>
        <v>0</v>
      </c>
      <c r="T15" s="673">
        <f>'[2]Trim-H-Sanwa'!P15</f>
        <v>0</v>
      </c>
      <c r="U15" s="673"/>
      <c r="V15" s="675">
        <f t="shared" si="10"/>
        <v>0</v>
      </c>
      <c r="W15" s="673">
        <f>'[2]Trim-H-Sanwa'!S15</f>
        <v>0</v>
      </c>
      <c r="X15" s="673"/>
      <c r="Y15" s="773">
        <f t="shared" si="11"/>
        <v>0</v>
      </c>
      <c r="Z15" s="688">
        <f t="shared" si="12"/>
        <v>0</v>
      </c>
      <c r="AA15" s="701">
        <f t="shared" si="12"/>
        <v>0</v>
      </c>
      <c r="AB15" s="690">
        <f t="shared" si="13"/>
        <v>0</v>
      </c>
      <c r="AC15" s="779">
        <f t="shared" si="0"/>
        <v>0</v>
      </c>
      <c r="AD15" s="776">
        <f t="shared" si="0"/>
        <v>0</v>
      </c>
      <c r="AE15" s="777">
        <f t="shared" si="14"/>
        <v>0</v>
      </c>
      <c r="AF15" s="672">
        <f>'[2]Trim-H-Sanwa'!Y15</f>
        <v>0</v>
      </c>
      <c r="AG15" s="673"/>
      <c r="AH15" s="674">
        <f t="shared" si="15"/>
        <v>0</v>
      </c>
      <c r="AI15" s="673">
        <f>'[2]Trim-H-Sanwa'!AB15</f>
        <v>0</v>
      </c>
      <c r="AJ15" s="673"/>
      <c r="AK15" s="675">
        <f t="shared" si="16"/>
        <v>0</v>
      </c>
      <c r="AL15" s="673">
        <f>'[2]Trim-H-Sanwa'!AE15</f>
        <v>0</v>
      </c>
      <c r="AM15" s="673"/>
      <c r="AN15" s="675">
        <f t="shared" si="17"/>
        <v>0</v>
      </c>
      <c r="AO15" s="688">
        <f t="shared" si="18"/>
        <v>0</v>
      </c>
      <c r="AP15" s="689">
        <f t="shared" si="18"/>
        <v>0</v>
      </c>
      <c r="AQ15" s="690">
        <f t="shared" si="19"/>
        <v>0</v>
      </c>
      <c r="AR15" s="673">
        <f>'[2]Trim-H-Sanwa'!AH15</f>
        <v>0</v>
      </c>
      <c r="AS15" s="673"/>
      <c r="AT15" s="674">
        <f t="shared" si="20"/>
        <v>0</v>
      </c>
      <c r="AU15" s="673">
        <f>'[2]Trim-H-Sanwa'!AK15</f>
        <v>0</v>
      </c>
      <c r="AV15" s="673"/>
      <c r="AW15" s="675">
        <f t="shared" si="21"/>
        <v>0</v>
      </c>
      <c r="AX15" s="673">
        <f>'[2]Trim-H-Sanwa'!AN15</f>
        <v>0</v>
      </c>
      <c r="AY15" s="673"/>
      <c r="AZ15" s="773">
        <f t="shared" si="22"/>
        <v>0</v>
      </c>
      <c r="BA15" s="688">
        <f t="shared" si="23"/>
        <v>0</v>
      </c>
      <c r="BB15" s="701">
        <f t="shared" si="23"/>
        <v>0</v>
      </c>
      <c r="BC15" s="706">
        <f t="shared" si="24"/>
        <v>0</v>
      </c>
      <c r="BD15" s="711">
        <f t="shared" si="1"/>
        <v>0</v>
      </c>
      <c r="BE15" s="715">
        <f t="shared" si="2"/>
        <v>0</v>
      </c>
      <c r="BF15" s="716">
        <f t="shared" si="25"/>
        <v>0</v>
      </c>
      <c r="BG15" s="717">
        <f t="shared" si="26"/>
        <v>0</v>
      </c>
      <c r="BH15" s="673">
        <f t="shared" si="27"/>
        <v>0</v>
      </c>
      <c r="BI15" s="677">
        <f t="shared" si="28"/>
        <v>0</v>
      </c>
      <c r="BJ15" s="541"/>
      <c r="BK15" s="380"/>
      <c r="BL15" s="374">
        <f>ROUND(VLOOKUP($B15,Test!$A$6:$K$58,10),0)/1000</f>
        <v>0</v>
      </c>
      <c r="BM15" s="380"/>
      <c r="BN15" s="415"/>
      <c r="BO15" s="415"/>
      <c r="BP15" s="380"/>
      <c r="BQ15" s="380"/>
      <c r="BR15" s="415"/>
      <c r="BS15" s="380"/>
      <c r="BT15" s="380"/>
      <c r="BU15" s="380"/>
      <c r="BV15" s="380"/>
      <c r="BW15" s="380"/>
      <c r="BX15" s="380"/>
      <c r="BY15" s="380"/>
      <c r="BZ15" s="380"/>
      <c r="CA15" s="380"/>
    </row>
    <row r="16" spans="1:83" s="383" customFormat="1" ht="33" customHeight="1">
      <c r="A16" s="388">
        <f t="shared" si="3"/>
        <v>10</v>
      </c>
      <c r="B16" s="384">
        <v>51309</v>
      </c>
      <c r="C16" s="536" t="s">
        <v>9</v>
      </c>
      <c r="D16" s="697" t="s">
        <v>260</v>
      </c>
      <c r="E16" s="672">
        <f>'[2]Trim-H-Sanwa'!D16</f>
        <v>0</v>
      </c>
      <c r="F16" s="673"/>
      <c r="G16" s="675">
        <f t="shared" si="4"/>
        <v>0</v>
      </c>
      <c r="H16" s="673">
        <f>'[2]Trim-H-Sanwa'!G16</f>
        <v>0</v>
      </c>
      <c r="I16" s="673"/>
      <c r="J16" s="675">
        <f t="shared" si="5"/>
        <v>0</v>
      </c>
      <c r="K16" s="673">
        <f>'[2]Trim-H-Sanwa'!J16</f>
        <v>0</v>
      </c>
      <c r="L16" s="673"/>
      <c r="M16" s="773">
        <f t="shared" si="6"/>
        <v>0</v>
      </c>
      <c r="N16" s="688">
        <f t="shared" si="7"/>
        <v>0</v>
      </c>
      <c r="O16" s="689">
        <f t="shared" si="7"/>
        <v>0</v>
      </c>
      <c r="P16" s="690">
        <f t="shared" si="8"/>
        <v>0</v>
      </c>
      <c r="Q16" s="673">
        <f>'[2]Trim-H-Sanwa'!M16</f>
        <v>0</v>
      </c>
      <c r="R16" s="673"/>
      <c r="S16" s="675">
        <f t="shared" si="9"/>
        <v>0</v>
      </c>
      <c r="T16" s="673">
        <f>'[2]Trim-H-Sanwa'!P16</f>
        <v>0</v>
      </c>
      <c r="U16" s="673"/>
      <c r="V16" s="675">
        <f t="shared" si="10"/>
        <v>0</v>
      </c>
      <c r="W16" s="673">
        <f>'[2]Trim-H-Sanwa'!S16</f>
        <v>0</v>
      </c>
      <c r="X16" s="673"/>
      <c r="Y16" s="773">
        <f t="shared" si="11"/>
        <v>0</v>
      </c>
      <c r="Z16" s="688">
        <f t="shared" si="12"/>
        <v>0</v>
      </c>
      <c r="AA16" s="701">
        <f t="shared" si="12"/>
        <v>0</v>
      </c>
      <c r="AB16" s="690">
        <f t="shared" si="13"/>
        <v>0</v>
      </c>
      <c r="AC16" s="779">
        <f t="shared" si="0"/>
        <v>0</v>
      </c>
      <c r="AD16" s="776">
        <f t="shared" si="0"/>
        <v>0</v>
      </c>
      <c r="AE16" s="777">
        <f t="shared" si="14"/>
        <v>0</v>
      </c>
      <c r="AF16" s="672">
        <f>'[2]Trim-H-Sanwa'!Y16</f>
        <v>0</v>
      </c>
      <c r="AG16" s="673"/>
      <c r="AH16" s="674">
        <f t="shared" si="15"/>
        <v>0</v>
      </c>
      <c r="AI16" s="673">
        <f>'[2]Trim-H-Sanwa'!AB16</f>
        <v>0</v>
      </c>
      <c r="AJ16" s="673"/>
      <c r="AK16" s="675">
        <f t="shared" si="16"/>
        <v>0</v>
      </c>
      <c r="AL16" s="673">
        <f>'[2]Trim-H-Sanwa'!AE16</f>
        <v>0</v>
      </c>
      <c r="AM16" s="673"/>
      <c r="AN16" s="675">
        <f t="shared" si="17"/>
        <v>0</v>
      </c>
      <c r="AO16" s="688">
        <f t="shared" si="18"/>
        <v>0</v>
      </c>
      <c r="AP16" s="689">
        <f t="shared" si="18"/>
        <v>0</v>
      </c>
      <c r="AQ16" s="690">
        <f t="shared" si="19"/>
        <v>0</v>
      </c>
      <c r="AR16" s="673">
        <f>'[2]Trim-H-Sanwa'!AH16</f>
        <v>0</v>
      </c>
      <c r="AS16" s="673"/>
      <c r="AT16" s="674">
        <f t="shared" si="20"/>
        <v>0</v>
      </c>
      <c r="AU16" s="673">
        <f>'[2]Trim-H-Sanwa'!AK16</f>
        <v>0</v>
      </c>
      <c r="AV16" s="673"/>
      <c r="AW16" s="675">
        <f t="shared" si="21"/>
        <v>0</v>
      </c>
      <c r="AX16" s="673">
        <f>'[2]Trim-H-Sanwa'!AN16</f>
        <v>0</v>
      </c>
      <c r="AY16" s="673"/>
      <c r="AZ16" s="773">
        <f t="shared" si="22"/>
        <v>0</v>
      </c>
      <c r="BA16" s="688">
        <f t="shared" si="23"/>
        <v>0</v>
      </c>
      <c r="BB16" s="701">
        <f t="shared" si="23"/>
        <v>0</v>
      </c>
      <c r="BC16" s="706">
        <f t="shared" si="24"/>
        <v>0</v>
      </c>
      <c r="BD16" s="711">
        <f t="shared" si="1"/>
        <v>0</v>
      </c>
      <c r="BE16" s="715">
        <f t="shared" si="2"/>
        <v>0</v>
      </c>
      <c r="BF16" s="716">
        <f t="shared" si="25"/>
        <v>0</v>
      </c>
      <c r="BG16" s="717">
        <f t="shared" si="26"/>
        <v>0</v>
      </c>
      <c r="BH16" s="673">
        <f t="shared" si="27"/>
        <v>0</v>
      </c>
      <c r="BI16" s="677">
        <f t="shared" si="28"/>
        <v>0</v>
      </c>
      <c r="BJ16" s="541"/>
      <c r="BK16" s="380"/>
      <c r="BL16" s="374">
        <f>ROUND(VLOOKUP($B16,Test!$A$6:$K$58,10),0)/1000</f>
        <v>0</v>
      </c>
      <c r="BM16" s="380"/>
      <c r="BN16" s="415"/>
      <c r="BO16" s="415"/>
      <c r="BP16" s="380"/>
      <c r="BQ16" s="380"/>
      <c r="BR16" s="415"/>
      <c r="BS16" s="380"/>
      <c r="BT16" s="380"/>
      <c r="BU16" s="380"/>
      <c r="BV16" s="380"/>
      <c r="BW16" s="380"/>
      <c r="BX16" s="380"/>
      <c r="BY16" s="380"/>
      <c r="BZ16" s="380"/>
      <c r="CA16" s="380"/>
    </row>
    <row r="17" spans="1:81" s="383" customFormat="1" ht="33" customHeight="1">
      <c r="A17" s="388">
        <f t="shared" si="3"/>
        <v>11</v>
      </c>
      <c r="B17" s="384">
        <v>51310</v>
      </c>
      <c r="C17" s="536" t="s">
        <v>10</v>
      </c>
      <c r="D17" s="697" t="s">
        <v>261</v>
      </c>
      <c r="E17" s="672">
        <f>'[2]Trim-H-Sanwa'!D17</f>
        <v>0</v>
      </c>
      <c r="F17" s="673"/>
      <c r="G17" s="675">
        <f t="shared" si="4"/>
        <v>0</v>
      </c>
      <c r="H17" s="673">
        <f>'[2]Trim-H-Sanwa'!G17</f>
        <v>0</v>
      </c>
      <c r="I17" s="673"/>
      <c r="J17" s="675">
        <f t="shared" si="5"/>
        <v>0</v>
      </c>
      <c r="K17" s="673">
        <f>'[2]Trim-H-Sanwa'!J17</f>
        <v>0</v>
      </c>
      <c r="L17" s="673"/>
      <c r="M17" s="773">
        <f t="shared" si="6"/>
        <v>0</v>
      </c>
      <c r="N17" s="688">
        <f t="shared" si="7"/>
        <v>0</v>
      </c>
      <c r="O17" s="689">
        <f t="shared" si="7"/>
        <v>0</v>
      </c>
      <c r="P17" s="690">
        <f t="shared" si="8"/>
        <v>0</v>
      </c>
      <c r="Q17" s="673">
        <f>'[2]Trim-H-Sanwa'!M17</f>
        <v>0</v>
      </c>
      <c r="R17" s="673"/>
      <c r="S17" s="675">
        <f t="shared" si="9"/>
        <v>0</v>
      </c>
      <c r="T17" s="673">
        <f>'[2]Trim-H-Sanwa'!P17</f>
        <v>0</v>
      </c>
      <c r="U17" s="673"/>
      <c r="V17" s="675">
        <f t="shared" si="10"/>
        <v>0</v>
      </c>
      <c r="W17" s="673">
        <f>'[2]Trim-H-Sanwa'!S17</f>
        <v>0</v>
      </c>
      <c r="X17" s="673"/>
      <c r="Y17" s="773">
        <f t="shared" si="11"/>
        <v>0</v>
      </c>
      <c r="Z17" s="688">
        <f t="shared" si="12"/>
        <v>0</v>
      </c>
      <c r="AA17" s="701">
        <f t="shared" si="12"/>
        <v>0</v>
      </c>
      <c r="AB17" s="690">
        <f t="shared" si="13"/>
        <v>0</v>
      </c>
      <c r="AC17" s="779">
        <f t="shared" si="0"/>
        <v>0</v>
      </c>
      <c r="AD17" s="776">
        <f t="shared" si="0"/>
        <v>0</v>
      </c>
      <c r="AE17" s="777">
        <f t="shared" si="14"/>
        <v>0</v>
      </c>
      <c r="AF17" s="672">
        <f>'[2]Trim-H-Sanwa'!Y17</f>
        <v>0</v>
      </c>
      <c r="AG17" s="673"/>
      <c r="AH17" s="674">
        <f t="shared" si="15"/>
        <v>0</v>
      </c>
      <c r="AI17" s="673">
        <f>'[2]Trim-H-Sanwa'!AB17</f>
        <v>0</v>
      </c>
      <c r="AJ17" s="673"/>
      <c r="AK17" s="675">
        <f t="shared" si="16"/>
        <v>0</v>
      </c>
      <c r="AL17" s="673">
        <f>'[2]Trim-H-Sanwa'!AE17</f>
        <v>0</v>
      </c>
      <c r="AM17" s="673"/>
      <c r="AN17" s="675">
        <f t="shared" si="17"/>
        <v>0</v>
      </c>
      <c r="AO17" s="688">
        <f t="shared" si="18"/>
        <v>0</v>
      </c>
      <c r="AP17" s="689">
        <f t="shared" si="18"/>
        <v>0</v>
      </c>
      <c r="AQ17" s="690">
        <f t="shared" si="19"/>
        <v>0</v>
      </c>
      <c r="AR17" s="673">
        <f>'[2]Trim-H-Sanwa'!AH17</f>
        <v>0</v>
      </c>
      <c r="AS17" s="673"/>
      <c r="AT17" s="674">
        <f t="shared" si="20"/>
        <v>0</v>
      </c>
      <c r="AU17" s="673">
        <f>'[2]Trim-H-Sanwa'!AK17</f>
        <v>0</v>
      </c>
      <c r="AV17" s="673"/>
      <c r="AW17" s="675">
        <f t="shared" si="21"/>
        <v>0</v>
      </c>
      <c r="AX17" s="673">
        <f>'[2]Trim-H-Sanwa'!AN17</f>
        <v>0</v>
      </c>
      <c r="AY17" s="673"/>
      <c r="AZ17" s="773">
        <f t="shared" si="22"/>
        <v>0</v>
      </c>
      <c r="BA17" s="688">
        <f t="shared" si="23"/>
        <v>0</v>
      </c>
      <c r="BB17" s="701">
        <f t="shared" si="23"/>
        <v>0</v>
      </c>
      <c r="BC17" s="706">
        <f t="shared" si="24"/>
        <v>0</v>
      </c>
      <c r="BD17" s="711">
        <f t="shared" si="1"/>
        <v>0</v>
      </c>
      <c r="BE17" s="715">
        <f t="shared" si="2"/>
        <v>0</v>
      </c>
      <c r="BF17" s="716">
        <f t="shared" si="25"/>
        <v>0</v>
      </c>
      <c r="BG17" s="717">
        <f t="shared" si="26"/>
        <v>0</v>
      </c>
      <c r="BH17" s="673">
        <f t="shared" si="27"/>
        <v>0</v>
      </c>
      <c r="BI17" s="677">
        <f t="shared" si="28"/>
        <v>0</v>
      </c>
      <c r="BJ17" s="541"/>
      <c r="BK17" s="380"/>
      <c r="BL17" s="374">
        <f>ROUND(VLOOKUP($B17,Test!$A$6:$K$58,10),0)/1000</f>
        <v>0</v>
      </c>
      <c r="BM17" s="380"/>
      <c r="BN17" s="415"/>
      <c r="BO17" s="415"/>
      <c r="BP17" s="380"/>
      <c r="BQ17" s="380"/>
      <c r="BR17" s="415"/>
      <c r="BS17" s="380"/>
      <c r="BT17" s="380"/>
      <c r="BU17" s="380"/>
      <c r="BV17" s="380"/>
      <c r="BW17" s="380"/>
      <c r="BX17" s="380"/>
      <c r="BY17" s="380"/>
      <c r="BZ17" s="380"/>
      <c r="CA17" s="380"/>
    </row>
    <row r="18" spans="1:81" s="383" customFormat="1" ht="33" customHeight="1">
      <c r="A18" s="388">
        <f t="shared" si="3"/>
        <v>12</v>
      </c>
      <c r="B18" s="384">
        <v>51311</v>
      </c>
      <c r="C18" s="536" t="s">
        <v>41</v>
      </c>
      <c r="D18" s="697" t="s">
        <v>262</v>
      </c>
      <c r="E18" s="672">
        <f>'[2]Trim-H-Sanwa'!D18</f>
        <v>0</v>
      </c>
      <c r="F18" s="673"/>
      <c r="G18" s="675">
        <f t="shared" si="4"/>
        <v>0</v>
      </c>
      <c r="H18" s="673">
        <f>'[2]Trim-H-Sanwa'!G18</f>
        <v>0</v>
      </c>
      <c r="I18" s="673"/>
      <c r="J18" s="675">
        <f t="shared" si="5"/>
        <v>0</v>
      </c>
      <c r="K18" s="673">
        <f>'[2]Trim-H-Sanwa'!J18</f>
        <v>0</v>
      </c>
      <c r="L18" s="673"/>
      <c r="M18" s="773">
        <f t="shared" si="6"/>
        <v>0</v>
      </c>
      <c r="N18" s="688">
        <f t="shared" si="7"/>
        <v>0</v>
      </c>
      <c r="O18" s="689">
        <f t="shared" si="7"/>
        <v>0</v>
      </c>
      <c r="P18" s="690">
        <f t="shared" si="8"/>
        <v>0</v>
      </c>
      <c r="Q18" s="673">
        <f>'[2]Trim-H-Sanwa'!M18</f>
        <v>0</v>
      </c>
      <c r="R18" s="673"/>
      <c r="S18" s="675">
        <f t="shared" si="9"/>
        <v>0</v>
      </c>
      <c r="T18" s="673">
        <f>'[2]Trim-H-Sanwa'!P18</f>
        <v>0</v>
      </c>
      <c r="U18" s="673"/>
      <c r="V18" s="675">
        <f t="shared" si="10"/>
        <v>0</v>
      </c>
      <c r="W18" s="673">
        <f>'[2]Trim-H-Sanwa'!S18</f>
        <v>0</v>
      </c>
      <c r="X18" s="673"/>
      <c r="Y18" s="773">
        <f t="shared" si="11"/>
        <v>0</v>
      </c>
      <c r="Z18" s="688">
        <f t="shared" si="12"/>
        <v>0</v>
      </c>
      <c r="AA18" s="701">
        <f t="shared" si="12"/>
        <v>0</v>
      </c>
      <c r="AB18" s="690">
        <f t="shared" si="13"/>
        <v>0</v>
      </c>
      <c r="AC18" s="779">
        <f t="shared" si="0"/>
        <v>0</v>
      </c>
      <c r="AD18" s="776">
        <f t="shared" si="0"/>
        <v>0</v>
      </c>
      <c r="AE18" s="777">
        <f t="shared" si="14"/>
        <v>0</v>
      </c>
      <c r="AF18" s="672">
        <f>'[2]Trim-H-Sanwa'!Y18</f>
        <v>0</v>
      </c>
      <c r="AG18" s="673"/>
      <c r="AH18" s="674">
        <f t="shared" si="15"/>
        <v>0</v>
      </c>
      <c r="AI18" s="673">
        <f>'[2]Trim-H-Sanwa'!AB18</f>
        <v>0</v>
      </c>
      <c r="AJ18" s="673"/>
      <c r="AK18" s="675">
        <f t="shared" si="16"/>
        <v>0</v>
      </c>
      <c r="AL18" s="673">
        <f>'[2]Trim-H-Sanwa'!AE18</f>
        <v>0</v>
      </c>
      <c r="AM18" s="673"/>
      <c r="AN18" s="675">
        <f t="shared" si="17"/>
        <v>0</v>
      </c>
      <c r="AO18" s="688">
        <f t="shared" si="18"/>
        <v>0</v>
      </c>
      <c r="AP18" s="689">
        <f t="shared" si="18"/>
        <v>0</v>
      </c>
      <c r="AQ18" s="690">
        <f t="shared" si="19"/>
        <v>0</v>
      </c>
      <c r="AR18" s="673">
        <f>'[2]Trim-H-Sanwa'!AH18</f>
        <v>0</v>
      </c>
      <c r="AS18" s="673"/>
      <c r="AT18" s="674">
        <f t="shared" si="20"/>
        <v>0</v>
      </c>
      <c r="AU18" s="673">
        <f>'[2]Trim-H-Sanwa'!AK18</f>
        <v>0</v>
      </c>
      <c r="AV18" s="673"/>
      <c r="AW18" s="675">
        <f t="shared" si="21"/>
        <v>0</v>
      </c>
      <c r="AX18" s="673">
        <f>'[2]Trim-H-Sanwa'!AN18</f>
        <v>0</v>
      </c>
      <c r="AY18" s="673"/>
      <c r="AZ18" s="773">
        <f t="shared" si="22"/>
        <v>0</v>
      </c>
      <c r="BA18" s="688">
        <f t="shared" si="23"/>
        <v>0</v>
      </c>
      <c r="BB18" s="701">
        <f t="shared" si="23"/>
        <v>0</v>
      </c>
      <c r="BC18" s="706">
        <f t="shared" si="24"/>
        <v>0</v>
      </c>
      <c r="BD18" s="711">
        <f t="shared" si="1"/>
        <v>0</v>
      </c>
      <c r="BE18" s="715">
        <f t="shared" si="2"/>
        <v>0</v>
      </c>
      <c r="BF18" s="716">
        <f t="shared" si="25"/>
        <v>0</v>
      </c>
      <c r="BG18" s="717">
        <f t="shared" si="26"/>
        <v>0</v>
      </c>
      <c r="BH18" s="673">
        <f t="shared" si="27"/>
        <v>0</v>
      </c>
      <c r="BI18" s="677">
        <f t="shared" si="28"/>
        <v>0</v>
      </c>
      <c r="BJ18" s="541"/>
      <c r="BK18" s="380"/>
      <c r="BL18" s="374">
        <f>ROUND(VLOOKUP($B18,Test!$A$6:$K$58,10),0)/1000</f>
        <v>0</v>
      </c>
      <c r="BM18" s="380"/>
      <c r="BN18" s="415"/>
      <c r="BO18" s="415"/>
      <c r="BP18" s="380"/>
      <c r="BQ18" s="380"/>
      <c r="BR18" s="415"/>
      <c r="BS18" s="380"/>
      <c r="BT18" s="380"/>
      <c r="BU18" s="380"/>
      <c r="BV18" s="380"/>
      <c r="BW18" s="380"/>
      <c r="BX18" s="380"/>
      <c r="BY18" s="380"/>
      <c r="BZ18" s="380"/>
      <c r="CA18" s="380"/>
    </row>
    <row r="19" spans="1:81" s="383" customFormat="1" ht="33" customHeight="1">
      <c r="A19" s="388">
        <f t="shared" si="3"/>
        <v>13</v>
      </c>
      <c r="B19" s="384">
        <v>51312</v>
      </c>
      <c r="C19" s="536" t="s">
        <v>62</v>
      </c>
      <c r="D19" s="698" t="s">
        <v>263</v>
      </c>
      <c r="E19" s="672">
        <f>'[2]Trim-H-Sanwa'!D19</f>
        <v>0</v>
      </c>
      <c r="F19" s="673"/>
      <c r="G19" s="675">
        <f t="shared" si="4"/>
        <v>0</v>
      </c>
      <c r="H19" s="673">
        <f>'[2]Trim-H-Sanwa'!G19</f>
        <v>0</v>
      </c>
      <c r="I19" s="673"/>
      <c r="J19" s="675">
        <f t="shared" si="5"/>
        <v>0</v>
      </c>
      <c r="K19" s="673">
        <f>'[2]Trim-H-Sanwa'!J19</f>
        <v>0</v>
      </c>
      <c r="L19" s="673"/>
      <c r="M19" s="773">
        <f t="shared" si="6"/>
        <v>0</v>
      </c>
      <c r="N19" s="688">
        <f t="shared" si="7"/>
        <v>0</v>
      </c>
      <c r="O19" s="689">
        <f t="shared" si="7"/>
        <v>0</v>
      </c>
      <c r="P19" s="690">
        <f t="shared" si="8"/>
        <v>0</v>
      </c>
      <c r="Q19" s="673">
        <f>'[2]Trim-H-Sanwa'!M19</f>
        <v>0</v>
      </c>
      <c r="R19" s="673"/>
      <c r="S19" s="675">
        <f t="shared" si="9"/>
        <v>0</v>
      </c>
      <c r="T19" s="673">
        <f>'[2]Trim-H-Sanwa'!P19</f>
        <v>0</v>
      </c>
      <c r="U19" s="673"/>
      <c r="V19" s="675">
        <f t="shared" si="10"/>
        <v>0</v>
      </c>
      <c r="W19" s="673">
        <f>'[2]Trim-H-Sanwa'!S19</f>
        <v>0</v>
      </c>
      <c r="X19" s="673"/>
      <c r="Y19" s="773">
        <f t="shared" si="11"/>
        <v>0</v>
      </c>
      <c r="Z19" s="688">
        <f t="shared" si="12"/>
        <v>0</v>
      </c>
      <c r="AA19" s="701">
        <f t="shared" si="12"/>
        <v>0</v>
      </c>
      <c r="AB19" s="690">
        <f t="shared" si="13"/>
        <v>0</v>
      </c>
      <c r="AC19" s="779">
        <f t="shared" si="0"/>
        <v>0</v>
      </c>
      <c r="AD19" s="776">
        <f t="shared" si="0"/>
        <v>0</v>
      </c>
      <c r="AE19" s="777">
        <f t="shared" si="14"/>
        <v>0</v>
      </c>
      <c r="AF19" s="672">
        <f>'[2]Trim-H-Sanwa'!Y19</f>
        <v>0</v>
      </c>
      <c r="AG19" s="673"/>
      <c r="AH19" s="674">
        <f t="shared" si="15"/>
        <v>0</v>
      </c>
      <c r="AI19" s="673">
        <f>'[2]Trim-H-Sanwa'!AB19</f>
        <v>0</v>
      </c>
      <c r="AJ19" s="673"/>
      <c r="AK19" s="675">
        <f t="shared" si="16"/>
        <v>0</v>
      </c>
      <c r="AL19" s="673">
        <f>'[2]Trim-H-Sanwa'!AE19</f>
        <v>0</v>
      </c>
      <c r="AM19" s="673"/>
      <c r="AN19" s="675">
        <f t="shared" si="17"/>
        <v>0</v>
      </c>
      <c r="AO19" s="688">
        <f t="shared" si="18"/>
        <v>0</v>
      </c>
      <c r="AP19" s="689">
        <f t="shared" si="18"/>
        <v>0</v>
      </c>
      <c r="AQ19" s="690">
        <f t="shared" si="19"/>
        <v>0</v>
      </c>
      <c r="AR19" s="673">
        <f>'[2]Trim-H-Sanwa'!AH19</f>
        <v>0</v>
      </c>
      <c r="AS19" s="673"/>
      <c r="AT19" s="674">
        <f t="shared" si="20"/>
        <v>0</v>
      </c>
      <c r="AU19" s="673">
        <f>'[2]Trim-H-Sanwa'!AK19</f>
        <v>0</v>
      </c>
      <c r="AV19" s="673"/>
      <c r="AW19" s="675">
        <f t="shared" si="21"/>
        <v>0</v>
      </c>
      <c r="AX19" s="673">
        <f>'[2]Trim-H-Sanwa'!AN19</f>
        <v>0</v>
      </c>
      <c r="AY19" s="673"/>
      <c r="AZ19" s="773">
        <f t="shared" si="22"/>
        <v>0</v>
      </c>
      <c r="BA19" s="688">
        <f t="shared" si="23"/>
        <v>0</v>
      </c>
      <c r="BB19" s="701">
        <f t="shared" si="23"/>
        <v>0</v>
      </c>
      <c r="BC19" s="706">
        <f t="shared" si="24"/>
        <v>0</v>
      </c>
      <c r="BD19" s="711">
        <f t="shared" si="1"/>
        <v>0</v>
      </c>
      <c r="BE19" s="715">
        <f t="shared" si="2"/>
        <v>0</v>
      </c>
      <c r="BF19" s="716">
        <f t="shared" si="25"/>
        <v>0</v>
      </c>
      <c r="BG19" s="717">
        <f t="shared" si="26"/>
        <v>0</v>
      </c>
      <c r="BH19" s="673">
        <f t="shared" si="27"/>
        <v>0</v>
      </c>
      <c r="BI19" s="677">
        <f t="shared" si="28"/>
        <v>0</v>
      </c>
      <c r="BJ19" s="541"/>
      <c r="BK19" s="380"/>
      <c r="BL19" s="374">
        <f>ROUND(VLOOKUP($B19,Test!$A$6:$K$58,10),0)/1000</f>
        <v>0</v>
      </c>
      <c r="BM19" s="380"/>
      <c r="BN19" s="415"/>
      <c r="BO19" s="415"/>
      <c r="BP19" s="380"/>
      <c r="BQ19" s="380"/>
      <c r="BR19" s="415"/>
      <c r="BS19" s="380"/>
      <c r="BT19" s="380"/>
      <c r="BU19" s="380"/>
      <c r="BV19" s="380"/>
      <c r="BW19" s="380"/>
      <c r="BX19" s="380"/>
      <c r="BY19" s="380"/>
      <c r="BZ19" s="380"/>
      <c r="CA19" s="380"/>
      <c r="CB19" s="381"/>
    </row>
    <row r="20" spans="1:81" s="383" customFormat="1" ht="33" customHeight="1">
      <c r="A20" s="388">
        <f t="shared" si="3"/>
        <v>14</v>
      </c>
      <c r="B20" s="384">
        <v>51313</v>
      </c>
      <c r="C20" s="536" t="s">
        <v>11</v>
      </c>
      <c r="D20" s="698" t="s">
        <v>264</v>
      </c>
      <c r="E20" s="672">
        <f>'[2]Trim-H-Sanwa'!D20</f>
        <v>0</v>
      </c>
      <c r="F20" s="673"/>
      <c r="G20" s="675">
        <f t="shared" si="4"/>
        <v>0</v>
      </c>
      <c r="H20" s="673">
        <f>'[2]Trim-H-Sanwa'!G20</f>
        <v>0</v>
      </c>
      <c r="I20" s="673"/>
      <c r="J20" s="675">
        <f t="shared" si="5"/>
        <v>0</v>
      </c>
      <c r="K20" s="673">
        <f>'[2]Trim-H-Sanwa'!J20</f>
        <v>0</v>
      </c>
      <c r="L20" s="673"/>
      <c r="M20" s="773">
        <f t="shared" si="6"/>
        <v>0</v>
      </c>
      <c r="N20" s="688">
        <f t="shared" si="7"/>
        <v>0</v>
      </c>
      <c r="O20" s="689">
        <f t="shared" si="7"/>
        <v>0</v>
      </c>
      <c r="P20" s="690">
        <f t="shared" si="8"/>
        <v>0</v>
      </c>
      <c r="Q20" s="673">
        <f>'[2]Trim-H-Sanwa'!M20</f>
        <v>0</v>
      </c>
      <c r="R20" s="673"/>
      <c r="S20" s="675">
        <f t="shared" si="9"/>
        <v>0</v>
      </c>
      <c r="T20" s="673">
        <f>'[2]Trim-H-Sanwa'!P20</f>
        <v>0</v>
      </c>
      <c r="U20" s="673"/>
      <c r="V20" s="675">
        <f t="shared" si="10"/>
        <v>0</v>
      </c>
      <c r="W20" s="673">
        <f>'[2]Trim-H-Sanwa'!S20</f>
        <v>0</v>
      </c>
      <c r="X20" s="673"/>
      <c r="Y20" s="773">
        <f t="shared" si="11"/>
        <v>0</v>
      </c>
      <c r="Z20" s="688">
        <f t="shared" si="12"/>
        <v>0</v>
      </c>
      <c r="AA20" s="701">
        <f t="shared" si="12"/>
        <v>0</v>
      </c>
      <c r="AB20" s="690">
        <f t="shared" si="13"/>
        <v>0</v>
      </c>
      <c r="AC20" s="779">
        <f t="shared" si="0"/>
        <v>0</v>
      </c>
      <c r="AD20" s="776">
        <f t="shared" si="0"/>
        <v>0</v>
      </c>
      <c r="AE20" s="777">
        <f t="shared" si="14"/>
        <v>0</v>
      </c>
      <c r="AF20" s="672">
        <f>'[2]Trim-H-Sanwa'!Y20</f>
        <v>0</v>
      </c>
      <c r="AG20" s="673"/>
      <c r="AH20" s="674">
        <f t="shared" si="15"/>
        <v>0</v>
      </c>
      <c r="AI20" s="673">
        <f>'[2]Trim-H-Sanwa'!AB20</f>
        <v>0</v>
      </c>
      <c r="AJ20" s="673"/>
      <c r="AK20" s="675">
        <f t="shared" si="16"/>
        <v>0</v>
      </c>
      <c r="AL20" s="673">
        <f>'[2]Trim-H-Sanwa'!AE20</f>
        <v>0</v>
      </c>
      <c r="AM20" s="673"/>
      <c r="AN20" s="675">
        <f t="shared" si="17"/>
        <v>0</v>
      </c>
      <c r="AO20" s="688">
        <f t="shared" si="18"/>
        <v>0</v>
      </c>
      <c r="AP20" s="689">
        <f t="shared" si="18"/>
        <v>0</v>
      </c>
      <c r="AQ20" s="690">
        <f t="shared" si="19"/>
        <v>0</v>
      </c>
      <c r="AR20" s="673">
        <f>'[2]Trim-H-Sanwa'!AH20</f>
        <v>0</v>
      </c>
      <c r="AS20" s="673"/>
      <c r="AT20" s="674">
        <f t="shared" si="20"/>
        <v>0</v>
      </c>
      <c r="AU20" s="673">
        <f>'[2]Trim-H-Sanwa'!AK20</f>
        <v>0</v>
      </c>
      <c r="AV20" s="673"/>
      <c r="AW20" s="675">
        <f t="shared" si="21"/>
        <v>0</v>
      </c>
      <c r="AX20" s="673">
        <f>'[2]Trim-H-Sanwa'!AN20</f>
        <v>0</v>
      </c>
      <c r="AY20" s="673"/>
      <c r="AZ20" s="773">
        <f t="shared" si="22"/>
        <v>0</v>
      </c>
      <c r="BA20" s="688">
        <f t="shared" si="23"/>
        <v>0</v>
      </c>
      <c r="BB20" s="701">
        <f t="shared" si="23"/>
        <v>0</v>
      </c>
      <c r="BC20" s="706">
        <f t="shared" si="24"/>
        <v>0</v>
      </c>
      <c r="BD20" s="711">
        <f t="shared" si="1"/>
        <v>0</v>
      </c>
      <c r="BE20" s="715">
        <f t="shared" si="2"/>
        <v>0</v>
      </c>
      <c r="BF20" s="716">
        <f t="shared" si="25"/>
        <v>0</v>
      </c>
      <c r="BG20" s="717">
        <f t="shared" si="26"/>
        <v>0</v>
      </c>
      <c r="BH20" s="673">
        <f t="shared" si="27"/>
        <v>0</v>
      </c>
      <c r="BI20" s="677">
        <f t="shared" si="28"/>
        <v>0</v>
      </c>
      <c r="BJ20" s="541"/>
      <c r="BK20" s="380"/>
      <c r="BL20" s="374">
        <f>ROUND(VLOOKUP($B20,Test!$A$6:$K$58,10),0)/1000</f>
        <v>0</v>
      </c>
      <c r="BM20" s="380"/>
      <c r="BN20" s="415"/>
      <c r="BO20" s="415"/>
      <c r="BP20" s="380"/>
      <c r="BQ20" s="380"/>
      <c r="BR20" s="415"/>
      <c r="BS20" s="380"/>
      <c r="BT20" s="380"/>
      <c r="BU20" s="380"/>
      <c r="BV20" s="380"/>
      <c r="BW20" s="380"/>
      <c r="BX20" s="380"/>
      <c r="BY20" s="380"/>
      <c r="BZ20" s="380"/>
      <c r="CA20" s="380"/>
    </row>
    <row r="21" spans="1:81" s="383" customFormat="1" ht="33" customHeight="1">
      <c r="A21" s="388">
        <f t="shared" si="3"/>
        <v>15</v>
      </c>
      <c r="B21" s="384">
        <v>51314</v>
      </c>
      <c r="C21" s="536" t="s">
        <v>12</v>
      </c>
      <c r="D21" s="698" t="s">
        <v>265</v>
      </c>
      <c r="E21" s="672">
        <f>'[2]Trim-H-Sanwa'!D21</f>
        <v>0</v>
      </c>
      <c r="F21" s="673"/>
      <c r="G21" s="675">
        <f t="shared" si="4"/>
        <v>0</v>
      </c>
      <c r="H21" s="673">
        <f>'[2]Trim-H-Sanwa'!G21</f>
        <v>0</v>
      </c>
      <c r="I21" s="673"/>
      <c r="J21" s="675">
        <f t="shared" si="5"/>
        <v>0</v>
      </c>
      <c r="K21" s="673">
        <f>'[2]Trim-H-Sanwa'!J21</f>
        <v>0</v>
      </c>
      <c r="L21" s="673"/>
      <c r="M21" s="773">
        <f t="shared" si="6"/>
        <v>0</v>
      </c>
      <c r="N21" s="688">
        <f t="shared" si="7"/>
        <v>0</v>
      </c>
      <c r="O21" s="689">
        <f t="shared" si="7"/>
        <v>0</v>
      </c>
      <c r="P21" s="690">
        <f t="shared" si="8"/>
        <v>0</v>
      </c>
      <c r="Q21" s="673">
        <f>'[2]Trim-H-Sanwa'!M21</f>
        <v>0</v>
      </c>
      <c r="R21" s="673"/>
      <c r="S21" s="675">
        <f t="shared" si="9"/>
        <v>0</v>
      </c>
      <c r="T21" s="673">
        <f>'[2]Trim-H-Sanwa'!P21</f>
        <v>0</v>
      </c>
      <c r="U21" s="673"/>
      <c r="V21" s="675">
        <f t="shared" si="10"/>
        <v>0</v>
      </c>
      <c r="W21" s="673">
        <f>'[2]Trim-H-Sanwa'!S21</f>
        <v>0</v>
      </c>
      <c r="X21" s="673"/>
      <c r="Y21" s="773">
        <f t="shared" si="11"/>
        <v>0</v>
      </c>
      <c r="Z21" s="688">
        <f t="shared" si="12"/>
        <v>0</v>
      </c>
      <c r="AA21" s="701">
        <f t="shared" si="12"/>
        <v>0</v>
      </c>
      <c r="AB21" s="690">
        <f t="shared" si="13"/>
        <v>0</v>
      </c>
      <c r="AC21" s="779">
        <f t="shared" si="0"/>
        <v>0</v>
      </c>
      <c r="AD21" s="776">
        <f t="shared" si="0"/>
        <v>0</v>
      </c>
      <c r="AE21" s="777">
        <f t="shared" si="14"/>
        <v>0</v>
      </c>
      <c r="AF21" s="672">
        <f>'[2]Trim-H-Sanwa'!Y21</f>
        <v>0</v>
      </c>
      <c r="AG21" s="673"/>
      <c r="AH21" s="674">
        <f t="shared" si="15"/>
        <v>0</v>
      </c>
      <c r="AI21" s="673">
        <f>'[2]Trim-H-Sanwa'!AB21</f>
        <v>0</v>
      </c>
      <c r="AJ21" s="673"/>
      <c r="AK21" s="675">
        <f t="shared" si="16"/>
        <v>0</v>
      </c>
      <c r="AL21" s="673">
        <f>'[2]Trim-H-Sanwa'!AE21</f>
        <v>0</v>
      </c>
      <c r="AM21" s="673"/>
      <c r="AN21" s="675">
        <f t="shared" si="17"/>
        <v>0</v>
      </c>
      <c r="AO21" s="688">
        <f t="shared" si="18"/>
        <v>0</v>
      </c>
      <c r="AP21" s="689">
        <f t="shared" si="18"/>
        <v>0</v>
      </c>
      <c r="AQ21" s="690">
        <f t="shared" si="19"/>
        <v>0</v>
      </c>
      <c r="AR21" s="673">
        <f>'[2]Trim-H-Sanwa'!AH21</f>
        <v>0</v>
      </c>
      <c r="AS21" s="673"/>
      <c r="AT21" s="674">
        <f t="shared" si="20"/>
        <v>0</v>
      </c>
      <c r="AU21" s="673">
        <f>'[2]Trim-H-Sanwa'!AK21</f>
        <v>0</v>
      </c>
      <c r="AV21" s="673"/>
      <c r="AW21" s="675">
        <f t="shared" si="21"/>
        <v>0</v>
      </c>
      <c r="AX21" s="673">
        <f>'[2]Trim-H-Sanwa'!AN21</f>
        <v>0</v>
      </c>
      <c r="AY21" s="673"/>
      <c r="AZ21" s="773">
        <f t="shared" si="22"/>
        <v>0</v>
      </c>
      <c r="BA21" s="688">
        <f t="shared" si="23"/>
        <v>0</v>
      </c>
      <c r="BB21" s="701">
        <f t="shared" si="23"/>
        <v>0</v>
      </c>
      <c r="BC21" s="706">
        <f t="shared" si="24"/>
        <v>0</v>
      </c>
      <c r="BD21" s="711">
        <f t="shared" si="1"/>
        <v>0</v>
      </c>
      <c r="BE21" s="715">
        <f t="shared" si="2"/>
        <v>0</v>
      </c>
      <c r="BF21" s="716">
        <f t="shared" si="25"/>
        <v>0</v>
      </c>
      <c r="BG21" s="717">
        <f t="shared" si="26"/>
        <v>0</v>
      </c>
      <c r="BH21" s="673">
        <f t="shared" si="27"/>
        <v>0</v>
      </c>
      <c r="BI21" s="677">
        <f t="shared" si="28"/>
        <v>0</v>
      </c>
      <c r="BJ21" s="541"/>
      <c r="BK21" s="380"/>
      <c r="BL21" s="374">
        <f>ROUND(VLOOKUP($B21,Test!$A$6:$K$58,10),0)/1000</f>
        <v>0</v>
      </c>
      <c r="BM21" s="380"/>
      <c r="BN21" s="415"/>
      <c r="BO21" s="415"/>
      <c r="BP21" s="380"/>
      <c r="BQ21" s="380"/>
      <c r="BR21" s="415"/>
      <c r="BS21" s="380"/>
      <c r="BT21" s="380"/>
      <c r="BU21" s="380"/>
      <c r="BV21" s="380"/>
      <c r="BW21" s="380"/>
      <c r="BX21" s="380"/>
      <c r="BY21" s="380"/>
      <c r="BZ21" s="380"/>
      <c r="CA21" s="380"/>
    </row>
    <row r="22" spans="1:81" s="383" customFormat="1" ht="33" customHeight="1">
      <c r="A22" s="388">
        <f t="shared" si="3"/>
        <v>16</v>
      </c>
      <c r="B22" s="384">
        <v>51315</v>
      </c>
      <c r="C22" s="536" t="s">
        <v>59</v>
      </c>
      <c r="D22" s="698" t="s">
        <v>266</v>
      </c>
      <c r="E22" s="672">
        <f>'[2]Trim-H-Sanwa'!D22</f>
        <v>0</v>
      </c>
      <c r="F22" s="673"/>
      <c r="G22" s="675">
        <f t="shared" si="4"/>
        <v>0</v>
      </c>
      <c r="H22" s="673">
        <f>'[2]Trim-H-Sanwa'!G22</f>
        <v>0</v>
      </c>
      <c r="I22" s="673"/>
      <c r="J22" s="675">
        <f t="shared" si="5"/>
        <v>0</v>
      </c>
      <c r="K22" s="673">
        <f>'[2]Trim-H-Sanwa'!J22</f>
        <v>0</v>
      </c>
      <c r="L22" s="673"/>
      <c r="M22" s="773">
        <f t="shared" si="6"/>
        <v>0</v>
      </c>
      <c r="N22" s="688">
        <f t="shared" si="7"/>
        <v>0</v>
      </c>
      <c r="O22" s="689">
        <f t="shared" si="7"/>
        <v>0</v>
      </c>
      <c r="P22" s="690">
        <f t="shared" si="8"/>
        <v>0</v>
      </c>
      <c r="Q22" s="673">
        <f>'[2]Trim-H-Sanwa'!M22</f>
        <v>0</v>
      </c>
      <c r="R22" s="673"/>
      <c r="S22" s="675">
        <f t="shared" si="9"/>
        <v>0</v>
      </c>
      <c r="T22" s="673">
        <f>'[2]Trim-H-Sanwa'!P22</f>
        <v>0</v>
      </c>
      <c r="U22" s="673"/>
      <c r="V22" s="675">
        <f t="shared" si="10"/>
        <v>0</v>
      </c>
      <c r="W22" s="673">
        <f>'[2]Trim-H-Sanwa'!S22</f>
        <v>0</v>
      </c>
      <c r="X22" s="673"/>
      <c r="Y22" s="773">
        <f t="shared" si="11"/>
        <v>0</v>
      </c>
      <c r="Z22" s="688">
        <f t="shared" si="12"/>
        <v>0</v>
      </c>
      <c r="AA22" s="701">
        <f t="shared" si="12"/>
        <v>0</v>
      </c>
      <c r="AB22" s="690">
        <f t="shared" si="13"/>
        <v>0</v>
      </c>
      <c r="AC22" s="779">
        <f t="shared" si="0"/>
        <v>0</v>
      </c>
      <c r="AD22" s="776">
        <f t="shared" si="0"/>
        <v>0</v>
      </c>
      <c r="AE22" s="777">
        <f t="shared" si="14"/>
        <v>0</v>
      </c>
      <c r="AF22" s="672">
        <f>'[2]Trim-H-Sanwa'!Y22</f>
        <v>0</v>
      </c>
      <c r="AG22" s="673"/>
      <c r="AH22" s="674">
        <f t="shared" si="15"/>
        <v>0</v>
      </c>
      <c r="AI22" s="673">
        <f>'[2]Trim-H-Sanwa'!AB22</f>
        <v>0</v>
      </c>
      <c r="AJ22" s="673"/>
      <c r="AK22" s="675">
        <f t="shared" si="16"/>
        <v>0</v>
      </c>
      <c r="AL22" s="673">
        <f>'[2]Trim-H-Sanwa'!AE22</f>
        <v>0</v>
      </c>
      <c r="AM22" s="673"/>
      <c r="AN22" s="675">
        <f t="shared" si="17"/>
        <v>0</v>
      </c>
      <c r="AO22" s="688">
        <f t="shared" si="18"/>
        <v>0</v>
      </c>
      <c r="AP22" s="689">
        <f t="shared" si="18"/>
        <v>0</v>
      </c>
      <c r="AQ22" s="690">
        <f t="shared" si="19"/>
        <v>0</v>
      </c>
      <c r="AR22" s="673">
        <f>'[2]Trim-H-Sanwa'!AH22</f>
        <v>0</v>
      </c>
      <c r="AS22" s="673"/>
      <c r="AT22" s="674">
        <f t="shared" si="20"/>
        <v>0</v>
      </c>
      <c r="AU22" s="673">
        <f>'[2]Trim-H-Sanwa'!AK22</f>
        <v>0</v>
      </c>
      <c r="AV22" s="673"/>
      <c r="AW22" s="675">
        <f t="shared" si="21"/>
        <v>0</v>
      </c>
      <c r="AX22" s="673">
        <f>'[2]Trim-H-Sanwa'!AN22</f>
        <v>0</v>
      </c>
      <c r="AY22" s="673"/>
      <c r="AZ22" s="773">
        <f t="shared" si="22"/>
        <v>0</v>
      </c>
      <c r="BA22" s="688">
        <f t="shared" si="23"/>
        <v>0</v>
      </c>
      <c r="BB22" s="701">
        <f t="shared" si="23"/>
        <v>0</v>
      </c>
      <c r="BC22" s="706">
        <f t="shared" si="24"/>
        <v>0</v>
      </c>
      <c r="BD22" s="711">
        <f t="shared" si="1"/>
        <v>0</v>
      </c>
      <c r="BE22" s="715">
        <f t="shared" si="2"/>
        <v>0</v>
      </c>
      <c r="BF22" s="716">
        <f t="shared" si="25"/>
        <v>0</v>
      </c>
      <c r="BG22" s="717">
        <f t="shared" si="26"/>
        <v>0</v>
      </c>
      <c r="BH22" s="673">
        <f t="shared" si="27"/>
        <v>0</v>
      </c>
      <c r="BI22" s="677">
        <f t="shared" si="28"/>
        <v>0</v>
      </c>
      <c r="BJ22" s="541"/>
      <c r="BK22" s="380"/>
      <c r="BL22" s="374">
        <f>ROUND(VLOOKUP($B22,Test!$A$6:$K$58,10),0)/1000</f>
        <v>0</v>
      </c>
      <c r="BM22" s="380"/>
      <c r="BN22" s="415"/>
      <c r="BO22" s="415"/>
      <c r="BP22" s="380"/>
      <c r="BQ22" s="380"/>
      <c r="BR22" s="415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91"/>
    </row>
    <row r="23" spans="1:81" s="383" customFormat="1" ht="33" customHeight="1">
      <c r="A23" s="388">
        <f t="shared" si="3"/>
        <v>17</v>
      </c>
      <c r="B23" s="384">
        <v>51399</v>
      </c>
      <c r="C23" s="536" t="s">
        <v>13</v>
      </c>
      <c r="D23" s="698" t="s">
        <v>267</v>
      </c>
      <c r="E23" s="672">
        <f>'[2]Trim-H-Sanwa'!D23</f>
        <v>0</v>
      </c>
      <c r="F23" s="673"/>
      <c r="G23" s="675">
        <f t="shared" si="4"/>
        <v>0</v>
      </c>
      <c r="H23" s="673">
        <f>'[2]Trim-H-Sanwa'!G23</f>
        <v>0</v>
      </c>
      <c r="I23" s="673"/>
      <c r="J23" s="675">
        <f t="shared" si="5"/>
        <v>0</v>
      </c>
      <c r="K23" s="673">
        <f>'[2]Trim-H-Sanwa'!J23</f>
        <v>0</v>
      </c>
      <c r="L23" s="673"/>
      <c r="M23" s="773">
        <f t="shared" si="6"/>
        <v>0</v>
      </c>
      <c r="N23" s="688">
        <f t="shared" si="7"/>
        <v>0</v>
      </c>
      <c r="O23" s="689">
        <f t="shared" si="7"/>
        <v>0</v>
      </c>
      <c r="P23" s="690">
        <f t="shared" si="8"/>
        <v>0</v>
      </c>
      <c r="Q23" s="673">
        <f>'[2]Trim-H-Sanwa'!M23</f>
        <v>0</v>
      </c>
      <c r="R23" s="673"/>
      <c r="S23" s="675">
        <f t="shared" si="9"/>
        <v>0</v>
      </c>
      <c r="T23" s="673">
        <f>'[2]Trim-H-Sanwa'!P23</f>
        <v>32500</v>
      </c>
      <c r="U23" s="673"/>
      <c r="V23" s="675">
        <f t="shared" si="10"/>
        <v>32500</v>
      </c>
      <c r="W23" s="673">
        <f>'[2]Trim-H-Sanwa'!S23</f>
        <v>0</v>
      </c>
      <c r="X23" s="673"/>
      <c r="Y23" s="773">
        <f t="shared" si="11"/>
        <v>0</v>
      </c>
      <c r="Z23" s="688">
        <f t="shared" si="12"/>
        <v>32500</v>
      </c>
      <c r="AA23" s="701">
        <f t="shared" si="12"/>
        <v>0</v>
      </c>
      <c r="AB23" s="690">
        <f t="shared" si="13"/>
        <v>32500</v>
      </c>
      <c r="AC23" s="779">
        <f t="shared" ref="AC23:AD50" si="29">E23+H23+K23+Q23+T23+W23</f>
        <v>32500</v>
      </c>
      <c r="AD23" s="776">
        <f t="shared" si="29"/>
        <v>0</v>
      </c>
      <c r="AE23" s="777">
        <f t="shared" si="14"/>
        <v>32500</v>
      </c>
      <c r="AF23" s="672">
        <f>'[2]Trim-H-Sanwa'!Y23</f>
        <v>18000</v>
      </c>
      <c r="AG23" s="673"/>
      <c r="AH23" s="674">
        <f t="shared" si="15"/>
        <v>18000</v>
      </c>
      <c r="AI23" s="673">
        <f>'[2]Trim-H-Sanwa'!AB23</f>
        <v>0</v>
      </c>
      <c r="AJ23" s="673"/>
      <c r="AK23" s="675">
        <f t="shared" si="16"/>
        <v>0</v>
      </c>
      <c r="AL23" s="673">
        <f>'[2]Trim-H-Sanwa'!AE23</f>
        <v>0</v>
      </c>
      <c r="AM23" s="673"/>
      <c r="AN23" s="675">
        <f t="shared" si="17"/>
        <v>0</v>
      </c>
      <c r="AO23" s="688">
        <f t="shared" si="18"/>
        <v>18000</v>
      </c>
      <c r="AP23" s="689">
        <f t="shared" si="18"/>
        <v>0</v>
      </c>
      <c r="AQ23" s="690">
        <f t="shared" si="19"/>
        <v>18000</v>
      </c>
      <c r="AR23" s="673">
        <f>'[2]Trim-H-Sanwa'!AH23</f>
        <v>0</v>
      </c>
      <c r="AS23" s="673"/>
      <c r="AT23" s="674">
        <f t="shared" si="20"/>
        <v>0</v>
      </c>
      <c r="AU23" s="673">
        <f>'[2]Trim-H-Sanwa'!AK23</f>
        <v>0</v>
      </c>
      <c r="AV23" s="673"/>
      <c r="AW23" s="675">
        <f t="shared" si="21"/>
        <v>0</v>
      </c>
      <c r="AX23" s="673">
        <f>'[2]Trim-H-Sanwa'!AN23</f>
        <v>0</v>
      </c>
      <c r="AY23" s="673"/>
      <c r="AZ23" s="773">
        <f t="shared" si="22"/>
        <v>0</v>
      </c>
      <c r="BA23" s="688">
        <f t="shared" si="23"/>
        <v>0</v>
      </c>
      <c r="BB23" s="701">
        <f t="shared" si="23"/>
        <v>0</v>
      </c>
      <c r="BC23" s="706">
        <f t="shared" si="24"/>
        <v>0</v>
      </c>
      <c r="BD23" s="711">
        <f t="shared" si="1"/>
        <v>18000</v>
      </c>
      <c r="BE23" s="715">
        <f t="shared" si="2"/>
        <v>0</v>
      </c>
      <c r="BF23" s="716">
        <f t="shared" si="25"/>
        <v>18000</v>
      </c>
      <c r="BG23" s="717">
        <f t="shared" si="26"/>
        <v>50500</v>
      </c>
      <c r="BH23" s="673">
        <f t="shared" si="27"/>
        <v>0</v>
      </c>
      <c r="BI23" s="677">
        <f t="shared" si="28"/>
        <v>50500</v>
      </c>
      <c r="BJ23" s="541"/>
      <c r="BK23" s="380"/>
      <c r="BL23" s="374">
        <f>ROUND(VLOOKUP($B23,Test!$A$6:$K$58,10),0)/1000</f>
        <v>0</v>
      </c>
      <c r="BM23" s="380"/>
      <c r="BN23" s="415"/>
      <c r="BO23" s="415"/>
      <c r="BP23" s="380"/>
      <c r="BQ23" s="380"/>
      <c r="BR23" s="415"/>
      <c r="BS23" s="380"/>
      <c r="BT23" s="380"/>
      <c r="BU23" s="380"/>
      <c r="BV23" s="380"/>
      <c r="BW23" s="380"/>
      <c r="BX23" s="380"/>
      <c r="BY23" s="380"/>
      <c r="BZ23" s="380"/>
      <c r="CA23" s="380"/>
    </row>
    <row r="24" spans="1:81" s="383" customFormat="1" ht="33" customHeight="1">
      <c r="A24" s="388">
        <f t="shared" si="3"/>
        <v>18</v>
      </c>
      <c r="B24" s="384">
        <v>51401</v>
      </c>
      <c r="C24" s="536" t="s">
        <v>14</v>
      </c>
      <c r="D24" s="698" t="s">
        <v>268</v>
      </c>
      <c r="E24" s="672">
        <f>'[2]Trim-H-Sanwa'!D24</f>
        <v>0</v>
      </c>
      <c r="F24" s="673"/>
      <c r="G24" s="675">
        <f t="shared" si="4"/>
        <v>0</v>
      </c>
      <c r="H24" s="673">
        <f>'[2]Trim-H-Sanwa'!G24</f>
        <v>0</v>
      </c>
      <c r="I24" s="673"/>
      <c r="J24" s="675">
        <f t="shared" si="5"/>
        <v>0</v>
      </c>
      <c r="K24" s="673">
        <f>'[2]Trim-H-Sanwa'!J24</f>
        <v>0</v>
      </c>
      <c r="L24" s="673"/>
      <c r="M24" s="773">
        <f t="shared" si="6"/>
        <v>0</v>
      </c>
      <c r="N24" s="688">
        <f t="shared" si="7"/>
        <v>0</v>
      </c>
      <c r="O24" s="689">
        <f t="shared" si="7"/>
        <v>0</v>
      </c>
      <c r="P24" s="690">
        <f t="shared" si="8"/>
        <v>0</v>
      </c>
      <c r="Q24" s="673">
        <f>'[2]Trim-H-Sanwa'!M24</f>
        <v>0</v>
      </c>
      <c r="R24" s="673"/>
      <c r="S24" s="675">
        <f t="shared" si="9"/>
        <v>0</v>
      </c>
      <c r="T24" s="673">
        <f>'[2]Trim-H-Sanwa'!P24</f>
        <v>0</v>
      </c>
      <c r="U24" s="673"/>
      <c r="V24" s="675">
        <f t="shared" si="10"/>
        <v>0</v>
      </c>
      <c r="W24" s="673">
        <f>'[2]Trim-H-Sanwa'!S24</f>
        <v>0</v>
      </c>
      <c r="X24" s="673"/>
      <c r="Y24" s="773">
        <f t="shared" si="11"/>
        <v>0</v>
      </c>
      <c r="Z24" s="688">
        <f t="shared" si="12"/>
        <v>0</v>
      </c>
      <c r="AA24" s="701">
        <f t="shared" si="12"/>
        <v>0</v>
      </c>
      <c r="AB24" s="690">
        <f t="shared" si="13"/>
        <v>0</v>
      </c>
      <c r="AC24" s="779">
        <f t="shared" si="29"/>
        <v>0</v>
      </c>
      <c r="AD24" s="776">
        <f t="shared" si="29"/>
        <v>0</v>
      </c>
      <c r="AE24" s="777">
        <f t="shared" si="14"/>
        <v>0</v>
      </c>
      <c r="AF24" s="672">
        <f>'[2]Trim-H-Sanwa'!Y24</f>
        <v>0</v>
      </c>
      <c r="AG24" s="673"/>
      <c r="AH24" s="674">
        <f t="shared" si="15"/>
        <v>0</v>
      </c>
      <c r="AI24" s="673">
        <f>'[2]Trim-H-Sanwa'!AB24</f>
        <v>0</v>
      </c>
      <c r="AJ24" s="673"/>
      <c r="AK24" s="675">
        <f t="shared" si="16"/>
        <v>0</v>
      </c>
      <c r="AL24" s="673">
        <f>'[2]Trim-H-Sanwa'!AE24</f>
        <v>0</v>
      </c>
      <c r="AM24" s="673"/>
      <c r="AN24" s="675">
        <f t="shared" si="17"/>
        <v>0</v>
      </c>
      <c r="AO24" s="688">
        <f t="shared" si="18"/>
        <v>0</v>
      </c>
      <c r="AP24" s="689">
        <f t="shared" si="18"/>
        <v>0</v>
      </c>
      <c r="AQ24" s="690">
        <f t="shared" si="19"/>
        <v>0</v>
      </c>
      <c r="AR24" s="673">
        <f>'[2]Trim-H-Sanwa'!AH24</f>
        <v>0</v>
      </c>
      <c r="AS24" s="673"/>
      <c r="AT24" s="674">
        <f t="shared" si="20"/>
        <v>0</v>
      </c>
      <c r="AU24" s="673">
        <f>'[2]Trim-H-Sanwa'!AK24</f>
        <v>0</v>
      </c>
      <c r="AV24" s="673"/>
      <c r="AW24" s="675">
        <f t="shared" si="21"/>
        <v>0</v>
      </c>
      <c r="AX24" s="673">
        <f>'[2]Trim-H-Sanwa'!AN24</f>
        <v>0</v>
      </c>
      <c r="AY24" s="673"/>
      <c r="AZ24" s="773">
        <f t="shared" si="22"/>
        <v>0</v>
      </c>
      <c r="BA24" s="688">
        <f t="shared" si="23"/>
        <v>0</v>
      </c>
      <c r="BB24" s="701">
        <f t="shared" si="23"/>
        <v>0</v>
      </c>
      <c r="BC24" s="706">
        <f t="shared" si="24"/>
        <v>0</v>
      </c>
      <c r="BD24" s="711">
        <f t="shared" si="1"/>
        <v>0</v>
      </c>
      <c r="BE24" s="715">
        <f t="shared" si="2"/>
        <v>0</v>
      </c>
      <c r="BF24" s="716">
        <f t="shared" si="25"/>
        <v>0</v>
      </c>
      <c r="BG24" s="717">
        <f t="shared" si="26"/>
        <v>0</v>
      </c>
      <c r="BH24" s="673">
        <f t="shared" si="27"/>
        <v>0</v>
      </c>
      <c r="BI24" s="677">
        <f t="shared" si="28"/>
        <v>0</v>
      </c>
      <c r="BJ24" s="541"/>
      <c r="BK24" s="380"/>
      <c r="BL24" s="374">
        <f>ROUND(VLOOKUP($B24,Test!$A$6:$K$58,10),0)/1000</f>
        <v>0</v>
      </c>
      <c r="BM24" s="380"/>
      <c r="BN24" s="415"/>
      <c r="BO24" s="415"/>
      <c r="BP24" s="380"/>
      <c r="BQ24" s="380"/>
      <c r="BR24" s="415"/>
      <c r="BS24" s="380"/>
      <c r="BT24" s="380"/>
      <c r="BU24" s="380"/>
      <c r="BV24" s="380"/>
      <c r="BW24" s="380"/>
      <c r="BX24" s="380"/>
      <c r="BY24" s="380"/>
      <c r="BZ24" s="380"/>
      <c r="CA24" s="380"/>
    </row>
    <row r="25" spans="1:81" s="383" customFormat="1" ht="33" customHeight="1">
      <c r="A25" s="388">
        <f t="shared" si="3"/>
        <v>19</v>
      </c>
      <c r="B25" s="384">
        <v>51402</v>
      </c>
      <c r="C25" s="536" t="s">
        <v>15</v>
      </c>
      <c r="D25" s="698" t="s">
        <v>269</v>
      </c>
      <c r="E25" s="672">
        <f>'[2]Trim-H-Sanwa'!D25</f>
        <v>0</v>
      </c>
      <c r="F25" s="673"/>
      <c r="G25" s="675">
        <f t="shared" si="4"/>
        <v>0</v>
      </c>
      <c r="H25" s="673">
        <f>'[2]Trim-H-Sanwa'!G25</f>
        <v>0</v>
      </c>
      <c r="I25" s="673"/>
      <c r="J25" s="675">
        <f t="shared" si="5"/>
        <v>0</v>
      </c>
      <c r="K25" s="673">
        <f>'[2]Trim-H-Sanwa'!J25</f>
        <v>0</v>
      </c>
      <c r="L25" s="673"/>
      <c r="M25" s="773">
        <f t="shared" si="6"/>
        <v>0</v>
      </c>
      <c r="N25" s="688">
        <f t="shared" si="7"/>
        <v>0</v>
      </c>
      <c r="O25" s="689">
        <f t="shared" si="7"/>
        <v>0</v>
      </c>
      <c r="P25" s="690">
        <f t="shared" si="8"/>
        <v>0</v>
      </c>
      <c r="Q25" s="673">
        <f>'[2]Trim-H-Sanwa'!M25</f>
        <v>0</v>
      </c>
      <c r="R25" s="673"/>
      <c r="S25" s="675">
        <f t="shared" si="9"/>
        <v>0</v>
      </c>
      <c r="T25" s="673">
        <f>'[2]Trim-H-Sanwa'!P25</f>
        <v>0</v>
      </c>
      <c r="U25" s="673"/>
      <c r="V25" s="675">
        <f t="shared" si="10"/>
        <v>0</v>
      </c>
      <c r="W25" s="673">
        <f>'[2]Trim-H-Sanwa'!S25</f>
        <v>0</v>
      </c>
      <c r="X25" s="673"/>
      <c r="Y25" s="773">
        <f t="shared" si="11"/>
        <v>0</v>
      </c>
      <c r="Z25" s="688">
        <f t="shared" si="12"/>
        <v>0</v>
      </c>
      <c r="AA25" s="701">
        <f t="shared" si="12"/>
        <v>0</v>
      </c>
      <c r="AB25" s="690">
        <f t="shared" si="13"/>
        <v>0</v>
      </c>
      <c r="AC25" s="779">
        <f t="shared" si="29"/>
        <v>0</v>
      </c>
      <c r="AD25" s="776">
        <f t="shared" si="29"/>
        <v>0</v>
      </c>
      <c r="AE25" s="777">
        <f t="shared" si="14"/>
        <v>0</v>
      </c>
      <c r="AF25" s="672">
        <f>'[2]Trim-H-Sanwa'!Y25</f>
        <v>0</v>
      </c>
      <c r="AG25" s="673"/>
      <c r="AH25" s="674">
        <f t="shared" si="15"/>
        <v>0</v>
      </c>
      <c r="AI25" s="673">
        <f>'[2]Trim-H-Sanwa'!AB25</f>
        <v>0</v>
      </c>
      <c r="AJ25" s="673"/>
      <c r="AK25" s="675">
        <f t="shared" si="16"/>
        <v>0</v>
      </c>
      <c r="AL25" s="673">
        <f>'[2]Trim-H-Sanwa'!AE25</f>
        <v>0</v>
      </c>
      <c r="AM25" s="673"/>
      <c r="AN25" s="675">
        <f t="shared" si="17"/>
        <v>0</v>
      </c>
      <c r="AO25" s="688">
        <f t="shared" si="18"/>
        <v>0</v>
      </c>
      <c r="AP25" s="689">
        <f t="shared" si="18"/>
        <v>0</v>
      </c>
      <c r="AQ25" s="690">
        <f t="shared" si="19"/>
        <v>0</v>
      </c>
      <c r="AR25" s="673">
        <f>'[2]Trim-H-Sanwa'!AH25</f>
        <v>0</v>
      </c>
      <c r="AS25" s="673"/>
      <c r="AT25" s="674">
        <f t="shared" si="20"/>
        <v>0</v>
      </c>
      <c r="AU25" s="673">
        <f>'[2]Trim-H-Sanwa'!AK25</f>
        <v>0</v>
      </c>
      <c r="AV25" s="673"/>
      <c r="AW25" s="675">
        <f t="shared" si="21"/>
        <v>0</v>
      </c>
      <c r="AX25" s="673">
        <f>'[2]Trim-H-Sanwa'!AN25</f>
        <v>0</v>
      </c>
      <c r="AY25" s="673"/>
      <c r="AZ25" s="773">
        <f t="shared" si="22"/>
        <v>0</v>
      </c>
      <c r="BA25" s="688">
        <f t="shared" si="23"/>
        <v>0</v>
      </c>
      <c r="BB25" s="701">
        <f t="shared" si="23"/>
        <v>0</v>
      </c>
      <c r="BC25" s="706">
        <f t="shared" si="24"/>
        <v>0</v>
      </c>
      <c r="BD25" s="711">
        <f t="shared" si="1"/>
        <v>0</v>
      </c>
      <c r="BE25" s="715">
        <f t="shared" si="2"/>
        <v>0</v>
      </c>
      <c r="BF25" s="716">
        <f t="shared" si="25"/>
        <v>0</v>
      </c>
      <c r="BG25" s="717">
        <f t="shared" si="26"/>
        <v>0</v>
      </c>
      <c r="BH25" s="673">
        <f t="shared" si="27"/>
        <v>0</v>
      </c>
      <c r="BI25" s="677">
        <f t="shared" si="28"/>
        <v>0</v>
      </c>
      <c r="BJ25" s="541"/>
      <c r="BK25" s="380"/>
      <c r="BL25" s="374">
        <f>ROUND(VLOOKUP($B25,Test!$A$6:$K$58,10),0)/1000</f>
        <v>0</v>
      </c>
      <c r="BM25" s="380"/>
      <c r="BN25" s="415"/>
      <c r="BO25" s="415"/>
      <c r="BP25" s="380"/>
      <c r="BQ25" s="380"/>
      <c r="BR25" s="415"/>
      <c r="BS25" s="380"/>
      <c r="BT25" s="380"/>
      <c r="BU25" s="380"/>
      <c r="BV25" s="380"/>
      <c r="BW25" s="380"/>
      <c r="BX25" s="380"/>
      <c r="BY25" s="380"/>
      <c r="BZ25" s="380"/>
      <c r="CA25" s="380"/>
    </row>
    <row r="26" spans="1:81" s="383" customFormat="1" ht="33" customHeight="1">
      <c r="A26" s="388">
        <f t="shared" si="3"/>
        <v>20</v>
      </c>
      <c r="B26" s="384">
        <v>51403</v>
      </c>
      <c r="C26" s="536" t="s">
        <v>16</v>
      </c>
      <c r="D26" s="698" t="s">
        <v>270</v>
      </c>
      <c r="E26" s="672">
        <f>'[2]Trim-H-Sanwa'!D26</f>
        <v>0</v>
      </c>
      <c r="F26" s="673"/>
      <c r="G26" s="675">
        <f t="shared" si="4"/>
        <v>0</v>
      </c>
      <c r="H26" s="673">
        <f>'[2]Trim-H-Sanwa'!G26</f>
        <v>0</v>
      </c>
      <c r="I26" s="673"/>
      <c r="J26" s="675">
        <f t="shared" si="5"/>
        <v>0</v>
      </c>
      <c r="K26" s="673">
        <f>'[2]Trim-H-Sanwa'!J26</f>
        <v>0</v>
      </c>
      <c r="L26" s="673"/>
      <c r="M26" s="773">
        <f t="shared" si="6"/>
        <v>0</v>
      </c>
      <c r="N26" s="688">
        <f t="shared" si="7"/>
        <v>0</v>
      </c>
      <c r="O26" s="689">
        <f t="shared" si="7"/>
        <v>0</v>
      </c>
      <c r="P26" s="690">
        <f t="shared" si="8"/>
        <v>0</v>
      </c>
      <c r="Q26" s="673">
        <f>'[2]Trim-H-Sanwa'!M26</f>
        <v>0</v>
      </c>
      <c r="R26" s="673"/>
      <c r="S26" s="675">
        <f t="shared" si="9"/>
        <v>0</v>
      </c>
      <c r="T26" s="673">
        <f>'[2]Trim-H-Sanwa'!P26</f>
        <v>0</v>
      </c>
      <c r="U26" s="673"/>
      <c r="V26" s="675">
        <f t="shared" si="10"/>
        <v>0</v>
      </c>
      <c r="W26" s="673">
        <f>'[2]Trim-H-Sanwa'!S26</f>
        <v>0</v>
      </c>
      <c r="X26" s="673"/>
      <c r="Y26" s="773">
        <f t="shared" si="11"/>
        <v>0</v>
      </c>
      <c r="Z26" s="688">
        <f t="shared" si="12"/>
        <v>0</v>
      </c>
      <c r="AA26" s="701">
        <f t="shared" si="12"/>
        <v>0</v>
      </c>
      <c r="AB26" s="690">
        <f t="shared" si="13"/>
        <v>0</v>
      </c>
      <c r="AC26" s="779">
        <f t="shared" si="29"/>
        <v>0</v>
      </c>
      <c r="AD26" s="776">
        <f t="shared" si="29"/>
        <v>0</v>
      </c>
      <c r="AE26" s="777">
        <f t="shared" si="14"/>
        <v>0</v>
      </c>
      <c r="AF26" s="672">
        <f>'[2]Trim-H-Sanwa'!Y26</f>
        <v>0</v>
      </c>
      <c r="AG26" s="673"/>
      <c r="AH26" s="674">
        <f t="shared" si="15"/>
        <v>0</v>
      </c>
      <c r="AI26" s="673">
        <f>'[2]Trim-H-Sanwa'!AB26</f>
        <v>0</v>
      </c>
      <c r="AJ26" s="673"/>
      <c r="AK26" s="675">
        <f t="shared" si="16"/>
        <v>0</v>
      </c>
      <c r="AL26" s="673">
        <f>'[2]Trim-H-Sanwa'!AE26</f>
        <v>0</v>
      </c>
      <c r="AM26" s="673"/>
      <c r="AN26" s="675">
        <f t="shared" si="17"/>
        <v>0</v>
      </c>
      <c r="AO26" s="688">
        <f t="shared" si="18"/>
        <v>0</v>
      </c>
      <c r="AP26" s="689">
        <f t="shared" si="18"/>
        <v>0</v>
      </c>
      <c r="AQ26" s="690">
        <f t="shared" si="19"/>
        <v>0</v>
      </c>
      <c r="AR26" s="673">
        <f>'[2]Trim-H-Sanwa'!AH26</f>
        <v>0</v>
      </c>
      <c r="AS26" s="673"/>
      <c r="AT26" s="674">
        <f t="shared" si="20"/>
        <v>0</v>
      </c>
      <c r="AU26" s="673">
        <f>'[2]Trim-H-Sanwa'!AK26</f>
        <v>0</v>
      </c>
      <c r="AV26" s="673"/>
      <c r="AW26" s="675">
        <f t="shared" si="21"/>
        <v>0</v>
      </c>
      <c r="AX26" s="673">
        <f>'[2]Trim-H-Sanwa'!AN26</f>
        <v>0</v>
      </c>
      <c r="AY26" s="673"/>
      <c r="AZ26" s="773">
        <f t="shared" si="22"/>
        <v>0</v>
      </c>
      <c r="BA26" s="688">
        <f t="shared" si="23"/>
        <v>0</v>
      </c>
      <c r="BB26" s="701">
        <f t="shared" si="23"/>
        <v>0</v>
      </c>
      <c r="BC26" s="706">
        <f t="shared" si="24"/>
        <v>0</v>
      </c>
      <c r="BD26" s="711">
        <f t="shared" si="1"/>
        <v>0</v>
      </c>
      <c r="BE26" s="715">
        <f t="shared" si="2"/>
        <v>0</v>
      </c>
      <c r="BF26" s="716">
        <f t="shared" si="25"/>
        <v>0</v>
      </c>
      <c r="BG26" s="717">
        <f t="shared" si="26"/>
        <v>0</v>
      </c>
      <c r="BH26" s="673">
        <f t="shared" si="27"/>
        <v>0</v>
      </c>
      <c r="BI26" s="677">
        <f t="shared" si="28"/>
        <v>0</v>
      </c>
      <c r="BJ26" s="541"/>
      <c r="BK26" s="380"/>
      <c r="BL26" s="374">
        <f>ROUND(VLOOKUP($B26,Test!$A$6:$K$58,10),0)/1000</f>
        <v>0</v>
      </c>
      <c r="BM26" s="380"/>
      <c r="BN26" s="415"/>
      <c r="BO26" s="415"/>
      <c r="BP26" s="380"/>
      <c r="BQ26" s="380"/>
      <c r="BR26" s="415"/>
      <c r="BS26" s="380"/>
      <c r="BT26" s="380"/>
      <c r="BU26" s="380"/>
      <c r="BV26" s="380"/>
      <c r="BW26" s="380"/>
      <c r="BX26" s="380"/>
      <c r="BY26" s="380"/>
      <c r="BZ26" s="380"/>
      <c r="CA26" s="380"/>
    </row>
    <row r="27" spans="1:81" s="383" customFormat="1" ht="33" customHeight="1">
      <c r="A27" s="388">
        <f t="shared" si="3"/>
        <v>21</v>
      </c>
      <c r="B27" s="384">
        <v>51404</v>
      </c>
      <c r="C27" s="536" t="s">
        <v>17</v>
      </c>
      <c r="D27" s="698" t="s">
        <v>271</v>
      </c>
      <c r="E27" s="672">
        <f>'[2]Trim-H-Sanwa'!D27</f>
        <v>0</v>
      </c>
      <c r="F27" s="673"/>
      <c r="G27" s="675">
        <f t="shared" si="4"/>
        <v>0</v>
      </c>
      <c r="H27" s="673">
        <f>'[2]Trim-H-Sanwa'!G27</f>
        <v>0</v>
      </c>
      <c r="I27" s="673"/>
      <c r="J27" s="675">
        <f t="shared" si="5"/>
        <v>0</v>
      </c>
      <c r="K27" s="673">
        <f>'[2]Trim-H-Sanwa'!J27</f>
        <v>0</v>
      </c>
      <c r="L27" s="673"/>
      <c r="M27" s="773">
        <f t="shared" si="6"/>
        <v>0</v>
      </c>
      <c r="N27" s="688">
        <f t="shared" si="7"/>
        <v>0</v>
      </c>
      <c r="O27" s="689">
        <f t="shared" si="7"/>
        <v>0</v>
      </c>
      <c r="P27" s="690">
        <f t="shared" si="8"/>
        <v>0</v>
      </c>
      <c r="Q27" s="673">
        <f>'[2]Trim-H-Sanwa'!M27</f>
        <v>0</v>
      </c>
      <c r="R27" s="673"/>
      <c r="S27" s="675">
        <f t="shared" si="9"/>
        <v>0</v>
      </c>
      <c r="T27" s="673">
        <f>'[2]Trim-H-Sanwa'!P27</f>
        <v>0</v>
      </c>
      <c r="U27" s="673"/>
      <c r="V27" s="675">
        <f t="shared" si="10"/>
        <v>0</v>
      </c>
      <c r="W27" s="673">
        <f>'[2]Trim-H-Sanwa'!S27</f>
        <v>0</v>
      </c>
      <c r="X27" s="673"/>
      <c r="Y27" s="773">
        <f t="shared" si="11"/>
        <v>0</v>
      </c>
      <c r="Z27" s="688">
        <f t="shared" si="12"/>
        <v>0</v>
      </c>
      <c r="AA27" s="701">
        <f t="shared" si="12"/>
        <v>0</v>
      </c>
      <c r="AB27" s="690">
        <f t="shared" si="13"/>
        <v>0</v>
      </c>
      <c r="AC27" s="779">
        <f t="shared" si="29"/>
        <v>0</v>
      </c>
      <c r="AD27" s="776">
        <f t="shared" si="29"/>
        <v>0</v>
      </c>
      <c r="AE27" s="777">
        <f t="shared" si="14"/>
        <v>0</v>
      </c>
      <c r="AF27" s="672">
        <f>'[2]Trim-H-Sanwa'!Y27</f>
        <v>0</v>
      </c>
      <c r="AG27" s="673"/>
      <c r="AH27" s="674">
        <f t="shared" si="15"/>
        <v>0</v>
      </c>
      <c r="AI27" s="673">
        <f>'[2]Trim-H-Sanwa'!AB27</f>
        <v>0</v>
      </c>
      <c r="AJ27" s="673"/>
      <c r="AK27" s="675">
        <f t="shared" si="16"/>
        <v>0</v>
      </c>
      <c r="AL27" s="673">
        <f>'[2]Trim-H-Sanwa'!AE27</f>
        <v>0</v>
      </c>
      <c r="AM27" s="673"/>
      <c r="AN27" s="675">
        <f t="shared" si="17"/>
        <v>0</v>
      </c>
      <c r="AO27" s="688">
        <f t="shared" si="18"/>
        <v>0</v>
      </c>
      <c r="AP27" s="689">
        <f t="shared" si="18"/>
        <v>0</v>
      </c>
      <c r="AQ27" s="690">
        <f t="shared" si="19"/>
        <v>0</v>
      </c>
      <c r="AR27" s="673">
        <f>'[2]Trim-H-Sanwa'!AH27</f>
        <v>0</v>
      </c>
      <c r="AS27" s="673"/>
      <c r="AT27" s="674">
        <f t="shared" si="20"/>
        <v>0</v>
      </c>
      <c r="AU27" s="673">
        <f>'[2]Trim-H-Sanwa'!AK27</f>
        <v>0</v>
      </c>
      <c r="AV27" s="673"/>
      <c r="AW27" s="675">
        <f t="shared" si="21"/>
        <v>0</v>
      </c>
      <c r="AX27" s="673">
        <f>'[2]Trim-H-Sanwa'!AN27</f>
        <v>0</v>
      </c>
      <c r="AY27" s="673"/>
      <c r="AZ27" s="773">
        <f t="shared" si="22"/>
        <v>0</v>
      </c>
      <c r="BA27" s="688">
        <f t="shared" si="23"/>
        <v>0</v>
      </c>
      <c r="BB27" s="701">
        <f t="shared" si="23"/>
        <v>0</v>
      </c>
      <c r="BC27" s="706">
        <f t="shared" si="24"/>
        <v>0</v>
      </c>
      <c r="BD27" s="711">
        <f t="shared" si="1"/>
        <v>0</v>
      </c>
      <c r="BE27" s="715">
        <f t="shared" si="2"/>
        <v>0</v>
      </c>
      <c r="BF27" s="716">
        <f t="shared" si="25"/>
        <v>0</v>
      </c>
      <c r="BG27" s="717">
        <f t="shared" si="26"/>
        <v>0</v>
      </c>
      <c r="BH27" s="673">
        <f t="shared" si="27"/>
        <v>0</v>
      </c>
      <c r="BI27" s="677">
        <f t="shared" si="28"/>
        <v>0</v>
      </c>
      <c r="BJ27" s="541"/>
      <c r="BK27" s="380"/>
      <c r="BL27" s="374">
        <f>ROUND(VLOOKUP($B27,Test!$A$6:$K$58,10),0)/1000</f>
        <v>0</v>
      </c>
      <c r="BM27" s="380"/>
      <c r="BN27" s="415"/>
      <c r="BO27" s="415"/>
      <c r="BP27" s="380"/>
      <c r="BQ27" s="380"/>
      <c r="BR27" s="415"/>
      <c r="BS27" s="380"/>
      <c r="BT27" s="380"/>
      <c r="BU27" s="380"/>
      <c r="BV27" s="380"/>
      <c r="BW27" s="380"/>
      <c r="BX27" s="380"/>
      <c r="BY27" s="380"/>
      <c r="BZ27" s="380"/>
      <c r="CA27" s="380"/>
    </row>
    <row r="28" spans="1:81" s="383" customFormat="1" ht="33" customHeight="1">
      <c r="A28" s="388">
        <f t="shared" si="3"/>
        <v>22</v>
      </c>
      <c r="B28" s="384">
        <v>51405</v>
      </c>
      <c r="C28" s="536" t="s">
        <v>18</v>
      </c>
      <c r="D28" s="698" t="s">
        <v>272</v>
      </c>
      <c r="E28" s="672">
        <f>'[2]Trim-H-Sanwa'!D28</f>
        <v>0</v>
      </c>
      <c r="F28" s="673"/>
      <c r="G28" s="675">
        <f t="shared" si="4"/>
        <v>0</v>
      </c>
      <c r="H28" s="673">
        <f>'[2]Trim-H-Sanwa'!G28</f>
        <v>0</v>
      </c>
      <c r="I28" s="673"/>
      <c r="J28" s="675">
        <f t="shared" si="5"/>
        <v>0</v>
      </c>
      <c r="K28" s="673">
        <f>'[2]Trim-H-Sanwa'!J28</f>
        <v>0</v>
      </c>
      <c r="L28" s="673"/>
      <c r="M28" s="773">
        <f t="shared" si="6"/>
        <v>0</v>
      </c>
      <c r="N28" s="688">
        <f t="shared" si="7"/>
        <v>0</v>
      </c>
      <c r="O28" s="689">
        <f t="shared" si="7"/>
        <v>0</v>
      </c>
      <c r="P28" s="690">
        <f t="shared" si="8"/>
        <v>0</v>
      </c>
      <c r="Q28" s="673">
        <f>'[2]Trim-H-Sanwa'!M28</f>
        <v>0</v>
      </c>
      <c r="R28" s="673"/>
      <c r="S28" s="675">
        <f t="shared" si="9"/>
        <v>0</v>
      </c>
      <c r="T28" s="673">
        <f>'[2]Trim-H-Sanwa'!P28</f>
        <v>0</v>
      </c>
      <c r="U28" s="673"/>
      <c r="V28" s="675">
        <f t="shared" si="10"/>
        <v>0</v>
      </c>
      <c r="W28" s="673">
        <f>'[2]Trim-H-Sanwa'!S28</f>
        <v>0</v>
      </c>
      <c r="X28" s="673"/>
      <c r="Y28" s="773">
        <f t="shared" si="11"/>
        <v>0</v>
      </c>
      <c r="Z28" s="688">
        <f t="shared" si="12"/>
        <v>0</v>
      </c>
      <c r="AA28" s="701">
        <f t="shared" si="12"/>
        <v>0</v>
      </c>
      <c r="AB28" s="690">
        <f t="shared" si="13"/>
        <v>0</v>
      </c>
      <c r="AC28" s="779">
        <f t="shared" si="29"/>
        <v>0</v>
      </c>
      <c r="AD28" s="776">
        <f t="shared" si="29"/>
        <v>0</v>
      </c>
      <c r="AE28" s="777">
        <f t="shared" si="14"/>
        <v>0</v>
      </c>
      <c r="AF28" s="672">
        <f>'[2]Trim-H-Sanwa'!Y28</f>
        <v>0</v>
      </c>
      <c r="AG28" s="673"/>
      <c r="AH28" s="674">
        <f t="shared" si="15"/>
        <v>0</v>
      </c>
      <c r="AI28" s="673">
        <f>'[2]Trim-H-Sanwa'!AB28</f>
        <v>0</v>
      </c>
      <c r="AJ28" s="673"/>
      <c r="AK28" s="675">
        <f t="shared" si="16"/>
        <v>0</v>
      </c>
      <c r="AL28" s="673">
        <f>'[2]Trim-H-Sanwa'!AE28</f>
        <v>0</v>
      </c>
      <c r="AM28" s="673"/>
      <c r="AN28" s="675">
        <f t="shared" si="17"/>
        <v>0</v>
      </c>
      <c r="AO28" s="688">
        <f t="shared" si="18"/>
        <v>0</v>
      </c>
      <c r="AP28" s="689">
        <f t="shared" si="18"/>
        <v>0</v>
      </c>
      <c r="AQ28" s="690">
        <f t="shared" si="19"/>
        <v>0</v>
      </c>
      <c r="AR28" s="673">
        <f>'[2]Trim-H-Sanwa'!AH28</f>
        <v>0</v>
      </c>
      <c r="AS28" s="673"/>
      <c r="AT28" s="674">
        <f t="shared" si="20"/>
        <v>0</v>
      </c>
      <c r="AU28" s="673">
        <f>'[2]Trim-H-Sanwa'!AK28</f>
        <v>0</v>
      </c>
      <c r="AV28" s="673"/>
      <c r="AW28" s="675">
        <f t="shared" si="21"/>
        <v>0</v>
      </c>
      <c r="AX28" s="673">
        <f>'[2]Trim-H-Sanwa'!AN28</f>
        <v>0</v>
      </c>
      <c r="AY28" s="673"/>
      <c r="AZ28" s="773">
        <f t="shared" si="22"/>
        <v>0</v>
      </c>
      <c r="BA28" s="688">
        <f t="shared" si="23"/>
        <v>0</v>
      </c>
      <c r="BB28" s="701">
        <f t="shared" si="23"/>
        <v>0</v>
      </c>
      <c r="BC28" s="706">
        <f t="shared" si="24"/>
        <v>0</v>
      </c>
      <c r="BD28" s="711">
        <f t="shared" si="1"/>
        <v>0</v>
      </c>
      <c r="BE28" s="715">
        <f t="shared" si="2"/>
        <v>0</v>
      </c>
      <c r="BF28" s="716">
        <f t="shared" si="25"/>
        <v>0</v>
      </c>
      <c r="BG28" s="717">
        <f t="shared" si="26"/>
        <v>0</v>
      </c>
      <c r="BH28" s="673">
        <f t="shared" si="27"/>
        <v>0</v>
      </c>
      <c r="BI28" s="677">
        <f t="shared" si="28"/>
        <v>0</v>
      </c>
      <c r="BJ28" s="541"/>
      <c r="BK28" s="380"/>
      <c r="BL28" s="374">
        <f>ROUND(VLOOKUP($B28,Test!$A$6:$K$58,10),0)/1000</f>
        <v>0</v>
      </c>
      <c r="BM28" s="380"/>
      <c r="BN28" s="415"/>
      <c r="BO28" s="415"/>
      <c r="BP28" s="380"/>
      <c r="BQ28" s="380"/>
      <c r="BR28" s="415"/>
      <c r="BS28" s="380"/>
      <c r="BT28" s="380"/>
      <c r="BU28" s="380"/>
      <c r="BV28" s="380"/>
      <c r="BW28" s="380"/>
      <c r="BX28" s="380"/>
      <c r="BY28" s="380"/>
      <c r="BZ28" s="380"/>
      <c r="CA28" s="380"/>
    </row>
    <row r="29" spans="1:81" s="383" customFormat="1" ht="33" customHeight="1">
      <c r="A29" s="388">
        <f t="shared" si="3"/>
        <v>23</v>
      </c>
      <c r="B29" s="384">
        <v>51406</v>
      </c>
      <c r="C29" s="536" t="s">
        <v>19</v>
      </c>
      <c r="D29" s="698" t="s">
        <v>273</v>
      </c>
      <c r="E29" s="672">
        <f>'[2]Trim-H-Sanwa'!D29</f>
        <v>0</v>
      </c>
      <c r="F29" s="673"/>
      <c r="G29" s="675">
        <f t="shared" si="4"/>
        <v>0</v>
      </c>
      <c r="H29" s="673">
        <f>'[2]Trim-H-Sanwa'!G29</f>
        <v>0</v>
      </c>
      <c r="I29" s="673"/>
      <c r="J29" s="675">
        <f t="shared" si="5"/>
        <v>0</v>
      </c>
      <c r="K29" s="673">
        <f>'[2]Trim-H-Sanwa'!J29</f>
        <v>0</v>
      </c>
      <c r="L29" s="673"/>
      <c r="M29" s="773">
        <f t="shared" si="6"/>
        <v>0</v>
      </c>
      <c r="N29" s="688">
        <f t="shared" si="7"/>
        <v>0</v>
      </c>
      <c r="O29" s="689">
        <f t="shared" si="7"/>
        <v>0</v>
      </c>
      <c r="P29" s="690">
        <f t="shared" si="8"/>
        <v>0</v>
      </c>
      <c r="Q29" s="673">
        <f>'[2]Trim-H-Sanwa'!M29</f>
        <v>0</v>
      </c>
      <c r="R29" s="673"/>
      <c r="S29" s="675">
        <f t="shared" si="9"/>
        <v>0</v>
      </c>
      <c r="T29" s="673">
        <f>'[2]Trim-H-Sanwa'!P29</f>
        <v>0</v>
      </c>
      <c r="U29" s="673"/>
      <c r="V29" s="675">
        <f t="shared" si="10"/>
        <v>0</v>
      </c>
      <c r="W29" s="673">
        <f>'[2]Trim-H-Sanwa'!S29</f>
        <v>0</v>
      </c>
      <c r="X29" s="673"/>
      <c r="Y29" s="773">
        <f t="shared" si="11"/>
        <v>0</v>
      </c>
      <c r="Z29" s="688">
        <f t="shared" si="12"/>
        <v>0</v>
      </c>
      <c r="AA29" s="701">
        <f t="shared" si="12"/>
        <v>0</v>
      </c>
      <c r="AB29" s="690">
        <f t="shared" si="13"/>
        <v>0</v>
      </c>
      <c r="AC29" s="779">
        <f t="shared" si="29"/>
        <v>0</v>
      </c>
      <c r="AD29" s="776">
        <f t="shared" si="29"/>
        <v>0</v>
      </c>
      <c r="AE29" s="777">
        <f t="shared" si="14"/>
        <v>0</v>
      </c>
      <c r="AF29" s="672">
        <f>'[2]Trim-H-Sanwa'!Y29</f>
        <v>0</v>
      </c>
      <c r="AG29" s="673"/>
      <c r="AH29" s="674">
        <f t="shared" si="15"/>
        <v>0</v>
      </c>
      <c r="AI29" s="673">
        <f>'[2]Trim-H-Sanwa'!AB29</f>
        <v>0</v>
      </c>
      <c r="AJ29" s="673"/>
      <c r="AK29" s="675">
        <f t="shared" si="16"/>
        <v>0</v>
      </c>
      <c r="AL29" s="673">
        <f>'[2]Trim-H-Sanwa'!AE29</f>
        <v>0</v>
      </c>
      <c r="AM29" s="673"/>
      <c r="AN29" s="675">
        <f t="shared" si="17"/>
        <v>0</v>
      </c>
      <c r="AO29" s="688">
        <f t="shared" si="18"/>
        <v>0</v>
      </c>
      <c r="AP29" s="689">
        <f t="shared" si="18"/>
        <v>0</v>
      </c>
      <c r="AQ29" s="690">
        <f t="shared" si="19"/>
        <v>0</v>
      </c>
      <c r="AR29" s="673">
        <f>'[2]Trim-H-Sanwa'!AH29</f>
        <v>0</v>
      </c>
      <c r="AS29" s="673"/>
      <c r="AT29" s="674">
        <f t="shared" si="20"/>
        <v>0</v>
      </c>
      <c r="AU29" s="673">
        <f>'[2]Trim-H-Sanwa'!AK29</f>
        <v>0</v>
      </c>
      <c r="AV29" s="673"/>
      <c r="AW29" s="675">
        <f t="shared" si="21"/>
        <v>0</v>
      </c>
      <c r="AX29" s="673">
        <f>'[2]Trim-H-Sanwa'!AN29</f>
        <v>0</v>
      </c>
      <c r="AY29" s="673"/>
      <c r="AZ29" s="773">
        <f t="shared" si="22"/>
        <v>0</v>
      </c>
      <c r="BA29" s="688">
        <f t="shared" si="23"/>
        <v>0</v>
      </c>
      <c r="BB29" s="701">
        <f t="shared" si="23"/>
        <v>0</v>
      </c>
      <c r="BC29" s="706">
        <f t="shared" si="24"/>
        <v>0</v>
      </c>
      <c r="BD29" s="711">
        <f t="shared" si="1"/>
        <v>0</v>
      </c>
      <c r="BE29" s="715">
        <f t="shared" si="2"/>
        <v>0</v>
      </c>
      <c r="BF29" s="716">
        <f t="shared" si="25"/>
        <v>0</v>
      </c>
      <c r="BG29" s="717">
        <f t="shared" si="26"/>
        <v>0</v>
      </c>
      <c r="BH29" s="673">
        <f t="shared" si="27"/>
        <v>0</v>
      </c>
      <c r="BI29" s="677">
        <f t="shared" si="28"/>
        <v>0</v>
      </c>
      <c r="BJ29" s="541"/>
      <c r="BK29" s="380"/>
      <c r="BL29" s="374">
        <f>ROUND(VLOOKUP($B29,Test!$A$6:$K$58,10),0)/1000</f>
        <v>0</v>
      </c>
      <c r="BM29" s="380"/>
      <c r="BN29" s="415"/>
      <c r="BO29" s="415"/>
      <c r="BP29" s="380"/>
      <c r="BQ29" s="380"/>
      <c r="BR29" s="415"/>
      <c r="BS29" s="380"/>
      <c r="BT29" s="380"/>
      <c r="BU29" s="380"/>
      <c r="BV29" s="380"/>
      <c r="BW29" s="380"/>
      <c r="BX29" s="380"/>
      <c r="BY29" s="380"/>
      <c r="BZ29" s="380"/>
      <c r="CA29" s="380"/>
    </row>
    <row r="30" spans="1:81" s="383" customFormat="1" ht="33" customHeight="1">
      <c r="A30" s="388">
        <f t="shared" si="3"/>
        <v>24</v>
      </c>
      <c r="B30" s="384">
        <v>51407</v>
      </c>
      <c r="C30" s="536" t="s">
        <v>20</v>
      </c>
      <c r="D30" s="698" t="s">
        <v>274</v>
      </c>
      <c r="E30" s="672">
        <f>'[2]Trim-H-Sanwa'!D30</f>
        <v>0</v>
      </c>
      <c r="F30" s="673"/>
      <c r="G30" s="675">
        <f t="shared" si="4"/>
        <v>0</v>
      </c>
      <c r="H30" s="673">
        <f>'[2]Trim-H-Sanwa'!G30</f>
        <v>0</v>
      </c>
      <c r="I30" s="673"/>
      <c r="J30" s="675">
        <f t="shared" si="5"/>
        <v>0</v>
      </c>
      <c r="K30" s="673">
        <f>'[2]Trim-H-Sanwa'!J30</f>
        <v>0</v>
      </c>
      <c r="L30" s="673"/>
      <c r="M30" s="773">
        <f t="shared" si="6"/>
        <v>0</v>
      </c>
      <c r="N30" s="688">
        <f t="shared" si="7"/>
        <v>0</v>
      </c>
      <c r="O30" s="689">
        <f t="shared" si="7"/>
        <v>0</v>
      </c>
      <c r="P30" s="690">
        <f t="shared" si="8"/>
        <v>0</v>
      </c>
      <c r="Q30" s="673">
        <f>'[2]Trim-H-Sanwa'!M30</f>
        <v>0</v>
      </c>
      <c r="R30" s="673"/>
      <c r="S30" s="675">
        <f t="shared" si="9"/>
        <v>0</v>
      </c>
      <c r="T30" s="673">
        <f>'[2]Trim-H-Sanwa'!P30</f>
        <v>0</v>
      </c>
      <c r="U30" s="673"/>
      <c r="V30" s="675">
        <f t="shared" si="10"/>
        <v>0</v>
      </c>
      <c r="W30" s="673">
        <f>'[2]Trim-H-Sanwa'!S30</f>
        <v>0</v>
      </c>
      <c r="X30" s="673"/>
      <c r="Y30" s="773">
        <f t="shared" si="11"/>
        <v>0</v>
      </c>
      <c r="Z30" s="688">
        <f t="shared" si="12"/>
        <v>0</v>
      </c>
      <c r="AA30" s="701">
        <f t="shared" si="12"/>
        <v>0</v>
      </c>
      <c r="AB30" s="690">
        <f t="shared" si="13"/>
        <v>0</v>
      </c>
      <c r="AC30" s="779">
        <f t="shared" si="29"/>
        <v>0</v>
      </c>
      <c r="AD30" s="776">
        <f t="shared" si="29"/>
        <v>0</v>
      </c>
      <c r="AE30" s="777">
        <f t="shared" si="14"/>
        <v>0</v>
      </c>
      <c r="AF30" s="672">
        <f>'[2]Trim-H-Sanwa'!Y30</f>
        <v>0</v>
      </c>
      <c r="AG30" s="673"/>
      <c r="AH30" s="674">
        <f t="shared" si="15"/>
        <v>0</v>
      </c>
      <c r="AI30" s="673">
        <f>'[2]Trim-H-Sanwa'!AB30</f>
        <v>0</v>
      </c>
      <c r="AJ30" s="673"/>
      <c r="AK30" s="675">
        <f t="shared" si="16"/>
        <v>0</v>
      </c>
      <c r="AL30" s="673">
        <f>'[2]Trim-H-Sanwa'!AE30</f>
        <v>0</v>
      </c>
      <c r="AM30" s="673"/>
      <c r="AN30" s="675">
        <f t="shared" si="17"/>
        <v>0</v>
      </c>
      <c r="AO30" s="688">
        <f t="shared" si="18"/>
        <v>0</v>
      </c>
      <c r="AP30" s="689">
        <f t="shared" si="18"/>
        <v>0</v>
      </c>
      <c r="AQ30" s="690">
        <f t="shared" si="19"/>
        <v>0</v>
      </c>
      <c r="AR30" s="673">
        <f>'[2]Trim-H-Sanwa'!AH30</f>
        <v>0</v>
      </c>
      <c r="AS30" s="673"/>
      <c r="AT30" s="674">
        <f t="shared" si="20"/>
        <v>0</v>
      </c>
      <c r="AU30" s="673">
        <f>'[2]Trim-H-Sanwa'!AK30</f>
        <v>0</v>
      </c>
      <c r="AV30" s="673"/>
      <c r="AW30" s="675">
        <f t="shared" si="21"/>
        <v>0</v>
      </c>
      <c r="AX30" s="673">
        <f>'[2]Trim-H-Sanwa'!AN30</f>
        <v>0</v>
      </c>
      <c r="AY30" s="673"/>
      <c r="AZ30" s="773">
        <f t="shared" si="22"/>
        <v>0</v>
      </c>
      <c r="BA30" s="688">
        <f t="shared" si="23"/>
        <v>0</v>
      </c>
      <c r="BB30" s="701">
        <f t="shared" si="23"/>
        <v>0</v>
      </c>
      <c r="BC30" s="706">
        <f t="shared" si="24"/>
        <v>0</v>
      </c>
      <c r="BD30" s="711">
        <f t="shared" si="1"/>
        <v>0</v>
      </c>
      <c r="BE30" s="715">
        <f t="shared" si="2"/>
        <v>0</v>
      </c>
      <c r="BF30" s="716">
        <f t="shared" si="25"/>
        <v>0</v>
      </c>
      <c r="BG30" s="717">
        <f t="shared" si="26"/>
        <v>0</v>
      </c>
      <c r="BH30" s="673">
        <f t="shared" si="27"/>
        <v>0</v>
      </c>
      <c r="BI30" s="677">
        <f t="shared" si="28"/>
        <v>0</v>
      </c>
      <c r="BJ30" s="541"/>
      <c r="BK30" s="380"/>
      <c r="BL30" s="374">
        <f>ROUND(VLOOKUP($B30,Test!$A$6:$K$58,10),0)/1000</f>
        <v>0</v>
      </c>
      <c r="BM30" s="380"/>
      <c r="BN30" s="415"/>
      <c r="BO30" s="415"/>
      <c r="BP30" s="380"/>
      <c r="BQ30" s="380"/>
      <c r="BR30" s="415"/>
      <c r="BS30" s="380"/>
      <c r="BT30" s="380"/>
      <c r="BU30" s="380"/>
      <c r="BV30" s="380"/>
      <c r="BW30" s="380"/>
      <c r="BX30" s="380"/>
      <c r="BY30" s="380"/>
      <c r="BZ30" s="380"/>
      <c r="CA30" s="380"/>
    </row>
    <row r="31" spans="1:81" s="383" customFormat="1" ht="33" customHeight="1">
      <c r="A31" s="388">
        <f t="shared" si="3"/>
        <v>25</v>
      </c>
      <c r="B31" s="384">
        <v>51408</v>
      </c>
      <c r="C31" s="536" t="s">
        <v>21</v>
      </c>
      <c r="D31" s="698" t="s">
        <v>275</v>
      </c>
      <c r="E31" s="672">
        <f>'[2]Trim-H-Sanwa'!D54</f>
        <v>0</v>
      </c>
      <c r="F31" s="673"/>
      <c r="G31" s="675">
        <f t="shared" si="4"/>
        <v>0</v>
      </c>
      <c r="H31" s="673">
        <f>'[2]Trim-H-Sanwa'!G54</f>
        <v>0</v>
      </c>
      <c r="I31" s="673"/>
      <c r="J31" s="675">
        <f t="shared" si="5"/>
        <v>0</v>
      </c>
      <c r="K31" s="673">
        <f>'[2]Trim-H-Sanwa'!J54</f>
        <v>0</v>
      </c>
      <c r="L31" s="673"/>
      <c r="M31" s="773">
        <f t="shared" si="6"/>
        <v>0</v>
      </c>
      <c r="N31" s="688">
        <f t="shared" si="7"/>
        <v>0</v>
      </c>
      <c r="O31" s="689">
        <f t="shared" si="7"/>
        <v>0</v>
      </c>
      <c r="P31" s="690">
        <f t="shared" si="8"/>
        <v>0</v>
      </c>
      <c r="Q31" s="673">
        <f>'[2]Trim-H-Sanwa'!M54</f>
        <v>0</v>
      </c>
      <c r="R31" s="673"/>
      <c r="S31" s="675">
        <f t="shared" si="9"/>
        <v>0</v>
      </c>
      <c r="T31" s="673">
        <f>'[2]Trim-H-Sanwa'!P54</f>
        <v>0</v>
      </c>
      <c r="U31" s="673"/>
      <c r="V31" s="675">
        <f t="shared" si="10"/>
        <v>0</v>
      </c>
      <c r="W31" s="673">
        <f>'[2]Trim-H-Sanwa'!S54</f>
        <v>0</v>
      </c>
      <c r="X31" s="673"/>
      <c r="Y31" s="773">
        <f t="shared" si="11"/>
        <v>0</v>
      </c>
      <c r="Z31" s="688">
        <f t="shared" si="12"/>
        <v>0</v>
      </c>
      <c r="AA31" s="701">
        <f t="shared" si="12"/>
        <v>0</v>
      </c>
      <c r="AB31" s="690">
        <f t="shared" si="13"/>
        <v>0</v>
      </c>
      <c r="AC31" s="779">
        <f t="shared" si="29"/>
        <v>0</v>
      </c>
      <c r="AD31" s="776">
        <f t="shared" si="29"/>
        <v>0</v>
      </c>
      <c r="AE31" s="777">
        <f t="shared" si="14"/>
        <v>0</v>
      </c>
      <c r="AF31" s="672">
        <f>'[2]Trim-H-Sanwa'!Y54</f>
        <v>0</v>
      </c>
      <c r="AG31" s="673"/>
      <c r="AH31" s="674">
        <f t="shared" si="15"/>
        <v>0</v>
      </c>
      <c r="AI31" s="673">
        <f>'[2]Trim-H-Sanwa'!AB54</f>
        <v>0</v>
      </c>
      <c r="AJ31" s="673"/>
      <c r="AK31" s="675">
        <f t="shared" si="16"/>
        <v>0</v>
      </c>
      <c r="AL31" s="673">
        <f>'[2]Trim-H-Sanwa'!AE54</f>
        <v>0</v>
      </c>
      <c r="AM31" s="673"/>
      <c r="AN31" s="675">
        <f t="shared" si="17"/>
        <v>0</v>
      </c>
      <c r="AO31" s="688">
        <f t="shared" si="18"/>
        <v>0</v>
      </c>
      <c r="AP31" s="689">
        <f t="shared" si="18"/>
        <v>0</v>
      </c>
      <c r="AQ31" s="690">
        <f t="shared" si="19"/>
        <v>0</v>
      </c>
      <c r="AR31" s="673">
        <f>'[2]Trim-H-Sanwa'!AH54</f>
        <v>0</v>
      </c>
      <c r="AS31" s="673"/>
      <c r="AT31" s="674">
        <f t="shared" si="20"/>
        <v>0</v>
      </c>
      <c r="AU31" s="673">
        <f>'[2]Trim-H-Sanwa'!AK54</f>
        <v>0</v>
      </c>
      <c r="AV31" s="673"/>
      <c r="AW31" s="675">
        <f t="shared" si="21"/>
        <v>0</v>
      </c>
      <c r="AX31" s="673">
        <f>'[2]Trim-H-Sanwa'!AN54</f>
        <v>0</v>
      </c>
      <c r="AY31" s="673"/>
      <c r="AZ31" s="773">
        <f t="shared" si="22"/>
        <v>0</v>
      </c>
      <c r="BA31" s="688">
        <f t="shared" si="23"/>
        <v>0</v>
      </c>
      <c r="BB31" s="701">
        <f t="shared" si="23"/>
        <v>0</v>
      </c>
      <c r="BC31" s="706">
        <f t="shared" si="24"/>
        <v>0</v>
      </c>
      <c r="BD31" s="711">
        <f t="shared" si="1"/>
        <v>0</v>
      </c>
      <c r="BE31" s="715">
        <f t="shared" si="2"/>
        <v>0</v>
      </c>
      <c r="BF31" s="716">
        <f t="shared" si="25"/>
        <v>0</v>
      </c>
      <c r="BG31" s="717">
        <f t="shared" si="26"/>
        <v>0</v>
      </c>
      <c r="BH31" s="673">
        <f t="shared" si="27"/>
        <v>0</v>
      </c>
      <c r="BI31" s="677">
        <f t="shared" si="28"/>
        <v>0</v>
      </c>
      <c r="BJ31" s="541"/>
      <c r="BK31" s="380"/>
      <c r="BL31" s="374">
        <f>ROUND(VLOOKUP($B31,Test!$A$6:$K$58,10),0)/1000</f>
        <v>0</v>
      </c>
      <c r="BM31" s="380"/>
      <c r="BN31" s="415"/>
      <c r="BO31" s="415"/>
      <c r="BP31" s="380"/>
      <c r="BQ31" s="380"/>
      <c r="BR31" s="415"/>
      <c r="BS31" s="380"/>
      <c r="BT31" s="380"/>
      <c r="BU31" s="380"/>
      <c r="BV31" s="380"/>
      <c r="BW31" s="380"/>
      <c r="BX31" s="380"/>
      <c r="BY31" s="380"/>
      <c r="BZ31" s="380"/>
      <c r="CA31" s="380"/>
    </row>
    <row r="32" spans="1:81" s="383" customFormat="1" ht="33" customHeight="1">
      <c r="A32" s="388">
        <f t="shared" si="3"/>
        <v>26</v>
      </c>
      <c r="B32" s="384">
        <v>51409</v>
      </c>
      <c r="C32" s="536" t="s">
        <v>22</v>
      </c>
      <c r="D32" s="698" t="s">
        <v>276</v>
      </c>
      <c r="E32" s="672">
        <f>'[2]Trim-H-Sanwa'!D32</f>
        <v>0</v>
      </c>
      <c r="F32" s="673"/>
      <c r="G32" s="675">
        <f t="shared" si="4"/>
        <v>0</v>
      </c>
      <c r="H32" s="673">
        <f>'[2]Trim-H-Sanwa'!G32</f>
        <v>0</v>
      </c>
      <c r="I32" s="673"/>
      <c r="J32" s="675">
        <f t="shared" si="5"/>
        <v>0</v>
      </c>
      <c r="K32" s="673">
        <f>'[2]Trim-H-Sanwa'!J32</f>
        <v>0</v>
      </c>
      <c r="L32" s="673"/>
      <c r="M32" s="773">
        <f t="shared" si="6"/>
        <v>0</v>
      </c>
      <c r="N32" s="688">
        <f t="shared" si="7"/>
        <v>0</v>
      </c>
      <c r="O32" s="689">
        <f t="shared" si="7"/>
        <v>0</v>
      </c>
      <c r="P32" s="690">
        <f t="shared" si="8"/>
        <v>0</v>
      </c>
      <c r="Q32" s="673">
        <f>'[2]Trim-H-Sanwa'!M32</f>
        <v>0</v>
      </c>
      <c r="R32" s="673"/>
      <c r="S32" s="675">
        <f t="shared" si="9"/>
        <v>0</v>
      </c>
      <c r="T32" s="673">
        <f>'[2]Trim-H-Sanwa'!P32</f>
        <v>0</v>
      </c>
      <c r="U32" s="673"/>
      <c r="V32" s="675">
        <f t="shared" si="10"/>
        <v>0</v>
      </c>
      <c r="W32" s="673">
        <f>'[2]Trim-H-Sanwa'!S32</f>
        <v>0</v>
      </c>
      <c r="X32" s="673"/>
      <c r="Y32" s="773">
        <f t="shared" si="11"/>
        <v>0</v>
      </c>
      <c r="Z32" s="688">
        <f t="shared" si="12"/>
        <v>0</v>
      </c>
      <c r="AA32" s="701">
        <f t="shared" si="12"/>
        <v>0</v>
      </c>
      <c r="AB32" s="690">
        <f t="shared" si="13"/>
        <v>0</v>
      </c>
      <c r="AC32" s="779">
        <f t="shared" si="29"/>
        <v>0</v>
      </c>
      <c r="AD32" s="776">
        <f t="shared" si="29"/>
        <v>0</v>
      </c>
      <c r="AE32" s="777">
        <f t="shared" si="14"/>
        <v>0</v>
      </c>
      <c r="AF32" s="672">
        <f>'[2]Trim-H-Sanwa'!Y32</f>
        <v>0</v>
      </c>
      <c r="AG32" s="673"/>
      <c r="AH32" s="674">
        <f t="shared" si="15"/>
        <v>0</v>
      </c>
      <c r="AI32" s="673">
        <f>'[2]Trim-H-Sanwa'!AB32</f>
        <v>0</v>
      </c>
      <c r="AJ32" s="673"/>
      <c r="AK32" s="675">
        <f t="shared" si="16"/>
        <v>0</v>
      </c>
      <c r="AL32" s="673">
        <f>'[2]Trim-H-Sanwa'!AE32</f>
        <v>0</v>
      </c>
      <c r="AM32" s="673"/>
      <c r="AN32" s="675">
        <f t="shared" si="17"/>
        <v>0</v>
      </c>
      <c r="AO32" s="688">
        <f t="shared" si="18"/>
        <v>0</v>
      </c>
      <c r="AP32" s="689">
        <f t="shared" si="18"/>
        <v>0</v>
      </c>
      <c r="AQ32" s="690">
        <f t="shared" si="19"/>
        <v>0</v>
      </c>
      <c r="AR32" s="673">
        <f>'[2]Trim-H-Sanwa'!AH32</f>
        <v>0</v>
      </c>
      <c r="AS32" s="673"/>
      <c r="AT32" s="674">
        <f t="shared" si="20"/>
        <v>0</v>
      </c>
      <c r="AU32" s="673">
        <f>'[2]Trim-H-Sanwa'!AK32</f>
        <v>0</v>
      </c>
      <c r="AV32" s="673"/>
      <c r="AW32" s="675">
        <f t="shared" si="21"/>
        <v>0</v>
      </c>
      <c r="AX32" s="673">
        <f>'[2]Trim-H-Sanwa'!AN32</f>
        <v>0</v>
      </c>
      <c r="AY32" s="673"/>
      <c r="AZ32" s="773">
        <f t="shared" si="22"/>
        <v>0</v>
      </c>
      <c r="BA32" s="688">
        <f t="shared" si="23"/>
        <v>0</v>
      </c>
      <c r="BB32" s="701">
        <f t="shared" si="23"/>
        <v>0</v>
      </c>
      <c r="BC32" s="706">
        <f t="shared" si="24"/>
        <v>0</v>
      </c>
      <c r="BD32" s="711">
        <f t="shared" si="1"/>
        <v>0</v>
      </c>
      <c r="BE32" s="715">
        <f t="shared" si="2"/>
        <v>0</v>
      </c>
      <c r="BF32" s="716">
        <f t="shared" si="25"/>
        <v>0</v>
      </c>
      <c r="BG32" s="717">
        <f t="shared" si="26"/>
        <v>0</v>
      </c>
      <c r="BH32" s="673">
        <f t="shared" si="27"/>
        <v>0</v>
      </c>
      <c r="BI32" s="677">
        <f t="shared" si="28"/>
        <v>0</v>
      </c>
      <c r="BJ32" s="541"/>
      <c r="BK32" s="380"/>
      <c r="BL32" s="374">
        <f>ROUND(VLOOKUP($B32,Test!$A$6:$K$58,10),0)/1000</f>
        <v>0</v>
      </c>
      <c r="BM32" s="380"/>
      <c r="BN32" s="415"/>
      <c r="BO32" s="415"/>
      <c r="BP32" s="380"/>
      <c r="BQ32" s="380"/>
      <c r="BR32" s="415"/>
      <c r="BS32" s="380"/>
      <c r="BT32" s="380"/>
      <c r="BU32" s="380"/>
      <c r="BV32" s="380"/>
      <c r="BW32" s="380"/>
      <c r="BX32" s="380"/>
      <c r="BY32" s="380"/>
      <c r="BZ32" s="380"/>
      <c r="CA32" s="380"/>
    </row>
    <row r="33" spans="1:79" s="383" customFormat="1" ht="33" customHeight="1">
      <c r="A33" s="388">
        <f t="shared" si="3"/>
        <v>27</v>
      </c>
      <c r="B33" s="384">
        <v>51499</v>
      </c>
      <c r="C33" s="536" t="s">
        <v>23</v>
      </c>
      <c r="D33" s="698" t="s">
        <v>277</v>
      </c>
      <c r="E33" s="672">
        <f>'[2]Trim-H-Sanwa'!D33</f>
        <v>0</v>
      </c>
      <c r="F33" s="673"/>
      <c r="G33" s="675">
        <f t="shared" si="4"/>
        <v>0</v>
      </c>
      <c r="H33" s="673">
        <f>'[2]Trim-H-Sanwa'!G33</f>
        <v>0</v>
      </c>
      <c r="I33" s="673"/>
      <c r="J33" s="675">
        <f t="shared" si="5"/>
        <v>0</v>
      </c>
      <c r="K33" s="673">
        <f>'[2]Trim-H-Sanwa'!J33</f>
        <v>0</v>
      </c>
      <c r="L33" s="673"/>
      <c r="M33" s="773">
        <f t="shared" si="6"/>
        <v>0</v>
      </c>
      <c r="N33" s="688">
        <f t="shared" si="7"/>
        <v>0</v>
      </c>
      <c r="O33" s="689">
        <f t="shared" si="7"/>
        <v>0</v>
      </c>
      <c r="P33" s="690">
        <f t="shared" si="8"/>
        <v>0</v>
      </c>
      <c r="Q33" s="673">
        <f>'[2]Trim-H-Sanwa'!M33</f>
        <v>0</v>
      </c>
      <c r="R33" s="673"/>
      <c r="S33" s="675">
        <f t="shared" si="9"/>
        <v>0</v>
      </c>
      <c r="T33" s="673">
        <f>'[2]Trim-H-Sanwa'!P33</f>
        <v>0</v>
      </c>
      <c r="U33" s="673"/>
      <c r="V33" s="675">
        <f t="shared" si="10"/>
        <v>0</v>
      </c>
      <c r="W33" s="673">
        <f>'[2]Trim-H-Sanwa'!S33</f>
        <v>0</v>
      </c>
      <c r="X33" s="673"/>
      <c r="Y33" s="773">
        <f t="shared" si="11"/>
        <v>0</v>
      </c>
      <c r="Z33" s="688">
        <f t="shared" si="12"/>
        <v>0</v>
      </c>
      <c r="AA33" s="701">
        <f t="shared" si="12"/>
        <v>0</v>
      </c>
      <c r="AB33" s="690">
        <f t="shared" si="13"/>
        <v>0</v>
      </c>
      <c r="AC33" s="779">
        <f t="shared" si="29"/>
        <v>0</v>
      </c>
      <c r="AD33" s="776">
        <f t="shared" si="29"/>
        <v>0</v>
      </c>
      <c r="AE33" s="777">
        <f t="shared" si="14"/>
        <v>0</v>
      </c>
      <c r="AF33" s="672">
        <f>'[2]Trim-H-Sanwa'!Y33</f>
        <v>0</v>
      </c>
      <c r="AG33" s="673"/>
      <c r="AH33" s="674">
        <f t="shared" si="15"/>
        <v>0</v>
      </c>
      <c r="AI33" s="673">
        <f>'[2]Trim-H-Sanwa'!AB33</f>
        <v>0</v>
      </c>
      <c r="AJ33" s="673"/>
      <c r="AK33" s="675">
        <f t="shared" si="16"/>
        <v>0</v>
      </c>
      <c r="AL33" s="673">
        <f>'[2]Trim-H-Sanwa'!AE33</f>
        <v>0</v>
      </c>
      <c r="AM33" s="673"/>
      <c r="AN33" s="675">
        <f t="shared" si="17"/>
        <v>0</v>
      </c>
      <c r="AO33" s="688">
        <f t="shared" si="18"/>
        <v>0</v>
      </c>
      <c r="AP33" s="689">
        <f t="shared" si="18"/>
        <v>0</v>
      </c>
      <c r="AQ33" s="690">
        <f t="shared" si="19"/>
        <v>0</v>
      </c>
      <c r="AR33" s="673">
        <f>'[2]Trim-H-Sanwa'!AH33</f>
        <v>0</v>
      </c>
      <c r="AS33" s="673"/>
      <c r="AT33" s="674">
        <f t="shared" si="20"/>
        <v>0</v>
      </c>
      <c r="AU33" s="673">
        <f>'[2]Trim-H-Sanwa'!AK33</f>
        <v>0</v>
      </c>
      <c r="AV33" s="673"/>
      <c r="AW33" s="675">
        <f t="shared" si="21"/>
        <v>0</v>
      </c>
      <c r="AX33" s="673">
        <f>'[2]Trim-H-Sanwa'!AN33</f>
        <v>0</v>
      </c>
      <c r="AY33" s="673"/>
      <c r="AZ33" s="773">
        <f t="shared" si="22"/>
        <v>0</v>
      </c>
      <c r="BA33" s="688">
        <f t="shared" si="23"/>
        <v>0</v>
      </c>
      <c r="BB33" s="701">
        <f t="shared" si="23"/>
        <v>0</v>
      </c>
      <c r="BC33" s="706">
        <f t="shared" si="24"/>
        <v>0</v>
      </c>
      <c r="BD33" s="711">
        <f t="shared" si="1"/>
        <v>0</v>
      </c>
      <c r="BE33" s="715">
        <f t="shared" si="2"/>
        <v>0</v>
      </c>
      <c r="BF33" s="716">
        <f t="shared" si="25"/>
        <v>0</v>
      </c>
      <c r="BG33" s="717">
        <f t="shared" si="26"/>
        <v>0</v>
      </c>
      <c r="BH33" s="673">
        <f t="shared" si="27"/>
        <v>0</v>
      </c>
      <c r="BI33" s="677">
        <f t="shared" si="28"/>
        <v>0</v>
      </c>
      <c r="BJ33" s="541"/>
      <c r="BK33" s="380"/>
      <c r="BL33" s="374">
        <f>ROUND(VLOOKUP($B33,Test!$A$6:$K$58,10),0)/1000</f>
        <v>0</v>
      </c>
      <c r="BM33" s="380"/>
      <c r="BN33" s="415"/>
      <c r="BO33" s="415"/>
      <c r="BP33" s="380"/>
      <c r="BQ33" s="380"/>
      <c r="BR33" s="415"/>
      <c r="BS33" s="380"/>
      <c r="BT33" s="380"/>
      <c r="BU33" s="380"/>
      <c r="BV33" s="380"/>
      <c r="BW33" s="380"/>
      <c r="BX33" s="380"/>
      <c r="BY33" s="380"/>
      <c r="BZ33" s="380"/>
      <c r="CA33" s="380"/>
    </row>
    <row r="34" spans="1:79" s="383" customFormat="1" ht="33" customHeight="1">
      <c r="A34" s="388">
        <f t="shared" si="3"/>
        <v>28</v>
      </c>
      <c r="B34" s="384">
        <v>51601</v>
      </c>
      <c r="C34" s="536" t="s">
        <v>24</v>
      </c>
      <c r="D34" s="698" t="s">
        <v>278</v>
      </c>
      <c r="E34" s="672">
        <f>'[2]Trim-H-Sanwa'!D34</f>
        <v>0</v>
      </c>
      <c r="F34" s="673"/>
      <c r="G34" s="675">
        <f t="shared" si="4"/>
        <v>0</v>
      </c>
      <c r="H34" s="673">
        <f>'[2]Trim-H-Sanwa'!G34</f>
        <v>0</v>
      </c>
      <c r="I34" s="673"/>
      <c r="J34" s="675">
        <f t="shared" si="5"/>
        <v>0</v>
      </c>
      <c r="K34" s="673">
        <f>'[2]Trim-H-Sanwa'!J34</f>
        <v>0</v>
      </c>
      <c r="L34" s="673"/>
      <c r="M34" s="773">
        <f t="shared" si="6"/>
        <v>0</v>
      </c>
      <c r="N34" s="688">
        <f t="shared" si="7"/>
        <v>0</v>
      </c>
      <c r="O34" s="689">
        <f t="shared" si="7"/>
        <v>0</v>
      </c>
      <c r="P34" s="690">
        <f t="shared" si="8"/>
        <v>0</v>
      </c>
      <c r="Q34" s="673">
        <f>'[2]Trim-H-Sanwa'!M34</f>
        <v>0</v>
      </c>
      <c r="R34" s="673"/>
      <c r="S34" s="675">
        <f t="shared" si="9"/>
        <v>0</v>
      </c>
      <c r="T34" s="673">
        <f>'[2]Trim-H-Sanwa'!P34</f>
        <v>0</v>
      </c>
      <c r="U34" s="673"/>
      <c r="V34" s="675">
        <f t="shared" si="10"/>
        <v>0</v>
      </c>
      <c r="W34" s="673">
        <f>'[2]Trim-H-Sanwa'!S34</f>
        <v>0</v>
      </c>
      <c r="X34" s="673"/>
      <c r="Y34" s="773">
        <f t="shared" si="11"/>
        <v>0</v>
      </c>
      <c r="Z34" s="688">
        <f t="shared" si="12"/>
        <v>0</v>
      </c>
      <c r="AA34" s="701">
        <f t="shared" si="12"/>
        <v>0</v>
      </c>
      <c r="AB34" s="690">
        <f t="shared" si="13"/>
        <v>0</v>
      </c>
      <c r="AC34" s="779">
        <f t="shared" si="29"/>
        <v>0</v>
      </c>
      <c r="AD34" s="776">
        <f t="shared" si="29"/>
        <v>0</v>
      </c>
      <c r="AE34" s="777">
        <f t="shared" si="14"/>
        <v>0</v>
      </c>
      <c r="AF34" s="672">
        <f>'[2]Trim-H-Sanwa'!Y34</f>
        <v>0</v>
      </c>
      <c r="AG34" s="673"/>
      <c r="AH34" s="674">
        <f t="shared" si="15"/>
        <v>0</v>
      </c>
      <c r="AI34" s="673">
        <f>'[2]Trim-H-Sanwa'!AB34</f>
        <v>0</v>
      </c>
      <c r="AJ34" s="673"/>
      <c r="AK34" s="675">
        <f t="shared" si="16"/>
        <v>0</v>
      </c>
      <c r="AL34" s="673">
        <f>'[2]Trim-H-Sanwa'!AE34</f>
        <v>0</v>
      </c>
      <c r="AM34" s="673"/>
      <c r="AN34" s="675">
        <f t="shared" si="17"/>
        <v>0</v>
      </c>
      <c r="AO34" s="688">
        <f t="shared" si="18"/>
        <v>0</v>
      </c>
      <c r="AP34" s="689">
        <f t="shared" si="18"/>
        <v>0</v>
      </c>
      <c r="AQ34" s="690">
        <f t="shared" si="19"/>
        <v>0</v>
      </c>
      <c r="AR34" s="673">
        <f>'[2]Trim-H-Sanwa'!AH34</f>
        <v>0</v>
      </c>
      <c r="AS34" s="673"/>
      <c r="AT34" s="674">
        <f t="shared" si="20"/>
        <v>0</v>
      </c>
      <c r="AU34" s="673">
        <f>'[2]Trim-H-Sanwa'!AK34</f>
        <v>0</v>
      </c>
      <c r="AV34" s="673"/>
      <c r="AW34" s="675">
        <f t="shared" si="21"/>
        <v>0</v>
      </c>
      <c r="AX34" s="673">
        <f>'[2]Trim-H-Sanwa'!AN34</f>
        <v>0</v>
      </c>
      <c r="AY34" s="673"/>
      <c r="AZ34" s="773">
        <f t="shared" si="22"/>
        <v>0</v>
      </c>
      <c r="BA34" s="688">
        <f t="shared" si="23"/>
        <v>0</v>
      </c>
      <c r="BB34" s="701">
        <f t="shared" si="23"/>
        <v>0</v>
      </c>
      <c r="BC34" s="706">
        <f t="shared" si="24"/>
        <v>0</v>
      </c>
      <c r="BD34" s="711">
        <f t="shared" si="1"/>
        <v>0</v>
      </c>
      <c r="BE34" s="715">
        <f t="shared" si="2"/>
        <v>0</v>
      </c>
      <c r="BF34" s="716">
        <f t="shared" si="25"/>
        <v>0</v>
      </c>
      <c r="BG34" s="717">
        <f t="shared" si="26"/>
        <v>0</v>
      </c>
      <c r="BH34" s="673">
        <f t="shared" si="27"/>
        <v>0</v>
      </c>
      <c r="BI34" s="677">
        <f t="shared" si="28"/>
        <v>0</v>
      </c>
      <c r="BJ34" s="541"/>
      <c r="BK34" s="380"/>
      <c r="BL34" s="374">
        <f>ROUND(VLOOKUP($B34,Test!$A$6:$K$58,10),0)/1000</f>
        <v>0</v>
      </c>
      <c r="BM34" s="380"/>
      <c r="BN34" s="415"/>
      <c r="BO34" s="415"/>
      <c r="BP34" s="380"/>
      <c r="BQ34" s="380"/>
      <c r="BR34" s="415"/>
      <c r="BS34" s="380"/>
      <c r="BT34" s="380"/>
      <c r="BU34" s="380"/>
      <c r="BV34" s="380"/>
      <c r="BW34" s="380"/>
      <c r="BX34" s="380"/>
      <c r="BY34" s="380"/>
      <c r="BZ34" s="380"/>
      <c r="CA34" s="380"/>
    </row>
    <row r="35" spans="1:79" s="383" customFormat="1" ht="33" customHeight="1">
      <c r="A35" s="388">
        <f t="shared" si="3"/>
        <v>29</v>
      </c>
      <c r="B35" s="384">
        <v>51602</v>
      </c>
      <c r="C35" s="536" t="s">
        <v>25</v>
      </c>
      <c r="D35" s="698" t="s">
        <v>279</v>
      </c>
      <c r="E35" s="672">
        <f>'[2]Trim-H-Sanwa'!D35</f>
        <v>0</v>
      </c>
      <c r="F35" s="673"/>
      <c r="G35" s="675">
        <f t="shared" si="4"/>
        <v>0</v>
      </c>
      <c r="H35" s="673">
        <f>'[2]Trim-H-Sanwa'!G35</f>
        <v>0</v>
      </c>
      <c r="I35" s="673"/>
      <c r="J35" s="675">
        <f t="shared" si="5"/>
        <v>0</v>
      </c>
      <c r="K35" s="673">
        <f>'[2]Trim-H-Sanwa'!J35</f>
        <v>0</v>
      </c>
      <c r="L35" s="673"/>
      <c r="M35" s="773">
        <f t="shared" si="6"/>
        <v>0</v>
      </c>
      <c r="N35" s="688">
        <f t="shared" si="7"/>
        <v>0</v>
      </c>
      <c r="O35" s="689">
        <f t="shared" si="7"/>
        <v>0</v>
      </c>
      <c r="P35" s="690">
        <f t="shared" si="8"/>
        <v>0</v>
      </c>
      <c r="Q35" s="673">
        <f>'[2]Trim-H-Sanwa'!M35</f>
        <v>0</v>
      </c>
      <c r="R35" s="673"/>
      <c r="S35" s="675">
        <f t="shared" si="9"/>
        <v>0</v>
      </c>
      <c r="T35" s="673">
        <f>'[2]Trim-H-Sanwa'!P35</f>
        <v>0</v>
      </c>
      <c r="U35" s="673"/>
      <c r="V35" s="675">
        <f t="shared" si="10"/>
        <v>0</v>
      </c>
      <c r="W35" s="673">
        <f>'[2]Trim-H-Sanwa'!S35</f>
        <v>0</v>
      </c>
      <c r="X35" s="673"/>
      <c r="Y35" s="773">
        <f t="shared" si="11"/>
        <v>0</v>
      </c>
      <c r="Z35" s="688">
        <f t="shared" si="12"/>
        <v>0</v>
      </c>
      <c r="AA35" s="701">
        <f t="shared" si="12"/>
        <v>0</v>
      </c>
      <c r="AB35" s="690">
        <f t="shared" si="13"/>
        <v>0</v>
      </c>
      <c r="AC35" s="779">
        <f t="shared" si="29"/>
        <v>0</v>
      </c>
      <c r="AD35" s="776">
        <f t="shared" si="29"/>
        <v>0</v>
      </c>
      <c r="AE35" s="777">
        <f t="shared" si="14"/>
        <v>0</v>
      </c>
      <c r="AF35" s="672">
        <f>'[2]Trim-H-Sanwa'!Y35</f>
        <v>0</v>
      </c>
      <c r="AG35" s="673"/>
      <c r="AH35" s="674">
        <f t="shared" si="15"/>
        <v>0</v>
      </c>
      <c r="AI35" s="673">
        <f>'[2]Trim-H-Sanwa'!AB35</f>
        <v>0</v>
      </c>
      <c r="AJ35" s="673"/>
      <c r="AK35" s="675">
        <f t="shared" si="16"/>
        <v>0</v>
      </c>
      <c r="AL35" s="673">
        <f>'[2]Trim-H-Sanwa'!AE35</f>
        <v>0</v>
      </c>
      <c r="AM35" s="673"/>
      <c r="AN35" s="675">
        <f t="shared" si="17"/>
        <v>0</v>
      </c>
      <c r="AO35" s="688">
        <f t="shared" si="18"/>
        <v>0</v>
      </c>
      <c r="AP35" s="689">
        <f t="shared" si="18"/>
        <v>0</v>
      </c>
      <c r="AQ35" s="690">
        <f t="shared" si="19"/>
        <v>0</v>
      </c>
      <c r="AR35" s="673">
        <f>'[2]Trim-H-Sanwa'!AH35</f>
        <v>0</v>
      </c>
      <c r="AS35" s="673"/>
      <c r="AT35" s="674">
        <f t="shared" si="20"/>
        <v>0</v>
      </c>
      <c r="AU35" s="673">
        <f>'[2]Trim-H-Sanwa'!AK35</f>
        <v>0</v>
      </c>
      <c r="AV35" s="673"/>
      <c r="AW35" s="675">
        <f t="shared" si="21"/>
        <v>0</v>
      </c>
      <c r="AX35" s="673">
        <f>'[2]Trim-H-Sanwa'!AN35</f>
        <v>0</v>
      </c>
      <c r="AY35" s="673"/>
      <c r="AZ35" s="773">
        <f t="shared" si="22"/>
        <v>0</v>
      </c>
      <c r="BA35" s="688">
        <f t="shared" si="23"/>
        <v>0</v>
      </c>
      <c r="BB35" s="701">
        <f t="shared" si="23"/>
        <v>0</v>
      </c>
      <c r="BC35" s="706">
        <f t="shared" si="24"/>
        <v>0</v>
      </c>
      <c r="BD35" s="711">
        <f t="shared" si="1"/>
        <v>0</v>
      </c>
      <c r="BE35" s="715">
        <f t="shared" si="2"/>
        <v>0</v>
      </c>
      <c r="BF35" s="716">
        <f t="shared" si="25"/>
        <v>0</v>
      </c>
      <c r="BG35" s="717">
        <f t="shared" si="26"/>
        <v>0</v>
      </c>
      <c r="BH35" s="673">
        <f t="shared" si="27"/>
        <v>0</v>
      </c>
      <c r="BI35" s="677">
        <f t="shared" si="28"/>
        <v>0</v>
      </c>
      <c r="BJ35" s="541"/>
      <c r="BK35" s="380"/>
      <c r="BL35" s="374">
        <f>ROUND(VLOOKUP($B35,Test!$A$6:$K$58,10),0)/1000</f>
        <v>0</v>
      </c>
      <c r="BM35" s="380"/>
      <c r="BN35" s="415"/>
      <c r="BO35" s="415"/>
      <c r="BP35" s="380"/>
      <c r="BQ35" s="380"/>
      <c r="BR35" s="415"/>
      <c r="BS35" s="380"/>
      <c r="BT35" s="380"/>
      <c r="BU35" s="380"/>
      <c r="BV35" s="380"/>
      <c r="BW35" s="380"/>
      <c r="BX35" s="380"/>
      <c r="BY35" s="380"/>
      <c r="BZ35" s="380"/>
      <c r="CA35" s="380"/>
    </row>
    <row r="36" spans="1:79" s="383" customFormat="1" ht="33" customHeight="1">
      <c r="A36" s="388">
        <f t="shared" si="3"/>
        <v>30</v>
      </c>
      <c r="B36" s="384">
        <v>51603</v>
      </c>
      <c r="C36" s="536" t="s">
        <v>26</v>
      </c>
      <c r="D36" s="698" t="s">
        <v>280</v>
      </c>
      <c r="E36" s="672">
        <f>'[2]Trim-H-Sanwa'!D36</f>
        <v>0</v>
      </c>
      <c r="F36" s="673"/>
      <c r="G36" s="675">
        <f t="shared" si="4"/>
        <v>0</v>
      </c>
      <c r="H36" s="673">
        <f>'[2]Trim-H-Sanwa'!G36</f>
        <v>0</v>
      </c>
      <c r="I36" s="673"/>
      <c r="J36" s="675">
        <f t="shared" si="5"/>
        <v>0</v>
      </c>
      <c r="K36" s="673">
        <f>'[2]Trim-H-Sanwa'!J36</f>
        <v>0</v>
      </c>
      <c r="L36" s="673"/>
      <c r="M36" s="773">
        <f t="shared" si="6"/>
        <v>0</v>
      </c>
      <c r="N36" s="688">
        <f t="shared" si="7"/>
        <v>0</v>
      </c>
      <c r="O36" s="689">
        <f t="shared" si="7"/>
        <v>0</v>
      </c>
      <c r="P36" s="690">
        <f t="shared" si="8"/>
        <v>0</v>
      </c>
      <c r="Q36" s="673">
        <f>'[2]Trim-H-Sanwa'!M36</f>
        <v>0</v>
      </c>
      <c r="R36" s="673"/>
      <c r="S36" s="675">
        <f t="shared" si="9"/>
        <v>0</v>
      </c>
      <c r="T36" s="673">
        <f>'[2]Trim-H-Sanwa'!P36</f>
        <v>0</v>
      </c>
      <c r="U36" s="673"/>
      <c r="V36" s="675">
        <f t="shared" si="10"/>
        <v>0</v>
      </c>
      <c r="W36" s="673">
        <f>'[2]Trim-H-Sanwa'!S36</f>
        <v>0</v>
      </c>
      <c r="X36" s="673"/>
      <c r="Y36" s="773">
        <f t="shared" si="11"/>
        <v>0</v>
      </c>
      <c r="Z36" s="688">
        <f t="shared" si="12"/>
        <v>0</v>
      </c>
      <c r="AA36" s="701">
        <f t="shared" si="12"/>
        <v>0</v>
      </c>
      <c r="AB36" s="690">
        <f t="shared" si="13"/>
        <v>0</v>
      </c>
      <c r="AC36" s="779">
        <f t="shared" si="29"/>
        <v>0</v>
      </c>
      <c r="AD36" s="776">
        <f t="shared" si="29"/>
        <v>0</v>
      </c>
      <c r="AE36" s="777">
        <f t="shared" si="14"/>
        <v>0</v>
      </c>
      <c r="AF36" s="672">
        <f>'[2]Trim-H-Sanwa'!Y36</f>
        <v>0</v>
      </c>
      <c r="AG36" s="673"/>
      <c r="AH36" s="674">
        <f t="shared" si="15"/>
        <v>0</v>
      </c>
      <c r="AI36" s="673">
        <f>'[2]Trim-H-Sanwa'!AB36</f>
        <v>0</v>
      </c>
      <c r="AJ36" s="673"/>
      <c r="AK36" s="675">
        <f t="shared" si="16"/>
        <v>0</v>
      </c>
      <c r="AL36" s="673">
        <f>'[2]Trim-H-Sanwa'!AE36</f>
        <v>0</v>
      </c>
      <c r="AM36" s="673"/>
      <c r="AN36" s="675">
        <f t="shared" si="17"/>
        <v>0</v>
      </c>
      <c r="AO36" s="688">
        <f t="shared" si="18"/>
        <v>0</v>
      </c>
      <c r="AP36" s="689">
        <f t="shared" si="18"/>
        <v>0</v>
      </c>
      <c r="AQ36" s="690">
        <f t="shared" si="19"/>
        <v>0</v>
      </c>
      <c r="AR36" s="673">
        <f>'[2]Trim-H-Sanwa'!AH36</f>
        <v>0</v>
      </c>
      <c r="AS36" s="673"/>
      <c r="AT36" s="674">
        <f t="shared" si="20"/>
        <v>0</v>
      </c>
      <c r="AU36" s="673">
        <f>'[2]Trim-H-Sanwa'!AK36</f>
        <v>0</v>
      </c>
      <c r="AV36" s="673"/>
      <c r="AW36" s="675">
        <f t="shared" si="21"/>
        <v>0</v>
      </c>
      <c r="AX36" s="673">
        <f>'[2]Trim-H-Sanwa'!AN36</f>
        <v>0</v>
      </c>
      <c r="AY36" s="673"/>
      <c r="AZ36" s="773">
        <f t="shared" si="22"/>
        <v>0</v>
      </c>
      <c r="BA36" s="688">
        <f t="shared" si="23"/>
        <v>0</v>
      </c>
      <c r="BB36" s="701">
        <f t="shared" si="23"/>
        <v>0</v>
      </c>
      <c r="BC36" s="706">
        <f t="shared" si="24"/>
        <v>0</v>
      </c>
      <c r="BD36" s="711">
        <f t="shared" si="1"/>
        <v>0</v>
      </c>
      <c r="BE36" s="715">
        <f t="shared" si="2"/>
        <v>0</v>
      </c>
      <c r="BF36" s="716">
        <f t="shared" si="25"/>
        <v>0</v>
      </c>
      <c r="BG36" s="717">
        <f t="shared" si="26"/>
        <v>0</v>
      </c>
      <c r="BH36" s="673">
        <f t="shared" si="27"/>
        <v>0</v>
      </c>
      <c r="BI36" s="677">
        <f t="shared" si="28"/>
        <v>0</v>
      </c>
      <c r="BJ36" s="541"/>
      <c r="BK36" s="380"/>
      <c r="BL36" s="374">
        <f>ROUND(VLOOKUP($B36,Test!$A$6:$K$58,10),0)/1000</f>
        <v>0</v>
      </c>
      <c r="BM36" s="380"/>
      <c r="BN36" s="415"/>
      <c r="BO36" s="415"/>
      <c r="BP36" s="380"/>
      <c r="BQ36" s="380"/>
      <c r="BR36" s="415"/>
      <c r="BS36" s="380"/>
      <c r="BT36" s="380"/>
      <c r="BU36" s="380"/>
      <c r="BV36" s="380"/>
      <c r="BW36" s="380"/>
      <c r="BX36" s="380"/>
      <c r="BY36" s="380"/>
      <c r="BZ36" s="380"/>
      <c r="CA36" s="380"/>
    </row>
    <row r="37" spans="1:79" s="383" customFormat="1" ht="33" customHeight="1">
      <c r="A37" s="388">
        <f t="shared" si="3"/>
        <v>31</v>
      </c>
      <c r="B37" s="384">
        <v>51604</v>
      </c>
      <c r="C37" s="536" t="s">
        <v>27</v>
      </c>
      <c r="D37" s="698" t="s">
        <v>281</v>
      </c>
      <c r="E37" s="672">
        <f>'[2]Trim-H-Sanwa'!D37</f>
        <v>0</v>
      </c>
      <c r="F37" s="673"/>
      <c r="G37" s="675">
        <f t="shared" si="4"/>
        <v>0</v>
      </c>
      <c r="H37" s="673">
        <f>'[2]Trim-H-Sanwa'!G37</f>
        <v>0</v>
      </c>
      <c r="I37" s="673"/>
      <c r="J37" s="675">
        <f t="shared" si="5"/>
        <v>0</v>
      </c>
      <c r="K37" s="673">
        <f>'[2]Trim-H-Sanwa'!J37</f>
        <v>0</v>
      </c>
      <c r="L37" s="673"/>
      <c r="M37" s="773">
        <f t="shared" si="6"/>
        <v>0</v>
      </c>
      <c r="N37" s="688">
        <f t="shared" si="7"/>
        <v>0</v>
      </c>
      <c r="O37" s="689">
        <f t="shared" si="7"/>
        <v>0</v>
      </c>
      <c r="P37" s="690">
        <f t="shared" si="8"/>
        <v>0</v>
      </c>
      <c r="Q37" s="673">
        <f>'[2]Trim-H-Sanwa'!M37</f>
        <v>0</v>
      </c>
      <c r="R37" s="673"/>
      <c r="S37" s="675">
        <f t="shared" si="9"/>
        <v>0</v>
      </c>
      <c r="T37" s="673">
        <f>'[2]Trim-H-Sanwa'!P37</f>
        <v>0</v>
      </c>
      <c r="U37" s="673"/>
      <c r="V37" s="675">
        <f t="shared" si="10"/>
        <v>0</v>
      </c>
      <c r="W37" s="673">
        <f>'[2]Trim-H-Sanwa'!S37</f>
        <v>0</v>
      </c>
      <c r="X37" s="673"/>
      <c r="Y37" s="773">
        <f t="shared" si="11"/>
        <v>0</v>
      </c>
      <c r="Z37" s="688">
        <f t="shared" si="12"/>
        <v>0</v>
      </c>
      <c r="AA37" s="701">
        <f t="shared" si="12"/>
        <v>0</v>
      </c>
      <c r="AB37" s="690">
        <f t="shared" si="13"/>
        <v>0</v>
      </c>
      <c r="AC37" s="779">
        <f t="shared" si="29"/>
        <v>0</v>
      </c>
      <c r="AD37" s="776">
        <f t="shared" si="29"/>
        <v>0</v>
      </c>
      <c r="AE37" s="777">
        <f t="shared" si="14"/>
        <v>0</v>
      </c>
      <c r="AF37" s="672">
        <f>'[2]Trim-H-Sanwa'!Y37</f>
        <v>0</v>
      </c>
      <c r="AG37" s="673"/>
      <c r="AH37" s="674">
        <f t="shared" si="15"/>
        <v>0</v>
      </c>
      <c r="AI37" s="673">
        <f>'[2]Trim-H-Sanwa'!AB37</f>
        <v>0</v>
      </c>
      <c r="AJ37" s="673"/>
      <c r="AK37" s="675">
        <f t="shared" si="16"/>
        <v>0</v>
      </c>
      <c r="AL37" s="673">
        <f>'[2]Trim-H-Sanwa'!AE37</f>
        <v>0</v>
      </c>
      <c r="AM37" s="673"/>
      <c r="AN37" s="675">
        <f t="shared" si="17"/>
        <v>0</v>
      </c>
      <c r="AO37" s="688">
        <f t="shared" si="18"/>
        <v>0</v>
      </c>
      <c r="AP37" s="689">
        <f t="shared" si="18"/>
        <v>0</v>
      </c>
      <c r="AQ37" s="690">
        <f t="shared" si="19"/>
        <v>0</v>
      </c>
      <c r="AR37" s="673">
        <f>'[2]Trim-H-Sanwa'!AH37</f>
        <v>0</v>
      </c>
      <c r="AS37" s="673"/>
      <c r="AT37" s="674">
        <f t="shared" si="20"/>
        <v>0</v>
      </c>
      <c r="AU37" s="673">
        <f>'[2]Trim-H-Sanwa'!AK37</f>
        <v>0</v>
      </c>
      <c r="AV37" s="673"/>
      <c r="AW37" s="675">
        <f t="shared" si="21"/>
        <v>0</v>
      </c>
      <c r="AX37" s="673">
        <f>'[2]Trim-H-Sanwa'!AN37</f>
        <v>0</v>
      </c>
      <c r="AY37" s="673"/>
      <c r="AZ37" s="773">
        <f t="shared" si="22"/>
        <v>0</v>
      </c>
      <c r="BA37" s="688">
        <f t="shared" si="23"/>
        <v>0</v>
      </c>
      <c r="BB37" s="701">
        <f t="shared" si="23"/>
        <v>0</v>
      </c>
      <c r="BC37" s="706">
        <f t="shared" si="24"/>
        <v>0</v>
      </c>
      <c r="BD37" s="711">
        <f t="shared" si="1"/>
        <v>0</v>
      </c>
      <c r="BE37" s="715">
        <f t="shared" si="2"/>
        <v>0</v>
      </c>
      <c r="BF37" s="716">
        <f t="shared" si="25"/>
        <v>0</v>
      </c>
      <c r="BG37" s="717">
        <f t="shared" si="26"/>
        <v>0</v>
      </c>
      <c r="BH37" s="673">
        <f t="shared" si="27"/>
        <v>0</v>
      </c>
      <c r="BI37" s="677">
        <f t="shared" si="28"/>
        <v>0</v>
      </c>
      <c r="BJ37" s="541"/>
      <c r="BK37" s="380"/>
      <c r="BL37" s="374">
        <f>ROUND(VLOOKUP($B37,Test!$A$6:$K$58,10),0)/1000</f>
        <v>0</v>
      </c>
      <c r="BM37" s="380"/>
      <c r="BN37" s="415"/>
      <c r="BO37" s="415"/>
      <c r="BP37" s="380"/>
      <c r="BQ37" s="380"/>
      <c r="BR37" s="415"/>
      <c r="BS37" s="380"/>
      <c r="BT37" s="380"/>
      <c r="BU37" s="380"/>
      <c r="BV37" s="380"/>
      <c r="BW37" s="380"/>
      <c r="BX37" s="380"/>
      <c r="BY37" s="380"/>
      <c r="BZ37" s="380"/>
      <c r="CA37" s="380"/>
    </row>
    <row r="38" spans="1:79" s="383" customFormat="1" ht="33" customHeight="1">
      <c r="A38" s="388">
        <f t="shared" si="3"/>
        <v>32</v>
      </c>
      <c r="B38" s="384">
        <v>51605</v>
      </c>
      <c r="C38" s="536" t="s">
        <v>28</v>
      </c>
      <c r="D38" s="698" t="s">
        <v>282</v>
      </c>
      <c r="E38" s="672">
        <f>'[2]Trim-H-Sanwa'!D38</f>
        <v>0</v>
      </c>
      <c r="F38" s="673"/>
      <c r="G38" s="675">
        <f t="shared" si="4"/>
        <v>0</v>
      </c>
      <c r="H38" s="673">
        <f>'[2]Trim-H-Sanwa'!G38</f>
        <v>0</v>
      </c>
      <c r="I38" s="673"/>
      <c r="J38" s="675">
        <f t="shared" si="5"/>
        <v>0</v>
      </c>
      <c r="K38" s="673">
        <f>'[2]Trim-H-Sanwa'!J38</f>
        <v>0</v>
      </c>
      <c r="L38" s="673"/>
      <c r="M38" s="773">
        <f t="shared" si="6"/>
        <v>0</v>
      </c>
      <c r="N38" s="688">
        <f t="shared" si="7"/>
        <v>0</v>
      </c>
      <c r="O38" s="689">
        <f t="shared" si="7"/>
        <v>0</v>
      </c>
      <c r="P38" s="690">
        <f t="shared" si="8"/>
        <v>0</v>
      </c>
      <c r="Q38" s="673">
        <f>'[2]Trim-H-Sanwa'!M38</f>
        <v>0</v>
      </c>
      <c r="R38" s="673"/>
      <c r="S38" s="675">
        <f t="shared" si="9"/>
        <v>0</v>
      </c>
      <c r="T38" s="673">
        <f>'[2]Trim-H-Sanwa'!P38</f>
        <v>0</v>
      </c>
      <c r="U38" s="673"/>
      <c r="V38" s="675">
        <f t="shared" si="10"/>
        <v>0</v>
      </c>
      <c r="W38" s="673">
        <f>'[2]Trim-H-Sanwa'!S38</f>
        <v>0</v>
      </c>
      <c r="X38" s="673"/>
      <c r="Y38" s="773">
        <f t="shared" si="11"/>
        <v>0</v>
      </c>
      <c r="Z38" s="688">
        <f t="shared" si="12"/>
        <v>0</v>
      </c>
      <c r="AA38" s="701">
        <f t="shared" si="12"/>
        <v>0</v>
      </c>
      <c r="AB38" s="690">
        <f t="shared" si="13"/>
        <v>0</v>
      </c>
      <c r="AC38" s="779">
        <f t="shared" si="29"/>
        <v>0</v>
      </c>
      <c r="AD38" s="776">
        <f t="shared" si="29"/>
        <v>0</v>
      </c>
      <c r="AE38" s="777">
        <f t="shared" si="14"/>
        <v>0</v>
      </c>
      <c r="AF38" s="672">
        <f>'[2]Trim-H-Sanwa'!Y38</f>
        <v>0</v>
      </c>
      <c r="AG38" s="673"/>
      <c r="AH38" s="674">
        <f t="shared" si="15"/>
        <v>0</v>
      </c>
      <c r="AI38" s="673">
        <f>'[2]Trim-H-Sanwa'!AB38</f>
        <v>0</v>
      </c>
      <c r="AJ38" s="673"/>
      <c r="AK38" s="675">
        <f t="shared" si="16"/>
        <v>0</v>
      </c>
      <c r="AL38" s="673">
        <f>'[2]Trim-H-Sanwa'!AE38</f>
        <v>0</v>
      </c>
      <c r="AM38" s="673"/>
      <c r="AN38" s="675">
        <f t="shared" si="17"/>
        <v>0</v>
      </c>
      <c r="AO38" s="688">
        <f t="shared" si="18"/>
        <v>0</v>
      </c>
      <c r="AP38" s="689">
        <f t="shared" si="18"/>
        <v>0</v>
      </c>
      <c r="AQ38" s="690">
        <f t="shared" si="19"/>
        <v>0</v>
      </c>
      <c r="AR38" s="673">
        <f>'[2]Trim-H-Sanwa'!AH38</f>
        <v>0</v>
      </c>
      <c r="AS38" s="673"/>
      <c r="AT38" s="674">
        <f t="shared" si="20"/>
        <v>0</v>
      </c>
      <c r="AU38" s="673">
        <f>'[2]Trim-H-Sanwa'!AK38</f>
        <v>0</v>
      </c>
      <c r="AV38" s="673"/>
      <c r="AW38" s="675">
        <f t="shared" si="21"/>
        <v>0</v>
      </c>
      <c r="AX38" s="673">
        <f>'[2]Trim-H-Sanwa'!AN38</f>
        <v>0</v>
      </c>
      <c r="AY38" s="673"/>
      <c r="AZ38" s="773">
        <f t="shared" si="22"/>
        <v>0</v>
      </c>
      <c r="BA38" s="688">
        <f t="shared" si="23"/>
        <v>0</v>
      </c>
      <c r="BB38" s="701">
        <f t="shared" si="23"/>
        <v>0</v>
      </c>
      <c r="BC38" s="706">
        <f t="shared" si="24"/>
        <v>0</v>
      </c>
      <c r="BD38" s="711">
        <f t="shared" si="1"/>
        <v>0</v>
      </c>
      <c r="BE38" s="715">
        <f t="shared" si="2"/>
        <v>0</v>
      </c>
      <c r="BF38" s="716">
        <f t="shared" si="25"/>
        <v>0</v>
      </c>
      <c r="BG38" s="717">
        <f t="shared" si="26"/>
        <v>0</v>
      </c>
      <c r="BH38" s="673">
        <f t="shared" si="27"/>
        <v>0</v>
      </c>
      <c r="BI38" s="677">
        <f t="shared" si="28"/>
        <v>0</v>
      </c>
      <c r="BJ38" s="541"/>
      <c r="BK38" s="380"/>
      <c r="BL38" s="374">
        <f>ROUND(VLOOKUP($B38,Test!$A$6:$K$58,10),0)/1000</f>
        <v>0</v>
      </c>
      <c r="BM38" s="380"/>
      <c r="BN38" s="415"/>
      <c r="BO38" s="415"/>
      <c r="BP38" s="380"/>
      <c r="BQ38" s="380"/>
      <c r="BR38" s="415"/>
      <c r="BS38" s="380"/>
      <c r="BT38" s="380"/>
      <c r="BU38" s="380"/>
      <c r="BV38" s="380"/>
      <c r="BW38" s="380"/>
      <c r="BX38" s="380"/>
      <c r="BY38" s="380"/>
      <c r="BZ38" s="380"/>
      <c r="CA38" s="380"/>
    </row>
    <row r="39" spans="1:79" s="383" customFormat="1" ht="33" customHeight="1">
      <c r="A39" s="388">
        <f t="shared" si="3"/>
        <v>33</v>
      </c>
      <c r="B39" s="384">
        <v>51606</v>
      </c>
      <c r="C39" s="536" t="s">
        <v>29</v>
      </c>
      <c r="D39" s="698" t="s">
        <v>283</v>
      </c>
      <c r="E39" s="672">
        <f>'[2]Trim-H-Sanwa'!D39</f>
        <v>0</v>
      </c>
      <c r="F39" s="673"/>
      <c r="G39" s="675">
        <f t="shared" si="4"/>
        <v>0</v>
      </c>
      <c r="H39" s="673">
        <f>'[2]Trim-H-Sanwa'!G39</f>
        <v>0</v>
      </c>
      <c r="I39" s="673"/>
      <c r="J39" s="675">
        <f t="shared" si="5"/>
        <v>0</v>
      </c>
      <c r="K39" s="673">
        <f>'[2]Trim-H-Sanwa'!J39</f>
        <v>0</v>
      </c>
      <c r="L39" s="673"/>
      <c r="M39" s="773">
        <f t="shared" si="6"/>
        <v>0</v>
      </c>
      <c r="N39" s="688">
        <f t="shared" si="7"/>
        <v>0</v>
      </c>
      <c r="O39" s="689">
        <f t="shared" si="7"/>
        <v>0</v>
      </c>
      <c r="P39" s="690">
        <f t="shared" si="8"/>
        <v>0</v>
      </c>
      <c r="Q39" s="673">
        <f>'[2]Trim-H-Sanwa'!M39</f>
        <v>0</v>
      </c>
      <c r="R39" s="673"/>
      <c r="S39" s="675">
        <f t="shared" si="9"/>
        <v>0</v>
      </c>
      <c r="T39" s="673">
        <f>'[2]Trim-H-Sanwa'!P39</f>
        <v>0</v>
      </c>
      <c r="U39" s="673"/>
      <c r="V39" s="675">
        <f t="shared" si="10"/>
        <v>0</v>
      </c>
      <c r="W39" s="673">
        <f>'[2]Trim-H-Sanwa'!S39</f>
        <v>0</v>
      </c>
      <c r="X39" s="673"/>
      <c r="Y39" s="773">
        <f t="shared" si="11"/>
        <v>0</v>
      </c>
      <c r="Z39" s="688">
        <f t="shared" si="12"/>
        <v>0</v>
      </c>
      <c r="AA39" s="701">
        <f t="shared" si="12"/>
        <v>0</v>
      </c>
      <c r="AB39" s="690">
        <f t="shared" si="13"/>
        <v>0</v>
      </c>
      <c r="AC39" s="779">
        <f t="shared" si="29"/>
        <v>0</v>
      </c>
      <c r="AD39" s="776">
        <f t="shared" si="29"/>
        <v>0</v>
      </c>
      <c r="AE39" s="777">
        <f t="shared" si="14"/>
        <v>0</v>
      </c>
      <c r="AF39" s="672">
        <f>'[2]Trim-H-Sanwa'!Y39</f>
        <v>0</v>
      </c>
      <c r="AG39" s="673"/>
      <c r="AH39" s="674">
        <f t="shared" si="15"/>
        <v>0</v>
      </c>
      <c r="AI39" s="673">
        <f>'[2]Trim-H-Sanwa'!AB39</f>
        <v>0</v>
      </c>
      <c r="AJ39" s="673"/>
      <c r="AK39" s="675">
        <f t="shared" si="16"/>
        <v>0</v>
      </c>
      <c r="AL39" s="673">
        <f>'[2]Trim-H-Sanwa'!AE39</f>
        <v>0</v>
      </c>
      <c r="AM39" s="673"/>
      <c r="AN39" s="675">
        <f t="shared" si="17"/>
        <v>0</v>
      </c>
      <c r="AO39" s="688">
        <f t="shared" si="18"/>
        <v>0</v>
      </c>
      <c r="AP39" s="689">
        <f t="shared" si="18"/>
        <v>0</v>
      </c>
      <c r="AQ39" s="690">
        <f t="shared" si="19"/>
        <v>0</v>
      </c>
      <c r="AR39" s="673">
        <f>'[2]Trim-H-Sanwa'!AH39</f>
        <v>0</v>
      </c>
      <c r="AS39" s="673"/>
      <c r="AT39" s="674">
        <f t="shared" si="20"/>
        <v>0</v>
      </c>
      <c r="AU39" s="673">
        <f>'[2]Trim-H-Sanwa'!AK39</f>
        <v>0</v>
      </c>
      <c r="AV39" s="673"/>
      <c r="AW39" s="675">
        <f t="shared" si="21"/>
        <v>0</v>
      </c>
      <c r="AX39" s="673">
        <f>'[2]Trim-H-Sanwa'!AN39</f>
        <v>0</v>
      </c>
      <c r="AY39" s="673"/>
      <c r="AZ39" s="773">
        <f t="shared" si="22"/>
        <v>0</v>
      </c>
      <c r="BA39" s="688">
        <f t="shared" si="23"/>
        <v>0</v>
      </c>
      <c r="BB39" s="701">
        <f t="shared" si="23"/>
        <v>0</v>
      </c>
      <c r="BC39" s="706">
        <f t="shared" si="24"/>
        <v>0</v>
      </c>
      <c r="BD39" s="711">
        <f t="shared" si="1"/>
        <v>0</v>
      </c>
      <c r="BE39" s="715">
        <f t="shared" si="2"/>
        <v>0</v>
      </c>
      <c r="BF39" s="716">
        <f t="shared" si="25"/>
        <v>0</v>
      </c>
      <c r="BG39" s="717">
        <f t="shared" si="26"/>
        <v>0</v>
      </c>
      <c r="BH39" s="673">
        <f t="shared" si="27"/>
        <v>0</v>
      </c>
      <c r="BI39" s="677">
        <f t="shared" si="28"/>
        <v>0</v>
      </c>
      <c r="BJ39" s="541"/>
      <c r="BK39" s="380"/>
      <c r="BL39" s="374">
        <f>ROUND(VLOOKUP($B39,Test!$A$6:$K$58,10),0)/1000</f>
        <v>0</v>
      </c>
      <c r="BM39" s="380"/>
      <c r="BN39" s="415"/>
      <c r="BO39" s="415"/>
      <c r="BP39" s="380"/>
      <c r="BQ39" s="380"/>
      <c r="BR39" s="415"/>
      <c r="BS39" s="380"/>
      <c r="BT39" s="380"/>
      <c r="BU39" s="380"/>
      <c r="BV39" s="380"/>
      <c r="BW39" s="380"/>
      <c r="BX39" s="380"/>
      <c r="BY39" s="380"/>
      <c r="BZ39" s="380"/>
      <c r="CA39" s="380"/>
    </row>
    <row r="40" spans="1:79" s="383" customFormat="1" ht="33" customHeight="1">
      <c r="A40" s="388">
        <f t="shared" si="3"/>
        <v>34</v>
      </c>
      <c r="B40" s="384">
        <v>51607</v>
      </c>
      <c r="C40" s="536" t="s">
        <v>242</v>
      </c>
      <c r="D40" s="698" t="s">
        <v>284</v>
      </c>
      <c r="E40" s="672">
        <f>'[2]Trim-H-Sanwa'!D40</f>
        <v>0</v>
      </c>
      <c r="F40" s="673"/>
      <c r="G40" s="675">
        <f t="shared" si="4"/>
        <v>0</v>
      </c>
      <c r="H40" s="673">
        <f>'[2]Trim-H-Sanwa'!G40</f>
        <v>0</v>
      </c>
      <c r="I40" s="673"/>
      <c r="J40" s="675">
        <f t="shared" si="5"/>
        <v>0</v>
      </c>
      <c r="K40" s="673">
        <f>'[2]Trim-H-Sanwa'!J40</f>
        <v>0</v>
      </c>
      <c r="L40" s="673"/>
      <c r="M40" s="773">
        <f t="shared" si="6"/>
        <v>0</v>
      </c>
      <c r="N40" s="688">
        <f t="shared" si="7"/>
        <v>0</v>
      </c>
      <c r="O40" s="689">
        <f t="shared" si="7"/>
        <v>0</v>
      </c>
      <c r="P40" s="690">
        <f t="shared" si="8"/>
        <v>0</v>
      </c>
      <c r="Q40" s="673">
        <f>'[2]Trim-H-Sanwa'!M40</f>
        <v>0</v>
      </c>
      <c r="R40" s="673"/>
      <c r="S40" s="675">
        <f t="shared" si="9"/>
        <v>0</v>
      </c>
      <c r="T40" s="673">
        <f>'[2]Trim-H-Sanwa'!P40</f>
        <v>0</v>
      </c>
      <c r="U40" s="673"/>
      <c r="V40" s="675">
        <f t="shared" si="10"/>
        <v>0</v>
      </c>
      <c r="W40" s="673">
        <f>'[2]Trim-H-Sanwa'!S40</f>
        <v>0</v>
      </c>
      <c r="X40" s="673"/>
      <c r="Y40" s="773">
        <f t="shared" si="11"/>
        <v>0</v>
      </c>
      <c r="Z40" s="688">
        <f t="shared" si="12"/>
        <v>0</v>
      </c>
      <c r="AA40" s="701">
        <f t="shared" si="12"/>
        <v>0</v>
      </c>
      <c r="AB40" s="690">
        <f t="shared" si="13"/>
        <v>0</v>
      </c>
      <c r="AC40" s="779">
        <f t="shared" si="29"/>
        <v>0</v>
      </c>
      <c r="AD40" s="776">
        <f t="shared" si="29"/>
        <v>0</v>
      </c>
      <c r="AE40" s="777">
        <f t="shared" si="14"/>
        <v>0</v>
      </c>
      <c r="AF40" s="672">
        <f>'[2]Trim-H-Sanwa'!Y40</f>
        <v>0</v>
      </c>
      <c r="AG40" s="673"/>
      <c r="AH40" s="674">
        <f t="shared" si="15"/>
        <v>0</v>
      </c>
      <c r="AI40" s="673">
        <f>'[2]Trim-H-Sanwa'!AB40</f>
        <v>0</v>
      </c>
      <c r="AJ40" s="673"/>
      <c r="AK40" s="675">
        <f t="shared" si="16"/>
        <v>0</v>
      </c>
      <c r="AL40" s="673">
        <f>'[2]Trim-H-Sanwa'!AE40</f>
        <v>0</v>
      </c>
      <c r="AM40" s="673"/>
      <c r="AN40" s="675">
        <f t="shared" si="17"/>
        <v>0</v>
      </c>
      <c r="AO40" s="688">
        <f t="shared" si="18"/>
        <v>0</v>
      </c>
      <c r="AP40" s="689">
        <f t="shared" si="18"/>
        <v>0</v>
      </c>
      <c r="AQ40" s="690">
        <f t="shared" si="19"/>
        <v>0</v>
      </c>
      <c r="AR40" s="673">
        <f>'[2]Trim-H-Sanwa'!AH40</f>
        <v>0</v>
      </c>
      <c r="AS40" s="673"/>
      <c r="AT40" s="674">
        <f t="shared" si="20"/>
        <v>0</v>
      </c>
      <c r="AU40" s="673">
        <f>'[2]Trim-H-Sanwa'!AK40</f>
        <v>0</v>
      </c>
      <c r="AV40" s="673"/>
      <c r="AW40" s="675">
        <f t="shared" si="21"/>
        <v>0</v>
      </c>
      <c r="AX40" s="673">
        <f>'[2]Trim-H-Sanwa'!AN40</f>
        <v>0</v>
      </c>
      <c r="AY40" s="673"/>
      <c r="AZ40" s="773">
        <f t="shared" si="22"/>
        <v>0</v>
      </c>
      <c r="BA40" s="688">
        <f t="shared" si="23"/>
        <v>0</v>
      </c>
      <c r="BB40" s="701">
        <f t="shared" si="23"/>
        <v>0</v>
      </c>
      <c r="BC40" s="706">
        <f t="shared" si="24"/>
        <v>0</v>
      </c>
      <c r="BD40" s="711">
        <f t="shared" si="1"/>
        <v>0</v>
      </c>
      <c r="BE40" s="715">
        <f t="shared" si="2"/>
        <v>0</v>
      </c>
      <c r="BF40" s="716">
        <f t="shared" si="25"/>
        <v>0</v>
      </c>
      <c r="BG40" s="717">
        <f t="shared" si="26"/>
        <v>0</v>
      </c>
      <c r="BH40" s="673">
        <f t="shared" si="27"/>
        <v>0</v>
      </c>
      <c r="BI40" s="677">
        <f t="shared" si="28"/>
        <v>0</v>
      </c>
      <c r="BJ40" s="541"/>
      <c r="BK40" s="380"/>
      <c r="BL40" s="374">
        <f>ROUND(VLOOKUP($B40,Test!$A$6:$K$58,10),0)/1000</f>
        <v>0</v>
      </c>
      <c r="BM40" s="380"/>
      <c r="BN40" s="415"/>
      <c r="BO40" s="415"/>
      <c r="BP40" s="380"/>
      <c r="BQ40" s="380"/>
      <c r="BR40" s="415"/>
      <c r="BS40" s="380"/>
      <c r="BT40" s="380"/>
      <c r="BU40" s="380"/>
      <c r="BV40" s="380"/>
      <c r="BW40" s="380"/>
      <c r="BX40" s="380"/>
      <c r="BY40" s="380"/>
      <c r="BZ40" s="380"/>
      <c r="CA40" s="380"/>
    </row>
    <row r="41" spans="1:79" s="383" customFormat="1" ht="33" customHeight="1">
      <c r="A41" s="388">
        <f t="shared" si="3"/>
        <v>35</v>
      </c>
      <c r="B41" s="384">
        <v>51608</v>
      </c>
      <c r="C41" s="536" t="s">
        <v>31</v>
      </c>
      <c r="D41" s="698" t="s">
        <v>285</v>
      </c>
      <c r="E41" s="672">
        <f>'[2]Trim-H-Sanwa'!D41</f>
        <v>0</v>
      </c>
      <c r="F41" s="673"/>
      <c r="G41" s="675">
        <f t="shared" si="4"/>
        <v>0</v>
      </c>
      <c r="H41" s="673">
        <f>'[2]Trim-H-Sanwa'!G41</f>
        <v>0</v>
      </c>
      <c r="I41" s="673"/>
      <c r="J41" s="675">
        <f t="shared" si="5"/>
        <v>0</v>
      </c>
      <c r="K41" s="673">
        <f>'[2]Trim-H-Sanwa'!J41</f>
        <v>0</v>
      </c>
      <c r="L41" s="673"/>
      <c r="M41" s="773">
        <f t="shared" si="6"/>
        <v>0</v>
      </c>
      <c r="N41" s="688">
        <f t="shared" si="7"/>
        <v>0</v>
      </c>
      <c r="O41" s="689">
        <f t="shared" si="7"/>
        <v>0</v>
      </c>
      <c r="P41" s="690">
        <f t="shared" si="8"/>
        <v>0</v>
      </c>
      <c r="Q41" s="673">
        <f>'[2]Trim-H-Sanwa'!M41</f>
        <v>0</v>
      </c>
      <c r="R41" s="673"/>
      <c r="S41" s="675">
        <f t="shared" si="9"/>
        <v>0</v>
      </c>
      <c r="T41" s="673">
        <f>'[2]Trim-H-Sanwa'!P41</f>
        <v>0</v>
      </c>
      <c r="U41" s="673"/>
      <c r="V41" s="675">
        <f t="shared" si="10"/>
        <v>0</v>
      </c>
      <c r="W41" s="673">
        <f>'[2]Trim-H-Sanwa'!S41</f>
        <v>0</v>
      </c>
      <c r="X41" s="673"/>
      <c r="Y41" s="773">
        <f t="shared" si="11"/>
        <v>0</v>
      </c>
      <c r="Z41" s="688">
        <f t="shared" si="12"/>
        <v>0</v>
      </c>
      <c r="AA41" s="701">
        <f t="shared" si="12"/>
        <v>0</v>
      </c>
      <c r="AB41" s="690">
        <f t="shared" si="13"/>
        <v>0</v>
      </c>
      <c r="AC41" s="779">
        <f t="shared" si="29"/>
        <v>0</v>
      </c>
      <c r="AD41" s="776">
        <f t="shared" si="29"/>
        <v>0</v>
      </c>
      <c r="AE41" s="777">
        <f t="shared" si="14"/>
        <v>0</v>
      </c>
      <c r="AF41" s="672">
        <f>'[2]Trim-H-Sanwa'!Y41</f>
        <v>0</v>
      </c>
      <c r="AG41" s="673"/>
      <c r="AH41" s="674">
        <f t="shared" si="15"/>
        <v>0</v>
      </c>
      <c r="AI41" s="673">
        <f>'[2]Trim-H-Sanwa'!AB41</f>
        <v>0</v>
      </c>
      <c r="AJ41" s="673"/>
      <c r="AK41" s="675">
        <f t="shared" si="16"/>
        <v>0</v>
      </c>
      <c r="AL41" s="673">
        <f>'[2]Trim-H-Sanwa'!AE41</f>
        <v>0</v>
      </c>
      <c r="AM41" s="673"/>
      <c r="AN41" s="675">
        <f t="shared" si="17"/>
        <v>0</v>
      </c>
      <c r="AO41" s="688">
        <f t="shared" si="18"/>
        <v>0</v>
      </c>
      <c r="AP41" s="689">
        <f t="shared" si="18"/>
        <v>0</v>
      </c>
      <c r="AQ41" s="690">
        <f t="shared" si="19"/>
        <v>0</v>
      </c>
      <c r="AR41" s="673">
        <f>'[2]Trim-H-Sanwa'!AH41</f>
        <v>0</v>
      </c>
      <c r="AS41" s="673"/>
      <c r="AT41" s="674">
        <f t="shared" si="20"/>
        <v>0</v>
      </c>
      <c r="AU41" s="673">
        <f>'[2]Trim-H-Sanwa'!AK41</f>
        <v>0</v>
      </c>
      <c r="AV41" s="673"/>
      <c r="AW41" s="675">
        <f t="shared" si="21"/>
        <v>0</v>
      </c>
      <c r="AX41" s="673">
        <f>'[2]Trim-H-Sanwa'!AN41</f>
        <v>0</v>
      </c>
      <c r="AY41" s="673"/>
      <c r="AZ41" s="773">
        <f t="shared" si="22"/>
        <v>0</v>
      </c>
      <c r="BA41" s="688">
        <f t="shared" si="23"/>
        <v>0</v>
      </c>
      <c r="BB41" s="701">
        <f t="shared" si="23"/>
        <v>0</v>
      </c>
      <c r="BC41" s="706">
        <f t="shared" si="24"/>
        <v>0</v>
      </c>
      <c r="BD41" s="711">
        <f t="shared" si="1"/>
        <v>0</v>
      </c>
      <c r="BE41" s="715">
        <f t="shared" si="2"/>
        <v>0</v>
      </c>
      <c r="BF41" s="716">
        <f t="shared" si="25"/>
        <v>0</v>
      </c>
      <c r="BG41" s="717">
        <f t="shared" si="26"/>
        <v>0</v>
      </c>
      <c r="BH41" s="673">
        <f t="shared" si="27"/>
        <v>0</v>
      </c>
      <c r="BI41" s="677">
        <f t="shared" si="28"/>
        <v>0</v>
      </c>
      <c r="BJ41" s="541"/>
      <c r="BK41" s="380"/>
      <c r="BL41" s="374">
        <f>ROUND(VLOOKUP($B41,Test!$A$6:$K$58,10),0)/1000</f>
        <v>0</v>
      </c>
      <c r="BM41" s="380"/>
      <c r="BN41" s="415"/>
      <c r="BO41" s="415"/>
      <c r="BP41" s="380"/>
      <c r="BQ41" s="380"/>
      <c r="BR41" s="415"/>
      <c r="BS41" s="380"/>
      <c r="BT41" s="380"/>
      <c r="BU41" s="380"/>
      <c r="BV41" s="380"/>
      <c r="BW41" s="380"/>
      <c r="BX41" s="380"/>
      <c r="BY41" s="380"/>
      <c r="BZ41" s="380"/>
      <c r="CA41" s="380"/>
    </row>
    <row r="42" spans="1:79" s="383" customFormat="1" ht="33" customHeight="1">
      <c r="A42" s="388">
        <f t="shared" si="3"/>
        <v>36</v>
      </c>
      <c r="B42" s="384">
        <v>51609</v>
      </c>
      <c r="C42" s="536" t="s">
        <v>89</v>
      </c>
      <c r="D42" s="698" t="s">
        <v>286</v>
      </c>
      <c r="E42" s="672">
        <f>'[2]Trim-H-Sanwa'!D42</f>
        <v>0</v>
      </c>
      <c r="F42" s="673"/>
      <c r="G42" s="675">
        <f t="shared" si="4"/>
        <v>0</v>
      </c>
      <c r="H42" s="673">
        <f>'[2]Trim-H-Sanwa'!G42</f>
        <v>0</v>
      </c>
      <c r="I42" s="673"/>
      <c r="J42" s="675">
        <f t="shared" si="5"/>
        <v>0</v>
      </c>
      <c r="K42" s="673">
        <f>'[2]Trim-H-Sanwa'!J42</f>
        <v>0</v>
      </c>
      <c r="L42" s="673"/>
      <c r="M42" s="773">
        <f t="shared" si="6"/>
        <v>0</v>
      </c>
      <c r="N42" s="688">
        <f t="shared" si="7"/>
        <v>0</v>
      </c>
      <c r="O42" s="689">
        <f t="shared" si="7"/>
        <v>0</v>
      </c>
      <c r="P42" s="690">
        <f t="shared" si="8"/>
        <v>0</v>
      </c>
      <c r="Q42" s="673">
        <f>'[2]Trim-H-Sanwa'!M42</f>
        <v>0</v>
      </c>
      <c r="R42" s="673"/>
      <c r="S42" s="675">
        <f t="shared" si="9"/>
        <v>0</v>
      </c>
      <c r="T42" s="673">
        <f>'[2]Trim-H-Sanwa'!P42</f>
        <v>0</v>
      </c>
      <c r="U42" s="673"/>
      <c r="V42" s="675">
        <f t="shared" si="10"/>
        <v>0</v>
      </c>
      <c r="W42" s="673">
        <f>'[2]Trim-H-Sanwa'!S42</f>
        <v>0</v>
      </c>
      <c r="X42" s="673"/>
      <c r="Y42" s="773">
        <f t="shared" si="11"/>
        <v>0</v>
      </c>
      <c r="Z42" s="688">
        <f t="shared" si="12"/>
        <v>0</v>
      </c>
      <c r="AA42" s="701">
        <f t="shared" si="12"/>
        <v>0</v>
      </c>
      <c r="AB42" s="690">
        <f t="shared" si="13"/>
        <v>0</v>
      </c>
      <c r="AC42" s="779">
        <f t="shared" si="29"/>
        <v>0</v>
      </c>
      <c r="AD42" s="776">
        <f t="shared" si="29"/>
        <v>0</v>
      </c>
      <c r="AE42" s="777">
        <f t="shared" si="14"/>
        <v>0</v>
      </c>
      <c r="AF42" s="672">
        <f>'[2]Trim-H-Sanwa'!Y42</f>
        <v>0</v>
      </c>
      <c r="AG42" s="673"/>
      <c r="AH42" s="674">
        <f t="shared" si="15"/>
        <v>0</v>
      </c>
      <c r="AI42" s="673">
        <f>'[2]Trim-H-Sanwa'!AB42</f>
        <v>0</v>
      </c>
      <c r="AJ42" s="673"/>
      <c r="AK42" s="675">
        <f t="shared" si="16"/>
        <v>0</v>
      </c>
      <c r="AL42" s="673">
        <f>'[2]Trim-H-Sanwa'!AE42</f>
        <v>0</v>
      </c>
      <c r="AM42" s="673"/>
      <c r="AN42" s="675">
        <f t="shared" si="17"/>
        <v>0</v>
      </c>
      <c r="AO42" s="688">
        <f t="shared" si="18"/>
        <v>0</v>
      </c>
      <c r="AP42" s="689">
        <f t="shared" si="18"/>
        <v>0</v>
      </c>
      <c r="AQ42" s="690">
        <f t="shared" si="19"/>
        <v>0</v>
      </c>
      <c r="AR42" s="673">
        <f>'[2]Trim-H-Sanwa'!AH42</f>
        <v>0</v>
      </c>
      <c r="AS42" s="673"/>
      <c r="AT42" s="674">
        <f t="shared" si="20"/>
        <v>0</v>
      </c>
      <c r="AU42" s="673">
        <f>'[2]Trim-H-Sanwa'!AK42</f>
        <v>0</v>
      </c>
      <c r="AV42" s="673"/>
      <c r="AW42" s="675">
        <f t="shared" si="21"/>
        <v>0</v>
      </c>
      <c r="AX42" s="673">
        <f>'[2]Trim-H-Sanwa'!AN42</f>
        <v>0</v>
      </c>
      <c r="AY42" s="673"/>
      <c r="AZ42" s="773">
        <f t="shared" si="22"/>
        <v>0</v>
      </c>
      <c r="BA42" s="688">
        <f t="shared" si="23"/>
        <v>0</v>
      </c>
      <c r="BB42" s="701">
        <f t="shared" si="23"/>
        <v>0</v>
      </c>
      <c r="BC42" s="706">
        <f t="shared" si="24"/>
        <v>0</v>
      </c>
      <c r="BD42" s="711">
        <f t="shared" si="1"/>
        <v>0</v>
      </c>
      <c r="BE42" s="715">
        <f t="shared" si="2"/>
        <v>0</v>
      </c>
      <c r="BF42" s="716">
        <f t="shared" si="25"/>
        <v>0</v>
      </c>
      <c r="BG42" s="717">
        <f t="shared" si="26"/>
        <v>0</v>
      </c>
      <c r="BH42" s="673">
        <f t="shared" si="27"/>
        <v>0</v>
      </c>
      <c r="BI42" s="677">
        <f t="shared" si="28"/>
        <v>0</v>
      </c>
      <c r="BJ42" s="541"/>
      <c r="BK42" s="380"/>
      <c r="BL42" s="374">
        <f>ROUND(VLOOKUP($B42,Test!$A$6:$K$58,10),0)/1000</f>
        <v>0</v>
      </c>
      <c r="BM42" s="380"/>
      <c r="BN42" s="415"/>
      <c r="BO42" s="415"/>
      <c r="BP42" s="380"/>
      <c r="BQ42" s="380"/>
      <c r="BR42" s="415"/>
      <c r="BS42" s="380"/>
      <c r="BT42" s="380"/>
      <c r="BU42" s="380"/>
      <c r="BV42" s="380"/>
      <c r="BW42" s="380"/>
      <c r="BX42" s="380"/>
      <c r="BY42" s="380"/>
      <c r="BZ42" s="380"/>
      <c r="CA42" s="380"/>
    </row>
    <row r="43" spans="1:79" s="383" customFormat="1" ht="33" customHeight="1">
      <c r="A43" s="388">
        <f t="shared" si="3"/>
        <v>37</v>
      </c>
      <c r="B43" s="384">
        <v>51610</v>
      </c>
      <c r="C43" s="536" t="s">
        <v>32</v>
      </c>
      <c r="D43" s="698" t="s">
        <v>287</v>
      </c>
      <c r="E43" s="672">
        <f>'[2]Trim-H-Sanwa'!D43</f>
        <v>0</v>
      </c>
      <c r="F43" s="673"/>
      <c r="G43" s="675">
        <f t="shared" si="4"/>
        <v>0</v>
      </c>
      <c r="H43" s="673">
        <f>'[2]Trim-H-Sanwa'!G43</f>
        <v>0</v>
      </c>
      <c r="I43" s="673"/>
      <c r="J43" s="675">
        <f t="shared" si="5"/>
        <v>0</v>
      </c>
      <c r="K43" s="673">
        <f>'[2]Trim-H-Sanwa'!J43</f>
        <v>0</v>
      </c>
      <c r="L43" s="673"/>
      <c r="M43" s="773">
        <f t="shared" si="6"/>
        <v>0</v>
      </c>
      <c r="N43" s="688">
        <f t="shared" si="7"/>
        <v>0</v>
      </c>
      <c r="O43" s="689">
        <f t="shared" si="7"/>
        <v>0</v>
      </c>
      <c r="P43" s="690">
        <f t="shared" si="8"/>
        <v>0</v>
      </c>
      <c r="Q43" s="673">
        <f>'[2]Trim-H-Sanwa'!M43</f>
        <v>0</v>
      </c>
      <c r="R43" s="673"/>
      <c r="S43" s="675">
        <f t="shared" si="9"/>
        <v>0</v>
      </c>
      <c r="T43" s="673">
        <f>'[2]Trim-H-Sanwa'!P43</f>
        <v>0</v>
      </c>
      <c r="U43" s="673"/>
      <c r="V43" s="675">
        <f t="shared" si="10"/>
        <v>0</v>
      </c>
      <c r="W43" s="673">
        <f>'[2]Trim-H-Sanwa'!S43</f>
        <v>0</v>
      </c>
      <c r="X43" s="673"/>
      <c r="Y43" s="773">
        <f t="shared" si="11"/>
        <v>0</v>
      </c>
      <c r="Z43" s="688">
        <f t="shared" si="12"/>
        <v>0</v>
      </c>
      <c r="AA43" s="701">
        <f t="shared" si="12"/>
        <v>0</v>
      </c>
      <c r="AB43" s="690">
        <f t="shared" si="13"/>
        <v>0</v>
      </c>
      <c r="AC43" s="779">
        <f t="shared" si="29"/>
        <v>0</v>
      </c>
      <c r="AD43" s="776">
        <f t="shared" si="29"/>
        <v>0</v>
      </c>
      <c r="AE43" s="777">
        <f t="shared" si="14"/>
        <v>0</v>
      </c>
      <c r="AF43" s="672">
        <f>'[2]Trim-H-Sanwa'!Y43</f>
        <v>0</v>
      </c>
      <c r="AG43" s="673"/>
      <c r="AH43" s="674">
        <f t="shared" si="15"/>
        <v>0</v>
      </c>
      <c r="AI43" s="673">
        <f>'[2]Trim-H-Sanwa'!AB43</f>
        <v>0</v>
      </c>
      <c r="AJ43" s="673"/>
      <c r="AK43" s="675">
        <f t="shared" si="16"/>
        <v>0</v>
      </c>
      <c r="AL43" s="673">
        <f>'[2]Trim-H-Sanwa'!AE43</f>
        <v>0</v>
      </c>
      <c r="AM43" s="673"/>
      <c r="AN43" s="675">
        <f t="shared" si="17"/>
        <v>0</v>
      </c>
      <c r="AO43" s="688">
        <f t="shared" si="18"/>
        <v>0</v>
      </c>
      <c r="AP43" s="689">
        <f t="shared" si="18"/>
        <v>0</v>
      </c>
      <c r="AQ43" s="690">
        <f t="shared" si="19"/>
        <v>0</v>
      </c>
      <c r="AR43" s="673">
        <f>'[2]Trim-H-Sanwa'!AH43</f>
        <v>0</v>
      </c>
      <c r="AS43" s="673"/>
      <c r="AT43" s="674">
        <f t="shared" si="20"/>
        <v>0</v>
      </c>
      <c r="AU43" s="673">
        <f>'[2]Trim-H-Sanwa'!AK43</f>
        <v>0</v>
      </c>
      <c r="AV43" s="673"/>
      <c r="AW43" s="675">
        <f t="shared" si="21"/>
        <v>0</v>
      </c>
      <c r="AX43" s="673">
        <f>'[2]Trim-H-Sanwa'!AN43</f>
        <v>0</v>
      </c>
      <c r="AY43" s="673"/>
      <c r="AZ43" s="773">
        <f t="shared" si="22"/>
        <v>0</v>
      </c>
      <c r="BA43" s="688">
        <f t="shared" si="23"/>
        <v>0</v>
      </c>
      <c r="BB43" s="701">
        <f t="shared" si="23"/>
        <v>0</v>
      </c>
      <c r="BC43" s="706">
        <f t="shared" si="24"/>
        <v>0</v>
      </c>
      <c r="BD43" s="711">
        <f t="shared" si="1"/>
        <v>0</v>
      </c>
      <c r="BE43" s="715">
        <f t="shared" si="2"/>
        <v>0</v>
      </c>
      <c r="BF43" s="716">
        <f t="shared" si="25"/>
        <v>0</v>
      </c>
      <c r="BG43" s="717">
        <f t="shared" si="26"/>
        <v>0</v>
      </c>
      <c r="BH43" s="673">
        <f t="shared" si="27"/>
        <v>0</v>
      </c>
      <c r="BI43" s="677">
        <f t="shared" si="28"/>
        <v>0</v>
      </c>
      <c r="BJ43" s="541"/>
      <c r="BK43" s="380"/>
      <c r="BL43" s="374">
        <f>ROUND(VLOOKUP($B43,Test!$A$6:$K$58,10),0)/1000</f>
        <v>0</v>
      </c>
      <c r="BM43" s="380"/>
      <c r="BN43" s="415"/>
      <c r="BO43" s="415"/>
      <c r="BP43" s="380"/>
      <c r="BQ43" s="380"/>
      <c r="BR43" s="415"/>
      <c r="BS43" s="380"/>
      <c r="BT43" s="380"/>
      <c r="BU43" s="380"/>
      <c r="BV43" s="380"/>
      <c r="BW43" s="380"/>
      <c r="BX43" s="380"/>
      <c r="BY43" s="380"/>
      <c r="BZ43" s="380"/>
      <c r="CA43" s="380"/>
    </row>
    <row r="44" spans="1:79" s="383" customFormat="1" ht="33" customHeight="1">
      <c r="A44" s="388">
        <f t="shared" si="3"/>
        <v>38</v>
      </c>
      <c r="B44" s="384">
        <v>51611</v>
      </c>
      <c r="C44" s="536" t="s">
        <v>33</v>
      </c>
      <c r="D44" s="698" t="s">
        <v>288</v>
      </c>
      <c r="E44" s="672">
        <f>'[2]Trim-H-Sanwa'!D44</f>
        <v>0</v>
      </c>
      <c r="F44" s="673"/>
      <c r="G44" s="675">
        <f t="shared" si="4"/>
        <v>0</v>
      </c>
      <c r="H44" s="673">
        <f>'[2]Trim-H-Sanwa'!G44</f>
        <v>0</v>
      </c>
      <c r="I44" s="673"/>
      <c r="J44" s="675">
        <f t="shared" si="5"/>
        <v>0</v>
      </c>
      <c r="K44" s="673">
        <f>'[2]Trim-H-Sanwa'!J44</f>
        <v>0</v>
      </c>
      <c r="L44" s="673"/>
      <c r="M44" s="773">
        <f t="shared" si="6"/>
        <v>0</v>
      </c>
      <c r="N44" s="688">
        <f t="shared" si="7"/>
        <v>0</v>
      </c>
      <c r="O44" s="689">
        <f t="shared" si="7"/>
        <v>0</v>
      </c>
      <c r="P44" s="690">
        <f t="shared" si="8"/>
        <v>0</v>
      </c>
      <c r="Q44" s="673">
        <f>'[2]Trim-H-Sanwa'!M44</f>
        <v>0</v>
      </c>
      <c r="R44" s="673"/>
      <c r="S44" s="675">
        <f t="shared" si="9"/>
        <v>0</v>
      </c>
      <c r="T44" s="673">
        <f>'[2]Trim-H-Sanwa'!P44</f>
        <v>0</v>
      </c>
      <c r="U44" s="673"/>
      <c r="V44" s="675">
        <f t="shared" si="10"/>
        <v>0</v>
      </c>
      <c r="W44" s="673">
        <f>'[2]Trim-H-Sanwa'!S44</f>
        <v>0</v>
      </c>
      <c r="X44" s="673"/>
      <c r="Y44" s="773">
        <f t="shared" si="11"/>
        <v>0</v>
      </c>
      <c r="Z44" s="688">
        <f t="shared" si="12"/>
        <v>0</v>
      </c>
      <c r="AA44" s="701">
        <f t="shared" si="12"/>
        <v>0</v>
      </c>
      <c r="AB44" s="690">
        <f t="shared" si="13"/>
        <v>0</v>
      </c>
      <c r="AC44" s="779">
        <f t="shared" si="29"/>
        <v>0</v>
      </c>
      <c r="AD44" s="776">
        <f t="shared" si="29"/>
        <v>0</v>
      </c>
      <c r="AE44" s="777">
        <f t="shared" si="14"/>
        <v>0</v>
      </c>
      <c r="AF44" s="672">
        <f>'[2]Trim-H-Sanwa'!Y44</f>
        <v>0</v>
      </c>
      <c r="AG44" s="673"/>
      <c r="AH44" s="674">
        <f t="shared" si="15"/>
        <v>0</v>
      </c>
      <c r="AI44" s="673">
        <f>'[2]Trim-H-Sanwa'!AB44</f>
        <v>0</v>
      </c>
      <c r="AJ44" s="673"/>
      <c r="AK44" s="675">
        <f t="shared" si="16"/>
        <v>0</v>
      </c>
      <c r="AL44" s="673">
        <f>'[2]Trim-H-Sanwa'!AE44</f>
        <v>0</v>
      </c>
      <c r="AM44" s="673"/>
      <c r="AN44" s="675">
        <f t="shared" si="17"/>
        <v>0</v>
      </c>
      <c r="AO44" s="688">
        <f t="shared" si="18"/>
        <v>0</v>
      </c>
      <c r="AP44" s="689">
        <f t="shared" si="18"/>
        <v>0</v>
      </c>
      <c r="AQ44" s="690">
        <f t="shared" si="19"/>
        <v>0</v>
      </c>
      <c r="AR44" s="673">
        <f>'[2]Trim-H-Sanwa'!AH44</f>
        <v>0</v>
      </c>
      <c r="AS44" s="673"/>
      <c r="AT44" s="674">
        <f t="shared" si="20"/>
        <v>0</v>
      </c>
      <c r="AU44" s="673">
        <f>'[2]Trim-H-Sanwa'!AK44</f>
        <v>0</v>
      </c>
      <c r="AV44" s="673"/>
      <c r="AW44" s="675">
        <f t="shared" si="21"/>
        <v>0</v>
      </c>
      <c r="AX44" s="673">
        <f>'[2]Trim-H-Sanwa'!AN44</f>
        <v>0</v>
      </c>
      <c r="AY44" s="673"/>
      <c r="AZ44" s="773">
        <f t="shared" si="22"/>
        <v>0</v>
      </c>
      <c r="BA44" s="688">
        <f t="shared" si="23"/>
        <v>0</v>
      </c>
      <c r="BB44" s="701">
        <f t="shared" si="23"/>
        <v>0</v>
      </c>
      <c r="BC44" s="706">
        <f t="shared" si="24"/>
        <v>0</v>
      </c>
      <c r="BD44" s="711">
        <f t="shared" si="1"/>
        <v>0</v>
      </c>
      <c r="BE44" s="715">
        <f t="shared" si="2"/>
        <v>0</v>
      </c>
      <c r="BF44" s="716">
        <f t="shared" si="25"/>
        <v>0</v>
      </c>
      <c r="BG44" s="717">
        <f t="shared" si="26"/>
        <v>0</v>
      </c>
      <c r="BH44" s="673">
        <f t="shared" si="27"/>
        <v>0</v>
      </c>
      <c r="BI44" s="677">
        <f t="shared" si="28"/>
        <v>0</v>
      </c>
      <c r="BJ44" s="541"/>
      <c r="BK44" s="380"/>
      <c r="BL44" s="374">
        <f>ROUND(VLOOKUP($B44,Test!$A$6:$K$58,10),0)/1000</f>
        <v>0</v>
      </c>
      <c r="BM44" s="380"/>
      <c r="BN44" s="415"/>
      <c r="BO44" s="415"/>
      <c r="BP44" s="380"/>
      <c r="BQ44" s="380"/>
      <c r="BR44" s="415"/>
      <c r="BS44" s="380"/>
      <c r="BT44" s="380"/>
      <c r="BU44" s="380"/>
      <c r="BV44" s="380"/>
      <c r="BW44" s="380"/>
      <c r="BX44" s="380"/>
      <c r="BY44" s="380"/>
      <c r="BZ44" s="380"/>
      <c r="CA44" s="380"/>
    </row>
    <row r="45" spans="1:79" s="383" customFormat="1" ht="33" customHeight="1">
      <c r="A45" s="388">
        <f t="shared" si="3"/>
        <v>39</v>
      </c>
      <c r="B45" s="384">
        <v>51612</v>
      </c>
      <c r="C45" s="536" t="s">
        <v>34</v>
      </c>
      <c r="D45" s="698" t="s">
        <v>289</v>
      </c>
      <c r="E45" s="672">
        <f>'[2]Trim-H-Sanwa'!D45</f>
        <v>0</v>
      </c>
      <c r="F45" s="673"/>
      <c r="G45" s="675">
        <f t="shared" si="4"/>
        <v>0</v>
      </c>
      <c r="H45" s="673">
        <f>'[2]Trim-H-Sanwa'!G45</f>
        <v>0</v>
      </c>
      <c r="I45" s="673"/>
      <c r="J45" s="675">
        <f t="shared" si="5"/>
        <v>0</v>
      </c>
      <c r="K45" s="673">
        <f>'[2]Trim-H-Sanwa'!J45</f>
        <v>0</v>
      </c>
      <c r="L45" s="673"/>
      <c r="M45" s="773">
        <f t="shared" si="6"/>
        <v>0</v>
      </c>
      <c r="N45" s="688">
        <f t="shared" si="7"/>
        <v>0</v>
      </c>
      <c r="O45" s="689">
        <f t="shared" si="7"/>
        <v>0</v>
      </c>
      <c r="P45" s="690">
        <f t="shared" si="8"/>
        <v>0</v>
      </c>
      <c r="Q45" s="673">
        <f>'[2]Trim-H-Sanwa'!M45</f>
        <v>0</v>
      </c>
      <c r="R45" s="673"/>
      <c r="S45" s="675">
        <f t="shared" si="9"/>
        <v>0</v>
      </c>
      <c r="T45" s="673">
        <f>'[2]Trim-H-Sanwa'!P45</f>
        <v>0</v>
      </c>
      <c r="U45" s="673"/>
      <c r="V45" s="675">
        <f t="shared" si="10"/>
        <v>0</v>
      </c>
      <c r="W45" s="673">
        <f>'[2]Trim-H-Sanwa'!S45</f>
        <v>0</v>
      </c>
      <c r="X45" s="673"/>
      <c r="Y45" s="773">
        <f t="shared" si="11"/>
        <v>0</v>
      </c>
      <c r="Z45" s="688">
        <f t="shared" si="12"/>
        <v>0</v>
      </c>
      <c r="AA45" s="701">
        <f t="shared" si="12"/>
        <v>0</v>
      </c>
      <c r="AB45" s="690">
        <f t="shared" si="13"/>
        <v>0</v>
      </c>
      <c r="AC45" s="779">
        <f t="shared" si="29"/>
        <v>0</v>
      </c>
      <c r="AD45" s="776">
        <f t="shared" si="29"/>
        <v>0</v>
      </c>
      <c r="AE45" s="777">
        <f t="shared" si="14"/>
        <v>0</v>
      </c>
      <c r="AF45" s="672">
        <f>'[2]Trim-H-Sanwa'!Y45</f>
        <v>0</v>
      </c>
      <c r="AG45" s="673"/>
      <c r="AH45" s="674">
        <f t="shared" si="15"/>
        <v>0</v>
      </c>
      <c r="AI45" s="673">
        <f>'[2]Trim-H-Sanwa'!AB45</f>
        <v>0</v>
      </c>
      <c r="AJ45" s="673"/>
      <c r="AK45" s="675">
        <f t="shared" si="16"/>
        <v>0</v>
      </c>
      <c r="AL45" s="673">
        <f>'[2]Trim-H-Sanwa'!AE45</f>
        <v>0</v>
      </c>
      <c r="AM45" s="673"/>
      <c r="AN45" s="675">
        <f t="shared" si="17"/>
        <v>0</v>
      </c>
      <c r="AO45" s="688">
        <f t="shared" si="18"/>
        <v>0</v>
      </c>
      <c r="AP45" s="689">
        <f t="shared" si="18"/>
        <v>0</v>
      </c>
      <c r="AQ45" s="690">
        <f t="shared" si="19"/>
        <v>0</v>
      </c>
      <c r="AR45" s="673">
        <f>'[2]Trim-H-Sanwa'!AH45</f>
        <v>0</v>
      </c>
      <c r="AS45" s="673"/>
      <c r="AT45" s="674">
        <f t="shared" si="20"/>
        <v>0</v>
      </c>
      <c r="AU45" s="673">
        <f>'[2]Trim-H-Sanwa'!AK45</f>
        <v>0</v>
      </c>
      <c r="AV45" s="673"/>
      <c r="AW45" s="675">
        <f t="shared" si="21"/>
        <v>0</v>
      </c>
      <c r="AX45" s="673">
        <f>'[2]Trim-H-Sanwa'!AN45</f>
        <v>0</v>
      </c>
      <c r="AY45" s="673"/>
      <c r="AZ45" s="773">
        <f t="shared" si="22"/>
        <v>0</v>
      </c>
      <c r="BA45" s="688">
        <f t="shared" si="23"/>
        <v>0</v>
      </c>
      <c r="BB45" s="701">
        <f t="shared" si="23"/>
        <v>0</v>
      </c>
      <c r="BC45" s="706">
        <f t="shared" si="24"/>
        <v>0</v>
      </c>
      <c r="BD45" s="711">
        <f t="shared" si="1"/>
        <v>0</v>
      </c>
      <c r="BE45" s="715">
        <f t="shared" si="2"/>
        <v>0</v>
      </c>
      <c r="BF45" s="716">
        <f t="shared" si="25"/>
        <v>0</v>
      </c>
      <c r="BG45" s="717">
        <f t="shared" si="26"/>
        <v>0</v>
      </c>
      <c r="BH45" s="673">
        <f t="shared" si="27"/>
        <v>0</v>
      </c>
      <c r="BI45" s="677">
        <f t="shared" si="28"/>
        <v>0</v>
      </c>
      <c r="BJ45" s="541"/>
      <c r="BK45" s="380"/>
      <c r="BL45" s="374">
        <f>ROUND(VLOOKUP($B45,Test!$A$6:$K$58,10),0)/1000</f>
        <v>0</v>
      </c>
      <c r="BM45" s="380"/>
      <c r="BN45" s="415"/>
      <c r="BO45" s="415"/>
      <c r="BP45" s="380"/>
      <c r="BQ45" s="380"/>
      <c r="BR45" s="415"/>
      <c r="BS45" s="380"/>
      <c r="BT45" s="380"/>
      <c r="BU45" s="380"/>
      <c r="BV45" s="380"/>
      <c r="BW45" s="380"/>
      <c r="BX45" s="380"/>
      <c r="BY45" s="380"/>
      <c r="BZ45" s="380"/>
      <c r="CA45" s="380"/>
    </row>
    <row r="46" spans="1:79" s="383" customFormat="1" ht="33" customHeight="1">
      <c r="A46" s="388">
        <f t="shared" si="3"/>
        <v>40</v>
      </c>
      <c r="B46" s="384">
        <v>51613</v>
      </c>
      <c r="C46" s="536" t="s">
        <v>61</v>
      </c>
      <c r="D46" s="698" t="s">
        <v>290</v>
      </c>
      <c r="E46" s="672">
        <f>'[2]Trim-H-Sanwa'!D46</f>
        <v>0</v>
      </c>
      <c r="F46" s="673"/>
      <c r="G46" s="675">
        <f t="shared" si="4"/>
        <v>0</v>
      </c>
      <c r="H46" s="673">
        <f>'[2]Trim-H-Sanwa'!G46</f>
        <v>0</v>
      </c>
      <c r="I46" s="673"/>
      <c r="J46" s="675">
        <f t="shared" si="5"/>
        <v>0</v>
      </c>
      <c r="K46" s="673">
        <f>'[2]Trim-H-Sanwa'!J46</f>
        <v>0</v>
      </c>
      <c r="L46" s="673"/>
      <c r="M46" s="773">
        <f t="shared" si="6"/>
        <v>0</v>
      </c>
      <c r="N46" s="688">
        <f t="shared" si="7"/>
        <v>0</v>
      </c>
      <c r="O46" s="689">
        <f t="shared" si="7"/>
        <v>0</v>
      </c>
      <c r="P46" s="690">
        <f t="shared" si="8"/>
        <v>0</v>
      </c>
      <c r="Q46" s="673">
        <f>'[2]Trim-H-Sanwa'!M46</f>
        <v>0</v>
      </c>
      <c r="R46" s="673"/>
      <c r="S46" s="675">
        <f t="shared" si="9"/>
        <v>0</v>
      </c>
      <c r="T46" s="673">
        <f>'[2]Trim-H-Sanwa'!P46</f>
        <v>0</v>
      </c>
      <c r="U46" s="673"/>
      <c r="V46" s="675">
        <f t="shared" si="10"/>
        <v>0</v>
      </c>
      <c r="W46" s="673">
        <f>'[2]Trim-H-Sanwa'!S46</f>
        <v>0</v>
      </c>
      <c r="X46" s="673"/>
      <c r="Y46" s="773">
        <f t="shared" si="11"/>
        <v>0</v>
      </c>
      <c r="Z46" s="688">
        <f t="shared" si="12"/>
        <v>0</v>
      </c>
      <c r="AA46" s="701">
        <f t="shared" si="12"/>
        <v>0</v>
      </c>
      <c r="AB46" s="690">
        <f t="shared" si="13"/>
        <v>0</v>
      </c>
      <c r="AC46" s="779">
        <f t="shared" si="29"/>
        <v>0</v>
      </c>
      <c r="AD46" s="776">
        <f t="shared" si="29"/>
        <v>0</v>
      </c>
      <c r="AE46" s="777">
        <f t="shared" si="14"/>
        <v>0</v>
      </c>
      <c r="AF46" s="672">
        <f>'[2]Trim-H-Sanwa'!Y46</f>
        <v>0</v>
      </c>
      <c r="AG46" s="673"/>
      <c r="AH46" s="674">
        <f t="shared" si="15"/>
        <v>0</v>
      </c>
      <c r="AI46" s="673">
        <f>'[2]Trim-H-Sanwa'!AB46</f>
        <v>0</v>
      </c>
      <c r="AJ46" s="673"/>
      <c r="AK46" s="675">
        <f t="shared" si="16"/>
        <v>0</v>
      </c>
      <c r="AL46" s="673">
        <f>'[2]Trim-H-Sanwa'!AE46</f>
        <v>0</v>
      </c>
      <c r="AM46" s="673"/>
      <c r="AN46" s="675">
        <f t="shared" si="17"/>
        <v>0</v>
      </c>
      <c r="AO46" s="688">
        <f t="shared" si="18"/>
        <v>0</v>
      </c>
      <c r="AP46" s="689">
        <f t="shared" si="18"/>
        <v>0</v>
      </c>
      <c r="AQ46" s="690">
        <f t="shared" si="19"/>
        <v>0</v>
      </c>
      <c r="AR46" s="673">
        <f>'[2]Trim-H-Sanwa'!AH46</f>
        <v>0</v>
      </c>
      <c r="AS46" s="673"/>
      <c r="AT46" s="674">
        <f t="shared" si="20"/>
        <v>0</v>
      </c>
      <c r="AU46" s="673">
        <f>'[2]Trim-H-Sanwa'!AK46</f>
        <v>0</v>
      </c>
      <c r="AV46" s="673"/>
      <c r="AW46" s="675">
        <f t="shared" si="21"/>
        <v>0</v>
      </c>
      <c r="AX46" s="673">
        <f>'[2]Trim-H-Sanwa'!AN46</f>
        <v>0</v>
      </c>
      <c r="AY46" s="673"/>
      <c r="AZ46" s="773">
        <f t="shared" si="22"/>
        <v>0</v>
      </c>
      <c r="BA46" s="688">
        <f t="shared" si="23"/>
        <v>0</v>
      </c>
      <c r="BB46" s="701">
        <f t="shared" si="23"/>
        <v>0</v>
      </c>
      <c r="BC46" s="706">
        <f t="shared" si="24"/>
        <v>0</v>
      </c>
      <c r="BD46" s="711">
        <f t="shared" si="1"/>
        <v>0</v>
      </c>
      <c r="BE46" s="715">
        <f t="shared" si="2"/>
        <v>0</v>
      </c>
      <c r="BF46" s="716">
        <f t="shared" si="25"/>
        <v>0</v>
      </c>
      <c r="BG46" s="717">
        <f t="shared" si="26"/>
        <v>0</v>
      </c>
      <c r="BH46" s="673">
        <f t="shared" si="27"/>
        <v>0</v>
      </c>
      <c r="BI46" s="677">
        <f t="shared" si="28"/>
        <v>0</v>
      </c>
      <c r="BJ46" s="541"/>
      <c r="BK46" s="380"/>
      <c r="BL46" s="374">
        <f>ROUND(VLOOKUP($B46,Test!$A$6:$K$58,10),0)/1000</f>
        <v>0</v>
      </c>
      <c r="BM46" s="380"/>
      <c r="BN46" s="415"/>
      <c r="BO46" s="415"/>
      <c r="BP46" s="380"/>
      <c r="BQ46" s="380"/>
      <c r="BR46" s="415"/>
      <c r="BS46" s="380"/>
      <c r="BT46" s="380"/>
      <c r="BU46" s="380"/>
      <c r="BV46" s="380"/>
      <c r="BW46" s="380"/>
      <c r="BX46" s="380"/>
      <c r="BY46" s="380"/>
      <c r="BZ46" s="380"/>
      <c r="CA46" s="380"/>
    </row>
    <row r="47" spans="1:79" s="383" customFormat="1" ht="33" customHeight="1">
      <c r="A47" s="388">
        <f t="shared" si="3"/>
        <v>41</v>
      </c>
      <c r="B47" s="384">
        <v>51614</v>
      </c>
      <c r="C47" s="536" t="s">
        <v>42</v>
      </c>
      <c r="D47" s="698" t="s">
        <v>291</v>
      </c>
      <c r="E47" s="672">
        <f>'[2]Trim-H-Sanwa'!D47</f>
        <v>0</v>
      </c>
      <c r="F47" s="673"/>
      <c r="G47" s="675">
        <f t="shared" si="4"/>
        <v>0</v>
      </c>
      <c r="H47" s="673">
        <f>'[2]Trim-H-Sanwa'!G47</f>
        <v>0</v>
      </c>
      <c r="I47" s="673"/>
      <c r="J47" s="675">
        <f t="shared" si="5"/>
        <v>0</v>
      </c>
      <c r="K47" s="673">
        <f>'[2]Trim-H-Sanwa'!J47</f>
        <v>0</v>
      </c>
      <c r="L47" s="673"/>
      <c r="M47" s="773">
        <f t="shared" si="6"/>
        <v>0</v>
      </c>
      <c r="N47" s="688">
        <f t="shared" si="7"/>
        <v>0</v>
      </c>
      <c r="O47" s="689">
        <f t="shared" si="7"/>
        <v>0</v>
      </c>
      <c r="P47" s="690">
        <f t="shared" si="8"/>
        <v>0</v>
      </c>
      <c r="Q47" s="673">
        <f>'[2]Trim-H-Sanwa'!M47</f>
        <v>0</v>
      </c>
      <c r="R47" s="673"/>
      <c r="S47" s="675">
        <f t="shared" si="9"/>
        <v>0</v>
      </c>
      <c r="T47" s="673">
        <f>'[2]Trim-H-Sanwa'!P47</f>
        <v>0</v>
      </c>
      <c r="U47" s="673"/>
      <c r="V47" s="675">
        <f t="shared" si="10"/>
        <v>0</v>
      </c>
      <c r="W47" s="673">
        <f>'[2]Trim-H-Sanwa'!S47</f>
        <v>0</v>
      </c>
      <c r="X47" s="673"/>
      <c r="Y47" s="773">
        <f t="shared" si="11"/>
        <v>0</v>
      </c>
      <c r="Z47" s="688">
        <f t="shared" si="12"/>
        <v>0</v>
      </c>
      <c r="AA47" s="701">
        <f t="shared" si="12"/>
        <v>0</v>
      </c>
      <c r="AB47" s="690">
        <f t="shared" si="13"/>
        <v>0</v>
      </c>
      <c r="AC47" s="779">
        <f t="shared" si="29"/>
        <v>0</v>
      </c>
      <c r="AD47" s="776">
        <f t="shared" si="29"/>
        <v>0</v>
      </c>
      <c r="AE47" s="777">
        <f t="shared" si="14"/>
        <v>0</v>
      </c>
      <c r="AF47" s="672">
        <f>'[2]Trim-H-Sanwa'!Y47</f>
        <v>0</v>
      </c>
      <c r="AG47" s="673"/>
      <c r="AH47" s="674">
        <f t="shared" si="15"/>
        <v>0</v>
      </c>
      <c r="AI47" s="673">
        <f>'[2]Trim-H-Sanwa'!AB47</f>
        <v>0</v>
      </c>
      <c r="AJ47" s="673"/>
      <c r="AK47" s="675">
        <f t="shared" si="16"/>
        <v>0</v>
      </c>
      <c r="AL47" s="673">
        <f>'[2]Trim-H-Sanwa'!AE47</f>
        <v>0</v>
      </c>
      <c r="AM47" s="673"/>
      <c r="AN47" s="675">
        <f t="shared" si="17"/>
        <v>0</v>
      </c>
      <c r="AO47" s="688">
        <f t="shared" si="18"/>
        <v>0</v>
      </c>
      <c r="AP47" s="689">
        <f t="shared" si="18"/>
        <v>0</v>
      </c>
      <c r="AQ47" s="690">
        <f t="shared" si="19"/>
        <v>0</v>
      </c>
      <c r="AR47" s="673">
        <f>'[2]Trim-H-Sanwa'!AH47</f>
        <v>0</v>
      </c>
      <c r="AS47" s="673"/>
      <c r="AT47" s="674">
        <f t="shared" si="20"/>
        <v>0</v>
      </c>
      <c r="AU47" s="673">
        <f>'[2]Trim-H-Sanwa'!AK47</f>
        <v>0</v>
      </c>
      <c r="AV47" s="673"/>
      <c r="AW47" s="675">
        <f t="shared" si="21"/>
        <v>0</v>
      </c>
      <c r="AX47" s="673">
        <f>'[2]Trim-H-Sanwa'!AN47</f>
        <v>0</v>
      </c>
      <c r="AY47" s="673"/>
      <c r="AZ47" s="773">
        <f t="shared" si="22"/>
        <v>0</v>
      </c>
      <c r="BA47" s="688">
        <f t="shared" si="23"/>
        <v>0</v>
      </c>
      <c r="BB47" s="701">
        <f t="shared" si="23"/>
        <v>0</v>
      </c>
      <c r="BC47" s="706">
        <f t="shared" si="24"/>
        <v>0</v>
      </c>
      <c r="BD47" s="711">
        <f t="shared" si="1"/>
        <v>0</v>
      </c>
      <c r="BE47" s="715">
        <f t="shared" si="2"/>
        <v>0</v>
      </c>
      <c r="BF47" s="716">
        <f t="shared" si="25"/>
        <v>0</v>
      </c>
      <c r="BG47" s="717">
        <f t="shared" si="26"/>
        <v>0</v>
      </c>
      <c r="BH47" s="673">
        <f t="shared" si="27"/>
        <v>0</v>
      </c>
      <c r="BI47" s="677">
        <f t="shared" si="28"/>
        <v>0</v>
      </c>
      <c r="BJ47" s="541"/>
      <c r="BK47" s="380"/>
      <c r="BL47" s="374">
        <f>ROUND(VLOOKUP($B47,Test!$A$6:$K$58,10),0)/1000</f>
        <v>0</v>
      </c>
      <c r="BM47" s="380"/>
      <c r="BN47" s="415"/>
      <c r="BO47" s="415"/>
      <c r="BP47" s="380"/>
      <c r="BQ47" s="380"/>
      <c r="BR47" s="415"/>
      <c r="BS47" s="380"/>
      <c r="BT47" s="380"/>
      <c r="BU47" s="380"/>
      <c r="BV47" s="380"/>
      <c r="BW47" s="380"/>
      <c r="BX47" s="380"/>
      <c r="BY47" s="380"/>
      <c r="BZ47" s="380"/>
      <c r="CA47" s="380"/>
    </row>
    <row r="48" spans="1:79" s="383" customFormat="1" ht="33" customHeight="1">
      <c r="A48" s="388">
        <f t="shared" si="3"/>
        <v>42</v>
      </c>
      <c r="B48" s="384">
        <v>51615</v>
      </c>
      <c r="C48" s="536" t="s">
        <v>83</v>
      </c>
      <c r="D48" s="698" t="s">
        <v>292</v>
      </c>
      <c r="E48" s="672">
        <f>'[2]Trim-H-Sanwa'!D48</f>
        <v>0</v>
      </c>
      <c r="F48" s="673"/>
      <c r="G48" s="675">
        <f t="shared" si="4"/>
        <v>0</v>
      </c>
      <c r="H48" s="673">
        <f>'[2]Trim-H-Sanwa'!G48</f>
        <v>0</v>
      </c>
      <c r="I48" s="673"/>
      <c r="J48" s="675">
        <f t="shared" si="5"/>
        <v>0</v>
      </c>
      <c r="K48" s="673">
        <f>'[2]Trim-H-Sanwa'!J48</f>
        <v>0</v>
      </c>
      <c r="L48" s="673"/>
      <c r="M48" s="773">
        <f t="shared" si="6"/>
        <v>0</v>
      </c>
      <c r="N48" s="688">
        <f t="shared" si="7"/>
        <v>0</v>
      </c>
      <c r="O48" s="689">
        <f t="shared" si="7"/>
        <v>0</v>
      </c>
      <c r="P48" s="690">
        <f t="shared" si="8"/>
        <v>0</v>
      </c>
      <c r="Q48" s="673">
        <f>'[2]Trim-H-Sanwa'!M48</f>
        <v>0</v>
      </c>
      <c r="R48" s="673"/>
      <c r="S48" s="675">
        <f t="shared" si="9"/>
        <v>0</v>
      </c>
      <c r="T48" s="673">
        <f>'[2]Trim-H-Sanwa'!P48</f>
        <v>0</v>
      </c>
      <c r="U48" s="673"/>
      <c r="V48" s="675">
        <f t="shared" si="10"/>
        <v>0</v>
      </c>
      <c r="W48" s="673">
        <f>'[2]Trim-H-Sanwa'!S48</f>
        <v>0</v>
      </c>
      <c r="X48" s="673"/>
      <c r="Y48" s="773">
        <f t="shared" si="11"/>
        <v>0</v>
      </c>
      <c r="Z48" s="688">
        <f t="shared" si="12"/>
        <v>0</v>
      </c>
      <c r="AA48" s="701">
        <f t="shared" si="12"/>
        <v>0</v>
      </c>
      <c r="AB48" s="690">
        <f t="shared" si="13"/>
        <v>0</v>
      </c>
      <c r="AC48" s="779">
        <f>E48+H48+K48+Q48+T48+W48</f>
        <v>0</v>
      </c>
      <c r="AD48" s="776">
        <f t="shared" si="29"/>
        <v>0</v>
      </c>
      <c r="AE48" s="777">
        <f t="shared" si="14"/>
        <v>0</v>
      </c>
      <c r="AF48" s="672">
        <f>'[2]Trim-H-Sanwa'!Y48</f>
        <v>0</v>
      </c>
      <c r="AG48" s="673"/>
      <c r="AH48" s="674">
        <f t="shared" si="15"/>
        <v>0</v>
      </c>
      <c r="AI48" s="673">
        <f>'[2]Trim-H-Sanwa'!AB48</f>
        <v>0</v>
      </c>
      <c r="AJ48" s="673"/>
      <c r="AK48" s="675">
        <f t="shared" si="16"/>
        <v>0</v>
      </c>
      <c r="AL48" s="673">
        <f>'[2]Trim-H-Sanwa'!AE48</f>
        <v>0</v>
      </c>
      <c r="AM48" s="673"/>
      <c r="AN48" s="675">
        <f t="shared" si="17"/>
        <v>0</v>
      </c>
      <c r="AO48" s="688">
        <f t="shared" si="18"/>
        <v>0</v>
      </c>
      <c r="AP48" s="689">
        <f t="shared" si="18"/>
        <v>0</v>
      </c>
      <c r="AQ48" s="690">
        <f t="shared" si="19"/>
        <v>0</v>
      </c>
      <c r="AR48" s="673">
        <f>'[2]Trim-H-Sanwa'!AH48</f>
        <v>0</v>
      </c>
      <c r="AS48" s="673"/>
      <c r="AT48" s="674">
        <f t="shared" si="20"/>
        <v>0</v>
      </c>
      <c r="AU48" s="673">
        <f>'[2]Trim-H-Sanwa'!AK48</f>
        <v>0</v>
      </c>
      <c r="AV48" s="673"/>
      <c r="AW48" s="675">
        <f t="shared" si="21"/>
        <v>0</v>
      </c>
      <c r="AX48" s="673">
        <f>'[2]Trim-H-Sanwa'!AN48</f>
        <v>0</v>
      </c>
      <c r="AY48" s="673"/>
      <c r="AZ48" s="773">
        <f t="shared" si="22"/>
        <v>0</v>
      </c>
      <c r="BA48" s="688">
        <f t="shared" si="23"/>
        <v>0</v>
      </c>
      <c r="BB48" s="701">
        <f t="shared" si="23"/>
        <v>0</v>
      </c>
      <c r="BC48" s="706">
        <f t="shared" si="24"/>
        <v>0</v>
      </c>
      <c r="BD48" s="711">
        <f t="shared" si="1"/>
        <v>0</v>
      </c>
      <c r="BE48" s="715">
        <f t="shared" si="2"/>
        <v>0</v>
      </c>
      <c r="BF48" s="716">
        <f t="shared" si="25"/>
        <v>0</v>
      </c>
      <c r="BG48" s="717">
        <f t="shared" si="26"/>
        <v>0</v>
      </c>
      <c r="BH48" s="673">
        <f t="shared" si="27"/>
        <v>0</v>
      </c>
      <c r="BI48" s="677">
        <f t="shared" si="28"/>
        <v>0</v>
      </c>
      <c r="BJ48" s="541"/>
      <c r="BK48" s="380"/>
      <c r="BL48" s="374">
        <f>ROUND(VLOOKUP($B48,Test!$A$6:$K$58,10),0)/1000</f>
        <v>0</v>
      </c>
      <c r="BM48" s="380"/>
      <c r="BN48" s="415"/>
      <c r="BO48" s="415"/>
      <c r="BP48" s="380"/>
      <c r="BQ48" s="380"/>
      <c r="BR48" s="415"/>
      <c r="BS48" s="380"/>
      <c r="BT48" s="380"/>
      <c r="BU48" s="380"/>
      <c r="BV48" s="380"/>
      <c r="BW48" s="380"/>
      <c r="BX48" s="380"/>
      <c r="BY48" s="380"/>
      <c r="BZ48" s="380"/>
      <c r="CA48" s="380"/>
    </row>
    <row r="49" spans="1:79" s="383" customFormat="1" ht="33" customHeight="1">
      <c r="A49" s="388">
        <f t="shared" si="3"/>
        <v>43</v>
      </c>
      <c r="B49" s="384">
        <v>51616</v>
      </c>
      <c r="C49" s="536" t="s">
        <v>35</v>
      </c>
      <c r="D49" s="698" t="s">
        <v>293</v>
      </c>
      <c r="E49" s="672">
        <f>'[2]Trim-H-Sanwa'!D49</f>
        <v>0</v>
      </c>
      <c r="F49" s="673"/>
      <c r="G49" s="675">
        <f t="shared" si="4"/>
        <v>0</v>
      </c>
      <c r="H49" s="673">
        <f>'[2]Trim-H-Sanwa'!G49</f>
        <v>0</v>
      </c>
      <c r="I49" s="673"/>
      <c r="J49" s="675">
        <f t="shared" si="5"/>
        <v>0</v>
      </c>
      <c r="K49" s="673">
        <f>'[2]Trim-H-Sanwa'!J49</f>
        <v>0</v>
      </c>
      <c r="L49" s="673"/>
      <c r="M49" s="773">
        <f t="shared" si="6"/>
        <v>0</v>
      </c>
      <c r="N49" s="688">
        <f t="shared" si="7"/>
        <v>0</v>
      </c>
      <c r="O49" s="689">
        <f t="shared" si="7"/>
        <v>0</v>
      </c>
      <c r="P49" s="690">
        <f t="shared" si="8"/>
        <v>0</v>
      </c>
      <c r="Q49" s="673">
        <f>'[2]Trim-H-Sanwa'!M49</f>
        <v>0</v>
      </c>
      <c r="R49" s="673"/>
      <c r="S49" s="675">
        <f t="shared" si="9"/>
        <v>0</v>
      </c>
      <c r="T49" s="673">
        <f>'[2]Trim-H-Sanwa'!P49</f>
        <v>0</v>
      </c>
      <c r="U49" s="673"/>
      <c r="V49" s="675">
        <f t="shared" si="10"/>
        <v>0</v>
      </c>
      <c r="W49" s="673">
        <f>'[2]Trim-H-Sanwa'!S49</f>
        <v>0</v>
      </c>
      <c r="X49" s="673"/>
      <c r="Y49" s="773">
        <f t="shared" si="11"/>
        <v>0</v>
      </c>
      <c r="Z49" s="688">
        <f t="shared" si="12"/>
        <v>0</v>
      </c>
      <c r="AA49" s="701">
        <f t="shared" si="12"/>
        <v>0</v>
      </c>
      <c r="AB49" s="690">
        <f t="shared" si="13"/>
        <v>0</v>
      </c>
      <c r="AC49" s="779">
        <f t="shared" si="29"/>
        <v>0</v>
      </c>
      <c r="AD49" s="776">
        <f t="shared" si="29"/>
        <v>0</v>
      </c>
      <c r="AE49" s="777">
        <f t="shared" si="14"/>
        <v>0</v>
      </c>
      <c r="AF49" s="672">
        <f>'[2]Trim-H-Sanwa'!Y49</f>
        <v>0</v>
      </c>
      <c r="AG49" s="673"/>
      <c r="AH49" s="674">
        <f t="shared" si="15"/>
        <v>0</v>
      </c>
      <c r="AI49" s="673">
        <f>'[2]Trim-H-Sanwa'!AB49</f>
        <v>0</v>
      </c>
      <c r="AJ49" s="673"/>
      <c r="AK49" s="675">
        <f t="shared" si="16"/>
        <v>0</v>
      </c>
      <c r="AL49" s="673">
        <f>'[2]Trim-H-Sanwa'!AE49</f>
        <v>0</v>
      </c>
      <c r="AM49" s="673"/>
      <c r="AN49" s="675">
        <f t="shared" si="17"/>
        <v>0</v>
      </c>
      <c r="AO49" s="688">
        <f t="shared" si="18"/>
        <v>0</v>
      </c>
      <c r="AP49" s="689">
        <f t="shared" si="18"/>
        <v>0</v>
      </c>
      <c r="AQ49" s="690">
        <f t="shared" si="19"/>
        <v>0</v>
      </c>
      <c r="AR49" s="673">
        <f>'[2]Trim-H-Sanwa'!AH49</f>
        <v>0</v>
      </c>
      <c r="AS49" s="673"/>
      <c r="AT49" s="674">
        <f t="shared" si="20"/>
        <v>0</v>
      </c>
      <c r="AU49" s="673">
        <f>'[2]Trim-H-Sanwa'!AK49</f>
        <v>0</v>
      </c>
      <c r="AV49" s="673"/>
      <c r="AW49" s="675">
        <f t="shared" si="21"/>
        <v>0</v>
      </c>
      <c r="AX49" s="673">
        <f>'[2]Trim-H-Sanwa'!AN49</f>
        <v>0</v>
      </c>
      <c r="AY49" s="673"/>
      <c r="AZ49" s="773">
        <f t="shared" si="22"/>
        <v>0</v>
      </c>
      <c r="BA49" s="688">
        <f t="shared" si="23"/>
        <v>0</v>
      </c>
      <c r="BB49" s="701">
        <f t="shared" si="23"/>
        <v>0</v>
      </c>
      <c r="BC49" s="706">
        <f t="shared" si="24"/>
        <v>0</v>
      </c>
      <c r="BD49" s="711">
        <f t="shared" si="1"/>
        <v>0</v>
      </c>
      <c r="BE49" s="715">
        <f t="shared" si="2"/>
        <v>0</v>
      </c>
      <c r="BF49" s="716">
        <f t="shared" si="25"/>
        <v>0</v>
      </c>
      <c r="BG49" s="717">
        <f t="shared" si="26"/>
        <v>0</v>
      </c>
      <c r="BH49" s="673">
        <f t="shared" si="27"/>
        <v>0</v>
      </c>
      <c r="BI49" s="677">
        <f t="shared" si="28"/>
        <v>0</v>
      </c>
      <c r="BJ49" s="541"/>
      <c r="BK49" s="380"/>
      <c r="BL49" s="374">
        <f>ROUND(VLOOKUP($B49,Test!$A$6:$K$58,10),0)/1000</f>
        <v>0</v>
      </c>
      <c r="BM49" s="380"/>
      <c r="BN49" s="415"/>
      <c r="BO49" s="415"/>
      <c r="BP49" s="380"/>
      <c r="BQ49" s="380"/>
      <c r="BR49" s="415"/>
      <c r="BS49" s="380"/>
      <c r="BT49" s="380"/>
      <c r="BU49" s="380"/>
      <c r="BV49" s="380"/>
      <c r="BW49" s="380"/>
      <c r="BX49" s="380"/>
      <c r="BY49" s="380"/>
      <c r="BZ49" s="380"/>
      <c r="CA49" s="380"/>
    </row>
    <row r="50" spans="1:79" s="383" customFormat="1" ht="33" customHeight="1" thickBot="1">
      <c r="A50" s="388">
        <f t="shared" si="3"/>
        <v>44</v>
      </c>
      <c r="B50" s="384">
        <v>51617</v>
      </c>
      <c r="C50" s="536" t="s">
        <v>36</v>
      </c>
      <c r="D50" s="698" t="s">
        <v>294</v>
      </c>
      <c r="E50" s="672">
        <f>'[2]Trim-H-Sanwa'!D50</f>
        <v>0</v>
      </c>
      <c r="F50" s="673"/>
      <c r="G50" s="675">
        <f t="shared" si="4"/>
        <v>0</v>
      </c>
      <c r="H50" s="673">
        <f>'[2]Trim-H-Sanwa'!G50</f>
        <v>0</v>
      </c>
      <c r="I50" s="673"/>
      <c r="J50" s="675">
        <f t="shared" si="5"/>
        <v>0</v>
      </c>
      <c r="K50" s="673">
        <f>'[2]Trim-H-Sanwa'!J50</f>
        <v>0</v>
      </c>
      <c r="L50" s="673"/>
      <c r="M50" s="773">
        <f t="shared" si="6"/>
        <v>0</v>
      </c>
      <c r="N50" s="688">
        <f t="shared" si="7"/>
        <v>0</v>
      </c>
      <c r="O50" s="689">
        <f t="shared" si="7"/>
        <v>0</v>
      </c>
      <c r="P50" s="690">
        <f t="shared" si="8"/>
        <v>0</v>
      </c>
      <c r="Q50" s="673">
        <f>'[2]Trim-H-Sanwa'!M50</f>
        <v>0</v>
      </c>
      <c r="R50" s="673"/>
      <c r="S50" s="675">
        <f t="shared" si="9"/>
        <v>0</v>
      </c>
      <c r="T50" s="673">
        <f>'[2]Trim-H-Sanwa'!P50</f>
        <v>0</v>
      </c>
      <c r="U50" s="673"/>
      <c r="V50" s="675">
        <f t="shared" si="10"/>
        <v>0</v>
      </c>
      <c r="W50" s="673">
        <f>'[2]Trim-H-Sanwa'!S50</f>
        <v>0</v>
      </c>
      <c r="X50" s="673"/>
      <c r="Y50" s="773">
        <f t="shared" si="11"/>
        <v>0</v>
      </c>
      <c r="Z50" s="688">
        <f t="shared" si="12"/>
        <v>0</v>
      </c>
      <c r="AA50" s="701">
        <f t="shared" si="12"/>
        <v>0</v>
      </c>
      <c r="AB50" s="690">
        <f t="shared" si="13"/>
        <v>0</v>
      </c>
      <c r="AC50" s="779">
        <f t="shared" si="29"/>
        <v>0</v>
      </c>
      <c r="AD50" s="776">
        <f t="shared" si="29"/>
        <v>0</v>
      </c>
      <c r="AE50" s="777">
        <f t="shared" si="14"/>
        <v>0</v>
      </c>
      <c r="AF50" s="672">
        <f>'[2]Trim-H-Sanwa'!Y50</f>
        <v>0</v>
      </c>
      <c r="AG50" s="673"/>
      <c r="AH50" s="674">
        <f t="shared" si="15"/>
        <v>0</v>
      </c>
      <c r="AI50" s="673">
        <f>'[2]Trim-H-Sanwa'!AB50</f>
        <v>0</v>
      </c>
      <c r="AJ50" s="673"/>
      <c r="AK50" s="675">
        <f t="shared" si="16"/>
        <v>0</v>
      </c>
      <c r="AL50" s="673">
        <f>'[2]Trim-H-Sanwa'!AE50</f>
        <v>0</v>
      </c>
      <c r="AM50" s="673"/>
      <c r="AN50" s="675">
        <f t="shared" si="17"/>
        <v>0</v>
      </c>
      <c r="AO50" s="688">
        <f t="shared" si="18"/>
        <v>0</v>
      </c>
      <c r="AP50" s="689">
        <f t="shared" si="18"/>
        <v>0</v>
      </c>
      <c r="AQ50" s="690">
        <f t="shared" si="19"/>
        <v>0</v>
      </c>
      <c r="AR50" s="673">
        <f>'[2]Trim-H-Sanwa'!AH50</f>
        <v>0</v>
      </c>
      <c r="AS50" s="673"/>
      <c r="AT50" s="674">
        <f t="shared" si="20"/>
        <v>0</v>
      </c>
      <c r="AU50" s="673">
        <f>'[2]Trim-H-Sanwa'!AK50</f>
        <v>0</v>
      </c>
      <c r="AV50" s="673"/>
      <c r="AW50" s="675">
        <f t="shared" si="21"/>
        <v>0</v>
      </c>
      <c r="AX50" s="673">
        <f>'[2]Trim-H-Sanwa'!AN50</f>
        <v>0</v>
      </c>
      <c r="AY50" s="673"/>
      <c r="AZ50" s="773">
        <f t="shared" si="22"/>
        <v>0</v>
      </c>
      <c r="BA50" s="688">
        <f t="shared" si="23"/>
        <v>0</v>
      </c>
      <c r="BB50" s="701">
        <f t="shared" si="23"/>
        <v>0</v>
      </c>
      <c r="BC50" s="706">
        <f t="shared" si="24"/>
        <v>0</v>
      </c>
      <c r="BD50" s="711">
        <f t="shared" ref="BD50" si="30">AF50+AI50+AL50+AR50+AU50+AX50</f>
        <v>0</v>
      </c>
      <c r="BE50" s="715">
        <f t="shared" ref="BE50" si="31">AG50+AJ50+AM50+AS50+AV50+AY50</f>
        <v>0</v>
      </c>
      <c r="BF50" s="716">
        <f t="shared" si="25"/>
        <v>0</v>
      </c>
      <c r="BG50" s="717">
        <f t="shared" si="26"/>
        <v>0</v>
      </c>
      <c r="BH50" s="673">
        <f t="shared" si="27"/>
        <v>0</v>
      </c>
      <c r="BI50" s="678">
        <f t="shared" si="28"/>
        <v>0</v>
      </c>
      <c r="BJ50" s="541"/>
      <c r="BK50" s="380"/>
      <c r="BL50" s="611">
        <f>ROUND(VLOOKUP($B50,Test!$A$6:$K$58,10),0)/1000</f>
        <v>0</v>
      </c>
      <c r="BM50" s="380"/>
      <c r="BN50" s="415"/>
      <c r="BO50" s="415"/>
      <c r="BP50" s="380"/>
      <c r="BQ50" s="380"/>
      <c r="BR50" s="415"/>
      <c r="BS50" s="380"/>
      <c r="BT50" s="380"/>
      <c r="BU50" s="380"/>
      <c r="BV50" s="380"/>
      <c r="BW50" s="380"/>
      <c r="BX50" s="380"/>
      <c r="BY50" s="380"/>
      <c r="BZ50" s="380"/>
      <c r="CA50" s="380"/>
    </row>
    <row r="51" spans="1:79" s="365" customFormat="1" ht="45" customHeight="1" thickBot="1">
      <c r="A51" s="814" t="s">
        <v>51</v>
      </c>
      <c r="B51" s="815"/>
      <c r="C51" s="815"/>
      <c r="D51" s="699"/>
      <c r="E51" s="719">
        <f t="shared" ref="E51:AJ51" si="32">SUM(E7:E50)</f>
        <v>8273</v>
      </c>
      <c r="F51" s="718">
        <f t="shared" si="32"/>
        <v>3273</v>
      </c>
      <c r="G51" s="720">
        <f t="shared" si="32"/>
        <v>5000</v>
      </c>
      <c r="H51" s="718">
        <f t="shared" si="32"/>
        <v>3062.7299999999996</v>
      </c>
      <c r="I51" s="718">
        <f t="shared" si="32"/>
        <v>3062.73</v>
      </c>
      <c r="J51" s="720">
        <f t="shared" si="32"/>
        <v>0</v>
      </c>
      <c r="K51" s="718">
        <f t="shared" si="32"/>
        <v>8273</v>
      </c>
      <c r="L51" s="718">
        <f t="shared" si="32"/>
        <v>1913.59</v>
      </c>
      <c r="M51" s="721">
        <f t="shared" si="32"/>
        <v>6359.41</v>
      </c>
      <c r="N51" s="691">
        <f t="shared" si="32"/>
        <v>19608.73</v>
      </c>
      <c r="O51" s="692">
        <f t="shared" si="32"/>
        <v>8249.32</v>
      </c>
      <c r="P51" s="693">
        <f t="shared" si="32"/>
        <v>11359.41</v>
      </c>
      <c r="Q51" s="719">
        <f t="shared" si="32"/>
        <v>3203</v>
      </c>
      <c r="R51" s="718">
        <f t="shared" si="32"/>
        <v>3203</v>
      </c>
      <c r="S51" s="720">
        <f t="shared" si="32"/>
        <v>0</v>
      </c>
      <c r="T51" s="718">
        <f t="shared" si="32"/>
        <v>40809.479999999996</v>
      </c>
      <c r="U51" s="718">
        <f t="shared" si="32"/>
        <v>0</v>
      </c>
      <c r="V51" s="720">
        <f t="shared" si="32"/>
        <v>40809.479999999996</v>
      </c>
      <c r="W51" s="718">
        <f t="shared" si="32"/>
        <v>3203</v>
      </c>
      <c r="X51" s="718">
        <f t="shared" si="32"/>
        <v>0</v>
      </c>
      <c r="Y51" s="721">
        <f t="shared" si="32"/>
        <v>3203</v>
      </c>
      <c r="Z51" s="691">
        <f t="shared" si="32"/>
        <v>47215.479999999996</v>
      </c>
      <c r="AA51" s="702">
        <f t="shared" si="32"/>
        <v>3203</v>
      </c>
      <c r="AB51" s="693">
        <f t="shared" si="32"/>
        <v>44012.479999999996</v>
      </c>
      <c r="AC51" s="719">
        <f t="shared" si="32"/>
        <v>66824.209999999992</v>
      </c>
      <c r="AD51" s="718">
        <f t="shared" si="32"/>
        <v>11452.32</v>
      </c>
      <c r="AE51" s="720">
        <f t="shared" si="32"/>
        <v>55371.89</v>
      </c>
      <c r="AF51" s="718">
        <f t="shared" si="32"/>
        <v>26310</v>
      </c>
      <c r="AG51" s="718">
        <f t="shared" si="32"/>
        <v>0</v>
      </c>
      <c r="AH51" s="708">
        <f t="shared" si="32"/>
        <v>26310</v>
      </c>
      <c r="AI51" s="718">
        <f t="shared" si="32"/>
        <v>3310</v>
      </c>
      <c r="AJ51" s="718">
        <f t="shared" si="32"/>
        <v>0</v>
      </c>
      <c r="AK51" s="720">
        <f t="shared" ref="AK51:BI51" si="33">SUM(AK7:AK50)</f>
        <v>3310</v>
      </c>
      <c r="AL51" s="718">
        <f t="shared" si="33"/>
        <v>8202.25</v>
      </c>
      <c r="AM51" s="718">
        <f t="shared" si="33"/>
        <v>0</v>
      </c>
      <c r="AN51" s="720">
        <f t="shared" si="33"/>
        <v>8202.25</v>
      </c>
      <c r="AO51" s="691">
        <f t="shared" si="33"/>
        <v>37822.25</v>
      </c>
      <c r="AP51" s="692">
        <f t="shared" si="33"/>
        <v>0</v>
      </c>
      <c r="AQ51" s="705">
        <f t="shared" si="33"/>
        <v>37822.25</v>
      </c>
      <c r="AR51" s="718">
        <f t="shared" si="33"/>
        <v>3310</v>
      </c>
      <c r="AS51" s="718">
        <f t="shared" si="33"/>
        <v>0</v>
      </c>
      <c r="AT51" s="708">
        <f t="shared" si="33"/>
        <v>3310</v>
      </c>
      <c r="AU51" s="718">
        <f t="shared" si="33"/>
        <v>8202.08</v>
      </c>
      <c r="AV51" s="718">
        <f t="shared" si="33"/>
        <v>0</v>
      </c>
      <c r="AW51" s="720">
        <f t="shared" si="33"/>
        <v>8202.08</v>
      </c>
      <c r="AX51" s="718">
        <f t="shared" si="33"/>
        <v>3310</v>
      </c>
      <c r="AY51" s="718">
        <f t="shared" si="33"/>
        <v>0</v>
      </c>
      <c r="AZ51" s="721">
        <f t="shared" si="33"/>
        <v>3310</v>
      </c>
      <c r="BA51" s="691">
        <f t="shared" si="33"/>
        <v>14822.08</v>
      </c>
      <c r="BB51" s="702">
        <f t="shared" si="33"/>
        <v>0</v>
      </c>
      <c r="BC51" s="707">
        <f t="shared" si="33"/>
        <v>14822.08</v>
      </c>
      <c r="BD51" s="722">
        <f t="shared" si="33"/>
        <v>52644.33</v>
      </c>
      <c r="BE51" s="718">
        <f t="shared" si="33"/>
        <v>0</v>
      </c>
      <c r="BF51" s="723">
        <f t="shared" si="33"/>
        <v>52644.33</v>
      </c>
      <c r="BG51" s="724">
        <f t="shared" si="33"/>
        <v>119468.54000000001</v>
      </c>
      <c r="BH51" s="683">
        <f t="shared" si="33"/>
        <v>11452.32</v>
      </c>
      <c r="BI51" s="684">
        <f t="shared" si="33"/>
        <v>108016.22</v>
      </c>
      <c r="BJ51" s="542"/>
      <c r="BK51" s="362"/>
      <c r="BL51" s="517">
        <f>SUM(BL7:BL50)</f>
        <v>3.9969999999999999</v>
      </c>
      <c r="BM51" s="362"/>
      <c r="BN51" s="367"/>
      <c r="BO51" s="367"/>
      <c r="BP51" s="362"/>
      <c r="BQ51" s="362"/>
      <c r="BR51" s="367"/>
      <c r="BS51" s="362"/>
      <c r="BT51" s="362"/>
      <c r="BU51" s="362"/>
      <c r="BV51" s="362"/>
      <c r="BW51" s="362"/>
      <c r="BX51" s="362"/>
      <c r="BY51" s="362"/>
      <c r="BZ51" s="362"/>
      <c r="CA51" s="362"/>
    </row>
    <row r="52" spans="1:79" s="349" customFormat="1" ht="18">
      <c r="B52" s="350"/>
      <c r="C52" s="351"/>
      <c r="D52" s="473"/>
    </row>
    <row r="53" spans="1:79" s="349" customFormat="1" ht="18">
      <c r="B53" s="350"/>
      <c r="C53" s="351"/>
      <c r="D53" s="473"/>
      <c r="F53" s="759">
        <f>ROUND(F51-Test!$J$63,2)</f>
        <v>3269</v>
      </c>
    </row>
    <row r="54" spans="1:79" s="349" customFormat="1" ht="18">
      <c r="B54" s="350"/>
      <c r="C54" s="351"/>
      <c r="D54" s="473"/>
    </row>
    <row r="55" spans="1:79" s="349" customFormat="1" ht="18">
      <c r="B55" s="350"/>
      <c r="C55" s="351"/>
      <c r="D55" s="473"/>
    </row>
    <row r="56" spans="1:79" s="349" customFormat="1" ht="18">
      <c r="B56" s="350"/>
      <c r="C56" s="351"/>
      <c r="D56" s="473"/>
    </row>
    <row r="57" spans="1:79" s="349" customFormat="1" ht="18">
      <c r="B57" s="350"/>
      <c r="C57" s="351"/>
      <c r="D57" s="473"/>
    </row>
    <row r="58" spans="1:79" s="349" customFormat="1" ht="18">
      <c r="B58" s="350"/>
      <c r="C58" s="351"/>
      <c r="D58" s="473"/>
    </row>
    <row r="59" spans="1:79" s="349" customFormat="1" ht="18">
      <c r="B59" s="350"/>
      <c r="C59" s="351"/>
      <c r="D59" s="473"/>
    </row>
    <row r="60" spans="1:79" s="349" customFormat="1" ht="18">
      <c r="B60" s="350"/>
      <c r="C60" s="351"/>
      <c r="D60" s="473"/>
    </row>
    <row r="61" spans="1:79" s="349" customFormat="1" ht="18">
      <c r="B61" s="350"/>
      <c r="C61" s="351"/>
      <c r="D61" s="473"/>
    </row>
    <row r="62" spans="1:79" s="349" customFormat="1" ht="18">
      <c r="B62" s="350"/>
      <c r="C62" s="351"/>
      <c r="D62" s="473"/>
    </row>
    <row r="63" spans="1:79" s="349" customFormat="1" ht="18">
      <c r="B63" s="350"/>
      <c r="C63" s="351"/>
      <c r="D63" s="351"/>
    </row>
    <row r="64" spans="1:79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</sheetData>
  <mergeCells count="23">
    <mergeCell ref="AF4:AN4"/>
    <mergeCell ref="AO4:AQ4"/>
    <mergeCell ref="AR4:AZ4"/>
    <mergeCell ref="AO5:AQ5"/>
    <mergeCell ref="AF5:AH5"/>
    <mergeCell ref="AX5:AZ5"/>
    <mergeCell ref="AI5:AK5"/>
    <mergeCell ref="AU5:AW5"/>
    <mergeCell ref="AL5:AN5"/>
    <mergeCell ref="AR5:AT5"/>
    <mergeCell ref="AC5:AE5"/>
    <mergeCell ref="Q4:Y4"/>
    <mergeCell ref="Z4:AB4"/>
    <mergeCell ref="AC4:AE4"/>
    <mergeCell ref="Z5:AB5"/>
    <mergeCell ref="N4:P4"/>
    <mergeCell ref="N5:P5"/>
    <mergeCell ref="A51:C51"/>
    <mergeCell ref="E5:G5"/>
    <mergeCell ref="H5:J5"/>
    <mergeCell ref="K5:M5"/>
    <mergeCell ref="A4:A6"/>
    <mergeCell ref="E4:M4"/>
  </mergeCells>
  <phoneticPr fontId="2" type="noConversion"/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9" tint="-0.249977111117893"/>
  </sheetPr>
  <dimension ref="A1:CA127"/>
  <sheetViews>
    <sheetView showGridLines="0" zoomScale="70" zoomScaleNormal="70" workbookViewId="0">
      <pane xSplit="3" ySplit="6" topLeftCell="E49" activePane="bottomRight" state="frozen"/>
      <selection activeCell="F51" sqref="F51"/>
      <selection pane="topRight" activeCell="F51" sqref="F51"/>
      <selection pane="bottomLeft" activeCell="F51" sqref="F51"/>
      <selection pane="bottomRight" activeCell="E51" sqref="E51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customWidth="1"/>
    <col min="32" max="40" width="15.7109375" style="205" customWidth="1"/>
    <col min="41" max="43" width="15.7109375" style="205" hidden="1" customWidth="1"/>
    <col min="44" max="45" width="15.7109375" style="205" customWidth="1"/>
    <col min="46" max="46" width="14.140625" style="205" customWidth="1"/>
    <col min="47" max="52" width="15.7109375" style="205" customWidth="1"/>
    <col min="53" max="55" width="15.7109375" style="205" hidden="1" customWidth="1"/>
    <col min="56" max="61" width="15.7109375" style="205" customWidth="1"/>
    <col min="62" max="62" width="9.140625" style="205" customWidth="1"/>
    <col min="63" max="16384" width="9.140625" style="205"/>
  </cols>
  <sheetData>
    <row r="1" spans="1:79" s="322" customFormat="1" ht="45" customHeight="1">
      <c r="A1" s="306" t="s">
        <v>57</v>
      </c>
      <c r="B1" s="320"/>
      <c r="C1" s="321"/>
      <c r="D1" s="321"/>
      <c r="E1" s="328"/>
      <c r="F1" s="328"/>
      <c r="G1" s="328"/>
      <c r="H1" s="328"/>
      <c r="I1" s="328"/>
      <c r="J1" s="328"/>
      <c r="K1" s="328"/>
      <c r="L1" s="328"/>
      <c r="M1" s="328"/>
      <c r="N1" s="328"/>
      <c r="O1" s="328"/>
      <c r="P1" s="328"/>
      <c r="Q1" s="328"/>
      <c r="R1" s="328"/>
      <c r="S1" s="328"/>
      <c r="T1" s="328"/>
      <c r="U1" s="328"/>
      <c r="V1" s="328"/>
      <c r="W1" s="328"/>
      <c r="X1" s="328"/>
      <c r="Y1" s="328"/>
      <c r="Z1" s="328"/>
      <c r="AA1" s="328"/>
      <c r="AB1" s="328"/>
      <c r="AC1" s="328"/>
      <c r="AD1" s="328"/>
      <c r="AE1" s="328"/>
      <c r="AF1" s="328"/>
      <c r="AG1" s="328"/>
      <c r="AH1" s="328"/>
      <c r="AI1" s="328"/>
      <c r="AJ1" s="328"/>
      <c r="AK1" s="328"/>
      <c r="AL1" s="328"/>
      <c r="AM1" s="328"/>
      <c r="AN1" s="328"/>
      <c r="AO1" s="328"/>
      <c r="AP1" s="328"/>
      <c r="AQ1" s="328"/>
      <c r="AR1" s="328"/>
      <c r="AS1" s="328"/>
      <c r="AT1" s="328"/>
      <c r="AU1" s="328"/>
      <c r="AV1" s="328"/>
      <c r="AW1" s="328"/>
      <c r="AX1" s="328"/>
      <c r="AY1" s="328"/>
      <c r="AZ1" s="328"/>
      <c r="BA1" s="328"/>
      <c r="BB1" s="328"/>
      <c r="BC1" s="328"/>
      <c r="BD1" s="328"/>
      <c r="BE1" s="328"/>
      <c r="BF1" s="328"/>
      <c r="BG1" s="328"/>
      <c r="BH1" s="328"/>
      <c r="BI1" s="328"/>
    </row>
    <row r="2" spans="1:79" s="323" customFormat="1" ht="45" customHeight="1">
      <c r="A2" s="306" t="s">
        <v>295</v>
      </c>
      <c r="B2" s="317"/>
      <c r="C2" s="317"/>
      <c r="D2" s="317"/>
      <c r="E2" s="325"/>
      <c r="F2" s="325"/>
      <c r="G2" s="325"/>
      <c r="H2" s="317"/>
      <c r="I2" s="317"/>
      <c r="J2" s="317"/>
      <c r="K2" s="325"/>
      <c r="L2" s="325"/>
      <c r="M2" s="325"/>
      <c r="N2" s="325"/>
      <c r="O2" s="325"/>
      <c r="P2" s="325"/>
      <c r="Q2" s="325"/>
      <c r="R2" s="325"/>
      <c r="S2" s="325"/>
      <c r="T2" s="312"/>
      <c r="U2" s="312"/>
      <c r="V2" s="312"/>
      <c r="W2" s="317"/>
      <c r="X2" s="317"/>
      <c r="Y2" s="317"/>
      <c r="Z2" s="317"/>
      <c r="AA2" s="317"/>
      <c r="AB2" s="317"/>
      <c r="AC2" s="317"/>
      <c r="AD2" s="317"/>
      <c r="AE2" s="317"/>
      <c r="AF2" s="329"/>
      <c r="AG2" s="329"/>
      <c r="AH2" s="329"/>
      <c r="AI2" s="326"/>
      <c r="AJ2" s="327"/>
      <c r="AK2" s="329"/>
      <c r="AL2" s="317"/>
      <c r="AM2" s="317"/>
      <c r="AN2" s="317"/>
      <c r="AO2" s="317"/>
      <c r="AP2" s="317"/>
      <c r="AQ2" s="317"/>
      <c r="AR2" s="329"/>
      <c r="AS2" s="329"/>
      <c r="AT2" s="329"/>
      <c r="AU2" s="325"/>
      <c r="AV2" s="325"/>
      <c r="AW2" s="325"/>
      <c r="AX2" s="329"/>
      <c r="AY2" s="329"/>
      <c r="AZ2" s="329"/>
      <c r="BA2" s="329"/>
      <c r="BB2" s="329"/>
      <c r="BC2" s="329"/>
      <c r="BD2" s="327"/>
      <c r="BE2" s="327"/>
      <c r="BF2" s="327"/>
      <c r="BG2" s="325"/>
      <c r="BH2" s="325"/>
      <c r="BI2" s="325"/>
    </row>
    <row r="3" spans="1:79" s="322" customFormat="1" ht="45" customHeight="1" thickBot="1">
      <c r="A3" s="309" t="s">
        <v>136</v>
      </c>
      <c r="B3" s="320"/>
      <c r="E3" s="328"/>
      <c r="F3" s="328"/>
      <c r="G3" s="328"/>
      <c r="H3" s="328"/>
      <c r="I3" s="328"/>
      <c r="J3" s="328"/>
      <c r="K3" s="328"/>
      <c r="L3" s="333"/>
      <c r="M3" s="328"/>
      <c r="N3" s="328"/>
      <c r="O3" s="328"/>
      <c r="P3" s="328"/>
      <c r="Q3" s="328"/>
      <c r="R3" s="328"/>
      <c r="S3" s="328"/>
      <c r="T3" s="330"/>
      <c r="U3" s="330"/>
      <c r="V3" s="330"/>
      <c r="W3" s="331"/>
      <c r="X3" s="333"/>
      <c r="Y3" s="331"/>
      <c r="Z3" s="331"/>
      <c r="AA3" s="331"/>
      <c r="AB3" s="331"/>
      <c r="AC3" s="328"/>
      <c r="AD3" s="328"/>
      <c r="AE3" s="328"/>
      <c r="AF3" s="332"/>
      <c r="AG3" s="332"/>
      <c r="AH3" s="332"/>
      <c r="AI3" s="332"/>
      <c r="AJ3" s="332"/>
      <c r="AK3" s="332"/>
      <c r="AL3" s="333"/>
      <c r="AM3" s="333"/>
      <c r="AN3" s="333"/>
      <c r="AO3" s="333"/>
      <c r="AP3" s="333"/>
      <c r="AQ3" s="333"/>
      <c r="AR3" s="332"/>
      <c r="AS3" s="332"/>
      <c r="AT3" s="332"/>
      <c r="AU3" s="328"/>
      <c r="AV3" s="328"/>
      <c r="AW3" s="328"/>
      <c r="AX3" s="330"/>
      <c r="AY3" s="332"/>
      <c r="AZ3" s="332"/>
      <c r="BA3" s="332"/>
      <c r="BB3" s="332"/>
      <c r="BC3" s="332"/>
      <c r="BD3" s="334"/>
      <c r="BE3" s="334"/>
      <c r="BF3" s="334"/>
      <c r="BG3" s="328"/>
      <c r="BH3" s="328"/>
      <c r="BI3" s="328"/>
    </row>
    <row r="4" spans="1:79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79" s="202" customFormat="1" ht="39.950000000000003" customHeight="1">
      <c r="A5" s="819"/>
      <c r="B5" s="208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</row>
    <row r="6" spans="1:79" s="201" customFormat="1" ht="39.950000000000003" customHeight="1">
      <c r="A6" s="820"/>
      <c r="B6" s="228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0"/>
    </row>
    <row r="7" spans="1:79" s="383" customFormat="1" ht="33" customHeight="1">
      <c r="A7" s="388">
        <v>1</v>
      </c>
      <c r="B7" s="384">
        <v>51201</v>
      </c>
      <c r="C7" s="536" t="s">
        <v>0</v>
      </c>
      <c r="D7" s="696"/>
      <c r="E7" s="713">
        <f>'14 92'!E7+'Total Fac Banpho'!E7</f>
        <v>28900</v>
      </c>
      <c r="F7" s="712">
        <f>'14 92'!F7+'Total Fac Banpho'!F7</f>
        <v>28900</v>
      </c>
      <c r="G7" s="710">
        <f>E7-F7</f>
        <v>0</v>
      </c>
      <c r="H7" s="712">
        <f>'14 92'!H7+'Total Fac Banpho'!H7</f>
        <v>28900</v>
      </c>
      <c r="I7" s="712">
        <f>'14 92'!I7+'Total Fac Banpho'!I7</f>
        <v>28900</v>
      </c>
      <c r="J7" s="709">
        <f>H7-I7</f>
        <v>0</v>
      </c>
      <c r="K7" s="712">
        <f>'14 92'!K7+'Total Fac Banpho'!K7</f>
        <v>28900</v>
      </c>
      <c r="L7" s="712">
        <f>'14 92'!L7+'Total Fac Banpho'!L7</f>
        <v>28900</v>
      </c>
      <c r="M7" s="714">
        <f>K7-L7</f>
        <v>0</v>
      </c>
      <c r="N7" s="725"/>
      <c r="O7" s="726"/>
      <c r="P7" s="687"/>
      <c r="Q7" s="713">
        <f>'14 92'!Q7+'Total Fac Banpho'!Q7</f>
        <v>28900</v>
      </c>
      <c r="R7" s="712">
        <f>'14 92'!R7+'Total Fac Banpho'!R7</f>
        <v>28900</v>
      </c>
      <c r="S7" s="709">
        <f>Q7-R7</f>
        <v>0</v>
      </c>
      <c r="T7" s="712">
        <f>'14 92'!T7+'Total Fac Banpho'!T7</f>
        <v>28800</v>
      </c>
      <c r="U7" s="712">
        <f>'14 92'!U7+'Total Fac Banpho'!U7</f>
        <v>0</v>
      </c>
      <c r="V7" s="709">
        <f>T7-U7</f>
        <v>28800</v>
      </c>
      <c r="W7" s="712">
        <f>'14 92'!W7+'Total Fac Banpho'!W7</f>
        <v>28900</v>
      </c>
      <c r="X7" s="712">
        <f>'14 92'!X7+'Total Fac Banpho'!X7</f>
        <v>0</v>
      </c>
      <c r="Y7" s="714">
        <f>W7-X7</f>
        <v>28900</v>
      </c>
      <c r="Z7" s="725"/>
      <c r="AA7" s="727"/>
      <c r="AB7" s="687"/>
      <c r="AC7" s="713">
        <f>E7+H7+K7+Q7+T7+W7</f>
        <v>173300</v>
      </c>
      <c r="AD7" s="712">
        <f>F7+I7+L7+R7+U7+X7</f>
        <v>115600</v>
      </c>
      <c r="AE7" s="710">
        <f>AC7-AD7</f>
        <v>57700</v>
      </c>
      <c r="AF7" s="712">
        <f>'14 92'!AF7+'Total Fac Banpho'!AF7</f>
        <v>29000</v>
      </c>
      <c r="AG7" s="712">
        <f>'14 92'!AG7+'Total Fac Banpho'!AG7</f>
        <v>0</v>
      </c>
      <c r="AH7" s="710">
        <f>AF7-AG7</f>
        <v>29000</v>
      </c>
      <c r="AI7" s="712">
        <f>'14 92'!AI7+'Total Fac Banpho'!AI7</f>
        <v>28900</v>
      </c>
      <c r="AJ7" s="712">
        <f>'14 92'!AJ7+'Total Fac Banpho'!AJ7</f>
        <v>0</v>
      </c>
      <c r="AK7" s="710">
        <f>AI7-AJ7</f>
        <v>28900</v>
      </c>
      <c r="AL7" s="712">
        <f>'14 92'!AL7+'Total Fac Banpho'!AL7</f>
        <v>28900</v>
      </c>
      <c r="AM7" s="712">
        <f>'14 92'!AM7+'Total Fac Banpho'!AM7</f>
        <v>0</v>
      </c>
      <c r="AN7" s="709">
        <f>AL7-AM7</f>
        <v>28900</v>
      </c>
      <c r="AO7" s="725"/>
      <c r="AP7" s="728"/>
      <c r="AQ7" s="687"/>
      <c r="AR7" s="713">
        <f>'14 92'!AR7+'Total Fac Banpho'!AR7</f>
        <v>28900</v>
      </c>
      <c r="AS7" s="712">
        <f>'14 92'!AS7+'Total Fac Banpho'!AS7</f>
        <v>0</v>
      </c>
      <c r="AT7" s="710">
        <f>AR7-AS7</f>
        <v>28900</v>
      </c>
      <c r="AU7" s="712">
        <f>'14 92'!AU7+'Total Fac Banpho'!AU7</f>
        <v>28900</v>
      </c>
      <c r="AV7" s="712">
        <f>'14 92'!AV7+'Total Fac Banpho'!AV7</f>
        <v>0</v>
      </c>
      <c r="AW7" s="710">
        <f>AU7-AV7</f>
        <v>28900</v>
      </c>
      <c r="AX7" s="712">
        <f>'14 92'!AX7+'Total Fac Banpho'!AX7</f>
        <v>28900</v>
      </c>
      <c r="AY7" s="712">
        <f>'14 92'!AY7+'Total Fac Banpho'!AY7</f>
        <v>0</v>
      </c>
      <c r="AZ7" s="710">
        <f>AX7-AY7</f>
        <v>28900</v>
      </c>
      <c r="BA7" s="725"/>
      <c r="BB7" s="728"/>
      <c r="BC7" s="728"/>
      <c r="BD7" s="717">
        <f t="shared" ref="BD7:BD49" si="0">AF7+AI7+AL7+AR7+AU7+AX7</f>
        <v>173500</v>
      </c>
      <c r="BE7" s="712">
        <f t="shared" ref="BE7:BE49" si="1">AG7+AJ7+AM7+AS7+AV7+AY7</f>
        <v>0</v>
      </c>
      <c r="BF7" s="716">
        <f>BD7-BE7</f>
        <v>173500</v>
      </c>
      <c r="BG7" s="717">
        <f>AC7+BD7</f>
        <v>346800</v>
      </c>
      <c r="BH7" s="712">
        <f>AD7+BE7</f>
        <v>115600</v>
      </c>
      <c r="BI7" s="716">
        <f>BG7-BH7</f>
        <v>231200</v>
      </c>
      <c r="BJ7" s="541"/>
      <c r="BK7" s="380"/>
      <c r="BL7" s="380"/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</row>
    <row r="8" spans="1:79" s="383" customFormat="1" ht="33" customHeight="1">
      <c r="A8" s="388">
        <f>A7+1</f>
        <v>2</v>
      </c>
      <c r="B8" s="384">
        <v>51202</v>
      </c>
      <c r="C8" s="536" t="s">
        <v>1</v>
      </c>
      <c r="D8" s="697" t="s">
        <v>252</v>
      </c>
      <c r="E8" s="713">
        <f>'14 92'!E8+'Total Fac Banpho'!E8</f>
        <v>720187.75</v>
      </c>
      <c r="F8" s="712">
        <f>'14 92'!F8+'Total Fac Banpho'!F8</f>
        <v>347336.23</v>
      </c>
      <c r="G8" s="710">
        <f t="shared" ref="G8:G50" si="2">E8-F8</f>
        <v>372851.52</v>
      </c>
      <c r="H8" s="712">
        <f>'14 92'!H8+'Total Fac Banpho'!H8</f>
        <v>731102.5</v>
      </c>
      <c r="I8" s="712">
        <f>'14 92'!I8+'Total Fac Banpho'!I8</f>
        <v>813457.69</v>
      </c>
      <c r="J8" s="709">
        <f t="shared" ref="J8:J50" si="3">H8-I8</f>
        <v>-82355.189999999944</v>
      </c>
      <c r="K8" s="712">
        <f>'14 92'!K8+'Total Fac Banpho'!K8</f>
        <v>706847.5</v>
      </c>
      <c r="L8" s="712">
        <f>'14 92'!L8+'Total Fac Banpho'!L8</f>
        <v>566489.66000000015</v>
      </c>
      <c r="M8" s="714">
        <f t="shared" ref="M8:M50" si="4">K8-L8</f>
        <v>140357.83999999985</v>
      </c>
      <c r="N8" s="688">
        <f t="shared" ref="N8:O50" si="5">+E8+H8+K8</f>
        <v>2158137.75</v>
      </c>
      <c r="O8" s="689">
        <f t="shared" si="5"/>
        <v>1727283.58</v>
      </c>
      <c r="P8" s="690">
        <f t="shared" ref="P8:P50" si="6">+N8-O8</f>
        <v>430854.16999999993</v>
      </c>
      <c r="Q8" s="713">
        <f>'14 92'!Q8+'Total Fac Banpho'!Q8</f>
        <v>706847.5</v>
      </c>
      <c r="R8" s="712">
        <f>'14 92'!R8+'Total Fac Banpho'!R8</f>
        <v>522425.41</v>
      </c>
      <c r="S8" s="709">
        <f t="shared" ref="S8:S50" si="7">Q8-R8</f>
        <v>184422.09000000003</v>
      </c>
      <c r="T8" s="712">
        <f>'14 92'!T8+'Total Fac Banpho'!T8</f>
        <v>718975</v>
      </c>
      <c r="U8" s="712">
        <f>'14 92'!U8+'Total Fac Banpho'!U8</f>
        <v>0</v>
      </c>
      <c r="V8" s="709">
        <f t="shared" ref="V8:V50" si="8">T8-U8</f>
        <v>718975</v>
      </c>
      <c r="W8" s="712">
        <f>'14 92'!W8+'Total Fac Banpho'!W8</f>
        <v>718975</v>
      </c>
      <c r="X8" s="712">
        <f>'14 92'!X8+'Total Fac Banpho'!X8</f>
        <v>0</v>
      </c>
      <c r="Y8" s="714">
        <f t="shared" ref="Y8:Y50" si="9">W8-X8</f>
        <v>718975</v>
      </c>
      <c r="Z8" s="688">
        <f t="shared" ref="Z8:AA50" si="10">+Q8+T8+W8</f>
        <v>2144797.5</v>
      </c>
      <c r="AA8" s="701">
        <f t="shared" si="10"/>
        <v>522425.41</v>
      </c>
      <c r="AB8" s="690">
        <f t="shared" ref="AB8:AB50" si="11">+Z8-AA8</f>
        <v>1622372.09</v>
      </c>
      <c r="AC8" s="713">
        <f t="shared" ref="AC8:AC50" si="12">E8+H8+K8+Q8+T8+W8</f>
        <v>4302935.25</v>
      </c>
      <c r="AD8" s="712">
        <f t="shared" ref="AD8:AD50" si="13">F8+I8+L8+R8+U8+X8</f>
        <v>2249708.9900000002</v>
      </c>
      <c r="AE8" s="710">
        <f t="shared" ref="AE8:AE50" si="14">AC8-AD8</f>
        <v>2053226.2599999998</v>
      </c>
      <c r="AF8" s="712">
        <f>'14 92'!AF8+'Total Fac Banpho'!AF8</f>
        <v>694720</v>
      </c>
      <c r="AG8" s="712">
        <f>'14 92'!AG8+'Total Fac Banpho'!AG8</f>
        <v>0</v>
      </c>
      <c r="AH8" s="710">
        <f t="shared" ref="AH8:AH50" si="15">AF8-AG8</f>
        <v>694720</v>
      </c>
      <c r="AI8" s="712">
        <f>'14 92'!AI8+'Total Fac Banpho'!AI8</f>
        <v>670465</v>
      </c>
      <c r="AJ8" s="712">
        <f>'14 92'!AJ8+'Total Fac Banpho'!AJ8</f>
        <v>0</v>
      </c>
      <c r="AK8" s="710">
        <f t="shared" ref="AK8:AK50" si="16">AI8-AJ8</f>
        <v>670465</v>
      </c>
      <c r="AL8" s="712">
        <f>'14 92'!AL8+'Total Fac Banpho'!AL8</f>
        <v>670465</v>
      </c>
      <c r="AM8" s="712">
        <f>'14 92'!AM8+'Total Fac Banpho'!AM8</f>
        <v>0</v>
      </c>
      <c r="AN8" s="709">
        <f t="shared" ref="AN8:AN50" si="17">AL8-AM8</f>
        <v>670465</v>
      </c>
      <c r="AO8" s="688">
        <f t="shared" ref="AO8:AP50" si="18">+AF8+AI8+AL8</f>
        <v>2035650</v>
      </c>
      <c r="AP8" s="689">
        <f t="shared" si="18"/>
        <v>0</v>
      </c>
      <c r="AQ8" s="690">
        <f t="shared" ref="AQ8:AQ50" si="19">AO8-AP8</f>
        <v>2035650</v>
      </c>
      <c r="AR8" s="713">
        <f>'14 92'!AR8+'Total Fac Banpho'!AR8</f>
        <v>670465</v>
      </c>
      <c r="AS8" s="712">
        <f>'14 92'!AS8+'Total Fac Banpho'!AS8</f>
        <v>0</v>
      </c>
      <c r="AT8" s="710">
        <f t="shared" ref="AT8:AT50" si="20">AR8-AS8</f>
        <v>670465</v>
      </c>
      <c r="AU8" s="712">
        <f>'14 92'!AU8+'Total Fac Banpho'!AU8</f>
        <v>664401.25</v>
      </c>
      <c r="AV8" s="712">
        <f>'14 92'!AV8+'Total Fac Banpho'!AV8</f>
        <v>0</v>
      </c>
      <c r="AW8" s="710">
        <f t="shared" ref="AW8:AW50" si="21">AU8-AV8</f>
        <v>664401.25</v>
      </c>
      <c r="AX8" s="712">
        <f>'14 92'!AX8+'Total Fac Banpho'!AX8</f>
        <v>666826.75</v>
      </c>
      <c r="AY8" s="712">
        <f>'14 92'!AY8+'Total Fac Banpho'!AY8</f>
        <v>0</v>
      </c>
      <c r="AZ8" s="710">
        <f t="shared" ref="AZ8:AZ50" si="22">AX8-AY8</f>
        <v>666826.75</v>
      </c>
      <c r="BA8" s="688">
        <f t="shared" ref="BA8:BB50" si="23">+AR8+AU8+AX8</f>
        <v>2001693</v>
      </c>
      <c r="BB8" s="701">
        <f t="shared" si="23"/>
        <v>0</v>
      </c>
      <c r="BC8" s="706">
        <f t="shared" ref="BC8:BC50" si="24">BA8-BB8</f>
        <v>2001693</v>
      </c>
      <c r="BD8" s="717">
        <f t="shared" si="0"/>
        <v>4037343</v>
      </c>
      <c r="BE8" s="712">
        <f t="shared" si="1"/>
        <v>0</v>
      </c>
      <c r="BF8" s="716">
        <f t="shared" ref="BF8:BF50" si="25">BD8-BE8</f>
        <v>4037343</v>
      </c>
      <c r="BG8" s="717">
        <f t="shared" ref="BG8:BG50" si="26">AC8+BD8</f>
        <v>8340278.25</v>
      </c>
      <c r="BH8" s="712">
        <f t="shared" ref="BH8:BH50" si="27">AD8+BE8</f>
        <v>2249708.9900000002</v>
      </c>
      <c r="BI8" s="716">
        <f t="shared" ref="BI8:BI50" si="28">BG8-BH8</f>
        <v>6090569.2599999998</v>
      </c>
      <c r="BJ8" s="541"/>
      <c r="BK8" s="380"/>
      <c r="BL8" s="380"/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</row>
    <row r="9" spans="1:79" s="383" customFormat="1" ht="33" customHeight="1">
      <c r="A9" s="388">
        <f t="shared" ref="A9:A50" si="29">A8+1</f>
        <v>3</v>
      </c>
      <c r="B9" s="384">
        <v>51203</v>
      </c>
      <c r="C9" s="536" t="s">
        <v>2</v>
      </c>
      <c r="D9" s="697" t="s">
        <v>253</v>
      </c>
      <c r="E9" s="713">
        <f>'14 92'!E9+'Total Fac Banpho'!E9</f>
        <v>592673</v>
      </c>
      <c r="F9" s="712">
        <f>'14 92'!F9+'Total Fac Banpho'!F9</f>
        <v>608954</v>
      </c>
      <c r="G9" s="710">
        <f t="shared" si="2"/>
        <v>-16281</v>
      </c>
      <c r="H9" s="712">
        <f>'14 92'!H9+'Total Fac Banpho'!H9</f>
        <v>26850</v>
      </c>
      <c r="I9" s="712">
        <f>'14 92'!I9+'Total Fac Banpho'!I9</f>
        <v>121900</v>
      </c>
      <c r="J9" s="709">
        <f t="shared" si="3"/>
        <v>-95050</v>
      </c>
      <c r="K9" s="712">
        <f>'14 92'!K9+'Total Fac Banpho'!K9</f>
        <v>76800</v>
      </c>
      <c r="L9" s="712">
        <f>'14 92'!L9+'Total Fac Banpho'!L9</f>
        <v>102540</v>
      </c>
      <c r="M9" s="714">
        <f t="shared" si="4"/>
        <v>-25740</v>
      </c>
      <c r="N9" s="688">
        <f t="shared" si="5"/>
        <v>696323</v>
      </c>
      <c r="O9" s="689">
        <f t="shared" si="5"/>
        <v>833394</v>
      </c>
      <c r="P9" s="690">
        <f t="shared" si="6"/>
        <v>-137071</v>
      </c>
      <c r="Q9" s="713">
        <f>'14 92'!Q9+'Total Fac Banpho'!Q9</f>
        <v>26850</v>
      </c>
      <c r="R9" s="712">
        <f>'14 92'!R9+'Total Fac Banpho'!R9</f>
        <v>25575</v>
      </c>
      <c r="S9" s="709">
        <f t="shared" si="7"/>
        <v>1275</v>
      </c>
      <c r="T9" s="712">
        <f>'14 92'!T9+'Total Fac Banpho'!T9</f>
        <v>63300</v>
      </c>
      <c r="U9" s="712">
        <f>'14 92'!U9+'Total Fac Banpho'!U9</f>
        <v>0</v>
      </c>
      <c r="V9" s="709">
        <f t="shared" si="8"/>
        <v>63300</v>
      </c>
      <c r="W9" s="712">
        <f>'14 92'!W9+'Total Fac Banpho'!W9</f>
        <v>26850</v>
      </c>
      <c r="X9" s="712">
        <f>'14 92'!X9+'Total Fac Banpho'!X9</f>
        <v>0</v>
      </c>
      <c r="Y9" s="714">
        <f t="shared" si="9"/>
        <v>26850</v>
      </c>
      <c r="Z9" s="688">
        <f t="shared" si="10"/>
        <v>117000</v>
      </c>
      <c r="AA9" s="701">
        <f t="shared" si="10"/>
        <v>25575</v>
      </c>
      <c r="AB9" s="690">
        <f t="shared" si="11"/>
        <v>91425</v>
      </c>
      <c r="AC9" s="713">
        <f t="shared" si="12"/>
        <v>813323</v>
      </c>
      <c r="AD9" s="712">
        <f t="shared" si="13"/>
        <v>858969</v>
      </c>
      <c r="AE9" s="710">
        <f t="shared" si="14"/>
        <v>-45646</v>
      </c>
      <c r="AF9" s="712">
        <f>'14 92'!AF9+'Total Fac Banpho'!AF9</f>
        <v>63300</v>
      </c>
      <c r="AG9" s="712">
        <f>'14 92'!AG9+'Total Fac Banpho'!AG9</f>
        <v>0</v>
      </c>
      <c r="AH9" s="710">
        <f t="shared" si="15"/>
        <v>63300</v>
      </c>
      <c r="AI9" s="712">
        <f>'14 92'!AI9+'Total Fac Banpho'!AI9</f>
        <v>26850</v>
      </c>
      <c r="AJ9" s="712">
        <f>'14 92'!AJ9+'Total Fac Banpho'!AJ9</f>
        <v>0</v>
      </c>
      <c r="AK9" s="710">
        <f t="shared" si="16"/>
        <v>26850</v>
      </c>
      <c r="AL9" s="712">
        <f>'14 92'!AL9+'Total Fac Banpho'!AL9</f>
        <v>63300</v>
      </c>
      <c r="AM9" s="712">
        <f>'14 92'!AM9+'Total Fac Banpho'!AM9</f>
        <v>0</v>
      </c>
      <c r="AN9" s="709">
        <f t="shared" si="17"/>
        <v>63300</v>
      </c>
      <c r="AO9" s="688">
        <f t="shared" si="18"/>
        <v>153450</v>
      </c>
      <c r="AP9" s="689">
        <f t="shared" si="18"/>
        <v>0</v>
      </c>
      <c r="AQ9" s="690">
        <f t="shared" si="19"/>
        <v>153450</v>
      </c>
      <c r="AR9" s="713">
        <f>'14 92'!AR9+'Total Fac Banpho'!AR9</f>
        <v>26850</v>
      </c>
      <c r="AS9" s="712">
        <f>'14 92'!AS9+'Total Fac Banpho'!AS9</f>
        <v>0</v>
      </c>
      <c r="AT9" s="710">
        <f t="shared" si="20"/>
        <v>26850</v>
      </c>
      <c r="AU9" s="712">
        <f>'14 92'!AU9+'Total Fac Banpho'!AU9</f>
        <v>63300</v>
      </c>
      <c r="AV9" s="712">
        <f>'14 92'!AV9+'Total Fac Banpho'!AV9</f>
        <v>0</v>
      </c>
      <c r="AW9" s="710">
        <f t="shared" si="21"/>
        <v>63300</v>
      </c>
      <c r="AX9" s="712">
        <f>'14 92'!AX9+'Total Fac Banpho'!AX9</f>
        <v>26850</v>
      </c>
      <c r="AY9" s="712">
        <f>'14 92'!AY9+'Total Fac Banpho'!AY9</f>
        <v>0</v>
      </c>
      <c r="AZ9" s="710">
        <f t="shared" si="22"/>
        <v>26850</v>
      </c>
      <c r="BA9" s="688">
        <f t="shared" si="23"/>
        <v>117000</v>
      </c>
      <c r="BB9" s="701">
        <f t="shared" si="23"/>
        <v>0</v>
      </c>
      <c r="BC9" s="706">
        <f t="shared" si="24"/>
        <v>117000</v>
      </c>
      <c r="BD9" s="717">
        <f t="shared" si="0"/>
        <v>270450</v>
      </c>
      <c r="BE9" s="712">
        <f t="shared" si="1"/>
        <v>0</v>
      </c>
      <c r="BF9" s="716">
        <f t="shared" si="25"/>
        <v>270450</v>
      </c>
      <c r="BG9" s="717">
        <f t="shared" si="26"/>
        <v>1083773</v>
      </c>
      <c r="BH9" s="712">
        <f t="shared" si="27"/>
        <v>858969</v>
      </c>
      <c r="BI9" s="716">
        <f t="shared" si="28"/>
        <v>224804</v>
      </c>
      <c r="BJ9" s="541"/>
      <c r="BK9" s="380"/>
      <c r="BL9" s="380"/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</row>
    <row r="10" spans="1:79" s="383" customFormat="1" ht="33" customHeight="1">
      <c r="A10" s="388">
        <f t="shared" si="29"/>
        <v>4</v>
      </c>
      <c r="B10" s="389">
        <v>51299</v>
      </c>
      <c r="C10" s="537" t="s">
        <v>3</v>
      </c>
      <c r="D10" s="697" t="s">
        <v>254</v>
      </c>
      <c r="E10" s="713">
        <f>'14 92'!E10+'Total Fac Banpho'!E10</f>
        <v>135005</v>
      </c>
      <c r="F10" s="712">
        <f>'14 92'!F10+'Total Fac Banpho'!F10</f>
        <v>135990.94</v>
      </c>
      <c r="G10" s="710">
        <f t="shared" si="2"/>
        <v>-985.94000000000233</v>
      </c>
      <c r="H10" s="712">
        <f>'14 92'!H10+'Total Fac Banpho'!H10</f>
        <v>1070005</v>
      </c>
      <c r="I10" s="712">
        <f>'14 92'!I10+'Total Fac Banpho'!I10</f>
        <v>1188001.3899999999</v>
      </c>
      <c r="J10" s="709">
        <f t="shared" si="3"/>
        <v>-117996.3899999999</v>
      </c>
      <c r="K10" s="712">
        <f>'14 92'!K10+'Total Fac Banpho'!K10</f>
        <v>648290</v>
      </c>
      <c r="L10" s="712">
        <f>'14 92'!L10+'Total Fac Banpho'!L10</f>
        <v>527530.05000000005</v>
      </c>
      <c r="M10" s="714">
        <f t="shared" si="4"/>
        <v>120759.94999999995</v>
      </c>
      <c r="N10" s="688">
        <f t="shared" si="5"/>
        <v>1853300</v>
      </c>
      <c r="O10" s="689">
        <f t="shared" si="5"/>
        <v>1851522.38</v>
      </c>
      <c r="P10" s="690">
        <f t="shared" si="6"/>
        <v>1777.6200000001118</v>
      </c>
      <c r="Q10" s="713">
        <f>'14 92'!Q10+'Total Fac Banpho'!Q10</f>
        <v>126825</v>
      </c>
      <c r="R10" s="712">
        <f>'14 92'!R10+'Total Fac Banpho'!R10</f>
        <v>75063.03</v>
      </c>
      <c r="S10" s="709">
        <f t="shared" si="7"/>
        <v>51761.97</v>
      </c>
      <c r="T10" s="712">
        <f>'14 92'!T10+'Total Fac Banpho'!T10</f>
        <v>155050</v>
      </c>
      <c r="U10" s="712">
        <f>'14 92'!U10+'Total Fac Banpho'!U10</f>
        <v>0</v>
      </c>
      <c r="V10" s="709">
        <f t="shared" si="8"/>
        <v>155050</v>
      </c>
      <c r="W10" s="712">
        <f>'14 92'!W10+'Total Fac Banpho'!W10</f>
        <v>203188.68</v>
      </c>
      <c r="X10" s="712">
        <f>'14 92'!X10+'Total Fac Banpho'!X10</f>
        <v>0</v>
      </c>
      <c r="Y10" s="714">
        <f t="shared" si="9"/>
        <v>203188.68</v>
      </c>
      <c r="Z10" s="688">
        <f t="shared" si="10"/>
        <v>485063.67999999999</v>
      </c>
      <c r="AA10" s="701">
        <f t="shared" si="10"/>
        <v>75063.03</v>
      </c>
      <c r="AB10" s="690">
        <f t="shared" si="11"/>
        <v>410000.65</v>
      </c>
      <c r="AC10" s="713">
        <f t="shared" si="12"/>
        <v>2338363.6800000002</v>
      </c>
      <c r="AD10" s="712">
        <f t="shared" si="13"/>
        <v>1926585.41</v>
      </c>
      <c r="AE10" s="710">
        <f t="shared" si="14"/>
        <v>411778.27000000025</v>
      </c>
      <c r="AF10" s="712">
        <f>'14 92'!AF10+'Total Fac Banpho'!AF10</f>
        <v>403400</v>
      </c>
      <c r="AG10" s="712">
        <f>'14 92'!AG10+'Total Fac Banpho'!AG10</f>
        <v>0</v>
      </c>
      <c r="AH10" s="710">
        <f t="shared" si="15"/>
        <v>403400</v>
      </c>
      <c r="AI10" s="712">
        <f>'14 92'!AI10+'Total Fac Banpho'!AI10</f>
        <v>137465</v>
      </c>
      <c r="AJ10" s="712">
        <f>'14 92'!AJ10+'Total Fac Banpho'!AJ10</f>
        <v>0</v>
      </c>
      <c r="AK10" s="710">
        <f t="shared" si="16"/>
        <v>137465</v>
      </c>
      <c r="AL10" s="712">
        <f>'14 92'!AL10+'Total Fac Banpho'!AL10</f>
        <v>188335</v>
      </c>
      <c r="AM10" s="712">
        <f>'14 92'!AM10+'Total Fac Banpho'!AM10</f>
        <v>0</v>
      </c>
      <c r="AN10" s="709">
        <f t="shared" si="17"/>
        <v>188335</v>
      </c>
      <c r="AO10" s="688">
        <f t="shared" si="18"/>
        <v>729200</v>
      </c>
      <c r="AP10" s="689">
        <f t="shared" si="18"/>
        <v>0</v>
      </c>
      <c r="AQ10" s="690">
        <f t="shared" si="19"/>
        <v>729200</v>
      </c>
      <c r="AR10" s="713">
        <f>'14 92'!AR10+'Total Fac Banpho'!AR10</f>
        <v>232182</v>
      </c>
      <c r="AS10" s="712">
        <f>'14 92'!AS10+'Total Fac Banpho'!AS10</f>
        <v>0</v>
      </c>
      <c r="AT10" s="710">
        <f t="shared" si="20"/>
        <v>232182</v>
      </c>
      <c r="AU10" s="712">
        <f>'14 92'!AU10+'Total Fac Banpho'!AU10</f>
        <v>144740</v>
      </c>
      <c r="AV10" s="712">
        <f>'14 92'!AV10+'Total Fac Banpho'!AV10</f>
        <v>0</v>
      </c>
      <c r="AW10" s="710">
        <f t="shared" si="21"/>
        <v>144740</v>
      </c>
      <c r="AX10" s="712">
        <f>'14 92'!AX10+'Total Fac Banpho'!AX10</f>
        <v>410900</v>
      </c>
      <c r="AY10" s="712">
        <f>'14 92'!AY10+'Total Fac Banpho'!AY10</f>
        <v>0</v>
      </c>
      <c r="AZ10" s="710">
        <f t="shared" si="22"/>
        <v>410900</v>
      </c>
      <c r="BA10" s="688">
        <f t="shared" si="23"/>
        <v>787822</v>
      </c>
      <c r="BB10" s="701">
        <f t="shared" si="23"/>
        <v>0</v>
      </c>
      <c r="BC10" s="706">
        <f t="shared" si="24"/>
        <v>787822</v>
      </c>
      <c r="BD10" s="717">
        <f t="shared" si="0"/>
        <v>1517022</v>
      </c>
      <c r="BE10" s="712">
        <f t="shared" si="1"/>
        <v>0</v>
      </c>
      <c r="BF10" s="716">
        <f t="shared" si="25"/>
        <v>1517022</v>
      </c>
      <c r="BG10" s="717">
        <f t="shared" si="26"/>
        <v>3855385.68</v>
      </c>
      <c r="BH10" s="712">
        <f t="shared" si="27"/>
        <v>1926585.41</v>
      </c>
      <c r="BI10" s="716">
        <f t="shared" si="28"/>
        <v>1928800.2700000003</v>
      </c>
      <c r="BJ10" s="541"/>
      <c r="BK10" s="380"/>
      <c r="BL10" s="380"/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</row>
    <row r="11" spans="1:79" s="383" customFormat="1" ht="33" customHeight="1">
      <c r="A11" s="388">
        <f t="shared" si="29"/>
        <v>5</v>
      </c>
      <c r="B11" s="384">
        <v>51301</v>
      </c>
      <c r="C11" s="536" t="s">
        <v>4</v>
      </c>
      <c r="D11" s="697" t="s">
        <v>255</v>
      </c>
      <c r="E11" s="713">
        <f>'14 92'!E11+'Total Fac Banpho'!E11</f>
        <v>1465750.5291111111</v>
      </c>
      <c r="F11" s="712">
        <f>'14 92'!F11+'Total Fac Banpho'!F11</f>
        <v>1319439.58</v>
      </c>
      <c r="G11" s="710">
        <f t="shared" si="2"/>
        <v>146310.949111111</v>
      </c>
      <c r="H11" s="712">
        <f>'14 92'!H11+'Total Fac Banpho'!H11</f>
        <v>1465750.5291111111</v>
      </c>
      <c r="I11" s="712">
        <f>'14 92'!I11+'Total Fac Banpho'!I11</f>
        <v>1436177.81</v>
      </c>
      <c r="J11" s="709">
        <f t="shared" si="3"/>
        <v>29572.719111111015</v>
      </c>
      <c r="K11" s="712">
        <f>'14 92'!K11+'Total Fac Banpho'!K11</f>
        <v>2423335.2291111113</v>
      </c>
      <c r="L11" s="712">
        <f>'14 92'!L11+'Total Fac Banpho'!L11</f>
        <v>2393762.5100000002</v>
      </c>
      <c r="M11" s="714">
        <f t="shared" si="4"/>
        <v>29572.719111111015</v>
      </c>
      <c r="N11" s="688">
        <f t="shared" si="5"/>
        <v>5354836.2873333339</v>
      </c>
      <c r="O11" s="689">
        <f t="shared" si="5"/>
        <v>5149379.9000000004</v>
      </c>
      <c r="P11" s="690">
        <f t="shared" si="6"/>
        <v>205456.38733333349</v>
      </c>
      <c r="Q11" s="713">
        <f>'14 92'!Q11+'Total Fac Banpho'!Q11</f>
        <v>2423335.2291111113</v>
      </c>
      <c r="R11" s="712">
        <f>'14 92'!R11+'Total Fac Banpho'!R11</f>
        <v>2450176.61</v>
      </c>
      <c r="S11" s="709">
        <f t="shared" si="7"/>
        <v>-26841.380888888612</v>
      </c>
      <c r="T11" s="712">
        <f>'14 92'!T11+'Total Fac Banpho'!T11</f>
        <v>2423335.2291111113</v>
      </c>
      <c r="U11" s="712">
        <f>'14 92'!U11+'Total Fac Banpho'!U11</f>
        <v>0</v>
      </c>
      <c r="V11" s="709">
        <f t="shared" si="8"/>
        <v>2423335.2291111113</v>
      </c>
      <c r="W11" s="712">
        <f>'14 92'!W11+'Total Fac Banpho'!W11</f>
        <v>2423335.2291111113</v>
      </c>
      <c r="X11" s="712">
        <f>'14 92'!X11+'Total Fac Banpho'!X11</f>
        <v>0</v>
      </c>
      <c r="Y11" s="714">
        <f t="shared" si="9"/>
        <v>2423335.2291111113</v>
      </c>
      <c r="Z11" s="688">
        <f t="shared" si="10"/>
        <v>7270005.6873333342</v>
      </c>
      <c r="AA11" s="701">
        <f t="shared" si="10"/>
        <v>2450176.61</v>
      </c>
      <c r="AB11" s="690">
        <f t="shared" si="11"/>
        <v>4819829.0773333348</v>
      </c>
      <c r="AC11" s="713">
        <f t="shared" si="12"/>
        <v>12624841.974666666</v>
      </c>
      <c r="AD11" s="712">
        <f t="shared" si="13"/>
        <v>7599556.5099999998</v>
      </c>
      <c r="AE11" s="710">
        <f t="shared" si="14"/>
        <v>5025285.4646666665</v>
      </c>
      <c r="AF11" s="712">
        <f>'14 92'!AF11+'Total Fac Banpho'!AF11</f>
        <v>2423335.2291111113</v>
      </c>
      <c r="AG11" s="712">
        <f>'14 92'!AG11+'Total Fac Banpho'!AG11</f>
        <v>0</v>
      </c>
      <c r="AH11" s="710">
        <f t="shared" si="15"/>
        <v>2423335.2291111113</v>
      </c>
      <c r="AI11" s="712">
        <f>'14 92'!AI11+'Total Fac Banpho'!AI11</f>
        <v>2423335.2291111113</v>
      </c>
      <c r="AJ11" s="712">
        <f>'14 92'!AJ11+'Total Fac Banpho'!AJ11</f>
        <v>0</v>
      </c>
      <c r="AK11" s="710">
        <f t="shared" si="16"/>
        <v>2423335.2291111113</v>
      </c>
      <c r="AL11" s="712">
        <f>'14 92'!AL11+'Total Fac Banpho'!AL11</f>
        <v>2423335.2291111113</v>
      </c>
      <c r="AM11" s="712">
        <f>'14 92'!AM11+'Total Fac Banpho'!AM11</f>
        <v>0</v>
      </c>
      <c r="AN11" s="709">
        <f t="shared" si="17"/>
        <v>2423335.2291111113</v>
      </c>
      <c r="AO11" s="688">
        <f t="shared" si="18"/>
        <v>7270005.6873333342</v>
      </c>
      <c r="AP11" s="689">
        <f t="shared" si="18"/>
        <v>0</v>
      </c>
      <c r="AQ11" s="690">
        <f t="shared" si="19"/>
        <v>7270005.6873333342</v>
      </c>
      <c r="AR11" s="713">
        <f>'14 92'!AR11+'Total Fac Banpho'!AR11</f>
        <v>2423335.2291111113</v>
      </c>
      <c r="AS11" s="712">
        <f>'14 92'!AS11+'Total Fac Banpho'!AS11</f>
        <v>0</v>
      </c>
      <c r="AT11" s="710">
        <f t="shared" si="20"/>
        <v>2423335.2291111113</v>
      </c>
      <c r="AU11" s="712">
        <f>'14 92'!AU11+'Total Fac Banpho'!AU11</f>
        <v>2423335.2291111113</v>
      </c>
      <c r="AV11" s="712">
        <f>'14 92'!AV11+'Total Fac Banpho'!AV11</f>
        <v>0</v>
      </c>
      <c r="AW11" s="710">
        <f t="shared" si="21"/>
        <v>2423335.2291111113</v>
      </c>
      <c r="AX11" s="712">
        <f>'14 92'!AX11+'Total Fac Banpho'!AX11</f>
        <v>2423335.2291111113</v>
      </c>
      <c r="AY11" s="712">
        <f>'14 92'!AY11+'Total Fac Banpho'!AY11</f>
        <v>0</v>
      </c>
      <c r="AZ11" s="710">
        <f t="shared" si="22"/>
        <v>2423335.2291111113</v>
      </c>
      <c r="BA11" s="688">
        <f t="shared" si="23"/>
        <v>7270005.6873333342</v>
      </c>
      <c r="BB11" s="701">
        <f t="shared" si="23"/>
        <v>0</v>
      </c>
      <c r="BC11" s="706">
        <f t="shared" si="24"/>
        <v>7270005.6873333342</v>
      </c>
      <c r="BD11" s="717">
        <f t="shared" si="0"/>
        <v>14540011.374666667</v>
      </c>
      <c r="BE11" s="712">
        <f t="shared" si="1"/>
        <v>0</v>
      </c>
      <c r="BF11" s="716">
        <f t="shared" si="25"/>
        <v>14540011.374666667</v>
      </c>
      <c r="BG11" s="717">
        <f t="shared" si="26"/>
        <v>27164853.349333331</v>
      </c>
      <c r="BH11" s="712">
        <f t="shared" si="27"/>
        <v>7599556.5099999998</v>
      </c>
      <c r="BI11" s="716">
        <f t="shared" si="28"/>
        <v>19565296.839333333</v>
      </c>
      <c r="BJ11" s="541"/>
      <c r="BK11" s="380"/>
      <c r="BL11" s="380"/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</row>
    <row r="12" spans="1:79" s="383" customFormat="1" ht="33" customHeight="1">
      <c r="A12" s="388">
        <f t="shared" si="29"/>
        <v>6</v>
      </c>
      <c r="B12" s="384">
        <v>51302</v>
      </c>
      <c r="C12" s="536" t="s">
        <v>5</v>
      </c>
      <c r="D12" s="697" t="s">
        <v>256</v>
      </c>
      <c r="E12" s="713">
        <f>'14 92'!E12+'Total Fac Banpho'!E12</f>
        <v>58374</v>
      </c>
      <c r="F12" s="712">
        <f>'14 92'!F12+'Total Fac Banpho'!F12</f>
        <v>58374</v>
      </c>
      <c r="G12" s="710">
        <f t="shared" si="2"/>
        <v>0</v>
      </c>
      <c r="H12" s="712">
        <f>'14 92'!H12+'Total Fac Banpho'!H12</f>
        <v>54610.000000000007</v>
      </c>
      <c r="I12" s="712">
        <f>'14 92'!I12+'Total Fac Banpho'!I12</f>
        <v>54609.999999999993</v>
      </c>
      <c r="J12" s="709">
        <f t="shared" si="3"/>
        <v>0</v>
      </c>
      <c r="K12" s="712">
        <f>'14 92'!K12+'Total Fac Banpho'!K12</f>
        <v>58374</v>
      </c>
      <c r="L12" s="712">
        <f>'14 92'!L12+'Total Fac Banpho'!L12</f>
        <v>11768.01</v>
      </c>
      <c r="M12" s="714">
        <f t="shared" si="4"/>
        <v>46605.99</v>
      </c>
      <c r="N12" s="688">
        <f t="shared" si="5"/>
        <v>171358</v>
      </c>
      <c r="O12" s="689">
        <f t="shared" si="5"/>
        <v>124752.01</v>
      </c>
      <c r="P12" s="690">
        <f t="shared" si="6"/>
        <v>46605.990000000005</v>
      </c>
      <c r="Q12" s="713">
        <f>'14 92'!Q12+'Total Fac Banpho'!Q12</f>
        <v>57119</v>
      </c>
      <c r="R12" s="712">
        <f>'14 92'!R12+'Total Fac Banpho'!R12</f>
        <v>57119</v>
      </c>
      <c r="S12" s="709">
        <f t="shared" si="7"/>
        <v>0</v>
      </c>
      <c r="T12" s="712">
        <f>'14 92'!T12+'Total Fac Banpho'!T12</f>
        <v>59024.999999999985</v>
      </c>
      <c r="U12" s="712">
        <f>'14 92'!U12+'Total Fac Banpho'!U12</f>
        <v>0</v>
      </c>
      <c r="V12" s="709">
        <f t="shared" si="8"/>
        <v>59024.999999999985</v>
      </c>
      <c r="W12" s="712">
        <f>'14 92'!W12+'Total Fac Banpho'!W12</f>
        <v>57119</v>
      </c>
      <c r="X12" s="712">
        <f>'14 92'!X12+'Total Fac Banpho'!X12</f>
        <v>0</v>
      </c>
      <c r="Y12" s="714">
        <f t="shared" si="9"/>
        <v>57119</v>
      </c>
      <c r="Z12" s="688">
        <f t="shared" si="10"/>
        <v>173263</v>
      </c>
      <c r="AA12" s="701">
        <f t="shared" si="10"/>
        <v>57119</v>
      </c>
      <c r="AB12" s="690">
        <f t="shared" si="11"/>
        <v>116144</v>
      </c>
      <c r="AC12" s="713">
        <f t="shared" si="12"/>
        <v>344621</v>
      </c>
      <c r="AD12" s="712">
        <f t="shared" si="13"/>
        <v>181871.01</v>
      </c>
      <c r="AE12" s="710">
        <f t="shared" si="14"/>
        <v>162749.99</v>
      </c>
      <c r="AF12" s="712">
        <f>'14 92'!AF12+'Total Fac Banpho'!AF12</f>
        <v>59023</v>
      </c>
      <c r="AG12" s="712">
        <f>'14 92'!AG12+'Total Fac Banpho'!AG12</f>
        <v>0</v>
      </c>
      <c r="AH12" s="710">
        <f t="shared" si="15"/>
        <v>59023</v>
      </c>
      <c r="AI12" s="712">
        <f>'14 92'!AI12+'Total Fac Banpho'!AI12</f>
        <v>59023</v>
      </c>
      <c r="AJ12" s="712">
        <f>'14 92'!AJ12+'Total Fac Banpho'!AJ12</f>
        <v>0</v>
      </c>
      <c r="AK12" s="710">
        <f t="shared" si="16"/>
        <v>59023</v>
      </c>
      <c r="AL12" s="712">
        <f>'14 92'!AL12+'Total Fac Banpho'!AL12</f>
        <v>57119.999999999985</v>
      </c>
      <c r="AM12" s="712">
        <f>'14 92'!AM12+'Total Fac Banpho'!AM12</f>
        <v>0</v>
      </c>
      <c r="AN12" s="709">
        <f t="shared" si="17"/>
        <v>57119.999999999985</v>
      </c>
      <c r="AO12" s="688">
        <f t="shared" si="18"/>
        <v>175166</v>
      </c>
      <c r="AP12" s="689">
        <f t="shared" si="18"/>
        <v>0</v>
      </c>
      <c r="AQ12" s="690">
        <f t="shared" si="19"/>
        <v>175166</v>
      </c>
      <c r="AR12" s="713">
        <f>'14 92'!AR12+'Total Fac Banpho'!AR12</f>
        <v>59024</v>
      </c>
      <c r="AS12" s="712">
        <f>'14 92'!AS12+'Total Fac Banpho'!AS12</f>
        <v>0</v>
      </c>
      <c r="AT12" s="710">
        <f t="shared" si="20"/>
        <v>59024</v>
      </c>
      <c r="AU12" s="712">
        <f>'14 92'!AU12+'Total Fac Banpho'!AU12</f>
        <v>57121.57</v>
      </c>
      <c r="AV12" s="712">
        <f>'14 92'!AV12+'Total Fac Banpho'!AV12</f>
        <v>0</v>
      </c>
      <c r="AW12" s="710">
        <f t="shared" si="21"/>
        <v>57121.57</v>
      </c>
      <c r="AX12" s="712">
        <f>'14 92'!AX12+'Total Fac Banpho'!AX12</f>
        <v>59024</v>
      </c>
      <c r="AY12" s="712">
        <f>'14 92'!AY12+'Total Fac Banpho'!AY12</f>
        <v>0</v>
      </c>
      <c r="AZ12" s="710">
        <f t="shared" si="22"/>
        <v>59024</v>
      </c>
      <c r="BA12" s="688">
        <f t="shared" si="23"/>
        <v>175169.57</v>
      </c>
      <c r="BB12" s="701">
        <f t="shared" si="23"/>
        <v>0</v>
      </c>
      <c r="BC12" s="706">
        <f t="shared" si="24"/>
        <v>175169.57</v>
      </c>
      <c r="BD12" s="717">
        <f t="shared" si="0"/>
        <v>350335.57</v>
      </c>
      <c r="BE12" s="712">
        <f t="shared" si="1"/>
        <v>0</v>
      </c>
      <c r="BF12" s="716">
        <f t="shared" si="25"/>
        <v>350335.57</v>
      </c>
      <c r="BG12" s="717">
        <f t="shared" si="26"/>
        <v>694956.57000000007</v>
      </c>
      <c r="BH12" s="712">
        <f t="shared" si="27"/>
        <v>181871.01</v>
      </c>
      <c r="BI12" s="716">
        <f t="shared" si="28"/>
        <v>513085.56000000006</v>
      </c>
      <c r="BJ12" s="541"/>
      <c r="BK12" s="380"/>
      <c r="BL12" s="380"/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</row>
    <row r="13" spans="1:79" s="383" customFormat="1" ht="33" customHeight="1">
      <c r="A13" s="388">
        <f t="shared" si="29"/>
        <v>7</v>
      </c>
      <c r="B13" s="384">
        <v>51306</v>
      </c>
      <c r="C13" s="536" t="s">
        <v>6</v>
      </c>
      <c r="D13" s="697" t="s">
        <v>257</v>
      </c>
      <c r="E13" s="713">
        <f>'14 92'!E13+'Total Fac Banpho'!E13</f>
        <v>0</v>
      </c>
      <c r="F13" s="712">
        <f>'14 92'!F13+'Total Fac Banpho'!F13</f>
        <v>0</v>
      </c>
      <c r="G13" s="710">
        <f t="shared" si="2"/>
        <v>0</v>
      </c>
      <c r="H13" s="712">
        <f>'14 92'!H13+'Total Fac Banpho'!H13</f>
        <v>0</v>
      </c>
      <c r="I13" s="712">
        <f>'14 92'!I13+'Total Fac Banpho'!I13</f>
        <v>0</v>
      </c>
      <c r="J13" s="709">
        <f t="shared" si="3"/>
        <v>0</v>
      </c>
      <c r="K13" s="712">
        <f>'14 92'!K13+'Total Fac Banpho'!K13</f>
        <v>0</v>
      </c>
      <c r="L13" s="712">
        <f>'14 92'!L13+'Total Fac Banpho'!L13</f>
        <v>0</v>
      </c>
      <c r="M13" s="714">
        <f t="shared" si="4"/>
        <v>0</v>
      </c>
      <c r="N13" s="688">
        <f t="shared" si="5"/>
        <v>0</v>
      </c>
      <c r="O13" s="689">
        <f t="shared" si="5"/>
        <v>0</v>
      </c>
      <c r="P13" s="690">
        <f t="shared" si="6"/>
        <v>0</v>
      </c>
      <c r="Q13" s="713">
        <f>'14 92'!Q13+'Total Fac Banpho'!Q13</f>
        <v>0</v>
      </c>
      <c r="R13" s="712">
        <f>'14 92'!R13+'Total Fac Banpho'!R13</f>
        <v>0</v>
      </c>
      <c r="S13" s="709">
        <f t="shared" si="7"/>
        <v>0</v>
      </c>
      <c r="T13" s="712">
        <f>'14 92'!T13+'Total Fac Banpho'!T13</f>
        <v>0</v>
      </c>
      <c r="U13" s="712">
        <f>'14 92'!U13+'Total Fac Banpho'!U13</f>
        <v>0</v>
      </c>
      <c r="V13" s="709">
        <f t="shared" si="8"/>
        <v>0</v>
      </c>
      <c r="W13" s="712">
        <f>'14 92'!W13+'Total Fac Banpho'!W13</f>
        <v>0</v>
      </c>
      <c r="X13" s="712">
        <f>'14 92'!X13+'Total Fac Banpho'!X13</f>
        <v>0</v>
      </c>
      <c r="Y13" s="714">
        <f t="shared" si="9"/>
        <v>0</v>
      </c>
      <c r="Z13" s="688">
        <f t="shared" si="10"/>
        <v>0</v>
      </c>
      <c r="AA13" s="701">
        <f t="shared" si="10"/>
        <v>0</v>
      </c>
      <c r="AB13" s="690">
        <f t="shared" si="11"/>
        <v>0</v>
      </c>
      <c r="AC13" s="713">
        <f t="shared" si="12"/>
        <v>0</v>
      </c>
      <c r="AD13" s="712">
        <f t="shared" si="13"/>
        <v>0</v>
      </c>
      <c r="AE13" s="710">
        <f t="shared" si="14"/>
        <v>0</v>
      </c>
      <c r="AF13" s="712">
        <f>'14 92'!AF13+'Total Fac Banpho'!AF13</f>
        <v>0</v>
      </c>
      <c r="AG13" s="712">
        <f>'14 92'!AG13+'Total Fac Banpho'!AG13</f>
        <v>0</v>
      </c>
      <c r="AH13" s="710">
        <f t="shared" si="15"/>
        <v>0</v>
      </c>
      <c r="AI13" s="712">
        <f>'14 92'!AI13+'Total Fac Banpho'!AI13</f>
        <v>0</v>
      </c>
      <c r="AJ13" s="712">
        <f>'14 92'!AJ13+'Total Fac Banpho'!AJ13</f>
        <v>0</v>
      </c>
      <c r="AK13" s="710">
        <f t="shared" si="16"/>
        <v>0</v>
      </c>
      <c r="AL13" s="712">
        <f>'14 92'!AL13+'Total Fac Banpho'!AL13</f>
        <v>0</v>
      </c>
      <c r="AM13" s="712">
        <f>'14 92'!AM13+'Total Fac Banpho'!AM13</f>
        <v>0</v>
      </c>
      <c r="AN13" s="709">
        <f t="shared" si="17"/>
        <v>0</v>
      </c>
      <c r="AO13" s="688">
        <f t="shared" si="18"/>
        <v>0</v>
      </c>
      <c r="AP13" s="689">
        <f t="shared" si="18"/>
        <v>0</v>
      </c>
      <c r="AQ13" s="690">
        <f t="shared" si="19"/>
        <v>0</v>
      </c>
      <c r="AR13" s="713">
        <f>'14 92'!AR13+'Total Fac Banpho'!AR13</f>
        <v>0</v>
      </c>
      <c r="AS13" s="712">
        <f>'14 92'!AS13+'Total Fac Banpho'!AS13</f>
        <v>0</v>
      </c>
      <c r="AT13" s="710">
        <f t="shared" si="20"/>
        <v>0</v>
      </c>
      <c r="AU13" s="712">
        <f>'14 92'!AU13+'Total Fac Banpho'!AU13</f>
        <v>0</v>
      </c>
      <c r="AV13" s="712">
        <f>'14 92'!AV13+'Total Fac Banpho'!AV13</f>
        <v>0</v>
      </c>
      <c r="AW13" s="710">
        <f t="shared" si="21"/>
        <v>0</v>
      </c>
      <c r="AX13" s="712">
        <f>'14 92'!AX13+'Total Fac Banpho'!AX13</f>
        <v>0</v>
      </c>
      <c r="AY13" s="712">
        <f>'14 92'!AY13+'Total Fac Banpho'!AY13</f>
        <v>0</v>
      </c>
      <c r="AZ13" s="710">
        <f t="shared" si="22"/>
        <v>0</v>
      </c>
      <c r="BA13" s="688">
        <f t="shared" si="23"/>
        <v>0</v>
      </c>
      <c r="BB13" s="701">
        <f t="shared" si="23"/>
        <v>0</v>
      </c>
      <c r="BC13" s="706">
        <f t="shared" si="24"/>
        <v>0</v>
      </c>
      <c r="BD13" s="717">
        <f t="shared" si="0"/>
        <v>0</v>
      </c>
      <c r="BE13" s="712">
        <f t="shared" si="1"/>
        <v>0</v>
      </c>
      <c r="BF13" s="716">
        <f t="shared" si="25"/>
        <v>0</v>
      </c>
      <c r="BG13" s="717">
        <f t="shared" si="26"/>
        <v>0</v>
      </c>
      <c r="BH13" s="712">
        <f t="shared" si="27"/>
        <v>0</v>
      </c>
      <c r="BI13" s="716">
        <f t="shared" si="28"/>
        <v>0</v>
      </c>
      <c r="BJ13" s="541"/>
      <c r="BK13" s="380"/>
      <c r="BL13" s="380"/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</row>
    <row r="14" spans="1:79" s="383" customFormat="1" ht="33" customHeight="1">
      <c r="A14" s="388">
        <f t="shared" si="29"/>
        <v>8</v>
      </c>
      <c r="B14" s="384">
        <v>51307</v>
      </c>
      <c r="C14" s="536" t="s">
        <v>7</v>
      </c>
      <c r="D14" s="697" t="s">
        <v>258</v>
      </c>
      <c r="E14" s="769">
        <f>'14 92'!E14+'Total Fac Banpho'!E14</f>
        <v>279700</v>
      </c>
      <c r="F14" s="712">
        <f>'14 92'!F14+'Total Fac Banpho'!F14</f>
        <v>819639.34</v>
      </c>
      <c r="G14" s="710">
        <f t="shared" si="2"/>
        <v>-539939.34</v>
      </c>
      <c r="H14" s="770">
        <f>'14 92'!H14+'Total Fac Banpho'!H14</f>
        <v>782287.5</v>
      </c>
      <c r="I14" s="712">
        <f>'14 92'!I14+'Total Fac Banpho'!I14</f>
        <v>753961.24</v>
      </c>
      <c r="J14" s="709">
        <f t="shared" si="3"/>
        <v>28326.260000000009</v>
      </c>
      <c r="K14" s="770">
        <f>'14 92'!K14+'Total Fac Banpho'!K14</f>
        <v>848305</v>
      </c>
      <c r="L14" s="712">
        <f>'14 92'!L14+'Total Fac Banpho'!L14</f>
        <v>839298.24000000011</v>
      </c>
      <c r="M14" s="714">
        <f t="shared" si="4"/>
        <v>9006.7599999998929</v>
      </c>
      <c r="N14" s="688">
        <f t="shared" si="5"/>
        <v>1910292.5</v>
      </c>
      <c r="O14" s="689">
        <f t="shared" si="5"/>
        <v>2412898.8200000003</v>
      </c>
      <c r="P14" s="690">
        <f t="shared" si="6"/>
        <v>-502606.3200000003</v>
      </c>
      <c r="Q14" s="769">
        <f>'14 92'!Q14+'Total Fac Banpho'!Q14</f>
        <v>1016270</v>
      </c>
      <c r="R14" s="712">
        <f>'14 92'!R14+'Total Fac Banpho'!R14</f>
        <v>686669.44</v>
      </c>
      <c r="S14" s="709">
        <f t="shared" si="7"/>
        <v>329600.56000000006</v>
      </c>
      <c r="T14" s="770">
        <f>'14 92'!T14+'Total Fac Banpho'!T14</f>
        <v>848000</v>
      </c>
      <c r="U14" s="712">
        <f>'14 92'!U14+'Total Fac Banpho'!U14</f>
        <v>0</v>
      </c>
      <c r="V14" s="709">
        <f t="shared" si="8"/>
        <v>848000</v>
      </c>
      <c r="W14" s="770">
        <f>'14 92'!W14+'Total Fac Banpho'!W14</f>
        <v>721800</v>
      </c>
      <c r="X14" s="712">
        <f>'14 92'!X14+'Total Fac Banpho'!X14</f>
        <v>0</v>
      </c>
      <c r="Y14" s="714">
        <f t="shared" si="9"/>
        <v>721800</v>
      </c>
      <c r="Z14" s="688">
        <f t="shared" si="10"/>
        <v>2586070</v>
      </c>
      <c r="AA14" s="701">
        <f t="shared" si="10"/>
        <v>686669.44</v>
      </c>
      <c r="AB14" s="690">
        <f t="shared" si="11"/>
        <v>1899400.56</v>
      </c>
      <c r="AC14" s="713">
        <f t="shared" si="12"/>
        <v>4496362.5</v>
      </c>
      <c r="AD14" s="712">
        <f t="shared" si="13"/>
        <v>3099568.2600000002</v>
      </c>
      <c r="AE14" s="710">
        <f t="shared" si="14"/>
        <v>1396794.2399999998</v>
      </c>
      <c r="AF14" s="770">
        <f>'14 92'!AF14+'Total Fac Banpho'!AF14</f>
        <v>560080</v>
      </c>
      <c r="AG14" s="712">
        <f>'14 92'!AG14+'Total Fac Banpho'!AG14</f>
        <v>0</v>
      </c>
      <c r="AH14" s="710">
        <f t="shared" si="15"/>
        <v>560080</v>
      </c>
      <c r="AI14" s="770">
        <f>'14 92'!AI14+'Total Fac Banpho'!AI14</f>
        <v>645890</v>
      </c>
      <c r="AJ14" s="712">
        <f>'14 92'!AJ14+'Total Fac Banpho'!AJ14</f>
        <v>0</v>
      </c>
      <c r="AK14" s="710">
        <f t="shared" si="16"/>
        <v>645890</v>
      </c>
      <c r="AL14" s="770">
        <f>'14 92'!AL14+'Total Fac Banpho'!AL14</f>
        <v>679600</v>
      </c>
      <c r="AM14" s="712">
        <f>'14 92'!AM14+'Total Fac Banpho'!AM14</f>
        <v>0</v>
      </c>
      <c r="AN14" s="709">
        <f t="shared" si="17"/>
        <v>679600</v>
      </c>
      <c r="AO14" s="688">
        <f t="shared" si="18"/>
        <v>1885570</v>
      </c>
      <c r="AP14" s="689">
        <f t="shared" si="18"/>
        <v>0</v>
      </c>
      <c r="AQ14" s="690">
        <f t="shared" si="19"/>
        <v>1885570</v>
      </c>
      <c r="AR14" s="769">
        <f>'14 92'!AR14+'Total Fac Banpho'!AR14</f>
        <v>637050</v>
      </c>
      <c r="AS14" s="712">
        <f>'14 92'!AS14+'Total Fac Banpho'!AS14</f>
        <v>0</v>
      </c>
      <c r="AT14" s="710">
        <f t="shared" si="20"/>
        <v>637050</v>
      </c>
      <c r="AU14" s="770">
        <f>'14 92'!AU14+'Total Fac Banpho'!AU14</f>
        <v>652500</v>
      </c>
      <c r="AV14" s="712">
        <f>'14 92'!AV14+'Total Fac Banpho'!AV14</f>
        <v>0</v>
      </c>
      <c r="AW14" s="710">
        <f t="shared" si="21"/>
        <v>652500</v>
      </c>
      <c r="AX14" s="770">
        <f>'14 92'!AX14+'Total Fac Banpho'!AX14</f>
        <v>469498.5</v>
      </c>
      <c r="AY14" s="712">
        <f>'14 92'!AY14+'Total Fac Banpho'!AY14</f>
        <v>0</v>
      </c>
      <c r="AZ14" s="710">
        <f t="shared" si="22"/>
        <v>469498.5</v>
      </c>
      <c r="BA14" s="688">
        <f t="shared" si="23"/>
        <v>1759048.5</v>
      </c>
      <c r="BB14" s="701">
        <f t="shared" si="23"/>
        <v>0</v>
      </c>
      <c r="BC14" s="706">
        <f t="shared" si="24"/>
        <v>1759048.5</v>
      </c>
      <c r="BD14" s="717">
        <f t="shared" si="0"/>
        <v>3644618.5</v>
      </c>
      <c r="BE14" s="712">
        <f t="shared" si="1"/>
        <v>0</v>
      </c>
      <c r="BF14" s="716">
        <f t="shared" si="25"/>
        <v>3644618.5</v>
      </c>
      <c r="BG14" s="717">
        <f t="shared" si="26"/>
        <v>8140981</v>
      </c>
      <c r="BH14" s="712">
        <f t="shared" si="27"/>
        <v>3099568.2600000002</v>
      </c>
      <c r="BI14" s="716">
        <f t="shared" si="28"/>
        <v>5041412.74</v>
      </c>
      <c r="BJ14" s="541"/>
      <c r="BK14" s="380"/>
      <c r="BL14" s="380"/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</row>
    <row r="15" spans="1:79" s="383" customFormat="1" ht="33" customHeight="1">
      <c r="A15" s="388">
        <f t="shared" si="29"/>
        <v>9</v>
      </c>
      <c r="B15" s="384">
        <v>51308</v>
      </c>
      <c r="C15" s="536" t="s">
        <v>8</v>
      </c>
      <c r="D15" s="697" t="s">
        <v>259</v>
      </c>
      <c r="E15" s="713">
        <f>'14 92'!E15+'Total Fac Banpho'!E15</f>
        <v>1345552.4124151669</v>
      </c>
      <c r="F15" s="712">
        <f>'14 92'!F15+'Total Fac Banpho'!F15</f>
        <v>1212527.3600000001</v>
      </c>
      <c r="G15" s="710">
        <f t="shared" si="2"/>
        <v>133025.05241516675</v>
      </c>
      <c r="H15" s="712">
        <f>'14 92'!H15+'Total Fac Banpho'!H15</f>
        <v>1215813.1985343569</v>
      </c>
      <c r="I15" s="712">
        <f>'14 92'!I15+'Total Fac Banpho'!I15</f>
        <v>1224387.8299999998</v>
      </c>
      <c r="J15" s="709">
        <f t="shared" si="3"/>
        <v>-8574.6314656429458</v>
      </c>
      <c r="K15" s="712">
        <f>'14 92'!K15+'Total Fac Banpho'!K15</f>
        <v>1410422.0193555714</v>
      </c>
      <c r="L15" s="712">
        <f>'14 92'!L15+'Total Fac Banpho'!L15</f>
        <v>1380149.0999999999</v>
      </c>
      <c r="M15" s="714">
        <f t="shared" si="4"/>
        <v>30272.919355571503</v>
      </c>
      <c r="N15" s="688">
        <f t="shared" si="5"/>
        <v>3971787.6303050951</v>
      </c>
      <c r="O15" s="689">
        <f t="shared" si="5"/>
        <v>3817064.29</v>
      </c>
      <c r="P15" s="690">
        <f t="shared" si="6"/>
        <v>154723.34030509507</v>
      </c>
      <c r="Q15" s="713">
        <f>'14 92'!Q15+'Total Fac Banpho'!Q15</f>
        <v>1150943.5915939522</v>
      </c>
      <c r="R15" s="712">
        <f>'14 92'!R15+'Total Fac Banpho'!R15</f>
        <v>860094.9</v>
      </c>
      <c r="S15" s="709">
        <f t="shared" si="7"/>
        <v>290848.69159395213</v>
      </c>
      <c r="T15" s="712">
        <f>'14 92'!T15+'Total Fac Banpho'!T15</f>
        <v>1410422.0193555714</v>
      </c>
      <c r="U15" s="712">
        <f>'14 92'!U15+'Total Fac Banpho'!U15</f>
        <v>0</v>
      </c>
      <c r="V15" s="709">
        <f t="shared" si="8"/>
        <v>1410422.0193555714</v>
      </c>
      <c r="W15" s="712">
        <f>'14 92'!W15+'Total Fac Banpho'!W15</f>
        <v>1345552.4124151669</v>
      </c>
      <c r="X15" s="712">
        <f>'14 92'!X15+'Total Fac Banpho'!X15</f>
        <v>0</v>
      </c>
      <c r="Y15" s="714">
        <f t="shared" si="9"/>
        <v>1345552.4124151669</v>
      </c>
      <c r="Z15" s="688">
        <f t="shared" si="10"/>
        <v>3906918.0233646906</v>
      </c>
      <c r="AA15" s="701">
        <f t="shared" si="10"/>
        <v>860094.9</v>
      </c>
      <c r="AB15" s="690">
        <f t="shared" si="11"/>
        <v>3046823.1233646907</v>
      </c>
      <c r="AC15" s="713">
        <f t="shared" si="12"/>
        <v>7878705.6536697857</v>
      </c>
      <c r="AD15" s="712">
        <f t="shared" si="13"/>
        <v>4677159.1900000004</v>
      </c>
      <c r="AE15" s="710">
        <f t="shared" si="14"/>
        <v>3201546.4636697853</v>
      </c>
      <c r="AF15" s="712">
        <f>'14 92'!AF15+'Total Fac Banpho'!AF15</f>
        <v>1280682.8054747616</v>
      </c>
      <c r="AG15" s="712">
        <f>'14 92'!AG15+'Total Fac Banpho'!AG15</f>
        <v>0</v>
      </c>
      <c r="AH15" s="710">
        <f t="shared" si="15"/>
        <v>1280682.8054747616</v>
      </c>
      <c r="AI15" s="712">
        <f>'14 92'!AI15+'Total Fac Banpho'!AI15</f>
        <v>1475291.6262959761</v>
      </c>
      <c r="AJ15" s="712">
        <f>'14 92'!AJ15+'Total Fac Banpho'!AJ15</f>
        <v>0</v>
      </c>
      <c r="AK15" s="710">
        <f t="shared" si="16"/>
        <v>1475291.6262959761</v>
      </c>
      <c r="AL15" s="712">
        <f>'14 92'!AL15+'Total Fac Banpho'!AL15</f>
        <v>1345552.4124151669</v>
      </c>
      <c r="AM15" s="712">
        <f>'14 92'!AM15+'Total Fac Banpho'!AM15</f>
        <v>0</v>
      </c>
      <c r="AN15" s="709">
        <f t="shared" si="17"/>
        <v>1345552.4124151669</v>
      </c>
      <c r="AO15" s="688">
        <f t="shared" si="18"/>
        <v>4101526.8441859046</v>
      </c>
      <c r="AP15" s="689">
        <f t="shared" si="18"/>
        <v>0</v>
      </c>
      <c r="AQ15" s="690">
        <f t="shared" si="19"/>
        <v>4101526.8441859046</v>
      </c>
      <c r="AR15" s="713">
        <f>'14 92'!AR15+'Total Fac Banpho'!AR15</f>
        <v>1410422.0193555714</v>
      </c>
      <c r="AS15" s="712">
        <f>'14 92'!AS15+'Total Fac Banpho'!AS15</f>
        <v>0</v>
      </c>
      <c r="AT15" s="710">
        <f t="shared" si="20"/>
        <v>1410422.0193555714</v>
      </c>
      <c r="AU15" s="712">
        <f>'14 92'!AU15+'Total Fac Banpho'!AU15</f>
        <v>1410422.0193555714</v>
      </c>
      <c r="AV15" s="712">
        <f>'14 92'!AV15+'Total Fac Banpho'!AV15</f>
        <v>0</v>
      </c>
      <c r="AW15" s="710">
        <f t="shared" si="21"/>
        <v>1410422.0193555714</v>
      </c>
      <c r="AX15" s="712">
        <f>'14 92'!AX15+'Total Fac Banpho'!AX15</f>
        <v>1215813.1985343569</v>
      </c>
      <c r="AY15" s="712">
        <f>'14 92'!AY15+'Total Fac Banpho'!AY15</f>
        <v>0</v>
      </c>
      <c r="AZ15" s="710">
        <f t="shared" si="22"/>
        <v>1215813.1985343569</v>
      </c>
      <c r="BA15" s="688">
        <f t="shared" si="23"/>
        <v>4036657.2372454996</v>
      </c>
      <c r="BB15" s="701">
        <f t="shared" si="23"/>
        <v>0</v>
      </c>
      <c r="BC15" s="706">
        <f t="shared" si="24"/>
        <v>4036657.2372454996</v>
      </c>
      <c r="BD15" s="717">
        <f t="shared" si="0"/>
        <v>8138184.0814314038</v>
      </c>
      <c r="BE15" s="712">
        <f t="shared" si="1"/>
        <v>0</v>
      </c>
      <c r="BF15" s="716">
        <f t="shared" si="25"/>
        <v>8138184.0814314038</v>
      </c>
      <c r="BG15" s="717">
        <f t="shared" si="26"/>
        <v>16016889.735101189</v>
      </c>
      <c r="BH15" s="712">
        <f t="shared" si="27"/>
        <v>4677159.1900000004</v>
      </c>
      <c r="BI15" s="716">
        <f t="shared" si="28"/>
        <v>11339730.545101188</v>
      </c>
      <c r="BJ15" s="541"/>
      <c r="BK15" s="380"/>
      <c r="BL15" s="380"/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</row>
    <row r="16" spans="1:79" s="383" customFormat="1" ht="33" customHeight="1">
      <c r="A16" s="388">
        <f t="shared" si="29"/>
        <v>10</v>
      </c>
      <c r="B16" s="384">
        <v>51309</v>
      </c>
      <c r="C16" s="536" t="s">
        <v>9</v>
      </c>
      <c r="D16" s="697" t="s">
        <v>260</v>
      </c>
      <c r="E16" s="713">
        <f>'14 92'!E16+'Total Fac Banpho'!E16</f>
        <v>62270</v>
      </c>
      <c r="F16" s="712">
        <f>'14 92'!F16+'Total Fac Banpho'!F16</f>
        <v>68632.27</v>
      </c>
      <c r="G16" s="710">
        <f t="shared" si="2"/>
        <v>-6362.2700000000041</v>
      </c>
      <c r="H16" s="712">
        <f>'14 92'!H16+'Total Fac Banpho'!H16</f>
        <v>62270</v>
      </c>
      <c r="I16" s="712">
        <f>'14 92'!I16+'Total Fac Banpho'!I16</f>
        <v>64251.24</v>
      </c>
      <c r="J16" s="709">
        <f t="shared" si="3"/>
        <v>-1981.239999999998</v>
      </c>
      <c r="K16" s="712">
        <f>'14 92'!K16+'Total Fac Banpho'!K16</f>
        <v>62270</v>
      </c>
      <c r="L16" s="712">
        <f>'14 92'!L16+'Total Fac Banpho'!L16</f>
        <v>84909.36</v>
      </c>
      <c r="M16" s="714">
        <f t="shared" si="4"/>
        <v>-22639.360000000001</v>
      </c>
      <c r="N16" s="688">
        <f t="shared" si="5"/>
        <v>186810</v>
      </c>
      <c r="O16" s="689">
        <f t="shared" si="5"/>
        <v>217792.87</v>
      </c>
      <c r="P16" s="690">
        <f t="shared" si="6"/>
        <v>-30982.869999999995</v>
      </c>
      <c r="Q16" s="713">
        <f>'14 92'!Q16+'Total Fac Banpho'!Q16</f>
        <v>62270</v>
      </c>
      <c r="R16" s="712">
        <f>'14 92'!R16+'Total Fac Banpho'!R16</f>
        <v>15535.12</v>
      </c>
      <c r="S16" s="709">
        <f t="shared" si="7"/>
        <v>46734.879999999997</v>
      </c>
      <c r="T16" s="712">
        <f>'14 92'!T16+'Total Fac Banpho'!T16</f>
        <v>62270</v>
      </c>
      <c r="U16" s="712">
        <f>'14 92'!U16+'Total Fac Banpho'!U16</f>
        <v>0</v>
      </c>
      <c r="V16" s="709">
        <f t="shared" si="8"/>
        <v>62270</v>
      </c>
      <c r="W16" s="712">
        <f>'14 92'!W16+'Total Fac Banpho'!W16</f>
        <v>62270</v>
      </c>
      <c r="X16" s="712">
        <f>'14 92'!X16+'Total Fac Banpho'!X16</f>
        <v>0</v>
      </c>
      <c r="Y16" s="714">
        <f t="shared" si="9"/>
        <v>62270</v>
      </c>
      <c r="Z16" s="688">
        <f t="shared" si="10"/>
        <v>186810</v>
      </c>
      <c r="AA16" s="701">
        <f t="shared" si="10"/>
        <v>15535.12</v>
      </c>
      <c r="AB16" s="690">
        <f t="shared" si="11"/>
        <v>171274.88</v>
      </c>
      <c r="AC16" s="713">
        <f t="shared" si="12"/>
        <v>373620</v>
      </c>
      <c r="AD16" s="712">
        <f t="shared" si="13"/>
        <v>233327.99</v>
      </c>
      <c r="AE16" s="710">
        <f t="shared" si="14"/>
        <v>140292.01</v>
      </c>
      <c r="AF16" s="712">
        <f>'14 92'!AF16+'Total Fac Banpho'!AF16</f>
        <v>62270</v>
      </c>
      <c r="AG16" s="712">
        <f>'14 92'!AG16+'Total Fac Banpho'!AG16</f>
        <v>0</v>
      </c>
      <c r="AH16" s="710">
        <f t="shared" si="15"/>
        <v>62270</v>
      </c>
      <c r="AI16" s="712">
        <f>'14 92'!AI16+'Total Fac Banpho'!AI16</f>
        <v>62270</v>
      </c>
      <c r="AJ16" s="712">
        <f>'14 92'!AJ16+'Total Fac Banpho'!AJ16</f>
        <v>0</v>
      </c>
      <c r="AK16" s="710">
        <f t="shared" si="16"/>
        <v>62270</v>
      </c>
      <c r="AL16" s="712">
        <f>'14 92'!AL16+'Total Fac Banpho'!AL16</f>
        <v>62270</v>
      </c>
      <c r="AM16" s="712">
        <f>'14 92'!AM16+'Total Fac Banpho'!AM16</f>
        <v>0</v>
      </c>
      <c r="AN16" s="709">
        <f t="shared" si="17"/>
        <v>62270</v>
      </c>
      <c r="AO16" s="688">
        <f t="shared" si="18"/>
        <v>186810</v>
      </c>
      <c r="AP16" s="689">
        <f t="shared" si="18"/>
        <v>0</v>
      </c>
      <c r="AQ16" s="690">
        <f t="shared" si="19"/>
        <v>186810</v>
      </c>
      <c r="AR16" s="713">
        <f>'14 92'!AR16+'Total Fac Banpho'!AR16</f>
        <v>62270</v>
      </c>
      <c r="AS16" s="712">
        <f>'14 92'!AS16+'Total Fac Banpho'!AS16</f>
        <v>0</v>
      </c>
      <c r="AT16" s="710">
        <f t="shared" si="20"/>
        <v>62270</v>
      </c>
      <c r="AU16" s="712">
        <f>'14 92'!AU16+'Total Fac Banpho'!AU16</f>
        <v>62270</v>
      </c>
      <c r="AV16" s="712">
        <f>'14 92'!AV16+'Total Fac Banpho'!AV16</f>
        <v>0</v>
      </c>
      <c r="AW16" s="710">
        <f t="shared" si="21"/>
        <v>62270</v>
      </c>
      <c r="AX16" s="712">
        <f>'14 92'!AX16+'Total Fac Banpho'!AX16</f>
        <v>62270</v>
      </c>
      <c r="AY16" s="712">
        <f>'14 92'!AY16+'Total Fac Banpho'!AY16</f>
        <v>0</v>
      </c>
      <c r="AZ16" s="710">
        <f t="shared" si="22"/>
        <v>62270</v>
      </c>
      <c r="BA16" s="688">
        <f t="shared" si="23"/>
        <v>186810</v>
      </c>
      <c r="BB16" s="701">
        <f t="shared" si="23"/>
        <v>0</v>
      </c>
      <c r="BC16" s="706">
        <f t="shared" si="24"/>
        <v>186810</v>
      </c>
      <c r="BD16" s="717">
        <f t="shared" si="0"/>
        <v>373620</v>
      </c>
      <c r="BE16" s="712">
        <f t="shared" si="1"/>
        <v>0</v>
      </c>
      <c r="BF16" s="716">
        <f t="shared" si="25"/>
        <v>373620</v>
      </c>
      <c r="BG16" s="717">
        <f t="shared" si="26"/>
        <v>747240</v>
      </c>
      <c r="BH16" s="712">
        <f t="shared" si="27"/>
        <v>233327.99</v>
      </c>
      <c r="BI16" s="716">
        <f t="shared" si="28"/>
        <v>513912.01</v>
      </c>
      <c r="BJ16" s="541"/>
      <c r="BK16" s="380"/>
      <c r="BL16" s="380"/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</row>
    <row r="17" spans="1:79" s="383" customFormat="1" ht="33" customHeight="1">
      <c r="A17" s="388">
        <f t="shared" si="29"/>
        <v>11</v>
      </c>
      <c r="B17" s="384">
        <v>51310</v>
      </c>
      <c r="C17" s="536" t="s">
        <v>10</v>
      </c>
      <c r="D17" s="697" t="s">
        <v>261</v>
      </c>
      <c r="E17" s="713">
        <f>'14 92'!E17+'Total Fac Banpho'!E17</f>
        <v>390224.61</v>
      </c>
      <c r="F17" s="712">
        <f>'14 92'!F17+'Total Fac Banpho'!F17</f>
        <v>221841.18</v>
      </c>
      <c r="G17" s="710">
        <f t="shared" si="2"/>
        <v>168383.43</v>
      </c>
      <c r="H17" s="712">
        <f>'14 92'!H17+'Total Fac Banpho'!H17</f>
        <v>410356.32999999996</v>
      </c>
      <c r="I17" s="712">
        <f>'14 92'!I17+'Total Fac Banpho'!I17</f>
        <v>257105.68</v>
      </c>
      <c r="J17" s="709">
        <f t="shared" si="3"/>
        <v>153250.64999999997</v>
      </c>
      <c r="K17" s="712">
        <f>'14 92'!K17+'Total Fac Banpho'!K17</f>
        <v>421731.76</v>
      </c>
      <c r="L17" s="712">
        <f>'14 92'!L17+'Total Fac Banpho'!L17</f>
        <v>235895.15</v>
      </c>
      <c r="M17" s="714">
        <f t="shared" si="4"/>
        <v>185836.61000000002</v>
      </c>
      <c r="N17" s="688">
        <f t="shared" si="5"/>
        <v>1222312.7</v>
      </c>
      <c r="O17" s="689">
        <f t="shared" si="5"/>
        <v>714842.01</v>
      </c>
      <c r="P17" s="690">
        <f t="shared" si="6"/>
        <v>507470.68999999994</v>
      </c>
      <c r="Q17" s="713">
        <f>'14 92'!Q17+'Total Fac Banpho'!Q17</f>
        <v>410069.07000000007</v>
      </c>
      <c r="R17" s="712">
        <f>'14 92'!R17+'Total Fac Banpho'!R17</f>
        <v>295287.17</v>
      </c>
      <c r="S17" s="709">
        <f t="shared" si="7"/>
        <v>114781.90000000008</v>
      </c>
      <c r="T17" s="712">
        <f>'14 92'!T17+'Total Fac Banpho'!T17</f>
        <v>411102.35</v>
      </c>
      <c r="U17" s="712">
        <f>'14 92'!U17+'Total Fac Banpho'!U17</f>
        <v>0</v>
      </c>
      <c r="V17" s="709">
        <f t="shared" si="8"/>
        <v>411102.35</v>
      </c>
      <c r="W17" s="712">
        <f>'14 92'!W17+'Total Fac Banpho'!W17</f>
        <v>423177.42000000004</v>
      </c>
      <c r="X17" s="712">
        <f>'14 92'!X17+'Total Fac Banpho'!X17</f>
        <v>0</v>
      </c>
      <c r="Y17" s="714">
        <f t="shared" si="9"/>
        <v>423177.42000000004</v>
      </c>
      <c r="Z17" s="688">
        <f t="shared" si="10"/>
        <v>1244348.8400000001</v>
      </c>
      <c r="AA17" s="701">
        <f t="shared" si="10"/>
        <v>295287.17</v>
      </c>
      <c r="AB17" s="690">
        <f t="shared" si="11"/>
        <v>949061.67000000016</v>
      </c>
      <c r="AC17" s="713">
        <f t="shared" si="12"/>
        <v>2466661.54</v>
      </c>
      <c r="AD17" s="712">
        <f t="shared" si="13"/>
        <v>1010129.1799999999</v>
      </c>
      <c r="AE17" s="710">
        <f t="shared" si="14"/>
        <v>1456532.36</v>
      </c>
      <c r="AF17" s="712">
        <f>'14 92'!AF17+'Total Fac Banpho'!AF17</f>
        <v>412227.35</v>
      </c>
      <c r="AG17" s="712">
        <f>'14 92'!AG17+'Total Fac Banpho'!AG17</f>
        <v>0</v>
      </c>
      <c r="AH17" s="710">
        <f t="shared" si="15"/>
        <v>412227.35</v>
      </c>
      <c r="AI17" s="712">
        <f>'14 92'!AI17+'Total Fac Banpho'!AI17</f>
        <v>412227.35</v>
      </c>
      <c r="AJ17" s="712">
        <f>'14 92'!AJ17+'Total Fac Banpho'!AJ17</f>
        <v>0</v>
      </c>
      <c r="AK17" s="710">
        <f t="shared" si="16"/>
        <v>412227.35</v>
      </c>
      <c r="AL17" s="712">
        <f>'14 92'!AL17+'Total Fac Banpho'!AL17</f>
        <v>425434.29999999993</v>
      </c>
      <c r="AM17" s="712">
        <f>'14 92'!AM17+'Total Fac Banpho'!AM17</f>
        <v>0</v>
      </c>
      <c r="AN17" s="709">
        <f t="shared" si="17"/>
        <v>425434.29999999993</v>
      </c>
      <c r="AO17" s="688">
        <f t="shared" si="18"/>
        <v>1249889</v>
      </c>
      <c r="AP17" s="689">
        <f t="shared" si="18"/>
        <v>0</v>
      </c>
      <c r="AQ17" s="690">
        <f t="shared" si="19"/>
        <v>1249889</v>
      </c>
      <c r="AR17" s="713">
        <f>'14 92'!AR17+'Total Fac Banpho'!AR17</f>
        <v>414696.73</v>
      </c>
      <c r="AS17" s="712">
        <f>'14 92'!AS17+'Total Fac Banpho'!AS17</f>
        <v>0</v>
      </c>
      <c r="AT17" s="710">
        <f t="shared" si="20"/>
        <v>414696.73</v>
      </c>
      <c r="AU17" s="712">
        <f>'14 92'!AU17+'Total Fac Banpho'!AU17</f>
        <v>414353.87</v>
      </c>
      <c r="AV17" s="712">
        <f>'14 92'!AV17+'Total Fac Banpho'!AV17</f>
        <v>0</v>
      </c>
      <c r="AW17" s="710">
        <f t="shared" si="21"/>
        <v>414353.87</v>
      </c>
      <c r="AX17" s="712">
        <f>'14 92'!AX17+'Total Fac Banpho'!AX17</f>
        <v>424534.25999999989</v>
      </c>
      <c r="AY17" s="712">
        <f>'14 92'!AY17+'Total Fac Banpho'!AY17</f>
        <v>0</v>
      </c>
      <c r="AZ17" s="710">
        <f t="shared" si="22"/>
        <v>424534.25999999989</v>
      </c>
      <c r="BA17" s="688">
        <f t="shared" si="23"/>
        <v>1253584.8599999999</v>
      </c>
      <c r="BB17" s="701">
        <f t="shared" si="23"/>
        <v>0</v>
      </c>
      <c r="BC17" s="706">
        <f t="shared" si="24"/>
        <v>1253584.8599999999</v>
      </c>
      <c r="BD17" s="717">
        <f t="shared" si="0"/>
        <v>2503473.86</v>
      </c>
      <c r="BE17" s="712">
        <f t="shared" si="1"/>
        <v>0</v>
      </c>
      <c r="BF17" s="716">
        <f t="shared" si="25"/>
        <v>2503473.86</v>
      </c>
      <c r="BG17" s="717">
        <f t="shared" si="26"/>
        <v>4970135.4000000004</v>
      </c>
      <c r="BH17" s="712">
        <f t="shared" si="27"/>
        <v>1010129.1799999999</v>
      </c>
      <c r="BI17" s="716">
        <f t="shared" si="28"/>
        <v>3960006.2200000007</v>
      </c>
      <c r="BJ17" s="541"/>
      <c r="BK17" s="380"/>
      <c r="BL17" s="380"/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</row>
    <row r="18" spans="1:79" s="383" customFormat="1" ht="33" customHeight="1">
      <c r="A18" s="388">
        <f t="shared" si="29"/>
        <v>12</v>
      </c>
      <c r="B18" s="384">
        <v>51311</v>
      </c>
      <c r="C18" s="536" t="s">
        <v>41</v>
      </c>
      <c r="D18" s="697" t="s">
        <v>262</v>
      </c>
      <c r="E18" s="713">
        <f>'14 92'!E18+'Total Fac Banpho'!E18</f>
        <v>0</v>
      </c>
      <c r="F18" s="712">
        <f>'14 92'!F18+'Total Fac Banpho'!F18</f>
        <v>0</v>
      </c>
      <c r="G18" s="710">
        <f t="shared" si="2"/>
        <v>0</v>
      </c>
      <c r="H18" s="712">
        <f>'14 92'!H18+'Total Fac Banpho'!H18</f>
        <v>0</v>
      </c>
      <c r="I18" s="712">
        <f>'14 92'!I18+'Total Fac Banpho'!I18</f>
        <v>0</v>
      </c>
      <c r="J18" s="709">
        <f t="shared" si="3"/>
        <v>0</v>
      </c>
      <c r="K18" s="712">
        <f>'14 92'!K18+'Total Fac Banpho'!K18</f>
        <v>0</v>
      </c>
      <c r="L18" s="712">
        <f>'14 92'!L18+'Total Fac Banpho'!L18</f>
        <v>0</v>
      </c>
      <c r="M18" s="714">
        <f t="shared" si="4"/>
        <v>0</v>
      </c>
      <c r="N18" s="688">
        <f t="shared" si="5"/>
        <v>0</v>
      </c>
      <c r="O18" s="689">
        <f t="shared" si="5"/>
        <v>0</v>
      </c>
      <c r="P18" s="690">
        <f t="shared" si="6"/>
        <v>0</v>
      </c>
      <c r="Q18" s="713">
        <f>'14 92'!Q18+'Total Fac Banpho'!Q18</f>
        <v>0</v>
      </c>
      <c r="R18" s="712">
        <f>'14 92'!R18+'Total Fac Banpho'!R18</f>
        <v>0</v>
      </c>
      <c r="S18" s="709">
        <f t="shared" si="7"/>
        <v>0</v>
      </c>
      <c r="T18" s="712">
        <f>'14 92'!T18+'Total Fac Banpho'!T18</f>
        <v>0</v>
      </c>
      <c r="U18" s="712">
        <f>'14 92'!U18+'Total Fac Banpho'!U18</f>
        <v>0</v>
      </c>
      <c r="V18" s="709">
        <f t="shared" si="8"/>
        <v>0</v>
      </c>
      <c r="W18" s="712">
        <f>'14 92'!W18+'Total Fac Banpho'!W18</f>
        <v>0</v>
      </c>
      <c r="X18" s="712">
        <f>'14 92'!X18+'Total Fac Banpho'!X18</f>
        <v>0</v>
      </c>
      <c r="Y18" s="714">
        <f t="shared" si="9"/>
        <v>0</v>
      </c>
      <c r="Z18" s="688">
        <f t="shared" si="10"/>
        <v>0</v>
      </c>
      <c r="AA18" s="701">
        <f t="shared" si="10"/>
        <v>0</v>
      </c>
      <c r="AB18" s="690">
        <f t="shared" si="11"/>
        <v>0</v>
      </c>
      <c r="AC18" s="713">
        <f t="shared" si="12"/>
        <v>0</v>
      </c>
      <c r="AD18" s="712">
        <f t="shared" si="13"/>
        <v>0</v>
      </c>
      <c r="AE18" s="710">
        <f t="shared" si="14"/>
        <v>0</v>
      </c>
      <c r="AF18" s="712">
        <f>'14 92'!AF18+'Total Fac Banpho'!AF18</f>
        <v>0</v>
      </c>
      <c r="AG18" s="712">
        <f>'14 92'!AG18+'Total Fac Banpho'!AG18</f>
        <v>0</v>
      </c>
      <c r="AH18" s="710">
        <f t="shared" si="15"/>
        <v>0</v>
      </c>
      <c r="AI18" s="712">
        <f>'14 92'!AI18+'Total Fac Banpho'!AI18</f>
        <v>0</v>
      </c>
      <c r="AJ18" s="712">
        <f>'14 92'!AJ18+'Total Fac Banpho'!AJ18</f>
        <v>0</v>
      </c>
      <c r="AK18" s="710">
        <f t="shared" si="16"/>
        <v>0</v>
      </c>
      <c r="AL18" s="712">
        <f>'14 92'!AL18+'Total Fac Banpho'!AL18</f>
        <v>0</v>
      </c>
      <c r="AM18" s="712">
        <f>'14 92'!AM18+'Total Fac Banpho'!AM18</f>
        <v>0</v>
      </c>
      <c r="AN18" s="709">
        <f t="shared" si="17"/>
        <v>0</v>
      </c>
      <c r="AO18" s="688">
        <f t="shared" si="18"/>
        <v>0</v>
      </c>
      <c r="AP18" s="689">
        <f t="shared" si="18"/>
        <v>0</v>
      </c>
      <c r="AQ18" s="690">
        <f t="shared" si="19"/>
        <v>0</v>
      </c>
      <c r="AR18" s="713">
        <f>'14 92'!AR18+'Total Fac Banpho'!AR18</f>
        <v>0</v>
      </c>
      <c r="AS18" s="712">
        <f>'14 92'!AS18+'Total Fac Banpho'!AS18</f>
        <v>0</v>
      </c>
      <c r="AT18" s="710">
        <f t="shared" si="20"/>
        <v>0</v>
      </c>
      <c r="AU18" s="712">
        <f>'14 92'!AU18+'Total Fac Banpho'!AU18</f>
        <v>0</v>
      </c>
      <c r="AV18" s="712">
        <f>'14 92'!AV18+'Total Fac Banpho'!AV18</f>
        <v>0</v>
      </c>
      <c r="AW18" s="710">
        <f t="shared" si="21"/>
        <v>0</v>
      </c>
      <c r="AX18" s="712">
        <f>'14 92'!AX18+'Total Fac Banpho'!AX18</f>
        <v>0</v>
      </c>
      <c r="AY18" s="712">
        <f>'14 92'!AY18+'Total Fac Banpho'!AY18</f>
        <v>0</v>
      </c>
      <c r="AZ18" s="710">
        <f t="shared" si="22"/>
        <v>0</v>
      </c>
      <c r="BA18" s="688">
        <f t="shared" si="23"/>
        <v>0</v>
      </c>
      <c r="BB18" s="701">
        <f t="shared" si="23"/>
        <v>0</v>
      </c>
      <c r="BC18" s="706">
        <f t="shared" si="24"/>
        <v>0</v>
      </c>
      <c r="BD18" s="717">
        <f t="shared" si="0"/>
        <v>0</v>
      </c>
      <c r="BE18" s="712">
        <f t="shared" si="1"/>
        <v>0</v>
      </c>
      <c r="BF18" s="716">
        <f t="shared" si="25"/>
        <v>0</v>
      </c>
      <c r="BG18" s="717">
        <f t="shared" si="26"/>
        <v>0</v>
      </c>
      <c r="BH18" s="712">
        <f t="shared" si="27"/>
        <v>0</v>
      </c>
      <c r="BI18" s="716">
        <f t="shared" si="28"/>
        <v>0</v>
      </c>
      <c r="BJ18" s="541"/>
      <c r="BK18" s="380"/>
      <c r="BL18" s="380"/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</row>
    <row r="19" spans="1:79" s="383" customFormat="1" ht="33" customHeight="1">
      <c r="A19" s="388">
        <f t="shared" si="29"/>
        <v>13</v>
      </c>
      <c r="B19" s="384">
        <v>51312</v>
      </c>
      <c r="C19" s="536" t="s">
        <v>62</v>
      </c>
      <c r="D19" s="698" t="s">
        <v>263</v>
      </c>
      <c r="E19" s="713">
        <f>'14 92'!E19+'Total Fac Banpho'!E19</f>
        <v>307500</v>
      </c>
      <c r="F19" s="712">
        <f>'14 92'!F19+'Total Fac Banpho'!F19</f>
        <v>456229.42</v>
      </c>
      <c r="G19" s="710">
        <f t="shared" si="2"/>
        <v>-148729.41999999998</v>
      </c>
      <c r="H19" s="712">
        <f>'14 92'!H19+'Total Fac Banpho'!H19</f>
        <v>241000</v>
      </c>
      <c r="I19" s="712">
        <f>'14 92'!I19+'Total Fac Banpho'!I19</f>
        <v>174091.84</v>
      </c>
      <c r="J19" s="709">
        <f t="shared" si="3"/>
        <v>66908.160000000003</v>
      </c>
      <c r="K19" s="712">
        <f>'14 92'!K19+'Total Fac Banpho'!K19</f>
        <v>326000</v>
      </c>
      <c r="L19" s="712">
        <f>'14 92'!L19+'Total Fac Banpho'!L19</f>
        <v>547482.81000000006</v>
      </c>
      <c r="M19" s="714">
        <f t="shared" si="4"/>
        <v>-221482.81000000006</v>
      </c>
      <c r="N19" s="688">
        <f t="shared" si="5"/>
        <v>874500</v>
      </c>
      <c r="O19" s="689">
        <f t="shared" si="5"/>
        <v>1177804.07</v>
      </c>
      <c r="P19" s="690">
        <f t="shared" si="6"/>
        <v>-303304.07000000007</v>
      </c>
      <c r="Q19" s="713">
        <f>'14 92'!Q19+'Total Fac Banpho'!Q19</f>
        <v>308500</v>
      </c>
      <c r="R19" s="712">
        <f>'14 92'!R19+'Total Fac Banpho'!R19</f>
        <v>151902.84</v>
      </c>
      <c r="S19" s="709">
        <f t="shared" si="7"/>
        <v>156597.16</v>
      </c>
      <c r="T19" s="712">
        <f>'14 92'!T19+'Total Fac Banpho'!T19</f>
        <v>394000</v>
      </c>
      <c r="U19" s="712">
        <f>'14 92'!U19+'Total Fac Banpho'!U19</f>
        <v>0</v>
      </c>
      <c r="V19" s="709">
        <f t="shared" si="8"/>
        <v>394000</v>
      </c>
      <c r="W19" s="712">
        <f>'14 92'!W19+'Total Fac Banpho'!W19</f>
        <v>197000</v>
      </c>
      <c r="X19" s="712">
        <f>'14 92'!X19+'Total Fac Banpho'!X19</f>
        <v>0</v>
      </c>
      <c r="Y19" s="714">
        <f t="shared" si="9"/>
        <v>197000</v>
      </c>
      <c r="Z19" s="688">
        <f t="shared" si="10"/>
        <v>899500</v>
      </c>
      <c r="AA19" s="701">
        <f t="shared" si="10"/>
        <v>151902.84</v>
      </c>
      <c r="AB19" s="690">
        <f t="shared" si="11"/>
        <v>747597.16</v>
      </c>
      <c r="AC19" s="713">
        <f t="shared" si="12"/>
        <v>1774000</v>
      </c>
      <c r="AD19" s="712">
        <f t="shared" si="13"/>
        <v>1329706.9100000001</v>
      </c>
      <c r="AE19" s="710">
        <f t="shared" si="14"/>
        <v>444293.08999999985</v>
      </c>
      <c r="AF19" s="712">
        <f>'14 92'!AF19+'Total Fac Banpho'!AF19</f>
        <v>115000</v>
      </c>
      <c r="AG19" s="712">
        <f>'14 92'!AG19+'Total Fac Banpho'!AG19</f>
        <v>0</v>
      </c>
      <c r="AH19" s="710">
        <f t="shared" si="15"/>
        <v>115000</v>
      </c>
      <c r="AI19" s="712">
        <f>'14 92'!AI19+'Total Fac Banpho'!AI19</f>
        <v>210000</v>
      </c>
      <c r="AJ19" s="712">
        <f>'14 92'!AJ19+'Total Fac Banpho'!AJ19</f>
        <v>0</v>
      </c>
      <c r="AK19" s="710">
        <f t="shared" si="16"/>
        <v>210000</v>
      </c>
      <c r="AL19" s="712">
        <f>'14 92'!AL19+'Total Fac Banpho'!AL19</f>
        <v>189000</v>
      </c>
      <c r="AM19" s="712">
        <f>'14 92'!AM19+'Total Fac Banpho'!AM19</f>
        <v>0</v>
      </c>
      <c r="AN19" s="709">
        <f t="shared" si="17"/>
        <v>189000</v>
      </c>
      <c r="AO19" s="688">
        <f t="shared" si="18"/>
        <v>514000</v>
      </c>
      <c r="AP19" s="689">
        <f t="shared" si="18"/>
        <v>0</v>
      </c>
      <c r="AQ19" s="690">
        <f t="shared" si="19"/>
        <v>514000</v>
      </c>
      <c r="AR19" s="713">
        <f>'14 92'!AR19+'Total Fac Banpho'!AR19</f>
        <v>153000</v>
      </c>
      <c r="AS19" s="712">
        <f>'14 92'!AS19+'Total Fac Banpho'!AS19</f>
        <v>0</v>
      </c>
      <c r="AT19" s="710">
        <f t="shared" si="20"/>
        <v>153000</v>
      </c>
      <c r="AU19" s="712">
        <f>'14 92'!AU19+'Total Fac Banpho'!AU19</f>
        <v>109000</v>
      </c>
      <c r="AV19" s="712">
        <f>'14 92'!AV19+'Total Fac Banpho'!AV19</f>
        <v>0</v>
      </c>
      <c r="AW19" s="710">
        <f t="shared" si="21"/>
        <v>109000</v>
      </c>
      <c r="AX19" s="712">
        <f>'14 92'!AX19+'Total Fac Banpho'!AX19</f>
        <v>31000</v>
      </c>
      <c r="AY19" s="712">
        <f>'14 92'!AY19+'Total Fac Banpho'!AY19</f>
        <v>0</v>
      </c>
      <c r="AZ19" s="710">
        <f t="shared" si="22"/>
        <v>31000</v>
      </c>
      <c r="BA19" s="688">
        <f t="shared" si="23"/>
        <v>293000</v>
      </c>
      <c r="BB19" s="701">
        <f t="shared" si="23"/>
        <v>0</v>
      </c>
      <c r="BC19" s="706">
        <f t="shared" si="24"/>
        <v>293000</v>
      </c>
      <c r="BD19" s="717">
        <f t="shared" si="0"/>
        <v>807000</v>
      </c>
      <c r="BE19" s="712">
        <f t="shared" si="1"/>
        <v>0</v>
      </c>
      <c r="BF19" s="716">
        <f t="shared" si="25"/>
        <v>807000</v>
      </c>
      <c r="BG19" s="717">
        <f t="shared" si="26"/>
        <v>2581000</v>
      </c>
      <c r="BH19" s="712">
        <f t="shared" si="27"/>
        <v>1329706.9100000001</v>
      </c>
      <c r="BI19" s="716">
        <f t="shared" si="28"/>
        <v>1251293.0899999999</v>
      </c>
      <c r="BJ19" s="541"/>
      <c r="BK19" s="380"/>
      <c r="BL19" s="380"/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</row>
    <row r="20" spans="1:79" s="383" customFormat="1" ht="33" customHeight="1">
      <c r="A20" s="388">
        <f t="shared" si="29"/>
        <v>14</v>
      </c>
      <c r="B20" s="384">
        <v>51313</v>
      </c>
      <c r="C20" s="536" t="s">
        <v>11</v>
      </c>
      <c r="D20" s="698" t="s">
        <v>264</v>
      </c>
      <c r="E20" s="713">
        <f>'14 92'!E20+'Total Fac Banpho'!E20</f>
        <v>0</v>
      </c>
      <c r="F20" s="712">
        <f>'14 92'!F20+'Total Fac Banpho'!F20</f>
        <v>0</v>
      </c>
      <c r="G20" s="710">
        <f t="shared" si="2"/>
        <v>0</v>
      </c>
      <c r="H20" s="712">
        <f>'14 92'!H20+'Total Fac Banpho'!H20</f>
        <v>0</v>
      </c>
      <c r="I20" s="712">
        <f>'14 92'!I20+'Total Fac Banpho'!I20</f>
        <v>0</v>
      </c>
      <c r="J20" s="709">
        <f t="shared" si="3"/>
        <v>0</v>
      </c>
      <c r="K20" s="712">
        <f>'14 92'!K20+'Total Fac Banpho'!K20</f>
        <v>0</v>
      </c>
      <c r="L20" s="712">
        <f>'14 92'!L20+'Total Fac Banpho'!L20</f>
        <v>0</v>
      </c>
      <c r="M20" s="714">
        <f t="shared" si="4"/>
        <v>0</v>
      </c>
      <c r="N20" s="688">
        <f t="shared" si="5"/>
        <v>0</v>
      </c>
      <c r="O20" s="689">
        <f t="shared" si="5"/>
        <v>0</v>
      </c>
      <c r="P20" s="690">
        <f t="shared" si="6"/>
        <v>0</v>
      </c>
      <c r="Q20" s="713">
        <f>'14 92'!Q20+'Total Fac Banpho'!Q20</f>
        <v>0</v>
      </c>
      <c r="R20" s="712">
        <f>'14 92'!R20+'Total Fac Banpho'!R20</f>
        <v>0</v>
      </c>
      <c r="S20" s="709">
        <f t="shared" si="7"/>
        <v>0</v>
      </c>
      <c r="T20" s="712">
        <f>'14 92'!T20+'Total Fac Banpho'!T20</f>
        <v>0</v>
      </c>
      <c r="U20" s="712">
        <f>'14 92'!U20+'Total Fac Banpho'!U20</f>
        <v>0</v>
      </c>
      <c r="V20" s="709">
        <f t="shared" si="8"/>
        <v>0</v>
      </c>
      <c r="W20" s="712">
        <f>'14 92'!W20+'Total Fac Banpho'!W20</f>
        <v>0</v>
      </c>
      <c r="X20" s="712">
        <f>'14 92'!X20+'Total Fac Banpho'!X20</f>
        <v>0</v>
      </c>
      <c r="Y20" s="714">
        <f t="shared" si="9"/>
        <v>0</v>
      </c>
      <c r="Z20" s="688">
        <f t="shared" si="10"/>
        <v>0</v>
      </c>
      <c r="AA20" s="701">
        <f t="shared" si="10"/>
        <v>0</v>
      </c>
      <c r="AB20" s="690">
        <f t="shared" si="11"/>
        <v>0</v>
      </c>
      <c r="AC20" s="713">
        <f t="shared" si="12"/>
        <v>0</v>
      </c>
      <c r="AD20" s="712">
        <f t="shared" si="13"/>
        <v>0</v>
      </c>
      <c r="AE20" s="710">
        <f t="shared" si="14"/>
        <v>0</v>
      </c>
      <c r="AF20" s="712">
        <f>'14 92'!AF20+'Total Fac Banpho'!AF20</f>
        <v>0</v>
      </c>
      <c r="AG20" s="712">
        <f>'14 92'!AG20+'Total Fac Banpho'!AG20</f>
        <v>0</v>
      </c>
      <c r="AH20" s="710">
        <f t="shared" si="15"/>
        <v>0</v>
      </c>
      <c r="AI20" s="712">
        <f>'14 92'!AI20+'Total Fac Banpho'!AI20</f>
        <v>0</v>
      </c>
      <c r="AJ20" s="712">
        <f>'14 92'!AJ20+'Total Fac Banpho'!AJ20</f>
        <v>0</v>
      </c>
      <c r="AK20" s="710">
        <f t="shared" si="16"/>
        <v>0</v>
      </c>
      <c r="AL20" s="712">
        <f>'14 92'!AL20+'Total Fac Banpho'!AL20</f>
        <v>0</v>
      </c>
      <c r="AM20" s="712">
        <f>'14 92'!AM20+'Total Fac Banpho'!AM20</f>
        <v>0</v>
      </c>
      <c r="AN20" s="709">
        <f t="shared" si="17"/>
        <v>0</v>
      </c>
      <c r="AO20" s="688">
        <f t="shared" si="18"/>
        <v>0</v>
      </c>
      <c r="AP20" s="689">
        <f t="shared" si="18"/>
        <v>0</v>
      </c>
      <c r="AQ20" s="690">
        <f t="shared" si="19"/>
        <v>0</v>
      </c>
      <c r="AR20" s="713">
        <f>'14 92'!AR20+'Total Fac Banpho'!AR20</f>
        <v>0</v>
      </c>
      <c r="AS20" s="712">
        <f>'14 92'!AS20+'Total Fac Banpho'!AS20</f>
        <v>0</v>
      </c>
      <c r="AT20" s="710">
        <f t="shared" si="20"/>
        <v>0</v>
      </c>
      <c r="AU20" s="712">
        <f>'14 92'!AU20+'Total Fac Banpho'!AU20</f>
        <v>0</v>
      </c>
      <c r="AV20" s="712">
        <f>'14 92'!AV20+'Total Fac Banpho'!AV20</f>
        <v>0</v>
      </c>
      <c r="AW20" s="710">
        <f t="shared" si="21"/>
        <v>0</v>
      </c>
      <c r="AX20" s="712">
        <f>'14 92'!AX20+'Total Fac Banpho'!AX20</f>
        <v>0</v>
      </c>
      <c r="AY20" s="712">
        <f>'14 92'!AY20+'Total Fac Banpho'!AY20</f>
        <v>0</v>
      </c>
      <c r="AZ20" s="710">
        <f t="shared" si="22"/>
        <v>0</v>
      </c>
      <c r="BA20" s="688">
        <f t="shared" si="23"/>
        <v>0</v>
      </c>
      <c r="BB20" s="701">
        <f t="shared" si="23"/>
        <v>0</v>
      </c>
      <c r="BC20" s="706">
        <f t="shared" si="24"/>
        <v>0</v>
      </c>
      <c r="BD20" s="717">
        <f t="shared" si="0"/>
        <v>0</v>
      </c>
      <c r="BE20" s="712">
        <f t="shared" si="1"/>
        <v>0</v>
      </c>
      <c r="BF20" s="716">
        <f t="shared" si="25"/>
        <v>0</v>
      </c>
      <c r="BG20" s="717">
        <f t="shared" si="26"/>
        <v>0</v>
      </c>
      <c r="BH20" s="712">
        <f t="shared" si="27"/>
        <v>0</v>
      </c>
      <c r="BI20" s="716">
        <f t="shared" si="28"/>
        <v>0</v>
      </c>
      <c r="BJ20" s="541"/>
      <c r="BK20" s="380"/>
      <c r="BL20" s="380"/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</row>
    <row r="21" spans="1:79" s="383" customFormat="1" ht="33" customHeight="1">
      <c r="A21" s="388">
        <f t="shared" si="29"/>
        <v>15</v>
      </c>
      <c r="B21" s="384">
        <v>51314</v>
      </c>
      <c r="C21" s="536" t="s">
        <v>12</v>
      </c>
      <c r="D21" s="698" t="s">
        <v>265</v>
      </c>
      <c r="E21" s="713">
        <f>'14 92'!E21+'Total Fac Banpho'!E21</f>
        <v>0</v>
      </c>
      <c r="F21" s="712">
        <f>'14 92'!F21+'Total Fac Banpho'!F21</f>
        <v>0</v>
      </c>
      <c r="G21" s="710">
        <f t="shared" si="2"/>
        <v>0</v>
      </c>
      <c r="H21" s="712">
        <f>'14 92'!H21+'Total Fac Banpho'!H21</f>
        <v>0</v>
      </c>
      <c r="I21" s="712">
        <f>'14 92'!I21+'Total Fac Banpho'!I21</f>
        <v>0</v>
      </c>
      <c r="J21" s="709">
        <f t="shared" si="3"/>
        <v>0</v>
      </c>
      <c r="K21" s="712">
        <f>'14 92'!K21+'Total Fac Banpho'!K21</f>
        <v>0</v>
      </c>
      <c r="L21" s="712">
        <f>'14 92'!L21+'Total Fac Banpho'!L21</f>
        <v>0</v>
      </c>
      <c r="M21" s="714">
        <f t="shared" si="4"/>
        <v>0</v>
      </c>
      <c r="N21" s="688">
        <f t="shared" si="5"/>
        <v>0</v>
      </c>
      <c r="O21" s="689">
        <f t="shared" si="5"/>
        <v>0</v>
      </c>
      <c r="P21" s="690">
        <f t="shared" si="6"/>
        <v>0</v>
      </c>
      <c r="Q21" s="713">
        <f>'14 92'!Q21+'Total Fac Banpho'!Q21</f>
        <v>0</v>
      </c>
      <c r="R21" s="712">
        <f>'14 92'!R21+'Total Fac Banpho'!R21</f>
        <v>0</v>
      </c>
      <c r="S21" s="709">
        <f t="shared" si="7"/>
        <v>0</v>
      </c>
      <c r="T21" s="712">
        <f>'14 92'!T21+'Total Fac Banpho'!T21</f>
        <v>0</v>
      </c>
      <c r="U21" s="712">
        <f>'14 92'!U21+'Total Fac Banpho'!U21</f>
        <v>0</v>
      </c>
      <c r="V21" s="709">
        <f t="shared" si="8"/>
        <v>0</v>
      </c>
      <c r="W21" s="712">
        <f>'14 92'!W21+'Total Fac Banpho'!W21</f>
        <v>0</v>
      </c>
      <c r="X21" s="712">
        <f>'14 92'!X21+'Total Fac Banpho'!X21</f>
        <v>0</v>
      </c>
      <c r="Y21" s="714">
        <f t="shared" si="9"/>
        <v>0</v>
      </c>
      <c r="Z21" s="688">
        <f t="shared" si="10"/>
        <v>0</v>
      </c>
      <c r="AA21" s="701">
        <f t="shared" si="10"/>
        <v>0</v>
      </c>
      <c r="AB21" s="690">
        <f t="shared" si="11"/>
        <v>0</v>
      </c>
      <c r="AC21" s="713">
        <f t="shared" si="12"/>
        <v>0</v>
      </c>
      <c r="AD21" s="712">
        <f t="shared" si="13"/>
        <v>0</v>
      </c>
      <c r="AE21" s="710">
        <f t="shared" si="14"/>
        <v>0</v>
      </c>
      <c r="AF21" s="712">
        <f>'14 92'!AF21+'Total Fac Banpho'!AF21</f>
        <v>0</v>
      </c>
      <c r="AG21" s="712">
        <f>'14 92'!AG21+'Total Fac Banpho'!AG21</f>
        <v>0</v>
      </c>
      <c r="AH21" s="710">
        <f t="shared" si="15"/>
        <v>0</v>
      </c>
      <c r="AI21" s="712">
        <f>'14 92'!AI21+'Total Fac Banpho'!AI21</f>
        <v>0</v>
      </c>
      <c r="AJ21" s="712">
        <f>'14 92'!AJ21+'Total Fac Banpho'!AJ21</f>
        <v>0</v>
      </c>
      <c r="AK21" s="710">
        <f t="shared" si="16"/>
        <v>0</v>
      </c>
      <c r="AL21" s="712">
        <f>'14 92'!AL21+'Total Fac Banpho'!AL21</f>
        <v>0</v>
      </c>
      <c r="AM21" s="712">
        <f>'14 92'!AM21+'Total Fac Banpho'!AM21</f>
        <v>0</v>
      </c>
      <c r="AN21" s="709">
        <f t="shared" si="17"/>
        <v>0</v>
      </c>
      <c r="AO21" s="688">
        <f t="shared" si="18"/>
        <v>0</v>
      </c>
      <c r="AP21" s="689">
        <f t="shared" si="18"/>
        <v>0</v>
      </c>
      <c r="AQ21" s="690">
        <f t="shared" si="19"/>
        <v>0</v>
      </c>
      <c r="AR21" s="713">
        <f>'14 92'!AR21+'Total Fac Banpho'!AR21</f>
        <v>0</v>
      </c>
      <c r="AS21" s="712">
        <f>'14 92'!AS21+'Total Fac Banpho'!AS21</f>
        <v>0</v>
      </c>
      <c r="AT21" s="710">
        <f t="shared" si="20"/>
        <v>0</v>
      </c>
      <c r="AU21" s="712">
        <f>'14 92'!AU21+'Total Fac Banpho'!AU21</f>
        <v>0</v>
      </c>
      <c r="AV21" s="712">
        <f>'14 92'!AV21+'Total Fac Banpho'!AV21</f>
        <v>0</v>
      </c>
      <c r="AW21" s="710">
        <f t="shared" si="21"/>
        <v>0</v>
      </c>
      <c r="AX21" s="712">
        <f>'14 92'!AX21+'Total Fac Banpho'!AX21</f>
        <v>0</v>
      </c>
      <c r="AY21" s="712">
        <f>'14 92'!AY21+'Total Fac Banpho'!AY21</f>
        <v>0</v>
      </c>
      <c r="AZ21" s="710">
        <f t="shared" si="22"/>
        <v>0</v>
      </c>
      <c r="BA21" s="688">
        <f t="shared" si="23"/>
        <v>0</v>
      </c>
      <c r="BB21" s="701">
        <f t="shared" si="23"/>
        <v>0</v>
      </c>
      <c r="BC21" s="706">
        <f t="shared" si="24"/>
        <v>0</v>
      </c>
      <c r="BD21" s="717">
        <f t="shared" si="0"/>
        <v>0</v>
      </c>
      <c r="BE21" s="712">
        <f t="shared" si="1"/>
        <v>0</v>
      </c>
      <c r="BF21" s="716">
        <f t="shared" si="25"/>
        <v>0</v>
      </c>
      <c r="BG21" s="717">
        <f t="shared" si="26"/>
        <v>0</v>
      </c>
      <c r="BH21" s="712">
        <f t="shared" si="27"/>
        <v>0</v>
      </c>
      <c r="BI21" s="716">
        <f t="shared" si="28"/>
        <v>0</v>
      </c>
      <c r="BJ21" s="541"/>
      <c r="BK21" s="380"/>
      <c r="BL21" s="380"/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</row>
    <row r="22" spans="1:79" s="383" customFormat="1" ht="33" customHeight="1">
      <c r="A22" s="388">
        <f t="shared" si="29"/>
        <v>16</v>
      </c>
      <c r="B22" s="384">
        <v>51315</v>
      </c>
      <c r="C22" s="536" t="s">
        <v>59</v>
      </c>
      <c r="D22" s="698" t="s">
        <v>266</v>
      </c>
      <c r="E22" s="713">
        <f>'14 92'!E22+'Total Fac Banpho'!E22</f>
        <v>62075.679999999993</v>
      </c>
      <c r="F22" s="712">
        <f>'14 92'!F22+'Total Fac Banpho'!F22</f>
        <v>76283.44</v>
      </c>
      <c r="G22" s="710">
        <f t="shared" si="2"/>
        <v>-14207.760000000009</v>
      </c>
      <c r="H22" s="712">
        <f>'14 92'!H22+'Total Fac Banpho'!H22</f>
        <v>58952.30000000001</v>
      </c>
      <c r="I22" s="712">
        <f>'14 92'!I22+'Total Fac Banpho'!I22</f>
        <v>69578.92</v>
      </c>
      <c r="J22" s="709">
        <f t="shared" si="3"/>
        <v>-10626.619999999988</v>
      </c>
      <c r="K22" s="712">
        <f>'14 92'!K22+'Total Fac Banpho'!K22</f>
        <v>67757.720000000016</v>
      </c>
      <c r="L22" s="712">
        <f>'14 92'!L22+'Total Fac Banpho'!L22</f>
        <v>74660.800000000003</v>
      </c>
      <c r="M22" s="714">
        <f t="shared" si="4"/>
        <v>-6903.0799999999872</v>
      </c>
      <c r="N22" s="688">
        <f t="shared" si="5"/>
        <v>188785.7</v>
      </c>
      <c r="O22" s="689">
        <f t="shared" si="5"/>
        <v>220523.15999999997</v>
      </c>
      <c r="P22" s="690">
        <f t="shared" si="6"/>
        <v>-31737.459999999963</v>
      </c>
      <c r="Q22" s="713">
        <f>'14 92'!Q22+'Total Fac Banpho'!Q22</f>
        <v>69133.13</v>
      </c>
      <c r="R22" s="712">
        <f>'14 92'!R22+'Total Fac Banpho'!R22</f>
        <v>70013.09</v>
      </c>
      <c r="S22" s="709">
        <f t="shared" si="7"/>
        <v>-879.95999999999185</v>
      </c>
      <c r="T22" s="712">
        <f>'14 92'!T22+'Total Fac Banpho'!T22</f>
        <v>70032.859999999986</v>
      </c>
      <c r="U22" s="712">
        <f>'14 92'!U22+'Total Fac Banpho'!U22</f>
        <v>0</v>
      </c>
      <c r="V22" s="709">
        <f t="shared" si="8"/>
        <v>70032.859999999986</v>
      </c>
      <c r="W22" s="712">
        <f>'14 92'!W22+'Total Fac Banpho'!W22</f>
        <v>72672.430000000008</v>
      </c>
      <c r="X22" s="712">
        <f>'14 92'!X22+'Total Fac Banpho'!X22</f>
        <v>0</v>
      </c>
      <c r="Y22" s="714">
        <f t="shared" si="9"/>
        <v>72672.430000000008</v>
      </c>
      <c r="Z22" s="688">
        <f t="shared" si="10"/>
        <v>211838.41999999998</v>
      </c>
      <c r="AA22" s="701">
        <f t="shared" si="10"/>
        <v>70013.09</v>
      </c>
      <c r="AB22" s="690">
        <f t="shared" si="11"/>
        <v>141825.32999999999</v>
      </c>
      <c r="AC22" s="713">
        <f t="shared" si="12"/>
        <v>400624.12</v>
      </c>
      <c r="AD22" s="712">
        <f t="shared" si="13"/>
        <v>290536.25</v>
      </c>
      <c r="AE22" s="710">
        <f t="shared" si="14"/>
        <v>110087.87</v>
      </c>
      <c r="AF22" s="712">
        <f>'14 92'!AF22+'Total Fac Banpho'!AF22</f>
        <v>79484.25</v>
      </c>
      <c r="AG22" s="712">
        <f>'14 92'!AG22+'Total Fac Banpho'!AG22</f>
        <v>0</v>
      </c>
      <c r="AH22" s="710">
        <f t="shared" si="15"/>
        <v>79484.25</v>
      </c>
      <c r="AI22" s="712">
        <f>'14 92'!AI22+'Total Fac Banpho'!AI22</f>
        <v>79777.319999999992</v>
      </c>
      <c r="AJ22" s="712">
        <f>'14 92'!AJ22+'Total Fac Banpho'!AJ22</f>
        <v>0</v>
      </c>
      <c r="AK22" s="710">
        <f t="shared" si="16"/>
        <v>79777.319999999992</v>
      </c>
      <c r="AL22" s="712">
        <f>'14 92'!AL22+'Total Fac Banpho'!AL22</f>
        <v>79777.319999999992</v>
      </c>
      <c r="AM22" s="712">
        <f>'14 92'!AM22+'Total Fac Banpho'!AM22</f>
        <v>0</v>
      </c>
      <c r="AN22" s="709">
        <f t="shared" si="17"/>
        <v>79777.319999999992</v>
      </c>
      <c r="AO22" s="688">
        <f t="shared" si="18"/>
        <v>239038.89</v>
      </c>
      <c r="AP22" s="689">
        <f t="shared" si="18"/>
        <v>0</v>
      </c>
      <c r="AQ22" s="690">
        <f t="shared" si="19"/>
        <v>239038.89</v>
      </c>
      <c r="AR22" s="713">
        <f>'14 92'!AR22+'Total Fac Banpho'!AR22</f>
        <v>81110.649999999994</v>
      </c>
      <c r="AS22" s="712">
        <f>'14 92'!AS22+'Total Fac Banpho'!AS22</f>
        <v>0</v>
      </c>
      <c r="AT22" s="710">
        <f t="shared" si="20"/>
        <v>81110.649999999994</v>
      </c>
      <c r="AU22" s="712">
        <f>'14 92'!AU22+'Total Fac Banpho'!AU22</f>
        <v>81033.509999999995</v>
      </c>
      <c r="AV22" s="712">
        <f>'14 92'!AV22+'Total Fac Banpho'!AV22</f>
        <v>0</v>
      </c>
      <c r="AW22" s="710">
        <f t="shared" si="21"/>
        <v>81033.509999999995</v>
      </c>
      <c r="AX22" s="712">
        <f>'14 92'!AX22+'Total Fac Banpho'!AX22</f>
        <v>80478.92</v>
      </c>
      <c r="AY22" s="712">
        <f>'14 92'!AY22+'Total Fac Banpho'!AY22</f>
        <v>0</v>
      </c>
      <c r="AZ22" s="710">
        <f t="shared" si="22"/>
        <v>80478.92</v>
      </c>
      <c r="BA22" s="688">
        <f t="shared" si="23"/>
        <v>242623.07999999996</v>
      </c>
      <c r="BB22" s="701">
        <f t="shared" si="23"/>
        <v>0</v>
      </c>
      <c r="BC22" s="706">
        <f t="shared" si="24"/>
        <v>242623.07999999996</v>
      </c>
      <c r="BD22" s="717">
        <f t="shared" si="0"/>
        <v>481661.97000000003</v>
      </c>
      <c r="BE22" s="712">
        <f t="shared" si="1"/>
        <v>0</v>
      </c>
      <c r="BF22" s="716">
        <f t="shared" si="25"/>
        <v>481661.97000000003</v>
      </c>
      <c r="BG22" s="717">
        <f t="shared" si="26"/>
        <v>882286.09000000008</v>
      </c>
      <c r="BH22" s="712">
        <f t="shared" si="27"/>
        <v>290536.25</v>
      </c>
      <c r="BI22" s="716">
        <f t="shared" si="28"/>
        <v>591749.84000000008</v>
      </c>
      <c r="BJ22" s="541"/>
      <c r="BK22" s="380"/>
      <c r="BL22" s="380"/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</row>
    <row r="23" spans="1:79" s="383" customFormat="1" ht="33" customHeight="1">
      <c r="A23" s="388">
        <f t="shared" si="29"/>
        <v>17</v>
      </c>
      <c r="B23" s="384">
        <v>51399</v>
      </c>
      <c r="C23" s="536" t="s">
        <v>13</v>
      </c>
      <c r="D23" s="698" t="s">
        <v>267</v>
      </c>
      <c r="E23" s="713">
        <f>'14 92'!E23+'Total Fac Banpho'!E23</f>
        <v>998013.87</v>
      </c>
      <c r="F23" s="712">
        <f>'14 92'!F23+'Total Fac Banpho'!F23</f>
        <v>1201955.4399999997</v>
      </c>
      <c r="G23" s="710">
        <f t="shared" si="2"/>
        <v>-203941.56999999972</v>
      </c>
      <c r="H23" s="712">
        <f>'14 92'!H23+'Total Fac Banpho'!H23</f>
        <v>1119879.7</v>
      </c>
      <c r="I23" s="712">
        <f>'14 92'!I23+'Total Fac Banpho'!I23</f>
        <v>1131553.96</v>
      </c>
      <c r="J23" s="709">
        <f t="shared" si="3"/>
        <v>-11674.260000000009</v>
      </c>
      <c r="K23" s="712">
        <f>'14 92'!K23+'Total Fac Banpho'!K23</f>
        <v>1135611.7</v>
      </c>
      <c r="L23" s="712">
        <f>'14 92'!L23+'Total Fac Banpho'!L23</f>
        <v>2330875.56</v>
      </c>
      <c r="M23" s="714">
        <f t="shared" si="4"/>
        <v>-1195263.8600000001</v>
      </c>
      <c r="N23" s="688">
        <f t="shared" si="5"/>
        <v>3253505.2699999996</v>
      </c>
      <c r="O23" s="689">
        <f t="shared" si="5"/>
        <v>4664384.959999999</v>
      </c>
      <c r="P23" s="690">
        <f t="shared" si="6"/>
        <v>-1410879.6899999995</v>
      </c>
      <c r="Q23" s="713">
        <f>'14 92'!Q23+'Total Fac Banpho'!Q23</f>
        <v>1263365.7</v>
      </c>
      <c r="R23" s="712">
        <f>'14 92'!R23+'Total Fac Banpho'!R23</f>
        <v>1186127.56</v>
      </c>
      <c r="S23" s="709">
        <f t="shared" si="7"/>
        <v>77238.139999999898</v>
      </c>
      <c r="T23" s="712">
        <f>'14 92'!T23+'Total Fac Banpho'!T23</f>
        <v>1103581.7</v>
      </c>
      <c r="U23" s="712">
        <f>'14 92'!U23+'Total Fac Banpho'!U23</f>
        <v>0</v>
      </c>
      <c r="V23" s="709">
        <f t="shared" si="8"/>
        <v>1103581.7</v>
      </c>
      <c r="W23" s="712">
        <f>'14 92'!W23+'Total Fac Banpho'!W23</f>
        <v>1125613.7</v>
      </c>
      <c r="X23" s="712">
        <f>'14 92'!X23+'Total Fac Banpho'!X23</f>
        <v>0</v>
      </c>
      <c r="Y23" s="714">
        <f t="shared" si="9"/>
        <v>1125613.7</v>
      </c>
      <c r="Z23" s="688">
        <f t="shared" si="10"/>
        <v>3492561.0999999996</v>
      </c>
      <c r="AA23" s="701">
        <f t="shared" si="10"/>
        <v>1186127.56</v>
      </c>
      <c r="AB23" s="690">
        <f t="shared" si="11"/>
        <v>2306433.5399999996</v>
      </c>
      <c r="AC23" s="713">
        <f t="shared" si="12"/>
        <v>6746066.3700000001</v>
      </c>
      <c r="AD23" s="712">
        <f t="shared" si="13"/>
        <v>5850512.5199999996</v>
      </c>
      <c r="AE23" s="710">
        <f t="shared" si="14"/>
        <v>895553.85000000056</v>
      </c>
      <c r="AF23" s="712">
        <f>'14 92'!AF23+'Total Fac Banpho'!AF23</f>
        <v>1096814.7</v>
      </c>
      <c r="AG23" s="712">
        <f>'14 92'!AG23+'Total Fac Banpho'!AG23</f>
        <v>0</v>
      </c>
      <c r="AH23" s="710">
        <f t="shared" si="15"/>
        <v>1096814.7</v>
      </c>
      <c r="AI23" s="712">
        <f>'14 92'!AI23+'Total Fac Banpho'!AI23</f>
        <v>1146383.7</v>
      </c>
      <c r="AJ23" s="712">
        <f>'14 92'!AJ23+'Total Fac Banpho'!AJ23</f>
        <v>0</v>
      </c>
      <c r="AK23" s="710">
        <f t="shared" si="16"/>
        <v>1146383.7</v>
      </c>
      <c r="AL23" s="712">
        <f>'14 92'!AL23+'Total Fac Banpho'!AL23</f>
        <v>1066952.7</v>
      </c>
      <c r="AM23" s="712">
        <f>'14 92'!AM23+'Total Fac Banpho'!AM23</f>
        <v>0</v>
      </c>
      <c r="AN23" s="709">
        <f t="shared" si="17"/>
        <v>1066952.7</v>
      </c>
      <c r="AO23" s="688">
        <f t="shared" si="18"/>
        <v>3310151.0999999996</v>
      </c>
      <c r="AP23" s="689">
        <f t="shared" si="18"/>
        <v>0</v>
      </c>
      <c r="AQ23" s="690">
        <f t="shared" si="19"/>
        <v>3310151.0999999996</v>
      </c>
      <c r="AR23" s="713">
        <f>'14 92'!AR23+'Total Fac Banpho'!AR23</f>
        <v>2015454.6999999997</v>
      </c>
      <c r="AS23" s="712">
        <f>'14 92'!AS23+'Total Fac Banpho'!AS23</f>
        <v>0</v>
      </c>
      <c r="AT23" s="710">
        <f t="shared" si="20"/>
        <v>2015454.6999999997</v>
      </c>
      <c r="AU23" s="712">
        <f>'14 92'!AU23+'Total Fac Banpho'!AU23</f>
        <v>2114732.6999999997</v>
      </c>
      <c r="AV23" s="712">
        <f>'14 92'!AV23+'Total Fac Banpho'!AV23</f>
        <v>0</v>
      </c>
      <c r="AW23" s="710">
        <f t="shared" si="21"/>
        <v>2114732.6999999997</v>
      </c>
      <c r="AX23" s="712">
        <f>'14 92'!AX23+'Total Fac Banpho'!AX23</f>
        <v>1993145.6999999997</v>
      </c>
      <c r="AY23" s="712">
        <f>'14 92'!AY23+'Total Fac Banpho'!AY23</f>
        <v>0</v>
      </c>
      <c r="AZ23" s="710">
        <f t="shared" si="22"/>
        <v>1993145.6999999997</v>
      </c>
      <c r="BA23" s="688">
        <f t="shared" si="23"/>
        <v>6123333.0999999996</v>
      </c>
      <c r="BB23" s="701">
        <f t="shared" si="23"/>
        <v>0</v>
      </c>
      <c r="BC23" s="706">
        <f t="shared" si="24"/>
        <v>6123333.0999999996</v>
      </c>
      <c r="BD23" s="717">
        <f t="shared" si="0"/>
        <v>9433484.1999999974</v>
      </c>
      <c r="BE23" s="712">
        <f t="shared" si="1"/>
        <v>0</v>
      </c>
      <c r="BF23" s="716">
        <f t="shared" si="25"/>
        <v>9433484.1999999974</v>
      </c>
      <c r="BG23" s="717">
        <f t="shared" si="26"/>
        <v>16179550.569999997</v>
      </c>
      <c r="BH23" s="712">
        <f t="shared" si="27"/>
        <v>5850512.5199999996</v>
      </c>
      <c r="BI23" s="716">
        <f t="shared" si="28"/>
        <v>10329038.049999997</v>
      </c>
      <c r="BJ23" s="541"/>
      <c r="BK23" s="380"/>
      <c r="BL23" s="380"/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</row>
    <row r="24" spans="1:79" s="383" customFormat="1" ht="33" customHeight="1">
      <c r="A24" s="388">
        <f t="shared" si="29"/>
        <v>18</v>
      </c>
      <c r="B24" s="384">
        <v>51401</v>
      </c>
      <c r="C24" s="536" t="s">
        <v>14</v>
      </c>
      <c r="D24" s="698" t="s">
        <v>268</v>
      </c>
      <c r="E24" s="713">
        <f>'14 92'!E24+'Total Fac Banpho'!E24</f>
        <v>7275</v>
      </c>
      <c r="F24" s="712">
        <f>'14 92'!F24+'Total Fac Banpho'!F24</f>
        <v>6766.73</v>
      </c>
      <c r="G24" s="710">
        <f t="shared" si="2"/>
        <v>508.27000000000044</v>
      </c>
      <c r="H24" s="712">
        <f>'14 92'!H24+'Total Fac Banpho'!H24</f>
        <v>7275</v>
      </c>
      <c r="I24" s="712">
        <f>'14 92'!I24+'Total Fac Banpho'!I24</f>
        <v>6766.73</v>
      </c>
      <c r="J24" s="709">
        <f t="shared" si="3"/>
        <v>508.27000000000044</v>
      </c>
      <c r="K24" s="712">
        <f>'14 92'!K24+'Total Fac Banpho'!K24</f>
        <v>7275</v>
      </c>
      <c r="L24" s="712">
        <f>'14 92'!L24+'Total Fac Banpho'!L24</f>
        <v>6766.73</v>
      </c>
      <c r="M24" s="714">
        <f t="shared" si="4"/>
        <v>508.27000000000044</v>
      </c>
      <c r="N24" s="688">
        <f t="shared" si="5"/>
        <v>21825</v>
      </c>
      <c r="O24" s="689">
        <f t="shared" si="5"/>
        <v>20300.189999999999</v>
      </c>
      <c r="P24" s="690">
        <f t="shared" si="6"/>
        <v>1524.8100000000013</v>
      </c>
      <c r="Q24" s="713">
        <f>'14 92'!Q24+'Total Fac Banpho'!Q24</f>
        <v>7275</v>
      </c>
      <c r="R24" s="712">
        <f>'14 92'!R24+'Total Fac Banpho'!R24</f>
        <v>6766.73</v>
      </c>
      <c r="S24" s="709">
        <f t="shared" si="7"/>
        <v>508.27000000000044</v>
      </c>
      <c r="T24" s="712">
        <f>'14 92'!T24+'Total Fac Banpho'!T24</f>
        <v>8942</v>
      </c>
      <c r="U24" s="712">
        <f>'14 92'!U24+'Total Fac Banpho'!U24</f>
        <v>0</v>
      </c>
      <c r="V24" s="709">
        <f t="shared" si="8"/>
        <v>8942</v>
      </c>
      <c r="W24" s="712">
        <f>'14 92'!W24+'Total Fac Banpho'!W24</f>
        <v>8942</v>
      </c>
      <c r="X24" s="712">
        <f>'14 92'!X24+'Total Fac Banpho'!X24</f>
        <v>0</v>
      </c>
      <c r="Y24" s="714">
        <f t="shared" si="9"/>
        <v>8942</v>
      </c>
      <c r="Z24" s="688">
        <f t="shared" si="10"/>
        <v>25159</v>
      </c>
      <c r="AA24" s="701">
        <f t="shared" si="10"/>
        <v>6766.73</v>
      </c>
      <c r="AB24" s="690">
        <f t="shared" si="11"/>
        <v>18392.27</v>
      </c>
      <c r="AC24" s="713">
        <f t="shared" si="12"/>
        <v>46984</v>
      </c>
      <c r="AD24" s="712">
        <f t="shared" si="13"/>
        <v>27066.92</v>
      </c>
      <c r="AE24" s="710">
        <f t="shared" si="14"/>
        <v>19917.080000000002</v>
      </c>
      <c r="AF24" s="712">
        <f>'14 92'!AF24+'Total Fac Banpho'!AF24</f>
        <v>8942</v>
      </c>
      <c r="AG24" s="712">
        <f>'14 92'!AG24+'Total Fac Banpho'!AG24</f>
        <v>0</v>
      </c>
      <c r="AH24" s="710">
        <f t="shared" si="15"/>
        <v>8942</v>
      </c>
      <c r="AI24" s="712">
        <f>'14 92'!AI24+'Total Fac Banpho'!AI24</f>
        <v>8942</v>
      </c>
      <c r="AJ24" s="712">
        <f>'14 92'!AJ24+'Total Fac Banpho'!AJ24</f>
        <v>0</v>
      </c>
      <c r="AK24" s="710">
        <f t="shared" si="16"/>
        <v>8942</v>
      </c>
      <c r="AL24" s="712">
        <f>'14 92'!AL24+'Total Fac Banpho'!AL24</f>
        <v>8942</v>
      </c>
      <c r="AM24" s="712">
        <f>'14 92'!AM24+'Total Fac Banpho'!AM24</f>
        <v>0</v>
      </c>
      <c r="AN24" s="709">
        <f t="shared" si="17"/>
        <v>8942</v>
      </c>
      <c r="AO24" s="688">
        <f t="shared" si="18"/>
        <v>26826</v>
      </c>
      <c r="AP24" s="689">
        <f t="shared" si="18"/>
        <v>0</v>
      </c>
      <c r="AQ24" s="690">
        <f t="shared" si="19"/>
        <v>26826</v>
      </c>
      <c r="AR24" s="713">
        <f>'14 92'!AR24+'Total Fac Banpho'!AR24</f>
        <v>8942</v>
      </c>
      <c r="AS24" s="712">
        <f>'14 92'!AS24+'Total Fac Banpho'!AS24</f>
        <v>0</v>
      </c>
      <c r="AT24" s="710">
        <f t="shared" si="20"/>
        <v>8942</v>
      </c>
      <c r="AU24" s="712">
        <f>'14 92'!AU24+'Total Fac Banpho'!AU24</f>
        <v>8942</v>
      </c>
      <c r="AV24" s="712">
        <f>'14 92'!AV24+'Total Fac Banpho'!AV24</f>
        <v>0</v>
      </c>
      <c r="AW24" s="710">
        <f t="shared" si="21"/>
        <v>8942</v>
      </c>
      <c r="AX24" s="712">
        <f>'14 92'!AX24+'Total Fac Banpho'!AX24</f>
        <v>8942</v>
      </c>
      <c r="AY24" s="712">
        <f>'14 92'!AY24+'Total Fac Banpho'!AY24</f>
        <v>0</v>
      </c>
      <c r="AZ24" s="710">
        <f t="shared" si="22"/>
        <v>8942</v>
      </c>
      <c r="BA24" s="688">
        <f t="shared" si="23"/>
        <v>26826</v>
      </c>
      <c r="BB24" s="701">
        <f t="shared" si="23"/>
        <v>0</v>
      </c>
      <c r="BC24" s="706">
        <f t="shared" si="24"/>
        <v>26826</v>
      </c>
      <c r="BD24" s="717">
        <f t="shared" si="0"/>
        <v>53652</v>
      </c>
      <c r="BE24" s="712">
        <f t="shared" si="1"/>
        <v>0</v>
      </c>
      <c r="BF24" s="716">
        <f t="shared" si="25"/>
        <v>53652</v>
      </c>
      <c r="BG24" s="717">
        <f t="shared" si="26"/>
        <v>100636</v>
      </c>
      <c r="BH24" s="712">
        <f t="shared" si="27"/>
        <v>27066.92</v>
      </c>
      <c r="BI24" s="716">
        <f t="shared" si="28"/>
        <v>73569.08</v>
      </c>
      <c r="BJ24" s="541"/>
      <c r="BK24" s="380"/>
      <c r="BL24" s="380"/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</row>
    <row r="25" spans="1:79" s="383" customFormat="1" ht="33" customHeight="1">
      <c r="A25" s="388">
        <f t="shared" si="29"/>
        <v>19</v>
      </c>
      <c r="B25" s="384">
        <v>51402</v>
      </c>
      <c r="C25" s="536" t="s">
        <v>15</v>
      </c>
      <c r="D25" s="698" t="s">
        <v>269</v>
      </c>
      <c r="E25" s="713">
        <f>'14 92'!E25+'Total Fac Banpho'!E25</f>
        <v>20000</v>
      </c>
      <c r="F25" s="712">
        <f>'14 92'!F25+'Total Fac Banpho'!F25</f>
        <v>15863.17</v>
      </c>
      <c r="G25" s="710">
        <f t="shared" si="2"/>
        <v>4136.83</v>
      </c>
      <c r="H25" s="712">
        <f>'14 92'!H25+'Total Fac Banpho'!H25</f>
        <v>20000</v>
      </c>
      <c r="I25" s="712">
        <f>'14 92'!I25+'Total Fac Banpho'!I25</f>
        <v>13468.24</v>
      </c>
      <c r="J25" s="709">
        <f t="shared" si="3"/>
        <v>6531.76</v>
      </c>
      <c r="K25" s="712">
        <f>'14 92'!K25+'Total Fac Banpho'!K25</f>
        <v>20000</v>
      </c>
      <c r="L25" s="712">
        <f>'14 92'!L25+'Total Fac Banpho'!L25</f>
        <v>25846.16</v>
      </c>
      <c r="M25" s="714">
        <f t="shared" si="4"/>
        <v>-5846.16</v>
      </c>
      <c r="N25" s="688">
        <f t="shared" si="5"/>
        <v>60000</v>
      </c>
      <c r="O25" s="689">
        <f t="shared" si="5"/>
        <v>55177.57</v>
      </c>
      <c r="P25" s="690">
        <f t="shared" si="6"/>
        <v>4822.43</v>
      </c>
      <c r="Q25" s="713">
        <f>'14 92'!Q25+'Total Fac Banpho'!Q25</f>
        <v>20000</v>
      </c>
      <c r="R25" s="712">
        <f>'14 92'!R25+'Total Fac Banpho'!R25</f>
        <v>6318.5</v>
      </c>
      <c r="S25" s="709">
        <f t="shared" si="7"/>
        <v>13681.5</v>
      </c>
      <c r="T25" s="712">
        <f>'14 92'!T25+'Total Fac Banpho'!T25</f>
        <v>20000</v>
      </c>
      <c r="U25" s="712">
        <f>'14 92'!U25+'Total Fac Banpho'!U25</f>
        <v>0</v>
      </c>
      <c r="V25" s="709">
        <f t="shared" si="8"/>
        <v>20000</v>
      </c>
      <c r="W25" s="712">
        <f>'14 92'!W25+'Total Fac Banpho'!W25</f>
        <v>20000</v>
      </c>
      <c r="X25" s="712">
        <f>'14 92'!X25+'Total Fac Banpho'!X25</f>
        <v>0</v>
      </c>
      <c r="Y25" s="714">
        <f t="shared" si="9"/>
        <v>20000</v>
      </c>
      <c r="Z25" s="688">
        <f t="shared" si="10"/>
        <v>60000</v>
      </c>
      <c r="AA25" s="701">
        <f t="shared" si="10"/>
        <v>6318.5</v>
      </c>
      <c r="AB25" s="690">
        <f t="shared" si="11"/>
        <v>53681.5</v>
      </c>
      <c r="AC25" s="713">
        <f t="shared" si="12"/>
        <v>120000</v>
      </c>
      <c r="AD25" s="712">
        <f t="shared" si="13"/>
        <v>61496.07</v>
      </c>
      <c r="AE25" s="710">
        <f t="shared" si="14"/>
        <v>58503.93</v>
      </c>
      <c r="AF25" s="712">
        <f>'14 92'!AF25+'Total Fac Banpho'!AF25</f>
        <v>20000</v>
      </c>
      <c r="AG25" s="712">
        <f>'14 92'!AG25+'Total Fac Banpho'!AG25</f>
        <v>0</v>
      </c>
      <c r="AH25" s="710">
        <f t="shared" si="15"/>
        <v>20000</v>
      </c>
      <c r="AI25" s="712">
        <f>'14 92'!AI25+'Total Fac Banpho'!AI25</f>
        <v>20000</v>
      </c>
      <c r="AJ25" s="712">
        <f>'14 92'!AJ25+'Total Fac Banpho'!AJ25</f>
        <v>0</v>
      </c>
      <c r="AK25" s="710">
        <f t="shared" si="16"/>
        <v>20000</v>
      </c>
      <c r="AL25" s="712">
        <f>'14 92'!AL25+'Total Fac Banpho'!AL25</f>
        <v>20000</v>
      </c>
      <c r="AM25" s="712">
        <f>'14 92'!AM25+'Total Fac Banpho'!AM25</f>
        <v>0</v>
      </c>
      <c r="AN25" s="709">
        <f t="shared" si="17"/>
        <v>20000</v>
      </c>
      <c r="AO25" s="688">
        <f t="shared" si="18"/>
        <v>60000</v>
      </c>
      <c r="AP25" s="689">
        <f t="shared" si="18"/>
        <v>0</v>
      </c>
      <c r="AQ25" s="690">
        <f t="shared" si="19"/>
        <v>60000</v>
      </c>
      <c r="AR25" s="713">
        <f>'14 92'!AR25+'Total Fac Banpho'!AR25</f>
        <v>20000</v>
      </c>
      <c r="AS25" s="712">
        <f>'14 92'!AS25+'Total Fac Banpho'!AS25</f>
        <v>0</v>
      </c>
      <c r="AT25" s="710">
        <f t="shared" si="20"/>
        <v>20000</v>
      </c>
      <c r="AU25" s="712">
        <f>'14 92'!AU25+'Total Fac Banpho'!AU25</f>
        <v>20000</v>
      </c>
      <c r="AV25" s="712">
        <f>'14 92'!AV25+'Total Fac Banpho'!AV25</f>
        <v>0</v>
      </c>
      <c r="AW25" s="710">
        <f t="shared" si="21"/>
        <v>20000</v>
      </c>
      <c r="AX25" s="712">
        <f>'14 92'!AX25+'Total Fac Banpho'!AX25</f>
        <v>20000</v>
      </c>
      <c r="AY25" s="712">
        <f>'14 92'!AY25+'Total Fac Banpho'!AY25</f>
        <v>0</v>
      </c>
      <c r="AZ25" s="710">
        <f t="shared" si="22"/>
        <v>20000</v>
      </c>
      <c r="BA25" s="688">
        <f t="shared" si="23"/>
        <v>60000</v>
      </c>
      <c r="BB25" s="701">
        <f t="shared" si="23"/>
        <v>0</v>
      </c>
      <c r="BC25" s="706">
        <f t="shared" si="24"/>
        <v>60000</v>
      </c>
      <c r="BD25" s="717">
        <f t="shared" si="0"/>
        <v>120000</v>
      </c>
      <c r="BE25" s="712">
        <f t="shared" si="1"/>
        <v>0</v>
      </c>
      <c r="BF25" s="716">
        <f t="shared" si="25"/>
        <v>120000</v>
      </c>
      <c r="BG25" s="717">
        <f t="shared" si="26"/>
        <v>240000</v>
      </c>
      <c r="BH25" s="712">
        <f t="shared" si="27"/>
        <v>61496.07</v>
      </c>
      <c r="BI25" s="716">
        <f t="shared" si="28"/>
        <v>178503.93</v>
      </c>
      <c r="BJ25" s="541"/>
      <c r="BK25" s="380"/>
      <c r="BL25" s="380"/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</row>
    <row r="26" spans="1:79" s="383" customFormat="1" ht="33" customHeight="1">
      <c r="A26" s="388">
        <f t="shared" si="29"/>
        <v>20</v>
      </c>
      <c r="B26" s="384">
        <v>51403</v>
      </c>
      <c r="C26" s="536" t="s">
        <v>16</v>
      </c>
      <c r="D26" s="698" t="s">
        <v>270</v>
      </c>
      <c r="E26" s="713">
        <f>'14 92'!E26+'Total Fac Banpho'!E26</f>
        <v>0</v>
      </c>
      <c r="F26" s="712">
        <f>'14 92'!F26+'Total Fac Banpho'!F26</f>
        <v>3100</v>
      </c>
      <c r="G26" s="710">
        <f t="shared" si="2"/>
        <v>-3100</v>
      </c>
      <c r="H26" s="712">
        <f>'14 92'!H26+'Total Fac Banpho'!H26</f>
        <v>18000</v>
      </c>
      <c r="I26" s="712">
        <f>'14 92'!I26+'Total Fac Banpho'!I26</f>
        <v>0</v>
      </c>
      <c r="J26" s="709">
        <f t="shared" si="3"/>
        <v>18000</v>
      </c>
      <c r="K26" s="712">
        <f>'14 92'!K26+'Total Fac Banpho'!K26</f>
        <v>0</v>
      </c>
      <c r="L26" s="712">
        <f>'14 92'!L26+'Total Fac Banpho'!L26</f>
        <v>31924</v>
      </c>
      <c r="M26" s="714">
        <f t="shared" si="4"/>
        <v>-31924</v>
      </c>
      <c r="N26" s="688">
        <f t="shared" si="5"/>
        <v>18000</v>
      </c>
      <c r="O26" s="689">
        <f t="shared" si="5"/>
        <v>35024</v>
      </c>
      <c r="P26" s="690">
        <f t="shared" si="6"/>
        <v>-17024</v>
      </c>
      <c r="Q26" s="713">
        <f>'14 92'!Q26+'Total Fac Banpho'!Q26</f>
        <v>18000</v>
      </c>
      <c r="R26" s="712">
        <f>'14 92'!R26+'Total Fac Banpho'!R26</f>
        <v>0</v>
      </c>
      <c r="S26" s="709">
        <f t="shared" si="7"/>
        <v>18000</v>
      </c>
      <c r="T26" s="712">
        <f>'14 92'!T26+'Total Fac Banpho'!T26</f>
        <v>0</v>
      </c>
      <c r="U26" s="712">
        <f>'14 92'!U26+'Total Fac Banpho'!U26</f>
        <v>0</v>
      </c>
      <c r="V26" s="709">
        <f t="shared" si="8"/>
        <v>0</v>
      </c>
      <c r="W26" s="712">
        <f>'14 92'!W26+'Total Fac Banpho'!W26</f>
        <v>18000</v>
      </c>
      <c r="X26" s="712">
        <f>'14 92'!X26+'Total Fac Banpho'!X26</f>
        <v>0</v>
      </c>
      <c r="Y26" s="714">
        <f t="shared" si="9"/>
        <v>18000</v>
      </c>
      <c r="Z26" s="688">
        <f t="shared" si="10"/>
        <v>36000</v>
      </c>
      <c r="AA26" s="701">
        <f t="shared" si="10"/>
        <v>0</v>
      </c>
      <c r="AB26" s="690">
        <f t="shared" si="11"/>
        <v>36000</v>
      </c>
      <c r="AC26" s="713">
        <f t="shared" si="12"/>
        <v>54000</v>
      </c>
      <c r="AD26" s="712">
        <f t="shared" si="13"/>
        <v>35024</v>
      </c>
      <c r="AE26" s="710">
        <f t="shared" si="14"/>
        <v>18976</v>
      </c>
      <c r="AF26" s="712">
        <f>'14 92'!AF26+'Total Fac Banpho'!AF26</f>
        <v>0</v>
      </c>
      <c r="AG26" s="712">
        <f>'14 92'!AG26+'Total Fac Banpho'!AG26</f>
        <v>0</v>
      </c>
      <c r="AH26" s="710">
        <f t="shared" si="15"/>
        <v>0</v>
      </c>
      <c r="AI26" s="712">
        <f>'14 92'!AI26+'Total Fac Banpho'!AI26</f>
        <v>18000</v>
      </c>
      <c r="AJ26" s="712">
        <f>'14 92'!AJ26+'Total Fac Banpho'!AJ26</f>
        <v>0</v>
      </c>
      <c r="AK26" s="710">
        <f t="shared" si="16"/>
        <v>18000</v>
      </c>
      <c r="AL26" s="712">
        <f>'14 92'!AL26+'Total Fac Banpho'!AL26</f>
        <v>0</v>
      </c>
      <c r="AM26" s="712">
        <f>'14 92'!AM26+'Total Fac Banpho'!AM26</f>
        <v>0</v>
      </c>
      <c r="AN26" s="709">
        <f t="shared" si="17"/>
        <v>0</v>
      </c>
      <c r="AO26" s="688">
        <f t="shared" si="18"/>
        <v>18000</v>
      </c>
      <c r="AP26" s="689">
        <f t="shared" si="18"/>
        <v>0</v>
      </c>
      <c r="AQ26" s="690">
        <f t="shared" si="19"/>
        <v>18000</v>
      </c>
      <c r="AR26" s="713">
        <f>'14 92'!AR26+'Total Fac Banpho'!AR26</f>
        <v>18000</v>
      </c>
      <c r="AS26" s="712">
        <f>'14 92'!AS26+'Total Fac Banpho'!AS26</f>
        <v>0</v>
      </c>
      <c r="AT26" s="710">
        <f t="shared" si="20"/>
        <v>18000</v>
      </c>
      <c r="AU26" s="712">
        <f>'14 92'!AU26+'Total Fac Banpho'!AU26</f>
        <v>0</v>
      </c>
      <c r="AV26" s="712">
        <f>'14 92'!AV26+'Total Fac Banpho'!AV26</f>
        <v>0</v>
      </c>
      <c r="AW26" s="710">
        <f t="shared" si="21"/>
        <v>0</v>
      </c>
      <c r="AX26" s="712">
        <f>'14 92'!AX26+'Total Fac Banpho'!AX26</f>
        <v>18000</v>
      </c>
      <c r="AY26" s="712">
        <f>'14 92'!AY26+'Total Fac Banpho'!AY26</f>
        <v>0</v>
      </c>
      <c r="AZ26" s="710">
        <f t="shared" si="22"/>
        <v>18000</v>
      </c>
      <c r="BA26" s="688">
        <f t="shared" si="23"/>
        <v>36000</v>
      </c>
      <c r="BB26" s="701">
        <f t="shared" si="23"/>
        <v>0</v>
      </c>
      <c r="BC26" s="706">
        <f t="shared" si="24"/>
        <v>36000</v>
      </c>
      <c r="BD26" s="717">
        <f t="shared" si="0"/>
        <v>54000</v>
      </c>
      <c r="BE26" s="712">
        <f t="shared" si="1"/>
        <v>0</v>
      </c>
      <c r="BF26" s="716">
        <f t="shared" si="25"/>
        <v>54000</v>
      </c>
      <c r="BG26" s="717">
        <f t="shared" si="26"/>
        <v>108000</v>
      </c>
      <c r="BH26" s="712">
        <f t="shared" si="27"/>
        <v>35024</v>
      </c>
      <c r="BI26" s="716">
        <f t="shared" si="28"/>
        <v>72976</v>
      </c>
      <c r="BJ26" s="541"/>
      <c r="BK26" s="380"/>
      <c r="BL26" s="380"/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</row>
    <row r="27" spans="1:79" s="383" customFormat="1" ht="33" customHeight="1">
      <c r="A27" s="388">
        <f t="shared" si="29"/>
        <v>21</v>
      </c>
      <c r="B27" s="384">
        <v>51404</v>
      </c>
      <c r="C27" s="536" t="s">
        <v>17</v>
      </c>
      <c r="D27" s="698" t="s">
        <v>271</v>
      </c>
      <c r="E27" s="713">
        <f>'14 92'!E27+'Total Fac Banpho'!E27</f>
        <v>0</v>
      </c>
      <c r="F27" s="712">
        <f>'14 92'!F27+'Total Fac Banpho'!F27</f>
        <v>0</v>
      </c>
      <c r="G27" s="710">
        <f t="shared" si="2"/>
        <v>0</v>
      </c>
      <c r="H27" s="712">
        <f>'14 92'!H27+'Total Fac Banpho'!H27</f>
        <v>0</v>
      </c>
      <c r="I27" s="712">
        <f>'14 92'!I27+'Total Fac Banpho'!I27</f>
        <v>0</v>
      </c>
      <c r="J27" s="709">
        <f t="shared" si="3"/>
        <v>0</v>
      </c>
      <c r="K27" s="712">
        <f>'14 92'!K27+'Total Fac Banpho'!K27</f>
        <v>1050</v>
      </c>
      <c r="L27" s="712">
        <f>'14 92'!L27+'Total Fac Banpho'!L27</f>
        <v>0</v>
      </c>
      <c r="M27" s="714">
        <f t="shared" si="4"/>
        <v>1050</v>
      </c>
      <c r="N27" s="688">
        <f t="shared" si="5"/>
        <v>1050</v>
      </c>
      <c r="O27" s="689">
        <f t="shared" si="5"/>
        <v>0</v>
      </c>
      <c r="P27" s="690">
        <f t="shared" si="6"/>
        <v>1050</v>
      </c>
      <c r="Q27" s="713">
        <f>'14 92'!Q27+'Total Fac Banpho'!Q27</f>
        <v>0</v>
      </c>
      <c r="R27" s="712">
        <f>'14 92'!R27+'Total Fac Banpho'!R27</f>
        <v>0</v>
      </c>
      <c r="S27" s="709">
        <f t="shared" si="7"/>
        <v>0</v>
      </c>
      <c r="T27" s="712">
        <f>'14 92'!T27+'Total Fac Banpho'!T27</f>
        <v>10000</v>
      </c>
      <c r="U27" s="712">
        <f>'14 92'!U27+'Total Fac Banpho'!U27</f>
        <v>0</v>
      </c>
      <c r="V27" s="709">
        <f t="shared" si="8"/>
        <v>10000</v>
      </c>
      <c r="W27" s="712">
        <f>'14 92'!W27+'Total Fac Banpho'!W27</f>
        <v>0</v>
      </c>
      <c r="X27" s="712">
        <f>'14 92'!X27+'Total Fac Banpho'!X27</f>
        <v>0</v>
      </c>
      <c r="Y27" s="714">
        <f t="shared" si="9"/>
        <v>0</v>
      </c>
      <c r="Z27" s="688">
        <f t="shared" si="10"/>
        <v>10000</v>
      </c>
      <c r="AA27" s="701">
        <f t="shared" si="10"/>
        <v>0</v>
      </c>
      <c r="AB27" s="690">
        <f t="shared" si="11"/>
        <v>10000</v>
      </c>
      <c r="AC27" s="713">
        <f t="shared" si="12"/>
        <v>11050</v>
      </c>
      <c r="AD27" s="712">
        <f t="shared" si="13"/>
        <v>0</v>
      </c>
      <c r="AE27" s="710">
        <f t="shared" si="14"/>
        <v>11050</v>
      </c>
      <c r="AF27" s="712">
        <f>'14 92'!AF27+'Total Fac Banpho'!AF27</f>
        <v>11900</v>
      </c>
      <c r="AG27" s="712">
        <f>'14 92'!AG27+'Total Fac Banpho'!AG27</f>
        <v>0</v>
      </c>
      <c r="AH27" s="710">
        <f t="shared" si="15"/>
        <v>11900</v>
      </c>
      <c r="AI27" s="712">
        <f>'14 92'!AI27+'Total Fac Banpho'!AI27</f>
        <v>0</v>
      </c>
      <c r="AJ27" s="712">
        <f>'14 92'!AJ27+'Total Fac Banpho'!AJ27</f>
        <v>0</v>
      </c>
      <c r="AK27" s="710">
        <f t="shared" si="16"/>
        <v>0</v>
      </c>
      <c r="AL27" s="712">
        <f>'14 92'!AL27+'Total Fac Banpho'!AL27</f>
        <v>11744</v>
      </c>
      <c r="AM27" s="712">
        <f>'14 92'!AM27+'Total Fac Banpho'!AM27</f>
        <v>0</v>
      </c>
      <c r="AN27" s="709">
        <f t="shared" si="17"/>
        <v>11744</v>
      </c>
      <c r="AO27" s="688">
        <f t="shared" si="18"/>
        <v>23644</v>
      </c>
      <c r="AP27" s="689">
        <f t="shared" si="18"/>
        <v>0</v>
      </c>
      <c r="AQ27" s="690">
        <f t="shared" si="19"/>
        <v>23644</v>
      </c>
      <c r="AR27" s="713">
        <f>'14 92'!AR27+'Total Fac Banpho'!AR27</f>
        <v>0</v>
      </c>
      <c r="AS27" s="712">
        <f>'14 92'!AS27+'Total Fac Banpho'!AS27</f>
        <v>0</v>
      </c>
      <c r="AT27" s="710">
        <f t="shared" si="20"/>
        <v>0</v>
      </c>
      <c r="AU27" s="712">
        <f>'14 92'!AU27+'Total Fac Banpho'!AU27</f>
        <v>0</v>
      </c>
      <c r="AV27" s="712">
        <f>'14 92'!AV27+'Total Fac Banpho'!AV27</f>
        <v>0</v>
      </c>
      <c r="AW27" s="710">
        <f t="shared" si="21"/>
        <v>0</v>
      </c>
      <c r="AX27" s="712">
        <f>'14 92'!AX27+'Total Fac Banpho'!AX27</f>
        <v>0</v>
      </c>
      <c r="AY27" s="712">
        <f>'14 92'!AY27+'Total Fac Banpho'!AY27</f>
        <v>0</v>
      </c>
      <c r="AZ27" s="710">
        <f t="shared" si="22"/>
        <v>0</v>
      </c>
      <c r="BA27" s="688">
        <f t="shared" si="23"/>
        <v>0</v>
      </c>
      <c r="BB27" s="701">
        <f t="shared" si="23"/>
        <v>0</v>
      </c>
      <c r="BC27" s="706">
        <f t="shared" si="24"/>
        <v>0</v>
      </c>
      <c r="BD27" s="717">
        <f t="shared" si="0"/>
        <v>23644</v>
      </c>
      <c r="BE27" s="712">
        <f t="shared" si="1"/>
        <v>0</v>
      </c>
      <c r="BF27" s="716">
        <f t="shared" si="25"/>
        <v>23644</v>
      </c>
      <c r="BG27" s="717">
        <f t="shared" si="26"/>
        <v>34694</v>
      </c>
      <c r="BH27" s="712">
        <f t="shared" si="27"/>
        <v>0</v>
      </c>
      <c r="BI27" s="716">
        <f t="shared" si="28"/>
        <v>34694</v>
      </c>
      <c r="BJ27" s="541"/>
      <c r="BK27" s="380"/>
      <c r="BL27" s="380"/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</row>
    <row r="28" spans="1:79" s="383" customFormat="1" ht="33" customHeight="1">
      <c r="A28" s="388">
        <f t="shared" si="29"/>
        <v>22</v>
      </c>
      <c r="B28" s="384">
        <v>51405</v>
      </c>
      <c r="C28" s="536" t="s">
        <v>18</v>
      </c>
      <c r="D28" s="698" t="s">
        <v>272</v>
      </c>
      <c r="E28" s="713">
        <f>'14 92'!E28+'Total Fac Banpho'!E28</f>
        <v>177260</v>
      </c>
      <c r="F28" s="712">
        <f>'14 92'!F28+'Total Fac Banpho'!F28</f>
        <v>186007.5</v>
      </c>
      <c r="G28" s="710">
        <f t="shared" si="2"/>
        <v>-8747.5</v>
      </c>
      <c r="H28" s="712">
        <f>'14 92'!H28+'Total Fac Banpho'!H28</f>
        <v>175000</v>
      </c>
      <c r="I28" s="712">
        <f>'14 92'!I28+'Total Fac Banpho'!I28</f>
        <v>175000</v>
      </c>
      <c r="J28" s="709">
        <f t="shared" si="3"/>
        <v>0</v>
      </c>
      <c r="K28" s="712">
        <f>'14 92'!K28+'Total Fac Banpho'!K28</f>
        <v>177260</v>
      </c>
      <c r="L28" s="712">
        <f>'14 92'!L28+'Total Fac Banpho'!L28</f>
        <v>175000</v>
      </c>
      <c r="M28" s="714">
        <f t="shared" si="4"/>
        <v>2260</v>
      </c>
      <c r="N28" s="688">
        <f t="shared" si="5"/>
        <v>529520</v>
      </c>
      <c r="O28" s="689">
        <f t="shared" si="5"/>
        <v>536007.5</v>
      </c>
      <c r="P28" s="690">
        <f t="shared" si="6"/>
        <v>-6487.5</v>
      </c>
      <c r="Q28" s="713">
        <f>'14 92'!Q28+'Total Fac Banpho'!Q28</f>
        <v>175000</v>
      </c>
      <c r="R28" s="712">
        <f>'14 92'!R28+'Total Fac Banpho'!R28</f>
        <v>175000</v>
      </c>
      <c r="S28" s="709">
        <f t="shared" si="7"/>
        <v>0</v>
      </c>
      <c r="T28" s="712">
        <f>'14 92'!T28+'Total Fac Banpho'!T28</f>
        <v>175000</v>
      </c>
      <c r="U28" s="712">
        <f>'14 92'!U28+'Total Fac Banpho'!U28</f>
        <v>0</v>
      </c>
      <c r="V28" s="709">
        <f t="shared" si="8"/>
        <v>175000</v>
      </c>
      <c r="W28" s="712">
        <f>'14 92'!W28+'Total Fac Banpho'!W28</f>
        <v>175000</v>
      </c>
      <c r="X28" s="712">
        <f>'14 92'!X28+'Total Fac Banpho'!X28</f>
        <v>0</v>
      </c>
      <c r="Y28" s="714">
        <f t="shared" si="9"/>
        <v>175000</v>
      </c>
      <c r="Z28" s="688">
        <f t="shared" si="10"/>
        <v>525000</v>
      </c>
      <c r="AA28" s="701">
        <f t="shared" si="10"/>
        <v>175000</v>
      </c>
      <c r="AB28" s="690">
        <f t="shared" si="11"/>
        <v>350000</v>
      </c>
      <c r="AC28" s="713">
        <f t="shared" si="12"/>
        <v>1054520</v>
      </c>
      <c r="AD28" s="712">
        <f t="shared" si="13"/>
        <v>711007.5</v>
      </c>
      <c r="AE28" s="710">
        <f t="shared" si="14"/>
        <v>343512.5</v>
      </c>
      <c r="AF28" s="712">
        <f>'14 92'!AF28+'Total Fac Banpho'!AF28</f>
        <v>177260</v>
      </c>
      <c r="AG28" s="712">
        <f>'14 92'!AG28+'Total Fac Banpho'!AG28</f>
        <v>0</v>
      </c>
      <c r="AH28" s="710">
        <f t="shared" si="15"/>
        <v>177260</v>
      </c>
      <c r="AI28" s="712">
        <f>'14 92'!AI28+'Total Fac Banpho'!AI28</f>
        <v>175000</v>
      </c>
      <c r="AJ28" s="712">
        <f>'14 92'!AJ28+'Total Fac Banpho'!AJ28</f>
        <v>0</v>
      </c>
      <c r="AK28" s="710">
        <f t="shared" si="16"/>
        <v>175000</v>
      </c>
      <c r="AL28" s="712">
        <f>'14 92'!AL28+'Total Fac Banpho'!AL28</f>
        <v>177260</v>
      </c>
      <c r="AM28" s="712">
        <f>'14 92'!AM28+'Total Fac Banpho'!AM28</f>
        <v>0</v>
      </c>
      <c r="AN28" s="709">
        <f t="shared" si="17"/>
        <v>177260</v>
      </c>
      <c r="AO28" s="688">
        <f t="shared" si="18"/>
        <v>529520</v>
      </c>
      <c r="AP28" s="689">
        <f t="shared" si="18"/>
        <v>0</v>
      </c>
      <c r="AQ28" s="690">
        <f t="shared" si="19"/>
        <v>529520</v>
      </c>
      <c r="AR28" s="713">
        <f>'14 92'!AR28+'Total Fac Banpho'!AR28</f>
        <v>207147.5</v>
      </c>
      <c r="AS28" s="712">
        <f>'14 92'!AS28+'Total Fac Banpho'!AS28</f>
        <v>0</v>
      </c>
      <c r="AT28" s="710">
        <f t="shared" si="20"/>
        <v>207147.5</v>
      </c>
      <c r="AU28" s="712">
        <f>'14 92'!AU28+'Total Fac Banpho'!AU28</f>
        <v>180000</v>
      </c>
      <c r="AV28" s="712">
        <f>'14 92'!AV28+'Total Fac Banpho'!AV28</f>
        <v>0</v>
      </c>
      <c r="AW28" s="710">
        <f t="shared" si="21"/>
        <v>180000</v>
      </c>
      <c r="AX28" s="712">
        <f>'14 92'!AX28+'Total Fac Banpho'!AX28</f>
        <v>177260</v>
      </c>
      <c r="AY28" s="712">
        <f>'14 92'!AY28+'Total Fac Banpho'!AY28</f>
        <v>0</v>
      </c>
      <c r="AZ28" s="710">
        <f t="shared" si="22"/>
        <v>177260</v>
      </c>
      <c r="BA28" s="688">
        <f t="shared" si="23"/>
        <v>564407.5</v>
      </c>
      <c r="BB28" s="701">
        <f t="shared" si="23"/>
        <v>0</v>
      </c>
      <c r="BC28" s="706">
        <f t="shared" si="24"/>
        <v>564407.5</v>
      </c>
      <c r="BD28" s="717">
        <f t="shared" si="0"/>
        <v>1093927.5</v>
      </c>
      <c r="BE28" s="712">
        <f t="shared" si="1"/>
        <v>0</v>
      </c>
      <c r="BF28" s="716">
        <f t="shared" si="25"/>
        <v>1093927.5</v>
      </c>
      <c r="BG28" s="717">
        <f t="shared" si="26"/>
        <v>2148447.5</v>
      </c>
      <c r="BH28" s="712">
        <f t="shared" si="27"/>
        <v>711007.5</v>
      </c>
      <c r="BI28" s="716">
        <f t="shared" si="28"/>
        <v>1437440</v>
      </c>
      <c r="BJ28" s="541"/>
      <c r="BK28" s="380"/>
      <c r="BL28" s="380"/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</row>
    <row r="29" spans="1:79" s="383" customFormat="1" ht="33" customHeight="1">
      <c r="A29" s="388">
        <f t="shared" si="29"/>
        <v>23</v>
      </c>
      <c r="B29" s="384">
        <v>51406</v>
      </c>
      <c r="C29" s="536" t="s">
        <v>19</v>
      </c>
      <c r="D29" s="698" t="s">
        <v>273</v>
      </c>
      <c r="E29" s="713">
        <f>'14 92'!E29+'Total Fac Banpho'!E29</f>
        <v>0</v>
      </c>
      <c r="F29" s="712">
        <f>'14 92'!F29+'Total Fac Banpho'!F29</f>
        <v>0</v>
      </c>
      <c r="G29" s="710">
        <f t="shared" si="2"/>
        <v>0</v>
      </c>
      <c r="H29" s="712">
        <f>'14 92'!H29+'Total Fac Banpho'!H29</f>
        <v>0</v>
      </c>
      <c r="I29" s="712">
        <f>'14 92'!I29+'Total Fac Banpho'!I29</f>
        <v>0</v>
      </c>
      <c r="J29" s="709">
        <f t="shared" si="3"/>
        <v>0</v>
      </c>
      <c r="K29" s="712">
        <f>'14 92'!K29+'Total Fac Banpho'!K29</f>
        <v>0</v>
      </c>
      <c r="L29" s="712">
        <f>'14 92'!L29+'Total Fac Banpho'!L29</f>
        <v>0</v>
      </c>
      <c r="M29" s="714">
        <f t="shared" si="4"/>
        <v>0</v>
      </c>
      <c r="N29" s="688">
        <f t="shared" si="5"/>
        <v>0</v>
      </c>
      <c r="O29" s="689">
        <f t="shared" si="5"/>
        <v>0</v>
      </c>
      <c r="P29" s="690">
        <f t="shared" si="6"/>
        <v>0</v>
      </c>
      <c r="Q29" s="713">
        <f>'14 92'!Q29+'Total Fac Banpho'!Q29</f>
        <v>0</v>
      </c>
      <c r="R29" s="712">
        <f>'14 92'!R29+'Total Fac Banpho'!R29</f>
        <v>0</v>
      </c>
      <c r="S29" s="709">
        <f t="shared" si="7"/>
        <v>0</v>
      </c>
      <c r="T29" s="712">
        <f>'14 92'!T29+'Total Fac Banpho'!T29</f>
        <v>0</v>
      </c>
      <c r="U29" s="712">
        <f>'14 92'!U29+'Total Fac Banpho'!U29</f>
        <v>0</v>
      </c>
      <c r="V29" s="709">
        <f t="shared" si="8"/>
        <v>0</v>
      </c>
      <c r="W29" s="712">
        <f>'14 92'!W29+'Total Fac Banpho'!W29</f>
        <v>0</v>
      </c>
      <c r="X29" s="712">
        <f>'14 92'!X29+'Total Fac Banpho'!X29</f>
        <v>0</v>
      </c>
      <c r="Y29" s="714">
        <f t="shared" si="9"/>
        <v>0</v>
      </c>
      <c r="Z29" s="688">
        <f t="shared" si="10"/>
        <v>0</v>
      </c>
      <c r="AA29" s="701">
        <f t="shared" si="10"/>
        <v>0</v>
      </c>
      <c r="AB29" s="690">
        <f t="shared" si="11"/>
        <v>0</v>
      </c>
      <c r="AC29" s="713">
        <f t="shared" si="12"/>
        <v>0</v>
      </c>
      <c r="AD29" s="712">
        <f t="shared" si="13"/>
        <v>0</v>
      </c>
      <c r="AE29" s="710">
        <f t="shared" si="14"/>
        <v>0</v>
      </c>
      <c r="AF29" s="712">
        <f>'14 92'!AF29+'Total Fac Banpho'!AF29</f>
        <v>0</v>
      </c>
      <c r="AG29" s="712">
        <f>'14 92'!AG29+'Total Fac Banpho'!AG29</f>
        <v>0</v>
      </c>
      <c r="AH29" s="710">
        <f t="shared" si="15"/>
        <v>0</v>
      </c>
      <c r="AI29" s="712">
        <f>'14 92'!AI29+'Total Fac Banpho'!AI29</f>
        <v>0</v>
      </c>
      <c r="AJ29" s="712">
        <f>'14 92'!AJ29+'Total Fac Banpho'!AJ29</f>
        <v>0</v>
      </c>
      <c r="AK29" s="710">
        <f t="shared" si="16"/>
        <v>0</v>
      </c>
      <c r="AL29" s="712">
        <f>'14 92'!AL29+'Total Fac Banpho'!AL29</f>
        <v>0</v>
      </c>
      <c r="AM29" s="712">
        <f>'14 92'!AM29+'Total Fac Banpho'!AM29</f>
        <v>0</v>
      </c>
      <c r="AN29" s="709">
        <f t="shared" si="17"/>
        <v>0</v>
      </c>
      <c r="AO29" s="688">
        <f t="shared" si="18"/>
        <v>0</v>
      </c>
      <c r="AP29" s="689">
        <f t="shared" si="18"/>
        <v>0</v>
      </c>
      <c r="AQ29" s="690">
        <f t="shared" si="19"/>
        <v>0</v>
      </c>
      <c r="AR29" s="713">
        <f>'14 92'!AR29+'Total Fac Banpho'!AR29</f>
        <v>0</v>
      </c>
      <c r="AS29" s="712">
        <f>'14 92'!AS29+'Total Fac Banpho'!AS29</f>
        <v>0</v>
      </c>
      <c r="AT29" s="710">
        <f t="shared" si="20"/>
        <v>0</v>
      </c>
      <c r="AU29" s="712">
        <f>'14 92'!AU29+'Total Fac Banpho'!AU29</f>
        <v>0</v>
      </c>
      <c r="AV29" s="712">
        <f>'14 92'!AV29+'Total Fac Banpho'!AV29</f>
        <v>0</v>
      </c>
      <c r="AW29" s="710">
        <f t="shared" si="21"/>
        <v>0</v>
      </c>
      <c r="AX29" s="712">
        <f>'14 92'!AX29+'Total Fac Banpho'!AX29</f>
        <v>0</v>
      </c>
      <c r="AY29" s="712">
        <f>'14 92'!AY29+'Total Fac Banpho'!AY29</f>
        <v>0</v>
      </c>
      <c r="AZ29" s="710">
        <f t="shared" si="22"/>
        <v>0</v>
      </c>
      <c r="BA29" s="688">
        <f t="shared" si="23"/>
        <v>0</v>
      </c>
      <c r="BB29" s="701">
        <f t="shared" si="23"/>
        <v>0</v>
      </c>
      <c r="BC29" s="706">
        <f t="shared" si="24"/>
        <v>0</v>
      </c>
      <c r="BD29" s="717">
        <f t="shared" si="0"/>
        <v>0</v>
      </c>
      <c r="BE29" s="712">
        <f t="shared" si="1"/>
        <v>0</v>
      </c>
      <c r="BF29" s="716">
        <f t="shared" si="25"/>
        <v>0</v>
      </c>
      <c r="BG29" s="717">
        <f t="shared" si="26"/>
        <v>0</v>
      </c>
      <c r="BH29" s="712">
        <f t="shared" si="27"/>
        <v>0</v>
      </c>
      <c r="BI29" s="716">
        <f t="shared" si="28"/>
        <v>0</v>
      </c>
      <c r="BJ29" s="541"/>
      <c r="BK29" s="380"/>
      <c r="BL29" s="380"/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</row>
    <row r="30" spans="1:79" s="383" customFormat="1" ht="33" customHeight="1">
      <c r="A30" s="388">
        <f t="shared" si="29"/>
        <v>24</v>
      </c>
      <c r="B30" s="384">
        <v>51407</v>
      </c>
      <c r="C30" s="536" t="s">
        <v>20</v>
      </c>
      <c r="D30" s="698" t="s">
        <v>274</v>
      </c>
      <c r="E30" s="713">
        <f>'14 92'!E30+'Total Fac Banpho'!E30</f>
        <v>0</v>
      </c>
      <c r="F30" s="712">
        <f>'14 92'!F30+'Total Fac Banpho'!F30</f>
        <v>0</v>
      </c>
      <c r="G30" s="710">
        <f t="shared" si="2"/>
        <v>0</v>
      </c>
      <c r="H30" s="712">
        <f>'14 92'!H30+'Total Fac Banpho'!H30</f>
        <v>0</v>
      </c>
      <c r="I30" s="712">
        <f>'14 92'!I30+'Total Fac Banpho'!I30</f>
        <v>0</v>
      </c>
      <c r="J30" s="709">
        <f t="shared" si="3"/>
        <v>0</v>
      </c>
      <c r="K30" s="712">
        <f>'14 92'!K30+'Total Fac Banpho'!K30</f>
        <v>0</v>
      </c>
      <c r="L30" s="712">
        <f>'14 92'!L30+'Total Fac Banpho'!L30</f>
        <v>0</v>
      </c>
      <c r="M30" s="714">
        <f t="shared" si="4"/>
        <v>0</v>
      </c>
      <c r="N30" s="688">
        <f t="shared" si="5"/>
        <v>0</v>
      </c>
      <c r="O30" s="689">
        <f t="shared" si="5"/>
        <v>0</v>
      </c>
      <c r="P30" s="690">
        <f t="shared" si="6"/>
        <v>0</v>
      </c>
      <c r="Q30" s="713">
        <f>'14 92'!Q30+'Total Fac Banpho'!Q30</f>
        <v>0</v>
      </c>
      <c r="R30" s="712">
        <f>'14 92'!R30+'Total Fac Banpho'!R30</f>
        <v>0</v>
      </c>
      <c r="S30" s="709">
        <f t="shared" si="7"/>
        <v>0</v>
      </c>
      <c r="T30" s="712">
        <f>'14 92'!T30+'Total Fac Banpho'!T30</f>
        <v>0</v>
      </c>
      <c r="U30" s="712">
        <f>'14 92'!U30+'Total Fac Banpho'!U30</f>
        <v>0</v>
      </c>
      <c r="V30" s="709">
        <f t="shared" si="8"/>
        <v>0</v>
      </c>
      <c r="W30" s="712">
        <f>'14 92'!W30+'Total Fac Banpho'!W30</f>
        <v>0</v>
      </c>
      <c r="X30" s="712">
        <f>'14 92'!X30+'Total Fac Banpho'!X30</f>
        <v>0</v>
      </c>
      <c r="Y30" s="714">
        <f t="shared" si="9"/>
        <v>0</v>
      </c>
      <c r="Z30" s="688">
        <f t="shared" si="10"/>
        <v>0</v>
      </c>
      <c r="AA30" s="701">
        <f t="shared" si="10"/>
        <v>0</v>
      </c>
      <c r="AB30" s="690">
        <f t="shared" si="11"/>
        <v>0</v>
      </c>
      <c r="AC30" s="713">
        <f t="shared" si="12"/>
        <v>0</v>
      </c>
      <c r="AD30" s="712">
        <f t="shared" si="13"/>
        <v>0</v>
      </c>
      <c r="AE30" s="710">
        <f t="shared" si="14"/>
        <v>0</v>
      </c>
      <c r="AF30" s="712">
        <f>'14 92'!AF30+'Total Fac Banpho'!AF30</f>
        <v>0</v>
      </c>
      <c r="AG30" s="712">
        <f>'14 92'!AG30+'Total Fac Banpho'!AG30</f>
        <v>0</v>
      </c>
      <c r="AH30" s="710">
        <f t="shared" si="15"/>
        <v>0</v>
      </c>
      <c r="AI30" s="712">
        <f>'14 92'!AI30+'Total Fac Banpho'!AI30</f>
        <v>0</v>
      </c>
      <c r="AJ30" s="712">
        <f>'14 92'!AJ30+'Total Fac Banpho'!AJ30</f>
        <v>0</v>
      </c>
      <c r="AK30" s="710">
        <f t="shared" si="16"/>
        <v>0</v>
      </c>
      <c r="AL30" s="712">
        <f>'14 92'!AL30+'Total Fac Banpho'!AL30</f>
        <v>0</v>
      </c>
      <c r="AM30" s="712">
        <f>'14 92'!AM30+'Total Fac Banpho'!AM30</f>
        <v>0</v>
      </c>
      <c r="AN30" s="709">
        <f t="shared" si="17"/>
        <v>0</v>
      </c>
      <c r="AO30" s="688">
        <f t="shared" si="18"/>
        <v>0</v>
      </c>
      <c r="AP30" s="689">
        <f t="shared" si="18"/>
        <v>0</v>
      </c>
      <c r="AQ30" s="690">
        <f t="shared" si="19"/>
        <v>0</v>
      </c>
      <c r="AR30" s="713">
        <f>'14 92'!AR30+'Total Fac Banpho'!AR30</f>
        <v>0</v>
      </c>
      <c r="AS30" s="712">
        <f>'14 92'!AS30+'Total Fac Banpho'!AS30</f>
        <v>0</v>
      </c>
      <c r="AT30" s="710">
        <f t="shared" si="20"/>
        <v>0</v>
      </c>
      <c r="AU30" s="712">
        <f>'14 92'!AU30+'Total Fac Banpho'!AU30</f>
        <v>0</v>
      </c>
      <c r="AV30" s="712">
        <f>'14 92'!AV30+'Total Fac Banpho'!AV30</f>
        <v>0</v>
      </c>
      <c r="AW30" s="710">
        <f t="shared" si="21"/>
        <v>0</v>
      </c>
      <c r="AX30" s="712">
        <f>'14 92'!AX30+'Total Fac Banpho'!AX30</f>
        <v>0</v>
      </c>
      <c r="AY30" s="712">
        <f>'14 92'!AY30+'Total Fac Banpho'!AY30</f>
        <v>0</v>
      </c>
      <c r="AZ30" s="710">
        <f t="shared" si="22"/>
        <v>0</v>
      </c>
      <c r="BA30" s="688">
        <f t="shared" si="23"/>
        <v>0</v>
      </c>
      <c r="BB30" s="701">
        <f t="shared" si="23"/>
        <v>0</v>
      </c>
      <c r="BC30" s="706">
        <f t="shared" si="24"/>
        <v>0</v>
      </c>
      <c r="BD30" s="717">
        <f t="shared" si="0"/>
        <v>0</v>
      </c>
      <c r="BE30" s="712">
        <f t="shared" si="1"/>
        <v>0</v>
      </c>
      <c r="BF30" s="716">
        <f t="shared" si="25"/>
        <v>0</v>
      </c>
      <c r="BG30" s="717">
        <f t="shared" si="26"/>
        <v>0</v>
      </c>
      <c r="BH30" s="712">
        <f t="shared" si="27"/>
        <v>0</v>
      </c>
      <c r="BI30" s="716">
        <f t="shared" si="28"/>
        <v>0</v>
      </c>
      <c r="BJ30" s="541"/>
      <c r="BK30" s="380"/>
      <c r="BL30" s="380"/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</row>
    <row r="31" spans="1:79" s="383" customFormat="1" ht="33" customHeight="1">
      <c r="A31" s="388">
        <f t="shared" si="29"/>
        <v>25</v>
      </c>
      <c r="B31" s="384">
        <v>51408</v>
      </c>
      <c r="C31" s="536" t="s">
        <v>21</v>
      </c>
      <c r="D31" s="698" t="s">
        <v>275</v>
      </c>
      <c r="E31" s="713">
        <f>'14 92'!E31+'Total Fac Banpho'!E31</f>
        <v>1122906</v>
      </c>
      <c r="F31" s="712">
        <f>'14 92'!F31+'Total Fac Banpho'!F31</f>
        <v>1410940</v>
      </c>
      <c r="G31" s="710">
        <f t="shared" si="2"/>
        <v>-288034</v>
      </c>
      <c r="H31" s="712">
        <f>'14 92'!H31+'Total Fac Banpho'!H31</f>
        <v>1073490</v>
      </c>
      <c r="I31" s="712">
        <f>'14 92'!I31+'Total Fac Banpho'!I31</f>
        <v>2510865.37</v>
      </c>
      <c r="J31" s="709">
        <f t="shared" si="3"/>
        <v>-1437375.37</v>
      </c>
      <c r="K31" s="712">
        <f>'14 92'!K31+'Total Fac Banpho'!K31</f>
        <v>1355564</v>
      </c>
      <c r="L31" s="712">
        <f>'14 92'!L31+'Total Fac Banpho'!L31</f>
        <v>1773080</v>
      </c>
      <c r="M31" s="714">
        <f t="shared" si="4"/>
        <v>-417516</v>
      </c>
      <c r="N31" s="688">
        <f t="shared" si="5"/>
        <v>3551960</v>
      </c>
      <c r="O31" s="689">
        <f t="shared" si="5"/>
        <v>5694885.3700000001</v>
      </c>
      <c r="P31" s="690">
        <f t="shared" si="6"/>
        <v>-2142925.37</v>
      </c>
      <c r="Q31" s="713">
        <f>'14 92'!Q31+'Total Fac Banpho'!Q31</f>
        <v>1156776</v>
      </c>
      <c r="R31" s="712">
        <f>'14 92'!R31+'Total Fac Banpho'!R31</f>
        <v>708523</v>
      </c>
      <c r="S31" s="709">
        <f t="shared" si="7"/>
        <v>448253</v>
      </c>
      <c r="T31" s="712">
        <f>'14 92'!T31+'Total Fac Banpho'!T31</f>
        <v>1387883</v>
      </c>
      <c r="U31" s="712">
        <f>'14 92'!U31+'Total Fac Banpho'!U31</f>
        <v>0</v>
      </c>
      <c r="V31" s="709">
        <f t="shared" si="8"/>
        <v>1387883</v>
      </c>
      <c r="W31" s="712">
        <f>'14 92'!W31+'Total Fac Banpho'!W31</f>
        <v>1518082</v>
      </c>
      <c r="X31" s="712">
        <f>'14 92'!X31+'Total Fac Banpho'!X31</f>
        <v>0</v>
      </c>
      <c r="Y31" s="714">
        <f t="shared" si="9"/>
        <v>1518082</v>
      </c>
      <c r="Z31" s="688">
        <f t="shared" si="10"/>
        <v>4062741</v>
      </c>
      <c r="AA31" s="701">
        <f t="shared" si="10"/>
        <v>708523</v>
      </c>
      <c r="AB31" s="690">
        <f t="shared" si="11"/>
        <v>3354218</v>
      </c>
      <c r="AC31" s="713">
        <f t="shared" si="12"/>
        <v>7614701</v>
      </c>
      <c r="AD31" s="712">
        <f t="shared" si="13"/>
        <v>6403408.3700000001</v>
      </c>
      <c r="AE31" s="710">
        <f t="shared" si="14"/>
        <v>1211292.6299999999</v>
      </c>
      <c r="AF31" s="712">
        <f>'14 92'!AF31+'Total Fac Banpho'!AF31</f>
        <v>1395786</v>
      </c>
      <c r="AG31" s="712">
        <f>'14 92'!AG31+'Total Fac Banpho'!AG31</f>
        <v>0</v>
      </c>
      <c r="AH31" s="710">
        <f t="shared" si="15"/>
        <v>1395786</v>
      </c>
      <c r="AI31" s="712">
        <f>'14 92'!AI31+'Total Fac Banpho'!AI31</f>
        <v>1169368</v>
      </c>
      <c r="AJ31" s="712">
        <f>'14 92'!AJ31+'Total Fac Banpho'!AJ31</f>
        <v>0</v>
      </c>
      <c r="AK31" s="710">
        <f t="shared" si="16"/>
        <v>1169368</v>
      </c>
      <c r="AL31" s="712">
        <f>'14 92'!AL31+'Total Fac Banpho'!AL31</f>
        <v>1449864</v>
      </c>
      <c r="AM31" s="712">
        <f>'14 92'!AM31+'Total Fac Banpho'!AM31</f>
        <v>0</v>
      </c>
      <c r="AN31" s="709">
        <f t="shared" si="17"/>
        <v>1449864</v>
      </c>
      <c r="AO31" s="688">
        <f t="shared" si="18"/>
        <v>4015018</v>
      </c>
      <c r="AP31" s="689">
        <f t="shared" si="18"/>
        <v>0</v>
      </c>
      <c r="AQ31" s="690">
        <f t="shared" si="19"/>
        <v>4015018</v>
      </c>
      <c r="AR31" s="713">
        <f>'14 92'!AR31+'Total Fac Banpho'!AR31</f>
        <v>1335528</v>
      </c>
      <c r="AS31" s="712">
        <f>'14 92'!AS31+'Total Fac Banpho'!AS31</f>
        <v>0</v>
      </c>
      <c r="AT31" s="710">
        <f t="shared" si="20"/>
        <v>1335528</v>
      </c>
      <c r="AU31" s="712">
        <f>'14 92'!AU31+'Total Fac Banpho'!AU31</f>
        <v>1453244</v>
      </c>
      <c r="AV31" s="712">
        <f>'14 92'!AV31+'Total Fac Banpho'!AV31</f>
        <v>0</v>
      </c>
      <c r="AW31" s="710">
        <f t="shared" si="21"/>
        <v>1453244</v>
      </c>
      <c r="AX31" s="712">
        <f>'14 92'!AX31+'Total Fac Banpho'!AX31</f>
        <v>1278490</v>
      </c>
      <c r="AY31" s="712">
        <f>'14 92'!AY31+'Total Fac Banpho'!AY31</f>
        <v>0</v>
      </c>
      <c r="AZ31" s="710">
        <f t="shared" si="22"/>
        <v>1278490</v>
      </c>
      <c r="BA31" s="688">
        <f t="shared" si="23"/>
        <v>4067262</v>
      </c>
      <c r="BB31" s="701">
        <f t="shared" si="23"/>
        <v>0</v>
      </c>
      <c r="BC31" s="706">
        <f t="shared" si="24"/>
        <v>4067262</v>
      </c>
      <c r="BD31" s="717">
        <f t="shared" si="0"/>
        <v>8082280</v>
      </c>
      <c r="BE31" s="712">
        <f t="shared" si="1"/>
        <v>0</v>
      </c>
      <c r="BF31" s="716">
        <f t="shared" si="25"/>
        <v>8082280</v>
      </c>
      <c r="BG31" s="717">
        <f t="shared" si="26"/>
        <v>15696981</v>
      </c>
      <c r="BH31" s="712">
        <f t="shared" si="27"/>
        <v>6403408.3700000001</v>
      </c>
      <c r="BI31" s="716">
        <f t="shared" si="28"/>
        <v>9293572.629999999</v>
      </c>
      <c r="BJ31" s="541"/>
      <c r="BK31" s="380"/>
      <c r="BL31" s="380"/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</row>
    <row r="32" spans="1:79" s="383" customFormat="1" ht="33" customHeight="1">
      <c r="A32" s="388">
        <f t="shared" si="29"/>
        <v>26</v>
      </c>
      <c r="B32" s="384">
        <v>51409</v>
      </c>
      <c r="C32" s="536" t="s">
        <v>22</v>
      </c>
      <c r="D32" s="698" t="s">
        <v>276</v>
      </c>
      <c r="E32" s="713">
        <f>'14 92'!E32+'Total Fac Banpho'!E32</f>
        <v>1122491.7</v>
      </c>
      <c r="F32" s="712">
        <f>'14 92'!F32+'Total Fac Banpho'!F32</f>
        <v>1033723.18</v>
      </c>
      <c r="G32" s="710">
        <f t="shared" si="2"/>
        <v>88768.519999999902</v>
      </c>
      <c r="H32" s="712">
        <f>'14 92'!H32+'Total Fac Banpho'!H32</f>
        <v>1122491.7</v>
      </c>
      <c r="I32" s="712">
        <f>'14 92'!I32+'Total Fac Banpho'!I32</f>
        <v>1360120.83</v>
      </c>
      <c r="J32" s="709">
        <f t="shared" si="3"/>
        <v>-237629.13000000012</v>
      </c>
      <c r="K32" s="712">
        <f>'14 92'!K32+'Total Fac Banpho'!K32</f>
        <v>1283391.45</v>
      </c>
      <c r="L32" s="712">
        <f>'14 92'!L32+'Total Fac Banpho'!L32</f>
        <v>1271036.1399999999</v>
      </c>
      <c r="M32" s="714">
        <f t="shared" si="4"/>
        <v>12355.310000000056</v>
      </c>
      <c r="N32" s="688">
        <f t="shared" si="5"/>
        <v>3528374.8499999996</v>
      </c>
      <c r="O32" s="689">
        <f t="shared" si="5"/>
        <v>3664880.1500000004</v>
      </c>
      <c r="P32" s="690">
        <f t="shared" si="6"/>
        <v>-136505.30000000075</v>
      </c>
      <c r="Q32" s="713">
        <f>'14 92'!Q32+'Total Fac Banpho'!Q32</f>
        <v>961591.95</v>
      </c>
      <c r="R32" s="712">
        <f>'14 92'!R32+'Total Fac Banpho'!R32</f>
        <v>833654.7699999999</v>
      </c>
      <c r="S32" s="709">
        <f t="shared" si="7"/>
        <v>127937.18000000005</v>
      </c>
      <c r="T32" s="712">
        <f>'14 92'!T32+'Total Fac Banpho'!T32</f>
        <v>1065225.2</v>
      </c>
      <c r="U32" s="712">
        <f>'14 92'!U32+'Total Fac Banpho'!U32</f>
        <v>0</v>
      </c>
      <c r="V32" s="709">
        <f t="shared" si="8"/>
        <v>1065225.2</v>
      </c>
      <c r="W32" s="712">
        <f>'14 92'!W32+'Total Fac Banpho'!W32</f>
        <v>1283391.45</v>
      </c>
      <c r="X32" s="712">
        <f>'14 92'!X32+'Total Fac Banpho'!X32</f>
        <v>0</v>
      </c>
      <c r="Y32" s="714">
        <f t="shared" si="9"/>
        <v>1283391.45</v>
      </c>
      <c r="Z32" s="688">
        <f t="shared" si="10"/>
        <v>3310208.5999999996</v>
      </c>
      <c r="AA32" s="701">
        <f t="shared" si="10"/>
        <v>833654.7699999999</v>
      </c>
      <c r="AB32" s="690">
        <f t="shared" si="11"/>
        <v>2476553.8299999996</v>
      </c>
      <c r="AC32" s="713">
        <f t="shared" si="12"/>
        <v>6838583.4500000002</v>
      </c>
      <c r="AD32" s="712">
        <f t="shared" si="13"/>
        <v>4498534.92</v>
      </c>
      <c r="AE32" s="710">
        <f t="shared" si="14"/>
        <v>2340048.5300000003</v>
      </c>
      <c r="AF32" s="712">
        <f>'14 92'!AF32+'Total Fac Banpho'!AF32</f>
        <v>1229758.2</v>
      </c>
      <c r="AG32" s="712">
        <f>'14 92'!AG32+'Total Fac Banpho'!AG32</f>
        <v>0</v>
      </c>
      <c r="AH32" s="710">
        <f t="shared" si="15"/>
        <v>1229758.2</v>
      </c>
      <c r="AI32" s="712">
        <f>'14 92'!AI32+'Total Fac Banpho'!AI32</f>
        <v>1176124.95</v>
      </c>
      <c r="AJ32" s="712">
        <f>'14 92'!AJ32+'Total Fac Banpho'!AJ32</f>
        <v>0</v>
      </c>
      <c r="AK32" s="710">
        <f t="shared" si="16"/>
        <v>1176124.95</v>
      </c>
      <c r="AL32" s="712">
        <f>'14 92'!AL32+'Total Fac Banpho'!AL32</f>
        <v>1283391.45</v>
      </c>
      <c r="AM32" s="712">
        <f>'14 92'!AM32+'Total Fac Banpho'!AM32</f>
        <v>0</v>
      </c>
      <c r="AN32" s="709">
        <f t="shared" si="17"/>
        <v>1283391.45</v>
      </c>
      <c r="AO32" s="688">
        <f t="shared" si="18"/>
        <v>3689274.5999999996</v>
      </c>
      <c r="AP32" s="689">
        <f t="shared" si="18"/>
        <v>0</v>
      </c>
      <c r="AQ32" s="690">
        <f t="shared" si="19"/>
        <v>3689274.5999999996</v>
      </c>
      <c r="AR32" s="713">
        <f>'14 92'!AR32+'Total Fac Banpho'!AR32</f>
        <v>1176124.95</v>
      </c>
      <c r="AS32" s="712">
        <f>'14 92'!AS32+'Total Fac Banpho'!AS32</f>
        <v>0</v>
      </c>
      <c r="AT32" s="710">
        <f t="shared" si="20"/>
        <v>1176124.95</v>
      </c>
      <c r="AU32" s="712">
        <f>'14 92'!AU32+'Total Fac Banpho'!AU32</f>
        <v>1283391.45</v>
      </c>
      <c r="AV32" s="712">
        <f>'14 92'!AV32+'Total Fac Banpho'!AV32</f>
        <v>0</v>
      </c>
      <c r="AW32" s="710">
        <f t="shared" si="21"/>
        <v>1283391.45</v>
      </c>
      <c r="AX32" s="712">
        <f>'14 92'!AX32+'Total Fac Banpho'!AX32</f>
        <v>1068858.45</v>
      </c>
      <c r="AY32" s="712">
        <f>'14 92'!AY32+'Total Fac Banpho'!AY32</f>
        <v>0</v>
      </c>
      <c r="AZ32" s="710">
        <f t="shared" si="22"/>
        <v>1068858.45</v>
      </c>
      <c r="BA32" s="688">
        <f t="shared" si="23"/>
        <v>3528374.8499999996</v>
      </c>
      <c r="BB32" s="701">
        <f t="shared" si="23"/>
        <v>0</v>
      </c>
      <c r="BC32" s="706">
        <f t="shared" si="24"/>
        <v>3528374.8499999996</v>
      </c>
      <c r="BD32" s="717">
        <f t="shared" si="0"/>
        <v>7217649.4500000002</v>
      </c>
      <c r="BE32" s="712">
        <f t="shared" si="1"/>
        <v>0</v>
      </c>
      <c r="BF32" s="716">
        <f t="shared" si="25"/>
        <v>7217649.4500000002</v>
      </c>
      <c r="BG32" s="717">
        <f t="shared" si="26"/>
        <v>14056232.9</v>
      </c>
      <c r="BH32" s="712">
        <f t="shared" si="27"/>
        <v>4498534.92</v>
      </c>
      <c r="BI32" s="716">
        <f t="shared" si="28"/>
        <v>9557697.9800000004</v>
      </c>
      <c r="BJ32" s="541"/>
      <c r="BK32" s="380"/>
      <c r="BL32" s="380"/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</row>
    <row r="33" spans="1:79" s="383" customFormat="1" ht="33" customHeight="1">
      <c r="A33" s="388">
        <f t="shared" si="29"/>
        <v>27</v>
      </c>
      <c r="B33" s="384">
        <v>51499</v>
      </c>
      <c r="C33" s="536" t="s">
        <v>23</v>
      </c>
      <c r="D33" s="698" t="s">
        <v>277</v>
      </c>
      <c r="E33" s="713">
        <f>'14 92'!E33+'Total Fac Banpho'!E33</f>
        <v>0</v>
      </c>
      <c r="F33" s="712">
        <f>'14 92'!F33+'Total Fac Banpho'!F33</f>
        <v>0</v>
      </c>
      <c r="G33" s="710">
        <f t="shared" si="2"/>
        <v>0</v>
      </c>
      <c r="H33" s="712">
        <f>'14 92'!H33+'Total Fac Banpho'!H33</f>
        <v>0</v>
      </c>
      <c r="I33" s="712">
        <f>'14 92'!I33+'Total Fac Banpho'!I33</f>
        <v>0</v>
      </c>
      <c r="J33" s="709">
        <f t="shared" si="3"/>
        <v>0</v>
      </c>
      <c r="K33" s="712">
        <f>'14 92'!K33+'Total Fac Banpho'!K33</f>
        <v>0</v>
      </c>
      <c r="L33" s="712">
        <f>'14 92'!L33+'Total Fac Banpho'!L33</f>
        <v>0</v>
      </c>
      <c r="M33" s="714">
        <f t="shared" si="4"/>
        <v>0</v>
      </c>
      <c r="N33" s="688">
        <f t="shared" si="5"/>
        <v>0</v>
      </c>
      <c r="O33" s="689">
        <f t="shared" si="5"/>
        <v>0</v>
      </c>
      <c r="P33" s="690">
        <f t="shared" si="6"/>
        <v>0</v>
      </c>
      <c r="Q33" s="713">
        <f>'14 92'!Q33+'Total Fac Banpho'!Q33</f>
        <v>0</v>
      </c>
      <c r="R33" s="712">
        <f>'14 92'!R33+'Total Fac Banpho'!R33</f>
        <v>0</v>
      </c>
      <c r="S33" s="709">
        <f t="shared" si="7"/>
        <v>0</v>
      </c>
      <c r="T33" s="712">
        <f>'14 92'!T33+'Total Fac Banpho'!T33</f>
        <v>0</v>
      </c>
      <c r="U33" s="712">
        <f>'14 92'!U33+'Total Fac Banpho'!U33</f>
        <v>0</v>
      </c>
      <c r="V33" s="709">
        <f t="shared" si="8"/>
        <v>0</v>
      </c>
      <c r="W33" s="712">
        <f>'14 92'!W33+'Total Fac Banpho'!W33</f>
        <v>0</v>
      </c>
      <c r="X33" s="712">
        <f>'14 92'!X33+'Total Fac Banpho'!X33</f>
        <v>0</v>
      </c>
      <c r="Y33" s="714">
        <f t="shared" si="9"/>
        <v>0</v>
      </c>
      <c r="Z33" s="688">
        <f t="shared" si="10"/>
        <v>0</v>
      </c>
      <c r="AA33" s="701">
        <f t="shared" si="10"/>
        <v>0</v>
      </c>
      <c r="AB33" s="690">
        <f t="shared" si="11"/>
        <v>0</v>
      </c>
      <c r="AC33" s="713">
        <f t="shared" si="12"/>
        <v>0</v>
      </c>
      <c r="AD33" s="712">
        <f t="shared" si="13"/>
        <v>0</v>
      </c>
      <c r="AE33" s="710">
        <f t="shared" si="14"/>
        <v>0</v>
      </c>
      <c r="AF33" s="712">
        <f>'14 92'!AF33+'Total Fac Banpho'!AF33</f>
        <v>0</v>
      </c>
      <c r="AG33" s="712">
        <f>'14 92'!AG33+'Total Fac Banpho'!AG33</f>
        <v>0</v>
      </c>
      <c r="AH33" s="710">
        <f t="shared" si="15"/>
        <v>0</v>
      </c>
      <c r="AI33" s="712">
        <f>'14 92'!AI33+'Total Fac Banpho'!AI33</f>
        <v>0</v>
      </c>
      <c r="AJ33" s="712">
        <f>'14 92'!AJ33+'Total Fac Banpho'!AJ33</f>
        <v>0</v>
      </c>
      <c r="AK33" s="710">
        <f t="shared" si="16"/>
        <v>0</v>
      </c>
      <c r="AL33" s="712">
        <f>'14 92'!AL33+'Total Fac Banpho'!AL33</f>
        <v>0</v>
      </c>
      <c r="AM33" s="712">
        <f>'14 92'!AM33+'Total Fac Banpho'!AM33</f>
        <v>0</v>
      </c>
      <c r="AN33" s="709">
        <f t="shared" si="17"/>
        <v>0</v>
      </c>
      <c r="AO33" s="688">
        <f t="shared" si="18"/>
        <v>0</v>
      </c>
      <c r="AP33" s="689">
        <f t="shared" si="18"/>
        <v>0</v>
      </c>
      <c r="AQ33" s="690">
        <f t="shared" si="19"/>
        <v>0</v>
      </c>
      <c r="AR33" s="713">
        <f>'14 92'!AR33+'Total Fac Banpho'!AR33</f>
        <v>0</v>
      </c>
      <c r="AS33" s="712">
        <f>'14 92'!AS33+'Total Fac Banpho'!AS33</f>
        <v>0</v>
      </c>
      <c r="AT33" s="710">
        <f t="shared" si="20"/>
        <v>0</v>
      </c>
      <c r="AU33" s="712">
        <f>'14 92'!AU33+'Total Fac Banpho'!AU33</f>
        <v>0</v>
      </c>
      <c r="AV33" s="712">
        <f>'14 92'!AV33+'Total Fac Banpho'!AV33</f>
        <v>0</v>
      </c>
      <c r="AW33" s="710">
        <f t="shared" si="21"/>
        <v>0</v>
      </c>
      <c r="AX33" s="712">
        <f>'14 92'!AX33+'Total Fac Banpho'!AX33</f>
        <v>0</v>
      </c>
      <c r="AY33" s="712">
        <f>'14 92'!AY33+'Total Fac Banpho'!AY33</f>
        <v>0</v>
      </c>
      <c r="AZ33" s="710">
        <f t="shared" si="22"/>
        <v>0</v>
      </c>
      <c r="BA33" s="688">
        <f t="shared" si="23"/>
        <v>0</v>
      </c>
      <c r="BB33" s="701">
        <f t="shared" si="23"/>
        <v>0</v>
      </c>
      <c r="BC33" s="706">
        <f t="shared" si="24"/>
        <v>0</v>
      </c>
      <c r="BD33" s="717">
        <f t="shared" si="0"/>
        <v>0</v>
      </c>
      <c r="BE33" s="712">
        <f t="shared" si="1"/>
        <v>0</v>
      </c>
      <c r="BF33" s="716">
        <f t="shared" si="25"/>
        <v>0</v>
      </c>
      <c r="BG33" s="717">
        <f t="shared" si="26"/>
        <v>0</v>
      </c>
      <c r="BH33" s="712">
        <f t="shared" si="27"/>
        <v>0</v>
      </c>
      <c r="BI33" s="716">
        <f t="shared" si="28"/>
        <v>0</v>
      </c>
      <c r="BJ33" s="541"/>
      <c r="BK33" s="380"/>
      <c r="BL33" s="380"/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</row>
    <row r="34" spans="1:79" s="383" customFormat="1" ht="33" customHeight="1">
      <c r="A34" s="388">
        <f t="shared" si="29"/>
        <v>28</v>
      </c>
      <c r="B34" s="384">
        <v>51601</v>
      </c>
      <c r="C34" s="536" t="s">
        <v>24</v>
      </c>
      <c r="D34" s="698" t="s">
        <v>278</v>
      </c>
      <c r="E34" s="713">
        <f>'14 92'!E34+'Total Fac Banpho'!E34</f>
        <v>0</v>
      </c>
      <c r="F34" s="712">
        <f>'14 92'!F34+'Total Fac Banpho'!F34</f>
        <v>0</v>
      </c>
      <c r="G34" s="710">
        <f t="shared" si="2"/>
        <v>0</v>
      </c>
      <c r="H34" s="712">
        <f>'14 92'!H34+'Total Fac Banpho'!H34</f>
        <v>0</v>
      </c>
      <c r="I34" s="712">
        <f>'14 92'!I34+'Total Fac Banpho'!I34</f>
        <v>0</v>
      </c>
      <c r="J34" s="709">
        <f t="shared" si="3"/>
        <v>0</v>
      </c>
      <c r="K34" s="712">
        <f>'14 92'!K34+'Total Fac Banpho'!K34</f>
        <v>0</v>
      </c>
      <c r="L34" s="712">
        <f>'14 92'!L34+'Total Fac Banpho'!L34</f>
        <v>0</v>
      </c>
      <c r="M34" s="714">
        <f t="shared" si="4"/>
        <v>0</v>
      </c>
      <c r="N34" s="688">
        <f t="shared" si="5"/>
        <v>0</v>
      </c>
      <c r="O34" s="689">
        <f t="shared" si="5"/>
        <v>0</v>
      </c>
      <c r="P34" s="690">
        <f t="shared" si="6"/>
        <v>0</v>
      </c>
      <c r="Q34" s="713">
        <f>'14 92'!Q34+'Total Fac Banpho'!Q34</f>
        <v>0</v>
      </c>
      <c r="R34" s="712">
        <f>'14 92'!R34+'Total Fac Banpho'!R34</f>
        <v>0</v>
      </c>
      <c r="S34" s="709">
        <f t="shared" si="7"/>
        <v>0</v>
      </c>
      <c r="T34" s="712">
        <f>'14 92'!T34+'Total Fac Banpho'!T34</f>
        <v>0</v>
      </c>
      <c r="U34" s="712">
        <f>'14 92'!U34+'Total Fac Banpho'!U34</f>
        <v>0</v>
      </c>
      <c r="V34" s="709">
        <f t="shared" si="8"/>
        <v>0</v>
      </c>
      <c r="W34" s="712">
        <f>'14 92'!W34+'Total Fac Banpho'!W34</f>
        <v>0</v>
      </c>
      <c r="X34" s="712">
        <f>'14 92'!X34+'Total Fac Banpho'!X34</f>
        <v>0</v>
      </c>
      <c r="Y34" s="714">
        <f t="shared" si="9"/>
        <v>0</v>
      </c>
      <c r="Z34" s="688">
        <f t="shared" si="10"/>
        <v>0</v>
      </c>
      <c r="AA34" s="701">
        <f t="shared" si="10"/>
        <v>0</v>
      </c>
      <c r="AB34" s="690">
        <f t="shared" si="11"/>
        <v>0</v>
      </c>
      <c r="AC34" s="713">
        <f t="shared" si="12"/>
        <v>0</v>
      </c>
      <c r="AD34" s="712">
        <f t="shared" si="13"/>
        <v>0</v>
      </c>
      <c r="AE34" s="710">
        <f t="shared" si="14"/>
        <v>0</v>
      </c>
      <c r="AF34" s="712">
        <f>'14 92'!AF34+'Total Fac Banpho'!AF34</f>
        <v>0</v>
      </c>
      <c r="AG34" s="712">
        <f>'14 92'!AG34+'Total Fac Banpho'!AG34</f>
        <v>0</v>
      </c>
      <c r="AH34" s="710">
        <f t="shared" si="15"/>
        <v>0</v>
      </c>
      <c r="AI34" s="712">
        <f>'14 92'!AI34+'Total Fac Banpho'!AI34</f>
        <v>0</v>
      </c>
      <c r="AJ34" s="712">
        <f>'14 92'!AJ34+'Total Fac Banpho'!AJ34</f>
        <v>0</v>
      </c>
      <c r="AK34" s="710">
        <f t="shared" si="16"/>
        <v>0</v>
      </c>
      <c r="AL34" s="712">
        <f>'14 92'!AL34+'Total Fac Banpho'!AL34</f>
        <v>0</v>
      </c>
      <c r="AM34" s="712">
        <f>'14 92'!AM34+'Total Fac Banpho'!AM34</f>
        <v>0</v>
      </c>
      <c r="AN34" s="709">
        <f t="shared" si="17"/>
        <v>0</v>
      </c>
      <c r="AO34" s="688">
        <f t="shared" si="18"/>
        <v>0</v>
      </c>
      <c r="AP34" s="689">
        <f t="shared" si="18"/>
        <v>0</v>
      </c>
      <c r="AQ34" s="690">
        <f t="shared" si="19"/>
        <v>0</v>
      </c>
      <c r="AR34" s="713">
        <f>'14 92'!AR34+'Total Fac Banpho'!AR34</f>
        <v>0</v>
      </c>
      <c r="AS34" s="712">
        <f>'14 92'!AS34+'Total Fac Banpho'!AS34</f>
        <v>0</v>
      </c>
      <c r="AT34" s="710">
        <f t="shared" si="20"/>
        <v>0</v>
      </c>
      <c r="AU34" s="712">
        <f>'14 92'!AU34+'Total Fac Banpho'!AU34</f>
        <v>0</v>
      </c>
      <c r="AV34" s="712">
        <f>'14 92'!AV34+'Total Fac Banpho'!AV34</f>
        <v>0</v>
      </c>
      <c r="AW34" s="710">
        <f t="shared" si="21"/>
        <v>0</v>
      </c>
      <c r="AX34" s="712">
        <f>'14 92'!AX34+'Total Fac Banpho'!AX34</f>
        <v>0</v>
      </c>
      <c r="AY34" s="712">
        <f>'14 92'!AY34+'Total Fac Banpho'!AY34</f>
        <v>0</v>
      </c>
      <c r="AZ34" s="710">
        <f t="shared" si="22"/>
        <v>0</v>
      </c>
      <c r="BA34" s="688">
        <f t="shared" si="23"/>
        <v>0</v>
      </c>
      <c r="BB34" s="701">
        <f t="shared" si="23"/>
        <v>0</v>
      </c>
      <c r="BC34" s="706">
        <f t="shared" si="24"/>
        <v>0</v>
      </c>
      <c r="BD34" s="717">
        <f t="shared" si="0"/>
        <v>0</v>
      </c>
      <c r="BE34" s="712">
        <f t="shared" si="1"/>
        <v>0</v>
      </c>
      <c r="BF34" s="716">
        <f t="shared" si="25"/>
        <v>0</v>
      </c>
      <c r="BG34" s="717">
        <f t="shared" si="26"/>
        <v>0</v>
      </c>
      <c r="BH34" s="712">
        <f t="shared" si="27"/>
        <v>0</v>
      </c>
      <c r="BI34" s="716">
        <f t="shared" si="28"/>
        <v>0</v>
      </c>
      <c r="BJ34" s="541"/>
      <c r="BK34" s="380"/>
      <c r="BL34" s="380"/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</row>
    <row r="35" spans="1:79" s="383" customFormat="1" ht="33" customHeight="1">
      <c r="A35" s="388">
        <f t="shared" si="29"/>
        <v>29</v>
      </c>
      <c r="B35" s="384">
        <v>51602</v>
      </c>
      <c r="C35" s="536" t="s">
        <v>25</v>
      </c>
      <c r="D35" s="698" t="s">
        <v>279</v>
      </c>
      <c r="E35" s="713">
        <f>'14 92'!E35+'Total Fac Banpho'!E35</f>
        <v>0</v>
      </c>
      <c r="F35" s="712">
        <f>'14 92'!F35+'Total Fac Banpho'!F35</f>
        <v>0</v>
      </c>
      <c r="G35" s="710">
        <f t="shared" si="2"/>
        <v>0</v>
      </c>
      <c r="H35" s="712">
        <f>'14 92'!H35+'Total Fac Banpho'!H35</f>
        <v>0</v>
      </c>
      <c r="I35" s="712">
        <f>'14 92'!I35+'Total Fac Banpho'!I35</f>
        <v>0</v>
      </c>
      <c r="J35" s="709">
        <f t="shared" si="3"/>
        <v>0</v>
      </c>
      <c r="K35" s="712">
        <f>'14 92'!K35+'Total Fac Banpho'!K35</f>
        <v>0</v>
      </c>
      <c r="L35" s="712">
        <f>'14 92'!L35+'Total Fac Banpho'!L35</f>
        <v>0</v>
      </c>
      <c r="M35" s="714">
        <f t="shared" si="4"/>
        <v>0</v>
      </c>
      <c r="N35" s="688">
        <f t="shared" si="5"/>
        <v>0</v>
      </c>
      <c r="O35" s="689">
        <f t="shared" si="5"/>
        <v>0</v>
      </c>
      <c r="P35" s="690">
        <f t="shared" si="6"/>
        <v>0</v>
      </c>
      <c r="Q35" s="713">
        <f>'14 92'!Q35+'Total Fac Banpho'!Q35</f>
        <v>0</v>
      </c>
      <c r="R35" s="712">
        <f>'14 92'!R35+'Total Fac Banpho'!R35</f>
        <v>0</v>
      </c>
      <c r="S35" s="709">
        <f t="shared" si="7"/>
        <v>0</v>
      </c>
      <c r="T35" s="712">
        <f>'14 92'!T35+'Total Fac Banpho'!T35</f>
        <v>0</v>
      </c>
      <c r="U35" s="712">
        <f>'14 92'!U35+'Total Fac Banpho'!U35</f>
        <v>0</v>
      </c>
      <c r="V35" s="709">
        <f t="shared" si="8"/>
        <v>0</v>
      </c>
      <c r="W35" s="712">
        <f>'14 92'!W35+'Total Fac Banpho'!W35</f>
        <v>0</v>
      </c>
      <c r="X35" s="712">
        <f>'14 92'!X35+'Total Fac Banpho'!X35</f>
        <v>0</v>
      </c>
      <c r="Y35" s="714">
        <f t="shared" si="9"/>
        <v>0</v>
      </c>
      <c r="Z35" s="688">
        <f t="shared" si="10"/>
        <v>0</v>
      </c>
      <c r="AA35" s="701">
        <f t="shared" si="10"/>
        <v>0</v>
      </c>
      <c r="AB35" s="690">
        <f t="shared" si="11"/>
        <v>0</v>
      </c>
      <c r="AC35" s="713">
        <f t="shared" si="12"/>
        <v>0</v>
      </c>
      <c r="AD35" s="712">
        <f t="shared" si="13"/>
        <v>0</v>
      </c>
      <c r="AE35" s="710">
        <f t="shared" si="14"/>
        <v>0</v>
      </c>
      <c r="AF35" s="712">
        <f>'14 92'!AF35+'Total Fac Banpho'!AF35</f>
        <v>0</v>
      </c>
      <c r="AG35" s="712">
        <f>'14 92'!AG35+'Total Fac Banpho'!AG35</f>
        <v>0</v>
      </c>
      <c r="AH35" s="710">
        <f t="shared" si="15"/>
        <v>0</v>
      </c>
      <c r="AI35" s="712">
        <f>'14 92'!AI35+'Total Fac Banpho'!AI35</f>
        <v>3825.81</v>
      </c>
      <c r="AJ35" s="712">
        <f>'14 92'!AJ35+'Total Fac Banpho'!AJ35</f>
        <v>0</v>
      </c>
      <c r="AK35" s="710">
        <f t="shared" si="16"/>
        <v>3825.81</v>
      </c>
      <c r="AL35" s="712">
        <f>'14 92'!AL35+'Total Fac Banpho'!AL35</f>
        <v>7003.74</v>
      </c>
      <c r="AM35" s="712">
        <f>'14 92'!AM35+'Total Fac Banpho'!AM35</f>
        <v>0</v>
      </c>
      <c r="AN35" s="709">
        <f t="shared" si="17"/>
        <v>7003.74</v>
      </c>
      <c r="AO35" s="688">
        <f t="shared" si="18"/>
        <v>10829.55</v>
      </c>
      <c r="AP35" s="689">
        <f t="shared" si="18"/>
        <v>0</v>
      </c>
      <c r="AQ35" s="690">
        <f t="shared" si="19"/>
        <v>10829.55</v>
      </c>
      <c r="AR35" s="713">
        <f>'14 92'!AR35+'Total Fac Banpho'!AR35</f>
        <v>0</v>
      </c>
      <c r="AS35" s="712">
        <f>'14 92'!AS35+'Total Fac Banpho'!AS35</f>
        <v>0</v>
      </c>
      <c r="AT35" s="710">
        <f t="shared" si="20"/>
        <v>0</v>
      </c>
      <c r="AU35" s="712">
        <f>'14 92'!AU35+'Total Fac Banpho'!AU35</f>
        <v>45000</v>
      </c>
      <c r="AV35" s="712">
        <f>'14 92'!AV35+'Total Fac Banpho'!AV35</f>
        <v>0</v>
      </c>
      <c r="AW35" s="710">
        <f t="shared" si="21"/>
        <v>45000</v>
      </c>
      <c r="AX35" s="712">
        <f>'14 92'!AX35+'Total Fac Banpho'!AX35</f>
        <v>0</v>
      </c>
      <c r="AY35" s="712">
        <f>'14 92'!AY35+'Total Fac Banpho'!AY35</f>
        <v>0</v>
      </c>
      <c r="AZ35" s="710">
        <f t="shared" si="22"/>
        <v>0</v>
      </c>
      <c r="BA35" s="688">
        <f t="shared" si="23"/>
        <v>45000</v>
      </c>
      <c r="BB35" s="701">
        <f t="shared" si="23"/>
        <v>0</v>
      </c>
      <c r="BC35" s="706">
        <f t="shared" si="24"/>
        <v>45000</v>
      </c>
      <c r="BD35" s="717">
        <f t="shared" si="0"/>
        <v>55829.55</v>
      </c>
      <c r="BE35" s="712">
        <f t="shared" si="1"/>
        <v>0</v>
      </c>
      <c r="BF35" s="716">
        <f t="shared" si="25"/>
        <v>55829.55</v>
      </c>
      <c r="BG35" s="717">
        <f t="shared" si="26"/>
        <v>55829.55</v>
      </c>
      <c r="BH35" s="712">
        <f t="shared" si="27"/>
        <v>0</v>
      </c>
      <c r="BI35" s="716">
        <f t="shared" si="28"/>
        <v>55829.55</v>
      </c>
      <c r="BJ35" s="541"/>
      <c r="BK35" s="380"/>
      <c r="BL35" s="380"/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</row>
    <row r="36" spans="1:79" s="383" customFormat="1" ht="33" customHeight="1">
      <c r="A36" s="388">
        <f t="shared" si="29"/>
        <v>30</v>
      </c>
      <c r="B36" s="384">
        <v>51603</v>
      </c>
      <c r="C36" s="536" t="s">
        <v>26</v>
      </c>
      <c r="D36" s="698" t="s">
        <v>280</v>
      </c>
      <c r="E36" s="713">
        <f>'14 92'!E36+'Total Fac Banpho'!E36</f>
        <v>63800</v>
      </c>
      <c r="F36" s="712">
        <f>'14 92'!F36+'Total Fac Banpho'!F36</f>
        <v>48810.37</v>
      </c>
      <c r="G36" s="710">
        <f t="shared" si="2"/>
        <v>14989.629999999997</v>
      </c>
      <c r="H36" s="712">
        <f>'14 92'!H36+'Total Fac Banpho'!H36</f>
        <v>63800</v>
      </c>
      <c r="I36" s="712">
        <f>'14 92'!I36+'Total Fac Banpho'!I36</f>
        <v>65136.63</v>
      </c>
      <c r="J36" s="709">
        <f t="shared" si="3"/>
        <v>-1336.6299999999974</v>
      </c>
      <c r="K36" s="712">
        <f>'14 92'!K36+'Total Fac Banpho'!K36</f>
        <v>70400</v>
      </c>
      <c r="L36" s="712">
        <f>'14 92'!L36+'Total Fac Banpho'!L36</f>
        <v>58629.68</v>
      </c>
      <c r="M36" s="714">
        <f t="shared" si="4"/>
        <v>11770.32</v>
      </c>
      <c r="N36" s="688">
        <f t="shared" si="5"/>
        <v>198000</v>
      </c>
      <c r="O36" s="689">
        <f t="shared" si="5"/>
        <v>172576.68</v>
      </c>
      <c r="P36" s="690">
        <f t="shared" si="6"/>
        <v>25423.320000000007</v>
      </c>
      <c r="Q36" s="713">
        <f>'14 92'!Q36+'Total Fac Banpho'!Q36</f>
        <v>57200</v>
      </c>
      <c r="R36" s="712">
        <f>'14 92'!R36+'Total Fac Banpho'!R36</f>
        <v>42343.66</v>
      </c>
      <c r="S36" s="709">
        <f t="shared" si="7"/>
        <v>14856.339999999997</v>
      </c>
      <c r="T36" s="712">
        <f>'14 92'!T36+'Total Fac Banpho'!T36</f>
        <v>59400</v>
      </c>
      <c r="U36" s="712">
        <f>'14 92'!U36+'Total Fac Banpho'!U36</f>
        <v>0</v>
      </c>
      <c r="V36" s="709">
        <f t="shared" si="8"/>
        <v>59400</v>
      </c>
      <c r="W36" s="712">
        <f>'14 92'!W36+'Total Fac Banpho'!W36</f>
        <v>70400</v>
      </c>
      <c r="X36" s="712">
        <f>'14 92'!X36+'Total Fac Banpho'!X36</f>
        <v>0</v>
      </c>
      <c r="Y36" s="714">
        <f t="shared" si="9"/>
        <v>70400</v>
      </c>
      <c r="Z36" s="688">
        <f t="shared" si="10"/>
        <v>187000</v>
      </c>
      <c r="AA36" s="701">
        <f t="shared" si="10"/>
        <v>42343.66</v>
      </c>
      <c r="AB36" s="690">
        <f t="shared" si="11"/>
        <v>144656.34</v>
      </c>
      <c r="AC36" s="713">
        <f t="shared" si="12"/>
        <v>385000</v>
      </c>
      <c r="AD36" s="712">
        <f t="shared" si="13"/>
        <v>214920.34</v>
      </c>
      <c r="AE36" s="710">
        <f t="shared" si="14"/>
        <v>170079.66</v>
      </c>
      <c r="AF36" s="712">
        <f>'14 92'!AF36+'Total Fac Banpho'!AF36</f>
        <v>68200</v>
      </c>
      <c r="AG36" s="712">
        <f>'14 92'!AG36+'Total Fac Banpho'!AG36</f>
        <v>0</v>
      </c>
      <c r="AH36" s="710">
        <f t="shared" si="15"/>
        <v>68200</v>
      </c>
      <c r="AI36" s="712">
        <f>'14 92'!AI36+'Total Fac Banpho'!AI36</f>
        <v>66000</v>
      </c>
      <c r="AJ36" s="712">
        <f>'14 92'!AJ36+'Total Fac Banpho'!AJ36</f>
        <v>0</v>
      </c>
      <c r="AK36" s="710">
        <f t="shared" si="16"/>
        <v>66000</v>
      </c>
      <c r="AL36" s="712">
        <f>'14 92'!AL36+'Total Fac Banpho'!AL36</f>
        <v>70400</v>
      </c>
      <c r="AM36" s="712">
        <f>'14 92'!AM36+'Total Fac Banpho'!AM36</f>
        <v>0</v>
      </c>
      <c r="AN36" s="709">
        <f t="shared" si="17"/>
        <v>70400</v>
      </c>
      <c r="AO36" s="688">
        <f t="shared" si="18"/>
        <v>204600</v>
      </c>
      <c r="AP36" s="689">
        <f t="shared" si="18"/>
        <v>0</v>
      </c>
      <c r="AQ36" s="690">
        <f t="shared" si="19"/>
        <v>204600</v>
      </c>
      <c r="AR36" s="713">
        <f>'14 92'!AR36+'Total Fac Banpho'!AR36</f>
        <v>66000</v>
      </c>
      <c r="AS36" s="712">
        <f>'14 92'!AS36+'Total Fac Banpho'!AS36</f>
        <v>0</v>
      </c>
      <c r="AT36" s="710">
        <f t="shared" si="20"/>
        <v>66000</v>
      </c>
      <c r="AU36" s="712">
        <f>'14 92'!AU36+'Total Fac Banpho'!AU36</f>
        <v>70400</v>
      </c>
      <c r="AV36" s="712">
        <f>'14 92'!AV36+'Total Fac Banpho'!AV36</f>
        <v>0</v>
      </c>
      <c r="AW36" s="710">
        <f t="shared" si="21"/>
        <v>70400</v>
      </c>
      <c r="AX36" s="712">
        <f>'14 92'!AX36+'Total Fac Banpho'!AX36</f>
        <v>61600</v>
      </c>
      <c r="AY36" s="712">
        <f>'14 92'!AY36+'Total Fac Banpho'!AY36</f>
        <v>0</v>
      </c>
      <c r="AZ36" s="710">
        <f t="shared" si="22"/>
        <v>61600</v>
      </c>
      <c r="BA36" s="688">
        <f t="shared" si="23"/>
        <v>198000</v>
      </c>
      <c r="BB36" s="701">
        <f t="shared" si="23"/>
        <v>0</v>
      </c>
      <c r="BC36" s="706">
        <f t="shared" si="24"/>
        <v>198000</v>
      </c>
      <c r="BD36" s="717">
        <f t="shared" si="0"/>
        <v>402600</v>
      </c>
      <c r="BE36" s="712">
        <f t="shared" si="1"/>
        <v>0</v>
      </c>
      <c r="BF36" s="716">
        <f t="shared" si="25"/>
        <v>402600</v>
      </c>
      <c r="BG36" s="717">
        <f t="shared" si="26"/>
        <v>787600</v>
      </c>
      <c r="BH36" s="712">
        <f t="shared" si="27"/>
        <v>214920.34</v>
      </c>
      <c r="BI36" s="716">
        <f t="shared" si="28"/>
        <v>572679.66</v>
      </c>
      <c r="BJ36" s="541"/>
      <c r="BK36" s="380"/>
      <c r="BL36" s="380"/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</row>
    <row r="37" spans="1:79" s="383" customFormat="1" ht="33" customHeight="1">
      <c r="A37" s="388">
        <f t="shared" si="29"/>
        <v>31</v>
      </c>
      <c r="B37" s="384">
        <v>51604</v>
      </c>
      <c r="C37" s="536" t="s">
        <v>27</v>
      </c>
      <c r="D37" s="698" t="s">
        <v>281</v>
      </c>
      <c r="E37" s="713">
        <f>'14 92'!E37+'Total Fac Banpho'!E37</f>
        <v>2200</v>
      </c>
      <c r="F37" s="712">
        <f>'14 92'!F37+'Total Fac Banpho'!F37</f>
        <v>1185</v>
      </c>
      <c r="G37" s="710">
        <f t="shared" si="2"/>
        <v>1015</v>
      </c>
      <c r="H37" s="712">
        <f>'14 92'!H37+'Total Fac Banpho'!H37</f>
        <v>2600</v>
      </c>
      <c r="I37" s="712">
        <f>'14 92'!I37+'Total Fac Banpho'!I37</f>
        <v>1255</v>
      </c>
      <c r="J37" s="709">
        <f t="shared" si="3"/>
        <v>1345</v>
      </c>
      <c r="K37" s="712">
        <f>'14 92'!K37+'Total Fac Banpho'!K37</f>
        <v>2200</v>
      </c>
      <c r="L37" s="712">
        <f>'14 92'!L37+'Total Fac Banpho'!L37</f>
        <v>945</v>
      </c>
      <c r="M37" s="714">
        <f t="shared" si="4"/>
        <v>1255</v>
      </c>
      <c r="N37" s="688">
        <f t="shared" si="5"/>
        <v>7000</v>
      </c>
      <c r="O37" s="689">
        <f t="shared" si="5"/>
        <v>3385</v>
      </c>
      <c r="P37" s="690">
        <f t="shared" si="6"/>
        <v>3615</v>
      </c>
      <c r="Q37" s="713">
        <f>'14 92'!Q37+'Total Fac Banpho'!Q37</f>
        <v>2200</v>
      </c>
      <c r="R37" s="712">
        <f>'14 92'!R37+'Total Fac Banpho'!R37</f>
        <v>370</v>
      </c>
      <c r="S37" s="709">
        <f t="shared" si="7"/>
        <v>1830</v>
      </c>
      <c r="T37" s="712">
        <f>'14 92'!T37+'Total Fac Banpho'!T37</f>
        <v>6200</v>
      </c>
      <c r="U37" s="712">
        <f>'14 92'!U37+'Total Fac Banpho'!U37</f>
        <v>0</v>
      </c>
      <c r="V37" s="709">
        <f t="shared" si="8"/>
        <v>6200</v>
      </c>
      <c r="W37" s="712">
        <f>'14 92'!W37+'Total Fac Banpho'!W37</f>
        <v>2200</v>
      </c>
      <c r="X37" s="712">
        <f>'14 92'!X37+'Total Fac Banpho'!X37</f>
        <v>0</v>
      </c>
      <c r="Y37" s="714">
        <f t="shared" si="9"/>
        <v>2200</v>
      </c>
      <c r="Z37" s="688">
        <f t="shared" si="10"/>
        <v>10600</v>
      </c>
      <c r="AA37" s="701">
        <f t="shared" si="10"/>
        <v>370</v>
      </c>
      <c r="AB37" s="690">
        <f t="shared" si="11"/>
        <v>10230</v>
      </c>
      <c r="AC37" s="713">
        <f t="shared" si="12"/>
        <v>17600</v>
      </c>
      <c r="AD37" s="712">
        <f t="shared" si="13"/>
        <v>3755</v>
      </c>
      <c r="AE37" s="710">
        <f t="shared" si="14"/>
        <v>13845</v>
      </c>
      <c r="AF37" s="712">
        <f>'14 92'!AF37+'Total Fac Banpho'!AF37</f>
        <v>2200</v>
      </c>
      <c r="AG37" s="712">
        <f>'14 92'!AG37+'Total Fac Banpho'!AG37</f>
        <v>0</v>
      </c>
      <c r="AH37" s="710">
        <f t="shared" si="15"/>
        <v>2200</v>
      </c>
      <c r="AI37" s="712">
        <f>'14 92'!AI37+'Total Fac Banpho'!AI37</f>
        <v>2200</v>
      </c>
      <c r="AJ37" s="712">
        <f>'14 92'!AJ37+'Total Fac Banpho'!AJ37</f>
        <v>0</v>
      </c>
      <c r="AK37" s="710">
        <f t="shared" si="16"/>
        <v>2200</v>
      </c>
      <c r="AL37" s="712">
        <f>'14 92'!AL37+'Total Fac Banpho'!AL37</f>
        <v>2200</v>
      </c>
      <c r="AM37" s="712">
        <f>'14 92'!AM37+'Total Fac Banpho'!AM37</f>
        <v>0</v>
      </c>
      <c r="AN37" s="709">
        <f t="shared" si="17"/>
        <v>2200</v>
      </c>
      <c r="AO37" s="688">
        <f t="shared" si="18"/>
        <v>6600</v>
      </c>
      <c r="AP37" s="689">
        <f t="shared" si="18"/>
        <v>0</v>
      </c>
      <c r="AQ37" s="690">
        <f t="shared" si="19"/>
        <v>6600</v>
      </c>
      <c r="AR37" s="713">
        <f>'14 92'!AR37+'Total Fac Banpho'!AR37</f>
        <v>2600</v>
      </c>
      <c r="AS37" s="712">
        <f>'14 92'!AS37+'Total Fac Banpho'!AS37</f>
        <v>0</v>
      </c>
      <c r="AT37" s="710">
        <f t="shared" si="20"/>
        <v>2600</v>
      </c>
      <c r="AU37" s="712">
        <f>'14 92'!AU37+'Total Fac Banpho'!AU37</f>
        <v>6200</v>
      </c>
      <c r="AV37" s="712">
        <f>'14 92'!AV37+'Total Fac Banpho'!AV37</f>
        <v>0</v>
      </c>
      <c r="AW37" s="710">
        <f t="shared" si="21"/>
        <v>6200</v>
      </c>
      <c r="AX37" s="712">
        <f>'14 92'!AX37+'Total Fac Banpho'!AX37</f>
        <v>2200</v>
      </c>
      <c r="AY37" s="712">
        <f>'14 92'!AY37+'Total Fac Banpho'!AY37</f>
        <v>0</v>
      </c>
      <c r="AZ37" s="710">
        <f t="shared" si="22"/>
        <v>2200</v>
      </c>
      <c r="BA37" s="688">
        <f t="shared" si="23"/>
        <v>11000</v>
      </c>
      <c r="BB37" s="701">
        <f t="shared" si="23"/>
        <v>0</v>
      </c>
      <c r="BC37" s="706">
        <f t="shared" si="24"/>
        <v>11000</v>
      </c>
      <c r="BD37" s="717">
        <f t="shared" si="0"/>
        <v>17600</v>
      </c>
      <c r="BE37" s="712">
        <f t="shared" si="1"/>
        <v>0</v>
      </c>
      <c r="BF37" s="716">
        <f t="shared" si="25"/>
        <v>17600</v>
      </c>
      <c r="BG37" s="717">
        <f t="shared" si="26"/>
        <v>35200</v>
      </c>
      <c r="BH37" s="712">
        <f t="shared" si="27"/>
        <v>3755</v>
      </c>
      <c r="BI37" s="716">
        <f t="shared" si="28"/>
        <v>31445</v>
      </c>
      <c r="BJ37" s="541"/>
      <c r="BK37" s="380"/>
      <c r="BL37" s="380"/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</row>
    <row r="38" spans="1:79" s="383" customFormat="1" ht="33" customHeight="1">
      <c r="A38" s="388">
        <f t="shared" si="29"/>
        <v>32</v>
      </c>
      <c r="B38" s="384">
        <v>51605</v>
      </c>
      <c r="C38" s="536" t="s">
        <v>28</v>
      </c>
      <c r="D38" s="698" t="s">
        <v>282</v>
      </c>
      <c r="E38" s="713">
        <f>'14 92'!E38+'Total Fac Banpho'!E38</f>
        <v>0</v>
      </c>
      <c r="F38" s="712">
        <f>'14 92'!F38+'Total Fac Banpho'!F38</f>
        <v>0</v>
      </c>
      <c r="G38" s="710">
        <f t="shared" si="2"/>
        <v>0</v>
      </c>
      <c r="H38" s="712">
        <f>'14 92'!H38+'Total Fac Banpho'!H38</f>
        <v>0</v>
      </c>
      <c r="I38" s="712">
        <f>'14 92'!I38+'Total Fac Banpho'!I38</f>
        <v>0</v>
      </c>
      <c r="J38" s="709">
        <f t="shared" si="3"/>
        <v>0</v>
      </c>
      <c r="K38" s="712">
        <f>'14 92'!K38+'Total Fac Banpho'!K38</f>
        <v>0</v>
      </c>
      <c r="L38" s="712">
        <f>'14 92'!L38+'Total Fac Banpho'!L38</f>
        <v>0</v>
      </c>
      <c r="M38" s="714">
        <f t="shared" si="4"/>
        <v>0</v>
      </c>
      <c r="N38" s="688">
        <f t="shared" si="5"/>
        <v>0</v>
      </c>
      <c r="O38" s="689">
        <f t="shared" si="5"/>
        <v>0</v>
      </c>
      <c r="P38" s="690">
        <f t="shared" si="6"/>
        <v>0</v>
      </c>
      <c r="Q38" s="713">
        <f>'14 92'!Q38+'Total Fac Banpho'!Q38</f>
        <v>0</v>
      </c>
      <c r="R38" s="712">
        <f>'14 92'!R38+'Total Fac Banpho'!R38</f>
        <v>0</v>
      </c>
      <c r="S38" s="709">
        <f t="shared" si="7"/>
        <v>0</v>
      </c>
      <c r="T38" s="712">
        <f>'14 92'!T38+'Total Fac Banpho'!T38</f>
        <v>0</v>
      </c>
      <c r="U38" s="712">
        <f>'14 92'!U38+'Total Fac Banpho'!U38</f>
        <v>0</v>
      </c>
      <c r="V38" s="709">
        <f t="shared" si="8"/>
        <v>0</v>
      </c>
      <c r="W38" s="712">
        <f>'14 92'!W38+'Total Fac Banpho'!W38</f>
        <v>0</v>
      </c>
      <c r="X38" s="712">
        <f>'14 92'!X38+'Total Fac Banpho'!X38</f>
        <v>0</v>
      </c>
      <c r="Y38" s="714">
        <f t="shared" si="9"/>
        <v>0</v>
      </c>
      <c r="Z38" s="688">
        <f t="shared" si="10"/>
        <v>0</v>
      </c>
      <c r="AA38" s="701">
        <f t="shared" si="10"/>
        <v>0</v>
      </c>
      <c r="AB38" s="690">
        <f t="shared" si="11"/>
        <v>0</v>
      </c>
      <c r="AC38" s="713">
        <f t="shared" si="12"/>
        <v>0</v>
      </c>
      <c r="AD38" s="712">
        <f t="shared" si="13"/>
        <v>0</v>
      </c>
      <c r="AE38" s="710">
        <f t="shared" si="14"/>
        <v>0</v>
      </c>
      <c r="AF38" s="712">
        <f>'14 92'!AF38+'Total Fac Banpho'!AF38</f>
        <v>0</v>
      </c>
      <c r="AG38" s="712">
        <f>'14 92'!AG38+'Total Fac Banpho'!AG38</f>
        <v>0</v>
      </c>
      <c r="AH38" s="710">
        <f t="shared" si="15"/>
        <v>0</v>
      </c>
      <c r="AI38" s="712">
        <f>'14 92'!AI38+'Total Fac Banpho'!AI38</f>
        <v>0</v>
      </c>
      <c r="AJ38" s="712">
        <f>'14 92'!AJ38+'Total Fac Banpho'!AJ38</f>
        <v>0</v>
      </c>
      <c r="AK38" s="710">
        <f t="shared" si="16"/>
        <v>0</v>
      </c>
      <c r="AL38" s="712">
        <f>'14 92'!AL38+'Total Fac Banpho'!AL38</f>
        <v>0</v>
      </c>
      <c r="AM38" s="712">
        <f>'14 92'!AM38+'Total Fac Banpho'!AM38</f>
        <v>0</v>
      </c>
      <c r="AN38" s="709">
        <f t="shared" si="17"/>
        <v>0</v>
      </c>
      <c r="AO38" s="688">
        <f t="shared" si="18"/>
        <v>0</v>
      </c>
      <c r="AP38" s="689">
        <f t="shared" si="18"/>
        <v>0</v>
      </c>
      <c r="AQ38" s="690">
        <f t="shared" si="19"/>
        <v>0</v>
      </c>
      <c r="AR38" s="713">
        <f>'14 92'!AR38+'Total Fac Banpho'!AR38</f>
        <v>0</v>
      </c>
      <c r="AS38" s="712">
        <f>'14 92'!AS38+'Total Fac Banpho'!AS38</f>
        <v>0</v>
      </c>
      <c r="AT38" s="710">
        <f t="shared" si="20"/>
        <v>0</v>
      </c>
      <c r="AU38" s="712">
        <f>'14 92'!AU38+'Total Fac Banpho'!AU38</f>
        <v>0</v>
      </c>
      <c r="AV38" s="712">
        <f>'14 92'!AV38+'Total Fac Banpho'!AV38</f>
        <v>0</v>
      </c>
      <c r="AW38" s="710">
        <f t="shared" si="21"/>
        <v>0</v>
      </c>
      <c r="AX38" s="712">
        <f>'14 92'!AX38+'Total Fac Banpho'!AX38</f>
        <v>0</v>
      </c>
      <c r="AY38" s="712">
        <f>'14 92'!AY38+'Total Fac Banpho'!AY38</f>
        <v>0</v>
      </c>
      <c r="AZ38" s="710">
        <f t="shared" si="22"/>
        <v>0</v>
      </c>
      <c r="BA38" s="688">
        <f t="shared" si="23"/>
        <v>0</v>
      </c>
      <c r="BB38" s="701">
        <f t="shared" si="23"/>
        <v>0</v>
      </c>
      <c r="BC38" s="706">
        <f t="shared" si="24"/>
        <v>0</v>
      </c>
      <c r="BD38" s="717">
        <f t="shared" si="0"/>
        <v>0</v>
      </c>
      <c r="BE38" s="712">
        <f t="shared" si="1"/>
        <v>0</v>
      </c>
      <c r="BF38" s="716">
        <f t="shared" si="25"/>
        <v>0</v>
      </c>
      <c r="BG38" s="717">
        <f t="shared" si="26"/>
        <v>0</v>
      </c>
      <c r="BH38" s="712">
        <f t="shared" si="27"/>
        <v>0</v>
      </c>
      <c r="BI38" s="716">
        <f t="shared" si="28"/>
        <v>0</v>
      </c>
      <c r="BJ38" s="541"/>
      <c r="BK38" s="380"/>
      <c r="BL38" s="380"/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</row>
    <row r="39" spans="1:79" s="383" customFormat="1" ht="33" customHeight="1">
      <c r="A39" s="388">
        <f t="shared" si="29"/>
        <v>33</v>
      </c>
      <c r="B39" s="384">
        <v>51606</v>
      </c>
      <c r="C39" s="536" t="s">
        <v>29</v>
      </c>
      <c r="D39" s="698" t="s">
        <v>283</v>
      </c>
      <c r="E39" s="713">
        <f>'14 92'!E39+'Total Fac Banpho'!E39</f>
        <v>68868</v>
      </c>
      <c r="F39" s="712">
        <f>'14 92'!F39+'Total Fac Banpho'!F39</f>
        <v>62718</v>
      </c>
      <c r="G39" s="710">
        <f t="shared" si="2"/>
        <v>6150</v>
      </c>
      <c r="H39" s="712">
        <f>'14 92'!H39+'Total Fac Banpho'!H39</f>
        <v>68868</v>
      </c>
      <c r="I39" s="712">
        <f>'14 92'!I39+'Total Fac Banpho'!I39</f>
        <v>62718</v>
      </c>
      <c r="J39" s="709">
        <f t="shared" si="3"/>
        <v>6150</v>
      </c>
      <c r="K39" s="712">
        <f>'14 92'!K39+'Total Fac Banpho'!K39</f>
        <v>68868</v>
      </c>
      <c r="L39" s="712">
        <f>'14 92'!L39+'Total Fac Banpho'!L39</f>
        <v>58718</v>
      </c>
      <c r="M39" s="714">
        <f t="shared" si="4"/>
        <v>10150</v>
      </c>
      <c r="N39" s="688">
        <f t="shared" si="5"/>
        <v>206604</v>
      </c>
      <c r="O39" s="689">
        <f t="shared" si="5"/>
        <v>184154</v>
      </c>
      <c r="P39" s="690">
        <f t="shared" si="6"/>
        <v>22450</v>
      </c>
      <c r="Q39" s="713">
        <f>'14 92'!Q39+'Total Fac Banpho'!Q39</f>
        <v>68868</v>
      </c>
      <c r="R39" s="712">
        <f>'14 92'!R39+'Total Fac Banpho'!R39</f>
        <v>66718</v>
      </c>
      <c r="S39" s="709">
        <f t="shared" si="7"/>
        <v>2150</v>
      </c>
      <c r="T39" s="712">
        <f>'14 92'!T39+'Total Fac Banpho'!T39</f>
        <v>68868</v>
      </c>
      <c r="U39" s="712">
        <f>'14 92'!U39+'Total Fac Banpho'!U39</f>
        <v>0</v>
      </c>
      <c r="V39" s="709">
        <f t="shared" si="8"/>
        <v>68868</v>
      </c>
      <c r="W39" s="712">
        <f>'14 92'!W39+'Total Fac Banpho'!W39</f>
        <v>68868</v>
      </c>
      <c r="X39" s="712">
        <f>'14 92'!X39+'Total Fac Banpho'!X39</f>
        <v>0</v>
      </c>
      <c r="Y39" s="714">
        <f t="shared" si="9"/>
        <v>68868</v>
      </c>
      <c r="Z39" s="688">
        <f t="shared" si="10"/>
        <v>206604</v>
      </c>
      <c r="AA39" s="701">
        <f t="shared" si="10"/>
        <v>66718</v>
      </c>
      <c r="AB39" s="690">
        <f t="shared" si="11"/>
        <v>139886</v>
      </c>
      <c r="AC39" s="713">
        <f t="shared" si="12"/>
        <v>413208</v>
      </c>
      <c r="AD39" s="712">
        <f t="shared" si="13"/>
        <v>250872</v>
      </c>
      <c r="AE39" s="710">
        <f t="shared" si="14"/>
        <v>162336</v>
      </c>
      <c r="AF39" s="712">
        <f>'14 92'!AF39+'Total Fac Banpho'!AF39</f>
        <v>68868</v>
      </c>
      <c r="AG39" s="712">
        <f>'14 92'!AG39+'Total Fac Banpho'!AG39</f>
        <v>0</v>
      </c>
      <c r="AH39" s="710">
        <f t="shared" si="15"/>
        <v>68868</v>
      </c>
      <c r="AI39" s="712">
        <f>'14 92'!AI39+'Total Fac Banpho'!AI39</f>
        <v>68868</v>
      </c>
      <c r="AJ39" s="712">
        <f>'14 92'!AJ39+'Total Fac Banpho'!AJ39</f>
        <v>0</v>
      </c>
      <c r="AK39" s="710">
        <f t="shared" si="16"/>
        <v>68868</v>
      </c>
      <c r="AL39" s="712">
        <f>'14 92'!AL39+'Total Fac Banpho'!AL39</f>
        <v>68868</v>
      </c>
      <c r="AM39" s="712">
        <f>'14 92'!AM39+'Total Fac Banpho'!AM39</f>
        <v>0</v>
      </c>
      <c r="AN39" s="709">
        <f t="shared" si="17"/>
        <v>68868</v>
      </c>
      <c r="AO39" s="688">
        <f t="shared" si="18"/>
        <v>206604</v>
      </c>
      <c r="AP39" s="689">
        <f t="shared" si="18"/>
        <v>0</v>
      </c>
      <c r="AQ39" s="690">
        <f t="shared" si="19"/>
        <v>206604</v>
      </c>
      <c r="AR39" s="713">
        <f>'14 92'!AR39+'Total Fac Banpho'!AR39</f>
        <v>68868</v>
      </c>
      <c r="AS39" s="712">
        <f>'14 92'!AS39+'Total Fac Banpho'!AS39</f>
        <v>0</v>
      </c>
      <c r="AT39" s="710">
        <f t="shared" si="20"/>
        <v>68868</v>
      </c>
      <c r="AU39" s="712">
        <f>'14 92'!AU39+'Total Fac Banpho'!AU39</f>
        <v>68868</v>
      </c>
      <c r="AV39" s="712">
        <f>'14 92'!AV39+'Total Fac Banpho'!AV39</f>
        <v>0</v>
      </c>
      <c r="AW39" s="710">
        <f t="shared" si="21"/>
        <v>68868</v>
      </c>
      <c r="AX39" s="712">
        <f>'14 92'!AX39+'Total Fac Banpho'!AX39</f>
        <v>68868</v>
      </c>
      <c r="AY39" s="712">
        <f>'14 92'!AY39+'Total Fac Banpho'!AY39</f>
        <v>0</v>
      </c>
      <c r="AZ39" s="710">
        <f t="shared" si="22"/>
        <v>68868</v>
      </c>
      <c r="BA39" s="688">
        <f t="shared" si="23"/>
        <v>206604</v>
      </c>
      <c r="BB39" s="701">
        <f t="shared" si="23"/>
        <v>0</v>
      </c>
      <c r="BC39" s="706">
        <f t="shared" si="24"/>
        <v>206604</v>
      </c>
      <c r="BD39" s="717">
        <f t="shared" si="0"/>
        <v>413208</v>
      </c>
      <c r="BE39" s="712">
        <f t="shared" si="1"/>
        <v>0</v>
      </c>
      <c r="BF39" s="716">
        <f t="shared" si="25"/>
        <v>413208</v>
      </c>
      <c r="BG39" s="717">
        <f t="shared" si="26"/>
        <v>826416</v>
      </c>
      <c r="BH39" s="712">
        <f t="shared" si="27"/>
        <v>250872</v>
      </c>
      <c r="BI39" s="716">
        <f t="shared" si="28"/>
        <v>575544</v>
      </c>
      <c r="BJ39" s="541"/>
      <c r="BK39" s="380"/>
      <c r="BL39" s="380"/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</row>
    <row r="40" spans="1:79" s="383" customFormat="1" ht="33" customHeight="1">
      <c r="A40" s="388">
        <f t="shared" si="29"/>
        <v>34</v>
      </c>
      <c r="B40" s="384">
        <v>51607</v>
      </c>
      <c r="C40" s="536" t="s">
        <v>242</v>
      </c>
      <c r="D40" s="698" t="s">
        <v>284</v>
      </c>
      <c r="E40" s="713">
        <f>'14 92'!E40+'Total Fac Banpho'!E40</f>
        <v>50069.71</v>
      </c>
      <c r="F40" s="712">
        <f>'14 92'!F40+'Total Fac Banpho'!F40</f>
        <v>18818.02</v>
      </c>
      <c r="G40" s="710">
        <f t="shared" si="2"/>
        <v>31251.69</v>
      </c>
      <c r="H40" s="712">
        <f>'14 92'!H40+'Total Fac Banpho'!H40</f>
        <v>50069.71</v>
      </c>
      <c r="I40" s="712">
        <f>'14 92'!I40+'Total Fac Banpho'!I40</f>
        <v>18818.02</v>
      </c>
      <c r="J40" s="709">
        <f t="shared" si="3"/>
        <v>31251.69</v>
      </c>
      <c r="K40" s="712">
        <f>'14 92'!K40+'Total Fac Banpho'!K40</f>
        <v>50069.71</v>
      </c>
      <c r="L40" s="712">
        <f>'14 92'!L40+'Total Fac Banpho'!L40</f>
        <v>18818.060000000001</v>
      </c>
      <c r="M40" s="714">
        <f t="shared" si="4"/>
        <v>31251.649999999998</v>
      </c>
      <c r="N40" s="688">
        <f t="shared" si="5"/>
        <v>150209.13</v>
      </c>
      <c r="O40" s="689">
        <f t="shared" si="5"/>
        <v>56454.100000000006</v>
      </c>
      <c r="P40" s="690">
        <f t="shared" si="6"/>
        <v>93755.03</v>
      </c>
      <c r="Q40" s="713">
        <f>'14 92'!Q40+'Total Fac Banpho'!Q40</f>
        <v>38405.859999999993</v>
      </c>
      <c r="R40" s="712">
        <f>'14 92'!R40+'Total Fac Banpho'!R40</f>
        <v>19127.349999999999</v>
      </c>
      <c r="S40" s="709">
        <f t="shared" si="7"/>
        <v>19278.509999999995</v>
      </c>
      <c r="T40" s="712">
        <f>'14 92'!T40+'Total Fac Banpho'!T40</f>
        <v>40762.619999999995</v>
      </c>
      <c r="U40" s="712">
        <f>'14 92'!U40+'Total Fac Banpho'!U40</f>
        <v>0</v>
      </c>
      <c r="V40" s="709">
        <f t="shared" si="8"/>
        <v>40762.619999999995</v>
      </c>
      <c r="W40" s="712">
        <f>'14 92'!W40+'Total Fac Banpho'!W40</f>
        <v>40762.619999999995</v>
      </c>
      <c r="X40" s="712">
        <f>'14 92'!X40+'Total Fac Banpho'!X40</f>
        <v>0</v>
      </c>
      <c r="Y40" s="714">
        <f t="shared" si="9"/>
        <v>40762.619999999995</v>
      </c>
      <c r="Z40" s="688">
        <f t="shared" si="10"/>
        <v>119931.09999999998</v>
      </c>
      <c r="AA40" s="701">
        <f t="shared" si="10"/>
        <v>19127.349999999999</v>
      </c>
      <c r="AB40" s="690">
        <f t="shared" si="11"/>
        <v>100803.74999999997</v>
      </c>
      <c r="AC40" s="713">
        <f t="shared" si="12"/>
        <v>270140.23</v>
      </c>
      <c r="AD40" s="712">
        <f t="shared" si="13"/>
        <v>75581.450000000012</v>
      </c>
      <c r="AE40" s="710">
        <f t="shared" si="14"/>
        <v>194558.77999999997</v>
      </c>
      <c r="AF40" s="712">
        <f>'14 92'!AF40+'Total Fac Banpho'!AF40</f>
        <v>40762.619999999995</v>
      </c>
      <c r="AG40" s="712">
        <f>'14 92'!AG40+'Total Fac Banpho'!AG40</f>
        <v>0</v>
      </c>
      <c r="AH40" s="710">
        <f t="shared" si="15"/>
        <v>40762.619999999995</v>
      </c>
      <c r="AI40" s="712">
        <f>'14 92'!AI40+'Total Fac Banpho'!AI40</f>
        <v>40762.619999999995</v>
      </c>
      <c r="AJ40" s="712">
        <f>'14 92'!AJ40+'Total Fac Banpho'!AJ40</f>
        <v>0</v>
      </c>
      <c r="AK40" s="710">
        <f t="shared" si="16"/>
        <v>40762.619999999995</v>
      </c>
      <c r="AL40" s="712">
        <f>'14 92'!AL40+'Total Fac Banpho'!AL40</f>
        <v>40762.619999999995</v>
      </c>
      <c r="AM40" s="712">
        <f>'14 92'!AM40+'Total Fac Banpho'!AM40</f>
        <v>0</v>
      </c>
      <c r="AN40" s="709">
        <f t="shared" si="17"/>
        <v>40762.619999999995</v>
      </c>
      <c r="AO40" s="688">
        <f t="shared" si="18"/>
        <v>122287.85999999999</v>
      </c>
      <c r="AP40" s="689">
        <f t="shared" si="18"/>
        <v>0</v>
      </c>
      <c r="AQ40" s="690">
        <f t="shared" si="19"/>
        <v>122287.85999999999</v>
      </c>
      <c r="AR40" s="713">
        <f>'14 92'!AR40+'Total Fac Banpho'!AR40</f>
        <v>40762.619999999995</v>
      </c>
      <c r="AS40" s="712">
        <f>'14 92'!AS40+'Total Fac Banpho'!AS40</f>
        <v>0</v>
      </c>
      <c r="AT40" s="710">
        <f t="shared" si="20"/>
        <v>40762.619999999995</v>
      </c>
      <c r="AU40" s="712">
        <f>'14 92'!AU40+'Total Fac Banpho'!AU40</f>
        <v>40762.779999999992</v>
      </c>
      <c r="AV40" s="712">
        <f>'14 92'!AV40+'Total Fac Banpho'!AV40</f>
        <v>0</v>
      </c>
      <c r="AW40" s="710">
        <f t="shared" si="21"/>
        <v>40762.779999999992</v>
      </c>
      <c r="AX40" s="712">
        <f>'14 92'!AX40+'Total Fac Banpho'!AX40</f>
        <v>40762.579999999994</v>
      </c>
      <c r="AY40" s="712">
        <f>'14 92'!AY40+'Total Fac Banpho'!AY40</f>
        <v>0</v>
      </c>
      <c r="AZ40" s="710">
        <f t="shared" si="22"/>
        <v>40762.579999999994</v>
      </c>
      <c r="BA40" s="688">
        <f t="shared" si="23"/>
        <v>122287.97999999998</v>
      </c>
      <c r="BB40" s="701">
        <f t="shared" si="23"/>
        <v>0</v>
      </c>
      <c r="BC40" s="706">
        <f t="shared" si="24"/>
        <v>122287.97999999998</v>
      </c>
      <c r="BD40" s="717">
        <f t="shared" si="0"/>
        <v>244575.83999999997</v>
      </c>
      <c r="BE40" s="712">
        <f t="shared" si="1"/>
        <v>0</v>
      </c>
      <c r="BF40" s="716">
        <f t="shared" si="25"/>
        <v>244575.83999999997</v>
      </c>
      <c r="BG40" s="717">
        <f t="shared" si="26"/>
        <v>514716.06999999995</v>
      </c>
      <c r="BH40" s="712">
        <f t="shared" si="27"/>
        <v>75581.450000000012</v>
      </c>
      <c r="BI40" s="716">
        <f t="shared" si="28"/>
        <v>439134.61999999994</v>
      </c>
      <c r="BJ40" s="541"/>
      <c r="BK40" s="380"/>
      <c r="BL40" s="380"/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</row>
    <row r="41" spans="1:79" s="383" customFormat="1" ht="33" customHeight="1">
      <c r="A41" s="388">
        <f t="shared" si="29"/>
        <v>35</v>
      </c>
      <c r="B41" s="384">
        <v>51608</v>
      </c>
      <c r="C41" s="536" t="s">
        <v>31</v>
      </c>
      <c r="D41" s="698" t="s">
        <v>285</v>
      </c>
      <c r="E41" s="713">
        <f>'14 92'!E41+'Total Fac Banpho'!E41</f>
        <v>0</v>
      </c>
      <c r="F41" s="712">
        <f>'14 92'!F41+'Total Fac Banpho'!F41</f>
        <v>0</v>
      </c>
      <c r="G41" s="710">
        <f t="shared" si="2"/>
        <v>0</v>
      </c>
      <c r="H41" s="712">
        <f>'14 92'!H41+'Total Fac Banpho'!H41</f>
        <v>0</v>
      </c>
      <c r="I41" s="712">
        <f>'14 92'!I41+'Total Fac Banpho'!I41</f>
        <v>0</v>
      </c>
      <c r="J41" s="709">
        <f t="shared" si="3"/>
        <v>0</v>
      </c>
      <c r="K41" s="712">
        <f>'14 92'!K41+'Total Fac Banpho'!K41</f>
        <v>0</v>
      </c>
      <c r="L41" s="712">
        <f>'14 92'!L41+'Total Fac Banpho'!L41</f>
        <v>0</v>
      </c>
      <c r="M41" s="714">
        <f t="shared" si="4"/>
        <v>0</v>
      </c>
      <c r="N41" s="688">
        <f t="shared" si="5"/>
        <v>0</v>
      </c>
      <c r="O41" s="689">
        <f t="shared" si="5"/>
        <v>0</v>
      </c>
      <c r="P41" s="690">
        <f t="shared" si="6"/>
        <v>0</v>
      </c>
      <c r="Q41" s="713">
        <f>'14 92'!Q41+'Total Fac Banpho'!Q41</f>
        <v>0</v>
      </c>
      <c r="R41" s="712">
        <f>'14 92'!R41+'Total Fac Banpho'!R41</f>
        <v>0</v>
      </c>
      <c r="S41" s="709">
        <f t="shared" si="7"/>
        <v>0</v>
      </c>
      <c r="T41" s="712">
        <f>'14 92'!T41+'Total Fac Banpho'!T41</f>
        <v>0</v>
      </c>
      <c r="U41" s="712">
        <f>'14 92'!U41+'Total Fac Banpho'!U41</f>
        <v>0</v>
      </c>
      <c r="V41" s="709">
        <f t="shared" si="8"/>
        <v>0</v>
      </c>
      <c r="W41" s="712">
        <f>'14 92'!W41+'Total Fac Banpho'!W41</f>
        <v>0</v>
      </c>
      <c r="X41" s="712">
        <f>'14 92'!X41+'Total Fac Banpho'!X41</f>
        <v>0</v>
      </c>
      <c r="Y41" s="714">
        <f t="shared" si="9"/>
        <v>0</v>
      </c>
      <c r="Z41" s="688">
        <f t="shared" si="10"/>
        <v>0</v>
      </c>
      <c r="AA41" s="701">
        <f t="shared" si="10"/>
        <v>0</v>
      </c>
      <c r="AB41" s="690">
        <f t="shared" si="11"/>
        <v>0</v>
      </c>
      <c r="AC41" s="713">
        <f t="shared" si="12"/>
        <v>0</v>
      </c>
      <c r="AD41" s="712">
        <f t="shared" si="13"/>
        <v>0</v>
      </c>
      <c r="AE41" s="710">
        <f t="shared" si="14"/>
        <v>0</v>
      </c>
      <c r="AF41" s="712">
        <f>'14 92'!AF41+'Total Fac Banpho'!AF41</f>
        <v>0</v>
      </c>
      <c r="AG41" s="712">
        <f>'14 92'!AG41+'Total Fac Banpho'!AG41</f>
        <v>0</v>
      </c>
      <c r="AH41" s="710">
        <f t="shared" si="15"/>
        <v>0</v>
      </c>
      <c r="AI41" s="712">
        <f>'14 92'!AI41+'Total Fac Banpho'!AI41</f>
        <v>0</v>
      </c>
      <c r="AJ41" s="712">
        <f>'14 92'!AJ41+'Total Fac Banpho'!AJ41</f>
        <v>0</v>
      </c>
      <c r="AK41" s="710">
        <f t="shared" si="16"/>
        <v>0</v>
      </c>
      <c r="AL41" s="712">
        <f>'14 92'!AL41+'Total Fac Banpho'!AL41</f>
        <v>0</v>
      </c>
      <c r="AM41" s="712">
        <f>'14 92'!AM41+'Total Fac Banpho'!AM41</f>
        <v>0</v>
      </c>
      <c r="AN41" s="709">
        <f t="shared" si="17"/>
        <v>0</v>
      </c>
      <c r="AO41" s="688">
        <f t="shared" si="18"/>
        <v>0</v>
      </c>
      <c r="AP41" s="689">
        <f t="shared" si="18"/>
        <v>0</v>
      </c>
      <c r="AQ41" s="690">
        <f t="shared" si="19"/>
        <v>0</v>
      </c>
      <c r="AR41" s="713">
        <f>'14 92'!AR41+'Total Fac Banpho'!AR41</f>
        <v>0</v>
      </c>
      <c r="AS41" s="712">
        <f>'14 92'!AS41+'Total Fac Banpho'!AS41</f>
        <v>0</v>
      </c>
      <c r="AT41" s="710">
        <f t="shared" si="20"/>
        <v>0</v>
      </c>
      <c r="AU41" s="712">
        <f>'14 92'!AU41+'Total Fac Banpho'!AU41</f>
        <v>0</v>
      </c>
      <c r="AV41" s="712">
        <f>'14 92'!AV41+'Total Fac Banpho'!AV41</f>
        <v>0</v>
      </c>
      <c r="AW41" s="710">
        <f t="shared" si="21"/>
        <v>0</v>
      </c>
      <c r="AX41" s="712">
        <f>'14 92'!AX41+'Total Fac Banpho'!AX41</f>
        <v>0</v>
      </c>
      <c r="AY41" s="712">
        <f>'14 92'!AY41+'Total Fac Banpho'!AY41</f>
        <v>0</v>
      </c>
      <c r="AZ41" s="710">
        <f t="shared" si="22"/>
        <v>0</v>
      </c>
      <c r="BA41" s="688">
        <f t="shared" si="23"/>
        <v>0</v>
      </c>
      <c r="BB41" s="701">
        <f t="shared" si="23"/>
        <v>0</v>
      </c>
      <c r="BC41" s="706">
        <f t="shared" si="24"/>
        <v>0</v>
      </c>
      <c r="BD41" s="717">
        <f t="shared" si="0"/>
        <v>0</v>
      </c>
      <c r="BE41" s="712">
        <f t="shared" si="1"/>
        <v>0</v>
      </c>
      <c r="BF41" s="716">
        <f t="shared" si="25"/>
        <v>0</v>
      </c>
      <c r="BG41" s="717">
        <f t="shared" si="26"/>
        <v>0</v>
      </c>
      <c r="BH41" s="712">
        <f t="shared" si="27"/>
        <v>0</v>
      </c>
      <c r="BI41" s="716">
        <f t="shared" si="28"/>
        <v>0</v>
      </c>
      <c r="BJ41" s="541"/>
      <c r="BK41" s="380"/>
      <c r="BL41" s="380"/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</row>
    <row r="42" spans="1:79" s="383" customFormat="1" ht="33" customHeight="1">
      <c r="A42" s="388">
        <f t="shared" si="29"/>
        <v>36</v>
      </c>
      <c r="B42" s="384">
        <v>51609</v>
      </c>
      <c r="C42" s="536" t="s">
        <v>89</v>
      </c>
      <c r="D42" s="698" t="s">
        <v>286</v>
      </c>
      <c r="E42" s="713">
        <f>'14 92'!E42+'Total Fac Banpho'!E42</f>
        <v>81000</v>
      </c>
      <c r="F42" s="712">
        <f>'14 92'!F42+'Total Fac Banpho'!F42</f>
        <v>81000</v>
      </c>
      <c r="G42" s="710">
        <f t="shared" si="2"/>
        <v>0</v>
      </c>
      <c r="H42" s="712">
        <f>'14 92'!H42+'Total Fac Banpho'!H42</f>
        <v>81000</v>
      </c>
      <c r="I42" s="712">
        <f>'14 92'!I42+'Total Fac Banpho'!I42</f>
        <v>81000</v>
      </c>
      <c r="J42" s="709">
        <f t="shared" si="3"/>
        <v>0</v>
      </c>
      <c r="K42" s="712">
        <f>'14 92'!K42+'Total Fac Banpho'!K42</f>
        <v>81000</v>
      </c>
      <c r="L42" s="712">
        <f>'14 92'!L42+'Total Fac Banpho'!L42</f>
        <v>81000</v>
      </c>
      <c r="M42" s="714">
        <f t="shared" si="4"/>
        <v>0</v>
      </c>
      <c r="N42" s="688">
        <f t="shared" si="5"/>
        <v>243000</v>
      </c>
      <c r="O42" s="689">
        <f t="shared" si="5"/>
        <v>243000</v>
      </c>
      <c r="P42" s="690">
        <f t="shared" si="6"/>
        <v>0</v>
      </c>
      <c r="Q42" s="713">
        <f>'14 92'!Q42+'Total Fac Banpho'!Q42</f>
        <v>81000</v>
      </c>
      <c r="R42" s="712">
        <f>'14 92'!R42+'Total Fac Banpho'!R42</f>
        <v>81000</v>
      </c>
      <c r="S42" s="709">
        <f t="shared" si="7"/>
        <v>0</v>
      </c>
      <c r="T42" s="712">
        <f>'14 92'!T42+'Total Fac Banpho'!T42</f>
        <v>81000</v>
      </c>
      <c r="U42" s="712">
        <f>'14 92'!U42+'Total Fac Banpho'!U42</f>
        <v>0</v>
      </c>
      <c r="V42" s="709">
        <f t="shared" si="8"/>
        <v>81000</v>
      </c>
      <c r="W42" s="712">
        <f>'14 92'!W42+'Total Fac Banpho'!W42</f>
        <v>81000</v>
      </c>
      <c r="X42" s="712">
        <f>'14 92'!X42+'Total Fac Banpho'!X42</f>
        <v>0</v>
      </c>
      <c r="Y42" s="714">
        <f t="shared" si="9"/>
        <v>81000</v>
      </c>
      <c r="Z42" s="688">
        <f t="shared" si="10"/>
        <v>243000</v>
      </c>
      <c r="AA42" s="701">
        <f t="shared" si="10"/>
        <v>81000</v>
      </c>
      <c r="AB42" s="690">
        <f t="shared" si="11"/>
        <v>162000</v>
      </c>
      <c r="AC42" s="713">
        <f t="shared" si="12"/>
        <v>486000</v>
      </c>
      <c r="AD42" s="712">
        <f t="shared" si="13"/>
        <v>324000</v>
      </c>
      <c r="AE42" s="710">
        <f t="shared" si="14"/>
        <v>162000</v>
      </c>
      <c r="AF42" s="712">
        <f>'14 92'!AF42+'Total Fac Banpho'!AF42</f>
        <v>81000</v>
      </c>
      <c r="AG42" s="712">
        <f>'14 92'!AG42+'Total Fac Banpho'!AG42</f>
        <v>0</v>
      </c>
      <c r="AH42" s="710">
        <f t="shared" si="15"/>
        <v>81000</v>
      </c>
      <c r="AI42" s="712">
        <f>'14 92'!AI42+'Total Fac Banpho'!AI42</f>
        <v>81000</v>
      </c>
      <c r="AJ42" s="712">
        <f>'14 92'!AJ42+'Total Fac Banpho'!AJ42</f>
        <v>0</v>
      </c>
      <c r="AK42" s="710">
        <f t="shared" si="16"/>
        <v>81000</v>
      </c>
      <c r="AL42" s="712">
        <f>'14 92'!AL42+'Total Fac Banpho'!AL42</f>
        <v>81000</v>
      </c>
      <c r="AM42" s="712">
        <f>'14 92'!AM42+'Total Fac Banpho'!AM42</f>
        <v>0</v>
      </c>
      <c r="AN42" s="709">
        <f t="shared" si="17"/>
        <v>81000</v>
      </c>
      <c r="AO42" s="688">
        <f t="shared" si="18"/>
        <v>243000</v>
      </c>
      <c r="AP42" s="689">
        <f t="shared" si="18"/>
        <v>0</v>
      </c>
      <c r="AQ42" s="690">
        <f t="shared" si="19"/>
        <v>243000</v>
      </c>
      <c r="AR42" s="713">
        <f>'14 92'!AR42+'Total Fac Banpho'!AR42</f>
        <v>81000</v>
      </c>
      <c r="AS42" s="712">
        <f>'14 92'!AS42+'Total Fac Banpho'!AS42</f>
        <v>0</v>
      </c>
      <c r="AT42" s="710">
        <f t="shared" si="20"/>
        <v>81000</v>
      </c>
      <c r="AU42" s="712">
        <f>'14 92'!AU42+'Total Fac Banpho'!AU42</f>
        <v>81000</v>
      </c>
      <c r="AV42" s="712">
        <f>'14 92'!AV42+'Total Fac Banpho'!AV42</f>
        <v>0</v>
      </c>
      <c r="AW42" s="710">
        <f t="shared" si="21"/>
        <v>81000</v>
      </c>
      <c r="AX42" s="712">
        <f>'14 92'!AX42+'Total Fac Banpho'!AX42</f>
        <v>81000</v>
      </c>
      <c r="AY42" s="712">
        <f>'14 92'!AY42+'Total Fac Banpho'!AY42</f>
        <v>0</v>
      </c>
      <c r="AZ42" s="710">
        <f t="shared" si="22"/>
        <v>81000</v>
      </c>
      <c r="BA42" s="688">
        <f t="shared" si="23"/>
        <v>243000</v>
      </c>
      <c r="BB42" s="701">
        <f t="shared" si="23"/>
        <v>0</v>
      </c>
      <c r="BC42" s="706">
        <f t="shared" si="24"/>
        <v>243000</v>
      </c>
      <c r="BD42" s="717">
        <f t="shared" si="0"/>
        <v>486000</v>
      </c>
      <c r="BE42" s="712">
        <f t="shared" si="1"/>
        <v>0</v>
      </c>
      <c r="BF42" s="716">
        <f t="shared" si="25"/>
        <v>486000</v>
      </c>
      <c r="BG42" s="717">
        <f t="shared" si="26"/>
        <v>972000</v>
      </c>
      <c r="BH42" s="712">
        <f t="shared" si="27"/>
        <v>324000</v>
      </c>
      <c r="BI42" s="716">
        <f t="shared" si="28"/>
        <v>648000</v>
      </c>
      <c r="BJ42" s="541"/>
      <c r="BK42" s="380"/>
      <c r="BL42" s="380"/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</row>
    <row r="43" spans="1:79" s="383" customFormat="1" ht="33" customHeight="1">
      <c r="A43" s="388">
        <f t="shared" si="29"/>
        <v>37</v>
      </c>
      <c r="B43" s="384">
        <v>51610</v>
      </c>
      <c r="C43" s="536" t="s">
        <v>32</v>
      </c>
      <c r="D43" s="698" t="s">
        <v>287</v>
      </c>
      <c r="E43" s="713">
        <f>'14 92'!E43+'Total Fac Banpho'!E43</f>
        <v>118905</v>
      </c>
      <c r="F43" s="712">
        <f>'14 92'!F43+'Total Fac Banpho'!F43</f>
        <v>129595.67</v>
      </c>
      <c r="G43" s="710">
        <f t="shared" si="2"/>
        <v>-10690.669999999998</v>
      </c>
      <c r="H43" s="712">
        <f>'14 92'!H43+'Total Fac Banpho'!H43</f>
        <v>111705</v>
      </c>
      <c r="I43" s="712">
        <f>'14 92'!I43+'Total Fac Banpho'!I43</f>
        <v>103983.77</v>
      </c>
      <c r="J43" s="709">
        <f t="shared" si="3"/>
        <v>7721.2299999999959</v>
      </c>
      <c r="K43" s="712">
        <f>'14 92'!K43+'Total Fac Banpho'!K43</f>
        <v>111705</v>
      </c>
      <c r="L43" s="712">
        <f>'14 92'!L43+'Total Fac Banpho'!L43</f>
        <v>90541.92</v>
      </c>
      <c r="M43" s="714">
        <f t="shared" si="4"/>
        <v>21163.08</v>
      </c>
      <c r="N43" s="688">
        <f t="shared" si="5"/>
        <v>342315</v>
      </c>
      <c r="O43" s="689">
        <f t="shared" si="5"/>
        <v>324121.36</v>
      </c>
      <c r="P43" s="690">
        <f t="shared" si="6"/>
        <v>18193.640000000014</v>
      </c>
      <c r="Q43" s="713">
        <f>'14 92'!Q43+'Total Fac Banpho'!Q43</f>
        <v>111705</v>
      </c>
      <c r="R43" s="712">
        <f>'14 92'!R43+'Total Fac Banpho'!R43</f>
        <v>92515.65</v>
      </c>
      <c r="S43" s="709">
        <f t="shared" si="7"/>
        <v>19189.350000000006</v>
      </c>
      <c r="T43" s="712">
        <f>'14 92'!T43+'Total Fac Banpho'!T43</f>
        <v>111705</v>
      </c>
      <c r="U43" s="712">
        <f>'14 92'!U43+'Total Fac Banpho'!U43</f>
        <v>0</v>
      </c>
      <c r="V43" s="709">
        <f t="shared" si="8"/>
        <v>111705</v>
      </c>
      <c r="W43" s="712">
        <f>'14 92'!W43+'Total Fac Banpho'!W43</f>
        <v>111705</v>
      </c>
      <c r="X43" s="712">
        <f>'14 92'!X43+'Total Fac Banpho'!X43</f>
        <v>0</v>
      </c>
      <c r="Y43" s="714">
        <f t="shared" si="9"/>
        <v>111705</v>
      </c>
      <c r="Z43" s="688">
        <f t="shared" si="10"/>
        <v>335115</v>
      </c>
      <c r="AA43" s="701">
        <f t="shared" si="10"/>
        <v>92515.65</v>
      </c>
      <c r="AB43" s="690">
        <f t="shared" si="11"/>
        <v>242599.35</v>
      </c>
      <c r="AC43" s="713">
        <f t="shared" si="12"/>
        <v>677430</v>
      </c>
      <c r="AD43" s="712">
        <f t="shared" si="13"/>
        <v>416637.01</v>
      </c>
      <c r="AE43" s="710">
        <f t="shared" si="14"/>
        <v>260792.99</v>
      </c>
      <c r="AF43" s="712">
        <f>'14 92'!AF43+'Total Fac Banpho'!AF43</f>
        <v>118905</v>
      </c>
      <c r="AG43" s="712">
        <f>'14 92'!AG43+'Total Fac Banpho'!AG43</f>
        <v>0</v>
      </c>
      <c r="AH43" s="710">
        <f t="shared" si="15"/>
        <v>118905</v>
      </c>
      <c r="AI43" s="712">
        <f>'14 92'!AI43+'Total Fac Banpho'!AI43</f>
        <v>111705</v>
      </c>
      <c r="AJ43" s="712">
        <f>'14 92'!AJ43+'Total Fac Banpho'!AJ43</f>
        <v>0</v>
      </c>
      <c r="AK43" s="710">
        <f t="shared" si="16"/>
        <v>111705</v>
      </c>
      <c r="AL43" s="712">
        <f>'14 92'!AL43+'Total Fac Banpho'!AL43</f>
        <v>111705</v>
      </c>
      <c r="AM43" s="712">
        <f>'14 92'!AM43+'Total Fac Banpho'!AM43</f>
        <v>0</v>
      </c>
      <c r="AN43" s="709">
        <f t="shared" si="17"/>
        <v>111705</v>
      </c>
      <c r="AO43" s="688">
        <f t="shared" si="18"/>
        <v>342315</v>
      </c>
      <c r="AP43" s="689">
        <f t="shared" si="18"/>
        <v>0</v>
      </c>
      <c r="AQ43" s="690">
        <f t="shared" si="19"/>
        <v>342315</v>
      </c>
      <c r="AR43" s="713">
        <f>'14 92'!AR43+'Total Fac Banpho'!AR43</f>
        <v>111705</v>
      </c>
      <c r="AS43" s="712">
        <f>'14 92'!AS43+'Total Fac Banpho'!AS43</f>
        <v>0</v>
      </c>
      <c r="AT43" s="710">
        <f t="shared" si="20"/>
        <v>111705</v>
      </c>
      <c r="AU43" s="712">
        <f>'14 92'!AU43+'Total Fac Banpho'!AU43</f>
        <v>111705</v>
      </c>
      <c r="AV43" s="712">
        <f>'14 92'!AV43+'Total Fac Banpho'!AV43</f>
        <v>0</v>
      </c>
      <c r="AW43" s="710">
        <f t="shared" si="21"/>
        <v>111705</v>
      </c>
      <c r="AX43" s="712">
        <f>'14 92'!AX43+'Total Fac Banpho'!AX43</f>
        <v>111705</v>
      </c>
      <c r="AY43" s="712">
        <f>'14 92'!AY43+'Total Fac Banpho'!AY43</f>
        <v>0</v>
      </c>
      <c r="AZ43" s="710">
        <f t="shared" si="22"/>
        <v>111705</v>
      </c>
      <c r="BA43" s="688">
        <f t="shared" si="23"/>
        <v>335115</v>
      </c>
      <c r="BB43" s="701">
        <f t="shared" si="23"/>
        <v>0</v>
      </c>
      <c r="BC43" s="706">
        <f t="shared" si="24"/>
        <v>335115</v>
      </c>
      <c r="BD43" s="717">
        <f t="shared" si="0"/>
        <v>677430</v>
      </c>
      <c r="BE43" s="712">
        <f t="shared" si="1"/>
        <v>0</v>
      </c>
      <c r="BF43" s="716">
        <f t="shared" si="25"/>
        <v>677430</v>
      </c>
      <c r="BG43" s="717">
        <f t="shared" si="26"/>
        <v>1354860</v>
      </c>
      <c r="BH43" s="712">
        <f t="shared" si="27"/>
        <v>416637.01</v>
      </c>
      <c r="BI43" s="716">
        <f t="shared" si="28"/>
        <v>938222.99</v>
      </c>
      <c r="BJ43" s="541"/>
      <c r="BK43" s="380"/>
      <c r="BL43" s="380"/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</row>
    <row r="44" spans="1:79" s="383" customFormat="1" ht="33" customHeight="1">
      <c r="A44" s="388">
        <f t="shared" si="29"/>
        <v>38</v>
      </c>
      <c r="B44" s="384">
        <v>51611</v>
      </c>
      <c r="C44" s="536" t="s">
        <v>33</v>
      </c>
      <c r="D44" s="698" t="s">
        <v>288</v>
      </c>
      <c r="E44" s="713">
        <f>'14 92'!E44+'Total Fac Banpho'!E44</f>
        <v>211715.99999999997</v>
      </c>
      <c r="F44" s="712">
        <f>'14 92'!F44+'Total Fac Banpho'!F44</f>
        <v>192601.05</v>
      </c>
      <c r="G44" s="710">
        <f t="shared" si="2"/>
        <v>19114.949999999983</v>
      </c>
      <c r="H44" s="712">
        <f>'14 92'!H44+'Total Fac Banpho'!H44</f>
        <v>197879.74999999997</v>
      </c>
      <c r="I44" s="712">
        <f>'14 92'!I44+'Total Fac Banpho'!I44</f>
        <v>204549.19999999998</v>
      </c>
      <c r="J44" s="709">
        <f t="shared" si="3"/>
        <v>-6669.4500000000116</v>
      </c>
      <c r="K44" s="712">
        <f>'14 92'!K44+'Total Fac Banpho'!K44</f>
        <v>249901.19999999998</v>
      </c>
      <c r="L44" s="712">
        <f>'14 92'!L44+'Total Fac Banpho'!L44</f>
        <v>271190.49999999994</v>
      </c>
      <c r="M44" s="714">
        <f t="shared" si="4"/>
        <v>-21289.299999999959</v>
      </c>
      <c r="N44" s="688">
        <f t="shared" si="5"/>
        <v>659496.94999999995</v>
      </c>
      <c r="O44" s="689">
        <f t="shared" si="5"/>
        <v>668340.75</v>
      </c>
      <c r="P44" s="690">
        <f t="shared" si="6"/>
        <v>-8843.8000000000466</v>
      </c>
      <c r="Q44" s="713">
        <f>'14 92'!Q44+'Total Fac Banpho'!Q44</f>
        <v>209153</v>
      </c>
      <c r="R44" s="712">
        <f>'14 92'!R44+'Total Fac Banpho'!R44</f>
        <v>47801.35</v>
      </c>
      <c r="S44" s="709">
        <f t="shared" si="7"/>
        <v>161351.65</v>
      </c>
      <c r="T44" s="712">
        <f>'14 92'!T44+'Total Fac Banpho'!T44</f>
        <v>211890.74999999997</v>
      </c>
      <c r="U44" s="712">
        <f>'14 92'!U44+'Total Fac Banpho'!U44</f>
        <v>0</v>
      </c>
      <c r="V44" s="709">
        <f t="shared" si="8"/>
        <v>211890.74999999997</v>
      </c>
      <c r="W44" s="712">
        <f>'14 92'!W44+'Total Fac Banpho'!W44</f>
        <v>188901</v>
      </c>
      <c r="X44" s="712">
        <f>'14 92'!X44+'Total Fac Banpho'!X44</f>
        <v>0</v>
      </c>
      <c r="Y44" s="714">
        <f t="shared" si="9"/>
        <v>188901</v>
      </c>
      <c r="Z44" s="688">
        <f t="shared" si="10"/>
        <v>609944.75</v>
      </c>
      <c r="AA44" s="701">
        <f t="shared" si="10"/>
        <v>47801.35</v>
      </c>
      <c r="AB44" s="690">
        <f t="shared" si="11"/>
        <v>562143.4</v>
      </c>
      <c r="AC44" s="713">
        <f t="shared" si="12"/>
        <v>1269441.7</v>
      </c>
      <c r="AD44" s="712">
        <f t="shared" si="13"/>
        <v>716142.1</v>
      </c>
      <c r="AE44" s="710">
        <f t="shared" si="14"/>
        <v>553299.6</v>
      </c>
      <c r="AF44" s="712">
        <f>'14 92'!AF44+'Total Fac Banpho'!AF44</f>
        <v>220808.49999999997</v>
      </c>
      <c r="AG44" s="712">
        <f>'14 92'!AG44+'Total Fac Banpho'!AG44</f>
        <v>0</v>
      </c>
      <c r="AH44" s="710">
        <f t="shared" si="15"/>
        <v>220808.49999999997</v>
      </c>
      <c r="AI44" s="712">
        <f>'14 92'!AI44+'Total Fac Banpho'!AI44</f>
        <v>231292.75</v>
      </c>
      <c r="AJ44" s="712">
        <f>'14 92'!AJ44+'Total Fac Banpho'!AJ44</f>
        <v>0</v>
      </c>
      <c r="AK44" s="710">
        <f t="shared" si="16"/>
        <v>231292.75</v>
      </c>
      <c r="AL44" s="712">
        <f>'14 92'!AL44+'Total Fac Banpho'!AL44</f>
        <v>204154.19999999998</v>
      </c>
      <c r="AM44" s="712">
        <f>'14 92'!AM44+'Total Fac Banpho'!AM44</f>
        <v>0</v>
      </c>
      <c r="AN44" s="709">
        <f t="shared" si="17"/>
        <v>204154.19999999998</v>
      </c>
      <c r="AO44" s="688">
        <f t="shared" si="18"/>
        <v>656255.44999999995</v>
      </c>
      <c r="AP44" s="689">
        <f t="shared" si="18"/>
        <v>0</v>
      </c>
      <c r="AQ44" s="690">
        <f t="shared" si="19"/>
        <v>656255.44999999995</v>
      </c>
      <c r="AR44" s="713">
        <f>'14 92'!AR44+'Total Fac Banpho'!AR44</f>
        <v>191562</v>
      </c>
      <c r="AS44" s="712">
        <f>'14 92'!AS44+'Total Fac Banpho'!AS44</f>
        <v>0</v>
      </c>
      <c r="AT44" s="710">
        <f t="shared" si="20"/>
        <v>191562</v>
      </c>
      <c r="AU44" s="712">
        <f>'14 92'!AU44+'Total Fac Banpho'!AU44</f>
        <v>187078.75</v>
      </c>
      <c r="AV44" s="712">
        <f>'14 92'!AV44+'Total Fac Banpho'!AV44</f>
        <v>0</v>
      </c>
      <c r="AW44" s="710">
        <f t="shared" si="21"/>
        <v>187078.75</v>
      </c>
      <c r="AX44" s="712">
        <f>'14 92'!AX44+'Total Fac Banpho'!AX44</f>
        <v>203107</v>
      </c>
      <c r="AY44" s="712">
        <f>'14 92'!AY44+'Total Fac Banpho'!AY44</f>
        <v>0</v>
      </c>
      <c r="AZ44" s="710">
        <f t="shared" si="22"/>
        <v>203107</v>
      </c>
      <c r="BA44" s="688">
        <f t="shared" si="23"/>
        <v>581747.75</v>
      </c>
      <c r="BB44" s="701">
        <f t="shared" si="23"/>
        <v>0</v>
      </c>
      <c r="BC44" s="706">
        <f t="shared" si="24"/>
        <v>581747.75</v>
      </c>
      <c r="BD44" s="717">
        <f t="shared" si="0"/>
        <v>1238003.2</v>
      </c>
      <c r="BE44" s="712">
        <f t="shared" si="1"/>
        <v>0</v>
      </c>
      <c r="BF44" s="716">
        <f t="shared" si="25"/>
        <v>1238003.2</v>
      </c>
      <c r="BG44" s="717">
        <f t="shared" si="26"/>
        <v>2507444.9</v>
      </c>
      <c r="BH44" s="712">
        <f t="shared" si="27"/>
        <v>716142.1</v>
      </c>
      <c r="BI44" s="716">
        <f t="shared" si="28"/>
        <v>1791302.7999999998</v>
      </c>
      <c r="BJ44" s="541"/>
      <c r="BK44" s="380"/>
      <c r="BL44" s="380"/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</row>
    <row r="45" spans="1:79" s="383" customFormat="1" ht="33" customHeight="1">
      <c r="A45" s="388">
        <f t="shared" si="29"/>
        <v>39</v>
      </c>
      <c r="B45" s="384">
        <v>51612</v>
      </c>
      <c r="C45" s="536" t="s">
        <v>34</v>
      </c>
      <c r="D45" s="698" t="s">
        <v>289</v>
      </c>
      <c r="E45" s="713">
        <f>'14 92'!E45+'Total Fac Banpho'!E45</f>
        <v>5760</v>
      </c>
      <c r="F45" s="712">
        <f>'14 92'!F45+'Total Fac Banpho'!F45</f>
        <v>1990</v>
      </c>
      <c r="G45" s="710">
        <f t="shared" si="2"/>
        <v>3770</v>
      </c>
      <c r="H45" s="712">
        <f>'14 92'!H45+'Total Fac Banpho'!H45</f>
        <v>5760</v>
      </c>
      <c r="I45" s="712">
        <f>'14 92'!I45+'Total Fac Banpho'!I45</f>
        <v>940</v>
      </c>
      <c r="J45" s="709">
        <f t="shared" si="3"/>
        <v>4820</v>
      </c>
      <c r="K45" s="712">
        <f>'14 92'!K45+'Total Fac Banpho'!K45</f>
        <v>1990</v>
      </c>
      <c r="L45" s="712">
        <f>'14 92'!L45+'Total Fac Banpho'!L45</f>
        <v>10760</v>
      </c>
      <c r="M45" s="714">
        <f t="shared" si="4"/>
        <v>-8770</v>
      </c>
      <c r="N45" s="688">
        <f t="shared" si="5"/>
        <v>13510</v>
      </c>
      <c r="O45" s="689">
        <f t="shared" si="5"/>
        <v>13690</v>
      </c>
      <c r="P45" s="690">
        <f t="shared" si="6"/>
        <v>-180</v>
      </c>
      <c r="Q45" s="713">
        <f>'14 92'!Q45+'Total Fac Banpho'!Q45</f>
        <v>0</v>
      </c>
      <c r="R45" s="712">
        <f>'14 92'!R45+'Total Fac Banpho'!R45</f>
        <v>0</v>
      </c>
      <c r="S45" s="709">
        <f t="shared" si="7"/>
        <v>0</v>
      </c>
      <c r="T45" s="712">
        <f>'14 92'!T45+'Total Fac Banpho'!T45</f>
        <v>6090</v>
      </c>
      <c r="U45" s="712">
        <f>'14 92'!U45+'Total Fac Banpho'!U45</f>
        <v>0</v>
      </c>
      <c r="V45" s="709">
        <f t="shared" si="8"/>
        <v>6090</v>
      </c>
      <c r="W45" s="712">
        <f>'14 92'!W45+'Total Fac Banpho'!W45</f>
        <v>760</v>
      </c>
      <c r="X45" s="712">
        <f>'14 92'!X45+'Total Fac Banpho'!X45</f>
        <v>0</v>
      </c>
      <c r="Y45" s="714">
        <f t="shared" si="9"/>
        <v>760</v>
      </c>
      <c r="Z45" s="688">
        <f t="shared" si="10"/>
        <v>6850</v>
      </c>
      <c r="AA45" s="701">
        <f t="shared" si="10"/>
        <v>0</v>
      </c>
      <c r="AB45" s="690">
        <f t="shared" si="11"/>
        <v>6850</v>
      </c>
      <c r="AC45" s="713">
        <f t="shared" si="12"/>
        <v>20360</v>
      </c>
      <c r="AD45" s="712">
        <f t="shared" si="13"/>
        <v>13690</v>
      </c>
      <c r="AE45" s="710">
        <f t="shared" si="14"/>
        <v>6670</v>
      </c>
      <c r="AF45" s="712">
        <f>'14 92'!AF45+'Total Fac Banpho'!AF45</f>
        <v>460</v>
      </c>
      <c r="AG45" s="712">
        <f>'14 92'!AG45+'Total Fac Banpho'!AG45</f>
        <v>0</v>
      </c>
      <c r="AH45" s="710">
        <f t="shared" si="15"/>
        <v>460</v>
      </c>
      <c r="AI45" s="712">
        <f>'14 92'!AI45+'Total Fac Banpho'!AI45</f>
        <v>11400</v>
      </c>
      <c r="AJ45" s="712">
        <f>'14 92'!AJ45+'Total Fac Banpho'!AJ45</f>
        <v>0</v>
      </c>
      <c r="AK45" s="710">
        <f t="shared" si="16"/>
        <v>11400</v>
      </c>
      <c r="AL45" s="712">
        <f>'14 92'!AL45+'Total Fac Banpho'!AL45</f>
        <v>7740</v>
      </c>
      <c r="AM45" s="712">
        <f>'14 92'!AM45+'Total Fac Banpho'!AM45</f>
        <v>0</v>
      </c>
      <c r="AN45" s="709">
        <f t="shared" si="17"/>
        <v>7740</v>
      </c>
      <c r="AO45" s="688">
        <f t="shared" si="18"/>
        <v>19600</v>
      </c>
      <c r="AP45" s="689">
        <f t="shared" si="18"/>
        <v>0</v>
      </c>
      <c r="AQ45" s="690">
        <f t="shared" si="19"/>
        <v>19600</v>
      </c>
      <c r="AR45" s="713">
        <f>'14 92'!AR45+'Total Fac Banpho'!AR45</f>
        <v>4300</v>
      </c>
      <c r="AS45" s="712">
        <f>'14 92'!AS45+'Total Fac Banpho'!AS45</f>
        <v>0</v>
      </c>
      <c r="AT45" s="710">
        <f t="shared" si="20"/>
        <v>4300</v>
      </c>
      <c r="AU45" s="712">
        <f>'14 92'!AU45+'Total Fac Banpho'!AU45</f>
        <v>3783</v>
      </c>
      <c r="AV45" s="712">
        <f>'14 92'!AV45+'Total Fac Banpho'!AV45</f>
        <v>0</v>
      </c>
      <c r="AW45" s="710">
        <f t="shared" si="21"/>
        <v>3783</v>
      </c>
      <c r="AX45" s="712">
        <f>'14 92'!AX45+'Total Fac Banpho'!AX45</f>
        <v>3783</v>
      </c>
      <c r="AY45" s="712">
        <f>'14 92'!AY45+'Total Fac Banpho'!AY45</f>
        <v>0</v>
      </c>
      <c r="AZ45" s="710">
        <f t="shared" si="22"/>
        <v>3783</v>
      </c>
      <c r="BA45" s="688">
        <f t="shared" si="23"/>
        <v>11866</v>
      </c>
      <c r="BB45" s="701">
        <f t="shared" si="23"/>
        <v>0</v>
      </c>
      <c r="BC45" s="706">
        <f t="shared" si="24"/>
        <v>11866</v>
      </c>
      <c r="BD45" s="717">
        <f t="shared" si="0"/>
        <v>31466</v>
      </c>
      <c r="BE45" s="712">
        <f t="shared" si="1"/>
        <v>0</v>
      </c>
      <c r="BF45" s="716">
        <f t="shared" si="25"/>
        <v>31466</v>
      </c>
      <c r="BG45" s="717">
        <f t="shared" si="26"/>
        <v>51826</v>
      </c>
      <c r="BH45" s="712">
        <f t="shared" si="27"/>
        <v>13690</v>
      </c>
      <c r="BI45" s="716">
        <f t="shared" si="28"/>
        <v>38136</v>
      </c>
      <c r="BJ45" s="541"/>
      <c r="BK45" s="380"/>
      <c r="BL45" s="380"/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</row>
    <row r="46" spans="1:79" s="383" customFormat="1" ht="33" customHeight="1">
      <c r="A46" s="388">
        <f t="shared" si="29"/>
        <v>40</v>
      </c>
      <c r="B46" s="384">
        <v>51613</v>
      </c>
      <c r="C46" s="536" t="s">
        <v>61</v>
      </c>
      <c r="D46" s="698" t="s">
        <v>290</v>
      </c>
      <c r="E46" s="713">
        <f>'14 92'!E46+'Total Fac Banpho'!E46</f>
        <v>2000</v>
      </c>
      <c r="F46" s="712">
        <f>'14 92'!F46+'Total Fac Banpho'!F46</f>
        <v>640</v>
      </c>
      <c r="G46" s="710">
        <f t="shared" si="2"/>
        <v>1360</v>
      </c>
      <c r="H46" s="712">
        <f>'14 92'!H46+'Total Fac Banpho'!H46</f>
        <v>2000</v>
      </c>
      <c r="I46" s="712">
        <f>'14 92'!I46+'Total Fac Banpho'!I46</f>
        <v>2830</v>
      </c>
      <c r="J46" s="709">
        <f t="shared" si="3"/>
        <v>-830</v>
      </c>
      <c r="K46" s="712">
        <f>'14 92'!K46+'Total Fac Banpho'!K46</f>
        <v>2000</v>
      </c>
      <c r="L46" s="712">
        <f>'14 92'!L46+'Total Fac Banpho'!L46</f>
        <v>760</v>
      </c>
      <c r="M46" s="714">
        <f t="shared" si="4"/>
        <v>1240</v>
      </c>
      <c r="N46" s="688">
        <f t="shared" si="5"/>
        <v>6000</v>
      </c>
      <c r="O46" s="689">
        <f t="shared" si="5"/>
        <v>4230</v>
      </c>
      <c r="P46" s="690">
        <f t="shared" si="6"/>
        <v>1770</v>
      </c>
      <c r="Q46" s="713">
        <f>'14 92'!Q46+'Total Fac Banpho'!Q46</f>
        <v>2000</v>
      </c>
      <c r="R46" s="712">
        <f>'14 92'!R46+'Total Fac Banpho'!R46</f>
        <v>0</v>
      </c>
      <c r="S46" s="709">
        <f t="shared" si="7"/>
        <v>2000</v>
      </c>
      <c r="T46" s="712">
        <f>'14 92'!T46+'Total Fac Banpho'!T46</f>
        <v>2000</v>
      </c>
      <c r="U46" s="712">
        <f>'14 92'!U46+'Total Fac Banpho'!U46</f>
        <v>0</v>
      </c>
      <c r="V46" s="709">
        <f t="shared" si="8"/>
        <v>2000</v>
      </c>
      <c r="W46" s="712">
        <f>'14 92'!W46+'Total Fac Banpho'!W46</f>
        <v>2000</v>
      </c>
      <c r="X46" s="712">
        <f>'14 92'!X46+'Total Fac Banpho'!X46</f>
        <v>0</v>
      </c>
      <c r="Y46" s="714">
        <f t="shared" si="9"/>
        <v>2000</v>
      </c>
      <c r="Z46" s="688">
        <f t="shared" si="10"/>
        <v>6000</v>
      </c>
      <c r="AA46" s="701">
        <f t="shared" si="10"/>
        <v>0</v>
      </c>
      <c r="AB46" s="690">
        <f t="shared" si="11"/>
        <v>6000</v>
      </c>
      <c r="AC46" s="713">
        <f t="shared" si="12"/>
        <v>12000</v>
      </c>
      <c r="AD46" s="712">
        <f t="shared" si="13"/>
        <v>4230</v>
      </c>
      <c r="AE46" s="710">
        <f t="shared" si="14"/>
        <v>7770</v>
      </c>
      <c r="AF46" s="712">
        <f>'14 92'!AF46+'Total Fac Banpho'!AF46</f>
        <v>2000</v>
      </c>
      <c r="AG46" s="712">
        <f>'14 92'!AG46+'Total Fac Banpho'!AG46</f>
        <v>0</v>
      </c>
      <c r="AH46" s="710">
        <f t="shared" si="15"/>
        <v>2000</v>
      </c>
      <c r="AI46" s="712">
        <f>'14 92'!AI46+'Total Fac Banpho'!AI46</f>
        <v>2000</v>
      </c>
      <c r="AJ46" s="712">
        <f>'14 92'!AJ46+'Total Fac Banpho'!AJ46</f>
        <v>0</v>
      </c>
      <c r="AK46" s="710">
        <f t="shared" si="16"/>
        <v>2000</v>
      </c>
      <c r="AL46" s="712">
        <f>'14 92'!AL46+'Total Fac Banpho'!AL46</f>
        <v>2000</v>
      </c>
      <c r="AM46" s="712">
        <f>'14 92'!AM46+'Total Fac Banpho'!AM46</f>
        <v>0</v>
      </c>
      <c r="AN46" s="709">
        <f t="shared" si="17"/>
        <v>2000</v>
      </c>
      <c r="AO46" s="688">
        <f t="shared" si="18"/>
        <v>6000</v>
      </c>
      <c r="AP46" s="689">
        <f t="shared" si="18"/>
        <v>0</v>
      </c>
      <c r="AQ46" s="690">
        <f t="shared" si="19"/>
        <v>6000</v>
      </c>
      <c r="AR46" s="713">
        <f>'14 92'!AR46+'Total Fac Banpho'!AR46</f>
        <v>2000</v>
      </c>
      <c r="AS46" s="712">
        <f>'14 92'!AS46+'Total Fac Banpho'!AS46</f>
        <v>0</v>
      </c>
      <c r="AT46" s="710">
        <f t="shared" si="20"/>
        <v>2000</v>
      </c>
      <c r="AU46" s="712">
        <f>'14 92'!AU46+'Total Fac Banpho'!AU46</f>
        <v>2000</v>
      </c>
      <c r="AV46" s="712">
        <f>'14 92'!AV46+'Total Fac Banpho'!AV46</f>
        <v>0</v>
      </c>
      <c r="AW46" s="710">
        <f t="shared" si="21"/>
        <v>2000</v>
      </c>
      <c r="AX46" s="712">
        <f>'14 92'!AX46+'Total Fac Banpho'!AX46</f>
        <v>2000</v>
      </c>
      <c r="AY46" s="712">
        <f>'14 92'!AY46+'Total Fac Banpho'!AY46</f>
        <v>0</v>
      </c>
      <c r="AZ46" s="710">
        <f t="shared" si="22"/>
        <v>2000</v>
      </c>
      <c r="BA46" s="688">
        <f t="shared" si="23"/>
        <v>6000</v>
      </c>
      <c r="BB46" s="701">
        <f t="shared" si="23"/>
        <v>0</v>
      </c>
      <c r="BC46" s="706">
        <f t="shared" si="24"/>
        <v>6000</v>
      </c>
      <c r="BD46" s="717">
        <f t="shared" si="0"/>
        <v>12000</v>
      </c>
      <c r="BE46" s="712">
        <f t="shared" si="1"/>
        <v>0</v>
      </c>
      <c r="BF46" s="716">
        <f t="shared" si="25"/>
        <v>12000</v>
      </c>
      <c r="BG46" s="717">
        <f t="shared" si="26"/>
        <v>24000</v>
      </c>
      <c r="BH46" s="712">
        <f t="shared" si="27"/>
        <v>4230</v>
      </c>
      <c r="BI46" s="716">
        <f t="shared" si="28"/>
        <v>19770</v>
      </c>
      <c r="BJ46" s="541"/>
      <c r="BK46" s="380"/>
      <c r="BL46" s="380"/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</row>
    <row r="47" spans="1:79" s="383" customFormat="1" ht="33" customHeight="1">
      <c r="A47" s="388">
        <f t="shared" si="29"/>
        <v>41</v>
      </c>
      <c r="B47" s="384">
        <v>51614</v>
      </c>
      <c r="C47" s="536" t="s">
        <v>42</v>
      </c>
      <c r="D47" s="698" t="s">
        <v>291</v>
      </c>
      <c r="E47" s="713">
        <f>'14 92'!E47+'Total Fac Banpho'!E47</f>
        <v>124770</v>
      </c>
      <c r="F47" s="712">
        <f>'14 92'!F47+'Total Fac Banpho'!F47</f>
        <v>36504</v>
      </c>
      <c r="G47" s="710">
        <f t="shared" si="2"/>
        <v>88266</v>
      </c>
      <c r="H47" s="712">
        <f>'14 92'!H47+'Total Fac Banpho'!H47</f>
        <v>40900</v>
      </c>
      <c r="I47" s="712">
        <f>'14 92'!I47+'Total Fac Banpho'!I47</f>
        <v>56135.7</v>
      </c>
      <c r="J47" s="709">
        <f t="shared" si="3"/>
        <v>-15235.699999999997</v>
      </c>
      <c r="K47" s="712">
        <f>'14 92'!K47+'Total Fac Banpho'!K47</f>
        <v>49500</v>
      </c>
      <c r="L47" s="712">
        <f>'14 92'!L47+'Total Fac Banpho'!L47</f>
        <v>59279.75</v>
      </c>
      <c r="M47" s="714">
        <f t="shared" si="4"/>
        <v>-9779.75</v>
      </c>
      <c r="N47" s="688">
        <f t="shared" si="5"/>
        <v>215170</v>
      </c>
      <c r="O47" s="689">
        <f t="shared" si="5"/>
        <v>151919.45000000001</v>
      </c>
      <c r="P47" s="690">
        <f t="shared" si="6"/>
        <v>63250.549999999988</v>
      </c>
      <c r="Q47" s="713">
        <f>'14 92'!Q47+'Total Fac Banpho'!Q47</f>
        <v>4000</v>
      </c>
      <c r="R47" s="712">
        <f>'14 92'!R47+'Total Fac Banpho'!R47</f>
        <v>0</v>
      </c>
      <c r="S47" s="709">
        <f t="shared" si="7"/>
        <v>4000</v>
      </c>
      <c r="T47" s="712">
        <f>'14 92'!T47+'Total Fac Banpho'!T47</f>
        <v>4000</v>
      </c>
      <c r="U47" s="712">
        <f>'14 92'!U47+'Total Fac Banpho'!U47</f>
        <v>0</v>
      </c>
      <c r="V47" s="709">
        <f t="shared" si="8"/>
        <v>4000</v>
      </c>
      <c r="W47" s="712">
        <f>'14 92'!W47+'Total Fac Banpho'!W47</f>
        <v>7000</v>
      </c>
      <c r="X47" s="712">
        <f>'14 92'!X47+'Total Fac Banpho'!X47</f>
        <v>0</v>
      </c>
      <c r="Y47" s="714">
        <f t="shared" si="9"/>
        <v>7000</v>
      </c>
      <c r="Z47" s="688">
        <f t="shared" si="10"/>
        <v>15000</v>
      </c>
      <c r="AA47" s="701">
        <f t="shared" si="10"/>
        <v>0</v>
      </c>
      <c r="AB47" s="690">
        <f t="shared" si="11"/>
        <v>15000</v>
      </c>
      <c r="AC47" s="713">
        <f t="shared" si="12"/>
        <v>230170</v>
      </c>
      <c r="AD47" s="712">
        <f t="shared" si="13"/>
        <v>151919.45000000001</v>
      </c>
      <c r="AE47" s="710">
        <f t="shared" si="14"/>
        <v>78250.549999999988</v>
      </c>
      <c r="AF47" s="712">
        <f>'14 92'!AF47+'Total Fac Banpho'!AF47</f>
        <v>30000</v>
      </c>
      <c r="AG47" s="712">
        <f>'14 92'!AG47+'Total Fac Banpho'!AG47</f>
        <v>0</v>
      </c>
      <c r="AH47" s="710">
        <f t="shared" si="15"/>
        <v>30000</v>
      </c>
      <c r="AI47" s="712">
        <f>'14 92'!AI47+'Total Fac Banpho'!AI47</f>
        <v>28500</v>
      </c>
      <c r="AJ47" s="712">
        <f>'14 92'!AJ47+'Total Fac Banpho'!AJ47</f>
        <v>0</v>
      </c>
      <c r="AK47" s="710">
        <f t="shared" si="16"/>
        <v>28500</v>
      </c>
      <c r="AL47" s="712">
        <f>'14 92'!AL47+'Total Fac Banpho'!AL47</f>
        <v>36500</v>
      </c>
      <c r="AM47" s="712">
        <f>'14 92'!AM47+'Total Fac Banpho'!AM47</f>
        <v>0</v>
      </c>
      <c r="AN47" s="709">
        <f t="shared" si="17"/>
        <v>36500</v>
      </c>
      <c r="AO47" s="688">
        <f t="shared" si="18"/>
        <v>95000</v>
      </c>
      <c r="AP47" s="689">
        <f t="shared" si="18"/>
        <v>0</v>
      </c>
      <c r="AQ47" s="690">
        <f t="shared" si="19"/>
        <v>95000</v>
      </c>
      <c r="AR47" s="713">
        <f>'14 92'!AR47+'Total Fac Banpho'!AR47</f>
        <v>28000</v>
      </c>
      <c r="AS47" s="712">
        <f>'14 92'!AS47+'Total Fac Banpho'!AS47</f>
        <v>0</v>
      </c>
      <c r="AT47" s="710">
        <f t="shared" si="20"/>
        <v>28000</v>
      </c>
      <c r="AU47" s="712">
        <f>'14 92'!AU47+'Total Fac Banpho'!AU47</f>
        <v>28000</v>
      </c>
      <c r="AV47" s="712">
        <f>'14 92'!AV47+'Total Fac Banpho'!AV47</f>
        <v>0</v>
      </c>
      <c r="AW47" s="710">
        <f t="shared" si="21"/>
        <v>28000</v>
      </c>
      <c r="AX47" s="712">
        <f>'14 92'!AX47+'Total Fac Banpho'!AX47</f>
        <v>154200</v>
      </c>
      <c r="AY47" s="712">
        <f>'14 92'!AY47+'Total Fac Banpho'!AY47</f>
        <v>0</v>
      </c>
      <c r="AZ47" s="710">
        <f t="shared" si="22"/>
        <v>154200</v>
      </c>
      <c r="BA47" s="688">
        <f t="shared" si="23"/>
        <v>210200</v>
      </c>
      <c r="BB47" s="701">
        <f t="shared" si="23"/>
        <v>0</v>
      </c>
      <c r="BC47" s="706">
        <f t="shared" si="24"/>
        <v>210200</v>
      </c>
      <c r="BD47" s="717">
        <f t="shared" si="0"/>
        <v>305200</v>
      </c>
      <c r="BE47" s="712">
        <f t="shared" si="1"/>
        <v>0</v>
      </c>
      <c r="BF47" s="716">
        <f t="shared" si="25"/>
        <v>305200</v>
      </c>
      <c r="BG47" s="717">
        <f t="shared" si="26"/>
        <v>535370</v>
      </c>
      <c r="BH47" s="712">
        <f t="shared" si="27"/>
        <v>151919.45000000001</v>
      </c>
      <c r="BI47" s="716">
        <f t="shared" si="28"/>
        <v>383450.55</v>
      </c>
      <c r="BJ47" s="541"/>
      <c r="BK47" s="380"/>
      <c r="BL47" s="380"/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</row>
    <row r="48" spans="1:79" s="383" customFormat="1" ht="33" customHeight="1">
      <c r="A48" s="388">
        <f t="shared" si="29"/>
        <v>42</v>
      </c>
      <c r="B48" s="384">
        <v>51615</v>
      </c>
      <c r="C48" s="536" t="s">
        <v>83</v>
      </c>
      <c r="D48" s="698" t="s">
        <v>292</v>
      </c>
      <c r="E48" s="713">
        <f>'14 92'!E48+'Total Fac Banpho'!E48</f>
        <v>3640</v>
      </c>
      <c r="F48" s="712">
        <f>'14 92'!F48+'Total Fac Banpho'!F48</f>
        <v>100</v>
      </c>
      <c r="G48" s="710">
        <f t="shared" si="2"/>
        <v>3540</v>
      </c>
      <c r="H48" s="712">
        <f>'14 92'!H48+'Total Fac Banpho'!H48</f>
        <v>154760</v>
      </c>
      <c r="I48" s="712">
        <f>'14 92'!I48+'Total Fac Banpho'!I48</f>
        <v>220050</v>
      </c>
      <c r="J48" s="709">
        <f t="shared" si="3"/>
        <v>-65290</v>
      </c>
      <c r="K48" s="712">
        <f>'14 92'!K48+'Total Fac Banpho'!K48</f>
        <v>154600</v>
      </c>
      <c r="L48" s="712">
        <f>'14 92'!L48+'Total Fac Banpho'!L48</f>
        <v>91590</v>
      </c>
      <c r="M48" s="714">
        <f t="shared" si="4"/>
        <v>63010</v>
      </c>
      <c r="N48" s="688">
        <f t="shared" si="5"/>
        <v>313000</v>
      </c>
      <c r="O48" s="689">
        <f t="shared" si="5"/>
        <v>311740</v>
      </c>
      <c r="P48" s="690">
        <f t="shared" si="6"/>
        <v>1260</v>
      </c>
      <c r="Q48" s="713">
        <f>'14 92'!Q48+'Total Fac Banpho'!Q48</f>
        <v>0</v>
      </c>
      <c r="R48" s="712">
        <f>'14 92'!R48+'Total Fac Banpho'!R48</f>
        <v>41500</v>
      </c>
      <c r="S48" s="709">
        <f t="shared" si="7"/>
        <v>-41500</v>
      </c>
      <c r="T48" s="712">
        <f>'14 92'!T48+'Total Fac Banpho'!T48</f>
        <v>65000</v>
      </c>
      <c r="U48" s="712">
        <f>'14 92'!U48+'Total Fac Banpho'!U48</f>
        <v>0</v>
      </c>
      <c r="V48" s="709">
        <f t="shared" si="8"/>
        <v>65000</v>
      </c>
      <c r="W48" s="712">
        <f>'14 92'!W48+'Total Fac Banpho'!W48</f>
        <v>233510</v>
      </c>
      <c r="X48" s="712">
        <f>'14 92'!X48+'Total Fac Banpho'!X48</f>
        <v>0</v>
      </c>
      <c r="Y48" s="714">
        <f t="shared" si="9"/>
        <v>233510</v>
      </c>
      <c r="Z48" s="688">
        <f t="shared" si="10"/>
        <v>298510</v>
      </c>
      <c r="AA48" s="701">
        <f t="shared" si="10"/>
        <v>41500</v>
      </c>
      <c r="AB48" s="690">
        <f t="shared" si="11"/>
        <v>257010</v>
      </c>
      <c r="AC48" s="713">
        <f>E48+H48+K48+Q48+T48+W48</f>
        <v>611510</v>
      </c>
      <c r="AD48" s="712">
        <f t="shared" si="13"/>
        <v>353240</v>
      </c>
      <c r="AE48" s="710">
        <f t="shared" si="14"/>
        <v>258270</v>
      </c>
      <c r="AF48" s="712">
        <f>'14 92'!AF48+'Total Fac Banpho'!AF48</f>
        <v>122000</v>
      </c>
      <c r="AG48" s="712">
        <f>'14 92'!AG48+'Total Fac Banpho'!AG48</f>
        <v>0</v>
      </c>
      <c r="AH48" s="710">
        <f t="shared" si="15"/>
        <v>122000</v>
      </c>
      <c r="AI48" s="712">
        <f>'14 92'!AI48+'Total Fac Banpho'!AI48</f>
        <v>11600</v>
      </c>
      <c r="AJ48" s="712">
        <f>'14 92'!AJ48+'Total Fac Banpho'!AJ48</f>
        <v>0</v>
      </c>
      <c r="AK48" s="710">
        <f t="shared" si="16"/>
        <v>11600</v>
      </c>
      <c r="AL48" s="712">
        <f>'14 92'!AL48+'Total Fac Banpho'!AL48</f>
        <v>69120</v>
      </c>
      <c r="AM48" s="712">
        <f>'14 92'!AM48+'Total Fac Banpho'!AM48</f>
        <v>0</v>
      </c>
      <c r="AN48" s="709">
        <f t="shared" si="17"/>
        <v>69120</v>
      </c>
      <c r="AO48" s="688">
        <f t="shared" si="18"/>
        <v>202720</v>
      </c>
      <c r="AP48" s="689">
        <f t="shared" si="18"/>
        <v>0</v>
      </c>
      <c r="AQ48" s="690">
        <f t="shared" si="19"/>
        <v>202720</v>
      </c>
      <c r="AR48" s="713">
        <f>'14 92'!AR48+'Total Fac Banpho'!AR48</f>
        <v>39280</v>
      </c>
      <c r="AS48" s="712">
        <f>'14 92'!AS48+'Total Fac Banpho'!AS48</f>
        <v>0</v>
      </c>
      <c r="AT48" s="710">
        <f t="shared" si="20"/>
        <v>39280</v>
      </c>
      <c r="AU48" s="712">
        <f>'14 92'!AU48+'Total Fac Banpho'!AU48</f>
        <v>70950</v>
      </c>
      <c r="AV48" s="712">
        <f>'14 92'!AV48+'Total Fac Banpho'!AV48</f>
        <v>0</v>
      </c>
      <c r="AW48" s="710">
        <f t="shared" si="21"/>
        <v>70950</v>
      </c>
      <c r="AX48" s="712">
        <f>'14 92'!AX48+'Total Fac Banpho'!AX48</f>
        <v>369600</v>
      </c>
      <c r="AY48" s="712">
        <f>'14 92'!AY48+'Total Fac Banpho'!AY48</f>
        <v>0</v>
      </c>
      <c r="AZ48" s="710">
        <f t="shared" si="22"/>
        <v>369600</v>
      </c>
      <c r="BA48" s="688">
        <f t="shared" si="23"/>
        <v>479830</v>
      </c>
      <c r="BB48" s="701">
        <f t="shared" si="23"/>
        <v>0</v>
      </c>
      <c r="BC48" s="706">
        <f t="shared" si="24"/>
        <v>479830</v>
      </c>
      <c r="BD48" s="717">
        <f t="shared" si="0"/>
        <v>682550</v>
      </c>
      <c r="BE48" s="712">
        <f t="shared" si="1"/>
        <v>0</v>
      </c>
      <c r="BF48" s="716">
        <f t="shared" si="25"/>
        <v>682550</v>
      </c>
      <c r="BG48" s="717">
        <f t="shared" si="26"/>
        <v>1294060</v>
      </c>
      <c r="BH48" s="712">
        <f t="shared" si="27"/>
        <v>353240</v>
      </c>
      <c r="BI48" s="716">
        <f t="shared" si="28"/>
        <v>940820</v>
      </c>
      <c r="BJ48" s="541"/>
      <c r="BK48" s="380"/>
      <c r="BL48" s="380"/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</row>
    <row r="49" spans="1:79" s="383" customFormat="1" ht="33" customHeight="1">
      <c r="A49" s="388">
        <f t="shared" si="29"/>
        <v>43</v>
      </c>
      <c r="B49" s="384">
        <v>51616</v>
      </c>
      <c r="C49" s="536" t="s">
        <v>35</v>
      </c>
      <c r="D49" s="698" t="s">
        <v>293</v>
      </c>
      <c r="E49" s="713">
        <f>'14 92'!E49+'Total Fac Banpho'!E49</f>
        <v>10000</v>
      </c>
      <c r="F49" s="712">
        <f>'14 92'!F49+'Total Fac Banpho'!F49</f>
        <v>0</v>
      </c>
      <c r="G49" s="710">
        <f t="shared" si="2"/>
        <v>10000</v>
      </c>
      <c r="H49" s="712">
        <f>'14 92'!H49+'Total Fac Banpho'!H49</f>
        <v>40000</v>
      </c>
      <c r="I49" s="712">
        <f>'14 92'!I49+'Total Fac Banpho'!I49</f>
        <v>0</v>
      </c>
      <c r="J49" s="709">
        <f t="shared" si="3"/>
        <v>40000</v>
      </c>
      <c r="K49" s="712">
        <f>'14 92'!K49+'Total Fac Banpho'!K49</f>
        <v>0</v>
      </c>
      <c r="L49" s="712">
        <f>'14 92'!L49+'Total Fac Banpho'!L49</f>
        <v>6984</v>
      </c>
      <c r="M49" s="714">
        <f t="shared" si="4"/>
        <v>-6984</v>
      </c>
      <c r="N49" s="688">
        <f t="shared" si="5"/>
        <v>50000</v>
      </c>
      <c r="O49" s="689">
        <f t="shared" si="5"/>
        <v>6984</v>
      </c>
      <c r="P49" s="690">
        <f t="shared" si="6"/>
        <v>43016</v>
      </c>
      <c r="Q49" s="713">
        <f>'14 92'!Q49+'Total Fac Banpho'!Q49</f>
        <v>20000</v>
      </c>
      <c r="R49" s="712">
        <f>'14 92'!R49+'Total Fac Banpho'!R49</f>
        <v>0</v>
      </c>
      <c r="S49" s="709">
        <f t="shared" si="7"/>
        <v>20000</v>
      </c>
      <c r="T49" s="712">
        <f>'14 92'!T49+'Total Fac Banpho'!T49</f>
        <v>0</v>
      </c>
      <c r="U49" s="712">
        <f>'14 92'!U49+'Total Fac Banpho'!U49</f>
        <v>0</v>
      </c>
      <c r="V49" s="709">
        <f t="shared" si="8"/>
        <v>0</v>
      </c>
      <c r="W49" s="712">
        <f>'14 92'!W49+'Total Fac Banpho'!W49</f>
        <v>10000</v>
      </c>
      <c r="X49" s="712">
        <f>'14 92'!X49+'Total Fac Banpho'!X49</f>
        <v>0</v>
      </c>
      <c r="Y49" s="714">
        <f t="shared" si="9"/>
        <v>10000</v>
      </c>
      <c r="Z49" s="688">
        <f t="shared" si="10"/>
        <v>30000</v>
      </c>
      <c r="AA49" s="701">
        <f t="shared" si="10"/>
        <v>0</v>
      </c>
      <c r="AB49" s="690">
        <f t="shared" si="11"/>
        <v>30000</v>
      </c>
      <c r="AC49" s="713">
        <f t="shared" si="12"/>
        <v>80000</v>
      </c>
      <c r="AD49" s="712">
        <f t="shared" si="13"/>
        <v>6984</v>
      </c>
      <c r="AE49" s="710">
        <f t="shared" si="14"/>
        <v>73016</v>
      </c>
      <c r="AF49" s="712">
        <f>'14 92'!AF49+'Total Fac Banpho'!AF49</f>
        <v>33000</v>
      </c>
      <c r="AG49" s="712">
        <f>'14 92'!AG49+'Total Fac Banpho'!AG49</f>
        <v>0</v>
      </c>
      <c r="AH49" s="710">
        <f t="shared" si="15"/>
        <v>33000</v>
      </c>
      <c r="AI49" s="712">
        <f>'14 92'!AI49+'Total Fac Banpho'!AI49</f>
        <v>0</v>
      </c>
      <c r="AJ49" s="712">
        <f>'14 92'!AJ49+'Total Fac Banpho'!AJ49</f>
        <v>0</v>
      </c>
      <c r="AK49" s="710">
        <f t="shared" si="16"/>
        <v>0</v>
      </c>
      <c r="AL49" s="712">
        <f>'14 92'!AL49+'Total Fac Banpho'!AL49</f>
        <v>10000</v>
      </c>
      <c r="AM49" s="712">
        <f>'14 92'!AM49+'Total Fac Banpho'!AM49</f>
        <v>0</v>
      </c>
      <c r="AN49" s="709">
        <f t="shared" si="17"/>
        <v>10000</v>
      </c>
      <c r="AO49" s="688">
        <f t="shared" si="18"/>
        <v>43000</v>
      </c>
      <c r="AP49" s="689">
        <f t="shared" si="18"/>
        <v>0</v>
      </c>
      <c r="AQ49" s="690">
        <f t="shared" si="19"/>
        <v>43000</v>
      </c>
      <c r="AR49" s="713">
        <f>'14 92'!AR49+'Total Fac Banpho'!AR49</f>
        <v>40000</v>
      </c>
      <c r="AS49" s="712">
        <f>'14 92'!AS49+'Total Fac Banpho'!AS49</f>
        <v>0</v>
      </c>
      <c r="AT49" s="710">
        <f t="shared" si="20"/>
        <v>40000</v>
      </c>
      <c r="AU49" s="712">
        <f>'14 92'!AU49+'Total Fac Banpho'!AU49</f>
        <v>35000</v>
      </c>
      <c r="AV49" s="712">
        <f>'14 92'!AV49+'Total Fac Banpho'!AV49</f>
        <v>0</v>
      </c>
      <c r="AW49" s="710">
        <f t="shared" si="21"/>
        <v>35000</v>
      </c>
      <c r="AX49" s="712">
        <f>'14 92'!AX49+'Total Fac Banpho'!AX49</f>
        <v>0</v>
      </c>
      <c r="AY49" s="712">
        <f>'14 92'!AY49+'Total Fac Banpho'!AY49</f>
        <v>0</v>
      </c>
      <c r="AZ49" s="710">
        <f t="shared" si="22"/>
        <v>0</v>
      </c>
      <c r="BA49" s="688">
        <f t="shared" si="23"/>
        <v>75000</v>
      </c>
      <c r="BB49" s="701">
        <f t="shared" si="23"/>
        <v>0</v>
      </c>
      <c r="BC49" s="706">
        <f t="shared" si="24"/>
        <v>75000</v>
      </c>
      <c r="BD49" s="717">
        <f t="shared" si="0"/>
        <v>118000</v>
      </c>
      <c r="BE49" s="712">
        <f t="shared" si="1"/>
        <v>0</v>
      </c>
      <c r="BF49" s="716">
        <f t="shared" si="25"/>
        <v>118000</v>
      </c>
      <c r="BG49" s="717">
        <f t="shared" si="26"/>
        <v>198000</v>
      </c>
      <c r="BH49" s="712">
        <f t="shared" si="27"/>
        <v>6984</v>
      </c>
      <c r="BI49" s="716">
        <f t="shared" si="28"/>
        <v>191016</v>
      </c>
      <c r="BJ49" s="541"/>
      <c r="BK49" s="380"/>
      <c r="BL49" s="380"/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</row>
    <row r="50" spans="1:79" s="383" customFormat="1" ht="33" customHeight="1" thickBot="1">
      <c r="A50" s="388">
        <f t="shared" si="29"/>
        <v>44</v>
      </c>
      <c r="B50" s="384">
        <v>51617</v>
      </c>
      <c r="C50" s="536" t="s">
        <v>36</v>
      </c>
      <c r="D50" s="698" t="s">
        <v>294</v>
      </c>
      <c r="E50" s="713">
        <f>'14 92'!E50+'Total Fac Banpho'!E50</f>
        <v>0</v>
      </c>
      <c r="F50" s="712">
        <f>'14 92'!F50+'Total Fac Banpho'!F50</f>
        <v>9.8000000000000007</v>
      </c>
      <c r="G50" s="710">
        <f t="shared" si="2"/>
        <v>-9.8000000000000007</v>
      </c>
      <c r="H50" s="712">
        <f>'14 92'!H50+'Total Fac Banpho'!H50</f>
        <v>0</v>
      </c>
      <c r="I50" s="712">
        <f>'14 92'!I50+'Total Fac Banpho'!I50</f>
        <v>0</v>
      </c>
      <c r="J50" s="709">
        <f t="shared" si="3"/>
        <v>0</v>
      </c>
      <c r="K50" s="712">
        <f>'14 92'!K50+'Total Fac Banpho'!K50</f>
        <v>26080</v>
      </c>
      <c r="L50" s="712">
        <f>'14 92'!L50+'Total Fac Banpho'!L50</f>
        <v>26080</v>
      </c>
      <c r="M50" s="714">
        <f t="shared" si="4"/>
        <v>0</v>
      </c>
      <c r="N50" s="688">
        <f t="shared" si="5"/>
        <v>26080</v>
      </c>
      <c r="O50" s="689">
        <f t="shared" si="5"/>
        <v>26089.8</v>
      </c>
      <c r="P50" s="690">
        <f t="shared" si="6"/>
        <v>-9.7999999999992724</v>
      </c>
      <c r="Q50" s="713">
        <f>'14 92'!Q50+'Total Fac Banpho'!Q50</f>
        <v>0</v>
      </c>
      <c r="R50" s="712">
        <f>'14 92'!R50+'Total Fac Banpho'!R50</f>
        <v>48.67</v>
      </c>
      <c r="S50" s="709">
        <f t="shared" si="7"/>
        <v>-48.67</v>
      </c>
      <c r="T50" s="712">
        <f>'14 92'!T50+'Total Fac Banpho'!T50</f>
        <v>0</v>
      </c>
      <c r="U50" s="712">
        <f>'14 92'!U50+'Total Fac Banpho'!U50</f>
        <v>0</v>
      </c>
      <c r="V50" s="709">
        <f t="shared" si="8"/>
        <v>0</v>
      </c>
      <c r="W50" s="712">
        <f>'14 92'!W50+'Total Fac Banpho'!W50</f>
        <v>0</v>
      </c>
      <c r="X50" s="712">
        <f>'14 92'!X50+'Total Fac Banpho'!X50</f>
        <v>0</v>
      </c>
      <c r="Y50" s="714">
        <f t="shared" si="9"/>
        <v>0</v>
      </c>
      <c r="Z50" s="688">
        <f t="shared" si="10"/>
        <v>0</v>
      </c>
      <c r="AA50" s="701">
        <f t="shared" si="10"/>
        <v>48.67</v>
      </c>
      <c r="AB50" s="690">
        <f t="shared" si="11"/>
        <v>-48.67</v>
      </c>
      <c r="AC50" s="713">
        <f t="shared" si="12"/>
        <v>26080</v>
      </c>
      <c r="AD50" s="712">
        <f t="shared" si="13"/>
        <v>26138.469999999998</v>
      </c>
      <c r="AE50" s="710">
        <f t="shared" si="14"/>
        <v>-58.469999999997526</v>
      </c>
      <c r="AF50" s="712">
        <f>'14 92'!AF50+'Total Fac Banpho'!AF50</f>
        <v>0</v>
      </c>
      <c r="AG50" s="712">
        <f>'14 92'!AG50+'Total Fac Banpho'!AG50</f>
        <v>0</v>
      </c>
      <c r="AH50" s="710">
        <f t="shared" si="15"/>
        <v>0</v>
      </c>
      <c r="AI50" s="712">
        <f>'14 92'!AI50+'Total Fac Banpho'!AI50</f>
        <v>1164838.69</v>
      </c>
      <c r="AJ50" s="712">
        <f>'14 92'!AJ50+'Total Fac Banpho'!AJ50</f>
        <v>0</v>
      </c>
      <c r="AK50" s="710">
        <f t="shared" si="16"/>
        <v>1164838.69</v>
      </c>
      <c r="AL50" s="712">
        <f>'14 92'!AL50+'Total Fac Banpho'!AL50</f>
        <v>13500</v>
      </c>
      <c r="AM50" s="712">
        <f>'14 92'!AM50+'Total Fac Banpho'!AM50</f>
        <v>0</v>
      </c>
      <c r="AN50" s="709">
        <f t="shared" si="17"/>
        <v>13500</v>
      </c>
      <c r="AO50" s="688">
        <f t="shared" si="18"/>
        <v>1178338.69</v>
      </c>
      <c r="AP50" s="689">
        <f t="shared" si="18"/>
        <v>0</v>
      </c>
      <c r="AQ50" s="690">
        <f t="shared" si="19"/>
        <v>1178338.69</v>
      </c>
      <c r="AR50" s="713">
        <f>'14 92'!AR50+'Total Fac Banpho'!AR50</f>
        <v>0</v>
      </c>
      <c r="AS50" s="712">
        <f>'14 92'!AS50+'Total Fac Banpho'!AS50</f>
        <v>0</v>
      </c>
      <c r="AT50" s="710">
        <f t="shared" si="20"/>
        <v>0</v>
      </c>
      <c r="AU50" s="712">
        <f>'14 92'!AU50+'Total Fac Banpho'!AU50</f>
        <v>0</v>
      </c>
      <c r="AV50" s="712">
        <f>'14 92'!AV50+'Total Fac Banpho'!AV50</f>
        <v>0</v>
      </c>
      <c r="AW50" s="710">
        <f t="shared" si="21"/>
        <v>0</v>
      </c>
      <c r="AX50" s="712">
        <f>'14 92'!AX50+'Total Fac Banpho'!AX50</f>
        <v>0</v>
      </c>
      <c r="AY50" s="712">
        <f>'14 92'!AY50+'Total Fac Banpho'!AY50</f>
        <v>0</v>
      </c>
      <c r="AZ50" s="710">
        <f t="shared" si="22"/>
        <v>0</v>
      </c>
      <c r="BA50" s="688">
        <f t="shared" si="23"/>
        <v>0</v>
      </c>
      <c r="BB50" s="701">
        <f t="shared" si="23"/>
        <v>0</v>
      </c>
      <c r="BC50" s="706">
        <f t="shared" si="24"/>
        <v>0</v>
      </c>
      <c r="BD50" s="717">
        <f t="shared" ref="BD50" si="30">AF50+AI50+AL50+AR50+AU50+AX50</f>
        <v>1178338.69</v>
      </c>
      <c r="BE50" s="712">
        <f t="shared" ref="BE50" si="31">AG50+AJ50+AM50+AS50+AV50+AY50</f>
        <v>0</v>
      </c>
      <c r="BF50" s="716">
        <f t="shared" si="25"/>
        <v>1178338.69</v>
      </c>
      <c r="BG50" s="717">
        <f t="shared" si="26"/>
        <v>1204418.69</v>
      </c>
      <c r="BH50" s="712">
        <f t="shared" si="27"/>
        <v>26138.469999999998</v>
      </c>
      <c r="BI50" s="729">
        <f t="shared" si="28"/>
        <v>1178280.22</v>
      </c>
      <c r="BJ50" s="541"/>
      <c r="BK50" s="380"/>
      <c r="BL50" s="380"/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</row>
    <row r="51" spans="1:79" s="365" customFormat="1" ht="45" customHeight="1" thickBot="1">
      <c r="A51" s="814" t="s">
        <v>51</v>
      </c>
      <c r="B51" s="815"/>
      <c r="C51" s="815"/>
      <c r="D51" s="699"/>
      <c r="E51" s="719">
        <f t="shared" ref="E51:AJ51" si="32">SUM(E7:E50)</f>
        <v>9638888.2615262792</v>
      </c>
      <c r="F51" s="718">
        <f t="shared" si="32"/>
        <v>9786475.6899999995</v>
      </c>
      <c r="G51" s="720">
        <f t="shared" si="32"/>
        <v>-147587.42847372199</v>
      </c>
      <c r="H51" s="718">
        <f t="shared" si="32"/>
        <v>10503376.217645468</v>
      </c>
      <c r="I51" s="718">
        <f t="shared" si="32"/>
        <v>12201615.09</v>
      </c>
      <c r="J51" s="708">
        <f t="shared" si="32"/>
        <v>-1698238.8723545319</v>
      </c>
      <c r="K51" s="718">
        <f t="shared" si="32"/>
        <v>11927499.288466681</v>
      </c>
      <c r="L51" s="718">
        <f t="shared" si="32"/>
        <v>13183211.190000001</v>
      </c>
      <c r="M51" s="721">
        <f t="shared" si="32"/>
        <v>-1255711.9015333178</v>
      </c>
      <c r="N51" s="691">
        <f t="shared" si="32"/>
        <v>31983063.767638423</v>
      </c>
      <c r="O51" s="692">
        <f t="shared" si="32"/>
        <v>35084601.969999999</v>
      </c>
      <c r="P51" s="693">
        <f t="shared" si="32"/>
        <v>-3101538.2023615725</v>
      </c>
      <c r="Q51" s="719">
        <f t="shared" si="32"/>
        <v>10583603.030705061</v>
      </c>
      <c r="R51" s="718">
        <f t="shared" si="32"/>
        <v>8546576.8499999996</v>
      </c>
      <c r="S51" s="720">
        <f t="shared" si="32"/>
        <v>2037026.180705064</v>
      </c>
      <c r="T51" s="718">
        <f t="shared" si="32"/>
        <v>11071860.72846668</v>
      </c>
      <c r="U51" s="718">
        <f t="shared" si="32"/>
        <v>0</v>
      </c>
      <c r="V51" s="708">
        <f t="shared" si="32"/>
        <v>11071860.72846668</v>
      </c>
      <c r="W51" s="718">
        <f t="shared" si="32"/>
        <v>11246975.941526277</v>
      </c>
      <c r="X51" s="718">
        <f t="shared" si="32"/>
        <v>0</v>
      </c>
      <c r="Y51" s="721">
        <f t="shared" si="32"/>
        <v>11246975.941526277</v>
      </c>
      <c r="Z51" s="691">
        <f t="shared" si="32"/>
        <v>32815839.700698026</v>
      </c>
      <c r="AA51" s="702">
        <f t="shared" si="32"/>
        <v>8517676.8499999996</v>
      </c>
      <c r="AB51" s="693">
        <f t="shared" si="32"/>
        <v>24298162.85069802</v>
      </c>
      <c r="AC51" s="719">
        <f t="shared" si="32"/>
        <v>64972203.468336448</v>
      </c>
      <c r="AD51" s="718">
        <f t="shared" si="32"/>
        <v>43717878.820000008</v>
      </c>
      <c r="AE51" s="720">
        <f t="shared" si="32"/>
        <v>21254324.648336455</v>
      </c>
      <c r="AF51" s="718">
        <f t="shared" si="32"/>
        <v>10911187.65458587</v>
      </c>
      <c r="AG51" s="718">
        <f t="shared" si="32"/>
        <v>0</v>
      </c>
      <c r="AH51" s="720">
        <f t="shared" si="32"/>
        <v>10911187.65458587</v>
      </c>
      <c r="AI51" s="718">
        <f t="shared" si="32"/>
        <v>11769306.045407085</v>
      </c>
      <c r="AJ51" s="718">
        <f t="shared" si="32"/>
        <v>0</v>
      </c>
      <c r="AK51" s="720">
        <f t="shared" ref="AK51:BI51" si="33">SUM(AK7:AK50)</f>
        <v>11769306.045407085</v>
      </c>
      <c r="AL51" s="718">
        <f t="shared" si="33"/>
        <v>10956196.971526276</v>
      </c>
      <c r="AM51" s="718">
        <f t="shared" si="33"/>
        <v>0</v>
      </c>
      <c r="AN51" s="708">
        <f t="shared" si="33"/>
        <v>10956196.971526276</v>
      </c>
      <c r="AO51" s="691">
        <f t="shared" si="33"/>
        <v>33549890.671519239</v>
      </c>
      <c r="AP51" s="692">
        <f t="shared" si="33"/>
        <v>0</v>
      </c>
      <c r="AQ51" s="705">
        <f t="shared" si="33"/>
        <v>33549890.671519239</v>
      </c>
      <c r="AR51" s="719">
        <f t="shared" si="33"/>
        <v>11656580.39846668</v>
      </c>
      <c r="AS51" s="718">
        <f t="shared" si="33"/>
        <v>0</v>
      </c>
      <c r="AT51" s="720">
        <f t="shared" si="33"/>
        <v>11656580.39846668</v>
      </c>
      <c r="AU51" s="718">
        <f t="shared" si="33"/>
        <v>11922435.128466681</v>
      </c>
      <c r="AV51" s="718">
        <f t="shared" si="33"/>
        <v>0</v>
      </c>
      <c r="AW51" s="720">
        <f t="shared" si="33"/>
        <v>11922435.128466681</v>
      </c>
      <c r="AX51" s="753">
        <f t="shared" si="33"/>
        <v>11562952.587645467</v>
      </c>
      <c r="AY51" s="718">
        <f t="shared" si="33"/>
        <v>0</v>
      </c>
      <c r="AZ51" s="720">
        <f t="shared" si="33"/>
        <v>11562952.587645467</v>
      </c>
      <c r="BA51" s="691">
        <f t="shared" si="33"/>
        <v>35055268.114578828</v>
      </c>
      <c r="BB51" s="702">
        <f t="shared" si="33"/>
        <v>0</v>
      </c>
      <c r="BC51" s="707">
        <f t="shared" si="33"/>
        <v>35055268.114578828</v>
      </c>
      <c r="BD51" s="724">
        <f t="shared" si="33"/>
        <v>68778658.786098063</v>
      </c>
      <c r="BE51" s="718">
        <f t="shared" si="33"/>
        <v>0</v>
      </c>
      <c r="BF51" s="723">
        <f t="shared" si="33"/>
        <v>68778658.786098063</v>
      </c>
      <c r="BG51" s="724">
        <f t="shared" si="33"/>
        <v>133750862.25443453</v>
      </c>
      <c r="BH51" s="718">
        <f t="shared" si="33"/>
        <v>43717878.820000008</v>
      </c>
      <c r="BI51" s="723">
        <f t="shared" si="33"/>
        <v>90032983.434434503</v>
      </c>
      <c r="BJ51" s="542"/>
      <c r="BK51" s="362"/>
      <c r="BL51" s="362"/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</row>
    <row r="52" spans="1:79" s="349" customFormat="1" ht="18">
      <c r="B52" s="350"/>
      <c r="C52" s="351"/>
      <c r="D52" s="473"/>
      <c r="E52" s="765"/>
      <c r="F52" s="765"/>
      <c r="G52" s="765"/>
      <c r="H52" s="765"/>
      <c r="I52" s="765"/>
      <c r="J52" s="765"/>
      <c r="K52" s="765"/>
      <c r="L52" s="765"/>
      <c r="M52" s="765"/>
      <c r="N52" s="765"/>
      <c r="O52" s="765"/>
      <c r="P52" s="765"/>
      <c r="Q52" s="765"/>
      <c r="R52" s="765"/>
      <c r="S52" s="765"/>
      <c r="T52" s="765"/>
      <c r="U52" s="765"/>
      <c r="V52" s="765"/>
      <c r="W52" s="765"/>
      <c r="X52" s="765"/>
      <c r="Y52" s="765"/>
      <c r="Z52" s="765"/>
      <c r="AA52" s="765"/>
      <c r="AB52" s="765"/>
      <c r="AC52" s="765"/>
      <c r="AD52" s="765"/>
      <c r="AE52" s="765"/>
      <c r="AF52" s="765"/>
      <c r="AG52" s="765"/>
      <c r="AH52" s="765"/>
      <c r="AI52" s="765"/>
      <c r="AJ52" s="765"/>
      <c r="AK52" s="765"/>
      <c r="AL52" s="765"/>
      <c r="AM52" s="765"/>
      <c r="AN52" s="765"/>
      <c r="AO52" s="765"/>
      <c r="AP52" s="765"/>
      <c r="AQ52" s="765"/>
      <c r="AR52" s="765"/>
      <c r="AS52" s="765"/>
      <c r="AT52" s="765"/>
      <c r="AU52" s="765"/>
      <c r="AV52" s="765"/>
      <c r="AW52" s="765"/>
      <c r="AX52" s="765"/>
      <c r="AY52" s="765"/>
      <c r="AZ52" s="765"/>
      <c r="BA52" s="765"/>
      <c r="BB52" s="765"/>
      <c r="BC52" s="765"/>
      <c r="BD52" s="765"/>
      <c r="BE52" s="765"/>
      <c r="BF52" s="765"/>
      <c r="BG52" s="765"/>
      <c r="BH52" s="765"/>
      <c r="BI52" s="765"/>
    </row>
    <row r="53" spans="1:79" s="349" customFormat="1" ht="18">
      <c r="B53" s="350"/>
      <c r="C53" s="351"/>
      <c r="D53" s="473"/>
      <c r="E53" s="765"/>
      <c r="F53" s="765"/>
      <c r="G53" s="765"/>
      <c r="H53" s="765"/>
      <c r="I53" s="765"/>
      <c r="J53" s="765"/>
      <c r="K53" s="765"/>
      <c r="L53" s="765"/>
      <c r="M53" s="765"/>
      <c r="N53" s="765"/>
      <c r="O53" s="765"/>
      <c r="P53" s="765"/>
      <c r="Q53" s="765"/>
      <c r="R53" s="765"/>
      <c r="S53" s="765"/>
      <c r="T53" s="765"/>
      <c r="U53" s="765"/>
      <c r="V53" s="765"/>
      <c r="W53" s="765"/>
      <c r="X53" s="765"/>
      <c r="Y53" s="765"/>
      <c r="Z53" s="765"/>
      <c r="AA53" s="765"/>
      <c r="AB53" s="765"/>
      <c r="AC53" s="765"/>
      <c r="AD53" s="765"/>
      <c r="AE53" s="765"/>
      <c r="AF53" s="765"/>
      <c r="AG53" s="765"/>
      <c r="AH53" s="765"/>
      <c r="AI53" s="765"/>
      <c r="AJ53" s="765"/>
      <c r="AK53" s="765"/>
      <c r="AL53" s="765"/>
      <c r="AM53" s="765"/>
      <c r="AN53" s="765"/>
      <c r="AO53" s="765"/>
      <c r="AP53" s="765"/>
      <c r="AQ53" s="765"/>
      <c r="AR53" s="765"/>
      <c r="AS53" s="765"/>
      <c r="AT53" s="765"/>
      <c r="AU53" s="765"/>
      <c r="AV53" s="765"/>
      <c r="AW53" s="765"/>
      <c r="AX53" s="765"/>
      <c r="AY53" s="765"/>
      <c r="AZ53" s="765"/>
      <c r="BA53" s="765"/>
      <c r="BB53" s="765"/>
      <c r="BC53" s="765"/>
      <c r="BD53" s="765"/>
      <c r="BE53" s="765"/>
      <c r="BF53" s="765"/>
      <c r="BG53" s="765"/>
      <c r="BH53" s="765"/>
      <c r="BI53" s="765"/>
    </row>
    <row r="54" spans="1:79" s="349" customFormat="1" ht="18">
      <c r="B54" s="350"/>
      <c r="C54" s="351"/>
      <c r="D54" s="473"/>
      <c r="E54" s="765"/>
      <c r="F54" s="765"/>
      <c r="G54" s="765"/>
      <c r="H54" s="765"/>
      <c r="I54" s="765"/>
      <c r="J54" s="765"/>
      <c r="K54" s="765"/>
      <c r="L54" s="765"/>
      <c r="M54" s="765"/>
      <c r="N54" s="765"/>
      <c r="O54" s="765"/>
      <c r="P54" s="765"/>
      <c r="Q54" s="765"/>
      <c r="R54" s="765"/>
      <c r="S54" s="765"/>
      <c r="T54" s="765"/>
      <c r="U54" s="765"/>
      <c r="V54" s="765"/>
      <c r="W54" s="765"/>
      <c r="X54" s="765"/>
      <c r="Y54" s="765"/>
      <c r="Z54" s="765"/>
      <c r="AA54" s="765"/>
      <c r="AB54" s="765"/>
      <c r="AC54" s="765"/>
      <c r="AD54" s="765"/>
      <c r="AE54" s="765"/>
      <c r="AF54" s="765"/>
      <c r="AG54" s="765"/>
      <c r="AH54" s="765"/>
      <c r="AI54" s="765"/>
      <c r="AJ54" s="765"/>
      <c r="AK54" s="765"/>
      <c r="AL54" s="765"/>
      <c r="AM54" s="765"/>
      <c r="AN54" s="765"/>
      <c r="AO54" s="765"/>
      <c r="AP54" s="765"/>
      <c r="AQ54" s="765"/>
      <c r="AR54" s="765"/>
      <c r="AS54" s="765"/>
      <c r="AT54" s="765"/>
      <c r="AU54" s="765"/>
      <c r="AV54" s="765"/>
      <c r="AW54" s="765"/>
      <c r="AX54" s="765"/>
      <c r="AY54" s="765"/>
      <c r="AZ54" s="765"/>
      <c r="BA54" s="765"/>
      <c r="BB54" s="765"/>
      <c r="BC54" s="765"/>
      <c r="BD54" s="765"/>
      <c r="BE54" s="765"/>
      <c r="BF54" s="765"/>
      <c r="BG54" s="765"/>
      <c r="BH54" s="765"/>
      <c r="BI54" s="765"/>
    </row>
    <row r="55" spans="1:79" s="349" customFormat="1" ht="18">
      <c r="B55" s="350"/>
      <c r="C55" s="351"/>
      <c r="D55" s="473"/>
      <c r="E55" s="765"/>
      <c r="F55" s="765"/>
      <c r="G55" s="765"/>
      <c r="H55" s="765"/>
      <c r="I55" s="765"/>
      <c r="J55" s="765"/>
      <c r="K55" s="765"/>
      <c r="L55" s="765"/>
      <c r="M55" s="765"/>
      <c r="N55" s="765"/>
      <c r="O55" s="765"/>
      <c r="P55" s="765"/>
      <c r="Q55" s="765"/>
      <c r="R55" s="765"/>
      <c r="S55" s="765"/>
      <c r="T55" s="765"/>
      <c r="U55" s="765"/>
      <c r="V55" s="765"/>
      <c r="W55" s="765"/>
      <c r="X55" s="765"/>
      <c r="Y55" s="765"/>
      <c r="Z55" s="765"/>
      <c r="AA55" s="765"/>
      <c r="AB55" s="765"/>
      <c r="AC55" s="765"/>
      <c r="AD55" s="765"/>
      <c r="AE55" s="765"/>
      <c r="AF55" s="765"/>
      <c r="AG55" s="765"/>
      <c r="AH55" s="765"/>
      <c r="AI55" s="765"/>
      <c r="AJ55" s="765"/>
      <c r="AK55" s="765"/>
      <c r="AL55" s="765"/>
      <c r="AM55" s="765"/>
      <c r="AN55" s="765"/>
      <c r="AO55" s="765"/>
      <c r="AP55" s="765"/>
      <c r="AQ55" s="765"/>
      <c r="AR55" s="765"/>
      <c r="AS55" s="765"/>
      <c r="AT55" s="765"/>
      <c r="AU55" s="765"/>
      <c r="AV55" s="765"/>
      <c r="AW55" s="765"/>
      <c r="AX55" s="765"/>
      <c r="AY55" s="765"/>
      <c r="AZ55" s="765"/>
      <c r="BA55" s="765"/>
      <c r="BB55" s="765"/>
      <c r="BC55" s="765"/>
      <c r="BD55" s="765"/>
      <c r="BE55" s="765"/>
      <c r="BF55" s="765"/>
      <c r="BG55" s="765"/>
      <c r="BH55" s="765"/>
      <c r="BI55" s="765"/>
    </row>
    <row r="56" spans="1:79" s="349" customFormat="1" ht="18">
      <c r="B56" s="350"/>
      <c r="C56" s="351"/>
      <c r="D56" s="473"/>
      <c r="E56" s="765"/>
      <c r="F56" s="765"/>
      <c r="G56" s="765"/>
      <c r="H56" s="765"/>
      <c r="I56" s="765"/>
      <c r="J56" s="765"/>
      <c r="K56" s="765"/>
      <c r="L56" s="765"/>
      <c r="M56" s="765"/>
      <c r="N56" s="765"/>
      <c r="O56" s="765"/>
      <c r="P56" s="765"/>
      <c r="Q56" s="765"/>
      <c r="R56" s="765"/>
      <c r="S56" s="765"/>
      <c r="T56" s="765"/>
      <c r="U56" s="765"/>
      <c r="V56" s="765"/>
      <c r="W56" s="765"/>
      <c r="X56" s="765"/>
      <c r="Y56" s="765"/>
      <c r="Z56" s="765"/>
      <c r="AA56" s="765"/>
      <c r="AB56" s="765"/>
      <c r="AC56" s="765"/>
      <c r="AD56" s="765"/>
      <c r="AE56" s="765"/>
      <c r="AF56" s="765"/>
      <c r="AG56" s="765"/>
      <c r="AH56" s="765"/>
      <c r="AI56" s="765"/>
      <c r="AJ56" s="765"/>
      <c r="AK56" s="765"/>
      <c r="AL56" s="765"/>
      <c r="AM56" s="765"/>
      <c r="AN56" s="765"/>
      <c r="AO56" s="765"/>
      <c r="AP56" s="765"/>
      <c r="AQ56" s="765"/>
      <c r="AR56" s="765"/>
      <c r="AS56" s="765"/>
      <c r="AT56" s="765"/>
      <c r="AU56" s="765"/>
      <c r="AV56" s="765"/>
      <c r="AW56" s="765"/>
      <c r="AX56" s="765"/>
      <c r="AY56" s="765"/>
      <c r="AZ56" s="765"/>
      <c r="BA56" s="765"/>
      <c r="BB56" s="765"/>
      <c r="BC56" s="765"/>
      <c r="BD56" s="765"/>
      <c r="BE56" s="765"/>
      <c r="BF56" s="765"/>
      <c r="BG56" s="765"/>
      <c r="BH56" s="765"/>
      <c r="BI56" s="765"/>
    </row>
    <row r="57" spans="1:79" s="349" customFormat="1" ht="18">
      <c r="B57" s="350"/>
      <c r="C57" s="351"/>
      <c r="D57" s="473"/>
      <c r="E57" s="765"/>
      <c r="F57" s="765"/>
      <c r="G57" s="765"/>
      <c r="H57" s="765"/>
      <c r="I57" s="765"/>
      <c r="J57" s="765"/>
      <c r="K57" s="765"/>
      <c r="L57" s="765"/>
      <c r="M57" s="765"/>
      <c r="N57" s="765"/>
      <c r="O57" s="765"/>
      <c r="P57" s="765"/>
      <c r="Q57" s="765"/>
      <c r="R57" s="765"/>
      <c r="S57" s="765"/>
      <c r="T57" s="765"/>
      <c r="U57" s="765"/>
      <c r="V57" s="765"/>
      <c r="W57" s="765"/>
      <c r="X57" s="765"/>
      <c r="Y57" s="765"/>
      <c r="Z57" s="765"/>
      <c r="AA57" s="765"/>
      <c r="AB57" s="765"/>
      <c r="AC57" s="765"/>
      <c r="AD57" s="765"/>
      <c r="AE57" s="765"/>
      <c r="AF57" s="765"/>
      <c r="AG57" s="765"/>
      <c r="AH57" s="765"/>
      <c r="AI57" s="765"/>
      <c r="AJ57" s="765"/>
      <c r="AK57" s="765"/>
      <c r="AL57" s="765"/>
      <c r="AM57" s="765"/>
      <c r="AN57" s="765"/>
      <c r="AO57" s="765"/>
      <c r="AP57" s="765"/>
      <c r="AQ57" s="765"/>
      <c r="AR57" s="765"/>
      <c r="AS57" s="765"/>
      <c r="AT57" s="765"/>
      <c r="AU57" s="765"/>
      <c r="AV57" s="765"/>
      <c r="AW57" s="765"/>
      <c r="AX57" s="765"/>
      <c r="AY57" s="765"/>
      <c r="AZ57" s="765"/>
      <c r="BA57" s="765"/>
      <c r="BB57" s="765"/>
      <c r="BC57" s="765"/>
      <c r="BD57" s="765"/>
      <c r="BE57" s="765"/>
      <c r="BF57" s="765"/>
      <c r="BG57" s="765"/>
      <c r="BH57" s="765"/>
      <c r="BI57" s="765"/>
    </row>
    <row r="58" spans="1:79" s="349" customFormat="1" ht="18">
      <c r="B58" s="350"/>
      <c r="C58" s="351"/>
      <c r="D58" s="473"/>
      <c r="E58" s="765"/>
      <c r="F58" s="765"/>
      <c r="G58" s="765"/>
      <c r="H58" s="765"/>
      <c r="I58" s="765"/>
      <c r="J58" s="765"/>
      <c r="K58" s="765"/>
      <c r="L58" s="765"/>
      <c r="M58" s="765"/>
      <c r="N58" s="765"/>
      <c r="O58" s="765"/>
      <c r="P58" s="765"/>
      <c r="Q58" s="765"/>
      <c r="R58" s="765"/>
      <c r="S58" s="765"/>
      <c r="T58" s="765"/>
      <c r="U58" s="765"/>
      <c r="V58" s="765"/>
      <c r="W58" s="765"/>
      <c r="X58" s="765"/>
      <c r="Y58" s="765"/>
      <c r="Z58" s="765"/>
      <c r="AA58" s="765"/>
      <c r="AB58" s="765"/>
      <c r="AC58" s="765"/>
      <c r="AD58" s="765"/>
      <c r="AE58" s="765"/>
      <c r="AF58" s="765"/>
      <c r="AG58" s="765"/>
      <c r="AH58" s="765"/>
      <c r="AI58" s="765"/>
      <c r="AJ58" s="765"/>
      <c r="AK58" s="765"/>
      <c r="AL58" s="765"/>
      <c r="AM58" s="765"/>
      <c r="AN58" s="765"/>
      <c r="AO58" s="765"/>
      <c r="AP58" s="765"/>
      <c r="AQ58" s="765"/>
      <c r="AR58" s="765"/>
      <c r="AS58" s="765"/>
      <c r="AT58" s="765"/>
      <c r="AU58" s="765"/>
      <c r="AV58" s="765"/>
      <c r="AW58" s="765"/>
      <c r="AX58" s="765"/>
      <c r="AY58" s="765"/>
      <c r="AZ58" s="765"/>
      <c r="BA58" s="765"/>
      <c r="BB58" s="765"/>
      <c r="BC58" s="765"/>
      <c r="BD58" s="765"/>
      <c r="BE58" s="765"/>
      <c r="BF58" s="765"/>
      <c r="BG58" s="765"/>
      <c r="BH58" s="765"/>
      <c r="BI58" s="765"/>
    </row>
    <row r="59" spans="1:79" s="349" customFormat="1" ht="18">
      <c r="B59" s="350"/>
      <c r="C59" s="351"/>
      <c r="D59" s="473"/>
      <c r="E59" s="765"/>
      <c r="F59" s="765"/>
      <c r="G59" s="765"/>
      <c r="H59" s="765"/>
      <c r="I59" s="765"/>
      <c r="J59" s="765"/>
      <c r="K59" s="765"/>
      <c r="L59" s="765"/>
      <c r="M59" s="765"/>
      <c r="N59" s="765"/>
      <c r="O59" s="765"/>
      <c r="P59" s="765"/>
      <c r="Q59" s="765"/>
      <c r="R59" s="765"/>
      <c r="S59" s="765"/>
      <c r="T59" s="765"/>
      <c r="U59" s="765"/>
      <c r="V59" s="765"/>
      <c r="W59" s="765"/>
      <c r="X59" s="765"/>
      <c r="Y59" s="765"/>
      <c r="Z59" s="765"/>
      <c r="AA59" s="765"/>
      <c r="AB59" s="765"/>
      <c r="AC59" s="765"/>
      <c r="AD59" s="765"/>
      <c r="AE59" s="765"/>
      <c r="AF59" s="765"/>
      <c r="AG59" s="765"/>
      <c r="AH59" s="765"/>
      <c r="AI59" s="765"/>
      <c r="AJ59" s="765"/>
      <c r="AK59" s="765"/>
      <c r="AL59" s="765"/>
      <c r="AM59" s="765"/>
      <c r="AN59" s="765"/>
      <c r="AO59" s="765"/>
      <c r="AP59" s="765"/>
      <c r="AQ59" s="765"/>
      <c r="AR59" s="765"/>
      <c r="AS59" s="765"/>
      <c r="AT59" s="765"/>
      <c r="AU59" s="765"/>
      <c r="AV59" s="765"/>
      <c r="AW59" s="765"/>
      <c r="AX59" s="765"/>
      <c r="AY59" s="765"/>
      <c r="AZ59" s="765"/>
      <c r="BA59" s="765"/>
      <c r="BB59" s="765"/>
      <c r="BC59" s="765"/>
      <c r="BD59" s="765"/>
      <c r="BE59" s="765"/>
      <c r="BF59" s="765"/>
      <c r="BG59" s="765"/>
      <c r="BH59" s="765"/>
      <c r="BI59" s="765"/>
    </row>
    <row r="60" spans="1:79" s="349" customFormat="1" ht="18">
      <c r="B60" s="350"/>
      <c r="C60" s="351"/>
      <c r="D60" s="473"/>
      <c r="E60" s="765"/>
      <c r="F60" s="765"/>
      <c r="G60" s="765"/>
      <c r="H60" s="765"/>
      <c r="I60" s="765"/>
      <c r="J60" s="765"/>
      <c r="K60" s="765"/>
      <c r="L60" s="765"/>
      <c r="M60" s="765"/>
      <c r="N60" s="765"/>
      <c r="O60" s="765"/>
      <c r="P60" s="765"/>
      <c r="Q60" s="765"/>
      <c r="R60" s="765"/>
      <c r="S60" s="765"/>
      <c r="T60" s="765"/>
      <c r="U60" s="765"/>
      <c r="V60" s="765"/>
      <c r="W60" s="765"/>
      <c r="X60" s="765"/>
      <c r="Y60" s="765"/>
      <c r="Z60" s="765"/>
      <c r="AA60" s="765"/>
      <c r="AB60" s="765"/>
      <c r="AC60" s="765"/>
      <c r="AD60" s="765"/>
      <c r="AE60" s="765"/>
      <c r="AF60" s="765"/>
      <c r="AG60" s="765"/>
      <c r="AH60" s="765"/>
      <c r="AI60" s="765"/>
      <c r="AJ60" s="765"/>
      <c r="AK60" s="765"/>
      <c r="AL60" s="765"/>
      <c r="AM60" s="765"/>
      <c r="AN60" s="765"/>
      <c r="AO60" s="765"/>
      <c r="AP60" s="765"/>
      <c r="AQ60" s="765"/>
      <c r="AR60" s="765"/>
      <c r="AS60" s="765"/>
      <c r="AT60" s="765"/>
      <c r="AU60" s="765"/>
      <c r="AV60" s="765"/>
      <c r="AW60" s="765"/>
      <c r="AX60" s="765"/>
      <c r="AY60" s="765"/>
      <c r="AZ60" s="765"/>
      <c r="BA60" s="765"/>
      <c r="BB60" s="765"/>
      <c r="BC60" s="765"/>
      <c r="BD60" s="765"/>
      <c r="BE60" s="765"/>
      <c r="BF60" s="765"/>
      <c r="BG60" s="765"/>
      <c r="BH60" s="765"/>
      <c r="BI60" s="765"/>
    </row>
    <row r="61" spans="1:79" s="349" customFormat="1" ht="18">
      <c r="B61" s="350"/>
      <c r="C61" s="351"/>
      <c r="D61" s="473"/>
      <c r="E61" s="765"/>
      <c r="F61" s="765"/>
      <c r="G61" s="765"/>
      <c r="H61" s="765"/>
      <c r="I61" s="765"/>
      <c r="J61" s="765"/>
      <c r="K61" s="765"/>
      <c r="L61" s="765"/>
      <c r="M61" s="765"/>
      <c r="N61" s="765"/>
      <c r="O61" s="765"/>
      <c r="P61" s="765"/>
      <c r="Q61" s="765"/>
      <c r="R61" s="765"/>
      <c r="S61" s="765"/>
      <c r="T61" s="765"/>
      <c r="U61" s="765"/>
      <c r="V61" s="765"/>
      <c r="W61" s="765"/>
      <c r="X61" s="765"/>
      <c r="Y61" s="765"/>
      <c r="Z61" s="765"/>
      <c r="AA61" s="765"/>
      <c r="AB61" s="765"/>
      <c r="AC61" s="765"/>
      <c r="AD61" s="765"/>
      <c r="AE61" s="765"/>
      <c r="AF61" s="765"/>
      <c r="AG61" s="765"/>
      <c r="AH61" s="765"/>
      <c r="AI61" s="765"/>
      <c r="AJ61" s="765"/>
      <c r="AK61" s="765"/>
      <c r="AL61" s="765"/>
      <c r="AM61" s="765"/>
      <c r="AN61" s="765"/>
      <c r="AO61" s="765"/>
      <c r="AP61" s="765"/>
      <c r="AQ61" s="765"/>
      <c r="AR61" s="765"/>
      <c r="AS61" s="765"/>
      <c r="AT61" s="765"/>
      <c r="AU61" s="765"/>
      <c r="AV61" s="765"/>
      <c r="AW61" s="765"/>
      <c r="AX61" s="765"/>
      <c r="AY61" s="765"/>
      <c r="AZ61" s="765"/>
      <c r="BA61" s="765"/>
      <c r="BB61" s="765"/>
      <c r="BC61" s="765"/>
      <c r="BD61" s="765"/>
      <c r="BE61" s="765"/>
      <c r="BF61" s="765"/>
      <c r="BG61" s="765"/>
      <c r="BH61" s="765"/>
      <c r="BI61" s="765"/>
    </row>
    <row r="62" spans="1:79" s="349" customFormat="1" ht="18">
      <c r="B62" s="350"/>
      <c r="C62" s="351"/>
      <c r="D62" s="473"/>
      <c r="E62" s="765"/>
      <c r="F62" s="765"/>
      <c r="G62" s="765"/>
      <c r="H62" s="765"/>
      <c r="I62" s="765"/>
      <c r="J62" s="765"/>
      <c r="K62" s="765"/>
      <c r="L62" s="765"/>
      <c r="M62" s="765"/>
      <c r="N62" s="765"/>
      <c r="O62" s="765"/>
      <c r="P62" s="765"/>
      <c r="Q62" s="765"/>
      <c r="R62" s="765"/>
      <c r="S62" s="765"/>
      <c r="T62" s="765"/>
      <c r="U62" s="765"/>
      <c r="V62" s="765"/>
      <c r="W62" s="765"/>
      <c r="X62" s="765"/>
      <c r="Y62" s="765"/>
      <c r="Z62" s="765"/>
      <c r="AA62" s="765"/>
      <c r="AB62" s="765"/>
      <c r="AC62" s="765"/>
      <c r="AD62" s="765"/>
      <c r="AE62" s="765"/>
      <c r="AF62" s="765"/>
      <c r="AG62" s="765"/>
      <c r="AH62" s="765"/>
      <c r="AI62" s="765"/>
      <c r="AJ62" s="765"/>
      <c r="AK62" s="765"/>
      <c r="AL62" s="765"/>
      <c r="AM62" s="765"/>
      <c r="AN62" s="765"/>
      <c r="AO62" s="765"/>
      <c r="AP62" s="765"/>
      <c r="AQ62" s="765"/>
      <c r="AR62" s="765"/>
      <c r="AS62" s="765"/>
      <c r="AT62" s="765"/>
      <c r="AU62" s="765"/>
      <c r="AV62" s="765"/>
      <c r="AW62" s="765"/>
      <c r="AX62" s="765"/>
      <c r="AY62" s="765"/>
      <c r="AZ62" s="765"/>
      <c r="BA62" s="765"/>
      <c r="BB62" s="765"/>
      <c r="BC62" s="765"/>
      <c r="BD62" s="765"/>
      <c r="BE62" s="765"/>
      <c r="BF62" s="765"/>
      <c r="BG62" s="765"/>
      <c r="BH62" s="765"/>
      <c r="BI62" s="765"/>
    </row>
    <row r="63" spans="1:79" s="349" customFormat="1" ht="18">
      <c r="B63" s="350"/>
      <c r="C63" s="351"/>
      <c r="D63" s="351"/>
      <c r="E63" s="765"/>
      <c r="F63" s="765"/>
      <c r="G63" s="765"/>
      <c r="H63" s="765"/>
      <c r="I63" s="765"/>
      <c r="J63" s="765"/>
      <c r="K63" s="765"/>
      <c r="L63" s="765"/>
      <c r="M63" s="765"/>
      <c r="N63" s="765"/>
      <c r="O63" s="765"/>
      <c r="P63" s="765"/>
      <c r="Q63" s="765"/>
      <c r="R63" s="765"/>
      <c r="S63" s="765"/>
      <c r="T63" s="765"/>
      <c r="U63" s="765"/>
      <c r="V63" s="765"/>
      <c r="W63" s="765"/>
      <c r="X63" s="765"/>
      <c r="Y63" s="765"/>
      <c r="Z63" s="765"/>
      <c r="AA63" s="765"/>
      <c r="AB63" s="765"/>
      <c r="AC63" s="765"/>
      <c r="AD63" s="765"/>
      <c r="AE63" s="765"/>
      <c r="AF63" s="765"/>
      <c r="AG63" s="765"/>
      <c r="AH63" s="765"/>
      <c r="AI63" s="765"/>
      <c r="AJ63" s="765"/>
      <c r="AK63" s="765"/>
      <c r="AL63" s="765"/>
      <c r="AM63" s="765"/>
      <c r="AN63" s="765"/>
      <c r="AO63" s="765"/>
      <c r="AP63" s="765"/>
      <c r="AQ63" s="765"/>
      <c r="AR63" s="765"/>
      <c r="AS63" s="765"/>
      <c r="AT63" s="765"/>
      <c r="AU63" s="765"/>
      <c r="AV63" s="765"/>
      <c r="AW63" s="765"/>
      <c r="AX63" s="765"/>
      <c r="AY63" s="765"/>
      <c r="AZ63" s="765"/>
      <c r="BA63" s="765"/>
      <c r="BB63" s="765"/>
      <c r="BC63" s="765"/>
      <c r="BD63" s="765"/>
      <c r="BE63" s="765"/>
      <c r="BF63" s="765"/>
      <c r="BG63" s="765"/>
      <c r="BH63" s="765"/>
      <c r="BI63" s="765"/>
    </row>
    <row r="64" spans="1:79" s="349" customFormat="1" ht="18">
      <c r="B64" s="350"/>
      <c r="C64" s="351"/>
      <c r="D64" s="351"/>
      <c r="E64" s="765"/>
      <c r="F64" s="765"/>
      <c r="G64" s="765"/>
      <c r="H64" s="765"/>
      <c r="I64" s="765"/>
      <c r="J64" s="765"/>
      <c r="K64" s="765"/>
      <c r="L64" s="765"/>
      <c r="M64" s="765"/>
      <c r="N64" s="765"/>
      <c r="O64" s="765"/>
      <c r="P64" s="765"/>
      <c r="Q64" s="765"/>
      <c r="R64" s="765"/>
      <c r="S64" s="765"/>
      <c r="T64" s="765"/>
      <c r="U64" s="765"/>
      <c r="V64" s="765"/>
      <c r="W64" s="765"/>
      <c r="X64" s="765"/>
      <c r="Y64" s="765"/>
      <c r="Z64" s="765"/>
      <c r="AA64" s="765"/>
      <c r="AB64" s="765"/>
      <c r="AC64" s="765"/>
      <c r="AD64" s="765"/>
      <c r="AE64" s="765"/>
      <c r="AF64" s="765"/>
      <c r="AG64" s="765"/>
      <c r="AH64" s="765"/>
      <c r="AI64" s="765"/>
      <c r="AJ64" s="765"/>
      <c r="AK64" s="765"/>
      <c r="AL64" s="765"/>
      <c r="AM64" s="765"/>
      <c r="AN64" s="765"/>
      <c r="AO64" s="765"/>
      <c r="AP64" s="765"/>
      <c r="AQ64" s="765"/>
      <c r="AR64" s="765"/>
      <c r="AS64" s="765"/>
      <c r="AT64" s="765"/>
      <c r="AU64" s="765"/>
      <c r="AV64" s="765"/>
      <c r="AW64" s="765"/>
      <c r="AX64" s="765"/>
      <c r="AY64" s="765"/>
      <c r="AZ64" s="765"/>
      <c r="BA64" s="765"/>
      <c r="BB64" s="765"/>
      <c r="BC64" s="765"/>
      <c r="BD64" s="765"/>
      <c r="BE64" s="765"/>
      <c r="BF64" s="765"/>
      <c r="BG64" s="765"/>
      <c r="BH64" s="765"/>
      <c r="BI64" s="765"/>
    </row>
    <row r="65" spans="2:61" s="349" customFormat="1" ht="18">
      <c r="B65" s="350"/>
      <c r="C65" s="351"/>
      <c r="D65" s="351"/>
      <c r="E65" s="765"/>
      <c r="F65" s="765"/>
      <c r="G65" s="765"/>
      <c r="H65" s="765"/>
      <c r="I65" s="765"/>
      <c r="J65" s="765"/>
      <c r="K65" s="765"/>
      <c r="L65" s="765"/>
      <c r="M65" s="765"/>
      <c r="N65" s="765"/>
      <c r="O65" s="765"/>
      <c r="P65" s="765"/>
      <c r="Q65" s="765"/>
      <c r="R65" s="765"/>
      <c r="S65" s="765"/>
      <c r="T65" s="765"/>
      <c r="U65" s="765"/>
      <c r="V65" s="765"/>
      <c r="W65" s="765"/>
      <c r="X65" s="765"/>
      <c r="Y65" s="765"/>
      <c r="Z65" s="765"/>
      <c r="AA65" s="765"/>
      <c r="AB65" s="765"/>
      <c r="AC65" s="765"/>
      <c r="AD65" s="765"/>
      <c r="AE65" s="765"/>
      <c r="AF65" s="765"/>
      <c r="AG65" s="765"/>
      <c r="AH65" s="765"/>
      <c r="AI65" s="765"/>
      <c r="AJ65" s="765"/>
      <c r="AK65" s="765"/>
      <c r="AL65" s="765"/>
      <c r="AM65" s="765"/>
      <c r="AN65" s="765"/>
      <c r="AO65" s="765"/>
      <c r="AP65" s="765"/>
      <c r="AQ65" s="765"/>
      <c r="AR65" s="765"/>
      <c r="AS65" s="765"/>
      <c r="AT65" s="765"/>
      <c r="AU65" s="765"/>
      <c r="AV65" s="765"/>
      <c r="AW65" s="765"/>
      <c r="AX65" s="765"/>
      <c r="AY65" s="765"/>
      <c r="AZ65" s="765"/>
      <c r="BA65" s="765"/>
      <c r="BB65" s="765"/>
      <c r="BC65" s="765"/>
      <c r="BD65" s="765"/>
      <c r="BE65" s="765"/>
      <c r="BF65" s="765"/>
      <c r="BG65" s="765"/>
      <c r="BH65" s="765"/>
      <c r="BI65" s="765"/>
    </row>
    <row r="66" spans="2:61" s="349" customFormat="1" ht="18">
      <c r="B66" s="350"/>
      <c r="C66" s="351"/>
      <c r="D66" s="351"/>
      <c r="E66" s="765"/>
      <c r="F66" s="765"/>
      <c r="G66" s="765"/>
      <c r="H66" s="765"/>
      <c r="I66" s="765"/>
      <c r="J66" s="765"/>
      <c r="K66" s="765"/>
      <c r="L66" s="765"/>
      <c r="M66" s="765"/>
      <c r="N66" s="765"/>
      <c r="O66" s="765"/>
      <c r="P66" s="765"/>
      <c r="Q66" s="765"/>
      <c r="R66" s="765"/>
      <c r="S66" s="765"/>
      <c r="T66" s="765"/>
      <c r="U66" s="765"/>
      <c r="V66" s="765"/>
      <c r="W66" s="765"/>
      <c r="X66" s="765"/>
      <c r="Y66" s="765"/>
      <c r="Z66" s="765"/>
      <c r="AA66" s="765"/>
      <c r="AB66" s="765"/>
      <c r="AC66" s="765"/>
      <c r="AD66" s="765"/>
      <c r="AE66" s="765"/>
      <c r="AF66" s="765"/>
      <c r="AG66" s="765"/>
      <c r="AH66" s="765"/>
      <c r="AI66" s="765"/>
      <c r="AJ66" s="765"/>
      <c r="AK66" s="765"/>
      <c r="AL66" s="765"/>
      <c r="AM66" s="765"/>
      <c r="AN66" s="765"/>
      <c r="AO66" s="765"/>
      <c r="AP66" s="765"/>
      <c r="AQ66" s="765"/>
      <c r="AR66" s="765"/>
      <c r="AS66" s="765"/>
      <c r="AT66" s="765"/>
      <c r="AU66" s="765"/>
      <c r="AV66" s="765"/>
      <c r="AW66" s="765"/>
      <c r="AX66" s="765"/>
      <c r="AY66" s="765"/>
      <c r="AZ66" s="765"/>
      <c r="BA66" s="765"/>
      <c r="BB66" s="765"/>
      <c r="BC66" s="765"/>
      <c r="BD66" s="765"/>
      <c r="BE66" s="765"/>
      <c r="BF66" s="765"/>
      <c r="BG66" s="765"/>
      <c r="BH66" s="765"/>
      <c r="BI66" s="765"/>
    </row>
    <row r="67" spans="2:61" s="349" customFormat="1" ht="18">
      <c r="B67" s="350"/>
      <c r="C67" s="351"/>
      <c r="D67" s="351"/>
      <c r="E67" s="765"/>
      <c r="F67" s="765"/>
      <c r="G67" s="765"/>
      <c r="H67" s="765"/>
      <c r="I67" s="765"/>
      <c r="J67" s="765"/>
      <c r="K67" s="765"/>
      <c r="L67" s="765"/>
      <c r="M67" s="765"/>
      <c r="N67" s="765"/>
      <c r="O67" s="765"/>
      <c r="P67" s="765"/>
      <c r="Q67" s="765"/>
      <c r="R67" s="765"/>
      <c r="S67" s="765"/>
      <c r="T67" s="765"/>
      <c r="U67" s="765"/>
      <c r="V67" s="765"/>
      <c r="W67" s="765"/>
      <c r="X67" s="765"/>
      <c r="Y67" s="765"/>
      <c r="Z67" s="765"/>
      <c r="AA67" s="765"/>
      <c r="AB67" s="765"/>
      <c r="AC67" s="765"/>
      <c r="AD67" s="765"/>
      <c r="AE67" s="765"/>
      <c r="AF67" s="765"/>
      <c r="AG67" s="765"/>
      <c r="AH67" s="765"/>
      <c r="AI67" s="765"/>
      <c r="AJ67" s="765"/>
      <c r="AK67" s="765"/>
      <c r="AL67" s="765"/>
      <c r="AM67" s="765"/>
      <c r="AN67" s="765"/>
      <c r="AO67" s="765"/>
      <c r="AP67" s="765"/>
      <c r="AQ67" s="765"/>
      <c r="AR67" s="765"/>
      <c r="AS67" s="765"/>
      <c r="AT67" s="765"/>
      <c r="AU67" s="765"/>
      <c r="AV67" s="765"/>
      <c r="AW67" s="765"/>
      <c r="AX67" s="765"/>
      <c r="AY67" s="765"/>
      <c r="AZ67" s="765"/>
      <c r="BA67" s="765"/>
      <c r="BB67" s="765"/>
      <c r="BC67" s="765"/>
      <c r="BD67" s="765"/>
      <c r="BE67" s="765"/>
      <c r="BF67" s="765"/>
      <c r="BG67" s="765"/>
      <c r="BH67" s="765"/>
      <c r="BI67" s="765"/>
    </row>
    <row r="68" spans="2:61" s="349" customFormat="1" ht="18">
      <c r="B68" s="350"/>
      <c r="C68" s="351"/>
      <c r="D68" s="351"/>
      <c r="E68" s="765"/>
      <c r="F68" s="765"/>
      <c r="G68" s="765"/>
      <c r="H68" s="765"/>
      <c r="I68" s="765"/>
      <c r="J68" s="765"/>
      <c r="K68" s="765"/>
      <c r="L68" s="765"/>
      <c r="M68" s="765"/>
      <c r="N68" s="765"/>
      <c r="O68" s="765"/>
      <c r="P68" s="765"/>
      <c r="Q68" s="765"/>
      <c r="R68" s="765"/>
      <c r="S68" s="765"/>
      <c r="T68" s="765"/>
      <c r="U68" s="765"/>
      <c r="V68" s="765"/>
      <c r="W68" s="765"/>
      <c r="X68" s="765"/>
      <c r="Y68" s="765"/>
      <c r="Z68" s="765"/>
      <c r="AA68" s="765"/>
      <c r="AB68" s="765"/>
      <c r="AC68" s="765"/>
      <c r="AD68" s="765"/>
      <c r="AE68" s="765"/>
      <c r="AF68" s="765"/>
      <c r="AG68" s="765"/>
      <c r="AH68" s="765"/>
      <c r="AI68" s="765"/>
      <c r="AJ68" s="765"/>
      <c r="AK68" s="765"/>
      <c r="AL68" s="765"/>
      <c r="AM68" s="765"/>
      <c r="AN68" s="765"/>
      <c r="AO68" s="765"/>
      <c r="AP68" s="765"/>
      <c r="AQ68" s="765"/>
      <c r="AR68" s="765"/>
      <c r="AS68" s="765"/>
      <c r="AT68" s="765"/>
      <c r="AU68" s="765"/>
      <c r="AV68" s="765"/>
      <c r="AW68" s="765"/>
      <c r="AX68" s="765"/>
      <c r="AY68" s="765"/>
      <c r="AZ68" s="765"/>
      <c r="BA68" s="765"/>
      <c r="BB68" s="765"/>
      <c r="BC68" s="765"/>
      <c r="BD68" s="765"/>
      <c r="BE68" s="765"/>
      <c r="BF68" s="765"/>
      <c r="BG68" s="765"/>
      <c r="BH68" s="765"/>
      <c r="BI68" s="765"/>
    </row>
    <row r="69" spans="2:61" s="349" customFormat="1" ht="18">
      <c r="B69" s="350"/>
      <c r="C69" s="351"/>
      <c r="D69" s="351"/>
      <c r="E69" s="765"/>
      <c r="F69" s="765"/>
      <c r="G69" s="765"/>
      <c r="H69" s="765"/>
      <c r="I69" s="765"/>
      <c r="J69" s="765"/>
      <c r="K69" s="765"/>
      <c r="L69" s="765"/>
      <c r="M69" s="765"/>
      <c r="N69" s="765"/>
      <c r="O69" s="765"/>
      <c r="P69" s="765"/>
      <c r="Q69" s="765"/>
      <c r="R69" s="765"/>
      <c r="S69" s="765"/>
      <c r="T69" s="765"/>
      <c r="U69" s="765"/>
      <c r="V69" s="765"/>
      <c r="W69" s="765"/>
      <c r="X69" s="765"/>
      <c r="Y69" s="765"/>
      <c r="Z69" s="765"/>
      <c r="AA69" s="765"/>
      <c r="AB69" s="765"/>
      <c r="AC69" s="765"/>
      <c r="AD69" s="765"/>
      <c r="AE69" s="765"/>
      <c r="AF69" s="765"/>
      <c r="AG69" s="765"/>
      <c r="AH69" s="765"/>
      <c r="AI69" s="765"/>
      <c r="AJ69" s="765"/>
      <c r="AK69" s="765"/>
      <c r="AL69" s="765"/>
      <c r="AM69" s="765"/>
      <c r="AN69" s="765"/>
      <c r="AO69" s="765"/>
      <c r="AP69" s="765"/>
      <c r="AQ69" s="765"/>
      <c r="AR69" s="765"/>
      <c r="AS69" s="765"/>
      <c r="AT69" s="765"/>
      <c r="AU69" s="765"/>
      <c r="AV69" s="765"/>
      <c r="AW69" s="765"/>
      <c r="AX69" s="765"/>
      <c r="AY69" s="765"/>
      <c r="AZ69" s="765"/>
      <c r="BA69" s="765"/>
      <c r="BB69" s="765"/>
      <c r="BC69" s="765"/>
      <c r="BD69" s="765"/>
      <c r="BE69" s="765"/>
      <c r="BF69" s="765"/>
      <c r="BG69" s="765"/>
      <c r="BH69" s="765"/>
      <c r="BI69" s="765"/>
    </row>
    <row r="70" spans="2:61" s="349" customFormat="1" ht="18">
      <c r="B70" s="350"/>
      <c r="C70" s="351"/>
      <c r="D70" s="351"/>
      <c r="E70" s="765"/>
      <c r="F70" s="765"/>
      <c r="G70" s="765"/>
      <c r="H70" s="765"/>
      <c r="I70" s="765"/>
      <c r="J70" s="765"/>
      <c r="K70" s="765"/>
      <c r="L70" s="765"/>
      <c r="M70" s="765"/>
      <c r="N70" s="765"/>
      <c r="O70" s="765"/>
      <c r="P70" s="765"/>
      <c r="Q70" s="765"/>
      <c r="R70" s="765"/>
      <c r="S70" s="765"/>
      <c r="T70" s="765"/>
      <c r="U70" s="765"/>
      <c r="V70" s="765"/>
      <c r="W70" s="765"/>
      <c r="X70" s="765"/>
      <c r="Y70" s="765"/>
      <c r="Z70" s="765"/>
      <c r="AA70" s="765"/>
      <c r="AB70" s="765"/>
      <c r="AC70" s="765"/>
      <c r="AD70" s="765"/>
      <c r="AE70" s="765"/>
      <c r="AF70" s="765"/>
      <c r="AG70" s="765"/>
      <c r="AH70" s="765"/>
      <c r="AI70" s="765"/>
      <c r="AJ70" s="765"/>
      <c r="AK70" s="765"/>
      <c r="AL70" s="765"/>
      <c r="AM70" s="765"/>
      <c r="AN70" s="765"/>
      <c r="AO70" s="765"/>
      <c r="AP70" s="765"/>
      <c r="AQ70" s="765"/>
      <c r="AR70" s="765"/>
      <c r="AS70" s="765"/>
      <c r="AT70" s="765"/>
      <c r="AU70" s="765"/>
      <c r="AV70" s="765"/>
      <c r="AW70" s="765"/>
      <c r="AX70" s="765"/>
      <c r="AY70" s="765"/>
      <c r="AZ70" s="765"/>
      <c r="BA70" s="765"/>
      <c r="BB70" s="765"/>
      <c r="BC70" s="765"/>
      <c r="BD70" s="765"/>
      <c r="BE70" s="765"/>
      <c r="BF70" s="765"/>
      <c r="BG70" s="765"/>
      <c r="BH70" s="765"/>
      <c r="BI70" s="765"/>
    </row>
    <row r="71" spans="2:61" s="349" customFormat="1" ht="18">
      <c r="B71" s="350"/>
      <c r="C71" s="351"/>
      <c r="D71" s="351"/>
      <c r="E71" s="765"/>
      <c r="F71" s="765"/>
      <c r="G71" s="765"/>
      <c r="H71" s="765"/>
      <c r="I71" s="765"/>
      <c r="J71" s="765"/>
      <c r="K71" s="765"/>
      <c r="L71" s="765"/>
      <c r="M71" s="765"/>
      <c r="N71" s="765"/>
      <c r="O71" s="765"/>
      <c r="P71" s="765"/>
      <c r="Q71" s="765"/>
      <c r="R71" s="765"/>
      <c r="S71" s="765"/>
      <c r="T71" s="765"/>
      <c r="U71" s="765"/>
      <c r="V71" s="765"/>
      <c r="W71" s="765"/>
      <c r="X71" s="765"/>
      <c r="Y71" s="765"/>
      <c r="Z71" s="765"/>
      <c r="AA71" s="765"/>
      <c r="AB71" s="765"/>
      <c r="AC71" s="765"/>
      <c r="AD71" s="765"/>
      <c r="AE71" s="765"/>
      <c r="AF71" s="765"/>
      <c r="AG71" s="765"/>
      <c r="AH71" s="765"/>
      <c r="AI71" s="765"/>
      <c r="AJ71" s="765"/>
      <c r="AK71" s="765"/>
      <c r="AL71" s="765"/>
      <c r="AM71" s="765"/>
      <c r="AN71" s="765"/>
      <c r="AO71" s="765"/>
      <c r="AP71" s="765"/>
      <c r="AQ71" s="765"/>
      <c r="AR71" s="765"/>
      <c r="AS71" s="765"/>
      <c r="AT71" s="765"/>
      <c r="AU71" s="765"/>
      <c r="AV71" s="765"/>
      <c r="AW71" s="765"/>
      <c r="AX71" s="765"/>
      <c r="AY71" s="765"/>
      <c r="AZ71" s="765"/>
      <c r="BA71" s="765"/>
      <c r="BB71" s="765"/>
      <c r="BC71" s="765"/>
      <c r="BD71" s="765"/>
      <c r="BE71" s="765"/>
      <c r="BF71" s="765"/>
      <c r="BG71" s="765"/>
      <c r="BH71" s="765"/>
      <c r="BI71" s="765"/>
    </row>
    <row r="72" spans="2:61" s="349" customFormat="1" ht="18">
      <c r="B72" s="350"/>
      <c r="C72" s="351"/>
      <c r="D72" s="351"/>
      <c r="E72" s="765"/>
      <c r="F72" s="765"/>
      <c r="G72" s="765"/>
      <c r="H72" s="765"/>
      <c r="I72" s="765"/>
      <c r="J72" s="765"/>
      <c r="K72" s="765"/>
      <c r="L72" s="765"/>
      <c r="M72" s="765"/>
      <c r="N72" s="765"/>
      <c r="O72" s="765"/>
      <c r="P72" s="765"/>
      <c r="Q72" s="765"/>
      <c r="R72" s="765"/>
      <c r="S72" s="765"/>
      <c r="T72" s="765"/>
      <c r="U72" s="765"/>
      <c r="V72" s="765"/>
      <c r="W72" s="765"/>
      <c r="X72" s="765"/>
      <c r="Y72" s="765"/>
      <c r="Z72" s="765"/>
      <c r="AA72" s="765"/>
      <c r="AB72" s="765"/>
      <c r="AC72" s="765"/>
      <c r="AD72" s="765"/>
      <c r="AE72" s="765"/>
      <c r="AF72" s="765"/>
      <c r="AG72" s="765"/>
      <c r="AH72" s="765"/>
      <c r="AI72" s="765"/>
      <c r="AJ72" s="765"/>
      <c r="AK72" s="765"/>
      <c r="AL72" s="765"/>
      <c r="AM72" s="765"/>
      <c r="AN72" s="765"/>
      <c r="AO72" s="765"/>
      <c r="AP72" s="765"/>
      <c r="AQ72" s="765"/>
      <c r="AR72" s="765"/>
      <c r="AS72" s="765"/>
      <c r="AT72" s="765"/>
      <c r="AU72" s="765"/>
      <c r="AV72" s="765"/>
      <c r="AW72" s="765"/>
      <c r="AX72" s="765"/>
      <c r="AY72" s="765"/>
      <c r="AZ72" s="765"/>
      <c r="BA72" s="765"/>
      <c r="BB72" s="765"/>
      <c r="BC72" s="765"/>
      <c r="BD72" s="765"/>
      <c r="BE72" s="765"/>
      <c r="BF72" s="765"/>
      <c r="BG72" s="765"/>
      <c r="BH72" s="765"/>
      <c r="BI72" s="765"/>
    </row>
    <row r="73" spans="2:61" s="349" customFormat="1" ht="18">
      <c r="B73" s="350"/>
      <c r="C73" s="351"/>
      <c r="D73" s="351"/>
    </row>
    <row r="74" spans="2:61" s="349" customFormat="1" ht="18">
      <c r="B74" s="350"/>
      <c r="C74" s="351"/>
      <c r="D74" s="351"/>
    </row>
    <row r="75" spans="2:61" s="349" customFormat="1" ht="18">
      <c r="B75" s="350"/>
      <c r="C75" s="351"/>
      <c r="D75" s="351"/>
    </row>
    <row r="76" spans="2:61" s="349" customFormat="1" ht="18">
      <c r="B76" s="350"/>
      <c r="C76" s="351"/>
      <c r="D76" s="351"/>
    </row>
    <row r="77" spans="2:61" s="349" customFormat="1" ht="18">
      <c r="B77" s="350"/>
      <c r="C77" s="351"/>
      <c r="D77" s="351"/>
    </row>
    <row r="78" spans="2:61" s="349" customFormat="1" ht="18">
      <c r="B78" s="350"/>
      <c r="C78" s="351"/>
      <c r="D78" s="351"/>
    </row>
    <row r="79" spans="2:61" s="349" customFormat="1" ht="18">
      <c r="B79" s="350"/>
      <c r="C79" s="351"/>
      <c r="D79" s="351"/>
    </row>
    <row r="80" spans="2:61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L5:AN5"/>
    <mergeCell ref="AR5:AT5"/>
    <mergeCell ref="AU5:AW5"/>
    <mergeCell ref="AX5:AZ5"/>
    <mergeCell ref="AF4:AN4"/>
    <mergeCell ref="AO4:AQ4"/>
    <mergeCell ref="AR4:AZ4"/>
    <mergeCell ref="AO5:AQ5"/>
    <mergeCell ref="AF5:AH5"/>
    <mergeCell ref="AI5:AK5"/>
    <mergeCell ref="A51:C51"/>
    <mergeCell ref="A4:A6"/>
    <mergeCell ref="AC5:AE5"/>
    <mergeCell ref="E5:G5"/>
    <mergeCell ref="H5:J5"/>
    <mergeCell ref="E4:M4"/>
    <mergeCell ref="N4:P4"/>
    <mergeCell ref="Q4:Y4"/>
    <mergeCell ref="Z4:AB4"/>
    <mergeCell ref="AC4:AE4"/>
    <mergeCell ref="N5:P5"/>
    <mergeCell ref="Z5:AB5"/>
    <mergeCell ref="K5:M5"/>
  </mergeCells>
  <phoneticPr fontId="2" type="noConversion"/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indexed="47"/>
  </sheetPr>
  <dimension ref="A1:DT123"/>
  <sheetViews>
    <sheetView showGridLines="0" zoomScale="70" zoomScaleNormal="70" workbookViewId="0">
      <pane xSplit="3" ySplit="6" topLeftCell="M46" activePane="bottomRight" state="frozen"/>
      <selection activeCell="F51" sqref="F51"/>
      <selection pane="topRight" activeCell="F51" sqref="F51"/>
      <selection pane="bottomLeft" activeCell="F51" sqref="F51"/>
      <selection pane="bottomRight" activeCell="R50" sqref="R50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5" width="15.7109375" style="205" customWidth="1"/>
    <col min="46" max="46" width="19.5703125" style="205" bestFit="1" customWidth="1"/>
    <col min="47" max="52" width="15.7109375" style="205" customWidth="1"/>
    <col min="53" max="55" width="15.7109375" style="205" hidden="1" customWidth="1"/>
    <col min="56" max="58" width="15.7109375" style="205" customWidth="1"/>
    <col min="59" max="59" width="20.85546875" style="205" customWidth="1"/>
    <col min="60" max="61" width="15.7109375" style="205" customWidth="1"/>
    <col min="62" max="62" width="9.140625" style="205" customWidth="1"/>
    <col min="63" max="63" width="9.140625" style="205"/>
    <col min="64" max="64" width="21.28515625" style="205" hidden="1" customWidth="1"/>
    <col min="65" max="80" width="9.140625" style="205"/>
    <col min="81" max="82" width="9.140625" style="205" customWidth="1"/>
    <col min="83" max="83" width="9.140625" style="205"/>
    <col min="84" max="85" width="9.140625" style="205" customWidth="1"/>
    <col min="86" max="86" width="9.140625" style="205"/>
    <col min="87" max="88" width="9.140625" style="205" customWidth="1"/>
    <col min="89" max="89" width="9.140625" style="205"/>
    <col min="90" max="91" width="9.140625" style="205" customWidth="1"/>
    <col min="92" max="92" width="9.140625" style="205"/>
    <col min="93" max="94" width="9.140625" style="205" customWidth="1"/>
    <col min="95" max="95" width="10.7109375" style="205" customWidth="1"/>
    <col min="96" max="97" width="9.140625" style="205" customWidth="1"/>
    <col min="98" max="98" width="10.7109375" style="205" customWidth="1"/>
    <col min="99" max="100" width="9.140625" style="205" customWidth="1"/>
    <col min="101" max="101" width="10.42578125" style="205" customWidth="1"/>
    <col min="102" max="103" width="9.140625" style="205" customWidth="1"/>
    <col min="104" max="104" width="10.140625" style="205" customWidth="1"/>
    <col min="105" max="106" width="9.140625" style="205" customWidth="1"/>
    <col min="107" max="107" width="10.85546875" style="205" customWidth="1"/>
    <col min="108" max="109" width="9.140625" style="205" customWidth="1"/>
    <col min="110" max="110" width="11.42578125" style="205" customWidth="1"/>
    <col min="111" max="112" width="9.140625" style="205" customWidth="1"/>
    <col min="113" max="113" width="11.7109375" style="205" customWidth="1"/>
    <col min="114" max="115" width="9.140625" style="205" customWidth="1"/>
    <col min="116" max="116" width="10.85546875" style="205" customWidth="1"/>
    <col min="117" max="118" width="9.140625" style="205" customWidth="1"/>
    <col min="119" max="119" width="12.7109375" style="205" customWidth="1"/>
    <col min="120" max="120" width="12" style="205" customWidth="1"/>
    <col min="121" max="121" width="10.7109375" style="205" customWidth="1"/>
    <col min="122" max="122" width="10.85546875" style="205" customWidth="1"/>
    <col min="123" max="123" width="11" style="205" customWidth="1"/>
    <col min="124" max="124" width="11.42578125" style="205" customWidth="1"/>
    <col min="125" max="16384" width="9.140625" style="205"/>
  </cols>
  <sheetData>
    <row r="1" spans="1:124" s="322" customFormat="1" ht="45" customHeight="1">
      <c r="A1" s="306" t="s">
        <v>57</v>
      </c>
      <c r="B1" s="320"/>
      <c r="C1" s="321"/>
      <c r="D1" s="321"/>
      <c r="E1" s="328"/>
      <c r="F1" s="328"/>
      <c r="G1" s="328"/>
      <c r="H1" s="328"/>
      <c r="I1" s="328"/>
      <c r="J1" s="328"/>
      <c r="K1" s="328"/>
      <c r="L1" s="328"/>
      <c r="M1" s="328"/>
      <c r="N1" s="328"/>
      <c r="O1" s="328"/>
      <c r="P1" s="328"/>
      <c r="Q1" s="328"/>
      <c r="R1" s="328"/>
      <c r="S1" s="328"/>
      <c r="T1" s="328"/>
      <c r="U1" s="328"/>
      <c r="V1" s="328"/>
      <c r="W1" s="328"/>
      <c r="X1" s="328"/>
      <c r="Y1" s="328"/>
      <c r="Z1" s="328"/>
      <c r="AA1" s="328"/>
      <c r="AB1" s="328"/>
      <c r="AC1" s="328"/>
      <c r="AD1" s="328"/>
      <c r="AE1" s="328"/>
      <c r="AF1" s="328"/>
      <c r="AG1" s="328"/>
      <c r="AH1" s="328"/>
      <c r="AI1" s="328"/>
      <c r="AJ1" s="328"/>
      <c r="AK1" s="328"/>
      <c r="AL1" s="328"/>
      <c r="AM1" s="328"/>
      <c r="AN1" s="328"/>
      <c r="AO1" s="328"/>
      <c r="AP1" s="328"/>
      <c r="AQ1" s="328"/>
      <c r="AR1" s="328"/>
      <c r="AS1" s="328"/>
      <c r="AT1" s="328"/>
      <c r="AU1" s="328"/>
      <c r="AV1" s="328"/>
      <c r="AW1" s="328"/>
      <c r="AX1" s="328"/>
      <c r="AY1" s="328"/>
      <c r="AZ1" s="328"/>
      <c r="BA1" s="328"/>
      <c r="BB1" s="328"/>
      <c r="BC1" s="328"/>
      <c r="BD1" s="328"/>
      <c r="BE1" s="328"/>
      <c r="BF1" s="328"/>
      <c r="BG1" s="328"/>
      <c r="BH1" s="328"/>
      <c r="BI1" s="328"/>
    </row>
    <row r="2" spans="1:124" s="323" customFormat="1" ht="45" customHeight="1">
      <c r="A2" s="306" t="s">
        <v>295</v>
      </c>
      <c r="B2" s="317"/>
      <c r="C2" s="317"/>
      <c r="D2" s="317"/>
      <c r="E2" s="325"/>
      <c r="F2" s="325"/>
      <c r="G2" s="325"/>
      <c r="H2" s="317"/>
      <c r="I2" s="317"/>
      <c r="J2" s="317"/>
      <c r="K2" s="325"/>
      <c r="L2" s="325"/>
      <c r="M2" s="325"/>
      <c r="N2" s="325"/>
      <c r="O2" s="325"/>
      <c r="P2" s="325"/>
      <c r="Q2" s="325"/>
      <c r="R2" s="325"/>
      <c r="S2" s="325"/>
      <c r="T2" s="312"/>
      <c r="U2" s="312"/>
      <c r="V2" s="312"/>
      <c r="W2" s="317"/>
      <c r="X2" s="317"/>
      <c r="Y2" s="317"/>
      <c r="Z2" s="317"/>
      <c r="AA2" s="317"/>
      <c r="AB2" s="317"/>
      <c r="AC2" s="317"/>
      <c r="AD2" s="317"/>
      <c r="AE2" s="317"/>
      <c r="AF2" s="329"/>
      <c r="AG2" s="329"/>
      <c r="AH2" s="329"/>
      <c r="AI2" s="326"/>
      <c r="AJ2" s="327"/>
      <c r="AK2" s="329"/>
      <c r="AL2" s="317"/>
      <c r="AM2" s="317"/>
      <c r="AN2" s="317"/>
      <c r="AO2" s="317"/>
      <c r="AP2" s="317"/>
      <c r="AQ2" s="317"/>
      <c r="AR2" s="329"/>
      <c r="AS2" s="329"/>
      <c r="AT2" s="329"/>
      <c r="AU2" s="325"/>
      <c r="AV2" s="325"/>
      <c r="AW2" s="325"/>
      <c r="AX2" s="329"/>
      <c r="AY2" s="329"/>
      <c r="AZ2" s="329"/>
      <c r="BA2" s="329"/>
      <c r="BB2" s="329"/>
      <c r="BC2" s="329"/>
      <c r="BD2" s="327"/>
      <c r="BE2" s="327"/>
      <c r="BF2" s="327"/>
      <c r="BG2" s="325"/>
      <c r="BH2" s="325"/>
      <c r="BI2" s="325"/>
    </row>
    <row r="3" spans="1:124" s="322" customFormat="1" ht="45" customHeight="1" thickBot="1">
      <c r="A3" s="309" t="s">
        <v>135</v>
      </c>
      <c r="B3" s="320"/>
      <c r="E3" s="328"/>
      <c r="F3" s="328"/>
      <c r="G3" s="328"/>
      <c r="H3" s="328"/>
      <c r="I3" s="328"/>
      <c r="J3" s="328"/>
      <c r="K3" s="328"/>
      <c r="L3" s="333"/>
      <c r="M3" s="328"/>
      <c r="N3" s="328"/>
      <c r="O3" s="328"/>
      <c r="P3" s="328"/>
      <c r="Q3" s="328"/>
      <c r="R3" s="328"/>
      <c r="S3" s="328"/>
      <c r="T3" s="330"/>
      <c r="U3" s="330"/>
      <c r="V3" s="330"/>
      <c r="W3" s="331"/>
      <c r="X3" s="333"/>
      <c r="Y3" s="331"/>
      <c r="Z3" s="331"/>
      <c r="AA3" s="331"/>
      <c r="AB3" s="331"/>
      <c r="AC3" s="328"/>
      <c r="AD3" s="328"/>
      <c r="AE3" s="328"/>
      <c r="AF3" s="332"/>
      <c r="AG3" s="332"/>
      <c r="AH3" s="332"/>
      <c r="AI3" s="332"/>
      <c r="AJ3" s="332"/>
      <c r="AK3" s="332"/>
      <c r="AL3" s="333"/>
      <c r="AM3" s="333"/>
      <c r="AN3" s="333"/>
      <c r="AO3" s="333"/>
      <c r="AP3" s="333"/>
      <c r="AQ3" s="333"/>
      <c r="AR3" s="332"/>
      <c r="AS3" s="332"/>
      <c r="AT3" s="332"/>
      <c r="AU3" s="328"/>
      <c r="AV3" s="328"/>
      <c r="AW3" s="328"/>
      <c r="AX3" s="330"/>
      <c r="AY3" s="332"/>
      <c r="AZ3" s="332"/>
      <c r="BA3" s="332"/>
      <c r="BB3" s="332"/>
      <c r="BC3" s="332"/>
      <c r="BD3" s="334"/>
      <c r="BE3" s="334"/>
      <c r="BF3" s="334"/>
      <c r="BG3" s="328"/>
      <c r="BH3" s="328"/>
      <c r="BI3" s="328"/>
    </row>
    <row r="4" spans="1:124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124" s="202" customFormat="1" ht="39.950000000000003" customHeight="1">
      <c r="A5" s="819"/>
      <c r="B5" s="208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  <c r="CB5" s="201"/>
      <c r="CC5" s="201"/>
      <c r="CD5" s="201"/>
      <c r="CE5" s="201"/>
      <c r="CF5" s="201"/>
      <c r="CG5" s="201"/>
      <c r="CH5" s="201"/>
      <c r="CI5" s="201"/>
      <c r="CJ5" s="201"/>
      <c r="CK5" s="201"/>
      <c r="CL5" s="201"/>
      <c r="CM5" s="201"/>
      <c r="CN5" s="201"/>
      <c r="CO5" s="201"/>
      <c r="CP5" s="201"/>
      <c r="CQ5" s="201"/>
      <c r="CR5" s="201"/>
      <c r="CS5" s="201"/>
      <c r="CW5" s="201"/>
      <c r="CX5" s="201"/>
      <c r="CY5" s="201"/>
      <c r="CZ5" s="201"/>
      <c r="DA5" s="201"/>
      <c r="DB5" s="201"/>
      <c r="DC5" s="201"/>
      <c r="DD5" s="201"/>
      <c r="DE5" s="201"/>
      <c r="DF5" s="201"/>
      <c r="DG5" s="201"/>
      <c r="DH5" s="201"/>
      <c r="DI5" s="201"/>
      <c r="DJ5" s="201"/>
      <c r="DK5" s="201"/>
      <c r="DL5" s="201"/>
      <c r="DM5" s="201"/>
      <c r="DN5" s="201"/>
      <c r="DO5" s="201"/>
      <c r="DP5" s="201"/>
      <c r="DQ5" s="201"/>
      <c r="DR5" s="201"/>
      <c r="DS5" s="201"/>
      <c r="DT5" s="201"/>
    </row>
    <row r="6" spans="1:124" s="201" customFormat="1" ht="39.950000000000003" customHeight="1">
      <c r="A6" s="820"/>
      <c r="B6" s="228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0"/>
      <c r="BL6" s="217"/>
      <c r="CB6" s="218"/>
      <c r="CC6" s="219"/>
      <c r="CD6" s="219"/>
      <c r="CE6" s="220"/>
      <c r="CF6" s="221"/>
      <c r="CG6" s="221"/>
      <c r="CH6" s="220"/>
      <c r="CI6" s="221"/>
      <c r="CJ6" s="221"/>
      <c r="CK6" s="220"/>
      <c r="CL6" s="221"/>
      <c r="CM6" s="221"/>
      <c r="CN6" s="220"/>
      <c r="CO6" s="221"/>
      <c r="CP6" s="221"/>
      <c r="CQ6" s="220"/>
      <c r="CR6" s="221"/>
      <c r="CS6" s="221"/>
      <c r="CT6" s="221"/>
      <c r="CU6" s="221"/>
      <c r="CV6" s="221"/>
      <c r="CW6" s="220"/>
      <c r="CX6" s="221"/>
      <c r="CY6" s="221"/>
      <c r="CZ6" s="220"/>
      <c r="DA6" s="221"/>
      <c r="DB6" s="221"/>
      <c r="DC6" s="220"/>
      <c r="DD6" s="221"/>
      <c r="DE6" s="221"/>
      <c r="DF6" s="220"/>
      <c r="DG6" s="221"/>
      <c r="DH6" s="221"/>
      <c r="DI6" s="220"/>
      <c r="DJ6" s="221"/>
      <c r="DK6" s="221"/>
      <c r="DL6" s="220"/>
      <c r="DM6" s="221"/>
      <c r="DN6" s="221"/>
      <c r="DO6" s="222"/>
      <c r="DP6" s="222"/>
      <c r="DQ6" s="223"/>
      <c r="DR6" s="223"/>
      <c r="DS6" s="223"/>
      <c r="DT6" s="223"/>
    </row>
    <row r="7" spans="1:124" s="383" customFormat="1" ht="33" customHeight="1">
      <c r="A7" s="388">
        <v>1</v>
      </c>
      <c r="B7" s="384">
        <v>51201</v>
      </c>
      <c r="C7" s="536" t="s">
        <v>0</v>
      </c>
      <c r="D7" s="696"/>
      <c r="E7" s="772">
        <f>'[2]Banpho off'!D7</f>
        <v>8900</v>
      </c>
      <c r="F7" s="673">
        <v>8900</v>
      </c>
      <c r="G7" s="674">
        <f>E7-F7</f>
        <v>0</v>
      </c>
      <c r="H7" s="772">
        <f>'[2]Banpho off'!G7</f>
        <v>8900</v>
      </c>
      <c r="I7" s="673">
        <v>8900</v>
      </c>
      <c r="J7" s="781">
        <f>H7-I7</f>
        <v>0</v>
      </c>
      <c r="K7" s="772">
        <f>'[2]Banpho off'!J7</f>
        <v>8900</v>
      </c>
      <c r="L7" s="673">
        <v>8900</v>
      </c>
      <c r="M7" s="773">
        <f>K7-L7</f>
        <v>0</v>
      </c>
      <c r="N7" s="685"/>
      <c r="O7" s="686"/>
      <c r="P7" s="687"/>
      <c r="Q7" s="772">
        <f>'[2]Banpho off'!M7</f>
        <v>8900</v>
      </c>
      <c r="R7" s="673">
        <v>8900</v>
      </c>
      <c r="S7" s="781">
        <f>Q7-R7</f>
        <v>0</v>
      </c>
      <c r="T7" s="772">
        <f>'[2]Banpho off'!P7</f>
        <v>8900</v>
      </c>
      <c r="U7" s="673"/>
      <c r="V7" s="674">
        <f>T7-U7</f>
        <v>8900</v>
      </c>
      <c r="W7" s="772">
        <f>'[2]Banpho off'!S7</f>
        <v>8900</v>
      </c>
      <c r="X7" s="673"/>
      <c r="Y7" s="773">
        <f>W7-X7</f>
        <v>8900</v>
      </c>
      <c r="Z7" s="685"/>
      <c r="AA7" s="700"/>
      <c r="AB7" s="687"/>
      <c r="AC7" s="779">
        <f>E7+H7+K7+Q7+T7+W7</f>
        <v>53400</v>
      </c>
      <c r="AD7" s="776">
        <f>F7+I7+L7+R7+U7+X7</f>
        <v>35600</v>
      </c>
      <c r="AE7" s="777">
        <f>AC7-AD7</f>
        <v>17800</v>
      </c>
      <c r="AF7" s="772">
        <f>'[2]Banpho off'!Y7</f>
        <v>8900</v>
      </c>
      <c r="AG7" s="673"/>
      <c r="AH7" s="674">
        <f>AF7-AG7</f>
        <v>8900</v>
      </c>
      <c r="AI7" s="772">
        <f>'[2]Banpho off'!AB7</f>
        <v>8900</v>
      </c>
      <c r="AJ7" s="673"/>
      <c r="AK7" s="674">
        <f>AI7-AJ7</f>
        <v>8900</v>
      </c>
      <c r="AL7" s="772">
        <f>'[2]Banpho off'!AE7</f>
        <v>8900</v>
      </c>
      <c r="AM7" s="673"/>
      <c r="AN7" s="674">
        <f>AL7-AM7</f>
        <v>8900</v>
      </c>
      <c r="AO7" s="685"/>
      <c r="AP7" s="703"/>
      <c r="AQ7" s="704"/>
      <c r="AR7" s="772">
        <f>'[2]Banpho off'!AH7</f>
        <v>8900</v>
      </c>
      <c r="AS7" s="673"/>
      <c r="AT7" s="674">
        <f>AR7-AS7</f>
        <v>8900</v>
      </c>
      <c r="AU7" s="772">
        <f>'[2]Banpho off'!AK7</f>
        <v>8900</v>
      </c>
      <c r="AV7" s="673"/>
      <c r="AW7" s="674">
        <f>AU7-AV7</f>
        <v>8900</v>
      </c>
      <c r="AX7" s="772">
        <f>'[2]Banpho off'!AN7</f>
        <v>8900</v>
      </c>
      <c r="AY7" s="772"/>
      <c r="AZ7" s="773">
        <f>AX7-AY7</f>
        <v>8900</v>
      </c>
      <c r="BA7" s="725"/>
      <c r="BB7" s="728"/>
      <c r="BC7" s="728"/>
      <c r="BD7" s="711">
        <f t="shared" ref="BD7:BD49" si="0">AF7+AI7+AL7+AR7+AU7+AX7</f>
        <v>53400</v>
      </c>
      <c r="BE7" s="715">
        <f t="shared" ref="BE7:BE49" si="1">AG7+AJ7+AM7+AS7+AV7+AY7</f>
        <v>0</v>
      </c>
      <c r="BF7" s="716">
        <f>BD7-BE7</f>
        <v>53400</v>
      </c>
      <c r="BG7" s="717">
        <f>AC7+BD7</f>
        <v>106800</v>
      </c>
      <c r="BH7" s="673">
        <f>AD7+BE7</f>
        <v>35600</v>
      </c>
      <c r="BI7" s="677">
        <f>BG7-BH7</f>
        <v>71200</v>
      </c>
      <c r="BJ7" s="541"/>
      <c r="BK7" s="380"/>
      <c r="BL7" s="374">
        <f>ROUND(VLOOKUP($B7,Test!$A$206:$F$257,4),0)/1000</f>
        <v>7.5</v>
      </c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  <c r="CG7" s="380"/>
      <c r="CH7" s="380"/>
      <c r="CI7" s="380"/>
      <c r="CJ7" s="380"/>
      <c r="CK7" s="380"/>
      <c r="CL7" s="380"/>
      <c r="CM7" s="380"/>
      <c r="CN7" s="380"/>
      <c r="CO7" s="380"/>
      <c r="CP7" s="380"/>
      <c r="CQ7" s="380"/>
      <c r="CR7" s="380"/>
      <c r="CS7" s="380"/>
      <c r="CT7" s="380"/>
      <c r="CU7" s="380"/>
      <c r="CV7" s="380"/>
      <c r="CW7" s="380"/>
      <c r="CX7" s="380"/>
      <c r="CY7" s="380"/>
      <c r="CZ7" s="380"/>
      <c r="DA7" s="380"/>
      <c r="DB7" s="380"/>
      <c r="DC7" s="380"/>
      <c r="DD7" s="380"/>
      <c r="DE7" s="380"/>
      <c r="DF7" s="380"/>
      <c r="DG7" s="380"/>
      <c r="DH7" s="380"/>
      <c r="DI7" s="380"/>
      <c r="DJ7" s="380"/>
      <c r="DK7" s="380"/>
      <c r="DL7" s="380"/>
      <c r="DM7" s="380"/>
      <c r="DN7" s="380"/>
      <c r="DO7" s="391"/>
      <c r="DP7" s="391"/>
      <c r="DQ7" s="380"/>
      <c r="DR7" s="380"/>
      <c r="DS7" s="380"/>
      <c r="DT7" s="380"/>
    </row>
    <row r="8" spans="1:124" s="383" customFormat="1" ht="33" customHeight="1">
      <c r="A8" s="388">
        <f>A7+1</f>
        <v>2</v>
      </c>
      <c r="B8" s="384">
        <v>51202</v>
      </c>
      <c r="C8" s="536" t="s">
        <v>1</v>
      </c>
      <c r="D8" s="697" t="s">
        <v>252</v>
      </c>
      <c r="E8" s="672">
        <f>'[2]Banpho off'!D8</f>
        <v>182100.2</v>
      </c>
      <c r="F8" s="673">
        <v>160165.04</v>
      </c>
      <c r="G8" s="674">
        <f t="shared" ref="G8:G50" si="2">E8-F8</f>
        <v>21935.160000000003</v>
      </c>
      <c r="H8" s="672">
        <f>'[2]Banpho off'!G8</f>
        <v>182100.2</v>
      </c>
      <c r="I8" s="673">
        <v>375354.05</v>
      </c>
      <c r="J8" s="674">
        <f t="shared" ref="J8:J50" si="3">H8-I8</f>
        <v>-193253.84999999998</v>
      </c>
      <c r="K8" s="672">
        <f>'[2]Banpho off'!J8</f>
        <v>182100.2</v>
      </c>
      <c r="L8" s="673">
        <v>188096.26</v>
      </c>
      <c r="M8" s="773">
        <f t="shared" ref="M8:M50" si="4">K8-L8</f>
        <v>-5996.0599999999977</v>
      </c>
      <c r="N8" s="688">
        <f t="shared" ref="N8:O50" si="5">+E8+H8+K8</f>
        <v>546300.60000000009</v>
      </c>
      <c r="O8" s="689">
        <f t="shared" si="5"/>
        <v>723615.35</v>
      </c>
      <c r="P8" s="690">
        <f t="shared" ref="P8:P50" si="6">+N8-O8</f>
        <v>-177314.74999999988</v>
      </c>
      <c r="Q8" s="672">
        <f>'[2]Banpho off'!M8</f>
        <v>182100.2</v>
      </c>
      <c r="R8" s="673">
        <v>190640.11</v>
      </c>
      <c r="S8" s="674">
        <f t="shared" ref="S8:S50" si="7">Q8-R8</f>
        <v>-8539.9099999999744</v>
      </c>
      <c r="T8" s="672">
        <f>'[2]Banpho off'!P8</f>
        <v>182100.2</v>
      </c>
      <c r="U8" s="673"/>
      <c r="V8" s="674">
        <f t="shared" ref="V8:V50" si="8">T8-U8</f>
        <v>182100.2</v>
      </c>
      <c r="W8" s="672">
        <f>'[2]Banpho off'!S8</f>
        <v>182100.2</v>
      </c>
      <c r="X8" s="673"/>
      <c r="Y8" s="773">
        <f t="shared" ref="Y8:Y50" si="9">W8-X8</f>
        <v>182100.2</v>
      </c>
      <c r="Z8" s="688">
        <f t="shared" ref="Z8:AA50" si="10">+Q8+T8+W8</f>
        <v>546300.60000000009</v>
      </c>
      <c r="AA8" s="701">
        <f t="shared" si="10"/>
        <v>190640.11</v>
      </c>
      <c r="AB8" s="690">
        <f t="shared" ref="AB8:AB50" si="11">+Z8-AA8</f>
        <v>355660.49000000011</v>
      </c>
      <c r="AC8" s="779">
        <f t="shared" ref="AC8:AD50" si="12">E8+H8+K8+Q8+T8+W8</f>
        <v>1092601.2</v>
      </c>
      <c r="AD8" s="776">
        <f t="shared" si="12"/>
        <v>914255.46</v>
      </c>
      <c r="AE8" s="777">
        <f t="shared" ref="AE8:AE50" si="13">AC8-AD8</f>
        <v>178345.74</v>
      </c>
      <c r="AF8" s="672">
        <f>'[2]Banpho off'!Y8</f>
        <v>182100.2</v>
      </c>
      <c r="AG8" s="673"/>
      <c r="AH8" s="674">
        <f t="shared" ref="AH8:AH50" si="14">AF8-AG8</f>
        <v>182100.2</v>
      </c>
      <c r="AI8" s="672">
        <f>'[2]Banpho off'!AB8</f>
        <v>182100.2</v>
      </c>
      <c r="AJ8" s="673"/>
      <c r="AK8" s="674">
        <f t="shared" ref="AK8:AK50" si="15">AI8-AJ8</f>
        <v>182100.2</v>
      </c>
      <c r="AL8" s="672">
        <f>'[2]Banpho off'!AE8</f>
        <v>182100.2</v>
      </c>
      <c r="AM8" s="673"/>
      <c r="AN8" s="674">
        <f t="shared" ref="AN8:AN50" si="16">AL8-AM8</f>
        <v>182100.2</v>
      </c>
      <c r="AO8" s="688">
        <f t="shared" ref="AO8:AP50" si="17">+AF8+AI8+AL8</f>
        <v>546300.60000000009</v>
      </c>
      <c r="AP8" s="689">
        <f t="shared" si="17"/>
        <v>0</v>
      </c>
      <c r="AQ8" s="690">
        <f t="shared" ref="AQ8:AQ50" si="18">AO8-AP8</f>
        <v>546300.60000000009</v>
      </c>
      <c r="AR8" s="672">
        <f>'[2]Banpho off'!AH8</f>
        <v>182100.2</v>
      </c>
      <c r="AS8" s="673"/>
      <c r="AT8" s="674">
        <f t="shared" ref="AT8:AT50" si="19">AR8-AS8</f>
        <v>182100.2</v>
      </c>
      <c r="AU8" s="672">
        <f>'[2]Banpho off'!AK8</f>
        <v>182100.2</v>
      </c>
      <c r="AV8" s="673"/>
      <c r="AW8" s="674">
        <f t="shared" ref="AW8:AW50" si="20">AU8-AV8</f>
        <v>182100.2</v>
      </c>
      <c r="AX8" s="672">
        <f>'[2]Banpho off'!AN8</f>
        <v>182100.2</v>
      </c>
      <c r="AY8" s="672"/>
      <c r="AZ8" s="773">
        <f t="shared" ref="AZ8:AZ50" si="21">AX8-AY8</f>
        <v>182100.2</v>
      </c>
      <c r="BA8" s="688">
        <f t="shared" ref="BA8:BB50" si="22">+AR8+AU8+AX8</f>
        <v>546300.60000000009</v>
      </c>
      <c r="BB8" s="701">
        <f t="shared" si="22"/>
        <v>0</v>
      </c>
      <c r="BC8" s="706">
        <f t="shared" ref="BC8:BC50" si="23">BA8-BB8</f>
        <v>546300.60000000009</v>
      </c>
      <c r="BD8" s="711">
        <f t="shared" si="0"/>
        <v>1092601.2</v>
      </c>
      <c r="BE8" s="715">
        <f t="shared" si="1"/>
        <v>0</v>
      </c>
      <c r="BF8" s="716">
        <f t="shared" ref="BF8:BF50" si="24">BD8-BE8</f>
        <v>1092601.2</v>
      </c>
      <c r="BG8" s="717">
        <f t="shared" ref="BG8:BG50" si="25">AC8+BD8</f>
        <v>2185202.4</v>
      </c>
      <c r="BH8" s="673">
        <f t="shared" ref="BH8:BH50" si="26">AD8+BE8</f>
        <v>914255.46</v>
      </c>
      <c r="BI8" s="677">
        <f t="shared" ref="BI8:BI50" si="27">BG8-BH8</f>
        <v>1270946.94</v>
      </c>
      <c r="BJ8" s="541"/>
      <c r="BK8" s="380"/>
      <c r="BL8" s="374">
        <f>ROUND(VLOOKUP($B8,Test!$A$206:$F$257,4),0)/1000</f>
        <v>138.172</v>
      </c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  <c r="CG8" s="380"/>
      <c r="CH8" s="380"/>
      <c r="CI8" s="380"/>
      <c r="CJ8" s="380"/>
      <c r="CK8" s="380"/>
      <c r="CL8" s="380"/>
      <c r="CM8" s="380"/>
      <c r="CN8" s="380"/>
      <c r="CO8" s="380"/>
      <c r="CP8" s="380"/>
      <c r="CQ8" s="380"/>
      <c r="CR8" s="380"/>
      <c r="CS8" s="380"/>
      <c r="CT8" s="380"/>
      <c r="CU8" s="380"/>
      <c r="CV8" s="380"/>
      <c r="CW8" s="380"/>
      <c r="CX8" s="380"/>
      <c r="CY8" s="380"/>
      <c r="CZ8" s="380"/>
      <c r="DA8" s="380"/>
      <c r="DB8" s="380"/>
      <c r="DC8" s="380"/>
      <c r="DD8" s="380"/>
      <c r="DE8" s="380"/>
      <c r="DF8" s="380"/>
      <c r="DG8" s="380"/>
      <c r="DH8" s="380"/>
      <c r="DI8" s="380"/>
      <c r="DJ8" s="380"/>
      <c r="DK8" s="380"/>
      <c r="DL8" s="380"/>
      <c r="DM8" s="380"/>
      <c r="DN8" s="380"/>
      <c r="DO8" s="391"/>
      <c r="DP8" s="391"/>
      <c r="DQ8" s="380"/>
      <c r="DR8" s="380"/>
      <c r="DS8" s="380"/>
      <c r="DT8" s="380"/>
    </row>
    <row r="9" spans="1:124" s="383" customFormat="1" ht="33" customHeight="1">
      <c r="A9" s="388">
        <f t="shared" ref="A9:A50" si="28">A8+1</f>
        <v>3</v>
      </c>
      <c r="B9" s="384">
        <v>51203</v>
      </c>
      <c r="C9" s="536" t="s">
        <v>2</v>
      </c>
      <c r="D9" s="697" t="s">
        <v>253</v>
      </c>
      <c r="E9" s="680">
        <f>'[2]Banpho off'!D9</f>
        <v>172323.08000000002</v>
      </c>
      <c r="F9" s="673">
        <v>175649</v>
      </c>
      <c r="G9" s="674">
        <f t="shared" si="2"/>
        <v>-3325.9199999999837</v>
      </c>
      <c r="H9" s="680">
        <f>'[2]Banpho off'!G9</f>
        <v>4296</v>
      </c>
      <c r="I9" s="673">
        <v>3600</v>
      </c>
      <c r="J9" s="674">
        <f t="shared" si="3"/>
        <v>696</v>
      </c>
      <c r="K9" s="680">
        <f>'[2]Banpho off'!J9</f>
        <v>23628</v>
      </c>
      <c r="L9" s="673">
        <v>24435</v>
      </c>
      <c r="M9" s="773">
        <f t="shared" si="4"/>
        <v>-807</v>
      </c>
      <c r="N9" s="688">
        <f t="shared" si="5"/>
        <v>200247.08000000002</v>
      </c>
      <c r="O9" s="689">
        <f t="shared" si="5"/>
        <v>203684</v>
      </c>
      <c r="P9" s="690">
        <f t="shared" si="6"/>
        <v>-3436.9199999999837</v>
      </c>
      <c r="Q9" s="680">
        <f>'[2]Banpho off'!M9</f>
        <v>4296</v>
      </c>
      <c r="R9" s="673">
        <v>2325</v>
      </c>
      <c r="S9" s="674">
        <f t="shared" si="7"/>
        <v>1971</v>
      </c>
      <c r="T9" s="680">
        <f>'[2]Banpho off'!P9</f>
        <v>10128</v>
      </c>
      <c r="U9" s="673"/>
      <c r="V9" s="674">
        <f t="shared" si="8"/>
        <v>10128</v>
      </c>
      <c r="W9" s="680">
        <f>'[2]Banpho off'!S9</f>
        <v>4296</v>
      </c>
      <c r="X9" s="673"/>
      <c r="Y9" s="773">
        <f t="shared" si="9"/>
        <v>4296</v>
      </c>
      <c r="Z9" s="688">
        <f t="shared" si="10"/>
        <v>18720</v>
      </c>
      <c r="AA9" s="701">
        <f t="shared" si="10"/>
        <v>2325</v>
      </c>
      <c r="AB9" s="690">
        <f t="shared" si="11"/>
        <v>16395</v>
      </c>
      <c r="AC9" s="779">
        <f t="shared" si="12"/>
        <v>218967.08000000002</v>
      </c>
      <c r="AD9" s="776">
        <f t="shared" si="12"/>
        <v>206009</v>
      </c>
      <c r="AE9" s="777">
        <f t="shared" si="13"/>
        <v>12958.080000000016</v>
      </c>
      <c r="AF9" s="680">
        <f>'[2]Banpho off'!Y9</f>
        <v>10128</v>
      </c>
      <c r="AG9" s="673"/>
      <c r="AH9" s="674">
        <f t="shared" si="14"/>
        <v>10128</v>
      </c>
      <c r="AI9" s="680">
        <f>'[2]Banpho off'!AB9</f>
        <v>4296</v>
      </c>
      <c r="AJ9" s="673"/>
      <c r="AK9" s="674">
        <f t="shared" si="15"/>
        <v>4296</v>
      </c>
      <c r="AL9" s="680">
        <f>'[2]Banpho off'!AE9</f>
        <v>10128</v>
      </c>
      <c r="AM9" s="673"/>
      <c r="AN9" s="674">
        <f t="shared" si="16"/>
        <v>10128</v>
      </c>
      <c r="AO9" s="688">
        <f t="shared" si="17"/>
        <v>24552</v>
      </c>
      <c r="AP9" s="689">
        <f t="shared" si="17"/>
        <v>0</v>
      </c>
      <c r="AQ9" s="690">
        <f t="shared" si="18"/>
        <v>24552</v>
      </c>
      <c r="AR9" s="680">
        <f>'[2]Banpho off'!AH9</f>
        <v>4296</v>
      </c>
      <c r="AS9" s="673"/>
      <c r="AT9" s="674">
        <f t="shared" si="19"/>
        <v>4296</v>
      </c>
      <c r="AU9" s="680">
        <f>'[2]Banpho off'!AK9</f>
        <v>10128</v>
      </c>
      <c r="AV9" s="673"/>
      <c r="AW9" s="674">
        <f t="shared" si="20"/>
        <v>10128</v>
      </c>
      <c r="AX9" s="680">
        <f>'[2]Banpho off'!AN9</f>
        <v>4296</v>
      </c>
      <c r="AY9" s="680"/>
      <c r="AZ9" s="773">
        <f t="shared" si="21"/>
        <v>4296</v>
      </c>
      <c r="BA9" s="688">
        <f t="shared" si="22"/>
        <v>18720</v>
      </c>
      <c r="BB9" s="701">
        <f t="shared" si="22"/>
        <v>0</v>
      </c>
      <c r="BC9" s="706">
        <f t="shared" si="23"/>
        <v>18720</v>
      </c>
      <c r="BD9" s="711">
        <f t="shared" si="0"/>
        <v>43272</v>
      </c>
      <c r="BE9" s="715">
        <f t="shared" si="1"/>
        <v>0</v>
      </c>
      <c r="BF9" s="716">
        <f t="shared" si="24"/>
        <v>43272</v>
      </c>
      <c r="BG9" s="717">
        <f t="shared" si="25"/>
        <v>262239.08</v>
      </c>
      <c r="BH9" s="681">
        <f t="shared" si="26"/>
        <v>206009</v>
      </c>
      <c r="BI9" s="677">
        <f t="shared" si="27"/>
        <v>56230.080000000016</v>
      </c>
      <c r="BJ9" s="541"/>
      <c r="BK9" s="380"/>
      <c r="BL9" s="374">
        <f>ROUND(VLOOKUP($B9,Test!$A$206:$F$257,4),0)/1000</f>
        <v>17.728000000000002</v>
      </c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  <c r="CG9" s="380"/>
      <c r="CH9" s="380"/>
      <c r="CI9" s="380"/>
      <c r="CJ9" s="380"/>
      <c r="CK9" s="380"/>
      <c r="CL9" s="380"/>
      <c r="CM9" s="380"/>
      <c r="CN9" s="380"/>
      <c r="CO9" s="380"/>
      <c r="CP9" s="380"/>
      <c r="CQ9" s="380"/>
      <c r="CR9" s="380"/>
      <c r="CS9" s="380"/>
      <c r="CT9" s="380"/>
      <c r="CU9" s="380"/>
      <c r="CV9" s="380"/>
      <c r="CW9" s="380"/>
      <c r="CX9" s="380"/>
      <c r="CY9" s="380"/>
      <c r="CZ9" s="380"/>
      <c r="DA9" s="380"/>
      <c r="DB9" s="380"/>
      <c r="DC9" s="380"/>
      <c r="DD9" s="380"/>
      <c r="DE9" s="380"/>
      <c r="DF9" s="380"/>
      <c r="DG9" s="380"/>
      <c r="DH9" s="380"/>
      <c r="DI9" s="380"/>
      <c r="DJ9" s="380"/>
      <c r="DK9" s="380"/>
      <c r="DL9" s="380"/>
      <c r="DM9" s="380"/>
      <c r="DN9" s="380"/>
      <c r="DO9" s="391"/>
      <c r="DP9" s="391"/>
      <c r="DQ9" s="380"/>
      <c r="DR9" s="380"/>
      <c r="DS9" s="380"/>
      <c r="DT9" s="380"/>
    </row>
    <row r="10" spans="1:124" s="383" customFormat="1" ht="33" customHeight="1">
      <c r="A10" s="388">
        <f t="shared" si="28"/>
        <v>4</v>
      </c>
      <c r="B10" s="389">
        <v>51299</v>
      </c>
      <c r="C10" s="537" t="s">
        <v>3</v>
      </c>
      <c r="D10" s="697" t="s">
        <v>254</v>
      </c>
      <c r="E10" s="672">
        <f>'[2]Banpho off'!D10</f>
        <v>81251</v>
      </c>
      <c r="F10" s="673">
        <v>63033.55</v>
      </c>
      <c r="G10" s="674">
        <f t="shared" si="2"/>
        <v>18217.449999999997</v>
      </c>
      <c r="H10" s="672">
        <f>'[2]Banpho off'!G10</f>
        <v>325771</v>
      </c>
      <c r="I10" s="673">
        <v>297899.78999999998</v>
      </c>
      <c r="J10" s="674">
        <f t="shared" si="3"/>
        <v>27871.210000000021</v>
      </c>
      <c r="K10" s="672">
        <f>'[2]Banpho off'!J10</f>
        <v>414494.6</v>
      </c>
      <c r="L10" s="673">
        <v>409288.92</v>
      </c>
      <c r="M10" s="773">
        <f t="shared" si="4"/>
        <v>5205.679999999993</v>
      </c>
      <c r="N10" s="688">
        <f t="shared" si="5"/>
        <v>821516.6</v>
      </c>
      <c r="O10" s="689">
        <f t="shared" si="5"/>
        <v>770222.26</v>
      </c>
      <c r="P10" s="690">
        <f t="shared" si="6"/>
        <v>51294.339999999967</v>
      </c>
      <c r="Q10" s="672">
        <f>'[2]Banpho off'!M10</f>
        <v>80492.399999999994</v>
      </c>
      <c r="R10" s="673">
        <v>61768.57</v>
      </c>
      <c r="S10" s="674">
        <f t="shared" si="7"/>
        <v>18723.829999999994</v>
      </c>
      <c r="T10" s="672">
        <f>'[2]Banpho off'!P10</f>
        <v>106243.6</v>
      </c>
      <c r="U10" s="673"/>
      <c r="V10" s="674">
        <f t="shared" si="8"/>
        <v>106243.6</v>
      </c>
      <c r="W10" s="672">
        <f>'[2]Banpho off'!S10</f>
        <v>140841.402</v>
      </c>
      <c r="X10" s="673"/>
      <c r="Y10" s="773">
        <f t="shared" si="9"/>
        <v>140841.402</v>
      </c>
      <c r="Z10" s="688">
        <f t="shared" si="10"/>
        <v>327577.402</v>
      </c>
      <c r="AA10" s="701">
        <f t="shared" si="10"/>
        <v>61768.57</v>
      </c>
      <c r="AB10" s="690">
        <f t="shared" si="11"/>
        <v>265808.83199999999</v>
      </c>
      <c r="AC10" s="779">
        <f t="shared" si="12"/>
        <v>1149094.0019999999</v>
      </c>
      <c r="AD10" s="776">
        <f t="shared" si="12"/>
        <v>831990.83</v>
      </c>
      <c r="AE10" s="777">
        <f t="shared" si="13"/>
        <v>317103.1719999999</v>
      </c>
      <c r="AF10" s="672">
        <f>'[2]Banpho off'!Y10</f>
        <v>344698.4</v>
      </c>
      <c r="AG10" s="673"/>
      <c r="AH10" s="674">
        <f t="shared" si="14"/>
        <v>344698.4</v>
      </c>
      <c r="AI10" s="672">
        <f>'[2]Banpho off'!AB10</f>
        <v>81237.2</v>
      </c>
      <c r="AJ10" s="673"/>
      <c r="AK10" s="674">
        <f t="shared" si="15"/>
        <v>81237.2</v>
      </c>
      <c r="AL10" s="672">
        <f>'[2]Banpho off'!AE10</f>
        <v>89772.35</v>
      </c>
      <c r="AM10" s="673"/>
      <c r="AN10" s="674">
        <f t="shared" si="16"/>
        <v>89772.35</v>
      </c>
      <c r="AO10" s="688">
        <f t="shared" si="17"/>
        <v>515707.95000000007</v>
      </c>
      <c r="AP10" s="689">
        <f t="shared" si="17"/>
        <v>0</v>
      </c>
      <c r="AQ10" s="690">
        <f t="shared" si="18"/>
        <v>515707.95000000007</v>
      </c>
      <c r="AR10" s="672">
        <f>'[2]Banpho off'!AH10</f>
        <v>96936.5</v>
      </c>
      <c r="AS10" s="673"/>
      <c r="AT10" s="674">
        <f t="shared" si="19"/>
        <v>96936.5</v>
      </c>
      <c r="AU10" s="672">
        <f>'[2]Banpho off'!AK10</f>
        <v>83564.600000000006</v>
      </c>
      <c r="AV10" s="673"/>
      <c r="AW10" s="674">
        <f t="shared" si="20"/>
        <v>83564.600000000006</v>
      </c>
      <c r="AX10" s="672">
        <f>'[2]Banpho off'!AN10</f>
        <v>359619.8</v>
      </c>
      <c r="AY10" s="672"/>
      <c r="AZ10" s="773">
        <f t="shared" si="21"/>
        <v>359619.8</v>
      </c>
      <c r="BA10" s="688">
        <f t="shared" si="22"/>
        <v>540120.9</v>
      </c>
      <c r="BB10" s="701">
        <f t="shared" si="22"/>
        <v>0</v>
      </c>
      <c r="BC10" s="706">
        <f t="shared" si="23"/>
        <v>540120.9</v>
      </c>
      <c r="BD10" s="711">
        <f t="shared" si="0"/>
        <v>1055828.8500000001</v>
      </c>
      <c r="BE10" s="715">
        <f t="shared" si="1"/>
        <v>0</v>
      </c>
      <c r="BF10" s="716">
        <f t="shared" si="24"/>
        <v>1055828.8500000001</v>
      </c>
      <c r="BG10" s="717">
        <f t="shared" si="25"/>
        <v>2204922.852</v>
      </c>
      <c r="BH10" s="673">
        <f t="shared" si="26"/>
        <v>831990.83</v>
      </c>
      <c r="BI10" s="677">
        <f t="shared" si="27"/>
        <v>1372932.0219999999</v>
      </c>
      <c r="BJ10" s="541"/>
      <c r="BK10" s="380"/>
      <c r="BL10" s="374">
        <f>ROUND(VLOOKUP($B10,Test!$A$206:$F$257,4),0)/1000</f>
        <v>233.404</v>
      </c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  <c r="CG10" s="380"/>
      <c r="CH10" s="380"/>
      <c r="CI10" s="380"/>
      <c r="CJ10" s="380"/>
      <c r="CK10" s="380"/>
      <c r="CL10" s="380"/>
      <c r="CM10" s="380"/>
      <c r="CN10" s="380"/>
      <c r="CO10" s="380"/>
      <c r="CP10" s="380"/>
      <c r="CQ10" s="380"/>
      <c r="CR10" s="380"/>
      <c r="CS10" s="380"/>
      <c r="CT10" s="380"/>
      <c r="CU10" s="380"/>
      <c r="CV10" s="380"/>
      <c r="CW10" s="380"/>
      <c r="CX10" s="380"/>
      <c r="CY10" s="380"/>
      <c r="CZ10" s="380"/>
      <c r="DA10" s="380"/>
      <c r="DB10" s="380"/>
      <c r="DC10" s="380"/>
      <c r="DD10" s="380"/>
      <c r="DE10" s="380"/>
      <c r="DF10" s="380"/>
      <c r="DG10" s="380"/>
      <c r="DH10" s="380"/>
      <c r="DI10" s="380"/>
      <c r="DJ10" s="380"/>
      <c r="DK10" s="380"/>
      <c r="DL10" s="380"/>
      <c r="DM10" s="380"/>
      <c r="DN10" s="380"/>
      <c r="DO10" s="391"/>
      <c r="DP10" s="391"/>
      <c r="DQ10" s="380"/>
      <c r="DR10" s="380"/>
      <c r="DS10" s="380"/>
      <c r="DT10" s="380"/>
    </row>
    <row r="11" spans="1:124" s="383" customFormat="1" ht="33" customHeight="1">
      <c r="A11" s="388">
        <f t="shared" si="28"/>
        <v>5</v>
      </c>
      <c r="B11" s="384">
        <v>51301</v>
      </c>
      <c r="C11" s="536" t="s">
        <v>4</v>
      </c>
      <c r="D11" s="697" t="s">
        <v>255</v>
      </c>
      <c r="E11" s="672">
        <f>'[2]Banpho off'!D11</f>
        <v>0</v>
      </c>
      <c r="F11" s="673"/>
      <c r="G11" s="674">
        <f t="shared" si="2"/>
        <v>0</v>
      </c>
      <c r="H11" s="672">
        <f>'[2]Banpho off'!G11</f>
        <v>0</v>
      </c>
      <c r="I11" s="673"/>
      <c r="J11" s="674">
        <f t="shared" si="3"/>
        <v>0</v>
      </c>
      <c r="K11" s="672">
        <f>'[2]Banpho off'!J11</f>
        <v>0</v>
      </c>
      <c r="L11" s="673"/>
      <c r="M11" s="773">
        <f t="shared" si="4"/>
        <v>0</v>
      </c>
      <c r="N11" s="688">
        <f t="shared" si="5"/>
        <v>0</v>
      </c>
      <c r="O11" s="689">
        <f t="shared" si="5"/>
        <v>0</v>
      </c>
      <c r="P11" s="690">
        <f t="shared" si="6"/>
        <v>0</v>
      </c>
      <c r="Q11" s="672">
        <f>'[2]Banpho off'!M11</f>
        <v>0</v>
      </c>
      <c r="R11" s="673"/>
      <c r="S11" s="674">
        <f t="shared" si="7"/>
        <v>0</v>
      </c>
      <c r="T11" s="672">
        <f>'[2]Banpho off'!P11</f>
        <v>0</v>
      </c>
      <c r="U11" s="673"/>
      <c r="V11" s="674">
        <f t="shared" si="8"/>
        <v>0</v>
      </c>
      <c r="W11" s="672">
        <f>'[2]Banpho off'!S11</f>
        <v>0</v>
      </c>
      <c r="X11" s="673"/>
      <c r="Y11" s="773">
        <f t="shared" si="9"/>
        <v>0</v>
      </c>
      <c r="Z11" s="688">
        <f t="shared" si="10"/>
        <v>0</v>
      </c>
      <c r="AA11" s="701">
        <f t="shared" si="10"/>
        <v>0</v>
      </c>
      <c r="AB11" s="690">
        <f t="shared" si="11"/>
        <v>0</v>
      </c>
      <c r="AC11" s="779">
        <f t="shared" si="12"/>
        <v>0</v>
      </c>
      <c r="AD11" s="776">
        <f t="shared" si="12"/>
        <v>0</v>
      </c>
      <c r="AE11" s="777">
        <f t="shared" si="13"/>
        <v>0</v>
      </c>
      <c r="AF11" s="672">
        <f>'[2]Banpho off'!Y11</f>
        <v>0</v>
      </c>
      <c r="AG11" s="673"/>
      <c r="AH11" s="674">
        <f t="shared" si="14"/>
        <v>0</v>
      </c>
      <c r="AI11" s="672">
        <f>'[2]Banpho off'!AB11</f>
        <v>0</v>
      </c>
      <c r="AJ11" s="673"/>
      <c r="AK11" s="674">
        <f t="shared" si="15"/>
        <v>0</v>
      </c>
      <c r="AL11" s="672">
        <f>'[2]Banpho off'!AE11</f>
        <v>0</v>
      </c>
      <c r="AM11" s="673"/>
      <c r="AN11" s="674">
        <f t="shared" si="16"/>
        <v>0</v>
      </c>
      <c r="AO11" s="688">
        <f t="shared" si="17"/>
        <v>0</v>
      </c>
      <c r="AP11" s="689">
        <f t="shared" si="17"/>
        <v>0</v>
      </c>
      <c r="AQ11" s="690">
        <f t="shared" si="18"/>
        <v>0</v>
      </c>
      <c r="AR11" s="672">
        <f>'[2]Banpho off'!AH11</f>
        <v>0</v>
      </c>
      <c r="AS11" s="673"/>
      <c r="AT11" s="674">
        <f t="shared" si="19"/>
        <v>0</v>
      </c>
      <c r="AU11" s="672">
        <f>'[2]Banpho off'!AK11</f>
        <v>0</v>
      </c>
      <c r="AV11" s="673"/>
      <c r="AW11" s="674">
        <f t="shared" si="20"/>
        <v>0</v>
      </c>
      <c r="AX11" s="672">
        <f>'[2]Banpho off'!AN11</f>
        <v>0</v>
      </c>
      <c r="AY11" s="672"/>
      <c r="AZ11" s="773">
        <f t="shared" si="21"/>
        <v>0</v>
      </c>
      <c r="BA11" s="688">
        <f t="shared" si="22"/>
        <v>0</v>
      </c>
      <c r="BB11" s="701">
        <f t="shared" si="22"/>
        <v>0</v>
      </c>
      <c r="BC11" s="706">
        <f t="shared" si="23"/>
        <v>0</v>
      </c>
      <c r="BD11" s="711">
        <f t="shared" si="0"/>
        <v>0</v>
      </c>
      <c r="BE11" s="715">
        <f t="shared" si="1"/>
        <v>0</v>
      </c>
      <c r="BF11" s="716">
        <f t="shared" si="24"/>
        <v>0</v>
      </c>
      <c r="BG11" s="717">
        <f t="shared" si="25"/>
        <v>0</v>
      </c>
      <c r="BH11" s="673">
        <f t="shared" si="26"/>
        <v>0</v>
      </c>
      <c r="BI11" s="677">
        <f t="shared" si="27"/>
        <v>0</v>
      </c>
      <c r="BJ11" s="541"/>
      <c r="BK11" s="380"/>
      <c r="BL11" s="374">
        <f>ROUND(VLOOKUP($B11,Test!$A$206:$F$257,4),0)/1000</f>
        <v>0</v>
      </c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  <c r="CG11" s="380"/>
      <c r="CH11" s="380"/>
      <c r="CI11" s="380"/>
      <c r="CJ11" s="380"/>
      <c r="CK11" s="380"/>
      <c r="CL11" s="380"/>
      <c r="CM11" s="380"/>
      <c r="CN11" s="380"/>
      <c r="CO11" s="380"/>
      <c r="CP11" s="380"/>
      <c r="CQ11" s="380"/>
      <c r="CR11" s="380"/>
      <c r="CS11" s="380"/>
      <c r="CT11" s="380"/>
      <c r="CU11" s="380"/>
      <c r="CV11" s="380"/>
      <c r="CW11" s="380"/>
      <c r="CX11" s="380"/>
      <c r="CY11" s="380"/>
      <c r="CZ11" s="380"/>
      <c r="DA11" s="380"/>
      <c r="DB11" s="380"/>
      <c r="DC11" s="380"/>
      <c r="DD11" s="380"/>
      <c r="DE11" s="380"/>
      <c r="DF11" s="380"/>
      <c r="DG11" s="380"/>
      <c r="DH11" s="380"/>
      <c r="DI11" s="380"/>
      <c r="DJ11" s="380"/>
      <c r="DK11" s="380"/>
      <c r="DL11" s="380"/>
      <c r="DM11" s="380"/>
      <c r="DN11" s="380"/>
      <c r="DO11" s="391"/>
      <c r="DP11" s="391"/>
      <c r="DQ11" s="380"/>
      <c r="DR11" s="380"/>
      <c r="DS11" s="380"/>
      <c r="DT11" s="380"/>
    </row>
    <row r="12" spans="1:124" s="383" customFormat="1" ht="33" customHeight="1">
      <c r="A12" s="388">
        <f t="shared" si="28"/>
        <v>6</v>
      </c>
      <c r="B12" s="384">
        <v>51302</v>
      </c>
      <c r="C12" s="536" t="s">
        <v>5</v>
      </c>
      <c r="D12" s="697" t="s">
        <v>256</v>
      </c>
      <c r="E12" s="672">
        <f>'[2]Banpho off'!D12</f>
        <v>8614</v>
      </c>
      <c r="F12" s="673">
        <v>8614</v>
      </c>
      <c r="G12" s="674">
        <f t="shared" si="2"/>
        <v>0</v>
      </c>
      <c r="H12" s="672">
        <f>'[2]Banpho off'!G12</f>
        <v>8059.3899999999994</v>
      </c>
      <c r="I12" s="673">
        <v>8059.39</v>
      </c>
      <c r="J12" s="674">
        <f t="shared" si="3"/>
        <v>0</v>
      </c>
      <c r="K12" s="672">
        <f>'[2]Banpho off'!J12</f>
        <v>8614</v>
      </c>
      <c r="L12" s="673">
        <v>3112.28</v>
      </c>
      <c r="M12" s="773">
        <f t="shared" si="4"/>
        <v>5501.7199999999993</v>
      </c>
      <c r="N12" s="688">
        <f t="shared" si="5"/>
        <v>25287.39</v>
      </c>
      <c r="O12" s="689">
        <f t="shared" si="5"/>
        <v>19785.669999999998</v>
      </c>
      <c r="P12" s="690">
        <f t="shared" si="6"/>
        <v>5501.7200000000012</v>
      </c>
      <c r="Q12" s="672">
        <f>'[2]Banpho off'!M12</f>
        <v>8429</v>
      </c>
      <c r="R12" s="673">
        <v>8429</v>
      </c>
      <c r="S12" s="674">
        <f t="shared" si="7"/>
        <v>0</v>
      </c>
      <c r="T12" s="672">
        <f>'[2]Banpho off'!P12</f>
        <v>8710.5499999999993</v>
      </c>
      <c r="U12" s="673"/>
      <c r="V12" s="674">
        <f t="shared" si="8"/>
        <v>8710.5499999999993</v>
      </c>
      <c r="W12" s="672">
        <f>'[2]Banpho off'!S12</f>
        <v>8429</v>
      </c>
      <c r="X12" s="673"/>
      <c r="Y12" s="773">
        <f t="shared" si="9"/>
        <v>8429</v>
      </c>
      <c r="Z12" s="688">
        <f t="shared" si="10"/>
        <v>25568.55</v>
      </c>
      <c r="AA12" s="701">
        <f t="shared" si="10"/>
        <v>8429</v>
      </c>
      <c r="AB12" s="690">
        <f t="shared" si="11"/>
        <v>17139.55</v>
      </c>
      <c r="AC12" s="779">
        <f t="shared" si="12"/>
        <v>50855.94</v>
      </c>
      <c r="AD12" s="776">
        <f t="shared" si="12"/>
        <v>28214.67</v>
      </c>
      <c r="AE12" s="777">
        <f t="shared" si="13"/>
        <v>22641.270000000004</v>
      </c>
      <c r="AF12" s="672">
        <f>'[2]Banpho off'!Y12</f>
        <v>8710</v>
      </c>
      <c r="AG12" s="673"/>
      <c r="AH12" s="674">
        <f t="shared" si="14"/>
        <v>8710</v>
      </c>
      <c r="AI12" s="672">
        <f>'[2]Banpho off'!AB12</f>
        <v>8710</v>
      </c>
      <c r="AJ12" s="673"/>
      <c r="AK12" s="674">
        <f t="shared" si="15"/>
        <v>8710</v>
      </c>
      <c r="AL12" s="672">
        <f>'[2]Banpho off'!AE12</f>
        <v>8429.34</v>
      </c>
      <c r="AM12" s="673"/>
      <c r="AN12" s="674">
        <f t="shared" si="16"/>
        <v>8429.34</v>
      </c>
      <c r="AO12" s="688">
        <f t="shared" si="17"/>
        <v>25849.34</v>
      </c>
      <c r="AP12" s="689">
        <f t="shared" si="17"/>
        <v>0</v>
      </c>
      <c r="AQ12" s="690">
        <f t="shared" si="18"/>
        <v>25849.34</v>
      </c>
      <c r="AR12" s="672">
        <f>'[2]Banpho off'!AH12</f>
        <v>8710</v>
      </c>
      <c r="AS12" s="673"/>
      <c r="AT12" s="674">
        <f t="shared" si="19"/>
        <v>8710</v>
      </c>
      <c r="AU12" s="672">
        <f>'[2]Banpho off'!AK12</f>
        <v>8430.0999999999985</v>
      </c>
      <c r="AV12" s="673"/>
      <c r="AW12" s="674">
        <f t="shared" si="20"/>
        <v>8430.0999999999985</v>
      </c>
      <c r="AX12" s="672">
        <f>'[2]Banpho off'!AN12</f>
        <v>8710</v>
      </c>
      <c r="AY12" s="672"/>
      <c r="AZ12" s="773">
        <f t="shared" si="21"/>
        <v>8710</v>
      </c>
      <c r="BA12" s="688">
        <f t="shared" si="22"/>
        <v>25850.1</v>
      </c>
      <c r="BB12" s="701">
        <f t="shared" si="22"/>
        <v>0</v>
      </c>
      <c r="BC12" s="706">
        <f t="shared" si="23"/>
        <v>25850.1</v>
      </c>
      <c r="BD12" s="711">
        <f t="shared" si="0"/>
        <v>51699.439999999995</v>
      </c>
      <c r="BE12" s="715">
        <f t="shared" si="1"/>
        <v>0</v>
      </c>
      <c r="BF12" s="716">
        <f t="shared" si="24"/>
        <v>51699.439999999995</v>
      </c>
      <c r="BG12" s="717">
        <f t="shared" si="25"/>
        <v>102555.38</v>
      </c>
      <c r="BH12" s="673">
        <f t="shared" si="26"/>
        <v>28214.67</v>
      </c>
      <c r="BI12" s="677">
        <f t="shared" si="27"/>
        <v>74340.710000000006</v>
      </c>
      <c r="BJ12" s="541"/>
      <c r="BK12" s="380"/>
      <c r="BL12" s="374">
        <f>ROUND(VLOOKUP($B12,Test!$A$206:$F$257,4),0)/1000</f>
        <v>9.8049999999999997</v>
      </c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  <c r="CG12" s="380"/>
      <c r="CH12" s="380"/>
      <c r="CI12" s="380"/>
      <c r="CJ12" s="380"/>
      <c r="CK12" s="380"/>
      <c r="CL12" s="380"/>
      <c r="CM12" s="380"/>
      <c r="CN12" s="380"/>
      <c r="CO12" s="380"/>
      <c r="CP12" s="380"/>
      <c r="CQ12" s="380"/>
      <c r="CR12" s="380"/>
      <c r="CS12" s="380"/>
      <c r="CT12" s="380"/>
      <c r="CU12" s="380"/>
      <c r="CV12" s="380"/>
      <c r="CW12" s="380"/>
      <c r="CX12" s="380"/>
      <c r="CY12" s="380"/>
      <c r="CZ12" s="380"/>
      <c r="DA12" s="380"/>
      <c r="DB12" s="380"/>
      <c r="DC12" s="380"/>
      <c r="DD12" s="380"/>
      <c r="DE12" s="380"/>
      <c r="DF12" s="380"/>
      <c r="DG12" s="380"/>
      <c r="DH12" s="380"/>
      <c r="DI12" s="380"/>
      <c r="DJ12" s="380"/>
      <c r="DK12" s="380"/>
      <c r="DL12" s="380"/>
      <c r="DM12" s="380"/>
      <c r="DN12" s="380"/>
      <c r="DO12" s="391"/>
      <c r="DP12" s="391"/>
      <c r="DQ12" s="380"/>
      <c r="DR12" s="380"/>
      <c r="DS12" s="380"/>
      <c r="DT12" s="380"/>
    </row>
    <row r="13" spans="1:124" s="383" customFormat="1" ht="33" customHeight="1">
      <c r="A13" s="388">
        <f t="shared" si="28"/>
        <v>7</v>
      </c>
      <c r="B13" s="384">
        <v>51306</v>
      </c>
      <c r="C13" s="536" t="s">
        <v>6</v>
      </c>
      <c r="D13" s="697" t="s">
        <v>257</v>
      </c>
      <c r="E13" s="672">
        <f>'[2]Banpho off'!D13</f>
        <v>0</v>
      </c>
      <c r="F13" s="673"/>
      <c r="G13" s="674">
        <f t="shared" si="2"/>
        <v>0</v>
      </c>
      <c r="H13" s="672">
        <f>'[2]Banpho off'!G13</f>
        <v>0</v>
      </c>
      <c r="I13" s="673"/>
      <c r="J13" s="674">
        <f t="shared" si="3"/>
        <v>0</v>
      </c>
      <c r="K13" s="672">
        <f>'[2]Banpho off'!J13</f>
        <v>0</v>
      </c>
      <c r="L13" s="673"/>
      <c r="M13" s="773">
        <f t="shared" si="4"/>
        <v>0</v>
      </c>
      <c r="N13" s="688">
        <f t="shared" si="5"/>
        <v>0</v>
      </c>
      <c r="O13" s="689">
        <f t="shared" si="5"/>
        <v>0</v>
      </c>
      <c r="P13" s="690">
        <f t="shared" si="6"/>
        <v>0</v>
      </c>
      <c r="Q13" s="672">
        <f>'[2]Banpho off'!M13</f>
        <v>0</v>
      </c>
      <c r="R13" s="673"/>
      <c r="S13" s="674">
        <f t="shared" si="7"/>
        <v>0</v>
      </c>
      <c r="T13" s="672">
        <f>'[2]Banpho off'!P13</f>
        <v>0</v>
      </c>
      <c r="U13" s="673"/>
      <c r="V13" s="674">
        <f t="shared" si="8"/>
        <v>0</v>
      </c>
      <c r="W13" s="672">
        <f>'[2]Banpho off'!S13</f>
        <v>0</v>
      </c>
      <c r="X13" s="673"/>
      <c r="Y13" s="773">
        <f t="shared" si="9"/>
        <v>0</v>
      </c>
      <c r="Z13" s="688">
        <f t="shared" si="10"/>
        <v>0</v>
      </c>
      <c r="AA13" s="701">
        <f t="shared" si="10"/>
        <v>0</v>
      </c>
      <c r="AB13" s="690">
        <f t="shared" si="11"/>
        <v>0</v>
      </c>
      <c r="AC13" s="779">
        <f t="shared" si="12"/>
        <v>0</v>
      </c>
      <c r="AD13" s="776">
        <f t="shared" si="12"/>
        <v>0</v>
      </c>
      <c r="AE13" s="777">
        <f t="shared" si="13"/>
        <v>0</v>
      </c>
      <c r="AF13" s="672">
        <f>'[2]Banpho off'!Y13</f>
        <v>0</v>
      </c>
      <c r="AG13" s="673"/>
      <c r="AH13" s="674">
        <f t="shared" si="14"/>
        <v>0</v>
      </c>
      <c r="AI13" s="672">
        <f>'[2]Banpho off'!AB13</f>
        <v>0</v>
      </c>
      <c r="AJ13" s="673"/>
      <c r="AK13" s="674">
        <f t="shared" si="15"/>
        <v>0</v>
      </c>
      <c r="AL13" s="672">
        <f>'[2]Banpho off'!AE13</f>
        <v>0</v>
      </c>
      <c r="AM13" s="673"/>
      <c r="AN13" s="674">
        <f t="shared" si="16"/>
        <v>0</v>
      </c>
      <c r="AO13" s="688">
        <f t="shared" si="17"/>
        <v>0</v>
      </c>
      <c r="AP13" s="689">
        <f t="shared" si="17"/>
        <v>0</v>
      </c>
      <c r="AQ13" s="690">
        <f t="shared" si="18"/>
        <v>0</v>
      </c>
      <c r="AR13" s="672">
        <f>'[2]Banpho off'!AH13</f>
        <v>0</v>
      </c>
      <c r="AS13" s="673"/>
      <c r="AT13" s="674">
        <f t="shared" si="19"/>
        <v>0</v>
      </c>
      <c r="AU13" s="672">
        <f>'[2]Banpho off'!AK13</f>
        <v>0</v>
      </c>
      <c r="AV13" s="673"/>
      <c r="AW13" s="674">
        <f t="shared" si="20"/>
        <v>0</v>
      </c>
      <c r="AX13" s="672">
        <f>'[2]Banpho off'!AN13</f>
        <v>0</v>
      </c>
      <c r="AY13" s="672"/>
      <c r="AZ13" s="773">
        <f t="shared" si="21"/>
        <v>0</v>
      </c>
      <c r="BA13" s="688">
        <f t="shared" si="22"/>
        <v>0</v>
      </c>
      <c r="BB13" s="701">
        <f t="shared" si="22"/>
        <v>0</v>
      </c>
      <c r="BC13" s="706">
        <f t="shared" si="23"/>
        <v>0</v>
      </c>
      <c r="BD13" s="711">
        <f t="shared" si="0"/>
        <v>0</v>
      </c>
      <c r="BE13" s="715">
        <f t="shared" si="1"/>
        <v>0</v>
      </c>
      <c r="BF13" s="716">
        <f t="shared" si="24"/>
        <v>0</v>
      </c>
      <c r="BG13" s="717">
        <f t="shared" si="25"/>
        <v>0</v>
      </c>
      <c r="BH13" s="673">
        <f t="shared" si="26"/>
        <v>0</v>
      </c>
      <c r="BI13" s="677">
        <f t="shared" si="27"/>
        <v>0</v>
      </c>
      <c r="BJ13" s="541"/>
      <c r="BK13" s="380"/>
      <c r="BL13" s="374">
        <f>ROUND(VLOOKUP($B13,Test!$A$206:$F$257,4),0)/1000</f>
        <v>0</v>
      </c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  <c r="CG13" s="380"/>
      <c r="CH13" s="380"/>
      <c r="CI13" s="380"/>
      <c r="CJ13" s="380"/>
      <c r="CK13" s="380"/>
      <c r="CL13" s="380"/>
      <c r="CM13" s="380"/>
      <c r="CN13" s="380"/>
      <c r="CO13" s="380"/>
      <c r="CP13" s="380"/>
      <c r="CQ13" s="380"/>
      <c r="CR13" s="380"/>
      <c r="CS13" s="380"/>
      <c r="CT13" s="380"/>
      <c r="CU13" s="380"/>
      <c r="CV13" s="380"/>
      <c r="CW13" s="380"/>
      <c r="CX13" s="380"/>
      <c r="CY13" s="380"/>
      <c r="CZ13" s="380"/>
      <c r="DA13" s="380"/>
      <c r="DB13" s="380"/>
      <c r="DC13" s="380"/>
      <c r="DD13" s="380"/>
      <c r="DE13" s="380"/>
      <c r="DF13" s="380"/>
      <c r="DG13" s="380"/>
      <c r="DH13" s="380"/>
      <c r="DI13" s="380"/>
      <c r="DJ13" s="380"/>
      <c r="DK13" s="380"/>
      <c r="DL13" s="380"/>
      <c r="DM13" s="380"/>
      <c r="DN13" s="380"/>
      <c r="DO13" s="391"/>
      <c r="DP13" s="391"/>
      <c r="DQ13" s="380"/>
      <c r="DR13" s="380"/>
      <c r="DS13" s="380"/>
      <c r="DT13" s="380"/>
    </row>
    <row r="14" spans="1:124" s="383" customFormat="1" ht="33" customHeight="1">
      <c r="A14" s="388">
        <f t="shared" si="28"/>
        <v>8</v>
      </c>
      <c r="B14" s="384">
        <v>51307</v>
      </c>
      <c r="C14" s="536" t="s">
        <v>7</v>
      </c>
      <c r="D14" s="697" t="s">
        <v>258</v>
      </c>
      <c r="E14" s="672">
        <f>'[2]Banpho off'!D14</f>
        <v>80000</v>
      </c>
      <c r="F14" s="673">
        <v>21374</v>
      </c>
      <c r="G14" s="674">
        <f t="shared" si="2"/>
        <v>58626</v>
      </c>
      <c r="H14" s="672">
        <f>'[2]Banpho off'!G14</f>
        <v>94487.5</v>
      </c>
      <c r="I14" s="673">
        <v>33891</v>
      </c>
      <c r="J14" s="674">
        <f t="shared" si="3"/>
        <v>60596.5</v>
      </c>
      <c r="K14" s="672">
        <f>'[2]Banpho off'!J14</f>
        <v>184205</v>
      </c>
      <c r="L14" s="673">
        <v>75939</v>
      </c>
      <c r="M14" s="773">
        <f t="shared" si="4"/>
        <v>108266</v>
      </c>
      <c r="N14" s="688">
        <f t="shared" si="5"/>
        <v>358692.5</v>
      </c>
      <c r="O14" s="689">
        <f t="shared" si="5"/>
        <v>131204</v>
      </c>
      <c r="P14" s="690">
        <f t="shared" si="6"/>
        <v>227488.5</v>
      </c>
      <c r="Q14" s="672">
        <f>'[2]Banpho off'!M14</f>
        <v>137000</v>
      </c>
      <c r="R14" s="673">
        <v>38850</v>
      </c>
      <c r="S14" s="674">
        <f t="shared" si="7"/>
        <v>98150</v>
      </c>
      <c r="T14" s="672">
        <f>'[2]Banpho off'!P14</f>
        <v>166700</v>
      </c>
      <c r="U14" s="673"/>
      <c r="V14" s="674">
        <f t="shared" si="8"/>
        <v>166700</v>
      </c>
      <c r="W14" s="672">
        <f>'[2]Banpho off'!S14</f>
        <v>83300</v>
      </c>
      <c r="X14" s="673"/>
      <c r="Y14" s="773">
        <f t="shared" si="9"/>
        <v>83300</v>
      </c>
      <c r="Z14" s="688">
        <f t="shared" si="10"/>
        <v>387000</v>
      </c>
      <c r="AA14" s="701">
        <f t="shared" si="10"/>
        <v>38850</v>
      </c>
      <c r="AB14" s="690">
        <f t="shared" si="11"/>
        <v>348150</v>
      </c>
      <c r="AC14" s="779">
        <f t="shared" si="12"/>
        <v>745692.5</v>
      </c>
      <c r="AD14" s="776">
        <f t="shared" si="12"/>
        <v>170054</v>
      </c>
      <c r="AE14" s="777">
        <f t="shared" si="13"/>
        <v>575638.5</v>
      </c>
      <c r="AF14" s="672">
        <f>'[2]Banpho off'!Y14</f>
        <v>82000</v>
      </c>
      <c r="AG14" s="673"/>
      <c r="AH14" s="674">
        <f t="shared" si="14"/>
        <v>82000</v>
      </c>
      <c r="AI14" s="672">
        <f>'[2]Banpho off'!AB14</f>
        <v>109200</v>
      </c>
      <c r="AJ14" s="673"/>
      <c r="AK14" s="674">
        <f t="shared" si="15"/>
        <v>109200</v>
      </c>
      <c r="AL14" s="672">
        <f>'[2]Banpho off'!AE14</f>
        <v>108200</v>
      </c>
      <c r="AM14" s="673"/>
      <c r="AN14" s="674">
        <f t="shared" si="16"/>
        <v>108200</v>
      </c>
      <c r="AO14" s="688">
        <f t="shared" si="17"/>
        <v>299400</v>
      </c>
      <c r="AP14" s="689">
        <f t="shared" si="17"/>
        <v>0</v>
      </c>
      <c r="AQ14" s="690">
        <f t="shared" si="18"/>
        <v>299400</v>
      </c>
      <c r="AR14" s="672">
        <f>'[2]Banpho off'!AH14</f>
        <v>128050</v>
      </c>
      <c r="AS14" s="673"/>
      <c r="AT14" s="674">
        <f t="shared" si="19"/>
        <v>128050</v>
      </c>
      <c r="AU14" s="672">
        <f>'[2]Banpho off'!AK14</f>
        <v>181800</v>
      </c>
      <c r="AV14" s="673"/>
      <c r="AW14" s="674">
        <f t="shared" si="20"/>
        <v>181800</v>
      </c>
      <c r="AX14" s="672">
        <f>'[2]Banpho off'!AN14</f>
        <v>84498.5</v>
      </c>
      <c r="AY14" s="672"/>
      <c r="AZ14" s="773">
        <f t="shared" si="21"/>
        <v>84498.5</v>
      </c>
      <c r="BA14" s="688">
        <f t="shared" si="22"/>
        <v>394348.5</v>
      </c>
      <c r="BB14" s="701">
        <f t="shared" si="22"/>
        <v>0</v>
      </c>
      <c r="BC14" s="706">
        <f t="shared" si="23"/>
        <v>394348.5</v>
      </c>
      <c r="BD14" s="711">
        <f t="shared" si="0"/>
        <v>693748.5</v>
      </c>
      <c r="BE14" s="715">
        <f t="shared" si="1"/>
        <v>0</v>
      </c>
      <c r="BF14" s="716">
        <f t="shared" si="24"/>
        <v>693748.5</v>
      </c>
      <c r="BG14" s="717">
        <f t="shared" si="25"/>
        <v>1439441</v>
      </c>
      <c r="BH14" s="673">
        <f t="shared" si="26"/>
        <v>170054</v>
      </c>
      <c r="BI14" s="677">
        <f t="shared" si="27"/>
        <v>1269387</v>
      </c>
      <c r="BJ14" s="541"/>
      <c r="BK14" s="380"/>
      <c r="BL14" s="374">
        <f>ROUND(VLOOKUP($B14,Test!$A$206:$F$257,4),0)/1000</f>
        <v>59.03</v>
      </c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  <c r="CO14" s="380"/>
      <c r="CP14" s="380"/>
      <c r="CQ14" s="380"/>
      <c r="CR14" s="380"/>
      <c r="CS14" s="380"/>
      <c r="CT14" s="380"/>
      <c r="CU14" s="380"/>
      <c r="CV14" s="380"/>
      <c r="CW14" s="380"/>
      <c r="CX14" s="380"/>
      <c r="CY14" s="380"/>
      <c r="CZ14" s="380"/>
      <c r="DA14" s="380"/>
      <c r="DB14" s="380"/>
      <c r="DC14" s="380"/>
      <c r="DD14" s="380"/>
      <c r="DE14" s="380"/>
      <c r="DF14" s="380"/>
      <c r="DG14" s="380"/>
      <c r="DH14" s="380"/>
      <c r="DI14" s="380"/>
      <c r="DJ14" s="380"/>
      <c r="DK14" s="380"/>
      <c r="DL14" s="380"/>
      <c r="DM14" s="380"/>
      <c r="DN14" s="380"/>
      <c r="DO14" s="391"/>
      <c r="DP14" s="391"/>
      <c r="DQ14" s="380"/>
      <c r="DR14" s="380"/>
      <c r="DS14" s="380"/>
      <c r="DT14" s="380"/>
    </row>
    <row r="15" spans="1:124" s="383" customFormat="1" ht="33" customHeight="1">
      <c r="A15" s="388">
        <f t="shared" si="28"/>
        <v>9</v>
      </c>
      <c r="B15" s="384">
        <v>51308</v>
      </c>
      <c r="C15" s="536" t="s">
        <v>8</v>
      </c>
      <c r="D15" s="697" t="s">
        <v>259</v>
      </c>
      <c r="E15" s="672">
        <f>'[2]Banpho off'!D15</f>
        <v>190903.92883183336</v>
      </c>
      <c r="F15" s="673">
        <v>176015.95</v>
      </c>
      <c r="G15" s="674">
        <f t="shared" si="2"/>
        <v>14887.978831833345</v>
      </c>
      <c r="H15" s="672">
        <f>'[2]Banpho off'!G15</f>
        <v>171926.91973673811</v>
      </c>
      <c r="I15" s="673">
        <v>170307.01</v>
      </c>
      <c r="J15" s="674">
        <f t="shared" si="3"/>
        <v>1619.9097367381037</v>
      </c>
      <c r="K15" s="672">
        <f>'[2]Banpho off'!J15</f>
        <v>200392.43337938099</v>
      </c>
      <c r="L15" s="673">
        <v>196585.72</v>
      </c>
      <c r="M15" s="773">
        <f t="shared" si="4"/>
        <v>3806.7133793809917</v>
      </c>
      <c r="N15" s="688">
        <f t="shared" si="5"/>
        <v>563223.28194795246</v>
      </c>
      <c r="O15" s="689">
        <f t="shared" si="5"/>
        <v>542908.68000000005</v>
      </c>
      <c r="P15" s="690">
        <f t="shared" si="6"/>
        <v>20314.601947952411</v>
      </c>
      <c r="Q15" s="672">
        <f>'[2]Banpho off'!M15</f>
        <v>162438.41518919048</v>
      </c>
      <c r="R15" s="673">
        <v>155274.49</v>
      </c>
      <c r="S15" s="674">
        <f t="shared" si="7"/>
        <v>7163.925189190486</v>
      </c>
      <c r="T15" s="672">
        <f>'[2]Banpho off'!P15</f>
        <v>200392.43337938099</v>
      </c>
      <c r="U15" s="673"/>
      <c r="V15" s="674">
        <f t="shared" si="8"/>
        <v>200392.43337938099</v>
      </c>
      <c r="W15" s="672">
        <f>'[2]Banpho off'!S15</f>
        <v>190903.92883183336</v>
      </c>
      <c r="X15" s="673"/>
      <c r="Y15" s="773">
        <f t="shared" si="9"/>
        <v>190903.92883183336</v>
      </c>
      <c r="Z15" s="688">
        <f t="shared" si="10"/>
        <v>553734.77740040491</v>
      </c>
      <c r="AA15" s="701">
        <f t="shared" si="10"/>
        <v>155274.49</v>
      </c>
      <c r="AB15" s="690">
        <f t="shared" si="11"/>
        <v>398460.28740040492</v>
      </c>
      <c r="AC15" s="779">
        <f t="shared" si="12"/>
        <v>1116958.0593483574</v>
      </c>
      <c r="AD15" s="776">
        <f t="shared" si="12"/>
        <v>698183.17</v>
      </c>
      <c r="AE15" s="777">
        <f t="shared" si="13"/>
        <v>418774.88934835733</v>
      </c>
      <c r="AF15" s="672">
        <f>'[2]Banpho off'!Y15</f>
        <v>181415.42428428572</v>
      </c>
      <c r="AG15" s="673"/>
      <c r="AH15" s="674">
        <f t="shared" si="14"/>
        <v>181415.42428428572</v>
      </c>
      <c r="AI15" s="672">
        <f>'[2]Banpho off'!AB15</f>
        <v>209880.9379269286</v>
      </c>
      <c r="AJ15" s="673"/>
      <c r="AK15" s="674">
        <f t="shared" si="15"/>
        <v>209880.9379269286</v>
      </c>
      <c r="AL15" s="672">
        <f>'[2]Banpho off'!AE15</f>
        <v>190903.92883183336</v>
      </c>
      <c r="AM15" s="673"/>
      <c r="AN15" s="674">
        <f t="shared" si="16"/>
        <v>190903.92883183336</v>
      </c>
      <c r="AO15" s="688">
        <f t="shared" si="17"/>
        <v>582200.29104304768</v>
      </c>
      <c r="AP15" s="689">
        <f t="shared" si="17"/>
        <v>0</v>
      </c>
      <c r="AQ15" s="690">
        <f t="shared" si="18"/>
        <v>582200.29104304768</v>
      </c>
      <c r="AR15" s="672">
        <f>'[2]Banpho off'!AH15</f>
        <v>200392.43337938099</v>
      </c>
      <c r="AS15" s="673"/>
      <c r="AT15" s="674">
        <f t="shared" si="19"/>
        <v>200392.43337938099</v>
      </c>
      <c r="AU15" s="672">
        <f>'[2]Banpho off'!AK15</f>
        <v>200392.43337938099</v>
      </c>
      <c r="AV15" s="673"/>
      <c r="AW15" s="674">
        <f t="shared" si="20"/>
        <v>200392.43337938099</v>
      </c>
      <c r="AX15" s="672">
        <f>'[2]Banpho off'!AN15</f>
        <v>171926.91973673811</v>
      </c>
      <c r="AY15" s="672"/>
      <c r="AZ15" s="773">
        <f t="shared" si="21"/>
        <v>171926.91973673811</v>
      </c>
      <c r="BA15" s="688">
        <f t="shared" si="22"/>
        <v>572711.78649550013</v>
      </c>
      <c r="BB15" s="701">
        <f t="shared" si="22"/>
        <v>0</v>
      </c>
      <c r="BC15" s="706">
        <f t="shared" si="23"/>
        <v>572711.78649550013</v>
      </c>
      <c r="BD15" s="711">
        <f t="shared" si="0"/>
        <v>1154912.0775385478</v>
      </c>
      <c r="BE15" s="715">
        <f t="shared" si="1"/>
        <v>0</v>
      </c>
      <c r="BF15" s="716">
        <f t="shared" si="24"/>
        <v>1154912.0775385478</v>
      </c>
      <c r="BG15" s="717">
        <f t="shared" si="25"/>
        <v>2271870.1368869049</v>
      </c>
      <c r="BH15" s="673">
        <f t="shared" si="26"/>
        <v>698183.17</v>
      </c>
      <c r="BI15" s="677">
        <f t="shared" si="27"/>
        <v>1573686.966886905</v>
      </c>
      <c r="BJ15" s="541"/>
      <c r="BK15" s="380"/>
      <c r="BL15" s="374">
        <f>ROUND(VLOOKUP($B15,Test!$A$206:$F$257,4),0)/1000</f>
        <v>192.96700000000001</v>
      </c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  <c r="CO15" s="380"/>
      <c r="CP15" s="380"/>
      <c r="CQ15" s="380"/>
      <c r="CR15" s="380"/>
      <c r="CS15" s="380"/>
      <c r="CT15" s="380"/>
      <c r="CU15" s="380"/>
      <c r="CV15" s="380"/>
      <c r="CW15" s="380"/>
      <c r="CX15" s="380"/>
      <c r="CY15" s="380"/>
      <c r="CZ15" s="380"/>
      <c r="DA15" s="380"/>
      <c r="DB15" s="380"/>
      <c r="DC15" s="380"/>
      <c r="DD15" s="380"/>
      <c r="DE15" s="380"/>
      <c r="DF15" s="380"/>
      <c r="DG15" s="380"/>
      <c r="DH15" s="380"/>
      <c r="DI15" s="380"/>
      <c r="DJ15" s="380"/>
      <c r="DK15" s="380"/>
      <c r="DL15" s="380"/>
      <c r="DM15" s="380"/>
      <c r="DN15" s="380"/>
      <c r="DO15" s="391"/>
      <c r="DP15" s="391"/>
      <c r="DQ15" s="380"/>
      <c r="DR15" s="380"/>
      <c r="DS15" s="380"/>
      <c r="DT15" s="380"/>
    </row>
    <row r="16" spans="1:124" s="383" customFormat="1" ht="33" customHeight="1">
      <c r="A16" s="388">
        <f t="shared" si="28"/>
        <v>10</v>
      </c>
      <c r="B16" s="384">
        <v>51309</v>
      </c>
      <c r="C16" s="536" t="s">
        <v>9</v>
      </c>
      <c r="D16" s="697" t="s">
        <v>260</v>
      </c>
      <c r="E16" s="672">
        <f>'[2]Banpho off'!D16</f>
        <v>62270</v>
      </c>
      <c r="F16" s="673">
        <v>68632.27</v>
      </c>
      <c r="G16" s="674">
        <f t="shared" si="2"/>
        <v>-6362.2700000000041</v>
      </c>
      <c r="H16" s="672">
        <f>'[2]Banpho off'!G16</f>
        <v>62270</v>
      </c>
      <c r="I16" s="673">
        <v>64251.24</v>
      </c>
      <c r="J16" s="674">
        <f t="shared" si="3"/>
        <v>-1981.239999999998</v>
      </c>
      <c r="K16" s="672">
        <f>'[2]Banpho off'!J16</f>
        <v>62270</v>
      </c>
      <c r="L16" s="673">
        <v>84909.36</v>
      </c>
      <c r="M16" s="773">
        <f t="shared" si="4"/>
        <v>-22639.360000000001</v>
      </c>
      <c r="N16" s="688">
        <f t="shared" si="5"/>
        <v>186810</v>
      </c>
      <c r="O16" s="689">
        <f t="shared" si="5"/>
        <v>217792.87</v>
      </c>
      <c r="P16" s="690">
        <f t="shared" si="6"/>
        <v>-30982.869999999995</v>
      </c>
      <c r="Q16" s="672">
        <f>'[2]Banpho off'!M16</f>
        <v>62270</v>
      </c>
      <c r="R16" s="673">
        <v>15535.12</v>
      </c>
      <c r="S16" s="674">
        <f t="shared" si="7"/>
        <v>46734.879999999997</v>
      </c>
      <c r="T16" s="672">
        <f>'[2]Banpho off'!P16</f>
        <v>62270</v>
      </c>
      <c r="U16" s="673"/>
      <c r="V16" s="674">
        <f t="shared" si="8"/>
        <v>62270</v>
      </c>
      <c r="W16" s="672">
        <f>'[2]Banpho off'!S16</f>
        <v>62270</v>
      </c>
      <c r="X16" s="673"/>
      <c r="Y16" s="773">
        <f t="shared" si="9"/>
        <v>62270</v>
      </c>
      <c r="Z16" s="688">
        <f t="shared" si="10"/>
        <v>186810</v>
      </c>
      <c r="AA16" s="701">
        <f t="shared" si="10"/>
        <v>15535.12</v>
      </c>
      <c r="AB16" s="690">
        <f t="shared" si="11"/>
        <v>171274.88</v>
      </c>
      <c r="AC16" s="779">
        <f t="shared" si="12"/>
        <v>373620</v>
      </c>
      <c r="AD16" s="776">
        <f t="shared" si="12"/>
        <v>233327.99</v>
      </c>
      <c r="AE16" s="777">
        <f t="shared" si="13"/>
        <v>140292.01</v>
      </c>
      <c r="AF16" s="672">
        <f>'[2]Banpho off'!Y16</f>
        <v>62270</v>
      </c>
      <c r="AG16" s="673"/>
      <c r="AH16" s="674">
        <f t="shared" si="14"/>
        <v>62270</v>
      </c>
      <c r="AI16" s="672">
        <f>'[2]Banpho off'!AB16</f>
        <v>62270</v>
      </c>
      <c r="AJ16" s="673"/>
      <c r="AK16" s="674">
        <f t="shared" si="15"/>
        <v>62270</v>
      </c>
      <c r="AL16" s="672">
        <f>'[2]Banpho off'!AE16</f>
        <v>62270</v>
      </c>
      <c r="AM16" s="673"/>
      <c r="AN16" s="674">
        <f t="shared" si="16"/>
        <v>62270</v>
      </c>
      <c r="AO16" s="688">
        <f t="shared" si="17"/>
        <v>186810</v>
      </c>
      <c r="AP16" s="689">
        <f t="shared" si="17"/>
        <v>0</v>
      </c>
      <c r="AQ16" s="690">
        <f t="shared" si="18"/>
        <v>186810</v>
      </c>
      <c r="AR16" s="672">
        <f>'[2]Banpho off'!AH16</f>
        <v>62270</v>
      </c>
      <c r="AS16" s="673"/>
      <c r="AT16" s="674">
        <f t="shared" si="19"/>
        <v>62270</v>
      </c>
      <c r="AU16" s="672">
        <f>'[2]Banpho off'!AK16</f>
        <v>62270</v>
      </c>
      <c r="AV16" s="673"/>
      <c r="AW16" s="674">
        <f t="shared" si="20"/>
        <v>62270</v>
      </c>
      <c r="AX16" s="672">
        <f>'[2]Banpho off'!AN16</f>
        <v>62270</v>
      </c>
      <c r="AY16" s="672"/>
      <c r="AZ16" s="773">
        <f t="shared" si="21"/>
        <v>62270</v>
      </c>
      <c r="BA16" s="688">
        <f t="shared" si="22"/>
        <v>186810</v>
      </c>
      <c r="BB16" s="701">
        <f t="shared" si="22"/>
        <v>0</v>
      </c>
      <c r="BC16" s="706">
        <f t="shared" si="23"/>
        <v>186810</v>
      </c>
      <c r="BD16" s="711">
        <f t="shared" si="0"/>
        <v>373620</v>
      </c>
      <c r="BE16" s="715">
        <f t="shared" si="1"/>
        <v>0</v>
      </c>
      <c r="BF16" s="716">
        <f t="shared" si="24"/>
        <v>373620</v>
      </c>
      <c r="BG16" s="717">
        <f t="shared" si="25"/>
        <v>747240</v>
      </c>
      <c r="BH16" s="673">
        <f t="shared" si="26"/>
        <v>233327.99</v>
      </c>
      <c r="BI16" s="677">
        <f t="shared" si="27"/>
        <v>513912.01</v>
      </c>
      <c r="BJ16" s="541"/>
      <c r="BK16" s="380"/>
      <c r="BL16" s="374">
        <f>ROUND(VLOOKUP($B16,Test!$A$206:$F$257,4),0)/1000</f>
        <v>46.744999999999997</v>
      </c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  <c r="CG16" s="380"/>
      <c r="CH16" s="380"/>
      <c r="CI16" s="380"/>
      <c r="CJ16" s="380"/>
      <c r="CK16" s="380"/>
      <c r="CL16" s="380"/>
      <c r="CM16" s="380"/>
      <c r="CN16" s="380"/>
      <c r="CO16" s="380"/>
      <c r="CP16" s="380"/>
      <c r="CQ16" s="380"/>
      <c r="CR16" s="380"/>
      <c r="CS16" s="380"/>
      <c r="CT16" s="380"/>
      <c r="CU16" s="380"/>
      <c r="CV16" s="380"/>
      <c r="CW16" s="380"/>
      <c r="CX16" s="380"/>
      <c r="CY16" s="380"/>
      <c r="CZ16" s="380"/>
      <c r="DA16" s="380"/>
      <c r="DB16" s="380"/>
      <c r="DC16" s="380"/>
      <c r="DD16" s="380"/>
      <c r="DE16" s="380"/>
      <c r="DF16" s="380"/>
      <c r="DG16" s="380"/>
      <c r="DH16" s="380"/>
      <c r="DI16" s="380"/>
      <c r="DJ16" s="380"/>
      <c r="DK16" s="380"/>
      <c r="DL16" s="380"/>
      <c r="DM16" s="380"/>
      <c r="DN16" s="380"/>
      <c r="DO16" s="391"/>
      <c r="DP16" s="391"/>
      <c r="DQ16" s="380"/>
      <c r="DR16" s="380"/>
      <c r="DS16" s="380"/>
      <c r="DT16" s="380"/>
    </row>
    <row r="17" spans="1:124" s="383" customFormat="1" ht="33" customHeight="1">
      <c r="A17" s="388">
        <f t="shared" si="28"/>
        <v>11</v>
      </c>
      <c r="B17" s="399">
        <v>51310</v>
      </c>
      <c r="C17" s="536" t="s">
        <v>10</v>
      </c>
      <c r="D17" s="697" t="s">
        <v>261</v>
      </c>
      <c r="E17" s="672">
        <f>'[2]Banpho off'!D17</f>
        <v>390224.61</v>
      </c>
      <c r="F17" s="673">
        <v>221841.18</v>
      </c>
      <c r="G17" s="674">
        <f t="shared" si="2"/>
        <v>168383.43</v>
      </c>
      <c r="H17" s="672">
        <f>'[2]Banpho off'!G17</f>
        <v>410356.32999999996</v>
      </c>
      <c r="I17" s="673">
        <v>257105.68</v>
      </c>
      <c r="J17" s="674">
        <f t="shared" si="3"/>
        <v>153250.64999999997</v>
      </c>
      <c r="K17" s="672">
        <f>'[2]Banpho off'!J17</f>
        <v>421731.76</v>
      </c>
      <c r="L17" s="673">
        <v>235895.15</v>
      </c>
      <c r="M17" s="773">
        <f t="shared" si="4"/>
        <v>185836.61000000002</v>
      </c>
      <c r="N17" s="688">
        <f t="shared" si="5"/>
        <v>1222312.7</v>
      </c>
      <c r="O17" s="689">
        <f t="shared" si="5"/>
        <v>714842.01</v>
      </c>
      <c r="P17" s="690">
        <f t="shared" si="6"/>
        <v>507470.68999999994</v>
      </c>
      <c r="Q17" s="672">
        <f>'[2]Banpho off'!M17</f>
        <v>410069.07000000007</v>
      </c>
      <c r="R17" s="673">
        <v>295287.17</v>
      </c>
      <c r="S17" s="674">
        <f t="shared" si="7"/>
        <v>114781.90000000008</v>
      </c>
      <c r="T17" s="672">
        <f>'[2]Banpho off'!P17</f>
        <v>411102.35</v>
      </c>
      <c r="U17" s="673"/>
      <c r="V17" s="674">
        <f t="shared" si="8"/>
        <v>411102.35</v>
      </c>
      <c r="W17" s="672">
        <f>'[2]Banpho off'!S17</f>
        <v>423177.42000000004</v>
      </c>
      <c r="X17" s="673"/>
      <c r="Y17" s="773">
        <f t="shared" si="9"/>
        <v>423177.42000000004</v>
      </c>
      <c r="Z17" s="688">
        <f t="shared" si="10"/>
        <v>1244348.8400000001</v>
      </c>
      <c r="AA17" s="701">
        <f t="shared" si="10"/>
        <v>295287.17</v>
      </c>
      <c r="AB17" s="690">
        <f t="shared" si="11"/>
        <v>949061.67000000016</v>
      </c>
      <c r="AC17" s="779">
        <f t="shared" si="12"/>
        <v>2466661.54</v>
      </c>
      <c r="AD17" s="776">
        <f t="shared" si="12"/>
        <v>1010129.1799999999</v>
      </c>
      <c r="AE17" s="777">
        <f t="shared" si="13"/>
        <v>1456532.36</v>
      </c>
      <c r="AF17" s="672">
        <f>'[2]Banpho off'!Y17</f>
        <v>412227.35</v>
      </c>
      <c r="AG17" s="673"/>
      <c r="AH17" s="674">
        <f t="shared" si="14"/>
        <v>412227.35</v>
      </c>
      <c r="AI17" s="672">
        <f>'[2]Banpho off'!AB17</f>
        <v>412227.35</v>
      </c>
      <c r="AJ17" s="673"/>
      <c r="AK17" s="674">
        <f t="shared" si="15"/>
        <v>412227.35</v>
      </c>
      <c r="AL17" s="672">
        <f>'[2]Banpho off'!AE17</f>
        <v>425434.29999999993</v>
      </c>
      <c r="AM17" s="673"/>
      <c r="AN17" s="674">
        <f t="shared" si="16"/>
        <v>425434.29999999993</v>
      </c>
      <c r="AO17" s="688">
        <f t="shared" si="17"/>
        <v>1249889</v>
      </c>
      <c r="AP17" s="689">
        <f t="shared" si="17"/>
        <v>0</v>
      </c>
      <c r="AQ17" s="690">
        <f t="shared" si="18"/>
        <v>1249889</v>
      </c>
      <c r="AR17" s="672">
        <f>'[2]Banpho off'!AH17</f>
        <v>414696.73</v>
      </c>
      <c r="AS17" s="673"/>
      <c r="AT17" s="674">
        <f t="shared" si="19"/>
        <v>414696.73</v>
      </c>
      <c r="AU17" s="672">
        <f>'[2]Banpho off'!AK17</f>
        <v>414353.87</v>
      </c>
      <c r="AV17" s="673"/>
      <c r="AW17" s="674">
        <f t="shared" si="20"/>
        <v>414353.87</v>
      </c>
      <c r="AX17" s="672">
        <f>'[2]Banpho off'!AN17</f>
        <v>424534.25999999989</v>
      </c>
      <c r="AY17" s="672"/>
      <c r="AZ17" s="773">
        <f t="shared" si="21"/>
        <v>424534.25999999989</v>
      </c>
      <c r="BA17" s="688">
        <f t="shared" si="22"/>
        <v>1253584.8599999999</v>
      </c>
      <c r="BB17" s="701">
        <f t="shared" si="22"/>
        <v>0</v>
      </c>
      <c r="BC17" s="706">
        <f t="shared" si="23"/>
        <v>1253584.8599999999</v>
      </c>
      <c r="BD17" s="711">
        <f t="shared" si="0"/>
        <v>2503473.86</v>
      </c>
      <c r="BE17" s="715">
        <f t="shared" si="1"/>
        <v>0</v>
      </c>
      <c r="BF17" s="716">
        <f t="shared" si="24"/>
        <v>2503473.86</v>
      </c>
      <c r="BG17" s="717">
        <f t="shared" si="25"/>
        <v>4970135.4000000004</v>
      </c>
      <c r="BH17" s="673">
        <f t="shared" si="26"/>
        <v>1010129.1799999999</v>
      </c>
      <c r="BI17" s="677">
        <f t="shared" si="27"/>
        <v>3960006.2200000007</v>
      </c>
      <c r="BJ17" s="541"/>
      <c r="BK17" s="380"/>
      <c r="BL17" s="374">
        <f>ROUND(VLOOKUP($B17,Test!$A$206:$F$257,4),0)/1000</f>
        <v>312.714</v>
      </c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  <c r="CG17" s="380"/>
      <c r="CH17" s="380"/>
      <c r="CI17" s="380"/>
      <c r="CJ17" s="380"/>
      <c r="CK17" s="380"/>
      <c r="CL17" s="380"/>
      <c r="CM17" s="380"/>
      <c r="CN17" s="380"/>
      <c r="CO17" s="380"/>
      <c r="CP17" s="380"/>
      <c r="CQ17" s="380"/>
      <c r="CR17" s="380"/>
      <c r="CS17" s="380"/>
      <c r="CT17" s="380"/>
      <c r="CU17" s="380"/>
      <c r="CV17" s="380"/>
      <c r="CW17" s="380"/>
      <c r="CX17" s="380"/>
      <c r="CY17" s="380"/>
      <c r="CZ17" s="380"/>
      <c r="DA17" s="380"/>
      <c r="DB17" s="380"/>
      <c r="DC17" s="380"/>
      <c r="DD17" s="380"/>
      <c r="DE17" s="380"/>
      <c r="DF17" s="380"/>
      <c r="DG17" s="380"/>
      <c r="DH17" s="380"/>
      <c r="DI17" s="380"/>
      <c r="DJ17" s="380"/>
      <c r="DK17" s="380"/>
      <c r="DL17" s="380"/>
      <c r="DM17" s="380"/>
      <c r="DN17" s="380"/>
      <c r="DO17" s="391"/>
      <c r="DP17" s="391"/>
      <c r="DQ17" s="380"/>
      <c r="DR17" s="380"/>
      <c r="DS17" s="380"/>
      <c r="DT17" s="380"/>
    </row>
    <row r="18" spans="1:124" s="383" customFormat="1" ht="33" customHeight="1">
      <c r="A18" s="388">
        <f t="shared" si="28"/>
        <v>12</v>
      </c>
      <c r="B18" s="384">
        <v>51311</v>
      </c>
      <c r="C18" s="536" t="s">
        <v>41</v>
      </c>
      <c r="D18" s="697" t="s">
        <v>262</v>
      </c>
      <c r="E18" s="672">
        <f>'[2]Banpho off'!D18</f>
        <v>0</v>
      </c>
      <c r="F18" s="673"/>
      <c r="G18" s="674">
        <f t="shared" si="2"/>
        <v>0</v>
      </c>
      <c r="H18" s="672">
        <f>'[2]Banpho off'!G18</f>
        <v>0</v>
      </c>
      <c r="I18" s="673"/>
      <c r="J18" s="674">
        <f t="shared" si="3"/>
        <v>0</v>
      </c>
      <c r="K18" s="672">
        <f>'[2]Banpho off'!J18</f>
        <v>0</v>
      </c>
      <c r="L18" s="673"/>
      <c r="M18" s="773">
        <f t="shared" si="4"/>
        <v>0</v>
      </c>
      <c r="N18" s="688">
        <f t="shared" si="5"/>
        <v>0</v>
      </c>
      <c r="O18" s="689">
        <f t="shared" si="5"/>
        <v>0</v>
      </c>
      <c r="P18" s="690">
        <f t="shared" si="6"/>
        <v>0</v>
      </c>
      <c r="Q18" s="672">
        <f>'[2]Banpho off'!M18</f>
        <v>0</v>
      </c>
      <c r="R18" s="673"/>
      <c r="S18" s="674">
        <f t="shared" si="7"/>
        <v>0</v>
      </c>
      <c r="T18" s="672">
        <f>'[2]Banpho off'!P18</f>
        <v>0</v>
      </c>
      <c r="U18" s="673"/>
      <c r="V18" s="674">
        <f t="shared" si="8"/>
        <v>0</v>
      </c>
      <c r="W18" s="672">
        <f>'[2]Banpho off'!S18</f>
        <v>0</v>
      </c>
      <c r="X18" s="673"/>
      <c r="Y18" s="773">
        <f t="shared" si="9"/>
        <v>0</v>
      </c>
      <c r="Z18" s="688">
        <f t="shared" si="10"/>
        <v>0</v>
      </c>
      <c r="AA18" s="701">
        <f t="shared" si="10"/>
        <v>0</v>
      </c>
      <c r="AB18" s="690">
        <f t="shared" si="11"/>
        <v>0</v>
      </c>
      <c r="AC18" s="779">
        <f t="shared" si="12"/>
        <v>0</v>
      </c>
      <c r="AD18" s="776">
        <f t="shared" si="12"/>
        <v>0</v>
      </c>
      <c r="AE18" s="777">
        <f t="shared" si="13"/>
        <v>0</v>
      </c>
      <c r="AF18" s="672">
        <f>'[2]Banpho off'!Y18</f>
        <v>0</v>
      </c>
      <c r="AG18" s="673"/>
      <c r="AH18" s="674">
        <f t="shared" si="14"/>
        <v>0</v>
      </c>
      <c r="AI18" s="672">
        <f>'[2]Banpho off'!AB18</f>
        <v>0</v>
      </c>
      <c r="AJ18" s="673"/>
      <c r="AK18" s="674">
        <f t="shared" si="15"/>
        <v>0</v>
      </c>
      <c r="AL18" s="672">
        <f>'[2]Banpho off'!AE18</f>
        <v>0</v>
      </c>
      <c r="AM18" s="673"/>
      <c r="AN18" s="674">
        <f t="shared" si="16"/>
        <v>0</v>
      </c>
      <c r="AO18" s="688">
        <f t="shared" si="17"/>
        <v>0</v>
      </c>
      <c r="AP18" s="689">
        <f t="shared" si="17"/>
        <v>0</v>
      </c>
      <c r="AQ18" s="690">
        <f t="shared" si="18"/>
        <v>0</v>
      </c>
      <c r="AR18" s="672">
        <f>'[2]Banpho off'!AH18</f>
        <v>0</v>
      </c>
      <c r="AS18" s="673"/>
      <c r="AT18" s="674">
        <f t="shared" si="19"/>
        <v>0</v>
      </c>
      <c r="AU18" s="672">
        <f>'[2]Banpho off'!AK18</f>
        <v>0</v>
      </c>
      <c r="AV18" s="673"/>
      <c r="AW18" s="674">
        <f t="shared" si="20"/>
        <v>0</v>
      </c>
      <c r="AX18" s="672">
        <f>'[2]Banpho off'!AN18</f>
        <v>0</v>
      </c>
      <c r="AY18" s="672"/>
      <c r="AZ18" s="773">
        <f t="shared" si="21"/>
        <v>0</v>
      </c>
      <c r="BA18" s="688">
        <f t="shared" si="22"/>
        <v>0</v>
      </c>
      <c r="BB18" s="701">
        <f t="shared" si="22"/>
        <v>0</v>
      </c>
      <c r="BC18" s="706">
        <f t="shared" si="23"/>
        <v>0</v>
      </c>
      <c r="BD18" s="711">
        <f t="shared" si="0"/>
        <v>0</v>
      </c>
      <c r="BE18" s="715">
        <f t="shared" si="1"/>
        <v>0</v>
      </c>
      <c r="BF18" s="716">
        <f t="shared" si="24"/>
        <v>0</v>
      </c>
      <c r="BG18" s="717">
        <f t="shared" si="25"/>
        <v>0</v>
      </c>
      <c r="BH18" s="673">
        <f t="shared" si="26"/>
        <v>0</v>
      </c>
      <c r="BI18" s="677">
        <f t="shared" si="27"/>
        <v>0</v>
      </c>
      <c r="BJ18" s="541"/>
      <c r="BK18" s="380"/>
      <c r="BL18" s="374">
        <f>ROUND(VLOOKUP($B18,Test!$A$206:$F$257,4),0)/1000</f>
        <v>0</v>
      </c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  <c r="CG18" s="380"/>
      <c r="CH18" s="380"/>
      <c r="CI18" s="380"/>
      <c r="CJ18" s="380"/>
      <c r="CK18" s="380"/>
      <c r="CL18" s="380"/>
      <c r="CM18" s="380"/>
      <c r="CN18" s="380"/>
      <c r="CO18" s="380"/>
      <c r="CP18" s="380"/>
      <c r="CQ18" s="380"/>
      <c r="CR18" s="380"/>
      <c r="CS18" s="380"/>
      <c r="CT18" s="380"/>
      <c r="CU18" s="380"/>
      <c r="CV18" s="380"/>
      <c r="CW18" s="380"/>
      <c r="CX18" s="380"/>
      <c r="CY18" s="380"/>
      <c r="CZ18" s="380"/>
      <c r="DA18" s="380"/>
      <c r="DB18" s="380"/>
      <c r="DC18" s="380"/>
      <c r="DD18" s="380"/>
      <c r="DE18" s="380"/>
      <c r="DF18" s="380"/>
      <c r="DG18" s="380"/>
      <c r="DH18" s="380"/>
      <c r="DI18" s="380"/>
      <c r="DJ18" s="380"/>
      <c r="DK18" s="380"/>
      <c r="DL18" s="380"/>
      <c r="DM18" s="380"/>
      <c r="DN18" s="380"/>
      <c r="DO18" s="391"/>
      <c r="DP18" s="391"/>
      <c r="DQ18" s="380"/>
      <c r="DR18" s="380"/>
      <c r="DS18" s="380"/>
      <c r="DT18" s="380"/>
    </row>
    <row r="19" spans="1:124" s="383" customFormat="1" ht="33" customHeight="1">
      <c r="A19" s="388">
        <f t="shared" si="28"/>
        <v>13</v>
      </c>
      <c r="B19" s="384">
        <v>51312</v>
      </c>
      <c r="C19" s="536" t="s">
        <v>62</v>
      </c>
      <c r="D19" s="698" t="s">
        <v>263</v>
      </c>
      <c r="E19" s="672">
        <f>'[2]Banpho off'!D19</f>
        <v>0</v>
      </c>
      <c r="F19" s="673"/>
      <c r="G19" s="674">
        <f t="shared" si="2"/>
        <v>0</v>
      </c>
      <c r="H19" s="672">
        <f>'[2]Banpho off'!G19</f>
        <v>0</v>
      </c>
      <c r="I19" s="673"/>
      <c r="J19" s="674">
        <f t="shared" si="3"/>
        <v>0</v>
      </c>
      <c r="K19" s="672">
        <f>'[2]Banpho off'!J19</f>
        <v>0</v>
      </c>
      <c r="L19" s="673"/>
      <c r="M19" s="773">
        <f t="shared" si="4"/>
        <v>0</v>
      </c>
      <c r="N19" s="688">
        <f t="shared" si="5"/>
        <v>0</v>
      </c>
      <c r="O19" s="689">
        <f t="shared" si="5"/>
        <v>0</v>
      </c>
      <c r="P19" s="690">
        <f t="shared" si="6"/>
        <v>0</v>
      </c>
      <c r="Q19" s="672">
        <f>'[2]Banpho off'!M19</f>
        <v>0</v>
      </c>
      <c r="R19" s="673"/>
      <c r="S19" s="674">
        <f t="shared" si="7"/>
        <v>0</v>
      </c>
      <c r="T19" s="672">
        <f>'[2]Banpho off'!P19</f>
        <v>0</v>
      </c>
      <c r="U19" s="673"/>
      <c r="V19" s="674">
        <f t="shared" si="8"/>
        <v>0</v>
      </c>
      <c r="W19" s="672">
        <f>'[2]Banpho off'!S19</f>
        <v>0</v>
      </c>
      <c r="X19" s="673"/>
      <c r="Y19" s="773">
        <f t="shared" si="9"/>
        <v>0</v>
      </c>
      <c r="Z19" s="688">
        <f t="shared" si="10"/>
        <v>0</v>
      </c>
      <c r="AA19" s="701">
        <f t="shared" si="10"/>
        <v>0</v>
      </c>
      <c r="AB19" s="690">
        <f t="shared" si="11"/>
        <v>0</v>
      </c>
      <c r="AC19" s="779">
        <f t="shared" si="12"/>
        <v>0</v>
      </c>
      <c r="AD19" s="776">
        <f t="shared" si="12"/>
        <v>0</v>
      </c>
      <c r="AE19" s="777">
        <f t="shared" si="13"/>
        <v>0</v>
      </c>
      <c r="AF19" s="672">
        <f>'[2]Banpho off'!Y19</f>
        <v>0</v>
      </c>
      <c r="AG19" s="673"/>
      <c r="AH19" s="674">
        <f t="shared" si="14"/>
        <v>0</v>
      </c>
      <c r="AI19" s="672">
        <f>'[2]Banpho off'!AB19</f>
        <v>0</v>
      </c>
      <c r="AJ19" s="673"/>
      <c r="AK19" s="674">
        <f t="shared" si="15"/>
        <v>0</v>
      </c>
      <c r="AL19" s="672">
        <f>'[2]Banpho off'!AE19</f>
        <v>0</v>
      </c>
      <c r="AM19" s="673"/>
      <c r="AN19" s="674">
        <f t="shared" si="16"/>
        <v>0</v>
      </c>
      <c r="AO19" s="688">
        <f t="shared" si="17"/>
        <v>0</v>
      </c>
      <c r="AP19" s="689">
        <f t="shared" si="17"/>
        <v>0</v>
      </c>
      <c r="AQ19" s="690">
        <f t="shared" si="18"/>
        <v>0</v>
      </c>
      <c r="AR19" s="672">
        <f>'[2]Banpho off'!AH19</f>
        <v>0</v>
      </c>
      <c r="AS19" s="673"/>
      <c r="AT19" s="674">
        <f t="shared" si="19"/>
        <v>0</v>
      </c>
      <c r="AU19" s="672">
        <f>'[2]Banpho off'!AK19</f>
        <v>0</v>
      </c>
      <c r="AV19" s="673"/>
      <c r="AW19" s="674">
        <f t="shared" si="20"/>
        <v>0</v>
      </c>
      <c r="AX19" s="672">
        <f>'[2]Banpho off'!AN19</f>
        <v>0</v>
      </c>
      <c r="AY19" s="672"/>
      <c r="AZ19" s="773">
        <f t="shared" si="21"/>
        <v>0</v>
      </c>
      <c r="BA19" s="688">
        <f t="shared" si="22"/>
        <v>0</v>
      </c>
      <c r="BB19" s="701">
        <f t="shared" si="22"/>
        <v>0</v>
      </c>
      <c r="BC19" s="706">
        <f t="shared" si="23"/>
        <v>0</v>
      </c>
      <c r="BD19" s="711">
        <f t="shared" si="0"/>
        <v>0</v>
      </c>
      <c r="BE19" s="715">
        <f t="shared" si="1"/>
        <v>0</v>
      </c>
      <c r="BF19" s="716">
        <f t="shared" si="24"/>
        <v>0</v>
      </c>
      <c r="BG19" s="717">
        <f t="shared" si="25"/>
        <v>0</v>
      </c>
      <c r="BH19" s="673">
        <f t="shared" si="26"/>
        <v>0</v>
      </c>
      <c r="BI19" s="677">
        <f t="shared" si="27"/>
        <v>0</v>
      </c>
      <c r="BJ19" s="541"/>
      <c r="BK19" s="380"/>
      <c r="BL19" s="374">
        <f>ROUND(VLOOKUP($B19,Test!$A$206:$F$257,4),0)/1000</f>
        <v>0</v>
      </c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  <c r="CG19" s="380"/>
      <c r="CH19" s="380"/>
      <c r="CI19" s="380"/>
      <c r="CJ19" s="380"/>
      <c r="CK19" s="380"/>
      <c r="CL19" s="380"/>
      <c r="CM19" s="380"/>
      <c r="CN19" s="380"/>
      <c r="CO19" s="380"/>
      <c r="CP19" s="380"/>
      <c r="CQ19" s="380"/>
      <c r="CR19" s="380"/>
      <c r="CS19" s="380"/>
      <c r="CT19" s="380"/>
      <c r="CU19" s="380"/>
      <c r="CV19" s="380"/>
      <c r="CW19" s="380"/>
      <c r="CX19" s="380"/>
      <c r="CY19" s="380"/>
      <c r="CZ19" s="380"/>
      <c r="DA19" s="380"/>
      <c r="DB19" s="380"/>
      <c r="DC19" s="380"/>
      <c r="DD19" s="380"/>
      <c r="DE19" s="380"/>
      <c r="DF19" s="380"/>
      <c r="DG19" s="380"/>
      <c r="DH19" s="380"/>
      <c r="DI19" s="380"/>
      <c r="DJ19" s="380"/>
      <c r="DK19" s="380"/>
      <c r="DL19" s="380"/>
      <c r="DM19" s="380"/>
      <c r="DN19" s="380"/>
      <c r="DO19" s="391"/>
      <c r="DP19" s="391"/>
      <c r="DQ19" s="380"/>
      <c r="DR19" s="380"/>
      <c r="DS19" s="380"/>
      <c r="DT19" s="380"/>
    </row>
    <row r="20" spans="1:124" s="383" customFormat="1" ht="33" customHeight="1">
      <c r="A20" s="388">
        <f t="shared" si="28"/>
        <v>14</v>
      </c>
      <c r="B20" s="384">
        <v>51313</v>
      </c>
      <c r="C20" s="536" t="s">
        <v>11</v>
      </c>
      <c r="D20" s="698" t="s">
        <v>264</v>
      </c>
      <c r="E20" s="672">
        <f>'[2]Banpho off'!D20</f>
        <v>0</v>
      </c>
      <c r="F20" s="673"/>
      <c r="G20" s="674">
        <f t="shared" si="2"/>
        <v>0</v>
      </c>
      <c r="H20" s="672">
        <f>'[2]Banpho off'!G20</f>
        <v>0</v>
      </c>
      <c r="I20" s="673"/>
      <c r="J20" s="674">
        <f t="shared" si="3"/>
        <v>0</v>
      </c>
      <c r="K20" s="672">
        <f>'[2]Banpho off'!J20</f>
        <v>0</v>
      </c>
      <c r="L20" s="673"/>
      <c r="M20" s="773">
        <f t="shared" si="4"/>
        <v>0</v>
      </c>
      <c r="N20" s="688">
        <f t="shared" si="5"/>
        <v>0</v>
      </c>
      <c r="O20" s="689">
        <f t="shared" si="5"/>
        <v>0</v>
      </c>
      <c r="P20" s="690">
        <f t="shared" si="6"/>
        <v>0</v>
      </c>
      <c r="Q20" s="672">
        <f>'[2]Banpho off'!M20</f>
        <v>0</v>
      </c>
      <c r="R20" s="673"/>
      <c r="S20" s="674">
        <f t="shared" si="7"/>
        <v>0</v>
      </c>
      <c r="T20" s="672">
        <f>'[2]Banpho off'!P20</f>
        <v>0</v>
      </c>
      <c r="U20" s="673"/>
      <c r="V20" s="674">
        <f t="shared" si="8"/>
        <v>0</v>
      </c>
      <c r="W20" s="672">
        <f>'[2]Banpho off'!S20</f>
        <v>0</v>
      </c>
      <c r="X20" s="673"/>
      <c r="Y20" s="773">
        <f t="shared" si="9"/>
        <v>0</v>
      </c>
      <c r="Z20" s="688">
        <f t="shared" si="10"/>
        <v>0</v>
      </c>
      <c r="AA20" s="701">
        <f t="shared" si="10"/>
        <v>0</v>
      </c>
      <c r="AB20" s="690">
        <f t="shared" si="11"/>
        <v>0</v>
      </c>
      <c r="AC20" s="779">
        <f t="shared" si="12"/>
        <v>0</v>
      </c>
      <c r="AD20" s="776">
        <f t="shared" si="12"/>
        <v>0</v>
      </c>
      <c r="AE20" s="777">
        <f t="shared" si="13"/>
        <v>0</v>
      </c>
      <c r="AF20" s="672">
        <f>'[2]Banpho off'!Y20</f>
        <v>0</v>
      </c>
      <c r="AG20" s="673"/>
      <c r="AH20" s="674">
        <f t="shared" si="14"/>
        <v>0</v>
      </c>
      <c r="AI20" s="672">
        <f>'[2]Banpho off'!AB20</f>
        <v>0</v>
      </c>
      <c r="AJ20" s="673"/>
      <c r="AK20" s="674">
        <f t="shared" si="15"/>
        <v>0</v>
      </c>
      <c r="AL20" s="672">
        <f>'[2]Banpho off'!AE20</f>
        <v>0</v>
      </c>
      <c r="AM20" s="673"/>
      <c r="AN20" s="674">
        <f t="shared" si="16"/>
        <v>0</v>
      </c>
      <c r="AO20" s="688">
        <f t="shared" si="17"/>
        <v>0</v>
      </c>
      <c r="AP20" s="689">
        <f t="shared" si="17"/>
        <v>0</v>
      </c>
      <c r="AQ20" s="690">
        <f t="shared" si="18"/>
        <v>0</v>
      </c>
      <c r="AR20" s="672">
        <f>'[2]Banpho off'!AH20</f>
        <v>0</v>
      </c>
      <c r="AS20" s="673"/>
      <c r="AT20" s="674">
        <f t="shared" si="19"/>
        <v>0</v>
      </c>
      <c r="AU20" s="672">
        <f>'[2]Banpho off'!AK20</f>
        <v>0</v>
      </c>
      <c r="AV20" s="673"/>
      <c r="AW20" s="674">
        <f t="shared" si="20"/>
        <v>0</v>
      </c>
      <c r="AX20" s="672">
        <f>'[2]Banpho off'!AN20</f>
        <v>0</v>
      </c>
      <c r="AY20" s="672"/>
      <c r="AZ20" s="773">
        <f t="shared" si="21"/>
        <v>0</v>
      </c>
      <c r="BA20" s="688">
        <f t="shared" si="22"/>
        <v>0</v>
      </c>
      <c r="BB20" s="701">
        <f t="shared" si="22"/>
        <v>0</v>
      </c>
      <c r="BC20" s="706">
        <f t="shared" si="23"/>
        <v>0</v>
      </c>
      <c r="BD20" s="711">
        <f t="shared" si="0"/>
        <v>0</v>
      </c>
      <c r="BE20" s="715">
        <f t="shared" si="1"/>
        <v>0</v>
      </c>
      <c r="BF20" s="716">
        <f t="shared" si="24"/>
        <v>0</v>
      </c>
      <c r="BG20" s="717">
        <f t="shared" si="25"/>
        <v>0</v>
      </c>
      <c r="BH20" s="673">
        <f t="shared" si="26"/>
        <v>0</v>
      </c>
      <c r="BI20" s="677">
        <f t="shared" si="27"/>
        <v>0</v>
      </c>
      <c r="BJ20" s="541"/>
      <c r="BK20" s="380"/>
      <c r="BL20" s="374">
        <f>ROUND(VLOOKUP($B20,Test!$A$206:$F$257,4),0)/1000</f>
        <v>0</v>
      </c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  <c r="CG20" s="380"/>
      <c r="CH20" s="380"/>
      <c r="CI20" s="380"/>
      <c r="CJ20" s="380"/>
      <c r="CK20" s="380"/>
      <c r="CL20" s="380"/>
      <c r="CM20" s="380"/>
      <c r="CN20" s="380"/>
      <c r="CO20" s="380"/>
      <c r="CP20" s="380"/>
      <c r="CQ20" s="380"/>
      <c r="CR20" s="380"/>
      <c r="CS20" s="380"/>
      <c r="CT20" s="380"/>
      <c r="CU20" s="380"/>
      <c r="CV20" s="380"/>
      <c r="CW20" s="380"/>
      <c r="CX20" s="380"/>
      <c r="CY20" s="380"/>
      <c r="CZ20" s="380"/>
      <c r="DA20" s="380"/>
      <c r="DB20" s="380"/>
      <c r="DC20" s="380"/>
      <c r="DD20" s="380"/>
      <c r="DE20" s="380"/>
      <c r="DF20" s="380"/>
      <c r="DG20" s="380"/>
      <c r="DH20" s="380"/>
      <c r="DI20" s="380"/>
      <c r="DJ20" s="380"/>
      <c r="DK20" s="380"/>
      <c r="DL20" s="380"/>
      <c r="DM20" s="380"/>
      <c r="DN20" s="380"/>
      <c r="DO20" s="391"/>
      <c r="DP20" s="391"/>
      <c r="DQ20" s="380"/>
      <c r="DR20" s="380"/>
      <c r="DS20" s="380"/>
      <c r="DT20" s="380"/>
    </row>
    <row r="21" spans="1:124" s="383" customFormat="1" ht="33" customHeight="1">
      <c r="A21" s="388">
        <f t="shared" si="28"/>
        <v>15</v>
      </c>
      <c r="B21" s="384">
        <v>51314</v>
      </c>
      <c r="C21" s="536" t="s">
        <v>12</v>
      </c>
      <c r="D21" s="698" t="s">
        <v>265</v>
      </c>
      <c r="E21" s="672">
        <f>'[2]Banpho off'!D21</f>
        <v>0</v>
      </c>
      <c r="F21" s="673"/>
      <c r="G21" s="674">
        <f t="shared" si="2"/>
        <v>0</v>
      </c>
      <c r="H21" s="672">
        <f>'[2]Banpho off'!G21</f>
        <v>0</v>
      </c>
      <c r="I21" s="673"/>
      <c r="J21" s="674">
        <f t="shared" si="3"/>
        <v>0</v>
      </c>
      <c r="K21" s="672">
        <f>'[2]Banpho off'!J21</f>
        <v>0</v>
      </c>
      <c r="L21" s="673"/>
      <c r="M21" s="773">
        <f t="shared" si="4"/>
        <v>0</v>
      </c>
      <c r="N21" s="688">
        <f t="shared" si="5"/>
        <v>0</v>
      </c>
      <c r="O21" s="689">
        <f t="shared" si="5"/>
        <v>0</v>
      </c>
      <c r="P21" s="690">
        <f t="shared" si="6"/>
        <v>0</v>
      </c>
      <c r="Q21" s="672">
        <f>'[2]Banpho off'!M21</f>
        <v>0</v>
      </c>
      <c r="R21" s="673"/>
      <c r="S21" s="674">
        <f t="shared" si="7"/>
        <v>0</v>
      </c>
      <c r="T21" s="672">
        <f>'[2]Banpho off'!P21</f>
        <v>0</v>
      </c>
      <c r="U21" s="673"/>
      <c r="V21" s="674">
        <f t="shared" si="8"/>
        <v>0</v>
      </c>
      <c r="W21" s="672">
        <f>'[2]Banpho off'!S21</f>
        <v>0</v>
      </c>
      <c r="X21" s="673"/>
      <c r="Y21" s="773">
        <f t="shared" si="9"/>
        <v>0</v>
      </c>
      <c r="Z21" s="688">
        <f t="shared" si="10"/>
        <v>0</v>
      </c>
      <c r="AA21" s="701">
        <f t="shared" si="10"/>
        <v>0</v>
      </c>
      <c r="AB21" s="690">
        <f t="shared" si="11"/>
        <v>0</v>
      </c>
      <c r="AC21" s="779">
        <f t="shared" si="12"/>
        <v>0</v>
      </c>
      <c r="AD21" s="776">
        <f t="shared" si="12"/>
        <v>0</v>
      </c>
      <c r="AE21" s="777">
        <f t="shared" si="13"/>
        <v>0</v>
      </c>
      <c r="AF21" s="672">
        <f>'[2]Banpho off'!Y21</f>
        <v>0</v>
      </c>
      <c r="AG21" s="673"/>
      <c r="AH21" s="674">
        <f t="shared" si="14"/>
        <v>0</v>
      </c>
      <c r="AI21" s="672">
        <f>'[2]Banpho off'!AB21</f>
        <v>0</v>
      </c>
      <c r="AJ21" s="673"/>
      <c r="AK21" s="674">
        <f t="shared" si="15"/>
        <v>0</v>
      </c>
      <c r="AL21" s="672">
        <f>'[2]Banpho off'!AE21</f>
        <v>0</v>
      </c>
      <c r="AM21" s="673"/>
      <c r="AN21" s="674">
        <f t="shared" si="16"/>
        <v>0</v>
      </c>
      <c r="AO21" s="688">
        <f t="shared" si="17"/>
        <v>0</v>
      </c>
      <c r="AP21" s="689">
        <f t="shared" si="17"/>
        <v>0</v>
      </c>
      <c r="AQ21" s="690">
        <f t="shared" si="18"/>
        <v>0</v>
      </c>
      <c r="AR21" s="672">
        <f>'[2]Banpho off'!AH21</f>
        <v>0</v>
      </c>
      <c r="AS21" s="673"/>
      <c r="AT21" s="674">
        <f t="shared" si="19"/>
        <v>0</v>
      </c>
      <c r="AU21" s="672">
        <f>'[2]Banpho off'!AK21</f>
        <v>0</v>
      </c>
      <c r="AV21" s="673"/>
      <c r="AW21" s="674">
        <f t="shared" si="20"/>
        <v>0</v>
      </c>
      <c r="AX21" s="672">
        <f>'[2]Banpho off'!AN21</f>
        <v>0</v>
      </c>
      <c r="AY21" s="672"/>
      <c r="AZ21" s="773">
        <f t="shared" si="21"/>
        <v>0</v>
      </c>
      <c r="BA21" s="688">
        <f t="shared" si="22"/>
        <v>0</v>
      </c>
      <c r="BB21" s="701">
        <f t="shared" si="22"/>
        <v>0</v>
      </c>
      <c r="BC21" s="706">
        <f t="shared" si="23"/>
        <v>0</v>
      </c>
      <c r="BD21" s="711">
        <f t="shared" si="0"/>
        <v>0</v>
      </c>
      <c r="BE21" s="715">
        <f t="shared" si="1"/>
        <v>0</v>
      </c>
      <c r="BF21" s="716">
        <f t="shared" si="24"/>
        <v>0</v>
      </c>
      <c r="BG21" s="717">
        <f t="shared" si="25"/>
        <v>0</v>
      </c>
      <c r="BH21" s="673">
        <f t="shared" si="26"/>
        <v>0</v>
      </c>
      <c r="BI21" s="677">
        <f t="shared" si="27"/>
        <v>0</v>
      </c>
      <c r="BJ21" s="541"/>
      <c r="BK21" s="380"/>
      <c r="BL21" s="374">
        <f>ROUND(VLOOKUP($B21,Test!$A$206:$F$257,4),0)/1000</f>
        <v>0</v>
      </c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  <c r="CG21" s="380"/>
      <c r="CH21" s="380"/>
      <c r="CI21" s="380"/>
      <c r="CJ21" s="380"/>
      <c r="CK21" s="380"/>
      <c r="CL21" s="380"/>
      <c r="CM21" s="380"/>
      <c r="CN21" s="380"/>
      <c r="CO21" s="380"/>
      <c r="CP21" s="380"/>
      <c r="CQ21" s="380"/>
      <c r="CR21" s="380"/>
      <c r="CS21" s="380"/>
      <c r="CT21" s="380"/>
      <c r="CU21" s="380"/>
      <c r="CV21" s="380"/>
      <c r="CW21" s="380"/>
      <c r="CX21" s="380"/>
      <c r="CY21" s="380"/>
      <c r="CZ21" s="380"/>
      <c r="DA21" s="380"/>
      <c r="DB21" s="380"/>
      <c r="DC21" s="380"/>
      <c r="DD21" s="380"/>
      <c r="DE21" s="380"/>
      <c r="DF21" s="380"/>
      <c r="DG21" s="380"/>
      <c r="DH21" s="380"/>
      <c r="DI21" s="380"/>
      <c r="DJ21" s="380"/>
      <c r="DK21" s="380"/>
      <c r="DL21" s="380"/>
      <c r="DM21" s="380"/>
      <c r="DN21" s="380"/>
      <c r="DO21" s="391"/>
      <c r="DP21" s="391"/>
      <c r="DQ21" s="380"/>
      <c r="DR21" s="380"/>
      <c r="DS21" s="380"/>
      <c r="DT21" s="380"/>
    </row>
    <row r="22" spans="1:124" s="383" customFormat="1" ht="33" customHeight="1">
      <c r="A22" s="388">
        <f t="shared" si="28"/>
        <v>16</v>
      </c>
      <c r="B22" s="399">
        <v>51315</v>
      </c>
      <c r="C22" s="536" t="s">
        <v>59</v>
      </c>
      <c r="D22" s="698" t="s">
        <v>266</v>
      </c>
      <c r="E22" s="672">
        <f>'[2]Banpho off'!D22</f>
        <v>62075.679999999993</v>
      </c>
      <c r="F22" s="673">
        <v>76283.44</v>
      </c>
      <c r="G22" s="674">
        <f t="shared" si="2"/>
        <v>-14207.760000000009</v>
      </c>
      <c r="H22" s="672">
        <f>'[2]Banpho off'!G22</f>
        <v>58952.30000000001</v>
      </c>
      <c r="I22" s="673">
        <v>69578.92</v>
      </c>
      <c r="J22" s="674">
        <f t="shared" si="3"/>
        <v>-10626.619999999988</v>
      </c>
      <c r="K22" s="672">
        <f>'[2]Banpho off'!J22</f>
        <v>67757.720000000016</v>
      </c>
      <c r="L22" s="673">
        <v>74660.800000000003</v>
      </c>
      <c r="M22" s="773">
        <f t="shared" si="4"/>
        <v>-6903.0799999999872</v>
      </c>
      <c r="N22" s="688">
        <f t="shared" si="5"/>
        <v>188785.7</v>
      </c>
      <c r="O22" s="689">
        <f t="shared" si="5"/>
        <v>220523.15999999997</v>
      </c>
      <c r="P22" s="690">
        <f t="shared" si="6"/>
        <v>-31737.459999999963</v>
      </c>
      <c r="Q22" s="672">
        <f>'[2]Banpho off'!M22</f>
        <v>69133.13</v>
      </c>
      <c r="R22" s="673">
        <v>70013.09</v>
      </c>
      <c r="S22" s="674">
        <f t="shared" si="7"/>
        <v>-879.95999999999185</v>
      </c>
      <c r="T22" s="672">
        <f>'[2]Banpho off'!P22</f>
        <v>70032.859999999986</v>
      </c>
      <c r="U22" s="673"/>
      <c r="V22" s="674">
        <f t="shared" si="8"/>
        <v>70032.859999999986</v>
      </c>
      <c r="W22" s="672">
        <f>'[2]Banpho off'!S22</f>
        <v>72672.430000000008</v>
      </c>
      <c r="X22" s="673"/>
      <c r="Y22" s="773">
        <f t="shared" si="9"/>
        <v>72672.430000000008</v>
      </c>
      <c r="Z22" s="688">
        <f t="shared" si="10"/>
        <v>211838.41999999998</v>
      </c>
      <c r="AA22" s="701">
        <f t="shared" si="10"/>
        <v>70013.09</v>
      </c>
      <c r="AB22" s="690">
        <f t="shared" si="11"/>
        <v>141825.32999999999</v>
      </c>
      <c r="AC22" s="779">
        <f t="shared" si="12"/>
        <v>400624.12</v>
      </c>
      <c r="AD22" s="776">
        <f t="shared" si="12"/>
        <v>290536.25</v>
      </c>
      <c r="AE22" s="777">
        <f t="shared" si="13"/>
        <v>110087.87</v>
      </c>
      <c r="AF22" s="672">
        <f>'[2]Banpho off'!Y22</f>
        <v>79484.25</v>
      </c>
      <c r="AG22" s="673"/>
      <c r="AH22" s="674">
        <f t="shared" si="14"/>
        <v>79484.25</v>
      </c>
      <c r="AI22" s="672">
        <f>'[2]Banpho off'!AB22</f>
        <v>79777.319999999992</v>
      </c>
      <c r="AJ22" s="673"/>
      <c r="AK22" s="674">
        <f t="shared" si="15"/>
        <v>79777.319999999992</v>
      </c>
      <c r="AL22" s="672">
        <f>'[2]Banpho off'!AE22</f>
        <v>79777.319999999992</v>
      </c>
      <c r="AM22" s="673"/>
      <c r="AN22" s="674">
        <f t="shared" si="16"/>
        <v>79777.319999999992</v>
      </c>
      <c r="AO22" s="688">
        <f t="shared" si="17"/>
        <v>239038.89</v>
      </c>
      <c r="AP22" s="689">
        <f t="shared" si="17"/>
        <v>0</v>
      </c>
      <c r="AQ22" s="690">
        <f t="shared" si="18"/>
        <v>239038.89</v>
      </c>
      <c r="AR22" s="672">
        <f>'[2]Banpho off'!AH22</f>
        <v>81110.649999999994</v>
      </c>
      <c r="AS22" s="673"/>
      <c r="AT22" s="674">
        <f t="shared" si="19"/>
        <v>81110.649999999994</v>
      </c>
      <c r="AU22" s="672">
        <f>'[2]Banpho off'!AK22</f>
        <v>81033.509999999995</v>
      </c>
      <c r="AV22" s="673"/>
      <c r="AW22" s="674">
        <f t="shared" si="20"/>
        <v>81033.509999999995</v>
      </c>
      <c r="AX22" s="672">
        <f>'[2]Banpho off'!AN22</f>
        <v>80478.92</v>
      </c>
      <c r="AY22" s="672"/>
      <c r="AZ22" s="773">
        <f t="shared" si="21"/>
        <v>80478.92</v>
      </c>
      <c r="BA22" s="688">
        <f t="shared" si="22"/>
        <v>242623.07999999996</v>
      </c>
      <c r="BB22" s="701">
        <f t="shared" si="22"/>
        <v>0</v>
      </c>
      <c r="BC22" s="706">
        <f t="shared" si="23"/>
        <v>242623.07999999996</v>
      </c>
      <c r="BD22" s="711">
        <f t="shared" si="0"/>
        <v>481661.97000000003</v>
      </c>
      <c r="BE22" s="715">
        <f t="shared" si="1"/>
        <v>0</v>
      </c>
      <c r="BF22" s="716">
        <f t="shared" si="24"/>
        <v>481661.97000000003</v>
      </c>
      <c r="BG22" s="717">
        <f t="shared" si="25"/>
        <v>882286.09000000008</v>
      </c>
      <c r="BH22" s="673">
        <f t="shared" si="26"/>
        <v>290536.25</v>
      </c>
      <c r="BI22" s="677">
        <f t="shared" si="27"/>
        <v>591749.84000000008</v>
      </c>
      <c r="BJ22" s="541"/>
      <c r="BK22" s="380"/>
      <c r="BL22" s="374">
        <f>ROUND(VLOOKUP($B22,Test!$A$206:$F$257,4),0)/1000</f>
        <v>59.284999999999997</v>
      </c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  <c r="CG22" s="380"/>
      <c r="CH22" s="380"/>
      <c r="CI22" s="380"/>
      <c r="CJ22" s="380"/>
      <c r="CK22" s="380"/>
      <c r="CL22" s="380"/>
      <c r="CM22" s="380"/>
      <c r="CN22" s="380"/>
      <c r="CO22" s="380"/>
      <c r="CP22" s="380"/>
      <c r="CQ22" s="380"/>
      <c r="CR22" s="380"/>
      <c r="CS22" s="380"/>
      <c r="CT22" s="380"/>
      <c r="CU22" s="380"/>
      <c r="CV22" s="380"/>
      <c r="CW22" s="380"/>
      <c r="CX22" s="380"/>
      <c r="CY22" s="380"/>
      <c r="CZ22" s="380"/>
      <c r="DA22" s="380"/>
      <c r="DB22" s="380"/>
      <c r="DC22" s="380"/>
      <c r="DD22" s="380"/>
      <c r="DE22" s="380"/>
      <c r="DF22" s="380"/>
      <c r="DG22" s="380"/>
      <c r="DH22" s="380"/>
      <c r="DI22" s="380"/>
      <c r="DJ22" s="380"/>
      <c r="DK22" s="380"/>
      <c r="DL22" s="380"/>
      <c r="DM22" s="380"/>
      <c r="DN22" s="380"/>
      <c r="DO22" s="391"/>
      <c r="DP22" s="391"/>
      <c r="DQ22" s="380"/>
      <c r="DR22" s="380"/>
      <c r="DS22" s="380"/>
      <c r="DT22" s="380"/>
    </row>
    <row r="23" spans="1:124" s="383" customFormat="1" ht="33" customHeight="1">
      <c r="A23" s="388">
        <f t="shared" si="28"/>
        <v>17</v>
      </c>
      <c r="B23" s="384">
        <v>51399</v>
      </c>
      <c r="C23" s="536" t="s">
        <v>13</v>
      </c>
      <c r="D23" s="698" t="s">
        <v>267</v>
      </c>
      <c r="E23" s="672">
        <f>'[2]Banpho off'!D23</f>
        <v>334806.47499999998</v>
      </c>
      <c r="F23" s="673">
        <v>388493.92</v>
      </c>
      <c r="G23" s="674">
        <f t="shared" si="2"/>
        <v>-53687.445000000007</v>
      </c>
      <c r="H23" s="672">
        <f>'[2]Banpho off'!G23</f>
        <v>315571.30499999999</v>
      </c>
      <c r="I23" s="673">
        <v>329588.89</v>
      </c>
      <c r="J23" s="674">
        <f t="shared" si="3"/>
        <v>-14017.585000000021</v>
      </c>
      <c r="K23" s="672">
        <f>'[2]Banpho off'!J23</f>
        <v>356633.30499999999</v>
      </c>
      <c r="L23" s="673">
        <v>469228.37</v>
      </c>
      <c r="M23" s="773">
        <f t="shared" si="4"/>
        <v>-112595.065</v>
      </c>
      <c r="N23" s="688">
        <f t="shared" si="5"/>
        <v>1007011.085</v>
      </c>
      <c r="O23" s="689">
        <f t="shared" si="5"/>
        <v>1187311.1800000002</v>
      </c>
      <c r="P23" s="690">
        <f t="shared" si="6"/>
        <v>-180300.0950000002</v>
      </c>
      <c r="Q23" s="672">
        <f>'[2]Banpho off'!M23</f>
        <v>515903.30499999999</v>
      </c>
      <c r="R23" s="673">
        <v>246914.36</v>
      </c>
      <c r="S23" s="674">
        <f t="shared" si="7"/>
        <v>268988.94500000001</v>
      </c>
      <c r="T23" s="672">
        <f>'[2]Banpho off'!P23</f>
        <v>370323.30499999999</v>
      </c>
      <c r="U23" s="673"/>
      <c r="V23" s="674">
        <f t="shared" si="8"/>
        <v>370323.30499999999</v>
      </c>
      <c r="W23" s="672">
        <f>'[2]Banpho off'!S23</f>
        <v>346283.30499999999</v>
      </c>
      <c r="X23" s="673"/>
      <c r="Y23" s="773">
        <f t="shared" si="9"/>
        <v>346283.30499999999</v>
      </c>
      <c r="Z23" s="688">
        <f t="shared" si="10"/>
        <v>1232509.915</v>
      </c>
      <c r="AA23" s="701">
        <f t="shared" si="10"/>
        <v>246914.36</v>
      </c>
      <c r="AB23" s="690">
        <f t="shared" si="11"/>
        <v>985595.55500000005</v>
      </c>
      <c r="AC23" s="779">
        <f t="shared" si="12"/>
        <v>2239521</v>
      </c>
      <c r="AD23" s="776">
        <f t="shared" si="12"/>
        <v>1434225.54</v>
      </c>
      <c r="AE23" s="777">
        <f t="shared" si="13"/>
        <v>805295.46</v>
      </c>
      <c r="AF23" s="672">
        <f>'[2]Banpho off'!Y23</f>
        <v>310553.30499999999</v>
      </c>
      <c r="AG23" s="673"/>
      <c r="AH23" s="674">
        <f t="shared" si="14"/>
        <v>310553.30499999999</v>
      </c>
      <c r="AI23" s="672">
        <f>'[2]Banpho off'!AB23</f>
        <v>366076.30499999999</v>
      </c>
      <c r="AJ23" s="673"/>
      <c r="AK23" s="674">
        <f t="shared" si="15"/>
        <v>366076.30499999999</v>
      </c>
      <c r="AL23" s="672">
        <f>'[2]Banpho off'!AE23</f>
        <v>346429.10499999998</v>
      </c>
      <c r="AM23" s="673"/>
      <c r="AN23" s="674">
        <f t="shared" si="16"/>
        <v>346429.10499999998</v>
      </c>
      <c r="AO23" s="688">
        <f t="shared" si="17"/>
        <v>1023058.715</v>
      </c>
      <c r="AP23" s="689">
        <f t="shared" si="17"/>
        <v>0</v>
      </c>
      <c r="AQ23" s="690">
        <f t="shared" si="18"/>
        <v>1023058.715</v>
      </c>
      <c r="AR23" s="672">
        <f>'[2]Banpho off'!AH23</f>
        <v>326453.30499999999</v>
      </c>
      <c r="AS23" s="673"/>
      <c r="AT23" s="674">
        <f t="shared" si="19"/>
        <v>326453.30499999999</v>
      </c>
      <c r="AU23" s="672">
        <f>'[2]Banpho off'!AK23</f>
        <v>353671.30499999999</v>
      </c>
      <c r="AV23" s="673"/>
      <c r="AW23" s="674">
        <f t="shared" si="20"/>
        <v>353671.30499999999</v>
      </c>
      <c r="AX23" s="672">
        <f>'[2]Banpho off'!AN23</f>
        <v>336633.30499999999</v>
      </c>
      <c r="AY23" s="672"/>
      <c r="AZ23" s="773">
        <f t="shared" si="21"/>
        <v>336633.30499999999</v>
      </c>
      <c r="BA23" s="688">
        <f t="shared" si="22"/>
        <v>1016757.915</v>
      </c>
      <c r="BB23" s="701">
        <f t="shared" si="22"/>
        <v>0</v>
      </c>
      <c r="BC23" s="706">
        <f t="shared" si="23"/>
        <v>1016757.915</v>
      </c>
      <c r="BD23" s="711">
        <f t="shared" si="0"/>
        <v>2039816.63</v>
      </c>
      <c r="BE23" s="715">
        <f t="shared" si="1"/>
        <v>0</v>
      </c>
      <c r="BF23" s="716">
        <f t="shared" si="24"/>
        <v>2039816.63</v>
      </c>
      <c r="BG23" s="717">
        <f t="shared" si="25"/>
        <v>4279337.63</v>
      </c>
      <c r="BH23" s="673">
        <f t="shared" si="26"/>
        <v>1434225.54</v>
      </c>
      <c r="BI23" s="677">
        <f t="shared" si="27"/>
        <v>2845112.09</v>
      </c>
      <c r="BJ23" s="541"/>
      <c r="BK23" s="380"/>
      <c r="BL23" s="374">
        <f>ROUND(VLOOKUP($B23,Test!$A$206:$F$257,4),0)/1000</f>
        <v>253.608</v>
      </c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  <c r="CG23" s="380"/>
      <c r="CH23" s="380"/>
      <c r="CI23" s="380"/>
      <c r="CJ23" s="380"/>
      <c r="CK23" s="380"/>
      <c r="CL23" s="380"/>
      <c r="CM23" s="380"/>
      <c r="CN23" s="380"/>
      <c r="CO23" s="380"/>
      <c r="CP23" s="380"/>
      <c r="CQ23" s="380"/>
      <c r="CR23" s="380"/>
      <c r="CS23" s="380"/>
      <c r="CT23" s="380"/>
      <c r="CU23" s="380"/>
      <c r="CV23" s="380"/>
      <c r="CW23" s="380"/>
      <c r="CX23" s="380"/>
      <c r="CY23" s="380"/>
      <c r="CZ23" s="380"/>
      <c r="DA23" s="380"/>
      <c r="DB23" s="380"/>
      <c r="DC23" s="380"/>
      <c r="DD23" s="380"/>
      <c r="DE23" s="380"/>
      <c r="DF23" s="380"/>
      <c r="DG23" s="380"/>
      <c r="DH23" s="380"/>
      <c r="DI23" s="380"/>
      <c r="DJ23" s="380"/>
      <c r="DK23" s="380"/>
      <c r="DL23" s="380"/>
      <c r="DM23" s="380"/>
      <c r="DN23" s="380"/>
      <c r="DO23" s="391"/>
      <c r="DP23" s="391"/>
      <c r="DQ23" s="380"/>
      <c r="DR23" s="380"/>
      <c r="DS23" s="380"/>
      <c r="DT23" s="380"/>
    </row>
    <row r="24" spans="1:124" s="383" customFormat="1" ht="33" customHeight="1">
      <c r="A24" s="388">
        <f t="shared" si="28"/>
        <v>18</v>
      </c>
      <c r="B24" s="399">
        <v>51401</v>
      </c>
      <c r="C24" s="536" t="s">
        <v>14</v>
      </c>
      <c r="D24" s="698" t="s">
        <v>268</v>
      </c>
      <c r="E24" s="672">
        <f>'[2]Banpho off'!D24</f>
        <v>7275</v>
      </c>
      <c r="F24" s="673">
        <v>6766.73</v>
      </c>
      <c r="G24" s="674">
        <f t="shared" si="2"/>
        <v>508.27000000000044</v>
      </c>
      <c r="H24" s="672">
        <f>'[2]Banpho off'!G24</f>
        <v>7275</v>
      </c>
      <c r="I24" s="673">
        <v>6766.73</v>
      </c>
      <c r="J24" s="674">
        <f t="shared" si="3"/>
        <v>508.27000000000044</v>
      </c>
      <c r="K24" s="672">
        <f>'[2]Banpho off'!J24</f>
        <v>7275</v>
      </c>
      <c r="L24" s="673">
        <v>6766.73</v>
      </c>
      <c r="M24" s="773">
        <f t="shared" si="4"/>
        <v>508.27000000000044</v>
      </c>
      <c r="N24" s="688">
        <f t="shared" si="5"/>
        <v>21825</v>
      </c>
      <c r="O24" s="689">
        <f t="shared" si="5"/>
        <v>20300.189999999999</v>
      </c>
      <c r="P24" s="690">
        <f t="shared" si="6"/>
        <v>1524.8100000000013</v>
      </c>
      <c r="Q24" s="672">
        <f>'[2]Banpho off'!M24</f>
        <v>7275</v>
      </c>
      <c r="R24" s="673">
        <v>6766.73</v>
      </c>
      <c r="S24" s="674">
        <f t="shared" si="7"/>
        <v>508.27000000000044</v>
      </c>
      <c r="T24" s="672">
        <f>'[2]Banpho off'!P24</f>
        <v>8942</v>
      </c>
      <c r="U24" s="673"/>
      <c r="V24" s="674">
        <f t="shared" si="8"/>
        <v>8942</v>
      </c>
      <c r="W24" s="672">
        <f>'[2]Banpho off'!S24</f>
        <v>8942</v>
      </c>
      <c r="X24" s="673"/>
      <c r="Y24" s="773">
        <f t="shared" si="9"/>
        <v>8942</v>
      </c>
      <c r="Z24" s="688">
        <f t="shared" si="10"/>
        <v>25159</v>
      </c>
      <c r="AA24" s="701">
        <f t="shared" si="10"/>
        <v>6766.73</v>
      </c>
      <c r="AB24" s="690">
        <f t="shared" si="11"/>
        <v>18392.27</v>
      </c>
      <c r="AC24" s="779">
        <f t="shared" si="12"/>
        <v>46984</v>
      </c>
      <c r="AD24" s="776">
        <f t="shared" si="12"/>
        <v>27066.92</v>
      </c>
      <c r="AE24" s="777">
        <f t="shared" si="13"/>
        <v>19917.080000000002</v>
      </c>
      <c r="AF24" s="672">
        <f>'[2]Banpho off'!Y24</f>
        <v>8942</v>
      </c>
      <c r="AG24" s="673"/>
      <c r="AH24" s="674">
        <f t="shared" si="14"/>
        <v>8942</v>
      </c>
      <c r="AI24" s="672">
        <f>'[2]Banpho off'!AB24</f>
        <v>8942</v>
      </c>
      <c r="AJ24" s="673"/>
      <c r="AK24" s="674">
        <f t="shared" si="15"/>
        <v>8942</v>
      </c>
      <c r="AL24" s="672">
        <f>'[2]Banpho off'!AE24</f>
        <v>8942</v>
      </c>
      <c r="AM24" s="673"/>
      <c r="AN24" s="674">
        <f t="shared" si="16"/>
        <v>8942</v>
      </c>
      <c r="AO24" s="688">
        <f t="shared" si="17"/>
        <v>26826</v>
      </c>
      <c r="AP24" s="689">
        <f t="shared" si="17"/>
        <v>0</v>
      </c>
      <c r="AQ24" s="690">
        <f t="shared" si="18"/>
        <v>26826</v>
      </c>
      <c r="AR24" s="672">
        <f>'[2]Banpho off'!AH24</f>
        <v>8942</v>
      </c>
      <c r="AS24" s="673"/>
      <c r="AT24" s="674">
        <f t="shared" si="19"/>
        <v>8942</v>
      </c>
      <c r="AU24" s="672">
        <f>'[2]Banpho off'!AK24</f>
        <v>8942</v>
      </c>
      <c r="AV24" s="673"/>
      <c r="AW24" s="674">
        <f t="shared" si="20"/>
        <v>8942</v>
      </c>
      <c r="AX24" s="672">
        <f>'[2]Banpho off'!AN24</f>
        <v>8942</v>
      </c>
      <c r="AY24" s="672"/>
      <c r="AZ24" s="773">
        <f t="shared" si="21"/>
        <v>8942</v>
      </c>
      <c r="BA24" s="688">
        <f t="shared" si="22"/>
        <v>26826</v>
      </c>
      <c r="BB24" s="701">
        <f t="shared" si="22"/>
        <v>0</v>
      </c>
      <c r="BC24" s="706">
        <f t="shared" si="23"/>
        <v>26826</v>
      </c>
      <c r="BD24" s="711">
        <f t="shared" si="0"/>
        <v>53652</v>
      </c>
      <c r="BE24" s="715">
        <f t="shared" si="1"/>
        <v>0</v>
      </c>
      <c r="BF24" s="716">
        <f t="shared" si="24"/>
        <v>53652</v>
      </c>
      <c r="BG24" s="717">
        <f t="shared" si="25"/>
        <v>100636</v>
      </c>
      <c r="BH24" s="673">
        <f t="shared" si="26"/>
        <v>27066.92</v>
      </c>
      <c r="BI24" s="677">
        <f t="shared" si="27"/>
        <v>73569.08</v>
      </c>
      <c r="BJ24" s="541"/>
      <c r="BK24" s="380"/>
      <c r="BL24" s="374">
        <f>ROUND(VLOOKUP($B24,Test!$A$206:$F$257,4),0)/1000</f>
        <v>6.335</v>
      </c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  <c r="CG24" s="380"/>
      <c r="CH24" s="380"/>
      <c r="CI24" s="380"/>
      <c r="CJ24" s="380"/>
      <c r="CK24" s="380"/>
      <c r="CL24" s="380"/>
      <c r="CM24" s="380"/>
      <c r="CN24" s="380"/>
      <c r="CO24" s="380"/>
      <c r="CP24" s="380"/>
      <c r="CQ24" s="380"/>
      <c r="CR24" s="380"/>
      <c r="CS24" s="380"/>
      <c r="CT24" s="380"/>
      <c r="CU24" s="380"/>
      <c r="CV24" s="380"/>
      <c r="CW24" s="380"/>
      <c r="CX24" s="380"/>
      <c r="CY24" s="380"/>
      <c r="CZ24" s="380"/>
      <c r="DA24" s="380"/>
      <c r="DB24" s="380"/>
      <c r="DC24" s="380"/>
      <c r="DD24" s="380"/>
      <c r="DE24" s="380"/>
      <c r="DF24" s="380"/>
      <c r="DG24" s="380"/>
      <c r="DH24" s="380"/>
      <c r="DI24" s="380"/>
      <c r="DJ24" s="380"/>
      <c r="DK24" s="380"/>
      <c r="DL24" s="380"/>
      <c r="DM24" s="380"/>
      <c r="DN24" s="380"/>
      <c r="DO24" s="391"/>
      <c r="DP24" s="391"/>
      <c r="DQ24" s="380"/>
      <c r="DR24" s="380"/>
      <c r="DS24" s="380"/>
      <c r="DT24" s="380"/>
    </row>
    <row r="25" spans="1:124" s="383" customFormat="1" ht="33" customHeight="1">
      <c r="A25" s="388">
        <f t="shared" si="28"/>
        <v>19</v>
      </c>
      <c r="B25" s="384">
        <v>51402</v>
      </c>
      <c r="C25" s="536" t="s">
        <v>15</v>
      </c>
      <c r="D25" s="698" t="s">
        <v>269</v>
      </c>
      <c r="E25" s="672">
        <f>'[2]Banpho off'!D25</f>
        <v>20000</v>
      </c>
      <c r="F25" s="673">
        <v>15863.17</v>
      </c>
      <c r="G25" s="674">
        <f t="shared" si="2"/>
        <v>4136.83</v>
      </c>
      <c r="H25" s="672">
        <f>'[2]Banpho off'!G25</f>
        <v>20000</v>
      </c>
      <c r="I25" s="673">
        <v>13468.24</v>
      </c>
      <c r="J25" s="674">
        <f t="shared" si="3"/>
        <v>6531.76</v>
      </c>
      <c r="K25" s="672">
        <f>'[2]Banpho off'!J25</f>
        <v>20000</v>
      </c>
      <c r="L25" s="673">
        <v>25846.16</v>
      </c>
      <c r="M25" s="773">
        <f t="shared" si="4"/>
        <v>-5846.16</v>
      </c>
      <c r="N25" s="688">
        <f t="shared" si="5"/>
        <v>60000</v>
      </c>
      <c r="O25" s="689">
        <f t="shared" si="5"/>
        <v>55177.57</v>
      </c>
      <c r="P25" s="690">
        <f t="shared" si="6"/>
        <v>4822.43</v>
      </c>
      <c r="Q25" s="672">
        <f>'[2]Banpho off'!M25</f>
        <v>20000</v>
      </c>
      <c r="R25" s="673">
        <v>6318.5</v>
      </c>
      <c r="S25" s="674">
        <f t="shared" si="7"/>
        <v>13681.5</v>
      </c>
      <c r="T25" s="672">
        <f>'[2]Banpho off'!P25</f>
        <v>20000</v>
      </c>
      <c r="U25" s="673"/>
      <c r="V25" s="674">
        <f t="shared" si="8"/>
        <v>20000</v>
      </c>
      <c r="W25" s="672">
        <f>'[2]Banpho off'!S25</f>
        <v>20000</v>
      </c>
      <c r="X25" s="673"/>
      <c r="Y25" s="773">
        <f t="shared" si="9"/>
        <v>20000</v>
      </c>
      <c r="Z25" s="688">
        <f t="shared" si="10"/>
        <v>60000</v>
      </c>
      <c r="AA25" s="701">
        <f t="shared" si="10"/>
        <v>6318.5</v>
      </c>
      <c r="AB25" s="690">
        <f t="shared" si="11"/>
        <v>53681.5</v>
      </c>
      <c r="AC25" s="779">
        <f t="shared" si="12"/>
        <v>120000</v>
      </c>
      <c r="AD25" s="776">
        <f t="shared" si="12"/>
        <v>61496.07</v>
      </c>
      <c r="AE25" s="777">
        <f t="shared" si="13"/>
        <v>58503.93</v>
      </c>
      <c r="AF25" s="672">
        <f>'[2]Banpho off'!Y25</f>
        <v>20000</v>
      </c>
      <c r="AG25" s="673"/>
      <c r="AH25" s="674">
        <f t="shared" si="14"/>
        <v>20000</v>
      </c>
      <c r="AI25" s="672">
        <f>'[2]Banpho off'!AB25</f>
        <v>20000</v>
      </c>
      <c r="AJ25" s="673"/>
      <c r="AK25" s="674">
        <f t="shared" si="15"/>
        <v>20000</v>
      </c>
      <c r="AL25" s="672">
        <f>'[2]Banpho off'!AE25</f>
        <v>20000</v>
      </c>
      <c r="AM25" s="673"/>
      <c r="AN25" s="674">
        <f t="shared" si="16"/>
        <v>20000</v>
      </c>
      <c r="AO25" s="688">
        <f t="shared" si="17"/>
        <v>60000</v>
      </c>
      <c r="AP25" s="689">
        <f t="shared" si="17"/>
        <v>0</v>
      </c>
      <c r="AQ25" s="690">
        <f t="shared" si="18"/>
        <v>60000</v>
      </c>
      <c r="AR25" s="672">
        <f>'[2]Banpho off'!AH25</f>
        <v>20000</v>
      </c>
      <c r="AS25" s="673"/>
      <c r="AT25" s="674">
        <f t="shared" si="19"/>
        <v>20000</v>
      </c>
      <c r="AU25" s="672">
        <f>'[2]Banpho off'!AK25</f>
        <v>20000</v>
      </c>
      <c r="AV25" s="673"/>
      <c r="AW25" s="674">
        <f t="shared" si="20"/>
        <v>20000</v>
      </c>
      <c r="AX25" s="672">
        <f>'[2]Banpho off'!AN25</f>
        <v>20000</v>
      </c>
      <c r="AY25" s="672"/>
      <c r="AZ25" s="773">
        <f t="shared" si="21"/>
        <v>20000</v>
      </c>
      <c r="BA25" s="688">
        <f t="shared" si="22"/>
        <v>60000</v>
      </c>
      <c r="BB25" s="701">
        <f t="shared" si="22"/>
        <v>0</v>
      </c>
      <c r="BC25" s="706">
        <f t="shared" si="23"/>
        <v>60000</v>
      </c>
      <c r="BD25" s="711">
        <f t="shared" si="0"/>
        <v>120000</v>
      </c>
      <c r="BE25" s="715">
        <f t="shared" si="1"/>
        <v>0</v>
      </c>
      <c r="BF25" s="716">
        <f t="shared" si="24"/>
        <v>120000</v>
      </c>
      <c r="BG25" s="717">
        <f t="shared" si="25"/>
        <v>240000</v>
      </c>
      <c r="BH25" s="673">
        <f t="shared" si="26"/>
        <v>61496.07</v>
      </c>
      <c r="BI25" s="677">
        <f t="shared" si="27"/>
        <v>178503.93</v>
      </c>
      <c r="BJ25" s="541"/>
      <c r="BK25" s="380"/>
      <c r="BL25" s="374">
        <f>ROUND(VLOOKUP($B25,Test!$A$206:$F$257,4),0)/1000</f>
        <v>18.565000000000001</v>
      </c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  <c r="CG25" s="380"/>
      <c r="CH25" s="380"/>
      <c r="CI25" s="380"/>
      <c r="CJ25" s="380"/>
      <c r="CK25" s="380"/>
      <c r="CL25" s="380"/>
      <c r="CM25" s="380"/>
      <c r="CN25" s="380"/>
      <c r="CO25" s="380"/>
      <c r="CP25" s="380"/>
      <c r="CQ25" s="380"/>
      <c r="CR25" s="380"/>
      <c r="CS25" s="380"/>
      <c r="CT25" s="380"/>
      <c r="CU25" s="380"/>
      <c r="CV25" s="380"/>
      <c r="CW25" s="380"/>
      <c r="CX25" s="380"/>
      <c r="CY25" s="380"/>
      <c r="CZ25" s="380"/>
      <c r="DA25" s="380"/>
      <c r="DB25" s="380"/>
      <c r="DC25" s="380"/>
      <c r="DD25" s="380"/>
      <c r="DE25" s="380"/>
      <c r="DF25" s="380"/>
      <c r="DG25" s="380"/>
      <c r="DH25" s="380"/>
      <c r="DI25" s="380"/>
      <c r="DJ25" s="380"/>
      <c r="DK25" s="380"/>
      <c r="DL25" s="380"/>
      <c r="DM25" s="380"/>
      <c r="DN25" s="380"/>
      <c r="DO25" s="391"/>
      <c r="DP25" s="391"/>
      <c r="DQ25" s="380"/>
      <c r="DR25" s="380"/>
      <c r="DS25" s="380"/>
      <c r="DT25" s="380"/>
    </row>
    <row r="26" spans="1:124" s="383" customFormat="1" ht="33" customHeight="1">
      <c r="A26" s="388">
        <f t="shared" si="28"/>
        <v>20</v>
      </c>
      <c r="B26" s="384">
        <v>51403</v>
      </c>
      <c r="C26" s="536" t="s">
        <v>16</v>
      </c>
      <c r="D26" s="698" t="s">
        <v>270</v>
      </c>
      <c r="E26" s="672">
        <f>'[2]Banpho off'!D26</f>
        <v>0</v>
      </c>
      <c r="F26" s="673">
        <v>3100</v>
      </c>
      <c r="G26" s="674">
        <f t="shared" si="2"/>
        <v>-3100</v>
      </c>
      <c r="H26" s="672">
        <f>'[2]Banpho off'!G26</f>
        <v>18000</v>
      </c>
      <c r="I26" s="673"/>
      <c r="J26" s="674">
        <f t="shared" si="3"/>
        <v>18000</v>
      </c>
      <c r="K26" s="672">
        <f>'[2]Banpho off'!J26</f>
        <v>0</v>
      </c>
      <c r="L26" s="673">
        <v>31924</v>
      </c>
      <c r="M26" s="773">
        <f t="shared" si="4"/>
        <v>-31924</v>
      </c>
      <c r="N26" s="688">
        <f t="shared" si="5"/>
        <v>18000</v>
      </c>
      <c r="O26" s="689">
        <f t="shared" si="5"/>
        <v>35024</v>
      </c>
      <c r="P26" s="690">
        <f t="shared" si="6"/>
        <v>-17024</v>
      </c>
      <c r="Q26" s="672">
        <f>'[2]Banpho off'!M26</f>
        <v>18000</v>
      </c>
      <c r="R26" s="673"/>
      <c r="S26" s="674">
        <f t="shared" si="7"/>
        <v>18000</v>
      </c>
      <c r="T26" s="672">
        <f>'[2]Banpho off'!P26</f>
        <v>0</v>
      </c>
      <c r="U26" s="673"/>
      <c r="V26" s="674">
        <f t="shared" si="8"/>
        <v>0</v>
      </c>
      <c r="W26" s="672">
        <f>'[2]Banpho off'!S26</f>
        <v>18000</v>
      </c>
      <c r="X26" s="673"/>
      <c r="Y26" s="773">
        <f t="shared" si="9"/>
        <v>18000</v>
      </c>
      <c r="Z26" s="688">
        <f t="shared" si="10"/>
        <v>36000</v>
      </c>
      <c r="AA26" s="701">
        <f t="shared" si="10"/>
        <v>0</v>
      </c>
      <c r="AB26" s="690">
        <f t="shared" si="11"/>
        <v>36000</v>
      </c>
      <c r="AC26" s="779">
        <f t="shared" si="12"/>
        <v>54000</v>
      </c>
      <c r="AD26" s="776">
        <f t="shared" si="12"/>
        <v>35024</v>
      </c>
      <c r="AE26" s="777">
        <f t="shared" si="13"/>
        <v>18976</v>
      </c>
      <c r="AF26" s="672">
        <f>'[2]Banpho off'!Y26</f>
        <v>0</v>
      </c>
      <c r="AG26" s="673"/>
      <c r="AH26" s="674">
        <f t="shared" si="14"/>
        <v>0</v>
      </c>
      <c r="AI26" s="672">
        <f>'[2]Banpho off'!AB26</f>
        <v>18000</v>
      </c>
      <c r="AJ26" s="673"/>
      <c r="AK26" s="674">
        <f t="shared" si="15"/>
        <v>18000</v>
      </c>
      <c r="AL26" s="672">
        <f>'[2]Banpho off'!AE26</f>
        <v>0</v>
      </c>
      <c r="AM26" s="673"/>
      <c r="AN26" s="674">
        <f t="shared" si="16"/>
        <v>0</v>
      </c>
      <c r="AO26" s="688">
        <f t="shared" si="17"/>
        <v>18000</v>
      </c>
      <c r="AP26" s="689">
        <f t="shared" si="17"/>
        <v>0</v>
      </c>
      <c r="AQ26" s="690">
        <f t="shared" si="18"/>
        <v>18000</v>
      </c>
      <c r="AR26" s="672">
        <f>'[2]Banpho off'!AH26</f>
        <v>18000</v>
      </c>
      <c r="AS26" s="673"/>
      <c r="AT26" s="674">
        <f t="shared" si="19"/>
        <v>18000</v>
      </c>
      <c r="AU26" s="672">
        <f>'[2]Banpho off'!AK26</f>
        <v>0</v>
      </c>
      <c r="AV26" s="673"/>
      <c r="AW26" s="674">
        <f t="shared" si="20"/>
        <v>0</v>
      </c>
      <c r="AX26" s="672">
        <f>'[2]Banpho off'!AN26</f>
        <v>18000</v>
      </c>
      <c r="AY26" s="672"/>
      <c r="AZ26" s="773">
        <f t="shared" si="21"/>
        <v>18000</v>
      </c>
      <c r="BA26" s="688">
        <f t="shared" si="22"/>
        <v>36000</v>
      </c>
      <c r="BB26" s="701">
        <f t="shared" si="22"/>
        <v>0</v>
      </c>
      <c r="BC26" s="706">
        <f t="shared" si="23"/>
        <v>36000</v>
      </c>
      <c r="BD26" s="711">
        <f t="shared" si="0"/>
        <v>54000</v>
      </c>
      <c r="BE26" s="715">
        <f t="shared" si="1"/>
        <v>0</v>
      </c>
      <c r="BF26" s="716">
        <f t="shared" si="24"/>
        <v>54000</v>
      </c>
      <c r="BG26" s="717">
        <f t="shared" si="25"/>
        <v>108000</v>
      </c>
      <c r="BH26" s="673">
        <f t="shared" si="26"/>
        <v>35024</v>
      </c>
      <c r="BI26" s="677">
        <f t="shared" si="27"/>
        <v>72976</v>
      </c>
      <c r="BJ26" s="541"/>
      <c r="BK26" s="380"/>
      <c r="BL26" s="374">
        <f>ROUND(VLOOKUP($B26,Test!$A$206:$F$257,4),0)/1000</f>
        <v>22.091999999999999</v>
      </c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  <c r="CG26" s="380"/>
      <c r="CH26" s="380"/>
      <c r="CI26" s="380"/>
      <c r="CJ26" s="380"/>
      <c r="CK26" s="380"/>
      <c r="CL26" s="380"/>
      <c r="CM26" s="380"/>
      <c r="CN26" s="380"/>
      <c r="CO26" s="380"/>
      <c r="CP26" s="380"/>
      <c r="CQ26" s="380"/>
      <c r="CR26" s="380"/>
      <c r="CS26" s="380"/>
      <c r="CT26" s="380"/>
      <c r="CU26" s="380"/>
      <c r="CV26" s="380"/>
      <c r="CW26" s="380"/>
      <c r="CX26" s="380"/>
      <c r="CY26" s="380"/>
      <c r="CZ26" s="380"/>
      <c r="DA26" s="380"/>
      <c r="DB26" s="380"/>
      <c r="DC26" s="380"/>
      <c r="DD26" s="380"/>
      <c r="DE26" s="380"/>
      <c r="DF26" s="380"/>
      <c r="DG26" s="380"/>
      <c r="DH26" s="380"/>
      <c r="DI26" s="380"/>
      <c r="DJ26" s="380"/>
      <c r="DK26" s="380"/>
      <c r="DL26" s="380"/>
      <c r="DM26" s="380"/>
      <c r="DN26" s="380"/>
      <c r="DO26" s="391"/>
      <c r="DP26" s="391"/>
      <c r="DQ26" s="380"/>
      <c r="DR26" s="380"/>
      <c r="DS26" s="380"/>
      <c r="DT26" s="380"/>
    </row>
    <row r="27" spans="1:124" s="383" customFormat="1" ht="33" customHeight="1">
      <c r="A27" s="388">
        <f t="shared" si="28"/>
        <v>21</v>
      </c>
      <c r="B27" s="399">
        <v>51404</v>
      </c>
      <c r="C27" s="536" t="s">
        <v>17</v>
      </c>
      <c r="D27" s="698" t="s">
        <v>271</v>
      </c>
      <c r="E27" s="672">
        <f>'[2]Banpho off'!D27</f>
        <v>0</v>
      </c>
      <c r="F27" s="673"/>
      <c r="G27" s="674">
        <f t="shared" si="2"/>
        <v>0</v>
      </c>
      <c r="H27" s="672">
        <f>'[2]Banpho off'!G27</f>
        <v>0</v>
      </c>
      <c r="I27" s="673"/>
      <c r="J27" s="674">
        <f t="shared" si="3"/>
        <v>0</v>
      </c>
      <c r="K27" s="672">
        <f>'[2]Banpho off'!J27</f>
        <v>1050</v>
      </c>
      <c r="L27" s="673"/>
      <c r="M27" s="773">
        <f t="shared" si="4"/>
        <v>1050</v>
      </c>
      <c r="N27" s="688">
        <f t="shared" si="5"/>
        <v>1050</v>
      </c>
      <c r="O27" s="689">
        <f t="shared" si="5"/>
        <v>0</v>
      </c>
      <c r="P27" s="690">
        <f t="shared" si="6"/>
        <v>1050</v>
      </c>
      <c r="Q27" s="672">
        <f>'[2]Banpho off'!M27</f>
        <v>0</v>
      </c>
      <c r="R27" s="673"/>
      <c r="S27" s="674">
        <f t="shared" si="7"/>
        <v>0</v>
      </c>
      <c r="T27" s="672">
        <f>'[2]Banpho off'!P27</f>
        <v>10000</v>
      </c>
      <c r="U27" s="673"/>
      <c r="V27" s="674">
        <f t="shared" si="8"/>
        <v>10000</v>
      </c>
      <c r="W27" s="672">
        <f>'[2]Banpho off'!S27</f>
        <v>0</v>
      </c>
      <c r="X27" s="673"/>
      <c r="Y27" s="773">
        <f t="shared" si="9"/>
        <v>0</v>
      </c>
      <c r="Z27" s="688">
        <f t="shared" si="10"/>
        <v>10000</v>
      </c>
      <c r="AA27" s="701">
        <f t="shared" si="10"/>
        <v>0</v>
      </c>
      <c r="AB27" s="690">
        <f t="shared" si="11"/>
        <v>10000</v>
      </c>
      <c r="AC27" s="779">
        <f t="shared" si="12"/>
        <v>11050</v>
      </c>
      <c r="AD27" s="776">
        <f t="shared" si="12"/>
        <v>0</v>
      </c>
      <c r="AE27" s="777">
        <f t="shared" si="13"/>
        <v>11050</v>
      </c>
      <c r="AF27" s="672">
        <f>'[2]Banpho off'!Y27</f>
        <v>11900</v>
      </c>
      <c r="AG27" s="673"/>
      <c r="AH27" s="674">
        <f t="shared" si="14"/>
        <v>11900</v>
      </c>
      <c r="AI27" s="672">
        <f>'[2]Banpho off'!AB27</f>
        <v>0</v>
      </c>
      <c r="AJ27" s="673"/>
      <c r="AK27" s="674">
        <f t="shared" si="15"/>
        <v>0</v>
      </c>
      <c r="AL27" s="672">
        <f>'[2]Banpho off'!AE27</f>
        <v>11744</v>
      </c>
      <c r="AM27" s="673"/>
      <c r="AN27" s="674">
        <f t="shared" si="16"/>
        <v>11744</v>
      </c>
      <c r="AO27" s="688">
        <f t="shared" si="17"/>
        <v>23644</v>
      </c>
      <c r="AP27" s="689">
        <f t="shared" si="17"/>
        <v>0</v>
      </c>
      <c r="AQ27" s="690">
        <f t="shared" si="18"/>
        <v>23644</v>
      </c>
      <c r="AR27" s="672">
        <f>'[2]Banpho off'!AH27</f>
        <v>0</v>
      </c>
      <c r="AS27" s="673"/>
      <c r="AT27" s="674">
        <f t="shared" si="19"/>
        <v>0</v>
      </c>
      <c r="AU27" s="672">
        <f>'[2]Banpho off'!AK27</f>
        <v>0</v>
      </c>
      <c r="AV27" s="673"/>
      <c r="AW27" s="674">
        <f t="shared" si="20"/>
        <v>0</v>
      </c>
      <c r="AX27" s="672">
        <f>'[2]Banpho off'!AN27</f>
        <v>0</v>
      </c>
      <c r="AY27" s="672"/>
      <c r="AZ27" s="773">
        <f t="shared" si="21"/>
        <v>0</v>
      </c>
      <c r="BA27" s="688">
        <f t="shared" si="22"/>
        <v>0</v>
      </c>
      <c r="BB27" s="701">
        <f t="shared" si="22"/>
        <v>0</v>
      </c>
      <c r="BC27" s="706">
        <f t="shared" si="23"/>
        <v>0</v>
      </c>
      <c r="BD27" s="711">
        <f t="shared" si="0"/>
        <v>23644</v>
      </c>
      <c r="BE27" s="715">
        <f t="shared" si="1"/>
        <v>0</v>
      </c>
      <c r="BF27" s="716">
        <f t="shared" si="24"/>
        <v>23644</v>
      </c>
      <c r="BG27" s="717">
        <f t="shared" si="25"/>
        <v>34694</v>
      </c>
      <c r="BH27" s="673">
        <f t="shared" si="26"/>
        <v>0</v>
      </c>
      <c r="BI27" s="677">
        <f t="shared" si="27"/>
        <v>34694</v>
      </c>
      <c r="BJ27" s="541"/>
      <c r="BK27" s="380"/>
      <c r="BL27" s="374">
        <f>ROUND(VLOOKUP($B27,Test!$A$206:$F$257,4),0)/1000</f>
        <v>0</v>
      </c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  <c r="CG27" s="380"/>
      <c r="CH27" s="380"/>
      <c r="CI27" s="380"/>
      <c r="CJ27" s="380"/>
      <c r="CK27" s="380"/>
      <c r="CL27" s="380"/>
      <c r="CM27" s="380"/>
      <c r="CN27" s="380"/>
      <c r="CO27" s="380"/>
      <c r="CP27" s="380"/>
      <c r="CQ27" s="380"/>
      <c r="CR27" s="380"/>
      <c r="CS27" s="380"/>
      <c r="CT27" s="380"/>
      <c r="CU27" s="380"/>
      <c r="CV27" s="380"/>
      <c r="CW27" s="380"/>
      <c r="CX27" s="380"/>
      <c r="CY27" s="380"/>
      <c r="CZ27" s="380"/>
      <c r="DA27" s="380"/>
      <c r="DB27" s="380"/>
      <c r="DC27" s="380"/>
      <c r="DD27" s="380"/>
      <c r="DE27" s="380"/>
      <c r="DF27" s="380"/>
      <c r="DG27" s="380"/>
      <c r="DH27" s="380"/>
      <c r="DI27" s="380"/>
      <c r="DJ27" s="380"/>
      <c r="DK27" s="380"/>
      <c r="DL27" s="380"/>
      <c r="DM27" s="380"/>
      <c r="DN27" s="380"/>
      <c r="DO27" s="391"/>
      <c r="DP27" s="391"/>
      <c r="DQ27" s="380"/>
      <c r="DR27" s="380"/>
      <c r="DS27" s="380"/>
      <c r="DT27" s="380"/>
    </row>
    <row r="28" spans="1:124" s="383" customFormat="1" ht="33" customHeight="1">
      <c r="A28" s="388">
        <f t="shared" si="28"/>
        <v>22</v>
      </c>
      <c r="B28" s="384">
        <v>51405</v>
      </c>
      <c r="C28" s="536" t="s">
        <v>18</v>
      </c>
      <c r="D28" s="698" t="s">
        <v>272</v>
      </c>
      <c r="E28" s="672">
        <f>'[2]Banpho off'!D28</f>
        <v>27260</v>
      </c>
      <c r="F28" s="673">
        <v>61007.5</v>
      </c>
      <c r="G28" s="674">
        <f t="shared" si="2"/>
        <v>-33747.5</v>
      </c>
      <c r="H28" s="672">
        <f>'[2]Banpho off'!G28</f>
        <v>25000</v>
      </c>
      <c r="I28" s="673">
        <v>25000</v>
      </c>
      <c r="J28" s="674">
        <f t="shared" si="3"/>
        <v>0</v>
      </c>
      <c r="K28" s="672">
        <f>'[2]Banpho off'!J28</f>
        <v>27260</v>
      </c>
      <c r="L28" s="673">
        <v>25000</v>
      </c>
      <c r="M28" s="773">
        <f t="shared" si="4"/>
        <v>2260</v>
      </c>
      <c r="N28" s="688">
        <f t="shared" si="5"/>
        <v>79520</v>
      </c>
      <c r="O28" s="689">
        <f t="shared" si="5"/>
        <v>111007.5</v>
      </c>
      <c r="P28" s="690">
        <f t="shared" si="6"/>
        <v>-31487.5</v>
      </c>
      <c r="Q28" s="672">
        <f>'[2]Banpho off'!M28</f>
        <v>25000</v>
      </c>
      <c r="R28" s="673">
        <v>25000</v>
      </c>
      <c r="S28" s="674">
        <f t="shared" si="7"/>
        <v>0</v>
      </c>
      <c r="T28" s="672">
        <f>'[2]Banpho off'!P28</f>
        <v>25000</v>
      </c>
      <c r="U28" s="673"/>
      <c r="V28" s="674">
        <f t="shared" si="8"/>
        <v>25000</v>
      </c>
      <c r="W28" s="672">
        <f>'[2]Banpho off'!S28</f>
        <v>25000</v>
      </c>
      <c r="X28" s="673"/>
      <c r="Y28" s="773">
        <f t="shared" si="9"/>
        <v>25000</v>
      </c>
      <c r="Z28" s="688">
        <f t="shared" si="10"/>
        <v>75000</v>
      </c>
      <c r="AA28" s="701">
        <f t="shared" si="10"/>
        <v>25000</v>
      </c>
      <c r="AB28" s="690">
        <f t="shared" si="11"/>
        <v>50000</v>
      </c>
      <c r="AC28" s="779">
        <f t="shared" si="12"/>
        <v>154520</v>
      </c>
      <c r="AD28" s="776">
        <f t="shared" si="12"/>
        <v>136007.5</v>
      </c>
      <c r="AE28" s="777">
        <f t="shared" si="13"/>
        <v>18512.5</v>
      </c>
      <c r="AF28" s="672">
        <f>'[2]Banpho off'!Y28</f>
        <v>27260</v>
      </c>
      <c r="AG28" s="673"/>
      <c r="AH28" s="674">
        <f t="shared" si="14"/>
        <v>27260</v>
      </c>
      <c r="AI28" s="672">
        <f>'[2]Banpho off'!AB28</f>
        <v>25000</v>
      </c>
      <c r="AJ28" s="673"/>
      <c r="AK28" s="674">
        <f t="shared" si="15"/>
        <v>25000</v>
      </c>
      <c r="AL28" s="672">
        <f>'[2]Banpho off'!AE28</f>
        <v>27260</v>
      </c>
      <c r="AM28" s="673"/>
      <c r="AN28" s="674">
        <f t="shared" si="16"/>
        <v>27260</v>
      </c>
      <c r="AO28" s="688">
        <f t="shared" si="17"/>
        <v>79520</v>
      </c>
      <c r="AP28" s="689">
        <f t="shared" si="17"/>
        <v>0</v>
      </c>
      <c r="AQ28" s="690">
        <f t="shared" si="18"/>
        <v>79520</v>
      </c>
      <c r="AR28" s="672">
        <f>'[2]Banpho off'!AH28</f>
        <v>57147.5</v>
      </c>
      <c r="AS28" s="673"/>
      <c r="AT28" s="674">
        <f t="shared" si="19"/>
        <v>57147.5</v>
      </c>
      <c r="AU28" s="672">
        <f>'[2]Banpho off'!AK28</f>
        <v>30000</v>
      </c>
      <c r="AV28" s="673"/>
      <c r="AW28" s="674">
        <f t="shared" si="20"/>
        <v>30000</v>
      </c>
      <c r="AX28" s="672">
        <f>'[2]Banpho off'!AN28</f>
        <v>27260</v>
      </c>
      <c r="AY28" s="672"/>
      <c r="AZ28" s="773">
        <f t="shared" si="21"/>
        <v>27260</v>
      </c>
      <c r="BA28" s="688">
        <f t="shared" si="22"/>
        <v>114407.5</v>
      </c>
      <c r="BB28" s="701">
        <f t="shared" si="22"/>
        <v>0</v>
      </c>
      <c r="BC28" s="706">
        <f t="shared" si="23"/>
        <v>114407.5</v>
      </c>
      <c r="BD28" s="711">
        <f t="shared" si="0"/>
        <v>193927.5</v>
      </c>
      <c r="BE28" s="715">
        <f t="shared" si="1"/>
        <v>0</v>
      </c>
      <c r="BF28" s="716">
        <f t="shared" si="24"/>
        <v>193927.5</v>
      </c>
      <c r="BG28" s="717">
        <f t="shared" si="25"/>
        <v>348447.5</v>
      </c>
      <c r="BH28" s="673">
        <f t="shared" si="26"/>
        <v>136007.5</v>
      </c>
      <c r="BI28" s="677">
        <f t="shared" si="27"/>
        <v>212440</v>
      </c>
      <c r="BJ28" s="541"/>
      <c r="BK28" s="380"/>
      <c r="BL28" s="374">
        <f>ROUND(VLOOKUP($B28,Test!$A$206:$F$257,4),0)/1000</f>
        <v>27.207999999999998</v>
      </c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0"/>
      <c r="CJ28" s="380"/>
      <c r="CK28" s="380"/>
      <c r="CL28" s="380"/>
      <c r="CM28" s="380"/>
      <c r="CN28" s="380"/>
      <c r="CO28" s="380"/>
      <c r="CP28" s="380"/>
      <c r="CQ28" s="380"/>
      <c r="CR28" s="380"/>
      <c r="CS28" s="380"/>
      <c r="CT28" s="380"/>
      <c r="CU28" s="380"/>
      <c r="CV28" s="380"/>
      <c r="CW28" s="380"/>
      <c r="CX28" s="380"/>
      <c r="CY28" s="380"/>
      <c r="CZ28" s="380"/>
      <c r="DA28" s="380"/>
      <c r="DB28" s="380"/>
      <c r="DC28" s="380"/>
      <c r="DD28" s="380"/>
      <c r="DE28" s="380"/>
      <c r="DF28" s="380"/>
      <c r="DG28" s="380"/>
      <c r="DH28" s="380"/>
      <c r="DI28" s="380"/>
      <c r="DJ28" s="380"/>
      <c r="DK28" s="380"/>
      <c r="DL28" s="380"/>
      <c r="DM28" s="380"/>
      <c r="DN28" s="380"/>
      <c r="DO28" s="391"/>
      <c r="DP28" s="391"/>
      <c r="DQ28" s="380"/>
      <c r="DR28" s="380"/>
      <c r="DS28" s="380"/>
      <c r="DT28" s="380"/>
    </row>
    <row r="29" spans="1:124" s="383" customFormat="1" ht="33" customHeight="1">
      <c r="A29" s="388">
        <f t="shared" si="28"/>
        <v>23</v>
      </c>
      <c r="B29" s="399">
        <v>51406</v>
      </c>
      <c r="C29" s="536" t="s">
        <v>19</v>
      </c>
      <c r="D29" s="698" t="s">
        <v>273</v>
      </c>
      <c r="E29" s="672">
        <f>'[2]Banpho off'!D29</f>
        <v>0</v>
      </c>
      <c r="F29" s="673"/>
      <c r="G29" s="674">
        <f t="shared" si="2"/>
        <v>0</v>
      </c>
      <c r="H29" s="672">
        <f>'[2]Banpho off'!G29</f>
        <v>0</v>
      </c>
      <c r="I29" s="673"/>
      <c r="J29" s="674">
        <f t="shared" si="3"/>
        <v>0</v>
      </c>
      <c r="K29" s="672">
        <f>'[2]Banpho off'!J29</f>
        <v>0</v>
      </c>
      <c r="L29" s="673"/>
      <c r="M29" s="773">
        <f t="shared" si="4"/>
        <v>0</v>
      </c>
      <c r="N29" s="688">
        <f t="shared" si="5"/>
        <v>0</v>
      </c>
      <c r="O29" s="689">
        <f t="shared" si="5"/>
        <v>0</v>
      </c>
      <c r="P29" s="690">
        <f t="shared" si="6"/>
        <v>0</v>
      </c>
      <c r="Q29" s="672">
        <f>'[2]Banpho off'!M29</f>
        <v>0</v>
      </c>
      <c r="R29" s="673"/>
      <c r="S29" s="674">
        <f t="shared" si="7"/>
        <v>0</v>
      </c>
      <c r="T29" s="672">
        <f>'[2]Banpho off'!P29</f>
        <v>0</v>
      </c>
      <c r="U29" s="673"/>
      <c r="V29" s="674">
        <f t="shared" si="8"/>
        <v>0</v>
      </c>
      <c r="W29" s="672">
        <f>'[2]Banpho off'!S29</f>
        <v>0</v>
      </c>
      <c r="X29" s="673"/>
      <c r="Y29" s="773">
        <f t="shared" si="9"/>
        <v>0</v>
      </c>
      <c r="Z29" s="688">
        <f t="shared" si="10"/>
        <v>0</v>
      </c>
      <c r="AA29" s="701">
        <f t="shared" si="10"/>
        <v>0</v>
      </c>
      <c r="AB29" s="690">
        <f t="shared" si="11"/>
        <v>0</v>
      </c>
      <c r="AC29" s="779">
        <f t="shared" si="12"/>
        <v>0</v>
      </c>
      <c r="AD29" s="776">
        <f t="shared" si="12"/>
        <v>0</v>
      </c>
      <c r="AE29" s="777">
        <f t="shared" si="13"/>
        <v>0</v>
      </c>
      <c r="AF29" s="672">
        <f>'[2]Banpho off'!Y29</f>
        <v>0</v>
      </c>
      <c r="AG29" s="673"/>
      <c r="AH29" s="674">
        <f t="shared" si="14"/>
        <v>0</v>
      </c>
      <c r="AI29" s="672">
        <f>'[2]Banpho off'!AB29</f>
        <v>0</v>
      </c>
      <c r="AJ29" s="673"/>
      <c r="AK29" s="674">
        <f t="shared" si="15"/>
        <v>0</v>
      </c>
      <c r="AL29" s="672">
        <f>'[2]Banpho off'!AE29</f>
        <v>0</v>
      </c>
      <c r="AM29" s="673"/>
      <c r="AN29" s="674">
        <f t="shared" si="16"/>
        <v>0</v>
      </c>
      <c r="AO29" s="688">
        <f t="shared" si="17"/>
        <v>0</v>
      </c>
      <c r="AP29" s="689">
        <f t="shared" si="17"/>
        <v>0</v>
      </c>
      <c r="AQ29" s="690">
        <f t="shared" si="18"/>
        <v>0</v>
      </c>
      <c r="AR29" s="672">
        <f>'[2]Banpho off'!AH29</f>
        <v>0</v>
      </c>
      <c r="AS29" s="673"/>
      <c r="AT29" s="674">
        <f t="shared" si="19"/>
        <v>0</v>
      </c>
      <c r="AU29" s="672">
        <f>'[2]Banpho off'!AK29</f>
        <v>0</v>
      </c>
      <c r="AV29" s="673"/>
      <c r="AW29" s="674">
        <f t="shared" si="20"/>
        <v>0</v>
      </c>
      <c r="AX29" s="672">
        <f>'[2]Banpho off'!AN29</f>
        <v>0</v>
      </c>
      <c r="AY29" s="672"/>
      <c r="AZ29" s="773">
        <f t="shared" si="21"/>
        <v>0</v>
      </c>
      <c r="BA29" s="688">
        <f t="shared" si="22"/>
        <v>0</v>
      </c>
      <c r="BB29" s="701">
        <f t="shared" si="22"/>
        <v>0</v>
      </c>
      <c r="BC29" s="706">
        <f t="shared" si="23"/>
        <v>0</v>
      </c>
      <c r="BD29" s="711">
        <f t="shared" si="0"/>
        <v>0</v>
      </c>
      <c r="BE29" s="715">
        <f t="shared" si="1"/>
        <v>0</v>
      </c>
      <c r="BF29" s="716">
        <f t="shared" si="24"/>
        <v>0</v>
      </c>
      <c r="BG29" s="717">
        <f t="shared" si="25"/>
        <v>0</v>
      </c>
      <c r="BH29" s="673">
        <f t="shared" si="26"/>
        <v>0</v>
      </c>
      <c r="BI29" s="677">
        <f t="shared" si="27"/>
        <v>0</v>
      </c>
      <c r="BJ29" s="541"/>
      <c r="BK29" s="380"/>
      <c r="BL29" s="374">
        <f>ROUND(VLOOKUP($B29,Test!$A$206:$F$257,4),0)/1000</f>
        <v>0</v>
      </c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  <c r="CG29" s="380"/>
      <c r="CH29" s="380"/>
      <c r="CI29" s="380"/>
      <c r="CJ29" s="380"/>
      <c r="CK29" s="380"/>
      <c r="CL29" s="380"/>
      <c r="CM29" s="380"/>
      <c r="CN29" s="380"/>
      <c r="CO29" s="380"/>
      <c r="CP29" s="380"/>
      <c r="CQ29" s="380"/>
      <c r="CR29" s="380"/>
      <c r="CS29" s="380"/>
      <c r="CT29" s="380"/>
      <c r="CU29" s="380"/>
      <c r="CV29" s="380"/>
      <c r="CW29" s="380"/>
      <c r="CX29" s="380"/>
      <c r="CY29" s="380"/>
      <c r="CZ29" s="380"/>
      <c r="DA29" s="380"/>
      <c r="DB29" s="380"/>
      <c r="DC29" s="380"/>
      <c r="DD29" s="380"/>
      <c r="DE29" s="380"/>
      <c r="DF29" s="380"/>
      <c r="DG29" s="380"/>
      <c r="DH29" s="380"/>
      <c r="DI29" s="380"/>
      <c r="DJ29" s="380"/>
      <c r="DK29" s="380"/>
      <c r="DL29" s="380"/>
      <c r="DM29" s="380"/>
      <c r="DN29" s="380"/>
      <c r="DO29" s="391"/>
      <c r="DP29" s="391"/>
      <c r="DQ29" s="380"/>
      <c r="DR29" s="380"/>
      <c r="DS29" s="380"/>
      <c r="DT29" s="380"/>
    </row>
    <row r="30" spans="1:124" s="383" customFormat="1" ht="33" customHeight="1">
      <c r="A30" s="388">
        <f t="shared" si="28"/>
        <v>24</v>
      </c>
      <c r="B30" s="384">
        <v>51407</v>
      </c>
      <c r="C30" s="536" t="s">
        <v>20</v>
      </c>
      <c r="D30" s="698" t="s">
        <v>274</v>
      </c>
      <c r="E30" s="672">
        <f>'[2]Banpho off'!D30</f>
        <v>0</v>
      </c>
      <c r="F30" s="673"/>
      <c r="G30" s="674">
        <f t="shared" si="2"/>
        <v>0</v>
      </c>
      <c r="H30" s="672">
        <f>'[2]Banpho off'!G30</f>
        <v>0</v>
      </c>
      <c r="I30" s="673"/>
      <c r="J30" s="674">
        <f t="shared" si="3"/>
        <v>0</v>
      </c>
      <c r="K30" s="672">
        <f>'[2]Banpho off'!J30</f>
        <v>0</v>
      </c>
      <c r="L30" s="673"/>
      <c r="M30" s="773">
        <f t="shared" si="4"/>
        <v>0</v>
      </c>
      <c r="N30" s="688">
        <f t="shared" si="5"/>
        <v>0</v>
      </c>
      <c r="O30" s="689">
        <f t="shared" si="5"/>
        <v>0</v>
      </c>
      <c r="P30" s="690">
        <f t="shared" si="6"/>
        <v>0</v>
      </c>
      <c r="Q30" s="672">
        <f>'[2]Banpho off'!M30</f>
        <v>0</v>
      </c>
      <c r="R30" s="673"/>
      <c r="S30" s="674">
        <f t="shared" si="7"/>
        <v>0</v>
      </c>
      <c r="T30" s="672">
        <f>'[2]Banpho off'!P30</f>
        <v>0</v>
      </c>
      <c r="U30" s="673"/>
      <c r="V30" s="674">
        <f t="shared" si="8"/>
        <v>0</v>
      </c>
      <c r="W30" s="672">
        <f>'[2]Banpho off'!S30</f>
        <v>0</v>
      </c>
      <c r="X30" s="673"/>
      <c r="Y30" s="773">
        <f t="shared" si="9"/>
        <v>0</v>
      </c>
      <c r="Z30" s="688">
        <f t="shared" si="10"/>
        <v>0</v>
      </c>
      <c r="AA30" s="701">
        <f t="shared" si="10"/>
        <v>0</v>
      </c>
      <c r="AB30" s="690">
        <f t="shared" si="11"/>
        <v>0</v>
      </c>
      <c r="AC30" s="779">
        <f t="shared" si="12"/>
        <v>0</v>
      </c>
      <c r="AD30" s="776">
        <f t="shared" si="12"/>
        <v>0</v>
      </c>
      <c r="AE30" s="777">
        <f t="shared" si="13"/>
        <v>0</v>
      </c>
      <c r="AF30" s="672">
        <f>'[2]Banpho off'!Y30</f>
        <v>0</v>
      </c>
      <c r="AG30" s="673"/>
      <c r="AH30" s="674">
        <f t="shared" si="14"/>
        <v>0</v>
      </c>
      <c r="AI30" s="672">
        <f>'[2]Banpho off'!AB30</f>
        <v>0</v>
      </c>
      <c r="AJ30" s="673"/>
      <c r="AK30" s="674">
        <f t="shared" si="15"/>
        <v>0</v>
      </c>
      <c r="AL30" s="672">
        <f>'[2]Banpho off'!AE30</f>
        <v>0</v>
      </c>
      <c r="AM30" s="673"/>
      <c r="AN30" s="674">
        <f t="shared" si="16"/>
        <v>0</v>
      </c>
      <c r="AO30" s="688">
        <f t="shared" si="17"/>
        <v>0</v>
      </c>
      <c r="AP30" s="689">
        <f t="shared" si="17"/>
        <v>0</v>
      </c>
      <c r="AQ30" s="690">
        <f t="shared" si="18"/>
        <v>0</v>
      </c>
      <c r="AR30" s="672">
        <f>'[2]Banpho off'!AH30</f>
        <v>0</v>
      </c>
      <c r="AS30" s="673"/>
      <c r="AT30" s="674">
        <f t="shared" si="19"/>
        <v>0</v>
      </c>
      <c r="AU30" s="672">
        <f>'[2]Banpho off'!AK30</f>
        <v>0</v>
      </c>
      <c r="AV30" s="673"/>
      <c r="AW30" s="674">
        <f t="shared" si="20"/>
        <v>0</v>
      </c>
      <c r="AX30" s="672">
        <f>'[2]Banpho off'!AN30</f>
        <v>0</v>
      </c>
      <c r="AY30" s="672"/>
      <c r="AZ30" s="773">
        <f t="shared" si="21"/>
        <v>0</v>
      </c>
      <c r="BA30" s="688">
        <f t="shared" si="22"/>
        <v>0</v>
      </c>
      <c r="BB30" s="701">
        <f t="shared" si="22"/>
        <v>0</v>
      </c>
      <c r="BC30" s="706">
        <f t="shared" si="23"/>
        <v>0</v>
      </c>
      <c r="BD30" s="711">
        <f t="shared" si="0"/>
        <v>0</v>
      </c>
      <c r="BE30" s="715">
        <f t="shared" si="1"/>
        <v>0</v>
      </c>
      <c r="BF30" s="716">
        <f t="shared" si="24"/>
        <v>0</v>
      </c>
      <c r="BG30" s="717">
        <f t="shared" si="25"/>
        <v>0</v>
      </c>
      <c r="BH30" s="673">
        <f t="shared" si="26"/>
        <v>0</v>
      </c>
      <c r="BI30" s="677">
        <f t="shared" si="27"/>
        <v>0</v>
      </c>
      <c r="BJ30" s="541"/>
      <c r="BK30" s="380"/>
      <c r="BL30" s="374">
        <f>ROUND(VLOOKUP($B30,Test!$A$206:$F$257,4),0)/1000</f>
        <v>0</v>
      </c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  <c r="CG30" s="380"/>
      <c r="CH30" s="380"/>
      <c r="CI30" s="380"/>
      <c r="CJ30" s="380"/>
      <c r="CK30" s="380"/>
      <c r="CL30" s="380"/>
      <c r="CM30" s="380"/>
      <c r="CN30" s="380"/>
      <c r="CO30" s="380"/>
      <c r="CP30" s="380"/>
      <c r="CQ30" s="380"/>
      <c r="CR30" s="380"/>
      <c r="CS30" s="380"/>
      <c r="CT30" s="380"/>
      <c r="CU30" s="380"/>
      <c r="CV30" s="380"/>
      <c r="CW30" s="380"/>
      <c r="CX30" s="380"/>
      <c r="CY30" s="380"/>
      <c r="CZ30" s="380"/>
      <c r="DA30" s="380"/>
      <c r="DB30" s="380"/>
      <c r="DC30" s="380"/>
      <c r="DD30" s="380"/>
      <c r="DE30" s="380"/>
      <c r="DF30" s="380"/>
      <c r="DG30" s="380"/>
      <c r="DH30" s="380"/>
      <c r="DI30" s="380"/>
      <c r="DJ30" s="380"/>
      <c r="DK30" s="380"/>
      <c r="DL30" s="380"/>
      <c r="DM30" s="380"/>
      <c r="DN30" s="380"/>
      <c r="DO30" s="391"/>
      <c r="DP30" s="391"/>
      <c r="DQ30" s="380"/>
      <c r="DR30" s="380"/>
      <c r="DS30" s="380"/>
      <c r="DT30" s="380"/>
    </row>
    <row r="31" spans="1:124" s="383" customFormat="1" ht="33" customHeight="1">
      <c r="A31" s="388">
        <f t="shared" si="28"/>
        <v>25</v>
      </c>
      <c r="B31" s="384">
        <v>51408</v>
      </c>
      <c r="C31" s="536" t="s">
        <v>21</v>
      </c>
      <c r="D31" s="698" t="s">
        <v>275</v>
      </c>
      <c r="E31" s="672">
        <f>'[2]Banpho off'!D31</f>
        <v>0</v>
      </c>
      <c r="F31" s="673"/>
      <c r="G31" s="674">
        <f t="shared" si="2"/>
        <v>0</v>
      </c>
      <c r="H31" s="672">
        <f>'[2]Banpho off'!G31</f>
        <v>0</v>
      </c>
      <c r="I31" s="673"/>
      <c r="J31" s="674">
        <f t="shared" si="3"/>
        <v>0</v>
      </c>
      <c r="K31" s="672">
        <f>'[2]Banpho off'!J31</f>
        <v>0</v>
      </c>
      <c r="L31" s="673"/>
      <c r="M31" s="773">
        <f t="shared" si="4"/>
        <v>0</v>
      </c>
      <c r="N31" s="688">
        <f t="shared" si="5"/>
        <v>0</v>
      </c>
      <c r="O31" s="689">
        <f t="shared" si="5"/>
        <v>0</v>
      </c>
      <c r="P31" s="690">
        <f t="shared" si="6"/>
        <v>0</v>
      </c>
      <c r="Q31" s="672">
        <f>'[2]Banpho off'!M31</f>
        <v>0</v>
      </c>
      <c r="R31" s="673"/>
      <c r="S31" s="674">
        <f t="shared" si="7"/>
        <v>0</v>
      </c>
      <c r="T31" s="672">
        <f>'[2]Banpho off'!P31</f>
        <v>0</v>
      </c>
      <c r="U31" s="673"/>
      <c r="V31" s="674">
        <f t="shared" si="8"/>
        <v>0</v>
      </c>
      <c r="W31" s="672">
        <f>'[2]Banpho off'!S31</f>
        <v>0</v>
      </c>
      <c r="X31" s="673"/>
      <c r="Y31" s="773">
        <f t="shared" si="9"/>
        <v>0</v>
      </c>
      <c r="Z31" s="688">
        <f t="shared" si="10"/>
        <v>0</v>
      </c>
      <c r="AA31" s="701">
        <f t="shared" si="10"/>
        <v>0</v>
      </c>
      <c r="AB31" s="690">
        <f t="shared" si="11"/>
        <v>0</v>
      </c>
      <c r="AC31" s="779">
        <f t="shared" si="12"/>
        <v>0</v>
      </c>
      <c r="AD31" s="776">
        <f t="shared" si="12"/>
        <v>0</v>
      </c>
      <c r="AE31" s="777">
        <f t="shared" si="13"/>
        <v>0</v>
      </c>
      <c r="AF31" s="672">
        <f>'[2]Banpho off'!Y31</f>
        <v>0</v>
      </c>
      <c r="AG31" s="673"/>
      <c r="AH31" s="674">
        <f t="shared" si="14"/>
        <v>0</v>
      </c>
      <c r="AI31" s="672">
        <f>'[2]Banpho off'!AB31</f>
        <v>0</v>
      </c>
      <c r="AJ31" s="673"/>
      <c r="AK31" s="674">
        <f t="shared" si="15"/>
        <v>0</v>
      </c>
      <c r="AL31" s="672">
        <f>'[2]Banpho off'!AE31</f>
        <v>0</v>
      </c>
      <c r="AM31" s="673"/>
      <c r="AN31" s="674">
        <f t="shared" si="16"/>
        <v>0</v>
      </c>
      <c r="AO31" s="688">
        <f t="shared" si="17"/>
        <v>0</v>
      </c>
      <c r="AP31" s="689">
        <f t="shared" si="17"/>
        <v>0</v>
      </c>
      <c r="AQ31" s="690">
        <f t="shared" si="18"/>
        <v>0</v>
      </c>
      <c r="AR31" s="672">
        <f>'[2]Banpho off'!AH31</f>
        <v>0</v>
      </c>
      <c r="AS31" s="673"/>
      <c r="AT31" s="674">
        <f t="shared" si="19"/>
        <v>0</v>
      </c>
      <c r="AU31" s="672">
        <f>'[2]Banpho off'!AK31</f>
        <v>0</v>
      </c>
      <c r="AV31" s="673"/>
      <c r="AW31" s="674">
        <f t="shared" si="20"/>
        <v>0</v>
      </c>
      <c r="AX31" s="672">
        <f>'[2]Banpho off'!AN31</f>
        <v>0</v>
      </c>
      <c r="AY31" s="672"/>
      <c r="AZ31" s="773">
        <f t="shared" si="21"/>
        <v>0</v>
      </c>
      <c r="BA31" s="688">
        <f t="shared" si="22"/>
        <v>0</v>
      </c>
      <c r="BB31" s="701">
        <f t="shared" si="22"/>
        <v>0</v>
      </c>
      <c r="BC31" s="706">
        <f t="shared" si="23"/>
        <v>0</v>
      </c>
      <c r="BD31" s="711">
        <f t="shared" si="0"/>
        <v>0</v>
      </c>
      <c r="BE31" s="715">
        <f t="shared" si="1"/>
        <v>0</v>
      </c>
      <c r="BF31" s="716">
        <f t="shared" si="24"/>
        <v>0</v>
      </c>
      <c r="BG31" s="717">
        <f t="shared" si="25"/>
        <v>0</v>
      </c>
      <c r="BH31" s="673">
        <f t="shared" si="26"/>
        <v>0</v>
      </c>
      <c r="BI31" s="677">
        <f t="shared" si="27"/>
        <v>0</v>
      </c>
      <c r="BJ31" s="541"/>
      <c r="BK31" s="380"/>
      <c r="BL31" s="374">
        <f>ROUND(VLOOKUP($B31,Test!$A$206:$F$257,4),0)/1000</f>
        <v>0</v>
      </c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  <c r="CG31" s="380"/>
      <c r="CH31" s="380"/>
      <c r="CI31" s="380"/>
      <c r="CJ31" s="380"/>
      <c r="CK31" s="380"/>
      <c r="CL31" s="380"/>
      <c r="CM31" s="380"/>
      <c r="CN31" s="380"/>
      <c r="CO31" s="380"/>
      <c r="CP31" s="380"/>
      <c r="CQ31" s="380"/>
      <c r="CR31" s="380"/>
      <c r="CS31" s="380"/>
      <c r="CT31" s="380"/>
      <c r="CU31" s="380"/>
      <c r="CV31" s="380"/>
      <c r="CW31" s="380"/>
      <c r="CX31" s="380"/>
      <c r="CY31" s="380"/>
      <c r="CZ31" s="380"/>
      <c r="DA31" s="380"/>
      <c r="DB31" s="380"/>
      <c r="DC31" s="380"/>
      <c r="DD31" s="380"/>
      <c r="DE31" s="380"/>
      <c r="DF31" s="380"/>
      <c r="DG31" s="380"/>
      <c r="DH31" s="380"/>
      <c r="DI31" s="380"/>
      <c r="DJ31" s="380"/>
      <c r="DK31" s="380"/>
      <c r="DL31" s="380"/>
      <c r="DM31" s="380"/>
      <c r="DN31" s="380"/>
      <c r="DO31" s="391"/>
      <c r="DP31" s="391"/>
      <c r="DQ31" s="380"/>
      <c r="DR31" s="380"/>
      <c r="DS31" s="380"/>
      <c r="DT31" s="380"/>
    </row>
    <row r="32" spans="1:124" s="383" customFormat="1" ht="33" customHeight="1">
      <c r="A32" s="388">
        <f t="shared" si="28"/>
        <v>26</v>
      </c>
      <c r="B32" s="384">
        <v>51409</v>
      </c>
      <c r="C32" s="536" t="s">
        <v>22</v>
      </c>
      <c r="D32" s="698" t="s">
        <v>276</v>
      </c>
      <c r="E32" s="672">
        <f>'[2]Banpho off'!D32</f>
        <v>168373.75499999998</v>
      </c>
      <c r="F32" s="673">
        <v>147264.54</v>
      </c>
      <c r="G32" s="674">
        <f t="shared" si="2"/>
        <v>21109.214999999967</v>
      </c>
      <c r="H32" s="672">
        <f>'[2]Banpho off'!G32</f>
        <v>168373.75499999998</v>
      </c>
      <c r="I32" s="673">
        <v>187855.71</v>
      </c>
      <c r="J32" s="674">
        <f t="shared" si="3"/>
        <v>-19481.955000000016</v>
      </c>
      <c r="K32" s="672">
        <f>'[2]Banpho off'!J32</f>
        <v>192508.7175</v>
      </c>
      <c r="L32" s="673">
        <v>171396.23</v>
      </c>
      <c r="M32" s="773">
        <f t="shared" si="4"/>
        <v>21112.487499999988</v>
      </c>
      <c r="N32" s="688">
        <f t="shared" si="5"/>
        <v>529256.22749999992</v>
      </c>
      <c r="O32" s="689">
        <f t="shared" si="5"/>
        <v>506516.47999999998</v>
      </c>
      <c r="P32" s="690">
        <f t="shared" si="6"/>
        <v>22739.747499999939</v>
      </c>
      <c r="Q32" s="672">
        <f>'[2]Banpho off'!M32</f>
        <v>144238.79249999998</v>
      </c>
      <c r="R32" s="673">
        <v>112836.37</v>
      </c>
      <c r="S32" s="674">
        <f t="shared" si="7"/>
        <v>31402.422499999986</v>
      </c>
      <c r="T32" s="672">
        <f>'[2]Banpho off'!P32</f>
        <v>202283.78</v>
      </c>
      <c r="U32" s="673"/>
      <c r="V32" s="674">
        <f t="shared" si="8"/>
        <v>202283.78</v>
      </c>
      <c r="W32" s="672">
        <f>'[2]Banpho off'!S32</f>
        <v>192508.7175</v>
      </c>
      <c r="X32" s="673"/>
      <c r="Y32" s="773">
        <f t="shared" si="9"/>
        <v>192508.7175</v>
      </c>
      <c r="Z32" s="688">
        <f t="shared" si="10"/>
        <v>539031.29</v>
      </c>
      <c r="AA32" s="701">
        <f t="shared" si="10"/>
        <v>112836.37</v>
      </c>
      <c r="AB32" s="690">
        <f t="shared" si="11"/>
        <v>426194.92000000004</v>
      </c>
      <c r="AC32" s="779">
        <f t="shared" si="12"/>
        <v>1068287.5174999998</v>
      </c>
      <c r="AD32" s="776">
        <f t="shared" si="12"/>
        <v>619352.85</v>
      </c>
      <c r="AE32" s="777">
        <f t="shared" si="13"/>
        <v>448934.66749999986</v>
      </c>
      <c r="AF32" s="672">
        <f>'[2]Banpho off'!Y32</f>
        <v>184463.72999999998</v>
      </c>
      <c r="AG32" s="673"/>
      <c r="AH32" s="674">
        <f t="shared" si="14"/>
        <v>184463.72999999998</v>
      </c>
      <c r="AI32" s="672">
        <f>'[2]Banpho off'!AB32</f>
        <v>176418.74249999999</v>
      </c>
      <c r="AJ32" s="673"/>
      <c r="AK32" s="674">
        <f t="shared" si="15"/>
        <v>176418.74249999999</v>
      </c>
      <c r="AL32" s="672">
        <f>'[2]Banpho off'!AE32</f>
        <v>192508.7175</v>
      </c>
      <c r="AM32" s="673"/>
      <c r="AN32" s="674">
        <f t="shared" si="16"/>
        <v>192508.7175</v>
      </c>
      <c r="AO32" s="688">
        <f t="shared" si="17"/>
        <v>553391.18999999994</v>
      </c>
      <c r="AP32" s="689">
        <f t="shared" si="17"/>
        <v>0</v>
      </c>
      <c r="AQ32" s="690">
        <f t="shared" si="18"/>
        <v>553391.18999999994</v>
      </c>
      <c r="AR32" s="672">
        <f>'[2]Banpho off'!AH32</f>
        <v>176418.74249999999</v>
      </c>
      <c r="AS32" s="673"/>
      <c r="AT32" s="674">
        <f t="shared" si="19"/>
        <v>176418.74249999999</v>
      </c>
      <c r="AU32" s="672">
        <f>'[2]Banpho off'!AK32</f>
        <v>192508.7175</v>
      </c>
      <c r="AV32" s="673"/>
      <c r="AW32" s="674">
        <f t="shared" si="20"/>
        <v>192508.7175</v>
      </c>
      <c r="AX32" s="672">
        <f>'[2]Banpho off'!AN32</f>
        <v>160328.76749999999</v>
      </c>
      <c r="AY32" s="672"/>
      <c r="AZ32" s="773">
        <f t="shared" si="21"/>
        <v>160328.76749999999</v>
      </c>
      <c r="BA32" s="688">
        <f t="shared" si="22"/>
        <v>529256.22749999992</v>
      </c>
      <c r="BB32" s="701">
        <f t="shared" si="22"/>
        <v>0</v>
      </c>
      <c r="BC32" s="706">
        <f t="shared" si="23"/>
        <v>529256.22749999992</v>
      </c>
      <c r="BD32" s="711">
        <f t="shared" si="0"/>
        <v>1082647.4175</v>
      </c>
      <c r="BE32" s="715">
        <f t="shared" si="1"/>
        <v>0</v>
      </c>
      <c r="BF32" s="716">
        <f t="shared" si="24"/>
        <v>1082647.4175</v>
      </c>
      <c r="BG32" s="717">
        <f t="shared" si="25"/>
        <v>2150934.9349999996</v>
      </c>
      <c r="BH32" s="673">
        <f t="shared" si="26"/>
        <v>619352.85</v>
      </c>
      <c r="BI32" s="677">
        <f t="shared" si="27"/>
        <v>1531582.0849999995</v>
      </c>
      <c r="BJ32" s="541"/>
      <c r="BK32" s="380"/>
      <c r="BL32" s="374">
        <f>ROUND(VLOOKUP($B32,Test!$A$206:$F$257,4),0)/1000</f>
        <v>221.59299999999999</v>
      </c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  <c r="CG32" s="380"/>
      <c r="CH32" s="380"/>
      <c r="CI32" s="380"/>
      <c r="CJ32" s="380"/>
      <c r="CK32" s="380"/>
      <c r="CL32" s="380"/>
      <c r="CM32" s="380"/>
      <c r="CN32" s="380"/>
      <c r="CO32" s="380"/>
      <c r="CP32" s="380"/>
      <c r="CQ32" s="380"/>
      <c r="CR32" s="380"/>
      <c r="CS32" s="380"/>
      <c r="CT32" s="380"/>
      <c r="CU32" s="380"/>
      <c r="CV32" s="380"/>
      <c r="CW32" s="380"/>
      <c r="CX32" s="380"/>
      <c r="CY32" s="380"/>
      <c r="CZ32" s="380"/>
      <c r="DA32" s="380"/>
      <c r="DB32" s="380"/>
      <c r="DC32" s="380"/>
      <c r="DD32" s="380"/>
      <c r="DE32" s="380"/>
      <c r="DF32" s="380"/>
      <c r="DG32" s="380"/>
      <c r="DH32" s="380"/>
      <c r="DI32" s="380"/>
      <c r="DJ32" s="380"/>
      <c r="DK32" s="380"/>
      <c r="DL32" s="380"/>
      <c r="DM32" s="380"/>
      <c r="DN32" s="380"/>
      <c r="DO32" s="391"/>
      <c r="DP32" s="391"/>
      <c r="DQ32" s="380"/>
      <c r="DR32" s="380"/>
      <c r="DS32" s="380"/>
      <c r="DT32" s="380"/>
    </row>
    <row r="33" spans="1:124" s="383" customFormat="1" ht="33" customHeight="1">
      <c r="A33" s="388">
        <f t="shared" si="28"/>
        <v>27</v>
      </c>
      <c r="B33" s="384">
        <v>51499</v>
      </c>
      <c r="C33" s="536" t="s">
        <v>23</v>
      </c>
      <c r="D33" s="698" t="s">
        <v>277</v>
      </c>
      <c r="E33" s="672">
        <f>'[2]Banpho off'!D33</f>
        <v>0</v>
      </c>
      <c r="F33" s="673"/>
      <c r="G33" s="674">
        <f t="shared" si="2"/>
        <v>0</v>
      </c>
      <c r="H33" s="672">
        <f>'[2]Banpho off'!G33</f>
        <v>0</v>
      </c>
      <c r="I33" s="673"/>
      <c r="J33" s="674">
        <f t="shared" si="3"/>
        <v>0</v>
      </c>
      <c r="K33" s="672">
        <f>'[2]Banpho off'!J33</f>
        <v>0</v>
      </c>
      <c r="L33" s="673"/>
      <c r="M33" s="773">
        <f t="shared" si="4"/>
        <v>0</v>
      </c>
      <c r="N33" s="688">
        <f t="shared" si="5"/>
        <v>0</v>
      </c>
      <c r="O33" s="689">
        <f t="shared" si="5"/>
        <v>0</v>
      </c>
      <c r="P33" s="690">
        <f t="shared" si="6"/>
        <v>0</v>
      </c>
      <c r="Q33" s="672">
        <f>'[2]Banpho off'!M33</f>
        <v>0</v>
      </c>
      <c r="R33" s="673"/>
      <c r="S33" s="674">
        <f t="shared" si="7"/>
        <v>0</v>
      </c>
      <c r="T33" s="672">
        <f>'[2]Banpho off'!P33</f>
        <v>0</v>
      </c>
      <c r="U33" s="673"/>
      <c r="V33" s="674">
        <f t="shared" si="8"/>
        <v>0</v>
      </c>
      <c r="W33" s="672">
        <f>'[2]Banpho off'!S33</f>
        <v>0</v>
      </c>
      <c r="X33" s="673"/>
      <c r="Y33" s="773">
        <f t="shared" si="9"/>
        <v>0</v>
      </c>
      <c r="Z33" s="688">
        <f t="shared" si="10"/>
        <v>0</v>
      </c>
      <c r="AA33" s="701">
        <f t="shared" si="10"/>
        <v>0</v>
      </c>
      <c r="AB33" s="690">
        <f t="shared" si="11"/>
        <v>0</v>
      </c>
      <c r="AC33" s="779">
        <f t="shared" si="12"/>
        <v>0</v>
      </c>
      <c r="AD33" s="776">
        <f t="shared" si="12"/>
        <v>0</v>
      </c>
      <c r="AE33" s="777">
        <f t="shared" si="13"/>
        <v>0</v>
      </c>
      <c r="AF33" s="672">
        <f>'[2]Banpho off'!Y33</f>
        <v>0</v>
      </c>
      <c r="AG33" s="673"/>
      <c r="AH33" s="674">
        <f t="shared" si="14"/>
        <v>0</v>
      </c>
      <c r="AI33" s="672">
        <f>'[2]Banpho off'!AB33</f>
        <v>0</v>
      </c>
      <c r="AJ33" s="673"/>
      <c r="AK33" s="674">
        <f t="shared" si="15"/>
        <v>0</v>
      </c>
      <c r="AL33" s="672">
        <f>'[2]Banpho off'!AE33</f>
        <v>0</v>
      </c>
      <c r="AM33" s="673"/>
      <c r="AN33" s="674">
        <f t="shared" si="16"/>
        <v>0</v>
      </c>
      <c r="AO33" s="688">
        <f t="shared" si="17"/>
        <v>0</v>
      </c>
      <c r="AP33" s="689">
        <f t="shared" si="17"/>
        <v>0</v>
      </c>
      <c r="AQ33" s="690">
        <f t="shared" si="18"/>
        <v>0</v>
      </c>
      <c r="AR33" s="672">
        <f>'[2]Banpho off'!AH33</f>
        <v>0</v>
      </c>
      <c r="AS33" s="673"/>
      <c r="AT33" s="674">
        <f t="shared" si="19"/>
        <v>0</v>
      </c>
      <c r="AU33" s="672">
        <f>'[2]Banpho off'!AK33</f>
        <v>0</v>
      </c>
      <c r="AV33" s="673"/>
      <c r="AW33" s="674">
        <f t="shared" si="20"/>
        <v>0</v>
      </c>
      <c r="AX33" s="672">
        <f>'[2]Banpho off'!AN33</f>
        <v>0</v>
      </c>
      <c r="AY33" s="672"/>
      <c r="AZ33" s="773">
        <f t="shared" si="21"/>
        <v>0</v>
      </c>
      <c r="BA33" s="688">
        <f t="shared" si="22"/>
        <v>0</v>
      </c>
      <c r="BB33" s="701">
        <f t="shared" si="22"/>
        <v>0</v>
      </c>
      <c r="BC33" s="706">
        <f t="shared" si="23"/>
        <v>0</v>
      </c>
      <c r="BD33" s="711">
        <f t="shared" si="0"/>
        <v>0</v>
      </c>
      <c r="BE33" s="715">
        <f t="shared" si="1"/>
        <v>0</v>
      </c>
      <c r="BF33" s="716">
        <f t="shared" si="24"/>
        <v>0</v>
      </c>
      <c r="BG33" s="717">
        <f t="shared" si="25"/>
        <v>0</v>
      </c>
      <c r="BH33" s="673">
        <f t="shared" si="26"/>
        <v>0</v>
      </c>
      <c r="BI33" s="677">
        <f t="shared" si="27"/>
        <v>0</v>
      </c>
      <c r="BJ33" s="541"/>
      <c r="BK33" s="380"/>
      <c r="BL33" s="374">
        <f>ROUND(VLOOKUP($B33,Test!$A$206:$F$257,4),0)/1000</f>
        <v>0</v>
      </c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  <c r="CO33" s="380"/>
      <c r="CP33" s="380"/>
      <c r="CQ33" s="380"/>
      <c r="CR33" s="380"/>
      <c r="CS33" s="380"/>
      <c r="CT33" s="380"/>
      <c r="CU33" s="380"/>
      <c r="CV33" s="380"/>
      <c r="CW33" s="380"/>
      <c r="CX33" s="380"/>
      <c r="CY33" s="380"/>
      <c r="CZ33" s="380"/>
      <c r="DA33" s="380"/>
      <c r="DB33" s="380"/>
      <c r="DC33" s="380"/>
      <c r="DD33" s="380"/>
      <c r="DE33" s="380"/>
      <c r="DF33" s="380"/>
      <c r="DG33" s="380"/>
      <c r="DH33" s="380"/>
      <c r="DI33" s="380"/>
      <c r="DJ33" s="380"/>
      <c r="DK33" s="380"/>
      <c r="DL33" s="380"/>
      <c r="DM33" s="380"/>
      <c r="DN33" s="380"/>
      <c r="DO33" s="391"/>
      <c r="DP33" s="391"/>
      <c r="DQ33" s="380"/>
      <c r="DR33" s="380"/>
      <c r="DS33" s="380"/>
      <c r="DT33" s="380"/>
    </row>
    <row r="34" spans="1:124" s="383" customFormat="1" ht="33" customHeight="1">
      <c r="A34" s="388">
        <f t="shared" si="28"/>
        <v>28</v>
      </c>
      <c r="B34" s="384">
        <v>51601</v>
      </c>
      <c r="C34" s="536" t="s">
        <v>24</v>
      </c>
      <c r="D34" s="698" t="s">
        <v>278</v>
      </c>
      <c r="E34" s="672">
        <f>'[2]Banpho off'!D34</f>
        <v>0</v>
      </c>
      <c r="F34" s="673"/>
      <c r="G34" s="674">
        <f t="shared" si="2"/>
        <v>0</v>
      </c>
      <c r="H34" s="672">
        <f>'[2]Banpho off'!G34</f>
        <v>0</v>
      </c>
      <c r="I34" s="673"/>
      <c r="J34" s="674">
        <f t="shared" si="3"/>
        <v>0</v>
      </c>
      <c r="K34" s="672">
        <f>'[2]Banpho off'!J34</f>
        <v>0</v>
      </c>
      <c r="L34" s="673"/>
      <c r="M34" s="773">
        <f t="shared" si="4"/>
        <v>0</v>
      </c>
      <c r="N34" s="688">
        <f t="shared" si="5"/>
        <v>0</v>
      </c>
      <c r="O34" s="689">
        <f t="shared" si="5"/>
        <v>0</v>
      </c>
      <c r="P34" s="690">
        <f t="shared" si="6"/>
        <v>0</v>
      </c>
      <c r="Q34" s="672">
        <f>'[2]Banpho off'!M34</f>
        <v>0</v>
      </c>
      <c r="R34" s="673"/>
      <c r="S34" s="674">
        <f t="shared" si="7"/>
        <v>0</v>
      </c>
      <c r="T34" s="672">
        <f>'[2]Banpho off'!P34</f>
        <v>0</v>
      </c>
      <c r="U34" s="673"/>
      <c r="V34" s="674">
        <f t="shared" si="8"/>
        <v>0</v>
      </c>
      <c r="W34" s="672">
        <f>'[2]Banpho off'!S34</f>
        <v>0</v>
      </c>
      <c r="X34" s="673"/>
      <c r="Y34" s="773">
        <f t="shared" si="9"/>
        <v>0</v>
      </c>
      <c r="Z34" s="688">
        <f t="shared" si="10"/>
        <v>0</v>
      </c>
      <c r="AA34" s="701">
        <f t="shared" si="10"/>
        <v>0</v>
      </c>
      <c r="AB34" s="690">
        <f t="shared" si="11"/>
        <v>0</v>
      </c>
      <c r="AC34" s="779">
        <f t="shared" si="12"/>
        <v>0</v>
      </c>
      <c r="AD34" s="776">
        <f t="shared" si="12"/>
        <v>0</v>
      </c>
      <c r="AE34" s="777">
        <f t="shared" si="13"/>
        <v>0</v>
      </c>
      <c r="AF34" s="672">
        <f>'[2]Banpho off'!Y34</f>
        <v>0</v>
      </c>
      <c r="AG34" s="673"/>
      <c r="AH34" s="674">
        <f t="shared" si="14"/>
        <v>0</v>
      </c>
      <c r="AI34" s="672">
        <f>'[2]Banpho off'!AB34</f>
        <v>0</v>
      </c>
      <c r="AJ34" s="673"/>
      <c r="AK34" s="674">
        <f t="shared" si="15"/>
        <v>0</v>
      </c>
      <c r="AL34" s="672">
        <f>'[2]Banpho off'!AE34</f>
        <v>0</v>
      </c>
      <c r="AM34" s="673"/>
      <c r="AN34" s="674">
        <f t="shared" si="16"/>
        <v>0</v>
      </c>
      <c r="AO34" s="688">
        <f t="shared" si="17"/>
        <v>0</v>
      </c>
      <c r="AP34" s="689">
        <f t="shared" si="17"/>
        <v>0</v>
      </c>
      <c r="AQ34" s="690">
        <f t="shared" si="18"/>
        <v>0</v>
      </c>
      <c r="AR34" s="672">
        <f>'[2]Banpho off'!AH34</f>
        <v>0</v>
      </c>
      <c r="AS34" s="673"/>
      <c r="AT34" s="674">
        <f t="shared" si="19"/>
        <v>0</v>
      </c>
      <c r="AU34" s="672">
        <f>'[2]Banpho off'!AK34</f>
        <v>0</v>
      </c>
      <c r="AV34" s="673"/>
      <c r="AW34" s="674">
        <f t="shared" si="20"/>
        <v>0</v>
      </c>
      <c r="AX34" s="672">
        <f>'[2]Banpho off'!AN34</f>
        <v>0</v>
      </c>
      <c r="AY34" s="672"/>
      <c r="AZ34" s="773">
        <f t="shared" si="21"/>
        <v>0</v>
      </c>
      <c r="BA34" s="688">
        <f t="shared" si="22"/>
        <v>0</v>
      </c>
      <c r="BB34" s="701">
        <f t="shared" si="22"/>
        <v>0</v>
      </c>
      <c r="BC34" s="706">
        <f t="shared" si="23"/>
        <v>0</v>
      </c>
      <c r="BD34" s="711">
        <f t="shared" si="0"/>
        <v>0</v>
      </c>
      <c r="BE34" s="715">
        <f t="shared" si="1"/>
        <v>0</v>
      </c>
      <c r="BF34" s="716">
        <f t="shared" si="24"/>
        <v>0</v>
      </c>
      <c r="BG34" s="717">
        <f t="shared" si="25"/>
        <v>0</v>
      </c>
      <c r="BH34" s="673">
        <f t="shared" si="26"/>
        <v>0</v>
      </c>
      <c r="BI34" s="677">
        <f t="shared" si="27"/>
        <v>0</v>
      </c>
      <c r="BJ34" s="541"/>
      <c r="BK34" s="380"/>
      <c r="BL34" s="374">
        <f>ROUND(VLOOKUP($B34,Test!$A$206:$F$257,4),0)/1000</f>
        <v>0</v>
      </c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  <c r="CO34" s="380"/>
      <c r="CP34" s="380"/>
      <c r="CQ34" s="380"/>
      <c r="CR34" s="380"/>
      <c r="CS34" s="380"/>
      <c r="CT34" s="380"/>
      <c r="CU34" s="380"/>
      <c r="CV34" s="380"/>
      <c r="CW34" s="380"/>
      <c r="CX34" s="380"/>
      <c r="CY34" s="380"/>
      <c r="CZ34" s="380"/>
      <c r="DA34" s="380"/>
      <c r="DB34" s="380"/>
      <c r="DC34" s="380"/>
      <c r="DD34" s="380"/>
      <c r="DE34" s="380"/>
      <c r="DF34" s="380"/>
      <c r="DG34" s="380"/>
      <c r="DH34" s="380"/>
      <c r="DI34" s="380"/>
      <c r="DJ34" s="380"/>
      <c r="DK34" s="380"/>
      <c r="DL34" s="380"/>
      <c r="DM34" s="380"/>
      <c r="DN34" s="380"/>
      <c r="DO34" s="391"/>
      <c r="DP34" s="391"/>
      <c r="DQ34" s="380"/>
      <c r="DR34" s="380"/>
      <c r="DS34" s="380"/>
      <c r="DT34" s="380"/>
    </row>
    <row r="35" spans="1:124" s="383" customFormat="1" ht="33" customHeight="1">
      <c r="A35" s="388">
        <f t="shared" si="28"/>
        <v>29</v>
      </c>
      <c r="B35" s="384">
        <v>51602</v>
      </c>
      <c r="C35" s="536" t="s">
        <v>25</v>
      </c>
      <c r="D35" s="698" t="s">
        <v>279</v>
      </c>
      <c r="E35" s="672">
        <f>'[2]Banpho off'!D35</f>
        <v>0</v>
      </c>
      <c r="F35" s="673">
        <v>0</v>
      </c>
      <c r="G35" s="674">
        <f t="shared" si="2"/>
        <v>0</v>
      </c>
      <c r="H35" s="672">
        <f>'[2]Banpho off'!G35</f>
        <v>0</v>
      </c>
      <c r="I35" s="673"/>
      <c r="J35" s="674">
        <f t="shared" si="3"/>
        <v>0</v>
      </c>
      <c r="K35" s="672">
        <f>'[2]Banpho off'!J35</f>
        <v>0</v>
      </c>
      <c r="L35" s="673"/>
      <c r="M35" s="773">
        <f t="shared" si="4"/>
        <v>0</v>
      </c>
      <c r="N35" s="688">
        <f t="shared" si="5"/>
        <v>0</v>
      </c>
      <c r="O35" s="689">
        <f t="shared" si="5"/>
        <v>0</v>
      </c>
      <c r="P35" s="690">
        <f t="shared" si="6"/>
        <v>0</v>
      </c>
      <c r="Q35" s="672">
        <f>'[2]Banpho off'!M35</f>
        <v>0</v>
      </c>
      <c r="R35" s="673"/>
      <c r="S35" s="674">
        <f t="shared" si="7"/>
        <v>0</v>
      </c>
      <c r="T35" s="672">
        <f>'[2]Banpho off'!P35</f>
        <v>0</v>
      </c>
      <c r="U35" s="673"/>
      <c r="V35" s="674">
        <f t="shared" si="8"/>
        <v>0</v>
      </c>
      <c r="W35" s="672">
        <f>'[2]Banpho off'!S35</f>
        <v>0</v>
      </c>
      <c r="X35" s="673"/>
      <c r="Y35" s="773">
        <f t="shared" si="9"/>
        <v>0</v>
      </c>
      <c r="Z35" s="688">
        <f t="shared" si="10"/>
        <v>0</v>
      </c>
      <c r="AA35" s="701">
        <f t="shared" si="10"/>
        <v>0</v>
      </c>
      <c r="AB35" s="690">
        <f t="shared" si="11"/>
        <v>0</v>
      </c>
      <c r="AC35" s="779">
        <f t="shared" si="12"/>
        <v>0</v>
      </c>
      <c r="AD35" s="776">
        <f t="shared" si="12"/>
        <v>0</v>
      </c>
      <c r="AE35" s="777">
        <f t="shared" si="13"/>
        <v>0</v>
      </c>
      <c r="AF35" s="672">
        <f>'[2]Banpho off'!Y35</f>
        <v>0</v>
      </c>
      <c r="AG35" s="673"/>
      <c r="AH35" s="674">
        <f t="shared" si="14"/>
        <v>0</v>
      </c>
      <c r="AI35" s="672">
        <f>'[2]Banpho off'!AB35</f>
        <v>3825.81</v>
      </c>
      <c r="AJ35" s="673"/>
      <c r="AK35" s="674">
        <f t="shared" si="15"/>
        <v>3825.81</v>
      </c>
      <c r="AL35" s="672">
        <f>'[2]Banpho off'!AE35</f>
        <v>7003.74</v>
      </c>
      <c r="AM35" s="673"/>
      <c r="AN35" s="674">
        <f t="shared" si="16"/>
        <v>7003.74</v>
      </c>
      <c r="AO35" s="688">
        <f t="shared" si="17"/>
        <v>10829.55</v>
      </c>
      <c r="AP35" s="689">
        <f t="shared" si="17"/>
        <v>0</v>
      </c>
      <c r="AQ35" s="690">
        <f t="shared" si="18"/>
        <v>10829.55</v>
      </c>
      <c r="AR35" s="672">
        <f>'[2]Banpho off'!AH35</f>
        <v>0</v>
      </c>
      <c r="AS35" s="673"/>
      <c r="AT35" s="674">
        <f t="shared" si="19"/>
        <v>0</v>
      </c>
      <c r="AU35" s="672">
        <f>'[2]Banpho off'!AK35</f>
        <v>45000</v>
      </c>
      <c r="AV35" s="673"/>
      <c r="AW35" s="674">
        <f t="shared" si="20"/>
        <v>45000</v>
      </c>
      <c r="AX35" s="672">
        <f>'[2]Banpho off'!AN35</f>
        <v>0</v>
      </c>
      <c r="AY35" s="672"/>
      <c r="AZ35" s="773">
        <f t="shared" si="21"/>
        <v>0</v>
      </c>
      <c r="BA35" s="688">
        <f t="shared" si="22"/>
        <v>45000</v>
      </c>
      <c r="BB35" s="701">
        <f t="shared" si="22"/>
        <v>0</v>
      </c>
      <c r="BC35" s="706">
        <f t="shared" si="23"/>
        <v>45000</v>
      </c>
      <c r="BD35" s="711">
        <f t="shared" si="0"/>
        <v>55829.55</v>
      </c>
      <c r="BE35" s="715">
        <f t="shared" si="1"/>
        <v>0</v>
      </c>
      <c r="BF35" s="716">
        <f t="shared" si="24"/>
        <v>55829.55</v>
      </c>
      <c r="BG35" s="717">
        <f t="shared" si="25"/>
        <v>55829.55</v>
      </c>
      <c r="BH35" s="673">
        <f t="shared" si="26"/>
        <v>0</v>
      </c>
      <c r="BI35" s="677">
        <f t="shared" si="27"/>
        <v>55829.55</v>
      </c>
      <c r="BJ35" s="541"/>
      <c r="BK35" s="380"/>
      <c r="BL35" s="374">
        <f>ROUND(VLOOKUP($B35,Test!$A$206:$F$257,4),0)/1000</f>
        <v>0</v>
      </c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  <c r="CG35" s="380"/>
      <c r="CH35" s="380"/>
      <c r="CI35" s="380"/>
      <c r="CJ35" s="380"/>
      <c r="CK35" s="380"/>
      <c r="CL35" s="380"/>
      <c r="CM35" s="380"/>
      <c r="CN35" s="380"/>
      <c r="CO35" s="380"/>
      <c r="CP35" s="380"/>
      <c r="CQ35" s="380"/>
      <c r="CR35" s="380"/>
      <c r="CS35" s="380"/>
      <c r="CT35" s="380"/>
      <c r="CU35" s="380"/>
      <c r="CV35" s="380"/>
      <c r="CW35" s="380"/>
      <c r="CX35" s="380"/>
      <c r="CY35" s="380"/>
      <c r="CZ35" s="380"/>
      <c r="DA35" s="380"/>
      <c r="DB35" s="380"/>
      <c r="DC35" s="380"/>
      <c r="DD35" s="380"/>
      <c r="DE35" s="380"/>
      <c r="DF35" s="380"/>
      <c r="DG35" s="380"/>
      <c r="DH35" s="380"/>
      <c r="DI35" s="380"/>
      <c r="DJ35" s="380"/>
      <c r="DK35" s="380"/>
      <c r="DL35" s="380"/>
      <c r="DM35" s="380"/>
      <c r="DN35" s="380"/>
      <c r="DO35" s="391"/>
      <c r="DP35" s="391"/>
      <c r="DQ35" s="380"/>
      <c r="DR35" s="380"/>
      <c r="DS35" s="380"/>
      <c r="DT35" s="380"/>
    </row>
    <row r="36" spans="1:124" s="383" customFormat="1" ht="33" customHeight="1">
      <c r="A36" s="388">
        <f t="shared" si="28"/>
        <v>30</v>
      </c>
      <c r="B36" s="384">
        <v>51603</v>
      </c>
      <c r="C36" s="536" t="s">
        <v>26</v>
      </c>
      <c r="D36" s="698" t="s">
        <v>280</v>
      </c>
      <c r="E36" s="672">
        <f>'[2]Banpho off'!D36</f>
        <v>63800</v>
      </c>
      <c r="F36" s="673">
        <v>48810.37</v>
      </c>
      <c r="G36" s="674">
        <f t="shared" si="2"/>
        <v>14989.629999999997</v>
      </c>
      <c r="H36" s="672">
        <f>'[2]Banpho off'!G36</f>
        <v>63800</v>
      </c>
      <c r="I36" s="673">
        <v>65136.63</v>
      </c>
      <c r="J36" s="674">
        <f t="shared" si="3"/>
        <v>-1336.6299999999974</v>
      </c>
      <c r="K36" s="672">
        <f>'[2]Banpho off'!J36</f>
        <v>70400</v>
      </c>
      <c r="L36" s="673">
        <v>58629.68</v>
      </c>
      <c r="M36" s="773">
        <f t="shared" si="4"/>
        <v>11770.32</v>
      </c>
      <c r="N36" s="688">
        <f t="shared" si="5"/>
        <v>198000</v>
      </c>
      <c r="O36" s="689">
        <f t="shared" si="5"/>
        <v>172576.68</v>
      </c>
      <c r="P36" s="690">
        <f t="shared" si="6"/>
        <v>25423.320000000007</v>
      </c>
      <c r="Q36" s="672">
        <f>'[2]Banpho off'!M36</f>
        <v>57200</v>
      </c>
      <c r="R36" s="673">
        <v>42343.66</v>
      </c>
      <c r="S36" s="674">
        <f t="shared" si="7"/>
        <v>14856.339999999997</v>
      </c>
      <c r="T36" s="672">
        <f>'[2]Banpho off'!P36</f>
        <v>59400</v>
      </c>
      <c r="U36" s="673"/>
      <c r="V36" s="674">
        <f t="shared" si="8"/>
        <v>59400</v>
      </c>
      <c r="W36" s="672">
        <f>'[2]Banpho off'!S36</f>
        <v>70400</v>
      </c>
      <c r="X36" s="673"/>
      <c r="Y36" s="773">
        <f t="shared" si="9"/>
        <v>70400</v>
      </c>
      <c r="Z36" s="688">
        <f t="shared" si="10"/>
        <v>187000</v>
      </c>
      <c r="AA36" s="701">
        <f t="shared" si="10"/>
        <v>42343.66</v>
      </c>
      <c r="AB36" s="690">
        <f t="shared" si="11"/>
        <v>144656.34</v>
      </c>
      <c r="AC36" s="779">
        <f t="shared" si="12"/>
        <v>385000</v>
      </c>
      <c r="AD36" s="776">
        <f t="shared" si="12"/>
        <v>214920.34</v>
      </c>
      <c r="AE36" s="777">
        <f t="shared" si="13"/>
        <v>170079.66</v>
      </c>
      <c r="AF36" s="672">
        <f>'[2]Banpho off'!Y36</f>
        <v>68200</v>
      </c>
      <c r="AG36" s="673"/>
      <c r="AH36" s="674">
        <f t="shared" si="14"/>
        <v>68200</v>
      </c>
      <c r="AI36" s="672">
        <f>'[2]Banpho off'!AB36</f>
        <v>66000</v>
      </c>
      <c r="AJ36" s="673"/>
      <c r="AK36" s="674">
        <f t="shared" si="15"/>
        <v>66000</v>
      </c>
      <c r="AL36" s="672">
        <f>'[2]Banpho off'!AE36</f>
        <v>70400</v>
      </c>
      <c r="AM36" s="673"/>
      <c r="AN36" s="674">
        <f t="shared" si="16"/>
        <v>70400</v>
      </c>
      <c r="AO36" s="688">
        <f t="shared" si="17"/>
        <v>204600</v>
      </c>
      <c r="AP36" s="689">
        <f t="shared" si="17"/>
        <v>0</v>
      </c>
      <c r="AQ36" s="690">
        <f t="shared" si="18"/>
        <v>204600</v>
      </c>
      <c r="AR36" s="672">
        <f>'[2]Banpho off'!AH36</f>
        <v>66000</v>
      </c>
      <c r="AS36" s="673"/>
      <c r="AT36" s="674">
        <f t="shared" si="19"/>
        <v>66000</v>
      </c>
      <c r="AU36" s="672">
        <f>'[2]Banpho off'!AK36</f>
        <v>70400</v>
      </c>
      <c r="AV36" s="673"/>
      <c r="AW36" s="674">
        <f t="shared" si="20"/>
        <v>70400</v>
      </c>
      <c r="AX36" s="672">
        <f>'[2]Banpho off'!AN36</f>
        <v>61600</v>
      </c>
      <c r="AY36" s="672"/>
      <c r="AZ36" s="773">
        <f t="shared" si="21"/>
        <v>61600</v>
      </c>
      <c r="BA36" s="688">
        <f t="shared" si="22"/>
        <v>198000</v>
      </c>
      <c r="BB36" s="701">
        <f t="shared" si="22"/>
        <v>0</v>
      </c>
      <c r="BC36" s="706">
        <f t="shared" si="23"/>
        <v>198000</v>
      </c>
      <c r="BD36" s="711">
        <f t="shared" si="0"/>
        <v>402600</v>
      </c>
      <c r="BE36" s="715">
        <f t="shared" si="1"/>
        <v>0</v>
      </c>
      <c r="BF36" s="716">
        <f t="shared" si="24"/>
        <v>402600</v>
      </c>
      <c r="BG36" s="717">
        <f t="shared" si="25"/>
        <v>787600</v>
      </c>
      <c r="BH36" s="673">
        <f t="shared" si="26"/>
        <v>214920.34</v>
      </c>
      <c r="BI36" s="677">
        <f t="shared" si="27"/>
        <v>572679.66</v>
      </c>
      <c r="BJ36" s="541"/>
      <c r="BK36" s="380"/>
      <c r="BL36" s="374">
        <f>ROUND(VLOOKUP($B36,Test!$A$206:$F$257,4),0)/1000</f>
        <v>57.459000000000003</v>
      </c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  <c r="CO36" s="380"/>
      <c r="CP36" s="380"/>
      <c r="CQ36" s="380"/>
      <c r="CR36" s="380"/>
      <c r="CS36" s="380"/>
      <c r="CT36" s="380"/>
      <c r="CU36" s="380"/>
      <c r="CV36" s="380"/>
      <c r="CW36" s="380"/>
      <c r="CX36" s="380"/>
      <c r="CY36" s="380"/>
      <c r="CZ36" s="380"/>
      <c r="DA36" s="380"/>
      <c r="DB36" s="380"/>
      <c r="DC36" s="380"/>
      <c r="DD36" s="380"/>
      <c r="DE36" s="380"/>
      <c r="DF36" s="380"/>
      <c r="DG36" s="380"/>
      <c r="DH36" s="380"/>
      <c r="DI36" s="380"/>
      <c r="DJ36" s="380"/>
      <c r="DK36" s="380"/>
      <c r="DL36" s="380"/>
      <c r="DM36" s="380"/>
      <c r="DN36" s="380"/>
      <c r="DO36" s="391"/>
      <c r="DP36" s="391"/>
      <c r="DQ36" s="380"/>
      <c r="DR36" s="380"/>
      <c r="DS36" s="380"/>
      <c r="DT36" s="380"/>
    </row>
    <row r="37" spans="1:124" s="383" customFormat="1" ht="33" customHeight="1">
      <c r="A37" s="388">
        <f t="shared" si="28"/>
        <v>31</v>
      </c>
      <c r="B37" s="384">
        <v>51604</v>
      </c>
      <c r="C37" s="536" t="s">
        <v>27</v>
      </c>
      <c r="D37" s="698" t="s">
        <v>281</v>
      </c>
      <c r="E37" s="672">
        <f>'[2]Banpho off'!D37</f>
        <v>2200</v>
      </c>
      <c r="F37" s="673">
        <v>1185</v>
      </c>
      <c r="G37" s="674">
        <f t="shared" si="2"/>
        <v>1015</v>
      </c>
      <c r="H37" s="672">
        <f>'[2]Banpho off'!G37</f>
        <v>2600</v>
      </c>
      <c r="I37" s="673">
        <v>1255</v>
      </c>
      <c r="J37" s="674">
        <f t="shared" si="3"/>
        <v>1345</v>
      </c>
      <c r="K37" s="672">
        <f>'[2]Banpho off'!J37</f>
        <v>2200</v>
      </c>
      <c r="L37" s="673">
        <v>945</v>
      </c>
      <c r="M37" s="773">
        <f t="shared" si="4"/>
        <v>1255</v>
      </c>
      <c r="N37" s="688">
        <f t="shared" si="5"/>
        <v>7000</v>
      </c>
      <c r="O37" s="689">
        <f t="shared" si="5"/>
        <v>3385</v>
      </c>
      <c r="P37" s="690">
        <f t="shared" si="6"/>
        <v>3615</v>
      </c>
      <c r="Q37" s="672">
        <f>'[2]Banpho off'!M37</f>
        <v>2200</v>
      </c>
      <c r="R37" s="673">
        <v>370</v>
      </c>
      <c r="S37" s="674">
        <f t="shared" si="7"/>
        <v>1830</v>
      </c>
      <c r="T37" s="672">
        <f>'[2]Banpho off'!P37</f>
        <v>6200</v>
      </c>
      <c r="U37" s="673"/>
      <c r="V37" s="674">
        <f t="shared" si="8"/>
        <v>6200</v>
      </c>
      <c r="W37" s="672">
        <f>'[2]Banpho off'!S37</f>
        <v>2200</v>
      </c>
      <c r="X37" s="673"/>
      <c r="Y37" s="773">
        <f t="shared" si="9"/>
        <v>2200</v>
      </c>
      <c r="Z37" s="688">
        <f t="shared" si="10"/>
        <v>10600</v>
      </c>
      <c r="AA37" s="701">
        <f t="shared" si="10"/>
        <v>370</v>
      </c>
      <c r="AB37" s="690">
        <f t="shared" si="11"/>
        <v>10230</v>
      </c>
      <c r="AC37" s="779">
        <f t="shared" si="12"/>
        <v>17600</v>
      </c>
      <c r="AD37" s="776">
        <f t="shared" si="12"/>
        <v>3755</v>
      </c>
      <c r="AE37" s="777">
        <f t="shared" si="13"/>
        <v>13845</v>
      </c>
      <c r="AF37" s="672">
        <f>'[2]Banpho off'!Y37</f>
        <v>2200</v>
      </c>
      <c r="AG37" s="673"/>
      <c r="AH37" s="674">
        <f t="shared" si="14"/>
        <v>2200</v>
      </c>
      <c r="AI37" s="672">
        <f>'[2]Banpho off'!AB37</f>
        <v>2200</v>
      </c>
      <c r="AJ37" s="673"/>
      <c r="AK37" s="674">
        <f t="shared" si="15"/>
        <v>2200</v>
      </c>
      <c r="AL37" s="672">
        <f>'[2]Banpho off'!AE37</f>
        <v>2200</v>
      </c>
      <c r="AM37" s="673"/>
      <c r="AN37" s="674">
        <f t="shared" si="16"/>
        <v>2200</v>
      </c>
      <c r="AO37" s="688">
        <f t="shared" si="17"/>
        <v>6600</v>
      </c>
      <c r="AP37" s="689">
        <f t="shared" si="17"/>
        <v>0</v>
      </c>
      <c r="AQ37" s="690">
        <f t="shared" si="18"/>
        <v>6600</v>
      </c>
      <c r="AR37" s="672">
        <f>'[2]Banpho off'!AH37</f>
        <v>2600</v>
      </c>
      <c r="AS37" s="673"/>
      <c r="AT37" s="674">
        <f t="shared" si="19"/>
        <v>2600</v>
      </c>
      <c r="AU37" s="672">
        <f>'[2]Banpho off'!AK37</f>
        <v>6200</v>
      </c>
      <c r="AV37" s="673"/>
      <c r="AW37" s="674">
        <f t="shared" si="20"/>
        <v>6200</v>
      </c>
      <c r="AX37" s="672">
        <f>'[2]Banpho off'!AN37</f>
        <v>2200</v>
      </c>
      <c r="AY37" s="672"/>
      <c r="AZ37" s="773">
        <f t="shared" si="21"/>
        <v>2200</v>
      </c>
      <c r="BA37" s="688">
        <f t="shared" si="22"/>
        <v>11000</v>
      </c>
      <c r="BB37" s="701">
        <f t="shared" si="22"/>
        <v>0</v>
      </c>
      <c r="BC37" s="706">
        <f t="shared" si="23"/>
        <v>11000</v>
      </c>
      <c r="BD37" s="711">
        <f t="shared" si="0"/>
        <v>17600</v>
      </c>
      <c r="BE37" s="715">
        <f t="shared" si="1"/>
        <v>0</v>
      </c>
      <c r="BF37" s="716">
        <f t="shared" si="24"/>
        <v>17600</v>
      </c>
      <c r="BG37" s="717">
        <f t="shared" si="25"/>
        <v>35200</v>
      </c>
      <c r="BH37" s="673">
        <f t="shared" si="26"/>
        <v>3755</v>
      </c>
      <c r="BI37" s="677">
        <f t="shared" si="27"/>
        <v>31445</v>
      </c>
      <c r="BJ37" s="541"/>
      <c r="BK37" s="380"/>
      <c r="BL37" s="374">
        <f>ROUND(VLOOKUP($B37,Test!$A$206:$F$257,4),0)/1000</f>
        <v>3.1629999999999998</v>
      </c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  <c r="CO37" s="380"/>
      <c r="CP37" s="380"/>
      <c r="CQ37" s="380"/>
      <c r="CR37" s="380"/>
      <c r="CS37" s="380"/>
      <c r="CT37" s="380"/>
      <c r="CU37" s="380"/>
      <c r="CV37" s="380"/>
      <c r="CW37" s="380"/>
      <c r="CX37" s="380"/>
      <c r="CY37" s="380"/>
      <c r="CZ37" s="380"/>
      <c r="DA37" s="380"/>
      <c r="DB37" s="380"/>
      <c r="DC37" s="380"/>
      <c r="DD37" s="380"/>
      <c r="DE37" s="380"/>
      <c r="DF37" s="380"/>
      <c r="DG37" s="380"/>
      <c r="DH37" s="380"/>
      <c r="DI37" s="380"/>
      <c r="DJ37" s="380"/>
      <c r="DK37" s="380"/>
      <c r="DL37" s="380"/>
      <c r="DM37" s="380"/>
      <c r="DN37" s="380"/>
      <c r="DO37" s="391"/>
      <c r="DP37" s="391"/>
      <c r="DQ37" s="380"/>
      <c r="DR37" s="380"/>
      <c r="DS37" s="380"/>
      <c r="DT37" s="380"/>
    </row>
    <row r="38" spans="1:124" s="383" customFormat="1" ht="33" customHeight="1">
      <c r="A38" s="388">
        <f t="shared" si="28"/>
        <v>32</v>
      </c>
      <c r="B38" s="384">
        <v>51605</v>
      </c>
      <c r="C38" s="536" t="s">
        <v>28</v>
      </c>
      <c r="D38" s="698" t="s">
        <v>282</v>
      </c>
      <c r="E38" s="672">
        <f>'[2]Banpho off'!D38</f>
        <v>0</v>
      </c>
      <c r="F38" s="673"/>
      <c r="G38" s="674">
        <f t="shared" si="2"/>
        <v>0</v>
      </c>
      <c r="H38" s="672">
        <f>'[2]Banpho off'!G38</f>
        <v>0</v>
      </c>
      <c r="I38" s="673"/>
      <c r="J38" s="674">
        <f t="shared" si="3"/>
        <v>0</v>
      </c>
      <c r="K38" s="672">
        <f>'[2]Banpho off'!J38</f>
        <v>0</v>
      </c>
      <c r="L38" s="673"/>
      <c r="M38" s="773">
        <f t="shared" si="4"/>
        <v>0</v>
      </c>
      <c r="N38" s="688">
        <f t="shared" si="5"/>
        <v>0</v>
      </c>
      <c r="O38" s="689">
        <f t="shared" si="5"/>
        <v>0</v>
      </c>
      <c r="P38" s="690">
        <f t="shared" si="6"/>
        <v>0</v>
      </c>
      <c r="Q38" s="672">
        <f>'[2]Banpho off'!M38</f>
        <v>0</v>
      </c>
      <c r="R38" s="673"/>
      <c r="S38" s="674">
        <f t="shared" si="7"/>
        <v>0</v>
      </c>
      <c r="T38" s="672">
        <f>'[2]Banpho off'!P38</f>
        <v>0</v>
      </c>
      <c r="U38" s="673"/>
      <c r="V38" s="674">
        <f t="shared" si="8"/>
        <v>0</v>
      </c>
      <c r="W38" s="672">
        <f>'[2]Banpho off'!S38</f>
        <v>0</v>
      </c>
      <c r="X38" s="673"/>
      <c r="Y38" s="773">
        <f t="shared" si="9"/>
        <v>0</v>
      </c>
      <c r="Z38" s="688">
        <f t="shared" si="10"/>
        <v>0</v>
      </c>
      <c r="AA38" s="701">
        <f t="shared" si="10"/>
        <v>0</v>
      </c>
      <c r="AB38" s="690">
        <f t="shared" si="11"/>
        <v>0</v>
      </c>
      <c r="AC38" s="779">
        <f t="shared" si="12"/>
        <v>0</v>
      </c>
      <c r="AD38" s="776">
        <f t="shared" si="12"/>
        <v>0</v>
      </c>
      <c r="AE38" s="777">
        <f t="shared" si="13"/>
        <v>0</v>
      </c>
      <c r="AF38" s="672">
        <f>'[2]Banpho off'!Y38</f>
        <v>0</v>
      </c>
      <c r="AG38" s="673"/>
      <c r="AH38" s="674">
        <f t="shared" si="14"/>
        <v>0</v>
      </c>
      <c r="AI38" s="672">
        <f>'[2]Banpho off'!AB38</f>
        <v>0</v>
      </c>
      <c r="AJ38" s="673"/>
      <c r="AK38" s="674">
        <f t="shared" si="15"/>
        <v>0</v>
      </c>
      <c r="AL38" s="672">
        <f>'[2]Banpho off'!AE38</f>
        <v>0</v>
      </c>
      <c r="AM38" s="673"/>
      <c r="AN38" s="674">
        <f t="shared" si="16"/>
        <v>0</v>
      </c>
      <c r="AO38" s="688">
        <f t="shared" si="17"/>
        <v>0</v>
      </c>
      <c r="AP38" s="689">
        <f t="shared" si="17"/>
        <v>0</v>
      </c>
      <c r="AQ38" s="690">
        <f t="shared" si="18"/>
        <v>0</v>
      </c>
      <c r="AR38" s="672">
        <f>'[2]Banpho off'!AH38</f>
        <v>0</v>
      </c>
      <c r="AS38" s="673"/>
      <c r="AT38" s="674">
        <f t="shared" si="19"/>
        <v>0</v>
      </c>
      <c r="AU38" s="672">
        <f>'[2]Banpho off'!AK38</f>
        <v>0</v>
      </c>
      <c r="AV38" s="673"/>
      <c r="AW38" s="674">
        <f t="shared" si="20"/>
        <v>0</v>
      </c>
      <c r="AX38" s="672">
        <f>'[2]Banpho off'!AN38</f>
        <v>0</v>
      </c>
      <c r="AY38" s="672"/>
      <c r="AZ38" s="773">
        <f t="shared" si="21"/>
        <v>0</v>
      </c>
      <c r="BA38" s="688">
        <f t="shared" si="22"/>
        <v>0</v>
      </c>
      <c r="BB38" s="701">
        <f t="shared" si="22"/>
        <v>0</v>
      </c>
      <c r="BC38" s="706">
        <f t="shared" si="23"/>
        <v>0</v>
      </c>
      <c r="BD38" s="711">
        <f t="shared" si="0"/>
        <v>0</v>
      </c>
      <c r="BE38" s="715">
        <f t="shared" si="1"/>
        <v>0</v>
      </c>
      <c r="BF38" s="716">
        <f t="shared" si="24"/>
        <v>0</v>
      </c>
      <c r="BG38" s="717">
        <f t="shared" si="25"/>
        <v>0</v>
      </c>
      <c r="BH38" s="673">
        <f t="shared" si="26"/>
        <v>0</v>
      </c>
      <c r="BI38" s="677">
        <f t="shared" si="27"/>
        <v>0</v>
      </c>
      <c r="BJ38" s="541"/>
      <c r="BK38" s="380"/>
      <c r="BL38" s="374">
        <f>ROUND(VLOOKUP($B38,Test!$A$206:$F$257,4),0)/1000</f>
        <v>0</v>
      </c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  <c r="CO38" s="380"/>
      <c r="CP38" s="380"/>
      <c r="CQ38" s="380"/>
      <c r="CR38" s="380"/>
      <c r="CS38" s="380"/>
      <c r="CT38" s="380"/>
      <c r="CU38" s="380"/>
      <c r="CV38" s="380"/>
      <c r="CW38" s="380"/>
      <c r="CX38" s="380"/>
      <c r="CY38" s="380"/>
      <c r="CZ38" s="380"/>
      <c r="DA38" s="380"/>
      <c r="DB38" s="380"/>
      <c r="DC38" s="380"/>
      <c r="DD38" s="380"/>
      <c r="DE38" s="380"/>
      <c r="DF38" s="380"/>
      <c r="DG38" s="380"/>
      <c r="DH38" s="380"/>
      <c r="DI38" s="380"/>
      <c r="DJ38" s="380"/>
      <c r="DK38" s="380"/>
      <c r="DL38" s="380"/>
      <c r="DM38" s="380"/>
      <c r="DN38" s="380"/>
      <c r="DO38" s="391"/>
      <c r="DP38" s="391"/>
      <c r="DQ38" s="380"/>
      <c r="DR38" s="380"/>
      <c r="DS38" s="380"/>
      <c r="DT38" s="380"/>
    </row>
    <row r="39" spans="1:124" s="383" customFormat="1" ht="33" customHeight="1">
      <c r="A39" s="388">
        <f t="shared" si="28"/>
        <v>33</v>
      </c>
      <c r="B39" s="384">
        <v>51606</v>
      </c>
      <c r="C39" s="536" t="s">
        <v>29</v>
      </c>
      <c r="D39" s="698" t="s">
        <v>283</v>
      </c>
      <c r="E39" s="672">
        <f>'[2]Banpho off'!D39</f>
        <v>58718</v>
      </c>
      <c r="F39" s="673">
        <v>58718</v>
      </c>
      <c r="G39" s="674">
        <f t="shared" si="2"/>
        <v>0</v>
      </c>
      <c r="H39" s="672">
        <f>'[2]Banpho off'!G39</f>
        <v>58718</v>
      </c>
      <c r="I39" s="673">
        <v>58718</v>
      </c>
      <c r="J39" s="674">
        <f t="shared" si="3"/>
        <v>0</v>
      </c>
      <c r="K39" s="672">
        <f>'[2]Banpho off'!J39</f>
        <v>58718</v>
      </c>
      <c r="L39" s="673">
        <v>58718</v>
      </c>
      <c r="M39" s="773">
        <f t="shared" si="4"/>
        <v>0</v>
      </c>
      <c r="N39" s="688">
        <f t="shared" si="5"/>
        <v>176154</v>
      </c>
      <c r="O39" s="689">
        <f t="shared" si="5"/>
        <v>176154</v>
      </c>
      <c r="P39" s="690">
        <f t="shared" si="6"/>
        <v>0</v>
      </c>
      <c r="Q39" s="672">
        <f>'[2]Banpho off'!M39</f>
        <v>58718</v>
      </c>
      <c r="R39" s="673">
        <v>58718</v>
      </c>
      <c r="S39" s="674">
        <f t="shared" si="7"/>
        <v>0</v>
      </c>
      <c r="T39" s="672">
        <f>'[2]Banpho off'!P39</f>
        <v>58718</v>
      </c>
      <c r="U39" s="673"/>
      <c r="V39" s="674">
        <f t="shared" si="8"/>
        <v>58718</v>
      </c>
      <c r="W39" s="672">
        <f>'[2]Banpho off'!S39</f>
        <v>58718</v>
      </c>
      <c r="X39" s="673"/>
      <c r="Y39" s="773">
        <f t="shared" si="9"/>
        <v>58718</v>
      </c>
      <c r="Z39" s="688">
        <f t="shared" si="10"/>
        <v>176154</v>
      </c>
      <c r="AA39" s="701">
        <f t="shared" si="10"/>
        <v>58718</v>
      </c>
      <c r="AB39" s="690">
        <f t="shared" si="11"/>
        <v>117436</v>
      </c>
      <c r="AC39" s="779">
        <f t="shared" si="12"/>
        <v>352308</v>
      </c>
      <c r="AD39" s="776">
        <f t="shared" si="12"/>
        <v>234872</v>
      </c>
      <c r="AE39" s="777">
        <f t="shared" si="13"/>
        <v>117436</v>
      </c>
      <c r="AF39" s="672">
        <f>'[2]Banpho off'!Y39</f>
        <v>58718</v>
      </c>
      <c r="AG39" s="673"/>
      <c r="AH39" s="674">
        <f t="shared" si="14"/>
        <v>58718</v>
      </c>
      <c r="AI39" s="672">
        <f>'[2]Banpho off'!AB39</f>
        <v>58718</v>
      </c>
      <c r="AJ39" s="673"/>
      <c r="AK39" s="674">
        <f t="shared" si="15"/>
        <v>58718</v>
      </c>
      <c r="AL39" s="672">
        <f>'[2]Banpho off'!AE39</f>
        <v>58718</v>
      </c>
      <c r="AM39" s="673"/>
      <c r="AN39" s="674">
        <f t="shared" si="16"/>
        <v>58718</v>
      </c>
      <c r="AO39" s="688">
        <f t="shared" si="17"/>
        <v>176154</v>
      </c>
      <c r="AP39" s="689">
        <f t="shared" si="17"/>
        <v>0</v>
      </c>
      <c r="AQ39" s="690">
        <f t="shared" si="18"/>
        <v>176154</v>
      </c>
      <c r="AR39" s="672">
        <f>'[2]Banpho off'!AH39</f>
        <v>58718</v>
      </c>
      <c r="AS39" s="673"/>
      <c r="AT39" s="674">
        <f t="shared" si="19"/>
        <v>58718</v>
      </c>
      <c r="AU39" s="672">
        <f>'[2]Banpho off'!AK39</f>
        <v>58718</v>
      </c>
      <c r="AV39" s="673"/>
      <c r="AW39" s="674">
        <f t="shared" si="20"/>
        <v>58718</v>
      </c>
      <c r="AX39" s="672">
        <f>'[2]Banpho off'!AN39</f>
        <v>58718</v>
      </c>
      <c r="AY39" s="672"/>
      <c r="AZ39" s="773">
        <f t="shared" si="21"/>
        <v>58718</v>
      </c>
      <c r="BA39" s="688">
        <f t="shared" si="22"/>
        <v>176154</v>
      </c>
      <c r="BB39" s="701">
        <f t="shared" si="22"/>
        <v>0</v>
      </c>
      <c r="BC39" s="706">
        <f t="shared" si="23"/>
        <v>176154</v>
      </c>
      <c r="BD39" s="711">
        <f t="shared" si="0"/>
        <v>352308</v>
      </c>
      <c r="BE39" s="715">
        <f t="shared" si="1"/>
        <v>0</v>
      </c>
      <c r="BF39" s="716">
        <f t="shared" si="24"/>
        <v>352308</v>
      </c>
      <c r="BG39" s="717">
        <f t="shared" si="25"/>
        <v>704616</v>
      </c>
      <c r="BH39" s="673">
        <f t="shared" si="26"/>
        <v>234872</v>
      </c>
      <c r="BI39" s="677">
        <f t="shared" si="27"/>
        <v>469744</v>
      </c>
      <c r="BJ39" s="541"/>
      <c r="BK39" s="380"/>
      <c r="BL39" s="374">
        <f>ROUND(VLOOKUP($B39,Test!$A$206:$F$257,4),0)/1000</f>
        <v>58.718000000000004</v>
      </c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  <c r="CO39" s="380"/>
      <c r="CP39" s="380"/>
      <c r="CQ39" s="380"/>
      <c r="CR39" s="380"/>
      <c r="CS39" s="380"/>
      <c r="CT39" s="380"/>
      <c r="CU39" s="380"/>
      <c r="CV39" s="380"/>
      <c r="CW39" s="380"/>
      <c r="CX39" s="380"/>
      <c r="CY39" s="380"/>
      <c r="CZ39" s="380"/>
      <c r="DA39" s="380"/>
      <c r="DB39" s="380"/>
      <c r="DC39" s="380"/>
      <c r="DD39" s="380"/>
      <c r="DE39" s="380"/>
      <c r="DF39" s="380"/>
      <c r="DG39" s="380"/>
      <c r="DH39" s="380"/>
      <c r="DI39" s="380"/>
      <c r="DJ39" s="380"/>
      <c r="DK39" s="380"/>
      <c r="DL39" s="380"/>
      <c r="DM39" s="380"/>
      <c r="DN39" s="380"/>
      <c r="DO39" s="391"/>
      <c r="DP39" s="391"/>
      <c r="DQ39" s="380"/>
      <c r="DR39" s="380"/>
      <c r="DS39" s="380"/>
      <c r="DT39" s="380"/>
    </row>
    <row r="40" spans="1:124" s="383" customFormat="1" ht="33" customHeight="1">
      <c r="A40" s="388">
        <f t="shared" si="28"/>
        <v>34</v>
      </c>
      <c r="B40" s="384">
        <v>51607</v>
      </c>
      <c r="C40" s="536" t="s">
        <v>242</v>
      </c>
      <c r="D40" s="698" t="s">
        <v>284</v>
      </c>
      <c r="E40" s="672">
        <f>'[2]Banpho off'!D40</f>
        <v>50069.71</v>
      </c>
      <c r="F40" s="673">
        <v>18818.02</v>
      </c>
      <c r="G40" s="674">
        <f t="shared" si="2"/>
        <v>31251.69</v>
      </c>
      <c r="H40" s="672">
        <f>'[2]Banpho off'!G40</f>
        <v>50069.71</v>
      </c>
      <c r="I40" s="673">
        <v>18818.02</v>
      </c>
      <c r="J40" s="674">
        <f t="shared" si="3"/>
        <v>31251.69</v>
      </c>
      <c r="K40" s="672">
        <f>'[2]Banpho off'!J40</f>
        <v>50069.71</v>
      </c>
      <c r="L40" s="673">
        <v>18818.060000000001</v>
      </c>
      <c r="M40" s="773">
        <f t="shared" si="4"/>
        <v>31251.649999999998</v>
      </c>
      <c r="N40" s="688">
        <f t="shared" si="5"/>
        <v>150209.13</v>
      </c>
      <c r="O40" s="689">
        <f t="shared" si="5"/>
        <v>56454.100000000006</v>
      </c>
      <c r="P40" s="690">
        <f t="shared" si="6"/>
        <v>93755.03</v>
      </c>
      <c r="Q40" s="672">
        <f>'[2]Banpho off'!M40</f>
        <v>38405.859999999993</v>
      </c>
      <c r="R40" s="673">
        <v>19127.349999999999</v>
      </c>
      <c r="S40" s="674">
        <f t="shared" si="7"/>
        <v>19278.509999999995</v>
      </c>
      <c r="T40" s="672">
        <f>'[2]Banpho off'!P40</f>
        <v>40762.619999999995</v>
      </c>
      <c r="U40" s="673"/>
      <c r="V40" s="674">
        <f t="shared" si="8"/>
        <v>40762.619999999995</v>
      </c>
      <c r="W40" s="672">
        <f>'[2]Banpho off'!S40</f>
        <v>40762.619999999995</v>
      </c>
      <c r="X40" s="673"/>
      <c r="Y40" s="773">
        <f t="shared" si="9"/>
        <v>40762.619999999995</v>
      </c>
      <c r="Z40" s="688">
        <f t="shared" si="10"/>
        <v>119931.09999999998</v>
      </c>
      <c r="AA40" s="701">
        <f t="shared" si="10"/>
        <v>19127.349999999999</v>
      </c>
      <c r="AB40" s="690">
        <f t="shared" si="11"/>
        <v>100803.74999999997</v>
      </c>
      <c r="AC40" s="779">
        <f t="shared" si="12"/>
        <v>270140.23</v>
      </c>
      <c r="AD40" s="776">
        <f t="shared" si="12"/>
        <v>75581.450000000012</v>
      </c>
      <c r="AE40" s="777">
        <f t="shared" si="13"/>
        <v>194558.77999999997</v>
      </c>
      <c r="AF40" s="672">
        <f>'[2]Banpho off'!Y40</f>
        <v>40762.619999999995</v>
      </c>
      <c r="AG40" s="673"/>
      <c r="AH40" s="674">
        <f t="shared" si="14"/>
        <v>40762.619999999995</v>
      </c>
      <c r="AI40" s="672">
        <f>'[2]Banpho off'!AB40</f>
        <v>40762.619999999995</v>
      </c>
      <c r="AJ40" s="673"/>
      <c r="AK40" s="674">
        <f t="shared" si="15"/>
        <v>40762.619999999995</v>
      </c>
      <c r="AL40" s="672">
        <f>'[2]Banpho off'!AE40</f>
        <v>40762.619999999995</v>
      </c>
      <c r="AM40" s="673"/>
      <c r="AN40" s="674">
        <f t="shared" si="16"/>
        <v>40762.619999999995</v>
      </c>
      <c r="AO40" s="688">
        <f t="shared" si="17"/>
        <v>122287.85999999999</v>
      </c>
      <c r="AP40" s="689">
        <f t="shared" si="17"/>
        <v>0</v>
      </c>
      <c r="AQ40" s="690">
        <f t="shared" si="18"/>
        <v>122287.85999999999</v>
      </c>
      <c r="AR40" s="672">
        <f>'[2]Banpho off'!AH40</f>
        <v>40762.619999999995</v>
      </c>
      <c r="AS40" s="673"/>
      <c r="AT40" s="674">
        <f t="shared" si="19"/>
        <v>40762.619999999995</v>
      </c>
      <c r="AU40" s="672">
        <f>'[2]Banpho off'!AK40</f>
        <v>40762.779999999992</v>
      </c>
      <c r="AV40" s="673"/>
      <c r="AW40" s="674">
        <f t="shared" si="20"/>
        <v>40762.779999999992</v>
      </c>
      <c r="AX40" s="672">
        <f>'[2]Banpho off'!AN40</f>
        <v>40762.579999999994</v>
      </c>
      <c r="AY40" s="672"/>
      <c r="AZ40" s="773">
        <f t="shared" si="21"/>
        <v>40762.579999999994</v>
      </c>
      <c r="BA40" s="688">
        <f t="shared" si="22"/>
        <v>122287.97999999998</v>
      </c>
      <c r="BB40" s="701">
        <f t="shared" si="22"/>
        <v>0</v>
      </c>
      <c r="BC40" s="706">
        <f t="shared" si="23"/>
        <v>122287.97999999998</v>
      </c>
      <c r="BD40" s="711">
        <f t="shared" si="0"/>
        <v>244575.83999999997</v>
      </c>
      <c r="BE40" s="715">
        <f t="shared" si="1"/>
        <v>0</v>
      </c>
      <c r="BF40" s="716">
        <f t="shared" si="24"/>
        <v>244575.83999999997</v>
      </c>
      <c r="BG40" s="717">
        <f t="shared" si="25"/>
        <v>514716.06999999995</v>
      </c>
      <c r="BH40" s="673">
        <f t="shared" si="26"/>
        <v>75581.450000000012</v>
      </c>
      <c r="BI40" s="677">
        <f t="shared" si="27"/>
        <v>439134.61999999994</v>
      </c>
      <c r="BJ40" s="541"/>
      <c r="BK40" s="380"/>
      <c r="BL40" s="374">
        <f>ROUND(VLOOKUP($B40,Test!$A$206:$F$257,4),0)/1000</f>
        <v>13.327</v>
      </c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  <c r="CO40" s="380"/>
      <c r="CP40" s="380"/>
      <c r="CQ40" s="380"/>
      <c r="CR40" s="380"/>
      <c r="CS40" s="380"/>
      <c r="CT40" s="380"/>
      <c r="CU40" s="380"/>
      <c r="CV40" s="380"/>
      <c r="CW40" s="380"/>
      <c r="CX40" s="380"/>
      <c r="CY40" s="380"/>
      <c r="CZ40" s="380"/>
      <c r="DA40" s="380"/>
      <c r="DB40" s="380"/>
      <c r="DC40" s="380"/>
      <c r="DD40" s="380"/>
      <c r="DE40" s="380"/>
      <c r="DF40" s="380"/>
      <c r="DG40" s="380"/>
      <c r="DH40" s="380"/>
      <c r="DI40" s="380"/>
      <c r="DJ40" s="380"/>
      <c r="DK40" s="380"/>
      <c r="DL40" s="380"/>
      <c r="DM40" s="380"/>
      <c r="DN40" s="380"/>
      <c r="DO40" s="391"/>
      <c r="DP40" s="391"/>
      <c r="DQ40" s="380"/>
      <c r="DR40" s="380"/>
      <c r="DS40" s="380"/>
      <c r="DT40" s="380"/>
    </row>
    <row r="41" spans="1:124" s="383" customFormat="1" ht="33" customHeight="1">
      <c r="A41" s="388">
        <f t="shared" si="28"/>
        <v>35</v>
      </c>
      <c r="B41" s="384">
        <v>51608</v>
      </c>
      <c r="C41" s="536" t="s">
        <v>31</v>
      </c>
      <c r="D41" s="698" t="s">
        <v>285</v>
      </c>
      <c r="E41" s="672">
        <f>'[2]Banpho off'!D41</f>
        <v>0</v>
      </c>
      <c r="F41" s="673"/>
      <c r="G41" s="674">
        <f t="shared" si="2"/>
        <v>0</v>
      </c>
      <c r="H41" s="672">
        <f>'[2]Banpho off'!G41</f>
        <v>0</v>
      </c>
      <c r="I41" s="673"/>
      <c r="J41" s="674">
        <f t="shared" si="3"/>
        <v>0</v>
      </c>
      <c r="K41" s="672">
        <f>'[2]Banpho off'!J41</f>
        <v>0</v>
      </c>
      <c r="L41" s="673"/>
      <c r="M41" s="773">
        <f t="shared" si="4"/>
        <v>0</v>
      </c>
      <c r="N41" s="688">
        <f t="shared" si="5"/>
        <v>0</v>
      </c>
      <c r="O41" s="689">
        <f t="shared" si="5"/>
        <v>0</v>
      </c>
      <c r="P41" s="690">
        <f t="shared" si="6"/>
        <v>0</v>
      </c>
      <c r="Q41" s="672">
        <f>'[2]Banpho off'!M41</f>
        <v>0</v>
      </c>
      <c r="R41" s="673"/>
      <c r="S41" s="674">
        <f t="shared" si="7"/>
        <v>0</v>
      </c>
      <c r="T41" s="672">
        <f>'[2]Banpho off'!P41</f>
        <v>0</v>
      </c>
      <c r="U41" s="673"/>
      <c r="V41" s="674">
        <f t="shared" si="8"/>
        <v>0</v>
      </c>
      <c r="W41" s="672">
        <f>'[2]Banpho off'!S41</f>
        <v>0</v>
      </c>
      <c r="X41" s="673"/>
      <c r="Y41" s="773">
        <f t="shared" si="9"/>
        <v>0</v>
      </c>
      <c r="Z41" s="688">
        <f t="shared" si="10"/>
        <v>0</v>
      </c>
      <c r="AA41" s="701">
        <f t="shared" si="10"/>
        <v>0</v>
      </c>
      <c r="AB41" s="690">
        <f t="shared" si="11"/>
        <v>0</v>
      </c>
      <c r="AC41" s="779">
        <f t="shared" si="12"/>
        <v>0</v>
      </c>
      <c r="AD41" s="776">
        <f t="shared" si="12"/>
        <v>0</v>
      </c>
      <c r="AE41" s="777">
        <f t="shared" si="13"/>
        <v>0</v>
      </c>
      <c r="AF41" s="672">
        <f>'[2]Banpho off'!Y41</f>
        <v>0</v>
      </c>
      <c r="AG41" s="673"/>
      <c r="AH41" s="674">
        <f t="shared" si="14"/>
        <v>0</v>
      </c>
      <c r="AI41" s="672">
        <f>'[2]Banpho off'!AB41</f>
        <v>0</v>
      </c>
      <c r="AJ41" s="673"/>
      <c r="AK41" s="674">
        <f t="shared" si="15"/>
        <v>0</v>
      </c>
      <c r="AL41" s="672">
        <f>'[2]Banpho off'!AE41</f>
        <v>0</v>
      </c>
      <c r="AM41" s="673"/>
      <c r="AN41" s="674">
        <f t="shared" si="16"/>
        <v>0</v>
      </c>
      <c r="AO41" s="688">
        <f t="shared" si="17"/>
        <v>0</v>
      </c>
      <c r="AP41" s="689">
        <f t="shared" si="17"/>
        <v>0</v>
      </c>
      <c r="AQ41" s="690">
        <f t="shared" si="18"/>
        <v>0</v>
      </c>
      <c r="AR41" s="672">
        <f>'[2]Banpho off'!AH41</f>
        <v>0</v>
      </c>
      <c r="AS41" s="673"/>
      <c r="AT41" s="674">
        <f t="shared" si="19"/>
        <v>0</v>
      </c>
      <c r="AU41" s="672">
        <f>'[2]Banpho off'!AK41</f>
        <v>0</v>
      </c>
      <c r="AV41" s="673"/>
      <c r="AW41" s="674">
        <f t="shared" si="20"/>
        <v>0</v>
      </c>
      <c r="AX41" s="672">
        <f>'[2]Banpho off'!AN41</f>
        <v>0</v>
      </c>
      <c r="AY41" s="672"/>
      <c r="AZ41" s="773">
        <f t="shared" si="21"/>
        <v>0</v>
      </c>
      <c r="BA41" s="688">
        <f t="shared" si="22"/>
        <v>0</v>
      </c>
      <c r="BB41" s="701">
        <f t="shared" si="22"/>
        <v>0</v>
      </c>
      <c r="BC41" s="706">
        <f t="shared" si="23"/>
        <v>0</v>
      </c>
      <c r="BD41" s="711">
        <f t="shared" si="0"/>
        <v>0</v>
      </c>
      <c r="BE41" s="715">
        <f t="shared" si="1"/>
        <v>0</v>
      </c>
      <c r="BF41" s="716">
        <f t="shared" si="24"/>
        <v>0</v>
      </c>
      <c r="BG41" s="717">
        <f t="shared" si="25"/>
        <v>0</v>
      </c>
      <c r="BH41" s="673">
        <f t="shared" si="26"/>
        <v>0</v>
      </c>
      <c r="BI41" s="677">
        <f t="shared" si="27"/>
        <v>0</v>
      </c>
      <c r="BJ41" s="541"/>
      <c r="BK41" s="380"/>
      <c r="BL41" s="374">
        <f>ROUND(VLOOKUP($B41,Test!$A$206:$F$257,4),0)/1000</f>
        <v>0</v>
      </c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  <c r="CG41" s="380"/>
      <c r="CH41" s="380"/>
      <c r="CI41" s="380"/>
      <c r="CJ41" s="380"/>
      <c r="CK41" s="380"/>
      <c r="CL41" s="380"/>
      <c r="CM41" s="380"/>
      <c r="CN41" s="380"/>
      <c r="CO41" s="380"/>
      <c r="CP41" s="380"/>
      <c r="CQ41" s="380"/>
      <c r="CR41" s="380"/>
      <c r="CS41" s="380"/>
      <c r="CT41" s="380"/>
      <c r="CU41" s="380"/>
      <c r="CV41" s="380"/>
      <c r="CW41" s="380"/>
      <c r="CX41" s="380"/>
      <c r="CY41" s="380"/>
      <c r="CZ41" s="380"/>
      <c r="DA41" s="380"/>
      <c r="DB41" s="380"/>
      <c r="DC41" s="380"/>
      <c r="DD41" s="380"/>
      <c r="DE41" s="380"/>
      <c r="DF41" s="380"/>
      <c r="DG41" s="380"/>
      <c r="DH41" s="380"/>
      <c r="DI41" s="380"/>
      <c r="DJ41" s="380"/>
      <c r="DK41" s="380"/>
      <c r="DL41" s="380"/>
      <c r="DM41" s="380"/>
      <c r="DN41" s="380"/>
      <c r="DO41" s="391"/>
      <c r="DP41" s="391"/>
      <c r="DQ41" s="380"/>
      <c r="DR41" s="380"/>
      <c r="DS41" s="380"/>
      <c r="DT41" s="380"/>
    </row>
    <row r="42" spans="1:124" s="383" customFormat="1" ht="33" customHeight="1">
      <c r="A42" s="388">
        <f t="shared" si="28"/>
        <v>36</v>
      </c>
      <c r="B42" s="384">
        <v>51609</v>
      </c>
      <c r="C42" s="536" t="s">
        <v>89</v>
      </c>
      <c r="D42" s="698" t="s">
        <v>286</v>
      </c>
      <c r="E42" s="672">
        <f>'[2]Banpho off'!D42</f>
        <v>81000</v>
      </c>
      <c r="F42" s="673">
        <v>81000</v>
      </c>
      <c r="G42" s="674">
        <f t="shared" si="2"/>
        <v>0</v>
      </c>
      <c r="H42" s="672">
        <f>'[2]Banpho off'!G42</f>
        <v>81000</v>
      </c>
      <c r="I42" s="673">
        <v>81000</v>
      </c>
      <c r="J42" s="674">
        <f t="shared" si="3"/>
        <v>0</v>
      </c>
      <c r="K42" s="672">
        <f>'[2]Banpho off'!J42</f>
        <v>81000</v>
      </c>
      <c r="L42" s="673">
        <v>81000</v>
      </c>
      <c r="M42" s="773">
        <f t="shared" si="4"/>
        <v>0</v>
      </c>
      <c r="N42" s="688">
        <f t="shared" si="5"/>
        <v>243000</v>
      </c>
      <c r="O42" s="689">
        <f t="shared" si="5"/>
        <v>243000</v>
      </c>
      <c r="P42" s="690">
        <f t="shared" si="6"/>
        <v>0</v>
      </c>
      <c r="Q42" s="672">
        <f>'[2]Banpho off'!M42</f>
        <v>81000</v>
      </c>
      <c r="R42" s="673">
        <v>81000</v>
      </c>
      <c r="S42" s="674">
        <f t="shared" si="7"/>
        <v>0</v>
      </c>
      <c r="T42" s="672">
        <f>'[2]Banpho off'!P42</f>
        <v>81000</v>
      </c>
      <c r="U42" s="673"/>
      <c r="V42" s="674">
        <f t="shared" si="8"/>
        <v>81000</v>
      </c>
      <c r="W42" s="672">
        <f>'[2]Banpho off'!S42</f>
        <v>81000</v>
      </c>
      <c r="X42" s="673"/>
      <c r="Y42" s="773">
        <f t="shared" si="9"/>
        <v>81000</v>
      </c>
      <c r="Z42" s="688">
        <f t="shared" si="10"/>
        <v>243000</v>
      </c>
      <c r="AA42" s="701">
        <f t="shared" si="10"/>
        <v>81000</v>
      </c>
      <c r="AB42" s="690">
        <f t="shared" si="11"/>
        <v>162000</v>
      </c>
      <c r="AC42" s="779">
        <f t="shared" si="12"/>
        <v>486000</v>
      </c>
      <c r="AD42" s="776">
        <f t="shared" si="12"/>
        <v>324000</v>
      </c>
      <c r="AE42" s="777">
        <f t="shared" si="13"/>
        <v>162000</v>
      </c>
      <c r="AF42" s="672">
        <f>'[2]Banpho off'!Y42</f>
        <v>81000</v>
      </c>
      <c r="AG42" s="673"/>
      <c r="AH42" s="674">
        <f t="shared" si="14"/>
        <v>81000</v>
      </c>
      <c r="AI42" s="672">
        <f>'[2]Banpho off'!AB42</f>
        <v>81000</v>
      </c>
      <c r="AJ42" s="673"/>
      <c r="AK42" s="674">
        <f t="shared" si="15"/>
        <v>81000</v>
      </c>
      <c r="AL42" s="672">
        <f>'[2]Banpho off'!AE42</f>
        <v>81000</v>
      </c>
      <c r="AM42" s="673"/>
      <c r="AN42" s="674">
        <f t="shared" si="16"/>
        <v>81000</v>
      </c>
      <c r="AO42" s="688">
        <f t="shared" si="17"/>
        <v>243000</v>
      </c>
      <c r="AP42" s="689">
        <f t="shared" si="17"/>
        <v>0</v>
      </c>
      <c r="AQ42" s="690">
        <f t="shared" si="18"/>
        <v>243000</v>
      </c>
      <c r="AR42" s="672">
        <f>'[2]Banpho off'!AH42</f>
        <v>81000</v>
      </c>
      <c r="AS42" s="673"/>
      <c r="AT42" s="674">
        <f t="shared" si="19"/>
        <v>81000</v>
      </c>
      <c r="AU42" s="672">
        <f>'[2]Banpho off'!AK42</f>
        <v>81000</v>
      </c>
      <c r="AV42" s="673"/>
      <c r="AW42" s="674">
        <f t="shared" si="20"/>
        <v>81000</v>
      </c>
      <c r="AX42" s="672">
        <f>'[2]Banpho off'!AN42</f>
        <v>81000</v>
      </c>
      <c r="AY42" s="672"/>
      <c r="AZ42" s="773">
        <f t="shared" si="21"/>
        <v>81000</v>
      </c>
      <c r="BA42" s="688">
        <f t="shared" si="22"/>
        <v>243000</v>
      </c>
      <c r="BB42" s="701">
        <f t="shared" si="22"/>
        <v>0</v>
      </c>
      <c r="BC42" s="706">
        <f t="shared" si="23"/>
        <v>243000</v>
      </c>
      <c r="BD42" s="711">
        <f t="shared" si="0"/>
        <v>486000</v>
      </c>
      <c r="BE42" s="715">
        <f t="shared" si="1"/>
        <v>0</v>
      </c>
      <c r="BF42" s="716">
        <f t="shared" si="24"/>
        <v>486000</v>
      </c>
      <c r="BG42" s="717">
        <f t="shared" si="25"/>
        <v>972000</v>
      </c>
      <c r="BH42" s="673">
        <f t="shared" si="26"/>
        <v>324000</v>
      </c>
      <c r="BI42" s="677">
        <f t="shared" si="27"/>
        <v>648000</v>
      </c>
      <c r="BJ42" s="541"/>
      <c r="BK42" s="380"/>
      <c r="BL42" s="374">
        <f>ROUND(VLOOKUP($B42,Test!$A$206:$F$257,4),0)/1000</f>
        <v>81</v>
      </c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  <c r="CG42" s="380"/>
      <c r="CH42" s="380"/>
      <c r="CI42" s="380"/>
      <c r="CJ42" s="380"/>
      <c r="CK42" s="380"/>
      <c r="CL42" s="380"/>
      <c r="CM42" s="380"/>
      <c r="CN42" s="380"/>
      <c r="CO42" s="380"/>
      <c r="CP42" s="380"/>
      <c r="CQ42" s="380"/>
      <c r="CR42" s="380"/>
      <c r="CS42" s="380"/>
      <c r="CT42" s="380"/>
      <c r="CU42" s="380"/>
      <c r="CV42" s="380"/>
      <c r="CW42" s="380"/>
      <c r="CX42" s="380"/>
      <c r="CY42" s="380"/>
      <c r="CZ42" s="380"/>
      <c r="DA42" s="380"/>
      <c r="DB42" s="380"/>
      <c r="DC42" s="380"/>
      <c r="DD42" s="380"/>
      <c r="DE42" s="380"/>
      <c r="DF42" s="380"/>
      <c r="DG42" s="380"/>
      <c r="DH42" s="380"/>
      <c r="DI42" s="380"/>
      <c r="DJ42" s="380"/>
      <c r="DK42" s="380"/>
      <c r="DL42" s="380"/>
      <c r="DM42" s="380"/>
      <c r="DN42" s="380"/>
      <c r="DO42" s="391"/>
      <c r="DP42" s="391"/>
      <c r="DQ42" s="380"/>
      <c r="DR42" s="380"/>
      <c r="DS42" s="380"/>
      <c r="DT42" s="380"/>
    </row>
    <row r="43" spans="1:124" s="383" customFormat="1" ht="33" customHeight="1">
      <c r="A43" s="388">
        <f t="shared" si="28"/>
        <v>37</v>
      </c>
      <c r="B43" s="384">
        <v>51610</v>
      </c>
      <c r="C43" s="536" t="s">
        <v>32</v>
      </c>
      <c r="D43" s="698" t="s">
        <v>287</v>
      </c>
      <c r="E43" s="672">
        <f>'[2]Banpho off'!D43</f>
        <v>118905</v>
      </c>
      <c r="F43" s="673">
        <v>129595.67</v>
      </c>
      <c r="G43" s="674">
        <f t="shared" si="2"/>
        <v>-10690.669999999998</v>
      </c>
      <c r="H43" s="672">
        <f>'[2]Banpho off'!G43</f>
        <v>111705</v>
      </c>
      <c r="I43" s="673">
        <v>103983.77</v>
      </c>
      <c r="J43" s="674">
        <f t="shared" si="3"/>
        <v>7721.2299999999959</v>
      </c>
      <c r="K43" s="672">
        <f>'[2]Banpho off'!J43</f>
        <v>111705</v>
      </c>
      <c r="L43" s="673">
        <v>90541.92</v>
      </c>
      <c r="M43" s="773">
        <f t="shared" si="4"/>
        <v>21163.08</v>
      </c>
      <c r="N43" s="688">
        <f t="shared" si="5"/>
        <v>342315</v>
      </c>
      <c r="O43" s="689">
        <f t="shared" si="5"/>
        <v>324121.36</v>
      </c>
      <c r="P43" s="690">
        <f t="shared" si="6"/>
        <v>18193.640000000014</v>
      </c>
      <c r="Q43" s="672">
        <f>'[2]Banpho off'!M43</f>
        <v>111705</v>
      </c>
      <c r="R43" s="673">
        <v>92515.65</v>
      </c>
      <c r="S43" s="674">
        <f t="shared" si="7"/>
        <v>19189.350000000006</v>
      </c>
      <c r="T43" s="672">
        <f>'[2]Banpho off'!P43</f>
        <v>111705</v>
      </c>
      <c r="U43" s="673"/>
      <c r="V43" s="674">
        <f t="shared" si="8"/>
        <v>111705</v>
      </c>
      <c r="W43" s="672">
        <f>'[2]Banpho off'!S43</f>
        <v>111705</v>
      </c>
      <c r="X43" s="673"/>
      <c r="Y43" s="773">
        <f t="shared" si="9"/>
        <v>111705</v>
      </c>
      <c r="Z43" s="688">
        <f t="shared" si="10"/>
        <v>335115</v>
      </c>
      <c r="AA43" s="701">
        <f t="shared" si="10"/>
        <v>92515.65</v>
      </c>
      <c r="AB43" s="690">
        <f t="shared" si="11"/>
        <v>242599.35</v>
      </c>
      <c r="AC43" s="779">
        <f t="shared" si="12"/>
        <v>677430</v>
      </c>
      <c r="AD43" s="776">
        <f t="shared" si="12"/>
        <v>416637.01</v>
      </c>
      <c r="AE43" s="777">
        <f t="shared" si="13"/>
        <v>260792.99</v>
      </c>
      <c r="AF43" s="672">
        <f>'[2]Banpho off'!Y43</f>
        <v>118905</v>
      </c>
      <c r="AG43" s="673"/>
      <c r="AH43" s="674">
        <f t="shared" si="14"/>
        <v>118905</v>
      </c>
      <c r="AI43" s="672">
        <f>'[2]Banpho off'!AB43</f>
        <v>111705</v>
      </c>
      <c r="AJ43" s="673"/>
      <c r="AK43" s="674">
        <f t="shared" si="15"/>
        <v>111705</v>
      </c>
      <c r="AL43" s="672">
        <f>'[2]Banpho off'!AE43</f>
        <v>111705</v>
      </c>
      <c r="AM43" s="673"/>
      <c r="AN43" s="674">
        <f t="shared" si="16"/>
        <v>111705</v>
      </c>
      <c r="AO43" s="688">
        <f t="shared" si="17"/>
        <v>342315</v>
      </c>
      <c r="AP43" s="689">
        <f t="shared" si="17"/>
        <v>0</v>
      </c>
      <c r="AQ43" s="690">
        <f t="shared" si="18"/>
        <v>342315</v>
      </c>
      <c r="AR43" s="672">
        <f>'[2]Banpho off'!AH43</f>
        <v>111705</v>
      </c>
      <c r="AS43" s="673"/>
      <c r="AT43" s="674">
        <f t="shared" si="19"/>
        <v>111705</v>
      </c>
      <c r="AU43" s="672">
        <f>'[2]Banpho off'!AK43</f>
        <v>111705</v>
      </c>
      <c r="AV43" s="673"/>
      <c r="AW43" s="674">
        <f t="shared" si="20"/>
        <v>111705</v>
      </c>
      <c r="AX43" s="672">
        <f>'[2]Banpho off'!AN43</f>
        <v>111705</v>
      </c>
      <c r="AY43" s="672"/>
      <c r="AZ43" s="773">
        <f t="shared" si="21"/>
        <v>111705</v>
      </c>
      <c r="BA43" s="688">
        <f t="shared" si="22"/>
        <v>335115</v>
      </c>
      <c r="BB43" s="701">
        <f t="shared" si="22"/>
        <v>0</v>
      </c>
      <c r="BC43" s="706">
        <f t="shared" si="23"/>
        <v>335115</v>
      </c>
      <c r="BD43" s="711">
        <f t="shared" si="0"/>
        <v>677430</v>
      </c>
      <c r="BE43" s="715">
        <f t="shared" si="1"/>
        <v>0</v>
      </c>
      <c r="BF43" s="716">
        <f t="shared" si="24"/>
        <v>677430</v>
      </c>
      <c r="BG43" s="717">
        <f t="shared" si="25"/>
        <v>1354860</v>
      </c>
      <c r="BH43" s="673">
        <f t="shared" si="26"/>
        <v>416637.01</v>
      </c>
      <c r="BI43" s="677">
        <f t="shared" si="27"/>
        <v>938222.99</v>
      </c>
      <c r="BJ43" s="541"/>
      <c r="BK43" s="380"/>
      <c r="BL43" s="374">
        <f>ROUND(VLOOKUP($B43,Test!$A$206:$F$257,4),0)/1000</f>
        <v>122.836</v>
      </c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  <c r="CG43" s="380"/>
      <c r="CH43" s="380"/>
      <c r="CI43" s="380"/>
      <c r="CJ43" s="380"/>
      <c r="CK43" s="380"/>
      <c r="CL43" s="380"/>
      <c r="CM43" s="380"/>
      <c r="CN43" s="380"/>
      <c r="CO43" s="380"/>
      <c r="CP43" s="380"/>
      <c r="CQ43" s="380"/>
      <c r="CR43" s="380"/>
      <c r="CS43" s="380"/>
      <c r="CT43" s="380"/>
      <c r="CU43" s="380"/>
      <c r="CV43" s="380"/>
      <c r="CW43" s="380"/>
      <c r="CX43" s="380"/>
      <c r="CY43" s="380"/>
      <c r="CZ43" s="380"/>
      <c r="DA43" s="380"/>
      <c r="DB43" s="380"/>
      <c r="DC43" s="380"/>
      <c r="DD43" s="380"/>
      <c r="DE43" s="380"/>
      <c r="DF43" s="380"/>
      <c r="DG43" s="380"/>
      <c r="DH43" s="380"/>
      <c r="DI43" s="380"/>
      <c r="DJ43" s="380"/>
      <c r="DK43" s="380"/>
      <c r="DL43" s="380"/>
      <c r="DM43" s="380"/>
      <c r="DN43" s="380"/>
      <c r="DO43" s="391"/>
      <c r="DP43" s="391"/>
      <c r="DQ43" s="380"/>
      <c r="DR43" s="380"/>
      <c r="DS43" s="380"/>
      <c r="DT43" s="380"/>
    </row>
    <row r="44" spans="1:124" s="383" customFormat="1" ht="33" customHeight="1">
      <c r="A44" s="388">
        <f t="shared" si="28"/>
        <v>38</v>
      </c>
      <c r="B44" s="384">
        <v>51611</v>
      </c>
      <c r="C44" s="536" t="s">
        <v>33</v>
      </c>
      <c r="D44" s="698" t="s">
        <v>288</v>
      </c>
      <c r="E44" s="672">
        <f>'[2]Banpho off'!D44</f>
        <v>32652.400000000001</v>
      </c>
      <c r="F44" s="673">
        <v>46018.75</v>
      </c>
      <c r="G44" s="674">
        <f t="shared" si="2"/>
        <v>-13366.349999999999</v>
      </c>
      <c r="H44" s="672">
        <f>'[2]Banpho off'!G44</f>
        <v>38102.9</v>
      </c>
      <c r="I44" s="673">
        <v>44613.85</v>
      </c>
      <c r="J44" s="674">
        <f t="shared" si="3"/>
        <v>-6510.9499999999971</v>
      </c>
      <c r="K44" s="672">
        <f>'[2]Banpho off'!J44</f>
        <v>28370.6</v>
      </c>
      <c r="L44" s="673">
        <v>31399.35</v>
      </c>
      <c r="M44" s="773">
        <f t="shared" si="4"/>
        <v>-3028.75</v>
      </c>
      <c r="N44" s="688">
        <f t="shared" si="5"/>
        <v>99125.9</v>
      </c>
      <c r="O44" s="689">
        <f t="shared" si="5"/>
        <v>122031.95000000001</v>
      </c>
      <c r="P44" s="690">
        <f t="shared" si="6"/>
        <v>-22906.050000000017</v>
      </c>
      <c r="Q44" s="672">
        <f>'[2]Banpho off'!M44</f>
        <v>44981.1</v>
      </c>
      <c r="R44" s="673">
        <v>24293</v>
      </c>
      <c r="S44" s="674">
        <f t="shared" si="7"/>
        <v>20688.099999999999</v>
      </c>
      <c r="T44" s="672">
        <f>'[2]Banpho off'!P44</f>
        <v>34720.15</v>
      </c>
      <c r="U44" s="673"/>
      <c r="V44" s="674">
        <f t="shared" si="8"/>
        <v>34720.15</v>
      </c>
      <c r="W44" s="672">
        <f>'[2]Banpho off'!S44</f>
        <v>29193.199999999997</v>
      </c>
      <c r="X44" s="673"/>
      <c r="Y44" s="773">
        <f t="shared" si="9"/>
        <v>29193.199999999997</v>
      </c>
      <c r="Z44" s="688">
        <f t="shared" si="10"/>
        <v>108894.45</v>
      </c>
      <c r="AA44" s="701">
        <f t="shared" si="10"/>
        <v>24293</v>
      </c>
      <c r="AB44" s="690">
        <f t="shared" si="11"/>
        <v>84601.45</v>
      </c>
      <c r="AC44" s="779">
        <f t="shared" si="12"/>
        <v>208020.34999999998</v>
      </c>
      <c r="AD44" s="776">
        <f t="shared" si="12"/>
        <v>146324.95000000001</v>
      </c>
      <c r="AE44" s="777">
        <f t="shared" si="13"/>
        <v>61695.399999999965</v>
      </c>
      <c r="AF44" s="672">
        <f>'[2]Banpho off'!Y44</f>
        <v>42998.899999999994</v>
      </c>
      <c r="AG44" s="673"/>
      <c r="AH44" s="674">
        <f t="shared" si="14"/>
        <v>42998.899999999994</v>
      </c>
      <c r="AI44" s="672">
        <f>'[2]Banpho off'!AB44</f>
        <v>29094.85</v>
      </c>
      <c r="AJ44" s="673"/>
      <c r="AK44" s="674">
        <f t="shared" si="15"/>
        <v>29094.85</v>
      </c>
      <c r="AL44" s="672">
        <f>'[2]Banpho off'!AE44</f>
        <v>32234.400000000001</v>
      </c>
      <c r="AM44" s="673"/>
      <c r="AN44" s="674">
        <f t="shared" si="16"/>
        <v>32234.400000000001</v>
      </c>
      <c r="AO44" s="688">
        <f t="shared" si="17"/>
        <v>104328.15</v>
      </c>
      <c r="AP44" s="689">
        <f t="shared" si="17"/>
        <v>0</v>
      </c>
      <c r="AQ44" s="690">
        <f t="shared" si="18"/>
        <v>104328.15</v>
      </c>
      <c r="AR44" s="672">
        <f>'[2]Banpho off'!AH44</f>
        <v>35655.599999999999</v>
      </c>
      <c r="AS44" s="673"/>
      <c r="AT44" s="674">
        <f t="shared" si="19"/>
        <v>35655.599999999999</v>
      </c>
      <c r="AU44" s="672">
        <f>'[2]Banpho off'!AK44</f>
        <v>37906.85</v>
      </c>
      <c r="AV44" s="673"/>
      <c r="AW44" s="674">
        <f t="shared" si="20"/>
        <v>37906.85</v>
      </c>
      <c r="AX44" s="672">
        <f>'[2]Banpho off'!AN44</f>
        <v>27597.599999999999</v>
      </c>
      <c r="AY44" s="672"/>
      <c r="AZ44" s="773">
        <f t="shared" si="21"/>
        <v>27597.599999999999</v>
      </c>
      <c r="BA44" s="688">
        <f t="shared" si="22"/>
        <v>101160.04999999999</v>
      </c>
      <c r="BB44" s="701">
        <f t="shared" si="22"/>
        <v>0</v>
      </c>
      <c r="BC44" s="706">
        <f t="shared" si="23"/>
        <v>101160.04999999999</v>
      </c>
      <c r="BD44" s="711">
        <f t="shared" si="0"/>
        <v>205488.2</v>
      </c>
      <c r="BE44" s="715">
        <f t="shared" si="1"/>
        <v>0</v>
      </c>
      <c r="BF44" s="716">
        <f t="shared" si="24"/>
        <v>205488.2</v>
      </c>
      <c r="BG44" s="717">
        <f t="shared" si="25"/>
        <v>413508.55</v>
      </c>
      <c r="BH44" s="673">
        <f t="shared" si="26"/>
        <v>146324.95000000001</v>
      </c>
      <c r="BI44" s="677">
        <f t="shared" si="27"/>
        <v>267183.59999999998</v>
      </c>
      <c r="BJ44" s="541"/>
      <c r="BK44" s="380"/>
      <c r="BL44" s="374">
        <f>ROUND(VLOOKUP($B44,Test!$A$206:$F$257,4),0)/1000</f>
        <v>48.313000000000002</v>
      </c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  <c r="CG44" s="380"/>
      <c r="CH44" s="380"/>
      <c r="CI44" s="380"/>
      <c r="CJ44" s="380"/>
      <c r="CK44" s="380"/>
      <c r="CL44" s="380"/>
      <c r="CM44" s="380"/>
      <c r="CN44" s="380"/>
      <c r="CO44" s="380"/>
      <c r="CP44" s="380"/>
      <c r="CQ44" s="380"/>
      <c r="CR44" s="380"/>
      <c r="CS44" s="380"/>
      <c r="CT44" s="380"/>
      <c r="CU44" s="380"/>
      <c r="CV44" s="380"/>
      <c r="CW44" s="380"/>
      <c r="CX44" s="380"/>
      <c r="CY44" s="380"/>
      <c r="CZ44" s="380"/>
      <c r="DA44" s="380"/>
      <c r="DB44" s="380"/>
      <c r="DC44" s="380"/>
      <c r="DD44" s="380"/>
      <c r="DE44" s="380"/>
      <c r="DF44" s="380"/>
      <c r="DG44" s="380"/>
      <c r="DH44" s="380"/>
      <c r="DI44" s="380"/>
      <c r="DJ44" s="380"/>
      <c r="DK44" s="380"/>
      <c r="DL44" s="380"/>
      <c r="DM44" s="380"/>
      <c r="DN44" s="380"/>
      <c r="DO44" s="391"/>
      <c r="DP44" s="391"/>
      <c r="DQ44" s="380"/>
      <c r="DR44" s="380"/>
      <c r="DS44" s="380"/>
      <c r="DT44" s="380"/>
    </row>
    <row r="45" spans="1:124" s="383" customFormat="1" ht="33" customHeight="1">
      <c r="A45" s="388">
        <f t="shared" si="28"/>
        <v>39</v>
      </c>
      <c r="B45" s="384">
        <v>51612</v>
      </c>
      <c r="C45" s="536" t="s">
        <v>34</v>
      </c>
      <c r="D45" s="698" t="s">
        <v>289</v>
      </c>
      <c r="E45" s="672">
        <f>'[2]Banpho off'!D45</f>
        <v>5760</v>
      </c>
      <c r="F45" s="673">
        <v>830</v>
      </c>
      <c r="G45" s="674">
        <f t="shared" si="2"/>
        <v>4930</v>
      </c>
      <c r="H45" s="672">
        <f>'[2]Banpho off'!G45</f>
        <v>5760</v>
      </c>
      <c r="I45" s="673">
        <v>2100</v>
      </c>
      <c r="J45" s="674">
        <f t="shared" si="3"/>
        <v>3660</v>
      </c>
      <c r="K45" s="672">
        <f>'[2]Banpho off'!J45</f>
        <v>1990</v>
      </c>
      <c r="L45" s="673">
        <v>10760</v>
      </c>
      <c r="M45" s="773">
        <f t="shared" si="4"/>
        <v>-8770</v>
      </c>
      <c r="N45" s="688">
        <f t="shared" si="5"/>
        <v>13510</v>
      </c>
      <c r="O45" s="689">
        <f t="shared" si="5"/>
        <v>13690</v>
      </c>
      <c r="P45" s="690">
        <f t="shared" si="6"/>
        <v>-180</v>
      </c>
      <c r="Q45" s="672">
        <f>'[2]Banpho off'!M45</f>
        <v>0</v>
      </c>
      <c r="R45" s="673"/>
      <c r="S45" s="674">
        <f t="shared" si="7"/>
        <v>0</v>
      </c>
      <c r="T45" s="672">
        <f>'[2]Banpho off'!P45</f>
        <v>6090</v>
      </c>
      <c r="U45" s="673"/>
      <c r="V45" s="674">
        <f t="shared" si="8"/>
        <v>6090</v>
      </c>
      <c r="W45" s="672">
        <f>'[2]Banpho off'!S45</f>
        <v>760</v>
      </c>
      <c r="X45" s="673"/>
      <c r="Y45" s="773">
        <f t="shared" si="9"/>
        <v>760</v>
      </c>
      <c r="Z45" s="688">
        <f t="shared" si="10"/>
        <v>6850</v>
      </c>
      <c r="AA45" s="701">
        <f t="shared" si="10"/>
        <v>0</v>
      </c>
      <c r="AB45" s="690">
        <f t="shared" si="11"/>
        <v>6850</v>
      </c>
      <c r="AC45" s="779">
        <f t="shared" si="12"/>
        <v>20360</v>
      </c>
      <c r="AD45" s="776">
        <f t="shared" si="12"/>
        <v>13690</v>
      </c>
      <c r="AE45" s="777">
        <f t="shared" si="13"/>
        <v>6670</v>
      </c>
      <c r="AF45" s="672">
        <f>'[2]Banpho off'!Y45</f>
        <v>460</v>
      </c>
      <c r="AG45" s="673"/>
      <c r="AH45" s="674">
        <f t="shared" si="14"/>
        <v>460</v>
      </c>
      <c r="AI45" s="672">
        <f>'[2]Banpho off'!AB45</f>
        <v>11400</v>
      </c>
      <c r="AJ45" s="673"/>
      <c r="AK45" s="674">
        <f t="shared" si="15"/>
        <v>11400</v>
      </c>
      <c r="AL45" s="672">
        <f>'[2]Banpho off'!AE45</f>
        <v>7740</v>
      </c>
      <c r="AM45" s="673"/>
      <c r="AN45" s="674">
        <f t="shared" si="16"/>
        <v>7740</v>
      </c>
      <c r="AO45" s="688">
        <f t="shared" si="17"/>
        <v>19600</v>
      </c>
      <c r="AP45" s="689">
        <f t="shared" si="17"/>
        <v>0</v>
      </c>
      <c r="AQ45" s="690">
        <f t="shared" si="18"/>
        <v>19600</v>
      </c>
      <c r="AR45" s="672">
        <f>'[2]Banpho off'!AH45</f>
        <v>4300</v>
      </c>
      <c r="AS45" s="673"/>
      <c r="AT45" s="674">
        <f t="shared" si="19"/>
        <v>4300</v>
      </c>
      <c r="AU45" s="672">
        <f>'[2]Banpho off'!AK45</f>
        <v>3783</v>
      </c>
      <c r="AV45" s="673"/>
      <c r="AW45" s="674">
        <f t="shared" si="20"/>
        <v>3783</v>
      </c>
      <c r="AX45" s="672">
        <f>'[2]Banpho off'!AN45</f>
        <v>3783</v>
      </c>
      <c r="AY45" s="672"/>
      <c r="AZ45" s="773">
        <f t="shared" si="21"/>
        <v>3783</v>
      </c>
      <c r="BA45" s="688">
        <f t="shared" si="22"/>
        <v>11866</v>
      </c>
      <c r="BB45" s="701">
        <f t="shared" si="22"/>
        <v>0</v>
      </c>
      <c r="BC45" s="706">
        <f t="shared" si="23"/>
        <v>11866</v>
      </c>
      <c r="BD45" s="711">
        <f t="shared" si="0"/>
        <v>31466</v>
      </c>
      <c r="BE45" s="715">
        <f t="shared" si="1"/>
        <v>0</v>
      </c>
      <c r="BF45" s="716">
        <f t="shared" si="24"/>
        <v>31466</v>
      </c>
      <c r="BG45" s="717">
        <f t="shared" si="25"/>
        <v>51826</v>
      </c>
      <c r="BH45" s="673">
        <f t="shared" si="26"/>
        <v>13690</v>
      </c>
      <c r="BI45" s="677">
        <f t="shared" si="27"/>
        <v>38136</v>
      </c>
      <c r="BJ45" s="541"/>
      <c r="BK45" s="380"/>
      <c r="BL45" s="374">
        <f>ROUND(VLOOKUP($B45,Test!$A$206:$F$257,4),0)/1000</f>
        <v>0.46</v>
      </c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  <c r="CG45" s="380"/>
      <c r="CH45" s="380"/>
      <c r="CI45" s="380"/>
      <c r="CJ45" s="380"/>
      <c r="CK45" s="380"/>
      <c r="CL45" s="380"/>
      <c r="CM45" s="380"/>
      <c r="CN45" s="380"/>
      <c r="CO45" s="380"/>
      <c r="CP45" s="380"/>
      <c r="CQ45" s="380"/>
      <c r="CR45" s="380"/>
      <c r="CS45" s="380"/>
      <c r="CT45" s="380"/>
      <c r="CU45" s="380"/>
      <c r="CV45" s="380"/>
      <c r="CW45" s="380"/>
      <c r="CX45" s="380"/>
      <c r="CY45" s="380"/>
      <c r="CZ45" s="380"/>
      <c r="DA45" s="380"/>
      <c r="DB45" s="380"/>
      <c r="DC45" s="380"/>
      <c r="DD45" s="380"/>
      <c r="DE45" s="380"/>
      <c r="DF45" s="380"/>
      <c r="DG45" s="380"/>
      <c r="DH45" s="380"/>
      <c r="DI45" s="380"/>
      <c r="DJ45" s="380"/>
      <c r="DK45" s="380"/>
      <c r="DL45" s="380"/>
      <c r="DM45" s="380"/>
      <c r="DN45" s="380"/>
      <c r="DO45" s="391"/>
      <c r="DP45" s="391"/>
      <c r="DQ45" s="380"/>
      <c r="DR45" s="380"/>
      <c r="DS45" s="380"/>
      <c r="DT45" s="380"/>
    </row>
    <row r="46" spans="1:124" s="383" customFormat="1" ht="33" customHeight="1">
      <c r="A46" s="388">
        <f t="shared" si="28"/>
        <v>40</v>
      </c>
      <c r="B46" s="384">
        <v>51613</v>
      </c>
      <c r="C46" s="536" t="s">
        <v>61</v>
      </c>
      <c r="D46" s="698" t="s">
        <v>290</v>
      </c>
      <c r="E46" s="672">
        <f>'[2]Banpho off'!D46</f>
        <v>2000</v>
      </c>
      <c r="F46" s="673">
        <v>640</v>
      </c>
      <c r="G46" s="674">
        <f t="shared" si="2"/>
        <v>1360</v>
      </c>
      <c r="H46" s="672">
        <f>'[2]Banpho off'!G46</f>
        <v>2000</v>
      </c>
      <c r="I46" s="673">
        <v>2830</v>
      </c>
      <c r="J46" s="674">
        <f t="shared" si="3"/>
        <v>-830</v>
      </c>
      <c r="K46" s="672">
        <f>'[2]Banpho off'!J46</f>
        <v>2000</v>
      </c>
      <c r="L46" s="673">
        <v>760</v>
      </c>
      <c r="M46" s="773">
        <f t="shared" si="4"/>
        <v>1240</v>
      </c>
      <c r="N46" s="688">
        <f t="shared" si="5"/>
        <v>6000</v>
      </c>
      <c r="O46" s="689">
        <f t="shared" si="5"/>
        <v>4230</v>
      </c>
      <c r="P46" s="690">
        <f t="shared" si="6"/>
        <v>1770</v>
      </c>
      <c r="Q46" s="672">
        <f>'[2]Banpho off'!M46</f>
        <v>2000</v>
      </c>
      <c r="R46" s="673"/>
      <c r="S46" s="674">
        <f t="shared" si="7"/>
        <v>2000</v>
      </c>
      <c r="T46" s="672">
        <f>'[2]Banpho off'!P46</f>
        <v>2000</v>
      </c>
      <c r="U46" s="673"/>
      <c r="V46" s="674">
        <f t="shared" si="8"/>
        <v>2000</v>
      </c>
      <c r="W46" s="672">
        <f>'[2]Banpho off'!S46</f>
        <v>2000</v>
      </c>
      <c r="X46" s="673"/>
      <c r="Y46" s="773">
        <f t="shared" si="9"/>
        <v>2000</v>
      </c>
      <c r="Z46" s="688">
        <f t="shared" si="10"/>
        <v>6000</v>
      </c>
      <c r="AA46" s="701">
        <f t="shared" si="10"/>
        <v>0</v>
      </c>
      <c r="AB46" s="690">
        <f t="shared" si="11"/>
        <v>6000</v>
      </c>
      <c r="AC46" s="779">
        <f t="shared" si="12"/>
        <v>12000</v>
      </c>
      <c r="AD46" s="776">
        <f t="shared" si="12"/>
        <v>4230</v>
      </c>
      <c r="AE46" s="777">
        <f t="shared" si="13"/>
        <v>7770</v>
      </c>
      <c r="AF46" s="672">
        <f>'[2]Banpho off'!Y46</f>
        <v>2000</v>
      </c>
      <c r="AG46" s="673"/>
      <c r="AH46" s="674">
        <f t="shared" si="14"/>
        <v>2000</v>
      </c>
      <c r="AI46" s="672">
        <f>'[2]Banpho off'!AB46</f>
        <v>2000</v>
      </c>
      <c r="AJ46" s="673"/>
      <c r="AK46" s="674">
        <f t="shared" si="15"/>
        <v>2000</v>
      </c>
      <c r="AL46" s="672">
        <f>'[2]Banpho off'!AE46</f>
        <v>2000</v>
      </c>
      <c r="AM46" s="673"/>
      <c r="AN46" s="674">
        <f t="shared" si="16"/>
        <v>2000</v>
      </c>
      <c r="AO46" s="688">
        <f t="shared" si="17"/>
        <v>6000</v>
      </c>
      <c r="AP46" s="689">
        <f t="shared" si="17"/>
        <v>0</v>
      </c>
      <c r="AQ46" s="690">
        <f t="shared" si="18"/>
        <v>6000</v>
      </c>
      <c r="AR46" s="672">
        <f>'[2]Banpho off'!AH46</f>
        <v>2000</v>
      </c>
      <c r="AS46" s="673"/>
      <c r="AT46" s="674">
        <f t="shared" si="19"/>
        <v>2000</v>
      </c>
      <c r="AU46" s="672">
        <f>'[2]Banpho off'!AK46</f>
        <v>2000</v>
      </c>
      <c r="AV46" s="673"/>
      <c r="AW46" s="674">
        <f t="shared" si="20"/>
        <v>2000</v>
      </c>
      <c r="AX46" s="672">
        <f>'[2]Banpho off'!AN46</f>
        <v>2000</v>
      </c>
      <c r="AY46" s="672"/>
      <c r="AZ46" s="773">
        <f t="shared" si="21"/>
        <v>2000</v>
      </c>
      <c r="BA46" s="688">
        <f t="shared" si="22"/>
        <v>6000</v>
      </c>
      <c r="BB46" s="701">
        <f t="shared" si="22"/>
        <v>0</v>
      </c>
      <c r="BC46" s="706">
        <f t="shared" si="23"/>
        <v>6000</v>
      </c>
      <c r="BD46" s="711">
        <f t="shared" si="0"/>
        <v>12000</v>
      </c>
      <c r="BE46" s="715">
        <f t="shared" si="1"/>
        <v>0</v>
      </c>
      <c r="BF46" s="716">
        <f t="shared" si="24"/>
        <v>12000</v>
      </c>
      <c r="BG46" s="717">
        <f t="shared" si="25"/>
        <v>24000</v>
      </c>
      <c r="BH46" s="673">
        <f t="shared" si="26"/>
        <v>4230</v>
      </c>
      <c r="BI46" s="677">
        <f t="shared" si="27"/>
        <v>19770</v>
      </c>
      <c r="BJ46" s="541"/>
      <c r="BK46" s="380"/>
      <c r="BL46" s="374">
        <f>ROUND(VLOOKUP($B46,Test!$A$206:$F$257,4),0)/1000</f>
        <v>1.645</v>
      </c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  <c r="CG46" s="380"/>
      <c r="CH46" s="380"/>
      <c r="CI46" s="380"/>
      <c r="CJ46" s="380"/>
      <c r="CK46" s="380"/>
      <c r="CL46" s="380"/>
      <c r="CM46" s="380"/>
      <c r="CN46" s="380"/>
      <c r="CO46" s="380"/>
      <c r="CP46" s="380"/>
      <c r="CQ46" s="380"/>
      <c r="CR46" s="380"/>
      <c r="CS46" s="380"/>
      <c r="CT46" s="380"/>
      <c r="CU46" s="380"/>
      <c r="CV46" s="380"/>
      <c r="CW46" s="380"/>
      <c r="CX46" s="380"/>
      <c r="CY46" s="380"/>
      <c r="CZ46" s="380"/>
      <c r="DA46" s="380"/>
      <c r="DB46" s="380"/>
      <c r="DC46" s="380"/>
      <c r="DD46" s="380"/>
      <c r="DE46" s="380"/>
      <c r="DF46" s="380"/>
      <c r="DG46" s="380"/>
      <c r="DH46" s="380"/>
      <c r="DI46" s="380"/>
      <c r="DJ46" s="380"/>
      <c r="DK46" s="380"/>
      <c r="DL46" s="380"/>
      <c r="DM46" s="380"/>
      <c r="DN46" s="380"/>
      <c r="DO46" s="391"/>
      <c r="DP46" s="391"/>
      <c r="DQ46" s="380"/>
      <c r="DR46" s="380"/>
      <c r="DS46" s="380"/>
      <c r="DT46" s="380"/>
    </row>
    <row r="47" spans="1:124" s="383" customFormat="1" ht="33" customHeight="1">
      <c r="A47" s="388">
        <f t="shared" si="28"/>
        <v>41</v>
      </c>
      <c r="B47" s="384">
        <v>51614</v>
      </c>
      <c r="C47" s="536" t="s">
        <v>42</v>
      </c>
      <c r="D47" s="698" t="s">
        <v>291</v>
      </c>
      <c r="E47" s="672">
        <f>'[2]Banpho off'!D47</f>
        <v>124770</v>
      </c>
      <c r="F47" s="673">
        <v>36504</v>
      </c>
      <c r="G47" s="674">
        <f t="shared" si="2"/>
        <v>88266</v>
      </c>
      <c r="H47" s="672">
        <f>'[2]Banpho off'!G47</f>
        <v>40900</v>
      </c>
      <c r="I47" s="673">
        <v>56135.7</v>
      </c>
      <c r="J47" s="674">
        <f t="shared" si="3"/>
        <v>-15235.699999999997</v>
      </c>
      <c r="K47" s="672">
        <f>'[2]Banpho off'!J47</f>
        <v>49500</v>
      </c>
      <c r="L47" s="673">
        <v>59279.75</v>
      </c>
      <c r="M47" s="773">
        <f t="shared" si="4"/>
        <v>-9779.75</v>
      </c>
      <c r="N47" s="688">
        <f t="shared" si="5"/>
        <v>215170</v>
      </c>
      <c r="O47" s="689">
        <f t="shared" si="5"/>
        <v>151919.45000000001</v>
      </c>
      <c r="P47" s="690">
        <f t="shared" si="6"/>
        <v>63250.549999999988</v>
      </c>
      <c r="Q47" s="672">
        <f>'[2]Banpho off'!M47</f>
        <v>4000</v>
      </c>
      <c r="R47" s="673"/>
      <c r="S47" s="674">
        <f t="shared" si="7"/>
        <v>4000</v>
      </c>
      <c r="T47" s="672">
        <f>'[2]Banpho off'!P47</f>
        <v>4000</v>
      </c>
      <c r="U47" s="673"/>
      <c r="V47" s="674">
        <f t="shared" si="8"/>
        <v>4000</v>
      </c>
      <c r="W47" s="672">
        <f>'[2]Banpho off'!S47</f>
        <v>7000</v>
      </c>
      <c r="X47" s="673"/>
      <c r="Y47" s="773">
        <f t="shared" si="9"/>
        <v>7000</v>
      </c>
      <c r="Z47" s="688">
        <f t="shared" si="10"/>
        <v>15000</v>
      </c>
      <c r="AA47" s="701">
        <f t="shared" si="10"/>
        <v>0</v>
      </c>
      <c r="AB47" s="690">
        <f t="shared" si="11"/>
        <v>15000</v>
      </c>
      <c r="AC47" s="779">
        <f t="shared" si="12"/>
        <v>230170</v>
      </c>
      <c r="AD47" s="776">
        <f t="shared" si="12"/>
        <v>151919.45000000001</v>
      </c>
      <c r="AE47" s="777">
        <f t="shared" si="13"/>
        <v>78250.549999999988</v>
      </c>
      <c r="AF47" s="672">
        <f>'[2]Banpho off'!Y47</f>
        <v>30000</v>
      </c>
      <c r="AG47" s="673"/>
      <c r="AH47" s="674">
        <f t="shared" si="14"/>
        <v>30000</v>
      </c>
      <c r="AI47" s="672">
        <f>'[2]Banpho off'!AB47</f>
        <v>28500</v>
      </c>
      <c r="AJ47" s="673"/>
      <c r="AK47" s="674">
        <f t="shared" si="15"/>
        <v>28500</v>
      </c>
      <c r="AL47" s="672">
        <f>'[2]Banpho off'!AE47</f>
        <v>36500</v>
      </c>
      <c r="AM47" s="673"/>
      <c r="AN47" s="674">
        <f t="shared" si="16"/>
        <v>36500</v>
      </c>
      <c r="AO47" s="688">
        <f t="shared" si="17"/>
        <v>95000</v>
      </c>
      <c r="AP47" s="689">
        <f t="shared" si="17"/>
        <v>0</v>
      </c>
      <c r="AQ47" s="690">
        <f t="shared" si="18"/>
        <v>95000</v>
      </c>
      <c r="AR47" s="672">
        <f>'[2]Banpho off'!AH47</f>
        <v>28000</v>
      </c>
      <c r="AS47" s="673"/>
      <c r="AT47" s="674">
        <f t="shared" si="19"/>
        <v>28000</v>
      </c>
      <c r="AU47" s="672">
        <f>'[2]Banpho off'!AK47</f>
        <v>28000</v>
      </c>
      <c r="AV47" s="673"/>
      <c r="AW47" s="674">
        <f t="shared" si="20"/>
        <v>28000</v>
      </c>
      <c r="AX47" s="672">
        <f>'[2]Banpho off'!AN47</f>
        <v>154200</v>
      </c>
      <c r="AY47" s="672"/>
      <c r="AZ47" s="773">
        <f t="shared" si="21"/>
        <v>154200</v>
      </c>
      <c r="BA47" s="688">
        <f t="shared" si="22"/>
        <v>210200</v>
      </c>
      <c r="BB47" s="701">
        <f t="shared" si="22"/>
        <v>0</v>
      </c>
      <c r="BC47" s="706">
        <f t="shared" si="23"/>
        <v>210200</v>
      </c>
      <c r="BD47" s="711">
        <f t="shared" si="0"/>
        <v>305200</v>
      </c>
      <c r="BE47" s="715">
        <f t="shared" si="1"/>
        <v>0</v>
      </c>
      <c r="BF47" s="716">
        <f t="shared" si="24"/>
        <v>305200</v>
      </c>
      <c r="BG47" s="717">
        <f t="shared" si="25"/>
        <v>535370</v>
      </c>
      <c r="BH47" s="673">
        <f t="shared" si="26"/>
        <v>151919.45000000001</v>
      </c>
      <c r="BI47" s="677">
        <f t="shared" si="27"/>
        <v>383450.55</v>
      </c>
      <c r="BJ47" s="541"/>
      <c r="BK47" s="380"/>
      <c r="BL47" s="374">
        <f>ROUND(VLOOKUP($B47,Test!$A$206:$F$257,4),0)/1000</f>
        <v>48.295000000000002</v>
      </c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  <c r="CG47" s="380"/>
      <c r="CH47" s="380"/>
      <c r="CI47" s="380"/>
      <c r="CJ47" s="380"/>
      <c r="CK47" s="380"/>
      <c r="CL47" s="380"/>
      <c r="CM47" s="380"/>
      <c r="CN47" s="380"/>
      <c r="CO47" s="380"/>
      <c r="CP47" s="380"/>
      <c r="CQ47" s="380"/>
      <c r="CR47" s="380"/>
      <c r="CS47" s="380"/>
      <c r="CT47" s="380"/>
      <c r="CU47" s="380"/>
      <c r="CV47" s="380"/>
      <c r="CW47" s="380"/>
      <c r="CX47" s="380"/>
      <c r="CY47" s="380"/>
      <c r="CZ47" s="380"/>
      <c r="DA47" s="380"/>
      <c r="DB47" s="380"/>
      <c r="DC47" s="380"/>
      <c r="DD47" s="380"/>
      <c r="DE47" s="380"/>
      <c r="DF47" s="380"/>
      <c r="DG47" s="380"/>
      <c r="DH47" s="380"/>
      <c r="DI47" s="380"/>
      <c r="DJ47" s="380"/>
      <c r="DK47" s="380"/>
      <c r="DL47" s="380"/>
      <c r="DM47" s="380"/>
      <c r="DN47" s="380"/>
      <c r="DO47" s="391"/>
      <c r="DP47" s="391"/>
      <c r="DQ47" s="380"/>
      <c r="DR47" s="380"/>
      <c r="DS47" s="380"/>
      <c r="DT47" s="380"/>
    </row>
    <row r="48" spans="1:124" s="383" customFormat="1" ht="33" customHeight="1">
      <c r="A48" s="388">
        <f t="shared" si="28"/>
        <v>42</v>
      </c>
      <c r="B48" s="384">
        <v>51615</v>
      </c>
      <c r="C48" s="536" t="s">
        <v>83</v>
      </c>
      <c r="D48" s="698" t="s">
        <v>292</v>
      </c>
      <c r="E48" s="672">
        <f>'[2]Banpho off'!D48</f>
        <v>0</v>
      </c>
      <c r="F48" s="673">
        <v>100</v>
      </c>
      <c r="G48" s="674">
        <f t="shared" si="2"/>
        <v>-100</v>
      </c>
      <c r="H48" s="672">
        <f>'[2]Banpho off'!G48</f>
        <v>92500</v>
      </c>
      <c r="I48" s="673">
        <v>94250</v>
      </c>
      <c r="J48" s="674">
        <f t="shared" si="3"/>
        <v>-1750</v>
      </c>
      <c r="K48" s="672">
        <f>'[2]Banpho off'!J48</f>
        <v>106800</v>
      </c>
      <c r="L48" s="673">
        <v>53090</v>
      </c>
      <c r="M48" s="773">
        <f t="shared" si="4"/>
        <v>53710</v>
      </c>
      <c r="N48" s="688">
        <f t="shared" si="5"/>
        <v>199300</v>
      </c>
      <c r="O48" s="689">
        <f t="shared" si="5"/>
        <v>147440</v>
      </c>
      <c r="P48" s="690">
        <f t="shared" si="6"/>
        <v>51860</v>
      </c>
      <c r="Q48" s="672">
        <f>'[2]Banpho off'!M48</f>
        <v>0</v>
      </c>
      <c r="R48" s="673"/>
      <c r="S48" s="674">
        <f t="shared" si="7"/>
        <v>0</v>
      </c>
      <c r="T48" s="672">
        <f>'[2]Banpho off'!P48</f>
        <v>65000</v>
      </c>
      <c r="U48" s="673"/>
      <c r="V48" s="674">
        <f t="shared" si="8"/>
        <v>65000</v>
      </c>
      <c r="W48" s="672">
        <f>'[2]Banpho off'!S48</f>
        <v>215050</v>
      </c>
      <c r="X48" s="673"/>
      <c r="Y48" s="773">
        <f t="shared" si="9"/>
        <v>215050</v>
      </c>
      <c r="Z48" s="688">
        <f t="shared" si="10"/>
        <v>280050</v>
      </c>
      <c r="AA48" s="701">
        <f t="shared" si="10"/>
        <v>0</v>
      </c>
      <c r="AB48" s="690">
        <f t="shared" si="11"/>
        <v>280050</v>
      </c>
      <c r="AC48" s="779">
        <f>E48+H48+K48+Q48+T48+W48</f>
        <v>479350</v>
      </c>
      <c r="AD48" s="776">
        <f t="shared" si="12"/>
        <v>147440</v>
      </c>
      <c r="AE48" s="777">
        <f t="shared" si="13"/>
        <v>331910</v>
      </c>
      <c r="AF48" s="672">
        <f>'[2]Banpho off'!Y48</f>
        <v>118500</v>
      </c>
      <c r="AG48" s="673"/>
      <c r="AH48" s="674">
        <f t="shared" si="14"/>
        <v>118500</v>
      </c>
      <c r="AI48" s="672">
        <f>'[2]Banpho off'!AB48</f>
        <v>0</v>
      </c>
      <c r="AJ48" s="673"/>
      <c r="AK48" s="674">
        <f t="shared" si="15"/>
        <v>0</v>
      </c>
      <c r="AL48" s="672">
        <f>'[2]Banpho off'!AE48</f>
        <v>54200</v>
      </c>
      <c r="AM48" s="673"/>
      <c r="AN48" s="674">
        <f t="shared" si="16"/>
        <v>54200</v>
      </c>
      <c r="AO48" s="688">
        <f t="shared" si="17"/>
        <v>172700</v>
      </c>
      <c r="AP48" s="689">
        <f t="shared" si="17"/>
        <v>0</v>
      </c>
      <c r="AQ48" s="690">
        <f t="shared" si="18"/>
        <v>172700</v>
      </c>
      <c r="AR48" s="672">
        <f>'[2]Banpho off'!AH48</f>
        <v>0</v>
      </c>
      <c r="AS48" s="673"/>
      <c r="AT48" s="674">
        <f t="shared" si="19"/>
        <v>0</v>
      </c>
      <c r="AU48" s="672">
        <f>'[2]Banpho off'!AK48</f>
        <v>63650</v>
      </c>
      <c r="AV48" s="673"/>
      <c r="AW48" s="674">
        <f t="shared" si="20"/>
        <v>63650</v>
      </c>
      <c r="AX48" s="672">
        <f>'[2]Banpho off'!AN48</f>
        <v>162600</v>
      </c>
      <c r="AY48" s="672"/>
      <c r="AZ48" s="773">
        <f t="shared" si="21"/>
        <v>162600</v>
      </c>
      <c r="BA48" s="688">
        <f t="shared" si="22"/>
        <v>226250</v>
      </c>
      <c r="BB48" s="701">
        <f t="shared" si="22"/>
        <v>0</v>
      </c>
      <c r="BC48" s="706">
        <f t="shared" si="23"/>
        <v>226250</v>
      </c>
      <c r="BD48" s="711">
        <f t="shared" si="0"/>
        <v>398950</v>
      </c>
      <c r="BE48" s="715">
        <f t="shared" si="1"/>
        <v>0</v>
      </c>
      <c r="BF48" s="716">
        <f t="shared" si="24"/>
        <v>398950</v>
      </c>
      <c r="BG48" s="717">
        <f t="shared" si="25"/>
        <v>878300</v>
      </c>
      <c r="BH48" s="673">
        <f t="shared" si="26"/>
        <v>147440</v>
      </c>
      <c r="BI48" s="677">
        <f t="shared" si="27"/>
        <v>730860</v>
      </c>
      <c r="BJ48" s="541"/>
      <c r="BK48" s="380"/>
      <c r="BL48" s="374">
        <f>ROUND(VLOOKUP($B48,Test!$A$206:$F$257,4),0)/1000</f>
        <v>230.6</v>
      </c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  <c r="CG48" s="380"/>
      <c r="CH48" s="380"/>
      <c r="CI48" s="380"/>
      <c r="CJ48" s="380"/>
      <c r="CK48" s="380"/>
      <c r="CL48" s="380"/>
      <c r="CM48" s="380"/>
      <c r="CN48" s="380"/>
      <c r="CO48" s="380"/>
      <c r="CP48" s="380"/>
      <c r="CQ48" s="380"/>
      <c r="CR48" s="380"/>
      <c r="CS48" s="380"/>
      <c r="CT48" s="380"/>
      <c r="CU48" s="380"/>
      <c r="CV48" s="380"/>
      <c r="CW48" s="380"/>
      <c r="CX48" s="380"/>
      <c r="CY48" s="380"/>
      <c r="CZ48" s="380"/>
      <c r="DA48" s="380"/>
      <c r="DB48" s="380"/>
      <c r="DC48" s="380"/>
      <c r="DD48" s="380"/>
      <c r="DE48" s="380"/>
      <c r="DF48" s="380"/>
      <c r="DG48" s="380"/>
      <c r="DH48" s="380"/>
      <c r="DI48" s="380"/>
      <c r="DJ48" s="380"/>
      <c r="DK48" s="380"/>
      <c r="DL48" s="380"/>
      <c r="DM48" s="380"/>
      <c r="DN48" s="380"/>
      <c r="DO48" s="391"/>
      <c r="DP48" s="391"/>
      <c r="DQ48" s="380"/>
      <c r="DR48" s="380"/>
      <c r="DS48" s="380"/>
      <c r="DT48" s="380"/>
    </row>
    <row r="49" spans="1:124" s="383" customFormat="1" ht="33" customHeight="1">
      <c r="A49" s="388">
        <f t="shared" si="28"/>
        <v>43</v>
      </c>
      <c r="B49" s="384">
        <v>51616</v>
      </c>
      <c r="C49" s="536" t="s">
        <v>35</v>
      </c>
      <c r="D49" s="698" t="s">
        <v>293</v>
      </c>
      <c r="E49" s="672">
        <f>'[2]Banpho off'!D49</f>
        <v>10000</v>
      </c>
      <c r="F49" s="673"/>
      <c r="G49" s="674">
        <f t="shared" si="2"/>
        <v>10000</v>
      </c>
      <c r="H49" s="672">
        <f>'[2]Banpho off'!G49</f>
        <v>40000</v>
      </c>
      <c r="I49" s="673"/>
      <c r="J49" s="674">
        <f t="shared" si="3"/>
        <v>40000</v>
      </c>
      <c r="K49" s="672">
        <f>'[2]Banpho off'!J49</f>
        <v>0</v>
      </c>
      <c r="L49" s="673">
        <v>6984</v>
      </c>
      <c r="M49" s="773">
        <f t="shared" si="4"/>
        <v>-6984</v>
      </c>
      <c r="N49" s="688">
        <f t="shared" si="5"/>
        <v>50000</v>
      </c>
      <c r="O49" s="689">
        <f t="shared" si="5"/>
        <v>6984</v>
      </c>
      <c r="P49" s="690">
        <f t="shared" si="6"/>
        <v>43016</v>
      </c>
      <c r="Q49" s="672">
        <f>'[2]Banpho off'!M49</f>
        <v>20000</v>
      </c>
      <c r="R49" s="673"/>
      <c r="S49" s="674">
        <f t="shared" si="7"/>
        <v>20000</v>
      </c>
      <c r="T49" s="672">
        <f>'[2]Banpho off'!P49</f>
        <v>0</v>
      </c>
      <c r="U49" s="673"/>
      <c r="V49" s="674">
        <f t="shared" si="8"/>
        <v>0</v>
      </c>
      <c r="W49" s="672">
        <f>'[2]Banpho off'!S49</f>
        <v>10000</v>
      </c>
      <c r="X49" s="673"/>
      <c r="Y49" s="773">
        <f t="shared" si="9"/>
        <v>10000</v>
      </c>
      <c r="Z49" s="688">
        <f t="shared" si="10"/>
        <v>30000</v>
      </c>
      <c r="AA49" s="701">
        <f t="shared" si="10"/>
        <v>0</v>
      </c>
      <c r="AB49" s="690">
        <f t="shared" si="11"/>
        <v>30000</v>
      </c>
      <c r="AC49" s="779">
        <f t="shared" si="12"/>
        <v>80000</v>
      </c>
      <c r="AD49" s="776">
        <f t="shared" si="12"/>
        <v>6984</v>
      </c>
      <c r="AE49" s="777">
        <f t="shared" si="13"/>
        <v>73016</v>
      </c>
      <c r="AF49" s="672">
        <f>'[2]Banpho off'!Y49</f>
        <v>33000</v>
      </c>
      <c r="AG49" s="673"/>
      <c r="AH49" s="674">
        <f t="shared" si="14"/>
        <v>33000</v>
      </c>
      <c r="AI49" s="672">
        <f>'[2]Banpho off'!AB49</f>
        <v>0</v>
      </c>
      <c r="AJ49" s="673"/>
      <c r="AK49" s="674">
        <f t="shared" si="15"/>
        <v>0</v>
      </c>
      <c r="AL49" s="672">
        <f>'[2]Banpho off'!AE49</f>
        <v>10000</v>
      </c>
      <c r="AM49" s="673"/>
      <c r="AN49" s="674">
        <f t="shared" si="16"/>
        <v>10000</v>
      </c>
      <c r="AO49" s="688">
        <f t="shared" si="17"/>
        <v>43000</v>
      </c>
      <c r="AP49" s="689">
        <f t="shared" si="17"/>
        <v>0</v>
      </c>
      <c r="AQ49" s="690">
        <f t="shared" si="18"/>
        <v>43000</v>
      </c>
      <c r="AR49" s="672">
        <f>'[2]Banpho off'!AH49</f>
        <v>40000</v>
      </c>
      <c r="AS49" s="673"/>
      <c r="AT49" s="674">
        <f t="shared" si="19"/>
        <v>40000</v>
      </c>
      <c r="AU49" s="672">
        <f>'[2]Banpho off'!AK49</f>
        <v>35000</v>
      </c>
      <c r="AV49" s="673"/>
      <c r="AW49" s="674">
        <f t="shared" si="20"/>
        <v>35000</v>
      </c>
      <c r="AX49" s="672">
        <f>'[2]Banpho off'!AN49</f>
        <v>0</v>
      </c>
      <c r="AY49" s="672"/>
      <c r="AZ49" s="773">
        <f t="shared" si="21"/>
        <v>0</v>
      </c>
      <c r="BA49" s="688">
        <f t="shared" si="22"/>
        <v>75000</v>
      </c>
      <c r="BB49" s="701">
        <f t="shared" si="22"/>
        <v>0</v>
      </c>
      <c r="BC49" s="706">
        <f t="shared" si="23"/>
        <v>75000</v>
      </c>
      <c r="BD49" s="711">
        <f t="shared" si="0"/>
        <v>118000</v>
      </c>
      <c r="BE49" s="715">
        <f t="shared" si="1"/>
        <v>0</v>
      </c>
      <c r="BF49" s="716">
        <f t="shared" si="24"/>
        <v>118000</v>
      </c>
      <c r="BG49" s="717">
        <f t="shared" si="25"/>
        <v>198000</v>
      </c>
      <c r="BH49" s="673">
        <f t="shared" si="26"/>
        <v>6984</v>
      </c>
      <c r="BI49" s="677">
        <f t="shared" si="27"/>
        <v>191016</v>
      </c>
      <c r="BJ49" s="541"/>
      <c r="BK49" s="380"/>
      <c r="BL49" s="374">
        <f>ROUND(VLOOKUP($B49,Test!$A$206:$F$257,4),0)/1000</f>
        <v>0</v>
      </c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  <c r="CG49" s="380"/>
      <c r="CH49" s="380"/>
      <c r="CI49" s="380"/>
      <c r="CJ49" s="380"/>
      <c r="CK49" s="380"/>
      <c r="CL49" s="380"/>
      <c r="CM49" s="380"/>
      <c r="CN49" s="380"/>
      <c r="CO49" s="380"/>
      <c r="CP49" s="380"/>
      <c r="CQ49" s="380"/>
      <c r="CR49" s="380"/>
      <c r="CS49" s="380"/>
      <c r="CT49" s="380"/>
      <c r="CU49" s="380"/>
      <c r="CV49" s="380"/>
      <c r="CW49" s="380"/>
      <c r="CX49" s="380"/>
      <c r="CY49" s="380"/>
      <c r="CZ49" s="380"/>
      <c r="DA49" s="380"/>
      <c r="DB49" s="380"/>
      <c r="DC49" s="380"/>
      <c r="DD49" s="380"/>
      <c r="DE49" s="380"/>
      <c r="DF49" s="380"/>
      <c r="DG49" s="380"/>
      <c r="DH49" s="380"/>
      <c r="DI49" s="380"/>
      <c r="DJ49" s="380"/>
      <c r="DK49" s="380"/>
      <c r="DL49" s="380"/>
      <c r="DM49" s="380"/>
      <c r="DN49" s="380"/>
      <c r="DO49" s="391"/>
      <c r="DP49" s="391"/>
      <c r="DQ49" s="380"/>
      <c r="DR49" s="380"/>
      <c r="DS49" s="380"/>
      <c r="DT49" s="380"/>
    </row>
    <row r="50" spans="1:124" s="383" customFormat="1" ht="33" customHeight="1" thickBot="1">
      <c r="A50" s="388">
        <f t="shared" si="28"/>
        <v>44</v>
      </c>
      <c r="B50" s="384">
        <v>51617</v>
      </c>
      <c r="C50" s="536" t="s">
        <v>36</v>
      </c>
      <c r="D50" s="698" t="s">
        <v>294</v>
      </c>
      <c r="E50" s="672">
        <f>'[2]Banpho off'!D50</f>
        <v>0</v>
      </c>
      <c r="F50" s="673">
        <v>9.8000000000000007</v>
      </c>
      <c r="G50" s="674">
        <f t="shared" si="2"/>
        <v>-9.8000000000000007</v>
      </c>
      <c r="H50" s="672">
        <f>'[2]Banpho off'!G50</f>
        <v>0</v>
      </c>
      <c r="I50" s="673"/>
      <c r="J50" s="674">
        <f t="shared" si="3"/>
        <v>0</v>
      </c>
      <c r="K50" s="672">
        <f>'[2]Banpho off'!J50</f>
        <v>26080</v>
      </c>
      <c r="L50" s="673">
        <v>26080</v>
      </c>
      <c r="M50" s="773">
        <f t="shared" si="4"/>
        <v>0</v>
      </c>
      <c r="N50" s="688">
        <f t="shared" si="5"/>
        <v>26080</v>
      </c>
      <c r="O50" s="689">
        <f t="shared" si="5"/>
        <v>26089.8</v>
      </c>
      <c r="P50" s="690">
        <f t="shared" si="6"/>
        <v>-9.7999999999992724</v>
      </c>
      <c r="Q50" s="672">
        <f>'[2]Banpho off'!M50</f>
        <v>0</v>
      </c>
      <c r="R50" s="673">
        <v>48.67</v>
      </c>
      <c r="S50" s="674">
        <f t="shared" si="7"/>
        <v>-48.67</v>
      </c>
      <c r="T50" s="672">
        <f>'[2]Banpho off'!P50</f>
        <v>0</v>
      </c>
      <c r="U50" s="673"/>
      <c r="V50" s="674">
        <f t="shared" si="8"/>
        <v>0</v>
      </c>
      <c r="W50" s="672">
        <f>'[2]Banpho off'!S50</f>
        <v>0</v>
      </c>
      <c r="X50" s="673"/>
      <c r="Y50" s="773">
        <f t="shared" si="9"/>
        <v>0</v>
      </c>
      <c r="Z50" s="688">
        <f t="shared" si="10"/>
        <v>0</v>
      </c>
      <c r="AA50" s="701">
        <f t="shared" si="10"/>
        <v>48.67</v>
      </c>
      <c r="AB50" s="690">
        <f t="shared" si="11"/>
        <v>-48.67</v>
      </c>
      <c r="AC50" s="779">
        <f t="shared" si="12"/>
        <v>26080</v>
      </c>
      <c r="AD50" s="776">
        <f t="shared" si="12"/>
        <v>26138.469999999998</v>
      </c>
      <c r="AE50" s="777">
        <f t="shared" si="13"/>
        <v>-58.469999999997526</v>
      </c>
      <c r="AF50" s="672">
        <f>'[2]Banpho off'!Y50</f>
        <v>0</v>
      </c>
      <c r="AG50" s="673"/>
      <c r="AH50" s="674">
        <f t="shared" si="14"/>
        <v>0</v>
      </c>
      <c r="AI50" s="672">
        <f>'[2]Banpho off'!AB50</f>
        <v>1164838.69</v>
      </c>
      <c r="AJ50" s="673"/>
      <c r="AK50" s="674">
        <f t="shared" si="15"/>
        <v>1164838.69</v>
      </c>
      <c r="AL50" s="672">
        <f>'[2]Banpho off'!AE50</f>
        <v>13500</v>
      </c>
      <c r="AM50" s="673"/>
      <c r="AN50" s="674">
        <f t="shared" si="16"/>
        <v>13500</v>
      </c>
      <c r="AO50" s="688">
        <f t="shared" si="17"/>
        <v>1178338.69</v>
      </c>
      <c r="AP50" s="689">
        <f t="shared" si="17"/>
        <v>0</v>
      </c>
      <c r="AQ50" s="690">
        <f t="shared" si="18"/>
        <v>1178338.69</v>
      </c>
      <c r="AR50" s="672">
        <f>'[2]Banpho off'!AH50</f>
        <v>0</v>
      </c>
      <c r="AS50" s="673"/>
      <c r="AT50" s="674">
        <f t="shared" si="19"/>
        <v>0</v>
      </c>
      <c r="AU50" s="672">
        <f>'[2]Banpho off'!AK50</f>
        <v>0</v>
      </c>
      <c r="AV50" s="673"/>
      <c r="AW50" s="674">
        <f t="shared" si="20"/>
        <v>0</v>
      </c>
      <c r="AX50" s="672">
        <f>'[2]Banpho off'!AN50</f>
        <v>0</v>
      </c>
      <c r="AY50" s="672"/>
      <c r="AZ50" s="773">
        <f t="shared" si="21"/>
        <v>0</v>
      </c>
      <c r="BA50" s="688">
        <f t="shared" si="22"/>
        <v>0</v>
      </c>
      <c r="BB50" s="701">
        <f t="shared" si="22"/>
        <v>0</v>
      </c>
      <c r="BC50" s="706">
        <f t="shared" si="23"/>
        <v>0</v>
      </c>
      <c r="BD50" s="711">
        <f t="shared" ref="BD50" si="29">AF50+AI50+AL50+AR50+AU50+AX50</f>
        <v>1178338.69</v>
      </c>
      <c r="BE50" s="715">
        <f t="shared" ref="BE50" si="30">AG50+AJ50+AM50+AS50+AV50+AY50</f>
        <v>0</v>
      </c>
      <c r="BF50" s="716">
        <f t="shared" si="24"/>
        <v>1178338.69</v>
      </c>
      <c r="BG50" s="717">
        <f t="shared" si="25"/>
        <v>1204418.69</v>
      </c>
      <c r="BH50" s="673">
        <f t="shared" si="26"/>
        <v>26138.469999999998</v>
      </c>
      <c r="BI50" s="678">
        <f t="shared" si="27"/>
        <v>1178280.22</v>
      </c>
      <c r="BJ50" s="541"/>
      <c r="BK50" s="380"/>
      <c r="BL50" s="611">
        <f>ROUND(VLOOKUP($B50,Test!$A$206:$F$257,4),0)/1000</f>
        <v>0.45200000000000001</v>
      </c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  <c r="CG50" s="380"/>
      <c r="CH50" s="380"/>
      <c r="CI50" s="380"/>
      <c r="CJ50" s="380"/>
      <c r="CK50" s="380"/>
      <c r="CL50" s="380"/>
      <c r="CM50" s="380"/>
      <c r="CN50" s="380"/>
      <c r="CO50" s="380"/>
      <c r="CP50" s="380"/>
      <c r="CQ50" s="380"/>
      <c r="CR50" s="380"/>
      <c r="CS50" s="380"/>
      <c r="CT50" s="380"/>
      <c r="CU50" s="380"/>
      <c r="CV50" s="380"/>
      <c r="CW50" s="380"/>
      <c r="CX50" s="380"/>
      <c r="CY50" s="380"/>
      <c r="CZ50" s="380"/>
      <c r="DA50" s="380"/>
      <c r="DB50" s="380"/>
      <c r="DC50" s="380"/>
      <c r="DD50" s="380"/>
      <c r="DE50" s="380"/>
      <c r="DF50" s="380"/>
      <c r="DG50" s="380"/>
      <c r="DH50" s="380"/>
      <c r="DI50" s="380"/>
      <c r="DJ50" s="380"/>
      <c r="DK50" s="380"/>
      <c r="DL50" s="380"/>
      <c r="DM50" s="380"/>
      <c r="DN50" s="380"/>
      <c r="DO50" s="391"/>
      <c r="DP50" s="391"/>
      <c r="DQ50" s="380"/>
      <c r="DR50" s="380"/>
      <c r="DS50" s="380"/>
      <c r="DT50" s="380"/>
    </row>
    <row r="51" spans="1:124" s="365" customFormat="1" ht="45" customHeight="1" thickBot="1">
      <c r="A51" s="814" t="s">
        <v>51</v>
      </c>
      <c r="B51" s="815"/>
      <c r="C51" s="815"/>
      <c r="D51" s="699"/>
      <c r="E51" s="719">
        <f t="shared" ref="E51:AJ51" si="31">SUM(E7:E50)</f>
        <v>2346252.8388318331</v>
      </c>
      <c r="F51" s="718">
        <f t="shared" si="31"/>
        <v>2025233.9</v>
      </c>
      <c r="G51" s="708">
        <f t="shared" si="31"/>
        <v>321018.93883183325</v>
      </c>
      <c r="H51" s="719">
        <f t="shared" si="31"/>
        <v>2468495.3097367375</v>
      </c>
      <c r="I51" s="718">
        <f t="shared" si="31"/>
        <v>2380467.6199999996</v>
      </c>
      <c r="J51" s="708">
        <f t="shared" si="31"/>
        <v>88027.689736738103</v>
      </c>
      <c r="K51" s="719">
        <f t="shared" si="31"/>
        <v>2767654.0458793808</v>
      </c>
      <c r="L51" s="718">
        <f t="shared" si="31"/>
        <v>2528989.7399999998</v>
      </c>
      <c r="M51" s="721">
        <f t="shared" si="31"/>
        <v>238664.30587938096</v>
      </c>
      <c r="N51" s="691">
        <f t="shared" si="31"/>
        <v>7555702.1944479533</v>
      </c>
      <c r="O51" s="692">
        <f t="shared" si="31"/>
        <v>6907991.2599999998</v>
      </c>
      <c r="P51" s="693">
        <f t="shared" si="31"/>
        <v>647710.93444795208</v>
      </c>
      <c r="Q51" s="719">
        <f t="shared" si="31"/>
        <v>2275755.2726891907</v>
      </c>
      <c r="R51" s="718">
        <f t="shared" si="31"/>
        <v>1563274.8399999996</v>
      </c>
      <c r="S51" s="708">
        <f t="shared" si="31"/>
        <v>712480.43268919049</v>
      </c>
      <c r="T51" s="719">
        <f t="shared" si="31"/>
        <v>2332724.848379381</v>
      </c>
      <c r="U51" s="718">
        <f t="shared" si="31"/>
        <v>0</v>
      </c>
      <c r="V51" s="708">
        <f t="shared" si="31"/>
        <v>2332724.848379381</v>
      </c>
      <c r="W51" s="719">
        <f t="shared" si="31"/>
        <v>2416413.2233318333</v>
      </c>
      <c r="X51" s="718">
        <f t="shared" si="31"/>
        <v>0</v>
      </c>
      <c r="Y51" s="721">
        <f t="shared" si="31"/>
        <v>2416413.2233318333</v>
      </c>
      <c r="Z51" s="691">
        <f t="shared" si="31"/>
        <v>6998193.344400405</v>
      </c>
      <c r="AA51" s="702">
        <f t="shared" si="31"/>
        <v>1554374.8399999996</v>
      </c>
      <c r="AB51" s="693">
        <f t="shared" si="31"/>
        <v>5443818.5044004051</v>
      </c>
      <c r="AC51" s="719">
        <f t="shared" si="31"/>
        <v>14607295.538848357</v>
      </c>
      <c r="AD51" s="718">
        <f t="shared" si="31"/>
        <v>8497966.0999999996</v>
      </c>
      <c r="AE51" s="720">
        <f t="shared" si="31"/>
        <v>6109329.4388483586</v>
      </c>
      <c r="AF51" s="718">
        <f t="shared" si="31"/>
        <v>2531797.1792842858</v>
      </c>
      <c r="AG51" s="718">
        <f t="shared" si="31"/>
        <v>0</v>
      </c>
      <c r="AH51" s="708">
        <f t="shared" si="31"/>
        <v>2531797.1792842858</v>
      </c>
      <c r="AI51" s="718">
        <f t="shared" si="31"/>
        <v>3373081.0254269284</v>
      </c>
      <c r="AJ51" s="718">
        <f t="shared" si="31"/>
        <v>0</v>
      </c>
      <c r="AK51" s="708">
        <f t="shared" ref="AK51:BI51" si="32">SUM(AK7:AK50)</f>
        <v>3373081.0254269284</v>
      </c>
      <c r="AL51" s="719">
        <f t="shared" si="32"/>
        <v>2300763.0213318332</v>
      </c>
      <c r="AM51" s="718">
        <f t="shared" si="32"/>
        <v>0</v>
      </c>
      <c r="AN51" s="708">
        <f t="shared" si="32"/>
        <v>2300763.0213318332</v>
      </c>
      <c r="AO51" s="691">
        <f t="shared" si="32"/>
        <v>8178941.2260430474</v>
      </c>
      <c r="AP51" s="692">
        <f t="shared" si="32"/>
        <v>0</v>
      </c>
      <c r="AQ51" s="705">
        <f t="shared" si="32"/>
        <v>8178941.2260430474</v>
      </c>
      <c r="AR51" s="719">
        <f t="shared" si="32"/>
        <v>2265165.2808793811</v>
      </c>
      <c r="AS51" s="718">
        <f t="shared" si="32"/>
        <v>0</v>
      </c>
      <c r="AT51" s="708">
        <f t="shared" si="32"/>
        <v>2265165.2808793811</v>
      </c>
      <c r="AU51" s="718">
        <f t="shared" si="32"/>
        <v>2422220.3658793811</v>
      </c>
      <c r="AV51" s="718">
        <f t="shared" si="32"/>
        <v>0</v>
      </c>
      <c r="AW51" s="708">
        <f t="shared" si="32"/>
        <v>2422220.3658793811</v>
      </c>
      <c r="AX51" s="768">
        <f t="shared" si="32"/>
        <v>2664664.852236738</v>
      </c>
      <c r="AY51" s="718">
        <f t="shared" si="32"/>
        <v>0</v>
      </c>
      <c r="AZ51" s="721">
        <f t="shared" si="32"/>
        <v>2664664.852236738</v>
      </c>
      <c r="BA51" s="691">
        <f t="shared" si="32"/>
        <v>7325350.4989955006</v>
      </c>
      <c r="BB51" s="702">
        <f t="shared" si="32"/>
        <v>0</v>
      </c>
      <c r="BC51" s="707">
        <f t="shared" si="32"/>
        <v>7325350.4989955006</v>
      </c>
      <c r="BD51" s="722">
        <f t="shared" si="32"/>
        <v>15557691.725038547</v>
      </c>
      <c r="BE51" s="718">
        <f t="shared" si="32"/>
        <v>0</v>
      </c>
      <c r="BF51" s="723">
        <f t="shared" si="32"/>
        <v>15557691.725038547</v>
      </c>
      <c r="BG51" s="724">
        <f t="shared" si="32"/>
        <v>30164987.263886906</v>
      </c>
      <c r="BH51" s="683">
        <f t="shared" si="32"/>
        <v>8497966.0999999996</v>
      </c>
      <c r="BI51" s="684">
        <f t="shared" si="32"/>
        <v>21667021.163886905</v>
      </c>
      <c r="BJ51" s="542"/>
      <c r="BK51" s="362"/>
      <c r="BL51" s="517">
        <f>SUM(BL7:BL50)</f>
        <v>2293.0190000000007</v>
      </c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  <c r="CB51" s="366"/>
      <c r="CC51" s="366"/>
      <c r="CD51" s="366"/>
      <c r="CE51" s="366"/>
      <c r="CF51" s="366"/>
      <c r="CG51" s="366"/>
      <c r="CH51" s="366"/>
      <c r="CI51" s="366"/>
      <c r="CJ51" s="366"/>
      <c r="CK51" s="366"/>
      <c r="CL51" s="366"/>
      <c r="CM51" s="366"/>
      <c r="CN51" s="366"/>
      <c r="CO51" s="366"/>
      <c r="CP51" s="366"/>
      <c r="CQ51" s="366"/>
      <c r="CR51" s="366"/>
      <c r="CS51" s="366"/>
      <c r="CT51" s="366"/>
      <c r="CU51" s="366"/>
      <c r="CV51" s="366"/>
      <c r="CW51" s="366"/>
      <c r="CX51" s="366"/>
      <c r="CY51" s="366"/>
      <c r="CZ51" s="366"/>
      <c r="DA51" s="366"/>
      <c r="DB51" s="366"/>
      <c r="DC51" s="366"/>
      <c r="DD51" s="366"/>
      <c r="DE51" s="366"/>
      <c r="DF51" s="366"/>
      <c r="DG51" s="366"/>
      <c r="DH51" s="366"/>
      <c r="DI51" s="366"/>
      <c r="DJ51" s="366"/>
      <c r="DK51" s="366"/>
      <c r="DL51" s="366"/>
      <c r="DM51" s="366"/>
      <c r="DN51" s="366"/>
      <c r="DO51" s="366"/>
      <c r="DP51" s="366"/>
      <c r="DQ51" s="366"/>
      <c r="DR51" s="366"/>
      <c r="DS51" s="366"/>
      <c r="DT51" s="366"/>
    </row>
    <row r="52" spans="1:124" s="349" customFormat="1" ht="18">
      <c r="B52" s="350"/>
      <c r="C52" s="351"/>
      <c r="D52" s="473"/>
      <c r="AE52" s="357"/>
      <c r="BG52" s="352"/>
      <c r="BI52" s="357"/>
    </row>
    <row r="53" spans="1:124" s="349" customFormat="1" ht="18">
      <c r="B53" s="350"/>
      <c r="C53" s="351"/>
      <c r="D53" s="473"/>
      <c r="F53" s="759">
        <f>ROUND(F51-Test!$D$198,2)</f>
        <v>2024149.04</v>
      </c>
      <c r="I53" s="606"/>
    </row>
    <row r="54" spans="1:124" s="349" customFormat="1" ht="18">
      <c r="B54" s="350"/>
      <c r="C54" s="351"/>
      <c r="D54" s="473"/>
    </row>
    <row r="55" spans="1:124" s="349" customFormat="1" ht="18">
      <c r="B55" s="350"/>
      <c r="C55" s="351"/>
      <c r="D55" s="473"/>
      <c r="G55" s="348"/>
      <c r="H55" s="348"/>
      <c r="I55" s="348"/>
      <c r="J55" s="348"/>
      <c r="K55" s="348"/>
      <c r="L55" s="348"/>
      <c r="M55" s="348"/>
      <c r="N55" s="348"/>
      <c r="O55" s="348"/>
      <c r="P55" s="348"/>
      <c r="Q55" s="348"/>
      <c r="R55" s="348"/>
      <c r="S55" s="348"/>
      <c r="T55" s="348"/>
      <c r="U55" s="348"/>
      <c r="V55" s="348"/>
      <c r="W55" s="348"/>
      <c r="X55" s="348"/>
      <c r="Y55" s="348"/>
      <c r="Z55" s="348"/>
      <c r="AA55" s="348"/>
      <c r="AB55" s="348"/>
      <c r="AE55" s="357"/>
      <c r="AH55" s="348"/>
      <c r="AI55" s="348"/>
      <c r="AJ55" s="348"/>
      <c r="AK55" s="348"/>
      <c r="AL55" s="348"/>
      <c r="AM55" s="348"/>
      <c r="AN55" s="348"/>
      <c r="AO55" s="348"/>
      <c r="AP55" s="348"/>
      <c r="AQ55" s="348"/>
      <c r="AR55" s="348"/>
      <c r="AS55" s="348"/>
      <c r="AT55" s="348"/>
      <c r="AU55" s="348"/>
      <c r="AV55" s="348"/>
      <c r="AW55" s="348"/>
      <c r="AX55" s="348"/>
      <c r="AY55" s="348"/>
      <c r="AZ55" s="348"/>
      <c r="BA55" s="348"/>
      <c r="BB55" s="348"/>
      <c r="BC55" s="348"/>
      <c r="BE55" s="348"/>
      <c r="BF55" s="348"/>
      <c r="BG55" s="352"/>
      <c r="BI55" s="357"/>
    </row>
    <row r="56" spans="1:124" s="349" customFormat="1" ht="18">
      <c r="B56" s="350"/>
      <c r="C56" s="351"/>
      <c r="D56" s="473"/>
      <c r="G56" s="355"/>
      <c r="H56" s="355"/>
      <c r="I56" s="355"/>
      <c r="J56" s="355"/>
      <c r="K56" s="355"/>
      <c r="L56" s="355"/>
      <c r="M56" s="355"/>
      <c r="N56" s="355"/>
      <c r="O56" s="355"/>
      <c r="P56" s="355"/>
      <c r="Q56" s="355"/>
      <c r="R56" s="355"/>
      <c r="S56" s="355"/>
      <c r="T56" s="355"/>
      <c r="U56" s="355"/>
      <c r="V56" s="355"/>
      <c r="W56" s="355"/>
      <c r="X56" s="355"/>
      <c r="Y56" s="355"/>
      <c r="Z56" s="355"/>
      <c r="AA56" s="355"/>
      <c r="AB56" s="355"/>
      <c r="AE56" s="357"/>
      <c r="AH56" s="355"/>
      <c r="AI56" s="355"/>
      <c r="AJ56" s="355"/>
      <c r="AK56" s="355"/>
      <c r="AL56" s="355"/>
      <c r="AM56" s="355"/>
      <c r="AN56" s="355"/>
      <c r="AO56" s="355"/>
      <c r="AP56" s="355"/>
      <c r="AQ56" s="355"/>
      <c r="AR56" s="355"/>
      <c r="AS56" s="355"/>
      <c r="AT56" s="355"/>
      <c r="AU56" s="355"/>
      <c r="AV56" s="355"/>
      <c r="AW56" s="355"/>
      <c r="AX56" s="355"/>
      <c r="AY56" s="355"/>
      <c r="AZ56" s="355"/>
      <c r="BA56" s="355"/>
      <c r="BB56" s="355"/>
      <c r="BC56" s="355"/>
      <c r="BE56" s="355"/>
      <c r="BF56" s="355"/>
      <c r="BG56" s="352"/>
      <c r="BI56" s="357"/>
    </row>
    <row r="57" spans="1:124" s="349" customFormat="1" ht="18">
      <c r="B57" s="350"/>
      <c r="C57" s="351"/>
      <c r="D57" s="473"/>
      <c r="BI57" s="360"/>
    </row>
    <row r="58" spans="1:124" s="349" customFormat="1" ht="18">
      <c r="B58" s="350"/>
      <c r="C58" s="351"/>
      <c r="D58" s="473"/>
      <c r="AH58" s="361"/>
      <c r="AI58" s="361"/>
      <c r="AJ58" s="361"/>
      <c r="AK58" s="361"/>
      <c r="AL58" s="361"/>
      <c r="AM58" s="361"/>
      <c r="AN58" s="361"/>
      <c r="AO58" s="361"/>
      <c r="AP58" s="361"/>
      <c r="AQ58" s="361"/>
      <c r="AR58" s="361"/>
      <c r="AS58" s="361"/>
      <c r="AT58" s="361"/>
      <c r="AU58" s="361"/>
      <c r="AV58" s="361"/>
      <c r="AW58" s="361"/>
      <c r="AX58" s="361"/>
      <c r="AY58" s="361"/>
      <c r="AZ58" s="361"/>
      <c r="BA58" s="361"/>
      <c r="BB58" s="361"/>
      <c r="BC58" s="361"/>
      <c r="BE58" s="361"/>
      <c r="BF58" s="361"/>
    </row>
    <row r="59" spans="1:124" s="349" customFormat="1" ht="18">
      <c r="B59" s="350"/>
      <c r="C59" s="351"/>
      <c r="D59" s="473"/>
    </row>
    <row r="60" spans="1:124" s="349" customFormat="1" ht="18">
      <c r="B60" s="350"/>
      <c r="C60" s="351"/>
      <c r="D60" s="473"/>
    </row>
    <row r="61" spans="1:124" s="349" customFormat="1" ht="18">
      <c r="B61" s="350"/>
      <c r="C61" s="351"/>
      <c r="D61" s="473"/>
    </row>
    <row r="62" spans="1:124" s="349" customFormat="1" ht="18">
      <c r="B62" s="350"/>
      <c r="C62" s="351"/>
      <c r="D62" s="473"/>
    </row>
    <row r="63" spans="1:124" s="349" customFormat="1" ht="18">
      <c r="B63" s="350"/>
      <c r="C63" s="351"/>
      <c r="D63" s="351"/>
    </row>
    <row r="64" spans="1:124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</sheetData>
  <mergeCells count="23">
    <mergeCell ref="N5:P5"/>
    <mergeCell ref="Z5:AB5"/>
    <mergeCell ref="AO5:AQ5"/>
    <mergeCell ref="Z4:AB4"/>
    <mergeCell ref="AC4:AE4"/>
    <mergeCell ref="AF4:AN4"/>
    <mergeCell ref="AO4:AQ4"/>
    <mergeCell ref="AR4:AZ4"/>
    <mergeCell ref="A51:C51"/>
    <mergeCell ref="A4:A6"/>
    <mergeCell ref="H5:J5"/>
    <mergeCell ref="E5:G5"/>
    <mergeCell ref="AR5:AT5"/>
    <mergeCell ref="K5:M5"/>
    <mergeCell ref="AF5:AH5"/>
    <mergeCell ref="AI5:AK5"/>
    <mergeCell ref="AL5:AN5"/>
    <mergeCell ref="AC5:AE5"/>
    <mergeCell ref="E4:M4"/>
    <mergeCell ref="N4:P4"/>
    <mergeCell ref="Q4:Y4"/>
    <mergeCell ref="AU5:AW5"/>
    <mergeCell ref="AX5:AZ5"/>
  </mergeCells>
  <phoneticPr fontId="2" type="noConversion"/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9" tint="-0.249977111117893"/>
  </sheetPr>
  <dimension ref="A1:CA127"/>
  <sheetViews>
    <sheetView showGridLines="0" zoomScale="70" zoomScaleNormal="70" workbookViewId="0">
      <pane xSplit="3" ySplit="6" topLeftCell="E46" activePane="bottomRight" state="frozen"/>
      <selection activeCell="F51" sqref="F51"/>
      <selection pane="topRight" activeCell="F51" sqref="F51"/>
      <selection pane="bottomLeft" activeCell="F51" sqref="F51"/>
      <selection pane="bottomRight" activeCell="E51" sqref="E51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customWidth="1"/>
    <col min="32" max="40" width="15.7109375" style="205" customWidth="1"/>
    <col min="41" max="43" width="15.7109375" style="205" hidden="1" customWidth="1"/>
    <col min="44" max="45" width="15.7109375" style="205" customWidth="1"/>
    <col min="46" max="46" width="15.5703125" style="205" bestFit="1" customWidth="1"/>
    <col min="47" max="52" width="15.7109375" style="205" customWidth="1"/>
    <col min="53" max="55" width="15.7109375" style="205" hidden="1" customWidth="1"/>
    <col min="56" max="61" width="15.7109375" style="205" customWidth="1"/>
    <col min="62" max="62" width="9.140625" style="205" customWidth="1"/>
    <col min="63" max="16384" width="9.140625" style="205"/>
  </cols>
  <sheetData>
    <row r="1" spans="1:79" s="322" customFormat="1" ht="45" customHeight="1">
      <c r="A1" s="306" t="s">
        <v>57</v>
      </c>
      <c r="B1" s="320"/>
      <c r="C1" s="321"/>
      <c r="D1" s="321"/>
      <c r="E1" s="328"/>
      <c r="F1" s="328"/>
      <c r="G1" s="328"/>
      <c r="H1" s="328"/>
      <c r="I1" s="328"/>
      <c r="J1" s="328"/>
      <c r="K1" s="328"/>
      <c r="L1" s="328"/>
      <c r="M1" s="328"/>
      <c r="N1" s="328"/>
      <c r="O1" s="328"/>
      <c r="P1" s="328"/>
      <c r="Q1" s="328"/>
      <c r="R1" s="328"/>
      <c r="S1" s="328"/>
      <c r="T1" s="328"/>
      <c r="U1" s="328"/>
      <c r="V1" s="328"/>
      <c r="W1" s="328"/>
      <c r="X1" s="328"/>
      <c r="Y1" s="328"/>
      <c r="Z1" s="328"/>
      <c r="AA1" s="328"/>
      <c r="AB1" s="328"/>
      <c r="AC1" s="328"/>
      <c r="AD1" s="328"/>
      <c r="AE1" s="328"/>
      <c r="AF1" s="328"/>
      <c r="AG1" s="328"/>
      <c r="AH1" s="328"/>
      <c r="AI1" s="328"/>
      <c r="AJ1" s="328"/>
      <c r="AK1" s="328"/>
      <c r="AL1" s="328"/>
      <c r="AM1" s="328"/>
      <c r="AN1" s="328"/>
      <c r="AO1" s="328"/>
      <c r="AP1" s="328"/>
      <c r="AQ1" s="328"/>
      <c r="AR1" s="328"/>
      <c r="AS1" s="328"/>
      <c r="AT1" s="328"/>
      <c r="AU1" s="328"/>
      <c r="AV1" s="328"/>
      <c r="AW1" s="328"/>
      <c r="AX1" s="328"/>
      <c r="AY1" s="328"/>
      <c r="AZ1" s="328"/>
      <c r="BA1" s="328"/>
      <c r="BB1" s="328"/>
      <c r="BC1" s="328"/>
      <c r="BD1" s="328"/>
      <c r="BE1" s="328"/>
      <c r="BF1" s="328"/>
      <c r="BG1" s="328"/>
      <c r="BH1" s="328"/>
      <c r="BI1" s="328"/>
    </row>
    <row r="2" spans="1:79" s="323" customFormat="1" ht="45" customHeight="1">
      <c r="A2" s="306" t="s">
        <v>295</v>
      </c>
      <c r="B2" s="317"/>
      <c r="C2" s="317"/>
      <c r="D2" s="317"/>
      <c r="E2" s="325"/>
      <c r="F2" s="325"/>
      <c r="G2" s="325"/>
      <c r="H2" s="317"/>
      <c r="I2" s="317"/>
      <c r="J2" s="317"/>
      <c r="K2" s="325"/>
      <c r="L2" s="325"/>
      <c r="M2" s="325"/>
      <c r="N2" s="325"/>
      <c r="O2" s="325"/>
      <c r="P2" s="325"/>
      <c r="Q2" s="325"/>
      <c r="R2" s="325"/>
      <c r="S2" s="325"/>
      <c r="T2" s="312"/>
      <c r="U2" s="312"/>
      <c r="V2" s="312"/>
      <c r="W2" s="317"/>
      <c r="X2" s="317"/>
      <c r="Y2" s="317"/>
      <c r="Z2" s="317"/>
      <c r="AA2" s="317"/>
      <c r="AB2" s="317"/>
      <c r="AC2" s="317"/>
      <c r="AD2" s="317"/>
      <c r="AE2" s="317"/>
      <c r="AF2" s="329"/>
      <c r="AG2" s="329"/>
      <c r="AH2" s="329"/>
      <c r="AI2" s="326"/>
      <c r="AJ2" s="327"/>
      <c r="AK2" s="329"/>
      <c r="AL2" s="317"/>
      <c r="AM2" s="317"/>
      <c r="AN2" s="317"/>
      <c r="AO2" s="317"/>
      <c r="AP2" s="317"/>
      <c r="AQ2" s="317"/>
      <c r="AR2" s="329"/>
      <c r="AS2" s="329"/>
      <c r="AT2" s="329"/>
      <c r="AU2" s="325"/>
      <c r="AV2" s="325"/>
      <c r="AW2" s="325"/>
      <c r="AX2" s="329"/>
      <c r="AY2" s="329"/>
      <c r="AZ2" s="329"/>
      <c r="BA2" s="329"/>
      <c r="BB2" s="329"/>
      <c r="BC2" s="329"/>
      <c r="BD2" s="327"/>
      <c r="BE2" s="327"/>
      <c r="BF2" s="327"/>
      <c r="BG2" s="325"/>
      <c r="BH2" s="325"/>
      <c r="BI2" s="325"/>
    </row>
    <row r="3" spans="1:79" s="322" customFormat="1" ht="45" customHeight="1" thickBot="1">
      <c r="A3" s="309" t="s">
        <v>196</v>
      </c>
      <c r="B3" s="320"/>
      <c r="E3" s="328"/>
      <c r="F3" s="328"/>
      <c r="G3" s="328"/>
      <c r="H3" s="328"/>
      <c r="I3" s="328"/>
      <c r="J3" s="328"/>
      <c r="K3" s="328"/>
      <c r="L3" s="333"/>
      <c r="M3" s="328"/>
      <c r="N3" s="328"/>
      <c r="O3" s="328"/>
      <c r="P3" s="328"/>
      <c r="Q3" s="328"/>
      <c r="R3" s="328"/>
      <c r="S3" s="328"/>
      <c r="T3" s="330"/>
      <c r="U3" s="330"/>
      <c r="V3" s="330"/>
      <c r="W3" s="331"/>
      <c r="X3" s="333"/>
      <c r="Y3" s="331"/>
      <c r="Z3" s="331"/>
      <c r="AA3" s="331"/>
      <c r="AB3" s="331"/>
      <c r="AC3" s="328"/>
      <c r="AD3" s="328"/>
      <c r="AE3" s="328"/>
      <c r="AF3" s="332"/>
      <c r="AG3" s="332"/>
      <c r="AH3" s="332"/>
      <c r="AI3" s="332"/>
      <c r="AJ3" s="332"/>
      <c r="AK3" s="332"/>
      <c r="AL3" s="333"/>
      <c r="AM3" s="333"/>
      <c r="AN3" s="333"/>
      <c r="AO3" s="333"/>
      <c r="AP3" s="333"/>
      <c r="AQ3" s="333"/>
      <c r="AR3" s="332"/>
      <c r="AS3" s="332"/>
      <c r="AT3" s="332"/>
      <c r="AU3" s="328"/>
      <c r="AV3" s="328"/>
      <c r="AW3" s="328"/>
      <c r="AX3" s="330"/>
      <c r="AY3" s="332"/>
      <c r="AZ3" s="332"/>
      <c r="BA3" s="332"/>
      <c r="BB3" s="332"/>
      <c r="BC3" s="332"/>
      <c r="BD3" s="334"/>
      <c r="BE3" s="334"/>
      <c r="BF3" s="334"/>
      <c r="BG3" s="328"/>
      <c r="BH3" s="328"/>
      <c r="BI3" s="328"/>
    </row>
    <row r="4" spans="1:79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79" s="202" customFormat="1" ht="39.950000000000003" customHeight="1">
      <c r="A5" s="819"/>
      <c r="B5" s="208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</row>
    <row r="6" spans="1:79" s="201" customFormat="1" ht="39.950000000000003" customHeight="1">
      <c r="A6" s="820"/>
      <c r="B6" s="228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0"/>
    </row>
    <row r="7" spans="1:79" s="383" customFormat="1" ht="33" customHeight="1">
      <c r="A7" s="388">
        <v>1</v>
      </c>
      <c r="B7" s="384">
        <v>51201</v>
      </c>
      <c r="C7" s="536" t="s">
        <v>0</v>
      </c>
      <c r="D7" s="696"/>
      <c r="E7" s="713">
        <f>'14 30'!E7+'14 31'!E7+'14 3N'!E7+'14 3S'!E7+'14 3Z'!E7+'14 40'!E7+'Bph Time-Other'!D7+'14 35'!E7</f>
        <v>20000</v>
      </c>
      <c r="F7" s="712">
        <f>'14 30'!F7+'14 31'!F7+'14 3N'!F7+'14 3S'!F7+'14 3Z'!F7+'14 40'!F7+'Bph Time-Other'!E7+'14 35'!F7</f>
        <v>20000</v>
      </c>
      <c r="G7" s="710">
        <f>E7-F7</f>
        <v>0</v>
      </c>
      <c r="H7" s="754">
        <f>'14 30'!H7+'14 31'!H7+'14 3N'!H7+'14 3S'!H7+'14 3Z'!H7+'14 40'!H7+'Bph Time-Other'!G7+'14 35'!H7</f>
        <v>20000</v>
      </c>
      <c r="I7" s="712">
        <f>'14 30'!I7+'14 31'!I7+'14 3N'!I7+'14 3S'!I7+'14 3Z'!I7+'14 40'!I7+'Bph Time-Other'!H7+'14 35'!I7</f>
        <v>20000</v>
      </c>
      <c r="J7" s="709">
        <f t="shared" ref="J7:J50" si="0">H7-I7</f>
        <v>0</v>
      </c>
      <c r="K7" s="754">
        <f>'14 30'!K7+'14 31'!K7+'14 3N'!K7+'14 3S'!K7+'14 3Z'!K7+'14 40'!K7+'Bph Time-Other'!J7+'14 35'!K7</f>
        <v>20000</v>
      </c>
      <c r="L7" s="712">
        <f>'14 30'!L7+'14 31'!L7+'14 3N'!L7+'14 3S'!L7+'14 3Z'!L7+'14 40'!L7+'Bph Time-Other'!K7+'14 35'!L7</f>
        <v>20000</v>
      </c>
      <c r="M7" s="714">
        <f t="shared" ref="M7:M50" si="1">K7-L7</f>
        <v>0</v>
      </c>
      <c r="N7" s="725"/>
      <c r="O7" s="726"/>
      <c r="P7" s="687"/>
      <c r="Q7" s="713">
        <f>'14 30'!Q7+'14 31'!Q7+'14 3N'!Q7+'14 3S'!Q7+'14 3Z'!Q7+'14 40'!Q7+'Bph Time-Other'!M7+'14 35'!Q7</f>
        <v>20000</v>
      </c>
      <c r="R7" s="712">
        <f>'14 30'!R7+'14 31'!R7+'14 3N'!R7+'14 3S'!R7+'14 3Z'!R7+'14 40'!R7+'Bph Time-Other'!N7+'14 35'!R7</f>
        <v>20000</v>
      </c>
      <c r="S7" s="709">
        <f t="shared" ref="S7:S50" si="2">Q7-R7</f>
        <v>0</v>
      </c>
      <c r="T7" s="712">
        <f>'14 30'!T7+'14 31'!T7+'14 3N'!T7+'14 3S'!T7+'14 3Z'!T7+'14 40'!T7+'Bph Time-Other'!P7+'14 35'!T7</f>
        <v>19900</v>
      </c>
      <c r="U7" s="712">
        <f>'14 30'!U7+'14 31'!U7+'14 3N'!U7+'14 3S'!U7+'14 3Z'!U7+'14 40'!U7+'Bph Time-Other'!Q7+'14 35'!U7</f>
        <v>0</v>
      </c>
      <c r="V7" s="709">
        <f t="shared" ref="V7:V50" si="3">T7-U7</f>
        <v>19900</v>
      </c>
      <c r="W7" s="712">
        <f>'14 30'!W7+'14 31'!W7+'14 3N'!W7+'14 3S'!W7+'14 3Z'!W7+'14 40'!W7+'Bph Time-Other'!S7+'14 35'!W7</f>
        <v>20000</v>
      </c>
      <c r="X7" s="712">
        <f>'14 30'!X7+'14 31'!X7+'14 3N'!X7+'14 3S'!X7+'14 3Z'!X7+'14 40'!X7+'Bph Time-Other'!T7+'14 35'!X7</f>
        <v>0</v>
      </c>
      <c r="Y7" s="714">
        <f t="shared" ref="Y7:Y50" si="4">W7-X7</f>
        <v>20000</v>
      </c>
      <c r="Z7" s="725"/>
      <c r="AA7" s="727"/>
      <c r="AB7" s="687"/>
      <c r="AC7" s="713">
        <f t="shared" ref="AC7" si="5">E7+H7+K7+Q7+T7+W7</f>
        <v>119900</v>
      </c>
      <c r="AD7" s="712">
        <f>F7+I7+L7+R7+U7+X7</f>
        <v>80000</v>
      </c>
      <c r="AE7" s="710">
        <f>AC7-AD7</f>
        <v>39900</v>
      </c>
      <c r="AF7" s="712">
        <f>'14 30'!AF7+'14 31'!AF7+'14 3N'!AF7+'14 3S'!AF7+'14 3Z'!AF7+'14 40'!AF7+'Bph Time-Other'!Y7+'14 35'!AF7</f>
        <v>20100</v>
      </c>
      <c r="AG7" s="712">
        <f>'14 30'!AG7+'14 31'!AG7+'14 3N'!AG7+'14 3S'!AG7+'14 3Z'!AG7+'14 40'!AG7+'Bph Time-Other'!Z7+'14 35'!AG7</f>
        <v>0</v>
      </c>
      <c r="AH7" s="710">
        <f t="shared" ref="AH7:AH50" si="6">AF7-AG7</f>
        <v>20100</v>
      </c>
      <c r="AI7" s="712">
        <f>'14 30'!AI7+'14 31'!AI7+'14 3N'!AI7+'14 3S'!AI7+'14 3Z'!AI7+'14 40'!AI7+'Bph Time-Other'!AB7+'14 35'!AI7</f>
        <v>20000</v>
      </c>
      <c r="AJ7" s="712">
        <f>'14 30'!AJ7+'14 31'!AJ7+'14 3N'!AJ7+'14 3S'!AJ7+'14 3Z'!AJ7+'14 40'!AJ7+'Bph Time-Other'!AC7+'14 35'!AJ7</f>
        <v>0</v>
      </c>
      <c r="AK7" s="710">
        <f t="shared" ref="AK7:AK50" si="7">AI7-AJ7</f>
        <v>20000</v>
      </c>
      <c r="AL7" s="712">
        <f>'14 30'!AL7+'14 31'!AL7+'14 3N'!AL7+'14 3S'!AL7+'14 3Z'!AL7+'14 40'!AL7+'Bph Time-Other'!AE7+'14 35'!AL7</f>
        <v>20000</v>
      </c>
      <c r="AM7" s="712">
        <f>'14 30'!AM7+'14 31'!AM7+'14 3N'!AM7+'14 3S'!AM7+'14 3Z'!AM7+'14 40'!AM7+'Bph Time-Other'!AF7+'14 35'!AM7</f>
        <v>0</v>
      </c>
      <c r="AN7" s="709">
        <f t="shared" ref="AN7:AN50" si="8">AL7-AM7</f>
        <v>20000</v>
      </c>
      <c r="AO7" s="725"/>
      <c r="AP7" s="728"/>
      <c r="AQ7" s="687"/>
      <c r="AR7" s="713">
        <f>'14 30'!AR7+'14 31'!AR7+'14 3N'!AR7+'14 3S'!AR7+'14 3Z'!AR7+'14 40'!AR7+'Bph Time-Other'!AH7+'14 35'!AR7</f>
        <v>20000</v>
      </c>
      <c r="AS7" s="712">
        <f>'14 30'!AS7+'14 31'!AS7+'14 3N'!AS7+'14 3S'!AS7+'14 3Z'!AS7+'14 40'!AS7+'Bph Time-Other'!AI7+'14 35'!AS7</f>
        <v>0</v>
      </c>
      <c r="AT7" s="710">
        <f t="shared" ref="AT7:AT50" si="9">AR7-AS7</f>
        <v>20000</v>
      </c>
      <c r="AU7" s="712">
        <f>'14 30'!AU7+'14 31'!AU7+'14 3N'!AU7+'14 3S'!AU7+'14 3Z'!AU7+'14 40'!AU7+'Bph Time-Other'!AK7+'14 35'!AU7</f>
        <v>20000</v>
      </c>
      <c r="AV7" s="712">
        <f>'14 30'!AV7+'14 31'!AV7+'14 3N'!AV7+'14 3S'!AV7+'14 3Z'!AV7+'14 40'!AV7+'Bph Time-Other'!AL7+'14 35'!AV7</f>
        <v>0</v>
      </c>
      <c r="AW7" s="710">
        <f t="shared" ref="AW7:AW50" si="10">AU7-AV7</f>
        <v>20000</v>
      </c>
      <c r="AX7" s="712">
        <f>'14 30'!AX7+'14 31'!AX7+'14 3N'!AX7+'14 3S'!AX7+'14 3Z'!AX7+'14 40'!AX7+'Bph Time-Other'!AN7+'14 35'!AX7</f>
        <v>20000</v>
      </c>
      <c r="AY7" s="712">
        <f>'14 30'!AY7+'14 31'!AY7+'14 3N'!AY7+'14 3S'!AY7+'14 3Z'!AY7+'14 40'!AY7+'Bph Time-Other'!AO7+'14 35'!AY7</f>
        <v>0</v>
      </c>
      <c r="AZ7" s="710">
        <f t="shared" ref="AZ7:AZ50" si="11">AX7-AY7</f>
        <v>20000</v>
      </c>
      <c r="BA7" s="725"/>
      <c r="BB7" s="728"/>
      <c r="BC7" s="728"/>
      <c r="BD7" s="717">
        <f t="shared" ref="BD7:BD49" si="12">AF7+AI7+AL7+AR7+AU7+AX7</f>
        <v>120100</v>
      </c>
      <c r="BE7" s="712">
        <f t="shared" ref="BE7:BE49" si="13">AG7+AJ7+AM7+AS7+AV7+AY7</f>
        <v>0</v>
      </c>
      <c r="BF7" s="716">
        <f>BD7-BE7</f>
        <v>120100</v>
      </c>
      <c r="BG7" s="717">
        <f>AC7+BD7</f>
        <v>240000</v>
      </c>
      <c r="BH7" s="712">
        <f>AD7+BE7</f>
        <v>80000</v>
      </c>
      <c r="BI7" s="716">
        <f>BG7-BH7</f>
        <v>160000</v>
      </c>
      <c r="BJ7" s="541"/>
      <c r="BK7" s="380"/>
      <c r="BL7" s="380"/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</row>
    <row r="8" spans="1:79" s="383" customFormat="1" ht="33" customHeight="1">
      <c r="A8" s="388">
        <f>A7+1</f>
        <v>2</v>
      </c>
      <c r="B8" s="384">
        <v>51202</v>
      </c>
      <c r="C8" s="536" t="s">
        <v>1</v>
      </c>
      <c r="D8" s="697" t="s">
        <v>252</v>
      </c>
      <c r="E8" s="713">
        <f>'14 30'!E8+'14 31'!E8+'14 3N'!E8+'14 3S'!E8+'14 3Z'!E8+'14 40'!E8+'Bph Time-Other'!D8+'14 35'!E8</f>
        <v>538087.55000000005</v>
      </c>
      <c r="F8" s="712">
        <f>'14 30'!F8+'14 31'!F8+'14 3N'!F8+'14 3S'!F8+'14 3Z'!F8+'14 40'!F8+'Bph Time-Other'!E8+'14 35'!F8</f>
        <v>187171.19</v>
      </c>
      <c r="G8" s="710">
        <f t="shared" ref="G8:G50" si="14">E8-F8</f>
        <v>350916.36000000004</v>
      </c>
      <c r="H8" s="712">
        <f>'14 30'!H8+'14 31'!H8+'14 3N'!H8+'14 3S'!H8+'14 3Z'!H8+'14 40'!H8+'Bph Time-Other'!G8+'14 35'!H8</f>
        <v>549002.30000000005</v>
      </c>
      <c r="I8" s="712">
        <f>'14 30'!I8+'14 31'!I8+'14 3N'!I8+'14 3S'!I8+'14 3Z'!I8+'14 40'!I8+'Bph Time-Other'!H8+'14 35'!I8</f>
        <v>438103.64</v>
      </c>
      <c r="J8" s="709">
        <f t="shared" si="0"/>
        <v>110898.66000000003</v>
      </c>
      <c r="K8" s="712">
        <f>'14 30'!K8+'14 31'!K8+'14 3N'!K8+'14 3S'!K8+'14 3Z'!K8+'14 40'!K8+'Bph Time-Other'!J8+'14 35'!K8</f>
        <v>524747.30000000005</v>
      </c>
      <c r="L8" s="712">
        <f>'14 30'!L8+'14 31'!L8+'14 3N'!L8+'14 3S'!L8+'14 3Z'!L8+'14 40'!L8+'Bph Time-Other'!K8+'14 35'!L8</f>
        <v>378393.40000000008</v>
      </c>
      <c r="M8" s="714">
        <f t="shared" si="1"/>
        <v>146353.89999999997</v>
      </c>
      <c r="N8" s="688">
        <f t="shared" ref="N8:O50" si="15">+E8+H8+K8</f>
        <v>1611837.1500000001</v>
      </c>
      <c r="O8" s="689">
        <f t="shared" si="15"/>
        <v>1003668.2300000002</v>
      </c>
      <c r="P8" s="690">
        <f t="shared" ref="P8:P50" si="16">+N8-O8</f>
        <v>608168.91999999993</v>
      </c>
      <c r="Q8" s="713">
        <f>'14 30'!Q8+'14 31'!Q8+'14 3N'!Q8+'14 3S'!Q8+'14 3Z'!Q8+'14 40'!Q8+'Bph Time-Other'!M8+'14 35'!Q8</f>
        <v>524747.30000000005</v>
      </c>
      <c r="R8" s="712">
        <f>'14 30'!R8+'14 31'!R8+'14 3N'!R8+'14 3S'!R8+'14 3Z'!R8+'14 40'!R8+'Bph Time-Other'!N8+'14 35'!R8</f>
        <v>331785.3</v>
      </c>
      <c r="S8" s="709">
        <f t="shared" si="2"/>
        <v>192962.00000000006</v>
      </c>
      <c r="T8" s="712">
        <f>'14 30'!T8+'14 31'!T8+'14 3N'!T8+'14 3S'!T8+'14 3Z'!T8+'14 40'!T8+'Bph Time-Other'!P8+'14 35'!T8</f>
        <v>536874.80000000005</v>
      </c>
      <c r="U8" s="712">
        <f>'14 30'!U8+'14 31'!U8+'14 3N'!U8+'14 3S'!U8+'14 3Z'!U8+'14 40'!U8+'Bph Time-Other'!Q8+'14 35'!U8</f>
        <v>0</v>
      </c>
      <c r="V8" s="709">
        <f t="shared" si="3"/>
        <v>536874.80000000005</v>
      </c>
      <c r="W8" s="712">
        <f>'14 30'!W8+'14 31'!W8+'14 3N'!W8+'14 3S'!W8+'14 3Z'!W8+'14 40'!W8+'Bph Time-Other'!S8+'14 35'!W8</f>
        <v>536874.80000000005</v>
      </c>
      <c r="X8" s="712">
        <f>'14 30'!X8+'14 31'!X8+'14 3N'!X8+'14 3S'!X8+'14 3Z'!X8+'14 40'!X8+'Bph Time-Other'!T8+'14 35'!X8</f>
        <v>0</v>
      </c>
      <c r="Y8" s="714">
        <f t="shared" si="4"/>
        <v>536874.80000000005</v>
      </c>
      <c r="Z8" s="688">
        <f t="shared" ref="Z8:AA50" si="17">+Q8+T8+W8</f>
        <v>1598496.9000000001</v>
      </c>
      <c r="AA8" s="701">
        <f t="shared" si="17"/>
        <v>331785.3</v>
      </c>
      <c r="AB8" s="690">
        <f t="shared" ref="AB8:AB50" si="18">+Z8-AA8</f>
        <v>1266711.6000000001</v>
      </c>
      <c r="AC8" s="713">
        <f t="shared" ref="AC8:AC50" si="19">E8+H8+K8+Q8+T8+W8</f>
        <v>3210334.05</v>
      </c>
      <c r="AD8" s="712">
        <f t="shared" ref="AD8:AD50" si="20">F8+I8+L8+R8+U8+X8</f>
        <v>1335453.5300000003</v>
      </c>
      <c r="AE8" s="710">
        <f t="shared" ref="AE8:AE50" si="21">AC8-AD8</f>
        <v>1874880.5199999996</v>
      </c>
      <c r="AF8" s="712">
        <f>'14 30'!AF8+'14 31'!AF8+'14 3N'!AF8+'14 3S'!AF8+'14 3Z'!AF8+'14 40'!AF8+'Bph Time-Other'!Y8+'14 35'!AF8</f>
        <v>512619.80000000005</v>
      </c>
      <c r="AG8" s="712">
        <f>'14 30'!AG8+'14 31'!AG8+'14 3N'!AG8+'14 3S'!AG8+'14 3Z'!AG8+'14 40'!AG8+'Bph Time-Other'!Z8+'14 35'!AG8</f>
        <v>0</v>
      </c>
      <c r="AH8" s="710">
        <f t="shared" si="6"/>
        <v>512619.80000000005</v>
      </c>
      <c r="AI8" s="712">
        <f>'14 30'!AI8+'14 31'!AI8+'14 3N'!AI8+'14 3S'!AI8+'14 3Z'!AI8+'14 40'!AI8+'Bph Time-Other'!AB8+'14 35'!AI8</f>
        <v>488364.80000000005</v>
      </c>
      <c r="AJ8" s="712">
        <f>'14 30'!AJ8+'14 31'!AJ8+'14 3N'!AJ8+'14 3S'!AJ8+'14 3Z'!AJ8+'14 40'!AJ8+'Bph Time-Other'!AC8+'14 35'!AJ8</f>
        <v>0</v>
      </c>
      <c r="AK8" s="710">
        <f t="shared" si="7"/>
        <v>488364.80000000005</v>
      </c>
      <c r="AL8" s="712">
        <f>'14 30'!AL8+'14 31'!AL8+'14 3N'!AL8+'14 3S'!AL8+'14 3Z'!AL8+'14 40'!AL8+'Bph Time-Other'!AE8+'14 35'!AL8</f>
        <v>488364.80000000005</v>
      </c>
      <c r="AM8" s="712">
        <f>'14 30'!AM8+'14 31'!AM8+'14 3N'!AM8+'14 3S'!AM8+'14 3Z'!AM8+'14 40'!AM8+'Bph Time-Other'!AF8+'14 35'!AM8</f>
        <v>0</v>
      </c>
      <c r="AN8" s="709">
        <f t="shared" si="8"/>
        <v>488364.80000000005</v>
      </c>
      <c r="AO8" s="688">
        <f t="shared" ref="AO8:AP50" si="22">+AF8+AI8+AL8</f>
        <v>1489349.4000000001</v>
      </c>
      <c r="AP8" s="689">
        <f t="shared" si="22"/>
        <v>0</v>
      </c>
      <c r="AQ8" s="690">
        <f t="shared" ref="AQ8:AQ50" si="23">AO8-AP8</f>
        <v>1489349.4000000001</v>
      </c>
      <c r="AR8" s="713">
        <f>'14 30'!AR8+'14 31'!AR8+'14 3N'!AR8+'14 3S'!AR8+'14 3Z'!AR8+'14 40'!AR8+'Bph Time-Other'!AH8+'14 35'!AR8</f>
        <v>488364.80000000005</v>
      </c>
      <c r="AS8" s="712">
        <f>'14 30'!AS8+'14 31'!AS8+'14 3N'!AS8+'14 3S'!AS8+'14 3Z'!AS8+'14 40'!AS8+'Bph Time-Other'!AI8+'14 35'!AS8</f>
        <v>0</v>
      </c>
      <c r="AT8" s="710">
        <f t="shared" si="9"/>
        <v>488364.80000000005</v>
      </c>
      <c r="AU8" s="712">
        <f>'14 30'!AU8+'14 31'!AU8+'14 3N'!AU8+'14 3S'!AU8+'14 3Z'!AU8+'14 40'!AU8+'Bph Time-Other'!AK8+'14 35'!AU8</f>
        <v>482301.05000000005</v>
      </c>
      <c r="AV8" s="712">
        <f>'14 30'!AV8+'14 31'!AV8+'14 3N'!AV8+'14 3S'!AV8+'14 3Z'!AV8+'14 40'!AV8+'Bph Time-Other'!AL8+'14 35'!AV8</f>
        <v>0</v>
      </c>
      <c r="AW8" s="710">
        <f t="shared" si="10"/>
        <v>482301.05000000005</v>
      </c>
      <c r="AX8" s="712">
        <f>'14 30'!AX8+'14 31'!AX8+'14 3N'!AX8+'14 3S'!AX8+'14 3Z'!AX8+'14 40'!AX8+'Bph Time-Other'!AN8+'14 35'!AX8</f>
        <v>484726.55000000005</v>
      </c>
      <c r="AY8" s="712">
        <f>'14 30'!AY8+'14 31'!AY8+'14 3N'!AY8+'14 3S'!AY8+'14 3Z'!AY8+'14 40'!AY8+'Bph Time-Other'!AO8+'14 35'!AY8</f>
        <v>0</v>
      </c>
      <c r="AZ8" s="710">
        <f t="shared" si="11"/>
        <v>484726.55000000005</v>
      </c>
      <c r="BA8" s="688">
        <f t="shared" ref="BA8:BB50" si="24">+AR8+AU8+AX8</f>
        <v>1455392.4000000001</v>
      </c>
      <c r="BB8" s="701">
        <f t="shared" si="24"/>
        <v>0</v>
      </c>
      <c r="BC8" s="706">
        <f t="shared" ref="BC8:BC50" si="25">BA8-BB8</f>
        <v>1455392.4000000001</v>
      </c>
      <c r="BD8" s="717">
        <f t="shared" si="12"/>
        <v>2944741.8</v>
      </c>
      <c r="BE8" s="712">
        <f t="shared" si="13"/>
        <v>0</v>
      </c>
      <c r="BF8" s="716">
        <f t="shared" ref="BF8:BF50" si="26">BD8-BE8</f>
        <v>2944741.8</v>
      </c>
      <c r="BG8" s="717">
        <f t="shared" ref="BG8:BG50" si="27">AC8+BD8</f>
        <v>6155075.8499999996</v>
      </c>
      <c r="BH8" s="712">
        <f t="shared" ref="BH8:BH50" si="28">AD8+BE8</f>
        <v>1335453.5300000003</v>
      </c>
      <c r="BI8" s="716">
        <f t="shared" ref="BI8:BI50" si="29">BG8-BH8</f>
        <v>4819622.3199999994</v>
      </c>
      <c r="BJ8" s="541"/>
      <c r="BK8" s="380"/>
      <c r="BL8" s="380"/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</row>
    <row r="9" spans="1:79" s="383" customFormat="1" ht="33" customHeight="1">
      <c r="A9" s="388">
        <f t="shared" ref="A9:A50" si="30">A8+1</f>
        <v>3</v>
      </c>
      <c r="B9" s="384">
        <v>51203</v>
      </c>
      <c r="C9" s="536" t="s">
        <v>2</v>
      </c>
      <c r="D9" s="697" t="s">
        <v>253</v>
      </c>
      <c r="E9" s="766">
        <f>'14 30'!E9+'14 31'!E9+'14 3N'!E9+'14 3S'!E9+'14 3Z'!E9+'14 40'!E9+'Bph Time-Other'!D9+'14 35'!E9</f>
        <v>420349.92000000004</v>
      </c>
      <c r="F9" s="767">
        <f>'14 30'!F9+'14 31'!F9+'14 3N'!F9+'14 3S'!F9+'14 3Z'!F9+'14 40'!F9+'Bph Time-Other'!E9+'14 35'!F9</f>
        <v>433305</v>
      </c>
      <c r="G9" s="710">
        <f t="shared" si="14"/>
        <v>-12955.079999999958</v>
      </c>
      <c r="H9" s="767">
        <f>'14 30'!H9+'14 31'!H9+'14 3N'!H9+'14 3S'!H9+'14 3Z'!H9+'14 40'!H9+'Bph Time-Other'!G9+'14 35'!H9</f>
        <v>22554</v>
      </c>
      <c r="I9" s="767">
        <f>'14 30'!I9+'14 31'!I9+'14 3N'!I9+'14 3S'!I9+'14 3Z'!I9+'14 40'!I9+'Bph Time-Other'!H9+'14 35'!I9</f>
        <v>118300</v>
      </c>
      <c r="J9" s="709">
        <f t="shared" si="0"/>
        <v>-95746</v>
      </c>
      <c r="K9" s="767">
        <f>'14 30'!K9+'14 31'!K9+'14 3N'!K9+'14 3S'!K9+'14 3Z'!K9+'14 40'!K9+'Bph Time-Other'!J9+'14 35'!K9</f>
        <v>53172</v>
      </c>
      <c r="L9" s="767">
        <f>'14 30'!L9+'14 31'!L9+'14 3N'!L9+'14 3S'!L9+'14 3Z'!L9+'14 40'!L9+'Bph Time-Other'!K9+'14 35'!L9</f>
        <v>78105</v>
      </c>
      <c r="M9" s="714">
        <f t="shared" si="1"/>
        <v>-24933</v>
      </c>
      <c r="N9" s="688">
        <f t="shared" si="15"/>
        <v>496075.92000000004</v>
      </c>
      <c r="O9" s="689">
        <f t="shared" si="15"/>
        <v>629710</v>
      </c>
      <c r="P9" s="690">
        <f t="shared" si="16"/>
        <v>-133634.07999999996</v>
      </c>
      <c r="Q9" s="766">
        <f>'14 30'!Q9+'14 31'!Q9+'14 3N'!Q9+'14 3S'!Q9+'14 3Z'!Q9+'14 40'!Q9+'Bph Time-Other'!M9+'14 35'!Q9</f>
        <v>22554</v>
      </c>
      <c r="R9" s="767">
        <f>'14 30'!R9+'14 31'!R9+'14 3N'!R9+'14 3S'!R9+'14 3Z'!R9+'14 40'!R9+'Bph Time-Other'!N9+'14 35'!R9</f>
        <v>23250</v>
      </c>
      <c r="S9" s="709">
        <f t="shared" si="2"/>
        <v>-696</v>
      </c>
      <c r="T9" s="767">
        <f>'14 30'!T9+'14 31'!T9+'14 3N'!T9+'14 3S'!T9+'14 3Z'!T9+'14 40'!T9+'Bph Time-Other'!P9+'14 35'!T9</f>
        <v>53172</v>
      </c>
      <c r="U9" s="767">
        <f>'14 30'!U9+'14 31'!U9+'14 3N'!U9+'14 3S'!U9+'14 3Z'!U9+'14 40'!U9+'Bph Time-Other'!Q9+'14 35'!U9</f>
        <v>0</v>
      </c>
      <c r="V9" s="709">
        <f t="shared" si="3"/>
        <v>53172</v>
      </c>
      <c r="W9" s="767">
        <f>'14 30'!W9+'14 31'!W9+'14 3N'!W9+'14 3S'!W9+'14 3Z'!W9+'14 40'!W9+'Bph Time-Other'!S9+'14 35'!W9</f>
        <v>22554</v>
      </c>
      <c r="X9" s="767">
        <f>'14 30'!X9+'14 31'!X9+'14 3N'!X9+'14 3S'!X9+'14 3Z'!X9+'14 40'!X9+'Bph Time-Other'!T9+'14 35'!X9</f>
        <v>0</v>
      </c>
      <c r="Y9" s="714">
        <f t="shared" si="4"/>
        <v>22554</v>
      </c>
      <c r="Z9" s="688">
        <f t="shared" si="17"/>
        <v>98280</v>
      </c>
      <c r="AA9" s="701">
        <f t="shared" si="17"/>
        <v>23250</v>
      </c>
      <c r="AB9" s="690">
        <f t="shared" si="18"/>
        <v>75030</v>
      </c>
      <c r="AC9" s="713">
        <f t="shared" si="19"/>
        <v>594355.92000000004</v>
      </c>
      <c r="AD9" s="712">
        <f t="shared" si="20"/>
        <v>652960</v>
      </c>
      <c r="AE9" s="710">
        <f t="shared" si="21"/>
        <v>-58604.079999999958</v>
      </c>
      <c r="AF9" s="767">
        <f>'14 30'!AF9+'14 31'!AF9+'14 3N'!AF9+'14 3S'!AF9+'14 3Z'!AF9+'14 40'!AF9+'Bph Time-Other'!Y9+'14 35'!AF9</f>
        <v>53172</v>
      </c>
      <c r="AG9" s="767">
        <f>'14 30'!AG9+'14 31'!AG9+'14 3N'!AG9+'14 3S'!AG9+'14 3Z'!AG9+'14 40'!AG9+'Bph Time-Other'!Z9+'14 35'!AG9</f>
        <v>0</v>
      </c>
      <c r="AH9" s="710">
        <f t="shared" si="6"/>
        <v>53172</v>
      </c>
      <c r="AI9" s="767">
        <f>'14 30'!AI9+'14 31'!AI9+'14 3N'!AI9+'14 3S'!AI9+'14 3Z'!AI9+'14 40'!AI9+'Bph Time-Other'!AB9+'14 35'!AI9</f>
        <v>22554</v>
      </c>
      <c r="AJ9" s="767">
        <f>'14 30'!AJ9+'14 31'!AJ9+'14 3N'!AJ9+'14 3S'!AJ9+'14 3Z'!AJ9+'14 40'!AJ9+'Bph Time-Other'!AC9+'14 35'!AJ9</f>
        <v>0</v>
      </c>
      <c r="AK9" s="710">
        <f t="shared" si="7"/>
        <v>22554</v>
      </c>
      <c r="AL9" s="767">
        <f>'14 30'!AL9+'14 31'!AL9+'14 3N'!AL9+'14 3S'!AL9+'14 3Z'!AL9+'14 40'!AL9+'Bph Time-Other'!AE9+'14 35'!AL9</f>
        <v>53172</v>
      </c>
      <c r="AM9" s="767">
        <f>'14 30'!AM9+'14 31'!AM9+'14 3N'!AM9+'14 3S'!AM9+'14 3Z'!AM9+'14 40'!AM9+'Bph Time-Other'!AF9+'14 35'!AM9</f>
        <v>0</v>
      </c>
      <c r="AN9" s="709">
        <f t="shared" si="8"/>
        <v>53172</v>
      </c>
      <c r="AO9" s="688">
        <f t="shared" si="22"/>
        <v>128898</v>
      </c>
      <c r="AP9" s="689">
        <f t="shared" si="22"/>
        <v>0</v>
      </c>
      <c r="AQ9" s="690">
        <f t="shared" si="23"/>
        <v>128898</v>
      </c>
      <c r="AR9" s="766">
        <f>'14 30'!AR9+'14 31'!AR9+'14 3N'!AR9+'14 3S'!AR9+'14 3Z'!AR9+'14 40'!AR9+'Bph Time-Other'!AH9+'14 35'!AR9</f>
        <v>22554</v>
      </c>
      <c r="AS9" s="767">
        <f>'14 30'!AS9+'14 31'!AS9+'14 3N'!AS9+'14 3S'!AS9+'14 3Z'!AS9+'14 40'!AS9+'Bph Time-Other'!AI9+'14 35'!AS9</f>
        <v>0</v>
      </c>
      <c r="AT9" s="710">
        <f t="shared" si="9"/>
        <v>22554</v>
      </c>
      <c r="AU9" s="767">
        <f>'14 30'!AU9+'14 31'!AU9+'14 3N'!AU9+'14 3S'!AU9+'14 3Z'!AU9+'14 40'!AU9+'Bph Time-Other'!AK9+'14 35'!AU9</f>
        <v>53172</v>
      </c>
      <c r="AV9" s="767">
        <f>'14 30'!AV9+'14 31'!AV9+'14 3N'!AV9+'14 3S'!AV9+'14 3Z'!AV9+'14 40'!AV9+'Bph Time-Other'!AL9+'14 35'!AV9</f>
        <v>0</v>
      </c>
      <c r="AW9" s="710">
        <f t="shared" si="10"/>
        <v>53172</v>
      </c>
      <c r="AX9" s="767">
        <f>'14 30'!AX9+'14 31'!AX9+'14 3N'!AX9+'14 3S'!AX9+'14 3Z'!AX9+'14 40'!AX9+'Bph Time-Other'!AN9+'14 35'!AX9</f>
        <v>22554</v>
      </c>
      <c r="AY9" s="767">
        <f>'14 30'!AY9+'14 31'!AY9+'14 3N'!AY9+'14 3S'!AY9+'14 3Z'!AY9+'14 40'!AY9+'Bph Time-Other'!AO9+'14 35'!AY9</f>
        <v>0</v>
      </c>
      <c r="AZ9" s="710">
        <f t="shared" si="11"/>
        <v>22554</v>
      </c>
      <c r="BA9" s="688">
        <f t="shared" si="24"/>
        <v>98280</v>
      </c>
      <c r="BB9" s="701">
        <f t="shared" si="24"/>
        <v>0</v>
      </c>
      <c r="BC9" s="706">
        <f t="shared" si="25"/>
        <v>98280</v>
      </c>
      <c r="BD9" s="717">
        <f t="shared" si="12"/>
        <v>227178</v>
      </c>
      <c r="BE9" s="767">
        <f t="shared" si="13"/>
        <v>0</v>
      </c>
      <c r="BF9" s="716">
        <f t="shared" si="26"/>
        <v>227178</v>
      </c>
      <c r="BG9" s="717">
        <f t="shared" si="27"/>
        <v>821533.92</v>
      </c>
      <c r="BH9" s="767">
        <f t="shared" si="28"/>
        <v>652960</v>
      </c>
      <c r="BI9" s="716">
        <f t="shared" si="29"/>
        <v>168573.92000000004</v>
      </c>
      <c r="BJ9" s="541"/>
      <c r="BK9" s="380"/>
      <c r="BL9" s="380"/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</row>
    <row r="10" spans="1:79" s="383" customFormat="1" ht="33" customHeight="1">
      <c r="A10" s="388">
        <f t="shared" si="30"/>
        <v>4</v>
      </c>
      <c r="B10" s="389">
        <v>51299</v>
      </c>
      <c r="C10" s="537" t="s">
        <v>3</v>
      </c>
      <c r="D10" s="697" t="s">
        <v>254</v>
      </c>
      <c r="E10" s="766">
        <f>'14 30'!E10+'14 31'!E10+'14 3N'!E10+'14 3S'!E10+'14 3Z'!E10+'14 40'!E10+'Bph Time-Other'!D10+'14 35'!E10</f>
        <v>53754</v>
      </c>
      <c r="F10" s="767">
        <f>'14 30'!F10+'14 31'!F10+'14 3N'!F10+'14 3S'!F10+'14 3Z'!F10+'14 40'!F10+'Bph Time-Other'!E10+'14 35'!F10</f>
        <v>72957.39</v>
      </c>
      <c r="G10" s="710">
        <f t="shared" si="14"/>
        <v>-19203.39</v>
      </c>
      <c r="H10" s="767">
        <f>'14 30'!H10+'14 31'!H10+'14 3N'!H10+'14 3S'!H10+'14 3Z'!H10+'14 40'!H10+'Bph Time-Other'!G10+'14 35'!H10</f>
        <v>744234</v>
      </c>
      <c r="I10" s="767">
        <f>'14 30'!I10+'14 31'!I10+'14 3N'!I10+'14 3S'!I10+'14 3Z'!I10+'14 40'!I10+'Bph Time-Other'!H10+'14 35'!I10</f>
        <v>890101.6</v>
      </c>
      <c r="J10" s="709">
        <f t="shared" si="0"/>
        <v>-145867.59999999998</v>
      </c>
      <c r="K10" s="767">
        <f>'14 30'!K10+'14 31'!K10+'14 3N'!K10+'14 3S'!K10+'14 3Z'!K10+'14 40'!K10+'Bph Time-Other'!J10+'14 35'!K10</f>
        <v>233795.40000000002</v>
      </c>
      <c r="L10" s="767">
        <f>'14 30'!L10+'14 31'!L10+'14 3N'!L10+'14 3S'!L10+'14 3Z'!L10+'14 40'!L10+'Bph Time-Other'!K10+'14 35'!L10</f>
        <v>118241.13</v>
      </c>
      <c r="M10" s="714">
        <f t="shared" si="1"/>
        <v>115554.27000000002</v>
      </c>
      <c r="N10" s="688">
        <f t="shared" si="15"/>
        <v>1031783.4</v>
      </c>
      <c r="O10" s="689">
        <f t="shared" si="15"/>
        <v>1081300.1200000001</v>
      </c>
      <c r="P10" s="690">
        <f t="shared" si="16"/>
        <v>-49516.720000000088</v>
      </c>
      <c r="Q10" s="766">
        <f>'14 30'!Q10+'14 31'!Q10+'14 3N'!Q10+'14 3S'!Q10+'14 3Z'!Q10+'14 40'!Q10+'Bph Time-Other'!M10+'14 35'!Q10</f>
        <v>46332.600000000006</v>
      </c>
      <c r="R10" s="767">
        <f>'14 30'!R10+'14 31'!R10+'14 3N'!R10+'14 3S'!R10+'14 3Z'!R10+'14 40'!R10+'Bph Time-Other'!N10+'14 35'!R10</f>
        <v>13294.460000000001</v>
      </c>
      <c r="S10" s="709">
        <f t="shared" si="2"/>
        <v>33038.140000000007</v>
      </c>
      <c r="T10" s="767">
        <f>'14 30'!T10+'14 31'!T10+'14 3N'!T10+'14 3S'!T10+'14 3Z'!T10+'14 40'!T10+'Bph Time-Other'!P10+'14 35'!T10</f>
        <v>48806.400000000001</v>
      </c>
      <c r="U10" s="767">
        <f>'14 30'!U10+'14 31'!U10+'14 3N'!U10+'14 3S'!U10+'14 3Z'!U10+'14 40'!U10+'Bph Time-Other'!Q10+'14 35'!U10</f>
        <v>0</v>
      </c>
      <c r="V10" s="709">
        <f t="shared" si="3"/>
        <v>48806.400000000001</v>
      </c>
      <c r="W10" s="767">
        <f>'14 30'!W10+'14 31'!W10+'14 3N'!W10+'14 3S'!W10+'14 3Z'!W10+'14 40'!W10+'Bph Time-Other'!S10+'14 35'!W10</f>
        <v>62347.277999999998</v>
      </c>
      <c r="X10" s="767">
        <f>'14 30'!X10+'14 31'!X10+'14 3N'!X10+'14 3S'!X10+'14 3Z'!X10+'14 40'!X10+'Bph Time-Other'!T10+'14 35'!X10</f>
        <v>0</v>
      </c>
      <c r="Y10" s="714">
        <f t="shared" si="4"/>
        <v>62347.277999999998</v>
      </c>
      <c r="Z10" s="688">
        <f t="shared" si="17"/>
        <v>157486.27799999999</v>
      </c>
      <c r="AA10" s="701">
        <f t="shared" si="17"/>
        <v>13294.460000000001</v>
      </c>
      <c r="AB10" s="690">
        <f t="shared" si="18"/>
        <v>144191.818</v>
      </c>
      <c r="AC10" s="713">
        <f t="shared" si="19"/>
        <v>1189269.6779999998</v>
      </c>
      <c r="AD10" s="712">
        <f t="shared" si="20"/>
        <v>1094594.58</v>
      </c>
      <c r="AE10" s="710">
        <f t="shared" si="21"/>
        <v>94675.097999999765</v>
      </c>
      <c r="AF10" s="767">
        <f>'14 30'!AF10+'14 31'!AF10+'14 3N'!AF10+'14 3S'!AF10+'14 3Z'!AF10+'14 40'!AF10+'Bph Time-Other'!Y10+'14 35'!AF10</f>
        <v>58701.600000000006</v>
      </c>
      <c r="AG10" s="767">
        <f>'14 30'!AG10+'14 31'!AG10+'14 3N'!AG10+'14 3S'!AG10+'14 3Z'!AG10+'14 40'!AG10+'Bph Time-Other'!Z10+'14 35'!AG10</f>
        <v>0</v>
      </c>
      <c r="AH10" s="710">
        <f t="shared" si="6"/>
        <v>58701.600000000006</v>
      </c>
      <c r="AI10" s="767">
        <f>'14 30'!AI10+'14 31'!AI10+'14 3N'!AI10+'14 3S'!AI10+'14 3Z'!AI10+'14 40'!AI10+'Bph Time-Other'!AB10+'14 35'!AI10</f>
        <v>56227.8</v>
      </c>
      <c r="AJ10" s="767">
        <f>'14 30'!AJ10+'14 31'!AJ10+'14 3N'!AJ10+'14 3S'!AJ10+'14 3Z'!AJ10+'14 40'!AJ10+'Bph Time-Other'!AC10+'14 35'!AJ10</f>
        <v>0</v>
      </c>
      <c r="AK10" s="710">
        <f t="shared" si="7"/>
        <v>56227.8</v>
      </c>
      <c r="AL10" s="767">
        <f>'14 30'!AL10+'14 31'!AL10+'14 3N'!AL10+'14 3S'!AL10+'14 3Z'!AL10+'14 40'!AL10+'Bph Time-Other'!AE10+'14 35'!AL10</f>
        <v>98562.65</v>
      </c>
      <c r="AM10" s="767">
        <f>'14 30'!AM10+'14 31'!AM10+'14 3N'!AM10+'14 3S'!AM10+'14 3Z'!AM10+'14 40'!AM10+'Bph Time-Other'!AF10+'14 35'!AM10</f>
        <v>0</v>
      </c>
      <c r="AN10" s="709">
        <f t="shared" si="8"/>
        <v>98562.65</v>
      </c>
      <c r="AO10" s="688">
        <f t="shared" si="22"/>
        <v>213492.05</v>
      </c>
      <c r="AP10" s="689">
        <f t="shared" si="22"/>
        <v>0</v>
      </c>
      <c r="AQ10" s="690">
        <f t="shared" si="23"/>
        <v>213492.05</v>
      </c>
      <c r="AR10" s="766">
        <f>'14 30'!AR10+'14 31'!AR10+'14 3N'!AR10+'14 3S'!AR10+'14 3Z'!AR10+'14 40'!AR10+'Bph Time-Other'!AH10+'14 35'!AR10</f>
        <v>135245.5</v>
      </c>
      <c r="AS10" s="767">
        <f>'14 30'!AS10+'14 31'!AS10+'14 3N'!AS10+'14 3S'!AS10+'14 3Z'!AS10+'14 40'!AS10+'Bph Time-Other'!AI10+'14 35'!AS10</f>
        <v>0</v>
      </c>
      <c r="AT10" s="710">
        <f t="shared" si="9"/>
        <v>135245.5</v>
      </c>
      <c r="AU10" s="767">
        <f>'14 30'!AU10+'14 31'!AU10+'14 3N'!AU10+'14 3S'!AU10+'14 3Z'!AU10+'14 40'!AU10+'Bph Time-Other'!AK10+'14 35'!AU10</f>
        <v>61175.399999999994</v>
      </c>
      <c r="AV10" s="767">
        <f>'14 30'!AV10+'14 31'!AV10+'14 3N'!AV10+'14 3S'!AV10+'14 3Z'!AV10+'14 40'!AV10+'Bph Time-Other'!AL10+'14 35'!AV10</f>
        <v>0</v>
      </c>
      <c r="AW10" s="710">
        <f t="shared" si="10"/>
        <v>61175.399999999994</v>
      </c>
      <c r="AX10" s="767">
        <f>'14 30'!AX10+'14 31'!AX10+'14 3N'!AX10+'14 3S'!AX10+'14 3Z'!AX10+'14 40'!AX10+'Bph Time-Other'!AN10+'14 35'!AX10</f>
        <v>51280.200000000004</v>
      </c>
      <c r="AY10" s="767">
        <f>'14 30'!AY10+'14 31'!AY10+'14 3N'!AY10+'14 3S'!AY10+'14 3Z'!AY10+'14 40'!AY10+'Bph Time-Other'!AO10+'14 35'!AY10</f>
        <v>0</v>
      </c>
      <c r="AZ10" s="710">
        <f t="shared" si="11"/>
        <v>51280.200000000004</v>
      </c>
      <c r="BA10" s="688">
        <f t="shared" si="24"/>
        <v>247701.1</v>
      </c>
      <c r="BB10" s="701">
        <f t="shared" si="24"/>
        <v>0</v>
      </c>
      <c r="BC10" s="706">
        <f t="shared" si="25"/>
        <v>247701.1</v>
      </c>
      <c r="BD10" s="717">
        <f t="shared" si="12"/>
        <v>461193.14999999997</v>
      </c>
      <c r="BE10" s="767">
        <f t="shared" si="13"/>
        <v>0</v>
      </c>
      <c r="BF10" s="716">
        <f t="shared" si="26"/>
        <v>461193.14999999997</v>
      </c>
      <c r="BG10" s="717">
        <f t="shared" si="27"/>
        <v>1650462.8279999997</v>
      </c>
      <c r="BH10" s="767">
        <f t="shared" si="28"/>
        <v>1094594.58</v>
      </c>
      <c r="BI10" s="716">
        <f t="shared" si="29"/>
        <v>555868.24799999967</v>
      </c>
      <c r="BJ10" s="541"/>
      <c r="BK10" s="380"/>
      <c r="BL10" s="380"/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</row>
    <row r="11" spans="1:79" s="383" customFormat="1" ht="33" customHeight="1">
      <c r="A11" s="388">
        <f t="shared" si="30"/>
        <v>5</v>
      </c>
      <c r="B11" s="384">
        <v>51301</v>
      </c>
      <c r="C11" s="536" t="s">
        <v>4</v>
      </c>
      <c r="D11" s="697" t="s">
        <v>255</v>
      </c>
      <c r="E11" s="766">
        <f>'14 30'!E11+'14 31'!E11+'14 3N'!E11+'14 3S'!E11+'14 3Z'!E11+'14 40'!E11+'Bph Time-Other'!D11+'14 35'!E11</f>
        <v>1465750.5291111111</v>
      </c>
      <c r="F11" s="767">
        <f>'14 30'!F11+'14 31'!F11+'14 3N'!F11+'14 3S'!F11+'14 3Z'!F11+'14 40'!F11+'Bph Time-Other'!E11+'14 35'!F11</f>
        <v>1319439.58</v>
      </c>
      <c r="G11" s="710">
        <f t="shared" si="14"/>
        <v>146310.949111111</v>
      </c>
      <c r="H11" s="767">
        <f>'14 30'!H11+'14 31'!H11+'14 3N'!H11+'14 3S'!H11+'14 3Z'!H11+'14 40'!H11+'Bph Time-Other'!G11+'14 35'!H11</f>
        <v>1465750.5291111111</v>
      </c>
      <c r="I11" s="767">
        <f>'14 30'!I11+'14 31'!I11+'14 3N'!I11+'14 3S'!I11+'14 3Z'!I11+'14 40'!I11+'Bph Time-Other'!H11+'14 35'!I11</f>
        <v>1436177.81</v>
      </c>
      <c r="J11" s="709">
        <f t="shared" si="0"/>
        <v>29572.719111111015</v>
      </c>
      <c r="K11" s="767">
        <f>'14 30'!K11+'14 31'!K11+'14 3N'!K11+'14 3S'!K11+'14 3Z'!K11+'14 40'!K11+'Bph Time-Other'!J11+'14 35'!K11</f>
        <v>2423335.2291111113</v>
      </c>
      <c r="L11" s="767">
        <f>'14 30'!L11+'14 31'!L11+'14 3N'!L11+'14 3S'!L11+'14 3Z'!L11+'14 40'!L11+'Bph Time-Other'!K11+'14 35'!L11</f>
        <v>2393762.5100000002</v>
      </c>
      <c r="M11" s="714">
        <f t="shared" si="1"/>
        <v>29572.719111111015</v>
      </c>
      <c r="N11" s="688">
        <f t="shared" si="15"/>
        <v>5354836.2873333339</v>
      </c>
      <c r="O11" s="689">
        <f t="shared" si="15"/>
        <v>5149379.9000000004</v>
      </c>
      <c r="P11" s="690">
        <f t="shared" si="16"/>
        <v>205456.38733333349</v>
      </c>
      <c r="Q11" s="766">
        <f>'14 30'!Q11+'14 31'!Q11+'14 3N'!Q11+'14 3S'!Q11+'14 3Z'!Q11+'14 40'!Q11+'Bph Time-Other'!M11+'14 35'!Q11</f>
        <v>2423335.2291111113</v>
      </c>
      <c r="R11" s="767">
        <f>'14 30'!R11+'14 31'!R11+'14 3N'!R11+'14 3S'!R11+'14 3Z'!R11+'14 40'!R11+'Bph Time-Other'!N11+'14 35'!R11</f>
        <v>2450176.61</v>
      </c>
      <c r="S11" s="709">
        <f t="shared" si="2"/>
        <v>-26841.380888888612</v>
      </c>
      <c r="T11" s="767">
        <f>'14 30'!T11+'14 31'!T11+'14 3N'!T11+'14 3S'!T11+'14 3Z'!T11+'14 40'!T11+'Bph Time-Other'!P11+'14 35'!T11</f>
        <v>2423335.2291111113</v>
      </c>
      <c r="U11" s="767">
        <f>'14 30'!U11+'14 31'!U11+'14 3N'!U11+'14 3S'!U11+'14 3Z'!U11+'14 40'!U11+'Bph Time-Other'!Q11+'14 35'!U11</f>
        <v>0</v>
      </c>
      <c r="V11" s="709">
        <f t="shared" si="3"/>
        <v>2423335.2291111113</v>
      </c>
      <c r="W11" s="767">
        <f>'14 30'!W11+'14 31'!W11+'14 3N'!W11+'14 3S'!W11+'14 3Z'!W11+'14 40'!W11+'Bph Time-Other'!S11+'14 35'!W11</f>
        <v>2423335.2291111113</v>
      </c>
      <c r="X11" s="767">
        <f>'14 30'!X11+'14 31'!X11+'14 3N'!X11+'14 3S'!X11+'14 3Z'!X11+'14 40'!X11+'Bph Time-Other'!T11+'14 35'!X11</f>
        <v>0</v>
      </c>
      <c r="Y11" s="714">
        <f t="shared" si="4"/>
        <v>2423335.2291111113</v>
      </c>
      <c r="Z11" s="688">
        <f t="shared" si="17"/>
        <v>7270005.6873333342</v>
      </c>
      <c r="AA11" s="701">
        <f t="shared" si="17"/>
        <v>2450176.61</v>
      </c>
      <c r="AB11" s="690">
        <f t="shared" si="18"/>
        <v>4819829.0773333348</v>
      </c>
      <c r="AC11" s="713">
        <f t="shared" si="19"/>
        <v>12624841.974666666</v>
      </c>
      <c r="AD11" s="712">
        <f t="shared" si="20"/>
        <v>7599556.5099999998</v>
      </c>
      <c r="AE11" s="710">
        <f t="shared" si="21"/>
        <v>5025285.4646666665</v>
      </c>
      <c r="AF11" s="767">
        <f>'14 30'!AF11+'14 31'!AF11+'14 3N'!AF11+'14 3S'!AF11+'14 3Z'!AF11+'14 40'!AF11+'Bph Time-Other'!Y11+'14 35'!AF11</f>
        <v>2423335.2291111113</v>
      </c>
      <c r="AG11" s="767">
        <f>'14 30'!AG11+'14 31'!AG11+'14 3N'!AG11+'14 3S'!AG11+'14 3Z'!AG11+'14 40'!AG11+'Bph Time-Other'!Z11+'14 35'!AG11</f>
        <v>0</v>
      </c>
      <c r="AH11" s="710">
        <f t="shared" si="6"/>
        <v>2423335.2291111113</v>
      </c>
      <c r="AI11" s="767">
        <f>'14 30'!AI11+'14 31'!AI11+'14 3N'!AI11+'14 3S'!AI11+'14 3Z'!AI11+'14 40'!AI11+'Bph Time-Other'!AB11+'14 35'!AI11</f>
        <v>2423335.2291111113</v>
      </c>
      <c r="AJ11" s="767">
        <f>'14 30'!AJ11+'14 31'!AJ11+'14 3N'!AJ11+'14 3S'!AJ11+'14 3Z'!AJ11+'14 40'!AJ11+'Bph Time-Other'!AC11+'14 35'!AJ11</f>
        <v>0</v>
      </c>
      <c r="AK11" s="710">
        <f t="shared" si="7"/>
        <v>2423335.2291111113</v>
      </c>
      <c r="AL11" s="767">
        <f>'14 30'!AL11+'14 31'!AL11+'14 3N'!AL11+'14 3S'!AL11+'14 3Z'!AL11+'14 40'!AL11+'Bph Time-Other'!AE11+'14 35'!AL11</f>
        <v>2423335.2291111113</v>
      </c>
      <c r="AM11" s="767">
        <f>'14 30'!AM11+'14 31'!AM11+'14 3N'!AM11+'14 3S'!AM11+'14 3Z'!AM11+'14 40'!AM11+'Bph Time-Other'!AF11+'14 35'!AM11</f>
        <v>0</v>
      </c>
      <c r="AN11" s="709">
        <f t="shared" si="8"/>
        <v>2423335.2291111113</v>
      </c>
      <c r="AO11" s="688">
        <f t="shared" si="22"/>
        <v>7270005.6873333342</v>
      </c>
      <c r="AP11" s="689">
        <f t="shared" si="22"/>
        <v>0</v>
      </c>
      <c r="AQ11" s="690">
        <f t="shared" si="23"/>
        <v>7270005.6873333342</v>
      </c>
      <c r="AR11" s="766">
        <f>'14 30'!AR11+'14 31'!AR11+'14 3N'!AR11+'14 3S'!AR11+'14 3Z'!AR11+'14 40'!AR11+'Bph Time-Other'!AH11+'14 35'!AR11</f>
        <v>2423335.2291111113</v>
      </c>
      <c r="AS11" s="767">
        <f>'14 30'!AS11+'14 31'!AS11+'14 3N'!AS11+'14 3S'!AS11+'14 3Z'!AS11+'14 40'!AS11+'Bph Time-Other'!AI11+'14 35'!AS11</f>
        <v>0</v>
      </c>
      <c r="AT11" s="710">
        <f t="shared" si="9"/>
        <v>2423335.2291111113</v>
      </c>
      <c r="AU11" s="767">
        <f>'14 30'!AU11+'14 31'!AU11+'14 3N'!AU11+'14 3S'!AU11+'14 3Z'!AU11+'14 40'!AU11+'Bph Time-Other'!AK11+'14 35'!AU11</f>
        <v>2423335.2291111113</v>
      </c>
      <c r="AV11" s="767">
        <f>'14 30'!AV11+'14 31'!AV11+'14 3N'!AV11+'14 3S'!AV11+'14 3Z'!AV11+'14 40'!AV11+'Bph Time-Other'!AL11+'14 35'!AV11</f>
        <v>0</v>
      </c>
      <c r="AW11" s="710">
        <f t="shared" si="10"/>
        <v>2423335.2291111113</v>
      </c>
      <c r="AX11" s="767">
        <f>'14 30'!AX11+'14 31'!AX11+'14 3N'!AX11+'14 3S'!AX11+'14 3Z'!AX11+'14 40'!AX11+'Bph Time-Other'!AN11+'14 35'!AX11</f>
        <v>2423335.2291111113</v>
      </c>
      <c r="AY11" s="767">
        <f>'14 30'!AY11+'14 31'!AY11+'14 3N'!AY11+'14 3S'!AY11+'14 3Z'!AY11+'14 40'!AY11+'Bph Time-Other'!AO11+'14 35'!AY11</f>
        <v>0</v>
      </c>
      <c r="AZ11" s="710">
        <f t="shared" si="11"/>
        <v>2423335.2291111113</v>
      </c>
      <c r="BA11" s="688">
        <f t="shared" si="24"/>
        <v>7270005.6873333342</v>
      </c>
      <c r="BB11" s="701">
        <f t="shared" si="24"/>
        <v>0</v>
      </c>
      <c r="BC11" s="706">
        <f t="shared" si="25"/>
        <v>7270005.6873333342</v>
      </c>
      <c r="BD11" s="717">
        <f t="shared" si="12"/>
        <v>14540011.374666667</v>
      </c>
      <c r="BE11" s="767">
        <f t="shared" si="13"/>
        <v>0</v>
      </c>
      <c r="BF11" s="716">
        <f t="shared" si="26"/>
        <v>14540011.374666667</v>
      </c>
      <c r="BG11" s="717">
        <f t="shared" si="27"/>
        <v>27164853.349333331</v>
      </c>
      <c r="BH11" s="767">
        <f t="shared" si="28"/>
        <v>7599556.5099999998</v>
      </c>
      <c r="BI11" s="716">
        <f t="shared" si="29"/>
        <v>19565296.839333333</v>
      </c>
      <c r="BJ11" s="541"/>
      <c r="BK11" s="380"/>
      <c r="BL11" s="380"/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</row>
    <row r="12" spans="1:79" s="383" customFormat="1" ht="33" customHeight="1">
      <c r="A12" s="388">
        <f t="shared" si="30"/>
        <v>6</v>
      </c>
      <c r="B12" s="384">
        <v>51302</v>
      </c>
      <c r="C12" s="536" t="s">
        <v>5</v>
      </c>
      <c r="D12" s="697" t="s">
        <v>256</v>
      </c>
      <c r="E12" s="766">
        <f>'14 30'!E12+'14 31'!E12+'14 3N'!E12+'14 3S'!E12+'14 3Z'!E12+'14 40'!E12+'Bph Time-Other'!D12+'14 35'!E12</f>
        <v>49760</v>
      </c>
      <c r="F12" s="767">
        <f>'14 30'!F12+'14 31'!F12+'14 3N'!F12+'14 3S'!F12+'14 3Z'!F12+'14 40'!F12+'Bph Time-Other'!E12+'14 35'!F12</f>
        <v>49760</v>
      </c>
      <c r="G12" s="710">
        <f t="shared" si="14"/>
        <v>0</v>
      </c>
      <c r="H12" s="767">
        <f>'14 30'!H12+'14 31'!H12+'14 3N'!H12+'14 3S'!H12+'14 3Z'!H12+'14 40'!H12+'Bph Time-Other'!G12+'14 35'!H12</f>
        <v>46550.610000000008</v>
      </c>
      <c r="I12" s="767">
        <f>'14 30'!I12+'14 31'!I12+'14 3N'!I12+'14 3S'!I12+'14 3Z'!I12+'14 40'!I12+'Bph Time-Other'!H12+'14 35'!I12</f>
        <v>46550.609999999993</v>
      </c>
      <c r="J12" s="709">
        <f t="shared" si="0"/>
        <v>0</v>
      </c>
      <c r="K12" s="767">
        <f>'14 30'!K12+'14 31'!K12+'14 3N'!K12+'14 3S'!K12+'14 3Z'!K12+'14 40'!K12+'Bph Time-Other'!J12+'14 35'!K12</f>
        <v>49760</v>
      </c>
      <c r="L12" s="767">
        <f>'14 30'!L12+'14 31'!L12+'14 3N'!L12+'14 3S'!L12+'14 3Z'!L12+'14 40'!L12+'Bph Time-Other'!K12+'14 35'!L12</f>
        <v>8655.73</v>
      </c>
      <c r="M12" s="714">
        <f t="shared" si="1"/>
        <v>41104.270000000004</v>
      </c>
      <c r="N12" s="688">
        <f t="shared" si="15"/>
        <v>146070.61000000002</v>
      </c>
      <c r="O12" s="689">
        <f t="shared" si="15"/>
        <v>104966.33999999998</v>
      </c>
      <c r="P12" s="690">
        <f t="shared" si="16"/>
        <v>41104.270000000033</v>
      </c>
      <c r="Q12" s="766">
        <f>'14 30'!Q12+'14 31'!Q12+'14 3N'!Q12+'14 3S'!Q12+'14 3Z'!Q12+'14 40'!Q12+'Bph Time-Other'!M12+'14 35'!Q12</f>
        <v>48690</v>
      </c>
      <c r="R12" s="767">
        <f>'14 30'!R12+'14 31'!R12+'14 3N'!R12+'14 3S'!R12+'14 3Z'!R12+'14 40'!R12+'Bph Time-Other'!N12+'14 35'!R12</f>
        <v>48690</v>
      </c>
      <c r="S12" s="709">
        <f t="shared" si="2"/>
        <v>0</v>
      </c>
      <c r="T12" s="767">
        <f>'14 30'!T12+'14 31'!T12+'14 3N'!T12+'14 3S'!T12+'14 3Z'!T12+'14 40'!T12+'Bph Time-Other'!P12+'14 35'!T12</f>
        <v>50314.44999999999</v>
      </c>
      <c r="U12" s="767">
        <f>'14 30'!U12+'14 31'!U12+'14 3N'!U12+'14 3S'!U12+'14 3Z'!U12+'14 40'!U12+'Bph Time-Other'!Q12+'14 35'!U12</f>
        <v>0</v>
      </c>
      <c r="V12" s="709">
        <f t="shared" si="3"/>
        <v>50314.44999999999</v>
      </c>
      <c r="W12" s="767">
        <f>'14 30'!W12+'14 31'!W12+'14 3N'!W12+'14 3S'!W12+'14 3Z'!W12+'14 40'!W12+'Bph Time-Other'!S12+'14 35'!W12</f>
        <v>48690</v>
      </c>
      <c r="X12" s="767">
        <f>'14 30'!X12+'14 31'!X12+'14 3N'!X12+'14 3S'!X12+'14 3Z'!X12+'14 40'!X12+'Bph Time-Other'!T12+'14 35'!X12</f>
        <v>0</v>
      </c>
      <c r="Y12" s="714">
        <f t="shared" si="4"/>
        <v>48690</v>
      </c>
      <c r="Z12" s="688">
        <f t="shared" si="17"/>
        <v>147694.44999999998</v>
      </c>
      <c r="AA12" s="701">
        <f t="shared" si="17"/>
        <v>48690</v>
      </c>
      <c r="AB12" s="690">
        <f t="shared" si="18"/>
        <v>99004.449999999983</v>
      </c>
      <c r="AC12" s="713">
        <f t="shared" si="19"/>
        <v>293765.06</v>
      </c>
      <c r="AD12" s="712">
        <f t="shared" si="20"/>
        <v>153656.33999999997</v>
      </c>
      <c r="AE12" s="710">
        <f t="shared" si="21"/>
        <v>140108.72000000003</v>
      </c>
      <c r="AF12" s="767">
        <f>'14 30'!AF12+'14 31'!AF12+'14 3N'!AF12+'14 3S'!AF12+'14 3Z'!AF12+'14 40'!AF12+'Bph Time-Other'!Y12+'14 35'!AF12</f>
        <v>50313</v>
      </c>
      <c r="AG12" s="767">
        <f>'14 30'!AG12+'14 31'!AG12+'14 3N'!AG12+'14 3S'!AG12+'14 3Z'!AG12+'14 40'!AG12+'Bph Time-Other'!Z12+'14 35'!AG12</f>
        <v>0</v>
      </c>
      <c r="AH12" s="710">
        <f t="shared" si="6"/>
        <v>50313</v>
      </c>
      <c r="AI12" s="767">
        <f>'14 30'!AI12+'14 31'!AI12+'14 3N'!AI12+'14 3S'!AI12+'14 3Z'!AI12+'14 40'!AI12+'Bph Time-Other'!AB12+'14 35'!AI12</f>
        <v>50313</v>
      </c>
      <c r="AJ12" s="767">
        <f>'14 30'!AJ12+'14 31'!AJ12+'14 3N'!AJ12+'14 3S'!AJ12+'14 3Z'!AJ12+'14 40'!AJ12+'Bph Time-Other'!AC12+'14 35'!AJ12</f>
        <v>0</v>
      </c>
      <c r="AK12" s="710">
        <f t="shared" si="7"/>
        <v>50313</v>
      </c>
      <c r="AL12" s="767">
        <f>'14 30'!AL12+'14 31'!AL12+'14 3N'!AL12+'14 3S'!AL12+'14 3Z'!AL12+'14 40'!AL12+'Bph Time-Other'!AE12+'14 35'!AL12</f>
        <v>48690.659999999989</v>
      </c>
      <c r="AM12" s="767">
        <f>'14 30'!AM12+'14 31'!AM12+'14 3N'!AM12+'14 3S'!AM12+'14 3Z'!AM12+'14 40'!AM12+'Bph Time-Other'!AF12+'14 35'!AM12</f>
        <v>0</v>
      </c>
      <c r="AN12" s="709">
        <f t="shared" si="8"/>
        <v>48690.659999999989</v>
      </c>
      <c r="AO12" s="688">
        <f t="shared" si="22"/>
        <v>149316.65999999997</v>
      </c>
      <c r="AP12" s="689">
        <f t="shared" si="22"/>
        <v>0</v>
      </c>
      <c r="AQ12" s="690">
        <f t="shared" si="23"/>
        <v>149316.65999999997</v>
      </c>
      <c r="AR12" s="766">
        <f>'14 30'!AR12+'14 31'!AR12+'14 3N'!AR12+'14 3S'!AR12+'14 3Z'!AR12+'14 40'!AR12+'Bph Time-Other'!AH12+'14 35'!AR12</f>
        <v>50314</v>
      </c>
      <c r="AS12" s="767">
        <f>'14 30'!AS12+'14 31'!AS12+'14 3N'!AS12+'14 3S'!AS12+'14 3Z'!AS12+'14 40'!AS12+'Bph Time-Other'!AI12+'14 35'!AS12</f>
        <v>0</v>
      </c>
      <c r="AT12" s="710">
        <f t="shared" si="9"/>
        <v>50314</v>
      </c>
      <c r="AU12" s="767">
        <f>'14 30'!AU12+'14 31'!AU12+'14 3N'!AU12+'14 3S'!AU12+'14 3Z'!AU12+'14 40'!AU12+'Bph Time-Other'!AK12+'14 35'!AU12</f>
        <v>48691.47</v>
      </c>
      <c r="AV12" s="767">
        <f>'14 30'!AV12+'14 31'!AV12+'14 3N'!AV12+'14 3S'!AV12+'14 3Z'!AV12+'14 40'!AV12+'Bph Time-Other'!AL12+'14 35'!AV12</f>
        <v>0</v>
      </c>
      <c r="AW12" s="710">
        <f t="shared" si="10"/>
        <v>48691.47</v>
      </c>
      <c r="AX12" s="767">
        <f>'14 30'!AX12+'14 31'!AX12+'14 3N'!AX12+'14 3S'!AX12+'14 3Z'!AX12+'14 40'!AX12+'Bph Time-Other'!AN12+'14 35'!AX12</f>
        <v>50314</v>
      </c>
      <c r="AY12" s="767">
        <f>'14 30'!AY12+'14 31'!AY12+'14 3N'!AY12+'14 3S'!AY12+'14 3Z'!AY12+'14 40'!AY12+'Bph Time-Other'!AO12+'14 35'!AY12</f>
        <v>0</v>
      </c>
      <c r="AZ12" s="710">
        <f t="shared" si="11"/>
        <v>50314</v>
      </c>
      <c r="BA12" s="688">
        <f t="shared" si="24"/>
        <v>149319.47</v>
      </c>
      <c r="BB12" s="701">
        <f t="shared" si="24"/>
        <v>0</v>
      </c>
      <c r="BC12" s="706">
        <f t="shared" si="25"/>
        <v>149319.47</v>
      </c>
      <c r="BD12" s="717">
        <f t="shared" si="12"/>
        <v>298636.13</v>
      </c>
      <c r="BE12" s="767">
        <f t="shared" si="13"/>
        <v>0</v>
      </c>
      <c r="BF12" s="716">
        <f t="shared" si="26"/>
        <v>298636.13</v>
      </c>
      <c r="BG12" s="717">
        <f t="shared" si="27"/>
        <v>592401.18999999994</v>
      </c>
      <c r="BH12" s="767">
        <f t="shared" si="28"/>
        <v>153656.33999999997</v>
      </c>
      <c r="BI12" s="716">
        <f t="shared" si="29"/>
        <v>438744.85</v>
      </c>
      <c r="BJ12" s="541"/>
      <c r="BK12" s="380"/>
      <c r="BL12" s="380"/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</row>
    <row r="13" spans="1:79" s="383" customFormat="1" ht="33" customHeight="1">
      <c r="A13" s="388">
        <f t="shared" si="30"/>
        <v>7</v>
      </c>
      <c r="B13" s="384">
        <v>51306</v>
      </c>
      <c r="C13" s="536" t="s">
        <v>6</v>
      </c>
      <c r="D13" s="697" t="s">
        <v>257</v>
      </c>
      <c r="E13" s="766">
        <f>'14 30'!E13+'14 31'!E13+'14 3N'!E13+'14 3S'!E13+'14 3Z'!E13+'14 40'!E13+'Bph Time-Other'!D13+'14 35'!E13</f>
        <v>0</v>
      </c>
      <c r="F13" s="767">
        <f>'14 30'!F13+'14 31'!F13+'14 3N'!F13+'14 3S'!F13+'14 3Z'!F13+'14 40'!F13+'Bph Time-Other'!E13+'14 35'!F13</f>
        <v>0</v>
      </c>
      <c r="G13" s="710">
        <f t="shared" si="14"/>
        <v>0</v>
      </c>
      <c r="H13" s="767">
        <f>'14 30'!H13+'14 31'!H13+'14 3N'!H13+'14 3S'!H13+'14 3Z'!H13+'14 40'!H13+'Bph Time-Other'!G13+'14 35'!H13</f>
        <v>0</v>
      </c>
      <c r="I13" s="767">
        <f>'14 30'!I13+'14 31'!I13+'14 3N'!I13+'14 3S'!I13+'14 3Z'!I13+'14 40'!I13+'Bph Time-Other'!H13+'14 35'!I13</f>
        <v>0</v>
      </c>
      <c r="J13" s="709">
        <f t="shared" si="0"/>
        <v>0</v>
      </c>
      <c r="K13" s="767">
        <f>'14 30'!K13+'14 31'!K13+'14 3N'!K13+'14 3S'!K13+'14 3Z'!K13+'14 40'!K13+'Bph Time-Other'!J13+'14 35'!K13</f>
        <v>0</v>
      </c>
      <c r="L13" s="767">
        <f>'14 30'!L13+'14 31'!L13+'14 3N'!L13+'14 3S'!L13+'14 3Z'!L13+'14 40'!L13+'Bph Time-Other'!K13+'14 35'!L13</f>
        <v>0</v>
      </c>
      <c r="M13" s="714">
        <f t="shared" si="1"/>
        <v>0</v>
      </c>
      <c r="N13" s="688">
        <f t="shared" si="15"/>
        <v>0</v>
      </c>
      <c r="O13" s="689">
        <f t="shared" si="15"/>
        <v>0</v>
      </c>
      <c r="P13" s="690">
        <f t="shared" si="16"/>
        <v>0</v>
      </c>
      <c r="Q13" s="766">
        <f>'14 30'!Q13+'14 31'!Q13+'14 3N'!Q13+'14 3S'!Q13+'14 3Z'!Q13+'14 40'!Q13+'Bph Time-Other'!M13+'14 35'!Q13</f>
        <v>0</v>
      </c>
      <c r="R13" s="767">
        <f>'14 30'!R13+'14 31'!R13+'14 3N'!R13+'14 3S'!R13+'14 3Z'!R13+'14 40'!R13+'Bph Time-Other'!N13+'14 35'!R13</f>
        <v>0</v>
      </c>
      <c r="S13" s="709">
        <f t="shared" si="2"/>
        <v>0</v>
      </c>
      <c r="T13" s="767">
        <f>'14 30'!T13+'14 31'!T13+'14 3N'!T13+'14 3S'!T13+'14 3Z'!T13+'14 40'!T13+'Bph Time-Other'!P13+'14 35'!T13</f>
        <v>0</v>
      </c>
      <c r="U13" s="767">
        <f>'14 30'!U13+'14 31'!U13+'14 3N'!U13+'14 3S'!U13+'14 3Z'!U13+'14 40'!U13+'Bph Time-Other'!Q13+'14 35'!U13</f>
        <v>0</v>
      </c>
      <c r="V13" s="709">
        <f t="shared" si="3"/>
        <v>0</v>
      </c>
      <c r="W13" s="767">
        <f>'14 30'!W13+'14 31'!W13+'14 3N'!W13+'14 3S'!W13+'14 3Z'!W13+'14 40'!W13+'Bph Time-Other'!S13+'14 35'!W13</f>
        <v>0</v>
      </c>
      <c r="X13" s="767">
        <f>'14 30'!X13+'14 31'!X13+'14 3N'!X13+'14 3S'!X13+'14 3Z'!X13+'14 40'!X13+'Bph Time-Other'!T13+'14 35'!X13</f>
        <v>0</v>
      </c>
      <c r="Y13" s="714">
        <f t="shared" si="4"/>
        <v>0</v>
      </c>
      <c r="Z13" s="688">
        <f t="shared" si="17"/>
        <v>0</v>
      </c>
      <c r="AA13" s="701">
        <f t="shared" si="17"/>
        <v>0</v>
      </c>
      <c r="AB13" s="690">
        <f t="shared" si="18"/>
        <v>0</v>
      </c>
      <c r="AC13" s="713">
        <f t="shared" si="19"/>
        <v>0</v>
      </c>
      <c r="AD13" s="712">
        <f t="shared" si="20"/>
        <v>0</v>
      </c>
      <c r="AE13" s="710">
        <f t="shared" si="21"/>
        <v>0</v>
      </c>
      <c r="AF13" s="767">
        <f>'14 30'!AF13+'14 31'!AF13+'14 3N'!AF13+'14 3S'!AF13+'14 3Z'!AF13+'14 40'!AF13+'Bph Time-Other'!Y13+'14 35'!AF13</f>
        <v>0</v>
      </c>
      <c r="AG13" s="767">
        <f>'14 30'!AG13+'14 31'!AG13+'14 3N'!AG13+'14 3S'!AG13+'14 3Z'!AG13+'14 40'!AG13+'Bph Time-Other'!Z13+'14 35'!AG13</f>
        <v>0</v>
      </c>
      <c r="AH13" s="710">
        <f t="shared" si="6"/>
        <v>0</v>
      </c>
      <c r="AI13" s="767">
        <f>'14 30'!AI13+'14 31'!AI13+'14 3N'!AI13+'14 3S'!AI13+'14 3Z'!AI13+'14 40'!AI13+'Bph Time-Other'!AB13+'14 35'!AI13</f>
        <v>0</v>
      </c>
      <c r="AJ13" s="767">
        <f>'14 30'!AJ13+'14 31'!AJ13+'14 3N'!AJ13+'14 3S'!AJ13+'14 3Z'!AJ13+'14 40'!AJ13+'Bph Time-Other'!AC13+'14 35'!AJ13</f>
        <v>0</v>
      </c>
      <c r="AK13" s="710">
        <f t="shared" si="7"/>
        <v>0</v>
      </c>
      <c r="AL13" s="767">
        <f>'14 30'!AL13+'14 31'!AL13+'14 3N'!AL13+'14 3S'!AL13+'14 3Z'!AL13+'14 40'!AL13+'Bph Time-Other'!AE13+'14 35'!AL13</f>
        <v>0</v>
      </c>
      <c r="AM13" s="767">
        <f>'14 30'!AM13+'14 31'!AM13+'14 3N'!AM13+'14 3S'!AM13+'14 3Z'!AM13+'14 40'!AM13+'Bph Time-Other'!AF13+'14 35'!AM13</f>
        <v>0</v>
      </c>
      <c r="AN13" s="709">
        <f t="shared" si="8"/>
        <v>0</v>
      </c>
      <c r="AO13" s="688">
        <f t="shared" si="22"/>
        <v>0</v>
      </c>
      <c r="AP13" s="689">
        <f t="shared" si="22"/>
        <v>0</v>
      </c>
      <c r="AQ13" s="690">
        <f t="shared" si="23"/>
        <v>0</v>
      </c>
      <c r="AR13" s="766">
        <f>'14 30'!AR13+'14 31'!AR13+'14 3N'!AR13+'14 3S'!AR13+'14 3Z'!AR13+'14 40'!AR13+'Bph Time-Other'!AH13+'14 35'!AR13</f>
        <v>0</v>
      </c>
      <c r="AS13" s="767">
        <f>'14 30'!AS13+'14 31'!AS13+'14 3N'!AS13+'14 3S'!AS13+'14 3Z'!AS13+'14 40'!AS13+'Bph Time-Other'!AI13+'14 35'!AS13</f>
        <v>0</v>
      </c>
      <c r="AT13" s="710">
        <f t="shared" si="9"/>
        <v>0</v>
      </c>
      <c r="AU13" s="767">
        <f>'14 30'!AU13+'14 31'!AU13+'14 3N'!AU13+'14 3S'!AU13+'14 3Z'!AU13+'14 40'!AU13+'Bph Time-Other'!AK13+'14 35'!AU13</f>
        <v>0</v>
      </c>
      <c r="AV13" s="767">
        <f>'14 30'!AV13+'14 31'!AV13+'14 3N'!AV13+'14 3S'!AV13+'14 3Z'!AV13+'14 40'!AV13+'Bph Time-Other'!AL13+'14 35'!AV13</f>
        <v>0</v>
      </c>
      <c r="AW13" s="710">
        <f t="shared" si="10"/>
        <v>0</v>
      </c>
      <c r="AX13" s="767">
        <f>'14 30'!AX13+'14 31'!AX13+'14 3N'!AX13+'14 3S'!AX13+'14 3Z'!AX13+'14 40'!AX13+'Bph Time-Other'!AN13+'14 35'!AX13</f>
        <v>0</v>
      </c>
      <c r="AY13" s="767">
        <f>'14 30'!AY13+'14 31'!AY13+'14 3N'!AY13+'14 3S'!AY13+'14 3Z'!AY13+'14 40'!AY13+'Bph Time-Other'!AO13+'14 35'!AY13</f>
        <v>0</v>
      </c>
      <c r="AZ13" s="710">
        <f t="shared" si="11"/>
        <v>0</v>
      </c>
      <c r="BA13" s="688">
        <f t="shared" si="24"/>
        <v>0</v>
      </c>
      <c r="BB13" s="701">
        <f t="shared" si="24"/>
        <v>0</v>
      </c>
      <c r="BC13" s="706">
        <f t="shared" si="25"/>
        <v>0</v>
      </c>
      <c r="BD13" s="717">
        <f t="shared" si="12"/>
        <v>0</v>
      </c>
      <c r="BE13" s="767">
        <f t="shared" si="13"/>
        <v>0</v>
      </c>
      <c r="BF13" s="716">
        <f t="shared" si="26"/>
        <v>0</v>
      </c>
      <c r="BG13" s="717">
        <f t="shared" si="27"/>
        <v>0</v>
      </c>
      <c r="BH13" s="767">
        <f t="shared" si="28"/>
        <v>0</v>
      </c>
      <c r="BI13" s="716">
        <f t="shared" si="29"/>
        <v>0</v>
      </c>
      <c r="BJ13" s="541"/>
      <c r="BK13" s="380"/>
      <c r="BL13" s="380"/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</row>
    <row r="14" spans="1:79" s="383" customFormat="1" ht="33" customHeight="1">
      <c r="A14" s="388">
        <f t="shared" si="30"/>
        <v>8</v>
      </c>
      <c r="B14" s="384">
        <v>51307</v>
      </c>
      <c r="C14" s="536" t="s">
        <v>7</v>
      </c>
      <c r="D14" s="697" t="s">
        <v>258</v>
      </c>
      <c r="E14" s="766">
        <f>'14 30'!E14+'14 31'!E14+'14 3N'!E14+'14 3S'!E14+'14 3Z'!E14+'14 40'!E14+'Bph Time-Other'!D14+'14 35'!E14</f>
        <v>199700</v>
      </c>
      <c r="F14" s="767">
        <f>'14 30'!F14+'14 31'!F14+'14 3N'!F14+'14 3S'!F14+'14 3Z'!F14+'14 40'!F14+'Bph Time-Other'!E14+'14 35'!F14</f>
        <v>798265.34</v>
      </c>
      <c r="G14" s="710">
        <f t="shared" si="14"/>
        <v>-598565.34</v>
      </c>
      <c r="H14" s="767">
        <f>'14 30'!H14+'14 31'!H14+'14 3N'!H14+'14 3S'!H14+'14 3Z'!H14+'14 40'!H14+'Bph Time-Other'!G14+'14 35'!H14</f>
        <v>687800</v>
      </c>
      <c r="I14" s="767">
        <f>'14 30'!I14+'14 31'!I14+'14 3N'!I14+'14 3S'!I14+'14 3Z'!I14+'14 40'!I14+'Bph Time-Other'!H14+'14 35'!I14</f>
        <v>720070.24</v>
      </c>
      <c r="J14" s="709">
        <f t="shared" si="0"/>
        <v>-32270.239999999991</v>
      </c>
      <c r="K14" s="767">
        <f>'14 30'!K14+'14 31'!K14+'14 3N'!K14+'14 3S'!K14+'14 3Z'!K14+'14 40'!K14+'Bph Time-Other'!J14+'14 35'!K14</f>
        <v>664100</v>
      </c>
      <c r="L14" s="767">
        <f>'14 30'!L14+'14 31'!L14+'14 3N'!L14+'14 3S'!L14+'14 3Z'!L14+'14 40'!L14+'Bph Time-Other'!K14+'14 35'!L14</f>
        <v>763359.24000000011</v>
      </c>
      <c r="M14" s="714">
        <f t="shared" si="1"/>
        <v>-99259.240000000107</v>
      </c>
      <c r="N14" s="688">
        <f t="shared" si="15"/>
        <v>1551600</v>
      </c>
      <c r="O14" s="689">
        <f t="shared" si="15"/>
        <v>2281694.8200000003</v>
      </c>
      <c r="P14" s="690">
        <f t="shared" si="16"/>
        <v>-730094.8200000003</v>
      </c>
      <c r="Q14" s="766">
        <f>'14 30'!Q14+'14 31'!Q14+'14 3N'!Q14+'14 3S'!Q14+'14 3Z'!Q14+'14 40'!Q14+'Bph Time-Other'!M14+'14 35'!Q14</f>
        <v>879270</v>
      </c>
      <c r="R14" s="767">
        <f>'14 30'!R14+'14 31'!R14+'14 3N'!R14+'14 3S'!R14+'14 3Z'!R14+'14 40'!R14+'Bph Time-Other'!N14+'14 35'!R14</f>
        <v>647819.43999999994</v>
      </c>
      <c r="S14" s="709">
        <f t="shared" si="2"/>
        <v>231450.56000000006</v>
      </c>
      <c r="T14" s="767">
        <f>'14 30'!T14+'14 31'!T14+'14 3N'!T14+'14 3S'!T14+'14 3Z'!T14+'14 40'!T14+'Bph Time-Other'!P14+'14 35'!T14</f>
        <v>681300</v>
      </c>
      <c r="U14" s="767">
        <f>'14 30'!U14+'14 31'!U14+'14 3N'!U14+'14 3S'!U14+'14 3Z'!U14+'14 40'!U14+'Bph Time-Other'!Q14+'14 35'!U14</f>
        <v>0</v>
      </c>
      <c r="V14" s="709">
        <f t="shared" si="3"/>
        <v>681300</v>
      </c>
      <c r="W14" s="767">
        <f>'14 30'!W14+'14 31'!W14+'14 3N'!W14+'14 3S'!W14+'14 3Z'!W14+'14 40'!W14+'Bph Time-Other'!S14+'14 35'!W14</f>
        <v>638500</v>
      </c>
      <c r="X14" s="767">
        <f>'14 30'!X14+'14 31'!X14+'14 3N'!X14+'14 3S'!X14+'14 3Z'!X14+'14 40'!X14+'Bph Time-Other'!T14+'14 35'!X14</f>
        <v>0</v>
      </c>
      <c r="Y14" s="714">
        <f t="shared" si="4"/>
        <v>638500</v>
      </c>
      <c r="Z14" s="688">
        <f t="shared" si="17"/>
        <v>2199070</v>
      </c>
      <c r="AA14" s="701">
        <f t="shared" si="17"/>
        <v>647819.43999999994</v>
      </c>
      <c r="AB14" s="690">
        <f t="shared" si="18"/>
        <v>1551250.56</v>
      </c>
      <c r="AC14" s="713">
        <f t="shared" si="19"/>
        <v>3750670</v>
      </c>
      <c r="AD14" s="712">
        <f t="shared" si="20"/>
        <v>2929514.2600000002</v>
      </c>
      <c r="AE14" s="710">
        <f t="shared" si="21"/>
        <v>821155.73999999976</v>
      </c>
      <c r="AF14" s="767">
        <f>'14 30'!AF14+'14 31'!AF14+'14 3N'!AF14+'14 3S'!AF14+'14 3Z'!AF14+'14 40'!AF14+'Bph Time-Other'!Y14+'14 35'!AF14</f>
        <v>478080</v>
      </c>
      <c r="AG14" s="767">
        <f>'14 30'!AG14+'14 31'!AG14+'14 3N'!AG14+'14 3S'!AG14+'14 3Z'!AG14+'14 40'!AG14+'Bph Time-Other'!Z14+'14 35'!AG14</f>
        <v>0</v>
      </c>
      <c r="AH14" s="710">
        <f t="shared" si="6"/>
        <v>478080</v>
      </c>
      <c r="AI14" s="767">
        <f>'14 30'!AI14+'14 31'!AI14+'14 3N'!AI14+'14 3S'!AI14+'14 3Z'!AI14+'14 40'!AI14+'Bph Time-Other'!AB14+'14 35'!AI14</f>
        <v>536690</v>
      </c>
      <c r="AJ14" s="767">
        <f>'14 30'!AJ14+'14 31'!AJ14+'14 3N'!AJ14+'14 3S'!AJ14+'14 3Z'!AJ14+'14 40'!AJ14+'Bph Time-Other'!AC14+'14 35'!AJ14</f>
        <v>0</v>
      </c>
      <c r="AK14" s="710">
        <f t="shared" si="7"/>
        <v>536690</v>
      </c>
      <c r="AL14" s="767">
        <f>'14 30'!AL14+'14 31'!AL14+'14 3N'!AL14+'14 3S'!AL14+'14 3Z'!AL14+'14 40'!AL14+'Bph Time-Other'!AE14+'14 35'!AL14</f>
        <v>571400</v>
      </c>
      <c r="AM14" s="767">
        <f>'14 30'!AM14+'14 31'!AM14+'14 3N'!AM14+'14 3S'!AM14+'14 3Z'!AM14+'14 40'!AM14+'Bph Time-Other'!AF14+'14 35'!AM14</f>
        <v>0</v>
      </c>
      <c r="AN14" s="709">
        <f t="shared" si="8"/>
        <v>571400</v>
      </c>
      <c r="AO14" s="688">
        <f t="shared" si="22"/>
        <v>1586170</v>
      </c>
      <c r="AP14" s="689">
        <f t="shared" si="22"/>
        <v>0</v>
      </c>
      <c r="AQ14" s="690">
        <f t="shared" si="23"/>
        <v>1586170</v>
      </c>
      <c r="AR14" s="766">
        <f>'14 30'!AR14+'14 31'!AR14+'14 3N'!AR14+'14 3S'!AR14+'14 3Z'!AR14+'14 40'!AR14+'Bph Time-Other'!AH14+'14 35'!AR14</f>
        <v>509000</v>
      </c>
      <c r="AS14" s="767">
        <f>'14 30'!AS14+'14 31'!AS14+'14 3N'!AS14+'14 3S'!AS14+'14 3Z'!AS14+'14 40'!AS14+'Bph Time-Other'!AI14+'14 35'!AS14</f>
        <v>0</v>
      </c>
      <c r="AT14" s="710">
        <f t="shared" si="9"/>
        <v>509000</v>
      </c>
      <c r="AU14" s="767">
        <f>'14 30'!AU14+'14 31'!AU14+'14 3N'!AU14+'14 3S'!AU14+'14 3Z'!AU14+'14 40'!AU14+'Bph Time-Other'!AK14+'14 35'!AU14</f>
        <v>470700</v>
      </c>
      <c r="AV14" s="767">
        <f>'14 30'!AV14+'14 31'!AV14+'14 3N'!AV14+'14 3S'!AV14+'14 3Z'!AV14+'14 40'!AV14+'Bph Time-Other'!AL14+'14 35'!AV14</f>
        <v>0</v>
      </c>
      <c r="AW14" s="710">
        <f t="shared" si="10"/>
        <v>470700</v>
      </c>
      <c r="AX14" s="767">
        <f>'14 30'!AX14+'14 31'!AX14+'14 3N'!AX14+'14 3S'!AX14+'14 3Z'!AX14+'14 40'!AX14+'Bph Time-Other'!AN14+'14 35'!AX14</f>
        <v>385000</v>
      </c>
      <c r="AY14" s="767">
        <f>'14 30'!AY14+'14 31'!AY14+'14 3N'!AY14+'14 3S'!AY14+'14 3Z'!AY14+'14 40'!AY14+'Bph Time-Other'!AO14+'14 35'!AY14</f>
        <v>0</v>
      </c>
      <c r="AZ14" s="710">
        <f t="shared" si="11"/>
        <v>385000</v>
      </c>
      <c r="BA14" s="688">
        <f t="shared" si="24"/>
        <v>1364700</v>
      </c>
      <c r="BB14" s="701">
        <f t="shared" si="24"/>
        <v>0</v>
      </c>
      <c r="BC14" s="706">
        <f t="shared" si="25"/>
        <v>1364700</v>
      </c>
      <c r="BD14" s="717">
        <f t="shared" si="12"/>
        <v>2950870</v>
      </c>
      <c r="BE14" s="767">
        <f t="shared" si="13"/>
        <v>0</v>
      </c>
      <c r="BF14" s="716">
        <f t="shared" si="26"/>
        <v>2950870</v>
      </c>
      <c r="BG14" s="717">
        <f t="shared" si="27"/>
        <v>6701540</v>
      </c>
      <c r="BH14" s="767">
        <f t="shared" si="28"/>
        <v>2929514.2600000002</v>
      </c>
      <c r="BI14" s="716">
        <f t="shared" si="29"/>
        <v>3772025.7399999998</v>
      </c>
      <c r="BJ14" s="541"/>
      <c r="BK14" s="380"/>
      <c r="BL14" s="380"/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</row>
    <row r="15" spans="1:79" s="383" customFormat="1" ht="33" customHeight="1">
      <c r="A15" s="388">
        <f t="shared" si="30"/>
        <v>9</v>
      </c>
      <c r="B15" s="384">
        <v>51308</v>
      </c>
      <c r="C15" s="536" t="s">
        <v>8</v>
      </c>
      <c r="D15" s="697" t="s">
        <v>259</v>
      </c>
      <c r="E15" s="766">
        <f>'14 30'!E15+'14 31'!E15+'14 3N'!E15+'14 3S'!E15+'14 3Z'!E15+'14 40'!E15+'Bph Time-Other'!D15+'14 35'!E15</f>
        <v>1154648.4835833334</v>
      </c>
      <c r="F15" s="767">
        <f>'14 30'!F15+'14 31'!F15+'14 3N'!F15+'14 3S'!F15+'14 3Z'!F15+'14 40'!F15+'Bph Time-Other'!E15+'14 35'!F15</f>
        <v>1036511.41</v>
      </c>
      <c r="G15" s="710">
        <f t="shared" si="14"/>
        <v>118137.0735833334</v>
      </c>
      <c r="H15" s="767">
        <f>'14 30'!H15+'14 31'!H15+'14 3N'!H15+'14 3S'!H15+'14 3Z'!H15+'14 40'!H15+'Bph Time-Other'!G15+'14 35'!H15</f>
        <v>1043886.2787976188</v>
      </c>
      <c r="I15" s="767">
        <f>'14 30'!I15+'14 31'!I15+'14 3N'!I15+'14 3S'!I15+'14 3Z'!I15+'14 40'!I15+'Bph Time-Other'!H15+'14 35'!I15</f>
        <v>1054080.8199999998</v>
      </c>
      <c r="J15" s="709">
        <f t="shared" si="0"/>
        <v>-10194.54120238102</v>
      </c>
      <c r="K15" s="767">
        <f>'14 30'!K15+'14 31'!K15+'14 3N'!K15+'14 3S'!K15+'14 3Z'!K15+'14 40'!K15+'Bph Time-Other'!J15+'14 35'!K15</f>
        <v>1210029.5859761904</v>
      </c>
      <c r="L15" s="767">
        <f>'14 30'!L15+'14 31'!L15+'14 3N'!L15+'14 3S'!L15+'14 3Z'!L15+'14 40'!L15+'Bph Time-Other'!K15+'14 35'!L15</f>
        <v>1183563.3799999999</v>
      </c>
      <c r="M15" s="714">
        <f t="shared" si="1"/>
        <v>26466.205976190511</v>
      </c>
      <c r="N15" s="688">
        <f t="shared" si="15"/>
        <v>3408564.3483571424</v>
      </c>
      <c r="O15" s="689">
        <f t="shared" si="15"/>
        <v>3274155.61</v>
      </c>
      <c r="P15" s="690">
        <f t="shared" si="16"/>
        <v>134408.73835714255</v>
      </c>
      <c r="Q15" s="766">
        <f>'14 30'!Q15+'14 31'!Q15+'14 3N'!Q15+'14 3S'!Q15+'14 3Z'!Q15+'14 40'!Q15+'Bph Time-Other'!M15+'14 35'!Q15</f>
        <v>988505.17640476162</v>
      </c>
      <c r="R15" s="767">
        <f>'14 30'!R15+'14 31'!R15+'14 3N'!R15+'14 3S'!R15+'14 3Z'!R15+'14 40'!R15+'Bph Time-Other'!N15+'14 35'!R15</f>
        <v>704820.41</v>
      </c>
      <c r="S15" s="709">
        <f t="shared" si="2"/>
        <v>283684.76640476158</v>
      </c>
      <c r="T15" s="767">
        <f>'14 30'!T15+'14 31'!T15+'14 3N'!T15+'14 3S'!T15+'14 3Z'!T15+'14 40'!T15+'Bph Time-Other'!P15+'14 35'!T15</f>
        <v>1210029.5859761904</v>
      </c>
      <c r="U15" s="767">
        <f>'14 30'!U15+'14 31'!U15+'14 3N'!U15+'14 3S'!U15+'14 3Z'!U15+'14 40'!U15+'Bph Time-Other'!Q15+'14 35'!U15</f>
        <v>0</v>
      </c>
      <c r="V15" s="709">
        <f t="shared" si="3"/>
        <v>1210029.5859761904</v>
      </c>
      <c r="W15" s="767">
        <f>'14 30'!W15+'14 31'!W15+'14 3N'!W15+'14 3S'!W15+'14 3Z'!W15+'14 40'!W15+'Bph Time-Other'!S15+'14 35'!W15</f>
        <v>1154648.4835833334</v>
      </c>
      <c r="X15" s="767">
        <f>'14 30'!X15+'14 31'!X15+'14 3N'!X15+'14 3S'!X15+'14 3Z'!X15+'14 40'!X15+'Bph Time-Other'!T15+'14 35'!X15</f>
        <v>0</v>
      </c>
      <c r="Y15" s="714">
        <f t="shared" si="4"/>
        <v>1154648.4835833334</v>
      </c>
      <c r="Z15" s="688">
        <f t="shared" si="17"/>
        <v>3353183.2459642855</v>
      </c>
      <c r="AA15" s="701">
        <f t="shared" si="17"/>
        <v>704820.41</v>
      </c>
      <c r="AB15" s="690">
        <f t="shared" si="18"/>
        <v>2648362.8359642853</v>
      </c>
      <c r="AC15" s="713">
        <f t="shared" si="19"/>
        <v>6761747.5943214279</v>
      </c>
      <c r="AD15" s="712">
        <f t="shared" si="20"/>
        <v>3978976.02</v>
      </c>
      <c r="AE15" s="710">
        <f t="shared" si="21"/>
        <v>2782771.5743214278</v>
      </c>
      <c r="AF15" s="767">
        <f>'14 30'!AF15+'14 31'!AF15+'14 3N'!AF15+'14 3S'!AF15+'14 3Z'!AF15+'14 40'!AF15+'Bph Time-Other'!Y15+'14 35'!AF15</f>
        <v>1099267.381190476</v>
      </c>
      <c r="AG15" s="767">
        <f>'14 30'!AG15+'14 31'!AG15+'14 3N'!AG15+'14 3S'!AG15+'14 3Z'!AG15+'14 40'!AG15+'Bph Time-Other'!Z15+'14 35'!AG15</f>
        <v>0</v>
      </c>
      <c r="AH15" s="710">
        <f t="shared" si="6"/>
        <v>1099267.381190476</v>
      </c>
      <c r="AI15" s="767">
        <f>'14 30'!AI15+'14 31'!AI15+'14 3N'!AI15+'14 3S'!AI15+'14 3Z'!AI15+'14 40'!AI15+'Bph Time-Other'!AB15+'14 35'!AI15</f>
        <v>1265410.6883690476</v>
      </c>
      <c r="AJ15" s="767">
        <f>'14 30'!AJ15+'14 31'!AJ15+'14 3N'!AJ15+'14 3S'!AJ15+'14 3Z'!AJ15+'14 40'!AJ15+'Bph Time-Other'!AC15+'14 35'!AJ15</f>
        <v>0</v>
      </c>
      <c r="AK15" s="710">
        <f t="shared" si="7"/>
        <v>1265410.6883690476</v>
      </c>
      <c r="AL15" s="767">
        <f>'14 30'!AL15+'14 31'!AL15+'14 3N'!AL15+'14 3S'!AL15+'14 3Z'!AL15+'14 40'!AL15+'Bph Time-Other'!AE15+'14 35'!AL15</f>
        <v>1154648.4835833334</v>
      </c>
      <c r="AM15" s="767">
        <f>'14 30'!AM15+'14 31'!AM15+'14 3N'!AM15+'14 3S'!AM15+'14 3Z'!AM15+'14 40'!AM15+'Bph Time-Other'!AF15+'14 35'!AM15</f>
        <v>0</v>
      </c>
      <c r="AN15" s="709">
        <f t="shared" si="8"/>
        <v>1154648.4835833334</v>
      </c>
      <c r="AO15" s="688">
        <f t="shared" si="22"/>
        <v>3519326.5531428573</v>
      </c>
      <c r="AP15" s="689">
        <f t="shared" si="22"/>
        <v>0</v>
      </c>
      <c r="AQ15" s="690">
        <f t="shared" si="23"/>
        <v>3519326.5531428573</v>
      </c>
      <c r="AR15" s="766">
        <f>'14 30'!AR15+'14 31'!AR15+'14 3N'!AR15+'14 3S'!AR15+'14 3Z'!AR15+'14 40'!AR15+'Bph Time-Other'!AH15+'14 35'!AR15</f>
        <v>1210029.5859761904</v>
      </c>
      <c r="AS15" s="767">
        <f>'14 30'!AS15+'14 31'!AS15+'14 3N'!AS15+'14 3S'!AS15+'14 3Z'!AS15+'14 40'!AS15+'Bph Time-Other'!AI15+'14 35'!AS15</f>
        <v>0</v>
      </c>
      <c r="AT15" s="710">
        <f t="shared" si="9"/>
        <v>1210029.5859761904</v>
      </c>
      <c r="AU15" s="767">
        <f>'14 30'!AU15+'14 31'!AU15+'14 3N'!AU15+'14 3S'!AU15+'14 3Z'!AU15+'14 40'!AU15+'Bph Time-Other'!AK15+'14 35'!AU15</f>
        <v>1210029.5859761904</v>
      </c>
      <c r="AV15" s="767">
        <f>'14 30'!AV15+'14 31'!AV15+'14 3N'!AV15+'14 3S'!AV15+'14 3Z'!AV15+'14 40'!AV15+'Bph Time-Other'!AL15+'14 35'!AV15</f>
        <v>0</v>
      </c>
      <c r="AW15" s="710">
        <f t="shared" si="10"/>
        <v>1210029.5859761904</v>
      </c>
      <c r="AX15" s="767">
        <f>'14 30'!AX15+'14 31'!AX15+'14 3N'!AX15+'14 3S'!AX15+'14 3Z'!AX15+'14 40'!AX15+'Bph Time-Other'!AN15+'14 35'!AX15</f>
        <v>1043886.2787976188</v>
      </c>
      <c r="AY15" s="767">
        <f>'14 30'!AY15+'14 31'!AY15+'14 3N'!AY15+'14 3S'!AY15+'14 3Z'!AY15+'14 40'!AY15+'Bph Time-Other'!AO15+'14 35'!AY15</f>
        <v>0</v>
      </c>
      <c r="AZ15" s="710">
        <f t="shared" si="11"/>
        <v>1043886.2787976188</v>
      </c>
      <c r="BA15" s="688">
        <f t="shared" si="24"/>
        <v>3463945.4507499998</v>
      </c>
      <c r="BB15" s="701">
        <f t="shared" si="24"/>
        <v>0</v>
      </c>
      <c r="BC15" s="706">
        <f t="shared" si="25"/>
        <v>3463945.4507499998</v>
      </c>
      <c r="BD15" s="717">
        <f t="shared" si="12"/>
        <v>6983272.0038928576</v>
      </c>
      <c r="BE15" s="767">
        <f t="shared" si="13"/>
        <v>0</v>
      </c>
      <c r="BF15" s="716">
        <f t="shared" si="26"/>
        <v>6983272.0038928576</v>
      </c>
      <c r="BG15" s="717">
        <f t="shared" si="27"/>
        <v>13745019.598214285</v>
      </c>
      <c r="BH15" s="767">
        <f t="shared" si="28"/>
        <v>3978976.02</v>
      </c>
      <c r="BI15" s="716">
        <f t="shared" si="29"/>
        <v>9766043.5782142859</v>
      </c>
      <c r="BJ15" s="541"/>
      <c r="BK15" s="380"/>
      <c r="BL15" s="380"/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</row>
    <row r="16" spans="1:79" s="383" customFormat="1" ht="33" customHeight="1">
      <c r="A16" s="388">
        <f t="shared" si="30"/>
        <v>10</v>
      </c>
      <c r="B16" s="384">
        <v>51309</v>
      </c>
      <c r="C16" s="536" t="s">
        <v>9</v>
      </c>
      <c r="D16" s="697" t="s">
        <v>260</v>
      </c>
      <c r="E16" s="766">
        <f>'14 30'!E16+'14 31'!E16+'14 3N'!E16+'14 3S'!E16+'14 3Z'!E16+'14 40'!E16+'Bph Time-Other'!D16+'14 35'!E16</f>
        <v>0</v>
      </c>
      <c r="F16" s="767">
        <f>'14 30'!F16+'14 31'!F16+'14 3N'!F16+'14 3S'!F16+'14 3Z'!F16+'14 40'!F16+'Bph Time-Other'!E16+'14 35'!F16</f>
        <v>0</v>
      </c>
      <c r="G16" s="710">
        <f t="shared" si="14"/>
        <v>0</v>
      </c>
      <c r="H16" s="767">
        <f>'14 30'!H16+'14 31'!H16+'14 3N'!H16+'14 3S'!H16+'14 3Z'!H16+'14 40'!H16+'Bph Time-Other'!G16+'14 35'!H16</f>
        <v>0</v>
      </c>
      <c r="I16" s="767">
        <f>'14 30'!I16+'14 31'!I16+'14 3N'!I16+'14 3S'!I16+'14 3Z'!I16+'14 40'!I16+'Bph Time-Other'!H16+'14 35'!I16</f>
        <v>0</v>
      </c>
      <c r="J16" s="709">
        <f t="shared" si="0"/>
        <v>0</v>
      </c>
      <c r="K16" s="767">
        <f>'14 30'!K16+'14 31'!K16+'14 3N'!K16+'14 3S'!K16+'14 3Z'!K16+'14 40'!K16+'Bph Time-Other'!J16+'14 35'!K16</f>
        <v>0</v>
      </c>
      <c r="L16" s="767">
        <f>'14 30'!L16+'14 31'!L16+'14 3N'!L16+'14 3S'!L16+'14 3Z'!L16+'14 40'!L16+'Bph Time-Other'!K16+'14 35'!L16</f>
        <v>0</v>
      </c>
      <c r="M16" s="714">
        <f t="shared" si="1"/>
        <v>0</v>
      </c>
      <c r="N16" s="688">
        <f t="shared" si="15"/>
        <v>0</v>
      </c>
      <c r="O16" s="689">
        <f t="shared" si="15"/>
        <v>0</v>
      </c>
      <c r="P16" s="690">
        <f t="shared" si="16"/>
        <v>0</v>
      </c>
      <c r="Q16" s="766">
        <f>'14 30'!Q16+'14 31'!Q16+'14 3N'!Q16+'14 3S'!Q16+'14 3Z'!Q16+'14 40'!Q16+'Bph Time-Other'!M16+'14 35'!Q16</f>
        <v>0</v>
      </c>
      <c r="R16" s="767">
        <f>'14 30'!R16+'14 31'!R16+'14 3N'!R16+'14 3S'!R16+'14 3Z'!R16+'14 40'!R16+'Bph Time-Other'!N16+'14 35'!R16</f>
        <v>0</v>
      </c>
      <c r="S16" s="709">
        <f t="shared" si="2"/>
        <v>0</v>
      </c>
      <c r="T16" s="767">
        <f>'14 30'!T16+'14 31'!T16+'14 3N'!T16+'14 3S'!T16+'14 3Z'!T16+'14 40'!T16+'Bph Time-Other'!P16+'14 35'!T16</f>
        <v>0</v>
      </c>
      <c r="U16" s="767">
        <f>'14 30'!U16+'14 31'!U16+'14 3N'!U16+'14 3S'!U16+'14 3Z'!U16+'14 40'!U16+'Bph Time-Other'!Q16+'14 35'!U16</f>
        <v>0</v>
      </c>
      <c r="V16" s="709">
        <f t="shared" si="3"/>
        <v>0</v>
      </c>
      <c r="W16" s="767">
        <f>'14 30'!W16+'14 31'!W16+'14 3N'!W16+'14 3S'!W16+'14 3Z'!W16+'14 40'!W16+'Bph Time-Other'!S16+'14 35'!W16</f>
        <v>0</v>
      </c>
      <c r="X16" s="767">
        <f>'14 30'!X16+'14 31'!X16+'14 3N'!X16+'14 3S'!X16+'14 3Z'!X16+'14 40'!X16+'Bph Time-Other'!T16+'14 35'!X16</f>
        <v>0</v>
      </c>
      <c r="Y16" s="714">
        <f t="shared" si="4"/>
        <v>0</v>
      </c>
      <c r="Z16" s="688">
        <f t="shared" si="17"/>
        <v>0</v>
      </c>
      <c r="AA16" s="701">
        <f t="shared" si="17"/>
        <v>0</v>
      </c>
      <c r="AB16" s="690">
        <f t="shared" si="18"/>
        <v>0</v>
      </c>
      <c r="AC16" s="713">
        <f t="shared" si="19"/>
        <v>0</v>
      </c>
      <c r="AD16" s="712">
        <f t="shared" si="20"/>
        <v>0</v>
      </c>
      <c r="AE16" s="710">
        <f t="shared" si="21"/>
        <v>0</v>
      </c>
      <c r="AF16" s="767">
        <f>'14 30'!AF16+'14 31'!AF16+'14 3N'!AF16+'14 3S'!AF16+'14 3Z'!AF16+'14 40'!AF16+'Bph Time-Other'!Y16+'14 35'!AF16</f>
        <v>0</v>
      </c>
      <c r="AG16" s="767">
        <f>'14 30'!AG16+'14 31'!AG16+'14 3N'!AG16+'14 3S'!AG16+'14 3Z'!AG16+'14 40'!AG16+'Bph Time-Other'!Z16+'14 35'!AG16</f>
        <v>0</v>
      </c>
      <c r="AH16" s="710">
        <f t="shared" si="6"/>
        <v>0</v>
      </c>
      <c r="AI16" s="767">
        <f>'14 30'!AI16+'14 31'!AI16+'14 3N'!AI16+'14 3S'!AI16+'14 3Z'!AI16+'14 40'!AI16+'Bph Time-Other'!AB16+'14 35'!AI16</f>
        <v>0</v>
      </c>
      <c r="AJ16" s="767">
        <f>'14 30'!AJ16+'14 31'!AJ16+'14 3N'!AJ16+'14 3S'!AJ16+'14 3Z'!AJ16+'14 40'!AJ16+'Bph Time-Other'!AC16+'14 35'!AJ16</f>
        <v>0</v>
      </c>
      <c r="AK16" s="710">
        <f t="shared" si="7"/>
        <v>0</v>
      </c>
      <c r="AL16" s="767">
        <f>'14 30'!AL16+'14 31'!AL16+'14 3N'!AL16+'14 3S'!AL16+'14 3Z'!AL16+'14 40'!AL16+'Bph Time-Other'!AE16+'14 35'!AL16</f>
        <v>0</v>
      </c>
      <c r="AM16" s="767">
        <f>'14 30'!AM16+'14 31'!AM16+'14 3N'!AM16+'14 3S'!AM16+'14 3Z'!AM16+'14 40'!AM16+'Bph Time-Other'!AF16+'14 35'!AM16</f>
        <v>0</v>
      </c>
      <c r="AN16" s="709">
        <f t="shared" si="8"/>
        <v>0</v>
      </c>
      <c r="AO16" s="688">
        <f t="shared" si="22"/>
        <v>0</v>
      </c>
      <c r="AP16" s="689">
        <f t="shared" si="22"/>
        <v>0</v>
      </c>
      <c r="AQ16" s="690">
        <f t="shared" si="23"/>
        <v>0</v>
      </c>
      <c r="AR16" s="766">
        <f>'14 30'!AR16+'14 31'!AR16+'14 3N'!AR16+'14 3S'!AR16+'14 3Z'!AR16+'14 40'!AR16+'Bph Time-Other'!AH16+'14 35'!AR16</f>
        <v>0</v>
      </c>
      <c r="AS16" s="767">
        <f>'14 30'!AS16+'14 31'!AS16+'14 3N'!AS16+'14 3S'!AS16+'14 3Z'!AS16+'14 40'!AS16+'Bph Time-Other'!AI16+'14 35'!AS16</f>
        <v>0</v>
      </c>
      <c r="AT16" s="710">
        <f t="shared" si="9"/>
        <v>0</v>
      </c>
      <c r="AU16" s="767">
        <f>'14 30'!AU16+'14 31'!AU16+'14 3N'!AU16+'14 3S'!AU16+'14 3Z'!AU16+'14 40'!AU16+'Bph Time-Other'!AK16+'14 35'!AU16</f>
        <v>0</v>
      </c>
      <c r="AV16" s="767">
        <f>'14 30'!AV16+'14 31'!AV16+'14 3N'!AV16+'14 3S'!AV16+'14 3Z'!AV16+'14 40'!AV16+'Bph Time-Other'!AL16+'14 35'!AV16</f>
        <v>0</v>
      </c>
      <c r="AW16" s="710">
        <f t="shared" si="10"/>
        <v>0</v>
      </c>
      <c r="AX16" s="767">
        <f>'14 30'!AX16+'14 31'!AX16+'14 3N'!AX16+'14 3S'!AX16+'14 3Z'!AX16+'14 40'!AX16+'Bph Time-Other'!AN16+'14 35'!AX16</f>
        <v>0</v>
      </c>
      <c r="AY16" s="767">
        <f>'14 30'!AY16+'14 31'!AY16+'14 3N'!AY16+'14 3S'!AY16+'14 3Z'!AY16+'14 40'!AY16+'Bph Time-Other'!AO16+'14 35'!AY16</f>
        <v>0</v>
      </c>
      <c r="AZ16" s="710">
        <f t="shared" si="11"/>
        <v>0</v>
      </c>
      <c r="BA16" s="688">
        <f t="shared" si="24"/>
        <v>0</v>
      </c>
      <c r="BB16" s="701">
        <f t="shared" si="24"/>
        <v>0</v>
      </c>
      <c r="BC16" s="706">
        <f t="shared" si="25"/>
        <v>0</v>
      </c>
      <c r="BD16" s="717">
        <f t="shared" si="12"/>
        <v>0</v>
      </c>
      <c r="BE16" s="767">
        <f t="shared" si="13"/>
        <v>0</v>
      </c>
      <c r="BF16" s="716">
        <f t="shared" si="26"/>
        <v>0</v>
      </c>
      <c r="BG16" s="717">
        <f t="shared" si="27"/>
        <v>0</v>
      </c>
      <c r="BH16" s="767">
        <f t="shared" si="28"/>
        <v>0</v>
      </c>
      <c r="BI16" s="716">
        <f t="shared" si="29"/>
        <v>0</v>
      </c>
      <c r="BJ16" s="541"/>
      <c r="BK16" s="380"/>
      <c r="BL16" s="380"/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</row>
    <row r="17" spans="1:79" s="383" customFormat="1" ht="33" customHeight="1">
      <c r="A17" s="388">
        <f t="shared" si="30"/>
        <v>11</v>
      </c>
      <c r="B17" s="384">
        <v>51310</v>
      </c>
      <c r="C17" s="536" t="s">
        <v>10</v>
      </c>
      <c r="D17" s="697" t="s">
        <v>261</v>
      </c>
      <c r="E17" s="766">
        <f>'14 30'!E17+'14 31'!E17+'14 3N'!E17+'14 3S'!E17+'14 3Z'!E17+'14 40'!E17+'Bph Time-Other'!D17+'14 35'!E17</f>
        <v>0</v>
      </c>
      <c r="F17" s="767">
        <f>'14 30'!F17+'14 31'!F17+'14 3N'!F17+'14 3S'!F17+'14 3Z'!F17+'14 40'!F17+'Bph Time-Other'!E17+'14 35'!F17</f>
        <v>0</v>
      </c>
      <c r="G17" s="710">
        <f t="shared" si="14"/>
        <v>0</v>
      </c>
      <c r="H17" s="767">
        <f>'14 30'!H17+'14 31'!H17+'14 3N'!H17+'14 3S'!H17+'14 3Z'!H17+'14 40'!H17+'Bph Time-Other'!G17+'14 35'!H17</f>
        <v>0</v>
      </c>
      <c r="I17" s="767">
        <f>'14 30'!I17+'14 31'!I17+'14 3N'!I17+'14 3S'!I17+'14 3Z'!I17+'14 40'!I17+'Bph Time-Other'!H17+'14 35'!I17</f>
        <v>0</v>
      </c>
      <c r="J17" s="709">
        <f t="shared" si="0"/>
        <v>0</v>
      </c>
      <c r="K17" s="767">
        <f>'14 30'!K17+'14 31'!K17+'14 3N'!K17+'14 3S'!K17+'14 3Z'!K17+'14 40'!K17+'Bph Time-Other'!J17+'14 35'!K17</f>
        <v>0</v>
      </c>
      <c r="L17" s="767">
        <f>'14 30'!L17+'14 31'!L17+'14 3N'!L17+'14 3S'!L17+'14 3Z'!L17+'14 40'!L17+'Bph Time-Other'!K17+'14 35'!L17</f>
        <v>0</v>
      </c>
      <c r="M17" s="714">
        <f t="shared" si="1"/>
        <v>0</v>
      </c>
      <c r="N17" s="688">
        <f t="shared" si="15"/>
        <v>0</v>
      </c>
      <c r="O17" s="689">
        <f t="shared" si="15"/>
        <v>0</v>
      </c>
      <c r="P17" s="690">
        <f t="shared" si="16"/>
        <v>0</v>
      </c>
      <c r="Q17" s="766">
        <f>'14 30'!Q17+'14 31'!Q17+'14 3N'!Q17+'14 3S'!Q17+'14 3Z'!Q17+'14 40'!Q17+'Bph Time-Other'!M17+'14 35'!Q17</f>
        <v>0</v>
      </c>
      <c r="R17" s="767">
        <f>'14 30'!R17+'14 31'!R17+'14 3N'!R17+'14 3S'!R17+'14 3Z'!R17+'14 40'!R17+'Bph Time-Other'!N17+'14 35'!R17</f>
        <v>0</v>
      </c>
      <c r="S17" s="709">
        <f t="shared" si="2"/>
        <v>0</v>
      </c>
      <c r="T17" s="767">
        <f>'14 30'!T17+'14 31'!T17+'14 3N'!T17+'14 3S'!T17+'14 3Z'!T17+'14 40'!T17+'Bph Time-Other'!P17+'14 35'!T17</f>
        <v>0</v>
      </c>
      <c r="U17" s="767">
        <f>'14 30'!U17+'14 31'!U17+'14 3N'!U17+'14 3S'!U17+'14 3Z'!U17+'14 40'!U17+'Bph Time-Other'!Q17+'14 35'!U17</f>
        <v>0</v>
      </c>
      <c r="V17" s="709">
        <f t="shared" si="3"/>
        <v>0</v>
      </c>
      <c r="W17" s="767">
        <f>'14 30'!W17+'14 31'!W17+'14 3N'!W17+'14 3S'!W17+'14 3Z'!W17+'14 40'!W17+'Bph Time-Other'!S17+'14 35'!W17</f>
        <v>0</v>
      </c>
      <c r="X17" s="767">
        <f>'14 30'!X17+'14 31'!X17+'14 3N'!X17+'14 3S'!X17+'14 3Z'!X17+'14 40'!X17+'Bph Time-Other'!T17+'14 35'!X17</f>
        <v>0</v>
      </c>
      <c r="Y17" s="714">
        <f t="shared" si="4"/>
        <v>0</v>
      </c>
      <c r="Z17" s="688">
        <f t="shared" si="17"/>
        <v>0</v>
      </c>
      <c r="AA17" s="701">
        <f t="shared" si="17"/>
        <v>0</v>
      </c>
      <c r="AB17" s="690">
        <f t="shared" si="18"/>
        <v>0</v>
      </c>
      <c r="AC17" s="713">
        <f t="shared" si="19"/>
        <v>0</v>
      </c>
      <c r="AD17" s="712">
        <f t="shared" si="20"/>
        <v>0</v>
      </c>
      <c r="AE17" s="710">
        <f t="shared" si="21"/>
        <v>0</v>
      </c>
      <c r="AF17" s="767">
        <f>'14 30'!AF17+'14 31'!AF17+'14 3N'!AF17+'14 3S'!AF17+'14 3Z'!AF17+'14 40'!AF17+'Bph Time-Other'!Y17+'14 35'!AF17</f>
        <v>0</v>
      </c>
      <c r="AG17" s="767">
        <f>'14 30'!AG17+'14 31'!AG17+'14 3N'!AG17+'14 3S'!AG17+'14 3Z'!AG17+'14 40'!AG17+'Bph Time-Other'!Z17+'14 35'!AG17</f>
        <v>0</v>
      </c>
      <c r="AH17" s="710">
        <f t="shared" si="6"/>
        <v>0</v>
      </c>
      <c r="AI17" s="767">
        <f>'14 30'!AI17+'14 31'!AI17+'14 3N'!AI17+'14 3S'!AI17+'14 3Z'!AI17+'14 40'!AI17+'Bph Time-Other'!AB17+'14 35'!AI17</f>
        <v>0</v>
      </c>
      <c r="AJ17" s="767">
        <f>'14 30'!AJ17+'14 31'!AJ17+'14 3N'!AJ17+'14 3S'!AJ17+'14 3Z'!AJ17+'14 40'!AJ17+'Bph Time-Other'!AC17+'14 35'!AJ17</f>
        <v>0</v>
      </c>
      <c r="AK17" s="710">
        <f t="shared" si="7"/>
        <v>0</v>
      </c>
      <c r="AL17" s="767">
        <f>'14 30'!AL17+'14 31'!AL17+'14 3N'!AL17+'14 3S'!AL17+'14 3Z'!AL17+'14 40'!AL17+'Bph Time-Other'!AE17+'14 35'!AL17</f>
        <v>0</v>
      </c>
      <c r="AM17" s="767">
        <f>'14 30'!AM17+'14 31'!AM17+'14 3N'!AM17+'14 3S'!AM17+'14 3Z'!AM17+'14 40'!AM17+'Bph Time-Other'!AF17+'14 35'!AM17</f>
        <v>0</v>
      </c>
      <c r="AN17" s="709">
        <f t="shared" si="8"/>
        <v>0</v>
      </c>
      <c r="AO17" s="688">
        <f t="shared" si="22"/>
        <v>0</v>
      </c>
      <c r="AP17" s="689">
        <f t="shared" si="22"/>
        <v>0</v>
      </c>
      <c r="AQ17" s="690">
        <f t="shared" si="23"/>
        <v>0</v>
      </c>
      <c r="AR17" s="766">
        <f>'14 30'!AR17+'14 31'!AR17+'14 3N'!AR17+'14 3S'!AR17+'14 3Z'!AR17+'14 40'!AR17+'Bph Time-Other'!AH17+'14 35'!AR17</f>
        <v>0</v>
      </c>
      <c r="AS17" s="767">
        <f>'14 30'!AS17+'14 31'!AS17+'14 3N'!AS17+'14 3S'!AS17+'14 3Z'!AS17+'14 40'!AS17+'Bph Time-Other'!AI17+'14 35'!AS17</f>
        <v>0</v>
      </c>
      <c r="AT17" s="710">
        <f t="shared" si="9"/>
        <v>0</v>
      </c>
      <c r="AU17" s="767">
        <f>'14 30'!AU17+'14 31'!AU17+'14 3N'!AU17+'14 3S'!AU17+'14 3Z'!AU17+'14 40'!AU17+'Bph Time-Other'!AK17+'14 35'!AU17</f>
        <v>0</v>
      </c>
      <c r="AV17" s="767">
        <f>'14 30'!AV17+'14 31'!AV17+'14 3N'!AV17+'14 3S'!AV17+'14 3Z'!AV17+'14 40'!AV17+'Bph Time-Other'!AL17+'14 35'!AV17</f>
        <v>0</v>
      </c>
      <c r="AW17" s="710">
        <f t="shared" si="10"/>
        <v>0</v>
      </c>
      <c r="AX17" s="767">
        <f>'14 30'!AX17+'14 31'!AX17+'14 3N'!AX17+'14 3S'!AX17+'14 3Z'!AX17+'14 40'!AX17+'Bph Time-Other'!AN17+'14 35'!AX17</f>
        <v>0</v>
      </c>
      <c r="AY17" s="767">
        <f>'14 30'!AY17+'14 31'!AY17+'14 3N'!AY17+'14 3S'!AY17+'14 3Z'!AY17+'14 40'!AY17+'Bph Time-Other'!AO17+'14 35'!AY17</f>
        <v>0</v>
      </c>
      <c r="AZ17" s="710">
        <f t="shared" si="11"/>
        <v>0</v>
      </c>
      <c r="BA17" s="688">
        <f t="shared" si="24"/>
        <v>0</v>
      </c>
      <c r="BB17" s="701">
        <f t="shared" si="24"/>
        <v>0</v>
      </c>
      <c r="BC17" s="706">
        <f t="shared" si="25"/>
        <v>0</v>
      </c>
      <c r="BD17" s="717">
        <f t="shared" si="12"/>
        <v>0</v>
      </c>
      <c r="BE17" s="767">
        <f t="shared" si="13"/>
        <v>0</v>
      </c>
      <c r="BF17" s="716">
        <f t="shared" si="26"/>
        <v>0</v>
      </c>
      <c r="BG17" s="717">
        <f t="shared" si="27"/>
        <v>0</v>
      </c>
      <c r="BH17" s="767">
        <f t="shared" si="28"/>
        <v>0</v>
      </c>
      <c r="BI17" s="716">
        <f t="shared" si="29"/>
        <v>0</v>
      </c>
      <c r="BJ17" s="541"/>
      <c r="BK17" s="380"/>
      <c r="BL17" s="380"/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</row>
    <row r="18" spans="1:79" s="383" customFormat="1" ht="33" customHeight="1">
      <c r="A18" s="388">
        <f t="shared" si="30"/>
        <v>12</v>
      </c>
      <c r="B18" s="384">
        <v>51311</v>
      </c>
      <c r="C18" s="536" t="s">
        <v>41</v>
      </c>
      <c r="D18" s="697" t="s">
        <v>262</v>
      </c>
      <c r="E18" s="766">
        <f>'14 30'!E18+'14 31'!E18+'14 3N'!E18+'14 3S'!E18+'14 3Z'!E18+'14 40'!E18+'Bph Time-Other'!D18+'14 35'!E18</f>
        <v>0</v>
      </c>
      <c r="F18" s="767">
        <f>'14 30'!F18+'14 31'!F18+'14 3N'!F18+'14 3S'!F18+'14 3Z'!F18+'14 40'!F18+'Bph Time-Other'!E18+'14 35'!F18</f>
        <v>0</v>
      </c>
      <c r="G18" s="710">
        <f t="shared" si="14"/>
        <v>0</v>
      </c>
      <c r="H18" s="767">
        <f>'14 30'!H18+'14 31'!H18+'14 3N'!H18+'14 3S'!H18+'14 3Z'!H18+'14 40'!H18+'Bph Time-Other'!G18+'14 35'!H18</f>
        <v>0</v>
      </c>
      <c r="I18" s="767">
        <f>'14 30'!I18+'14 31'!I18+'14 3N'!I18+'14 3S'!I18+'14 3Z'!I18+'14 40'!I18+'Bph Time-Other'!H18+'14 35'!I18</f>
        <v>0</v>
      </c>
      <c r="J18" s="709">
        <f t="shared" si="0"/>
        <v>0</v>
      </c>
      <c r="K18" s="767">
        <f>'14 30'!K18+'14 31'!K18+'14 3N'!K18+'14 3S'!K18+'14 3Z'!K18+'14 40'!K18+'Bph Time-Other'!J18+'14 35'!K18</f>
        <v>0</v>
      </c>
      <c r="L18" s="767">
        <f>'14 30'!L18+'14 31'!L18+'14 3N'!L18+'14 3S'!L18+'14 3Z'!L18+'14 40'!L18+'Bph Time-Other'!K18+'14 35'!L18</f>
        <v>0</v>
      </c>
      <c r="M18" s="714">
        <f t="shared" si="1"/>
        <v>0</v>
      </c>
      <c r="N18" s="688">
        <f t="shared" si="15"/>
        <v>0</v>
      </c>
      <c r="O18" s="689">
        <f t="shared" si="15"/>
        <v>0</v>
      </c>
      <c r="P18" s="690">
        <f t="shared" si="16"/>
        <v>0</v>
      </c>
      <c r="Q18" s="766">
        <f>'14 30'!Q18+'14 31'!Q18+'14 3N'!Q18+'14 3S'!Q18+'14 3Z'!Q18+'14 40'!Q18+'Bph Time-Other'!M18+'14 35'!Q18</f>
        <v>0</v>
      </c>
      <c r="R18" s="767">
        <f>'14 30'!R18+'14 31'!R18+'14 3N'!R18+'14 3S'!R18+'14 3Z'!R18+'14 40'!R18+'Bph Time-Other'!N18+'14 35'!R18</f>
        <v>0</v>
      </c>
      <c r="S18" s="709">
        <f t="shared" si="2"/>
        <v>0</v>
      </c>
      <c r="T18" s="767">
        <f>'14 30'!T18+'14 31'!T18+'14 3N'!T18+'14 3S'!T18+'14 3Z'!T18+'14 40'!T18+'Bph Time-Other'!P18+'14 35'!T18</f>
        <v>0</v>
      </c>
      <c r="U18" s="767">
        <f>'14 30'!U18+'14 31'!U18+'14 3N'!U18+'14 3S'!U18+'14 3Z'!U18+'14 40'!U18+'Bph Time-Other'!Q18+'14 35'!U18</f>
        <v>0</v>
      </c>
      <c r="V18" s="709">
        <f t="shared" si="3"/>
        <v>0</v>
      </c>
      <c r="W18" s="767">
        <f>'14 30'!W18+'14 31'!W18+'14 3N'!W18+'14 3S'!W18+'14 3Z'!W18+'14 40'!W18+'Bph Time-Other'!S18+'14 35'!W18</f>
        <v>0</v>
      </c>
      <c r="X18" s="767">
        <f>'14 30'!X18+'14 31'!X18+'14 3N'!X18+'14 3S'!X18+'14 3Z'!X18+'14 40'!X18+'Bph Time-Other'!T18+'14 35'!X18</f>
        <v>0</v>
      </c>
      <c r="Y18" s="714">
        <f t="shared" si="4"/>
        <v>0</v>
      </c>
      <c r="Z18" s="688">
        <f t="shared" si="17"/>
        <v>0</v>
      </c>
      <c r="AA18" s="701">
        <f t="shared" si="17"/>
        <v>0</v>
      </c>
      <c r="AB18" s="690">
        <f t="shared" si="18"/>
        <v>0</v>
      </c>
      <c r="AC18" s="713">
        <f t="shared" si="19"/>
        <v>0</v>
      </c>
      <c r="AD18" s="712">
        <f t="shared" si="20"/>
        <v>0</v>
      </c>
      <c r="AE18" s="710">
        <f t="shared" si="21"/>
        <v>0</v>
      </c>
      <c r="AF18" s="767">
        <f>'14 30'!AF18+'14 31'!AF18+'14 3N'!AF18+'14 3S'!AF18+'14 3Z'!AF18+'14 40'!AF18+'Bph Time-Other'!Y18+'14 35'!AF18</f>
        <v>0</v>
      </c>
      <c r="AG18" s="767">
        <f>'14 30'!AG18+'14 31'!AG18+'14 3N'!AG18+'14 3S'!AG18+'14 3Z'!AG18+'14 40'!AG18+'Bph Time-Other'!Z18+'14 35'!AG18</f>
        <v>0</v>
      </c>
      <c r="AH18" s="710">
        <f t="shared" si="6"/>
        <v>0</v>
      </c>
      <c r="AI18" s="767">
        <f>'14 30'!AI18+'14 31'!AI18+'14 3N'!AI18+'14 3S'!AI18+'14 3Z'!AI18+'14 40'!AI18+'Bph Time-Other'!AB18+'14 35'!AI18</f>
        <v>0</v>
      </c>
      <c r="AJ18" s="767">
        <f>'14 30'!AJ18+'14 31'!AJ18+'14 3N'!AJ18+'14 3S'!AJ18+'14 3Z'!AJ18+'14 40'!AJ18+'Bph Time-Other'!AC18+'14 35'!AJ18</f>
        <v>0</v>
      </c>
      <c r="AK18" s="710">
        <f t="shared" si="7"/>
        <v>0</v>
      </c>
      <c r="AL18" s="767">
        <f>'14 30'!AL18+'14 31'!AL18+'14 3N'!AL18+'14 3S'!AL18+'14 3Z'!AL18+'14 40'!AL18+'Bph Time-Other'!AE18+'14 35'!AL18</f>
        <v>0</v>
      </c>
      <c r="AM18" s="767">
        <f>'14 30'!AM18+'14 31'!AM18+'14 3N'!AM18+'14 3S'!AM18+'14 3Z'!AM18+'14 40'!AM18+'Bph Time-Other'!AF18+'14 35'!AM18</f>
        <v>0</v>
      </c>
      <c r="AN18" s="709">
        <f t="shared" si="8"/>
        <v>0</v>
      </c>
      <c r="AO18" s="688">
        <f t="shared" si="22"/>
        <v>0</v>
      </c>
      <c r="AP18" s="689">
        <f t="shared" si="22"/>
        <v>0</v>
      </c>
      <c r="AQ18" s="690">
        <f t="shared" si="23"/>
        <v>0</v>
      </c>
      <c r="AR18" s="766">
        <f>'14 30'!AR18+'14 31'!AR18+'14 3N'!AR18+'14 3S'!AR18+'14 3Z'!AR18+'14 40'!AR18+'Bph Time-Other'!AH18+'14 35'!AR18</f>
        <v>0</v>
      </c>
      <c r="AS18" s="767">
        <f>'14 30'!AS18+'14 31'!AS18+'14 3N'!AS18+'14 3S'!AS18+'14 3Z'!AS18+'14 40'!AS18+'Bph Time-Other'!AI18+'14 35'!AS18</f>
        <v>0</v>
      </c>
      <c r="AT18" s="710">
        <f t="shared" si="9"/>
        <v>0</v>
      </c>
      <c r="AU18" s="767">
        <f>'14 30'!AU18+'14 31'!AU18+'14 3N'!AU18+'14 3S'!AU18+'14 3Z'!AU18+'14 40'!AU18+'Bph Time-Other'!AK18+'14 35'!AU18</f>
        <v>0</v>
      </c>
      <c r="AV18" s="767">
        <f>'14 30'!AV18+'14 31'!AV18+'14 3N'!AV18+'14 3S'!AV18+'14 3Z'!AV18+'14 40'!AV18+'Bph Time-Other'!AL18+'14 35'!AV18</f>
        <v>0</v>
      </c>
      <c r="AW18" s="710">
        <f t="shared" si="10"/>
        <v>0</v>
      </c>
      <c r="AX18" s="767">
        <f>'14 30'!AX18+'14 31'!AX18+'14 3N'!AX18+'14 3S'!AX18+'14 3Z'!AX18+'14 40'!AX18+'Bph Time-Other'!AN18+'14 35'!AX18</f>
        <v>0</v>
      </c>
      <c r="AY18" s="767">
        <f>'14 30'!AY18+'14 31'!AY18+'14 3N'!AY18+'14 3S'!AY18+'14 3Z'!AY18+'14 40'!AY18+'Bph Time-Other'!AO18+'14 35'!AY18</f>
        <v>0</v>
      </c>
      <c r="AZ18" s="710">
        <f t="shared" si="11"/>
        <v>0</v>
      </c>
      <c r="BA18" s="688">
        <f t="shared" si="24"/>
        <v>0</v>
      </c>
      <c r="BB18" s="701">
        <f t="shared" si="24"/>
        <v>0</v>
      </c>
      <c r="BC18" s="706">
        <f t="shared" si="25"/>
        <v>0</v>
      </c>
      <c r="BD18" s="717">
        <f t="shared" si="12"/>
        <v>0</v>
      </c>
      <c r="BE18" s="767">
        <f t="shared" si="13"/>
        <v>0</v>
      </c>
      <c r="BF18" s="716">
        <f t="shared" si="26"/>
        <v>0</v>
      </c>
      <c r="BG18" s="717">
        <f t="shared" si="27"/>
        <v>0</v>
      </c>
      <c r="BH18" s="767">
        <f t="shared" si="28"/>
        <v>0</v>
      </c>
      <c r="BI18" s="716">
        <f t="shared" si="29"/>
        <v>0</v>
      </c>
      <c r="BJ18" s="541"/>
      <c r="BK18" s="380"/>
      <c r="BL18" s="380"/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</row>
    <row r="19" spans="1:79" s="383" customFormat="1" ht="33" customHeight="1">
      <c r="A19" s="388">
        <f t="shared" si="30"/>
        <v>13</v>
      </c>
      <c r="B19" s="384">
        <v>51312</v>
      </c>
      <c r="C19" s="536" t="s">
        <v>62</v>
      </c>
      <c r="D19" s="698" t="s">
        <v>263</v>
      </c>
      <c r="E19" s="766">
        <f>'14 30'!E19+'14 31'!E19+'14 3N'!E19+'14 3S'!E19+'14 3Z'!E19+'14 40'!E19+'Bph Time-Other'!D19+'14 35'!E19</f>
        <v>307500</v>
      </c>
      <c r="F19" s="767">
        <f>'14 30'!F19+'14 31'!F19+'14 3N'!F19+'14 3S'!F19+'14 3Z'!F19+'14 40'!F19+'Bph Time-Other'!E19+'14 35'!F19</f>
        <v>456229.42</v>
      </c>
      <c r="G19" s="710">
        <f t="shared" si="14"/>
        <v>-148729.41999999998</v>
      </c>
      <c r="H19" s="767">
        <f>'14 30'!H19+'14 31'!H19+'14 3N'!H19+'14 3S'!H19+'14 3Z'!H19+'14 40'!H19+'Bph Time-Other'!G19+'14 35'!H19</f>
        <v>241000</v>
      </c>
      <c r="I19" s="767">
        <f>'14 30'!I19+'14 31'!I19+'14 3N'!I19+'14 3S'!I19+'14 3Z'!I19+'14 40'!I19+'Bph Time-Other'!H19+'14 35'!I19</f>
        <v>174091.84</v>
      </c>
      <c r="J19" s="709">
        <f t="shared" si="0"/>
        <v>66908.160000000003</v>
      </c>
      <c r="K19" s="767">
        <f>'14 30'!K19+'14 31'!K19+'14 3N'!K19+'14 3S'!K19+'14 3Z'!K19+'14 40'!K19+'Bph Time-Other'!J19+'14 35'!K19</f>
        <v>326000</v>
      </c>
      <c r="L19" s="767">
        <f>'14 30'!L19+'14 31'!L19+'14 3N'!L19+'14 3S'!L19+'14 3Z'!L19+'14 40'!L19+'Bph Time-Other'!K19+'14 35'!L19</f>
        <v>547482.81000000006</v>
      </c>
      <c r="M19" s="714">
        <f t="shared" si="1"/>
        <v>-221482.81000000006</v>
      </c>
      <c r="N19" s="688">
        <f t="shared" si="15"/>
        <v>874500</v>
      </c>
      <c r="O19" s="689">
        <f t="shared" si="15"/>
        <v>1177804.07</v>
      </c>
      <c r="P19" s="690">
        <f t="shared" si="16"/>
        <v>-303304.07000000007</v>
      </c>
      <c r="Q19" s="766">
        <f>'14 30'!Q19+'14 31'!Q19+'14 3N'!Q19+'14 3S'!Q19+'14 3Z'!Q19+'14 40'!Q19+'Bph Time-Other'!M19+'14 35'!Q19</f>
        <v>308500</v>
      </c>
      <c r="R19" s="767">
        <f>'14 30'!R19+'14 31'!R19+'14 3N'!R19+'14 3S'!R19+'14 3Z'!R19+'14 40'!R19+'Bph Time-Other'!N19+'14 35'!R19</f>
        <v>151902.84</v>
      </c>
      <c r="S19" s="709">
        <f t="shared" si="2"/>
        <v>156597.16</v>
      </c>
      <c r="T19" s="767">
        <f>'14 30'!T19+'14 31'!T19+'14 3N'!T19+'14 3S'!T19+'14 3Z'!T19+'14 40'!T19+'Bph Time-Other'!P19+'14 35'!T19</f>
        <v>394000</v>
      </c>
      <c r="U19" s="767">
        <f>'14 30'!U19+'14 31'!U19+'14 3N'!U19+'14 3S'!U19+'14 3Z'!U19+'14 40'!U19+'Bph Time-Other'!Q19+'14 35'!U19</f>
        <v>0</v>
      </c>
      <c r="V19" s="709">
        <f t="shared" si="3"/>
        <v>394000</v>
      </c>
      <c r="W19" s="767">
        <f>'14 30'!W19+'14 31'!W19+'14 3N'!W19+'14 3S'!W19+'14 3Z'!W19+'14 40'!W19+'Bph Time-Other'!S19+'14 35'!W19</f>
        <v>197000</v>
      </c>
      <c r="X19" s="767">
        <f>'14 30'!X19+'14 31'!X19+'14 3N'!X19+'14 3S'!X19+'14 3Z'!X19+'14 40'!X19+'Bph Time-Other'!T19+'14 35'!X19</f>
        <v>0</v>
      </c>
      <c r="Y19" s="714">
        <f t="shared" si="4"/>
        <v>197000</v>
      </c>
      <c r="Z19" s="688">
        <f t="shared" si="17"/>
        <v>899500</v>
      </c>
      <c r="AA19" s="701">
        <f t="shared" si="17"/>
        <v>151902.84</v>
      </c>
      <c r="AB19" s="690">
        <f t="shared" si="18"/>
        <v>747597.16</v>
      </c>
      <c r="AC19" s="713">
        <f t="shared" si="19"/>
        <v>1774000</v>
      </c>
      <c r="AD19" s="712">
        <f t="shared" si="20"/>
        <v>1329706.9100000001</v>
      </c>
      <c r="AE19" s="710">
        <f t="shared" si="21"/>
        <v>444293.08999999985</v>
      </c>
      <c r="AF19" s="767">
        <f>'14 30'!AF19+'14 31'!AF19+'14 3N'!AF19+'14 3S'!AF19+'14 3Z'!AF19+'14 40'!AF19+'Bph Time-Other'!Y19+'14 35'!AF19</f>
        <v>115000</v>
      </c>
      <c r="AG19" s="767">
        <f>'14 30'!AG19+'14 31'!AG19+'14 3N'!AG19+'14 3S'!AG19+'14 3Z'!AG19+'14 40'!AG19+'Bph Time-Other'!Z19+'14 35'!AG19</f>
        <v>0</v>
      </c>
      <c r="AH19" s="710">
        <f t="shared" si="6"/>
        <v>115000</v>
      </c>
      <c r="AI19" s="767">
        <f>'14 30'!AI19+'14 31'!AI19+'14 3N'!AI19+'14 3S'!AI19+'14 3Z'!AI19+'14 40'!AI19+'Bph Time-Other'!AB19+'14 35'!AI19</f>
        <v>210000</v>
      </c>
      <c r="AJ19" s="767">
        <f>'14 30'!AJ19+'14 31'!AJ19+'14 3N'!AJ19+'14 3S'!AJ19+'14 3Z'!AJ19+'14 40'!AJ19+'Bph Time-Other'!AC19+'14 35'!AJ19</f>
        <v>0</v>
      </c>
      <c r="AK19" s="710">
        <f t="shared" si="7"/>
        <v>210000</v>
      </c>
      <c r="AL19" s="767">
        <f>'14 30'!AL19+'14 31'!AL19+'14 3N'!AL19+'14 3S'!AL19+'14 3Z'!AL19+'14 40'!AL19+'Bph Time-Other'!AE19+'14 35'!AL19</f>
        <v>189000</v>
      </c>
      <c r="AM19" s="767">
        <f>'14 30'!AM19+'14 31'!AM19+'14 3N'!AM19+'14 3S'!AM19+'14 3Z'!AM19+'14 40'!AM19+'Bph Time-Other'!AF19+'14 35'!AM19</f>
        <v>0</v>
      </c>
      <c r="AN19" s="709">
        <f t="shared" si="8"/>
        <v>189000</v>
      </c>
      <c r="AO19" s="688">
        <f t="shared" si="22"/>
        <v>514000</v>
      </c>
      <c r="AP19" s="689">
        <f t="shared" si="22"/>
        <v>0</v>
      </c>
      <c r="AQ19" s="690">
        <f t="shared" si="23"/>
        <v>514000</v>
      </c>
      <c r="AR19" s="766">
        <f>'14 30'!AR19+'14 31'!AR19+'14 3N'!AR19+'14 3S'!AR19+'14 3Z'!AR19+'14 40'!AR19+'Bph Time-Other'!AH19+'14 35'!AR19</f>
        <v>153000</v>
      </c>
      <c r="AS19" s="767">
        <f>'14 30'!AS19+'14 31'!AS19+'14 3N'!AS19+'14 3S'!AS19+'14 3Z'!AS19+'14 40'!AS19+'Bph Time-Other'!AI19+'14 35'!AS19</f>
        <v>0</v>
      </c>
      <c r="AT19" s="710">
        <f t="shared" si="9"/>
        <v>153000</v>
      </c>
      <c r="AU19" s="767">
        <f>'14 30'!AU19+'14 31'!AU19+'14 3N'!AU19+'14 3S'!AU19+'14 3Z'!AU19+'14 40'!AU19+'Bph Time-Other'!AK19+'14 35'!AU19</f>
        <v>109000</v>
      </c>
      <c r="AV19" s="767">
        <f>'14 30'!AV19+'14 31'!AV19+'14 3N'!AV19+'14 3S'!AV19+'14 3Z'!AV19+'14 40'!AV19+'Bph Time-Other'!AL19+'14 35'!AV19</f>
        <v>0</v>
      </c>
      <c r="AW19" s="710">
        <f t="shared" si="10"/>
        <v>109000</v>
      </c>
      <c r="AX19" s="767">
        <f>'14 30'!AX19+'14 31'!AX19+'14 3N'!AX19+'14 3S'!AX19+'14 3Z'!AX19+'14 40'!AX19+'Bph Time-Other'!AN19+'14 35'!AX19</f>
        <v>31000</v>
      </c>
      <c r="AY19" s="767">
        <f>'14 30'!AY19+'14 31'!AY19+'14 3N'!AY19+'14 3S'!AY19+'14 3Z'!AY19+'14 40'!AY19+'Bph Time-Other'!AO19+'14 35'!AY19</f>
        <v>0</v>
      </c>
      <c r="AZ19" s="710">
        <f t="shared" si="11"/>
        <v>31000</v>
      </c>
      <c r="BA19" s="688">
        <f t="shared" si="24"/>
        <v>293000</v>
      </c>
      <c r="BB19" s="701">
        <f t="shared" si="24"/>
        <v>0</v>
      </c>
      <c r="BC19" s="706">
        <f t="shared" si="25"/>
        <v>293000</v>
      </c>
      <c r="BD19" s="717">
        <f t="shared" si="12"/>
        <v>807000</v>
      </c>
      <c r="BE19" s="767">
        <f t="shared" si="13"/>
        <v>0</v>
      </c>
      <c r="BF19" s="716">
        <f t="shared" si="26"/>
        <v>807000</v>
      </c>
      <c r="BG19" s="717">
        <f t="shared" si="27"/>
        <v>2581000</v>
      </c>
      <c r="BH19" s="767">
        <f t="shared" si="28"/>
        <v>1329706.9100000001</v>
      </c>
      <c r="BI19" s="716">
        <f t="shared" si="29"/>
        <v>1251293.0899999999</v>
      </c>
      <c r="BJ19" s="541"/>
      <c r="BK19" s="380"/>
      <c r="BL19" s="380"/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</row>
    <row r="20" spans="1:79" s="383" customFormat="1" ht="33" customHeight="1">
      <c r="A20" s="388">
        <f t="shared" si="30"/>
        <v>14</v>
      </c>
      <c r="B20" s="384">
        <v>51313</v>
      </c>
      <c r="C20" s="536" t="s">
        <v>11</v>
      </c>
      <c r="D20" s="698" t="s">
        <v>264</v>
      </c>
      <c r="E20" s="766">
        <f>'14 30'!E20+'14 31'!E20+'14 3N'!E20+'14 3S'!E20+'14 3Z'!E20+'14 40'!E20+'Bph Time-Other'!D20+'14 35'!E20</f>
        <v>0</v>
      </c>
      <c r="F20" s="767">
        <f>'14 30'!F20+'14 31'!F20+'14 3N'!F20+'14 3S'!F20+'14 3Z'!F20+'14 40'!F20+'Bph Time-Other'!E20+'14 35'!F20</f>
        <v>0</v>
      </c>
      <c r="G20" s="710">
        <f t="shared" si="14"/>
        <v>0</v>
      </c>
      <c r="H20" s="767">
        <f>'14 30'!H20+'14 31'!H20+'14 3N'!H20+'14 3S'!H20+'14 3Z'!H20+'14 40'!H20+'Bph Time-Other'!G20+'14 35'!H20</f>
        <v>0</v>
      </c>
      <c r="I20" s="767">
        <f>'14 30'!I20+'14 31'!I20+'14 3N'!I20+'14 3S'!I20+'14 3Z'!I20+'14 40'!I20+'Bph Time-Other'!H20+'14 35'!I20</f>
        <v>0</v>
      </c>
      <c r="J20" s="709">
        <f t="shared" si="0"/>
        <v>0</v>
      </c>
      <c r="K20" s="767">
        <f>'14 30'!K20+'14 31'!K20+'14 3N'!K20+'14 3S'!K20+'14 3Z'!K20+'14 40'!K20+'Bph Time-Other'!J20+'14 35'!K20</f>
        <v>0</v>
      </c>
      <c r="L20" s="767">
        <f>'14 30'!L20+'14 31'!L20+'14 3N'!L20+'14 3S'!L20+'14 3Z'!L20+'14 40'!L20+'Bph Time-Other'!K20+'14 35'!L20</f>
        <v>0</v>
      </c>
      <c r="M20" s="714">
        <f t="shared" si="1"/>
        <v>0</v>
      </c>
      <c r="N20" s="688">
        <f t="shared" si="15"/>
        <v>0</v>
      </c>
      <c r="O20" s="689">
        <f t="shared" si="15"/>
        <v>0</v>
      </c>
      <c r="P20" s="690">
        <f t="shared" si="16"/>
        <v>0</v>
      </c>
      <c r="Q20" s="766">
        <f>'14 30'!Q20+'14 31'!Q20+'14 3N'!Q20+'14 3S'!Q20+'14 3Z'!Q20+'14 40'!Q20+'Bph Time-Other'!M20+'14 35'!Q20</f>
        <v>0</v>
      </c>
      <c r="R20" s="767">
        <f>'14 30'!R20+'14 31'!R20+'14 3N'!R20+'14 3S'!R20+'14 3Z'!R20+'14 40'!R20+'Bph Time-Other'!N20+'14 35'!R20</f>
        <v>0</v>
      </c>
      <c r="S20" s="709">
        <f t="shared" si="2"/>
        <v>0</v>
      </c>
      <c r="T20" s="767">
        <f>'14 30'!T20+'14 31'!T20+'14 3N'!T20+'14 3S'!T20+'14 3Z'!T20+'14 40'!T20+'Bph Time-Other'!P20+'14 35'!T20</f>
        <v>0</v>
      </c>
      <c r="U20" s="767">
        <f>'14 30'!U20+'14 31'!U20+'14 3N'!U20+'14 3S'!U20+'14 3Z'!U20+'14 40'!U20+'Bph Time-Other'!Q20+'14 35'!U20</f>
        <v>0</v>
      </c>
      <c r="V20" s="709">
        <f t="shared" si="3"/>
        <v>0</v>
      </c>
      <c r="W20" s="767">
        <f>'14 30'!W20+'14 31'!W20+'14 3N'!W20+'14 3S'!W20+'14 3Z'!W20+'14 40'!W20+'Bph Time-Other'!S20+'14 35'!W20</f>
        <v>0</v>
      </c>
      <c r="X20" s="767">
        <f>'14 30'!X20+'14 31'!X20+'14 3N'!X20+'14 3S'!X20+'14 3Z'!X20+'14 40'!X20+'Bph Time-Other'!T20+'14 35'!X20</f>
        <v>0</v>
      </c>
      <c r="Y20" s="714">
        <f t="shared" si="4"/>
        <v>0</v>
      </c>
      <c r="Z20" s="688">
        <f t="shared" si="17"/>
        <v>0</v>
      </c>
      <c r="AA20" s="701">
        <f t="shared" si="17"/>
        <v>0</v>
      </c>
      <c r="AB20" s="690">
        <f t="shared" si="18"/>
        <v>0</v>
      </c>
      <c r="AC20" s="713">
        <f t="shared" si="19"/>
        <v>0</v>
      </c>
      <c r="AD20" s="712">
        <f t="shared" si="20"/>
        <v>0</v>
      </c>
      <c r="AE20" s="710">
        <f t="shared" si="21"/>
        <v>0</v>
      </c>
      <c r="AF20" s="767">
        <f>'14 30'!AF20+'14 31'!AF20+'14 3N'!AF20+'14 3S'!AF20+'14 3Z'!AF20+'14 40'!AF20+'Bph Time-Other'!Y20+'14 35'!AF20</f>
        <v>0</v>
      </c>
      <c r="AG20" s="767">
        <f>'14 30'!AG20+'14 31'!AG20+'14 3N'!AG20+'14 3S'!AG20+'14 3Z'!AG20+'14 40'!AG20+'Bph Time-Other'!Z20+'14 35'!AG20</f>
        <v>0</v>
      </c>
      <c r="AH20" s="710">
        <f t="shared" si="6"/>
        <v>0</v>
      </c>
      <c r="AI20" s="767">
        <f>'14 30'!AI20+'14 31'!AI20+'14 3N'!AI20+'14 3S'!AI20+'14 3Z'!AI20+'14 40'!AI20+'Bph Time-Other'!AB20+'14 35'!AI20</f>
        <v>0</v>
      </c>
      <c r="AJ20" s="767">
        <f>'14 30'!AJ20+'14 31'!AJ20+'14 3N'!AJ20+'14 3S'!AJ20+'14 3Z'!AJ20+'14 40'!AJ20+'Bph Time-Other'!AC20+'14 35'!AJ20</f>
        <v>0</v>
      </c>
      <c r="AK20" s="710">
        <f t="shared" si="7"/>
        <v>0</v>
      </c>
      <c r="AL20" s="767">
        <f>'14 30'!AL20+'14 31'!AL20+'14 3N'!AL20+'14 3S'!AL20+'14 3Z'!AL20+'14 40'!AL20+'Bph Time-Other'!AE20+'14 35'!AL20</f>
        <v>0</v>
      </c>
      <c r="AM20" s="767">
        <f>'14 30'!AM20+'14 31'!AM20+'14 3N'!AM20+'14 3S'!AM20+'14 3Z'!AM20+'14 40'!AM20+'Bph Time-Other'!AF20+'14 35'!AM20</f>
        <v>0</v>
      </c>
      <c r="AN20" s="709">
        <f t="shared" si="8"/>
        <v>0</v>
      </c>
      <c r="AO20" s="688">
        <f t="shared" si="22"/>
        <v>0</v>
      </c>
      <c r="AP20" s="689">
        <f t="shared" si="22"/>
        <v>0</v>
      </c>
      <c r="AQ20" s="690">
        <f t="shared" si="23"/>
        <v>0</v>
      </c>
      <c r="AR20" s="766">
        <f>'14 30'!AR20+'14 31'!AR20+'14 3N'!AR20+'14 3S'!AR20+'14 3Z'!AR20+'14 40'!AR20+'Bph Time-Other'!AH20+'14 35'!AR20</f>
        <v>0</v>
      </c>
      <c r="AS20" s="767">
        <f>'14 30'!AS20+'14 31'!AS20+'14 3N'!AS20+'14 3S'!AS20+'14 3Z'!AS20+'14 40'!AS20+'Bph Time-Other'!AI20+'14 35'!AS20</f>
        <v>0</v>
      </c>
      <c r="AT20" s="710">
        <f t="shared" si="9"/>
        <v>0</v>
      </c>
      <c r="AU20" s="767">
        <f>'14 30'!AU20+'14 31'!AU20+'14 3N'!AU20+'14 3S'!AU20+'14 3Z'!AU20+'14 40'!AU20+'Bph Time-Other'!AK20+'14 35'!AU20</f>
        <v>0</v>
      </c>
      <c r="AV20" s="767">
        <f>'14 30'!AV20+'14 31'!AV20+'14 3N'!AV20+'14 3S'!AV20+'14 3Z'!AV20+'14 40'!AV20+'Bph Time-Other'!AL20+'14 35'!AV20</f>
        <v>0</v>
      </c>
      <c r="AW20" s="710">
        <f t="shared" si="10"/>
        <v>0</v>
      </c>
      <c r="AX20" s="767">
        <f>'14 30'!AX20+'14 31'!AX20+'14 3N'!AX20+'14 3S'!AX20+'14 3Z'!AX20+'14 40'!AX20+'Bph Time-Other'!AN20+'14 35'!AX20</f>
        <v>0</v>
      </c>
      <c r="AY20" s="767">
        <f>'14 30'!AY20+'14 31'!AY20+'14 3N'!AY20+'14 3S'!AY20+'14 3Z'!AY20+'14 40'!AY20+'Bph Time-Other'!AO20+'14 35'!AY20</f>
        <v>0</v>
      </c>
      <c r="AZ20" s="710">
        <f t="shared" si="11"/>
        <v>0</v>
      </c>
      <c r="BA20" s="688">
        <f t="shared" si="24"/>
        <v>0</v>
      </c>
      <c r="BB20" s="701">
        <f t="shared" si="24"/>
        <v>0</v>
      </c>
      <c r="BC20" s="706">
        <f t="shared" si="25"/>
        <v>0</v>
      </c>
      <c r="BD20" s="717">
        <f t="shared" si="12"/>
        <v>0</v>
      </c>
      <c r="BE20" s="767">
        <f t="shared" si="13"/>
        <v>0</v>
      </c>
      <c r="BF20" s="716">
        <f t="shared" si="26"/>
        <v>0</v>
      </c>
      <c r="BG20" s="717">
        <f t="shared" si="27"/>
        <v>0</v>
      </c>
      <c r="BH20" s="767">
        <f t="shared" si="28"/>
        <v>0</v>
      </c>
      <c r="BI20" s="716">
        <f t="shared" si="29"/>
        <v>0</v>
      </c>
      <c r="BJ20" s="541"/>
      <c r="BK20" s="380"/>
      <c r="BL20" s="380"/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</row>
    <row r="21" spans="1:79" s="383" customFormat="1" ht="33" customHeight="1">
      <c r="A21" s="388">
        <f t="shared" si="30"/>
        <v>15</v>
      </c>
      <c r="B21" s="384">
        <v>51314</v>
      </c>
      <c r="C21" s="536" t="s">
        <v>12</v>
      </c>
      <c r="D21" s="698" t="s">
        <v>265</v>
      </c>
      <c r="E21" s="766">
        <f>'14 30'!E21+'14 31'!E21+'14 3N'!E21+'14 3S'!E21+'14 3Z'!E21+'14 40'!E21+'Bph Time-Other'!D21+'14 35'!E21</f>
        <v>0</v>
      </c>
      <c r="F21" s="767">
        <f>'14 30'!F21+'14 31'!F21+'14 3N'!F21+'14 3S'!F21+'14 3Z'!F21+'14 40'!F21+'Bph Time-Other'!E21+'14 35'!F21</f>
        <v>0</v>
      </c>
      <c r="G21" s="710">
        <f t="shared" si="14"/>
        <v>0</v>
      </c>
      <c r="H21" s="767">
        <f>'14 30'!H21+'14 31'!H21+'14 3N'!H21+'14 3S'!H21+'14 3Z'!H21+'14 40'!H21+'Bph Time-Other'!G21+'14 35'!H21</f>
        <v>0</v>
      </c>
      <c r="I21" s="767">
        <f>'14 30'!I21+'14 31'!I21+'14 3N'!I21+'14 3S'!I21+'14 3Z'!I21+'14 40'!I21+'Bph Time-Other'!H21+'14 35'!I21</f>
        <v>0</v>
      </c>
      <c r="J21" s="709">
        <f t="shared" si="0"/>
        <v>0</v>
      </c>
      <c r="K21" s="767">
        <f>'14 30'!K21+'14 31'!K21+'14 3N'!K21+'14 3S'!K21+'14 3Z'!K21+'14 40'!K21+'Bph Time-Other'!J21+'14 35'!K21</f>
        <v>0</v>
      </c>
      <c r="L21" s="767">
        <f>'14 30'!L21+'14 31'!L21+'14 3N'!L21+'14 3S'!L21+'14 3Z'!L21+'14 40'!L21+'Bph Time-Other'!K21+'14 35'!L21</f>
        <v>0</v>
      </c>
      <c r="M21" s="714">
        <f t="shared" si="1"/>
        <v>0</v>
      </c>
      <c r="N21" s="688">
        <f t="shared" si="15"/>
        <v>0</v>
      </c>
      <c r="O21" s="689">
        <f t="shared" si="15"/>
        <v>0</v>
      </c>
      <c r="P21" s="690">
        <f t="shared" si="16"/>
        <v>0</v>
      </c>
      <c r="Q21" s="766">
        <f>'14 30'!Q21+'14 31'!Q21+'14 3N'!Q21+'14 3S'!Q21+'14 3Z'!Q21+'14 40'!Q21+'Bph Time-Other'!M21+'14 35'!Q21</f>
        <v>0</v>
      </c>
      <c r="R21" s="767">
        <f>'14 30'!R21+'14 31'!R21+'14 3N'!R21+'14 3S'!R21+'14 3Z'!R21+'14 40'!R21+'Bph Time-Other'!N21+'14 35'!R21</f>
        <v>0</v>
      </c>
      <c r="S21" s="709">
        <f t="shared" si="2"/>
        <v>0</v>
      </c>
      <c r="T21" s="767">
        <f>'14 30'!T21+'14 31'!T21+'14 3N'!T21+'14 3S'!T21+'14 3Z'!T21+'14 40'!T21+'Bph Time-Other'!P21+'14 35'!T21</f>
        <v>0</v>
      </c>
      <c r="U21" s="767">
        <f>'14 30'!U21+'14 31'!U21+'14 3N'!U21+'14 3S'!U21+'14 3Z'!U21+'14 40'!U21+'Bph Time-Other'!Q21+'14 35'!U21</f>
        <v>0</v>
      </c>
      <c r="V21" s="709">
        <f t="shared" si="3"/>
        <v>0</v>
      </c>
      <c r="W21" s="767">
        <f>'14 30'!W21+'14 31'!W21+'14 3N'!W21+'14 3S'!W21+'14 3Z'!W21+'14 40'!W21+'Bph Time-Other'!S21+'14 35'!W21</f>
        <v>0</v>
      </c>
      <c r="X21" s="767">
        <f>'14 30'!X21+'14 31'!X21+'14 3N'!X21+'14 3S'!X21+'14 3Z'!X21+'14 40'!X21+'Bph Time-Other'!T21+'14 35'!X21</f>
        <v>0</v>
      </c>
      <c r="Y21" s="714">
        <f t="shared" si="4"/>
        <v>0</v>
      </c>
      <c r="Z21" s="688">
        <f t="shared" si="17"/>
        <v>0</v>
      </c>
      <c r="AA21" s="701">
        <f t="shared" si="17"/>
        <v>0</v>
      </c>
      <c r="AB21" s="690">
        <f t="shared" si="18"/>
        <v>0</v>
      </c>
      <c r="AC21" s="713">
        <f t="shared" si="19"/>
        <v>0</v>
      </c>
      <c r="AD21" s="712">
        <f t="shared" si="20"/>
        <v>0</v>
      </c>
      <c r="AE21" s="710">
        <f t="shared" si="21"/>
        <v>0</v>
      </c>
      <c r="AF21" s="767">
        <f>'14 30'!AF21+'14 31'!AF21+'14 3N'!AF21+'14 3S'!AF21+'14 3Z'!AF21+'14 40'!AF21+'Bph Time-Other'!Y21+'14 35'!AF21</f>
        <v>0</v>
      </c>
      <c r="AG21" s="767">
        <f>'14 30'!AG21+'14 31'!AG21+'14 3N'!AG21+'14 3S'!AG21+'14 3Z'!AG21+'14 40'!AG21+'Bph Time-Other'!Z21+'14 35'!AG21</f>
        <v>0</v>
      </c>
      <c r="AH21" s="710">
        <f t="shared" si="6"/>
        <v>0</v>
      </c>
      <c r="AI21" s="767">
        <f>'14 30'!AI21+'14 31'!AI21+'14 3N'!AI21+'14 3S'!AI21+'14 3Z'!AI21+'14 40'!AI21+'Bph Time-Other'!AB21+'14 35'!AI21</f>
        <v>0</v>
      </c>
      <c r="AJ21" s="767">
        <f>'14 30'!AJ21+'14 31'!AJ21+'14 3N'!AJ21+'14 3S'!AJ21+'14 3Z'!AJ21+'14 40'!AJ21+'Bph Time-Other'!AC21+'14 35'!AJ21</f>
        <v>0</v>
      </c>
      <c r="AK21" s="710">
        <f t="shared" si="7"/>
        <v>0</v>
      </c>
      <c r="AL21" s="767">
        <f>'14 30'!AL21+'14 31'!AL21+'14 3N'!AL21+'14 3S'!AL21+'14 3Z'!AL21+'14 40'!AL21+'Bph Time-Other'!AE21+'14 35'!AL21</f>
        <v>0</v>
      </c>
      <c r="AM21" s="767">
        <f>'14 30'!AM21+'14 31'!AM21+'14 3N'!AM21+'14 3S'!AM21+'14 3Z'!AM21+'14 40'!AM21+'Bph Time-Other'!AF21+'14 35'!AM21</f>
        <v>0</v>
      </c>
      <c r="AN21" s="709">
        <f t="shared" si="8"/>
        <v>0</v>
      </c>
      <c r="AO21" s="688">
        <f t="shared" si="22"/>
        <v>0</v>
      </c>
      <c r="AP21" s="689">
        <f t="shared" si="22"/>
        <v>0</v>
      </c>
      <c r="AQ21" s="690">
        <f t="shared" si="23"/>
        <v>0</v>
      </c>
      <c r="AR21" s="766">
        <f>'14 30'!AR21+'14 31'!AR21+'14 3N'!AR21+'14 3S'!AR21+'14 3Z'!AR21+'14 40'!AR21+'Bph Time-Other'!AH21+'14 35'!AR21</f>
        <v>0</v>
      </c>
      <c r="AS21" s="767">
        <f>'14 30'!AS21+'14 31'!AS21+'14 3N'!AS21+'14 3S'!AS21+'14 3Z'!AS21+'14 40'!AS21+'Bph Time-Other'!AI21+'14 35'!AS21</f>
        <v>0</v>
      </c>
      <c r="AT21" s="710">
        <f t="shared" si="9"/>
        <v>0</v>
      </c>
      <c r="AU21" s="767">
        <f>'14 30'!AU21+'14 31'!AU21+'14 3N'!AU21+'14 3S'!AU21+'14 3Z'!AU21+'14 40'!AU21+'Bph Time-Other'!AK21+'14 35'!AU21</f>
        <v>0</v>
      </c>
      <c r="AV21" s="767">
        <f>'14 30'!AV21+'14 31'!AV21+'14 3N'!AV21+'14 3S'!AV21+'14 3Z'!AV21+'14 40'!AV21+'Bph Time-Other'!AL21+'14 35'!AV21</f>
        <v>0</v>
      </c>
      <c r="AW21" s="710">
        <f t="shared" si="10"/>
        <v>0</v>
      </c>
      <c r="AX21" s="767">
        <f>'14 30'!AX21+'14 31'!AX21+'14 3N'!AX21+'14 3S'!AX21+'14 3Z'!AX21+'14 40'!AX21+'Bph Time-Other'!AN21+'14 35'!AX21</f>
        <v>0</v>
      </c>
      <c r="AY21" s="767">
        <f>'14 30'!AY21+'14 31'!AY21+'14 3N'!AY21+'14 3S'!AY21+'14 3Z'!AY21+'14 40'!AY21+'Bph Time-Other'!AO21+'14 35'!AY21</f>
        <v>0</v>
      </c>
      <c r="AZ21" s="710">
        <f t="shared" si="11"/>
        <v>0</v>
      </c>
      <c r="BA21" s="688">
        <f t="shared" si="24"/>
        <v>0</v>
      </c>
      <c r="BB21" s="701">
        <f t="shared" si="24"/>
        <v>0</v>
      </c>
      <c r="BC21" s="706">
        <f t="shared" si="25"/>
        <v>0</v>
      </c>
      <c r="BD21" s="717">
        <f t="shared" si="12"/>
        <v>0</v>
      </c>
      <c r="BE21" s="767">
        <f t="shared" si="13"/>
        <v>0</v>
      </c>
      <c r="BF21" s="716">
        <f t="shared" si="26"/>
        <v>0</v>
      </c>
      <c r="BG21" s="717">
        <f t="shared" si="27"/>
        <v>0</v>
      </c>
      <c r="BH21" s="767">
        <f t="shared" si="28"/>
        <v>0</v>
      </c>
      <c r="BI21" s="716">
        <f t="shared" si="29"/>
        <v>0</v>
      </c>
      <c r="BJ21" s="541"/>
      <c r="BK21" s="380"/>
      <c r="BL21" s="380"/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</row>
    <row r="22" spans="1:79" s="383" customFormat="1" ht="33" customHeight="1">
      <c r="A22" s="388">
        <f t="shared" si="30"/>
        <v>16</v>
      </c>
      <c r="B22" s="384">
        <v>51315</v>
      </c>
      <c r="C22" s="536" t="s">
        <v>59</v>
      </c>
      <c r="D22" s="698" t="s">
        <v>266</v>
      </c>
      <c r="E22" s="766">
        <f>'14 30'!E22+'14 31'!E22+'14 3N'!E22+'14 3S'!E22+'14 3Z'!E22+'14 40'!E22+'Bph Time-Other'!D22+'14 35'!E22</f>
        <v>0</v>
      </c>
      <c r="F22" s="767">
        <f>'14 30'!F22+'14 31'!F22+'14 3N'!F22+'14 3S'!F22+'14 3Z'!F22+'14 40'!F22+'Bph Time-Other'!E22+'14 35'!F22</f>
        <v>0</v>
      </c>
      <c r="G22" s="710">
        <f t="shared" si="14"/>
        <v>0</v>
      </c>
      <c r="H22" s="767">
        <f>'14 30'!H22+'14 31'!H22+'14 3N'!H22+'14 3S'!H22+'14 3Z'!H22+'14 40'!H22+'Bph Time-Other'!G22+'14 35'!H22</f>
        <v>0</v>
      </c>
      <c r="I22" s="767">
        <f>'14 30'!I22+'14 31'!I22+'14 3N'!I22+'14 3S'!I22+'14 3Z'!I22+'14 40'!I22+'Bph Time-Other'!H22+'14 35'!I22</f>
        <v>0</v>
      </c>
      <c r="J22" s="709">
        <f t="shared" si="0"/>
        <v>0</v>
      </c>
      <c r="K22" s="767">
        <f>'14 30'!K22+'14 31'!K22+'14 3N'!K22+'14 3S'!K22+'14 3Z'!K22+'14 40'!K22+'Bph Time-Other'!J22+'14 35'!K22</f>
        <v>0</v>
      </c>
      <c r="L22" s="767">
        <f>'14 30'!L22+'14 31'!L22+'14 3N'!L22+'14 3S'!L22+'14 3Z'!L22+'14 40'!L22+'Bph Time-Other'!K22+'14 35'!L22</f>
        <v>0</v>
      </c>
      <c r="M22" s="714">
        <f t="shared" si="1"/>
        <v>0</v>
      </c>
      <c r="N22" s="688">
        <f t="shared" si="15"/>
        <v>0</v>
      </c>
      <c r="O22" s="689">
        <f t="shared" si="15"/>
        <v>0</v>
      </c>
      <c r="P22" s="690">
        <f t="shared" si="16"/>
        <v>0</v>
      </c>
      <c r="Q22" s="766">
        <f>'14 30'!Q22+'14 31'!Q22+'14 3N'!Q22+'14 3S'!Q22+'14 3Z'!Q22+'14 40'!Q22+'Bph Time-Other'!M22+'14 35'!Q22</f>
        <v>0</v>
      </c>
      <c r="R22" s="767">
        <f>'14 30'!R22+'14 31'!R22+'14 3N'!R22+'14 3S'!R22+'14 3Z'!R22+'14 40'!R22+'Bph Time-Other'!N22+'14 35'!R22</f>
        <v>0</v>
      </c>
      <c r="S22" s="709">
        <f t="shared" si="2"/>
        <v>0</v>
      </c>
      <c r="T22" s="767">
        <f>'14 30'!T22+'14 31'!T22+'14 3N'!T22+'14 3S'!T22+'14 3Z'!T22+'14 40'!T22+'Bph Time-Other'!P22+'14 35'!T22</f>
        <v>0</v>
      </c>
      <c r="U22" s="767">
        <f>'14 30'!U22+'14 31'!U22+'14 3N'!U22+'14 3S'!U22+'14 3Z'!U22+'14 40'!U22+'Bph Time-Other'!Q22+'14 35'!U22</f>
        <v>0</v>
      </c>
      <c r="V22" s="709">
        <f t="shared" si="3"/>
        <v>0</v>
      </c>
      <c r="W22" s="767">
        <f>'14 30'!W22+'14 31'!W22+'14 3N'!W22+'14 3S'!W22+'14 3Z'!W22+'14 40'!W22+'Bph Time-Other'!S22+'14 35'!W22</f>
        <v>0</v>
      </c>
      <c r="X22" s="767">
        <f>'14 30'!X22+'14 31'!X22+'14 3N'!X22+'14 3S'!X22+'14 3Z'!X22+'14 40'!X22+'Bph Time-Other'!T22+'14 35'!X22</f>
        <v>0</v>
      </c>
      <c r="Y22" s="714">
        <f t="shared" si="4"/>
        <v>0</v>
      </c>
      <c r="Z22" s="688">
        <f t="shared" si="17"/>
        <v>0</v>
      </c>
      <c r="AA22" s="701">
        <f t="shared" si="17"/>
        <v>0</v>
      </c>
      <c r="AB22" s="690">
        <f t="shared" si="18"/>
        <v>0</v>
      </c>
      <c r="AC22" s="713">
        <f t="shared" si="19"/>
        <v>0</v>
      </c>
      <c r="AD22" s="712">
        <f t="shared" si="20"/>
        <v>0</v>
      </c>
      <c r="AE22" s="710">
        <f t="shared" si="21"/>
        <v>0</v>
      </c>
      <c r="AF22" s="767">
        <f>'14 30'!AF22+'14 31'!AF22+'14 3N'!AF22+'14 3S'!AF22+'14 3Z'!AF22+'14 40'!AF22+'Bph Time-Other'!Y22+'14 35'!AF22</f>
        <v>0</v>
      </c>
      <c r="AG22" s="767">
        <f>'14 30'!AG22+'14 31'!AG22+'14 3N'!AG22+'14 3S'!AG22+'14 3Z'!AG22+'14 40'!AG22+'Bph Time-Other'!Z22+'14 35'!AG22</f>
        <v>0</v>
      </c>
      <c r="AH22" s="710">
        <f t="shared" si="6"/>
        <v>0</v>
      </c>
      <c r="AI22" s="767">
        <f>'14 30'!AI22+'14 31'!AI22+'14 3N'!AI22+'14 3S'!AI22+'14 3Z'!AI22+'14 40'!AI22+'Bph Time-Other'!AB22+'14 35'!AI22</f>
        <v>0</v>
      </c>
      <c r="AJ22" s="767">
        <f>'14 30'!AJ22+'14 31'!AJ22+'14 3N'!AJ22+'14 3S'!AJ22+'14 3Z'!AJ22+'14 40'!AJ22+'Bph Time-Other'!AC22+'14 35'!AJ22</f>
        <v>0</v>
      </c>
      <c r="AK22" s="710">
        <f t="shared" si="7"/>
        <v>0</v>
      </c>
      <c r="AL22" s="767">
        <f>'14 30'!AL22+'14 31'!AL22+'14 3N'!AL22+'14 3S'!AL22+'14 3Z'!AL22+'14 40'!AL22+'Bph Time-Other'!AE22+'14 35'!AL22</f>
        <v>0</v>
      </c>
      <c r="AM22" s="767">
        <f>'14 30'!AM22+'14 31'!AM22+'14 3N'!AM22+'14 3S'!AM22+'14 3Z'!AM22+'14 40'!AM22+'Bph Time-Other'!AF22+'14 35'!AM22</f>
        <v>0</v>
      </c>
      <c r="AN22" s="709">
        <f t="shared" si="8"/>
        <v>0</v>
      </c>
      <c r="AO22" s="688">
        <f t="shared" si="22"/>
        <v>0</v>
      </c>
      <c r="AP22" s="689">
        <f t="shared" si="22"/>
        <v>0</v>
      </c>
      <c r="AQ22" s="690">
        <f t="shared" si="23"/>
        <v>0</v>
      </c>
      <c r="AR22" s="766">
        <f>'14 30'!AR22+'14 31'!AR22+'14 3N'!AR22+'14 3S'!AR22+'14 3Z'!AR22+'14 40'!AR22+'Bph Time-Other'!AH22+'14 35'!AR22</f>
        <v>0</v>
      </c>
      <c r="AS22" s="767">
        <f>'14 30'!AS22+'14 31'!AS22+'14 3N'!AS22+'14 3S'!AS22+'14 3Z'!AS22+'14 40'!AS22+'Bph Time-Other'!AI22+'14 35'!AS22</f>
        <v>0</v>
      </c>
      <c r="AT22" s="710">
        <f t="shared" si="9"/>
        <v>0</v>
      </c>
      <c r="AU22" s="767">
        <f>'14 30'!AU22+'14 31'!AU22+'14 3N'!AU22+'14 3S'!AU22+'14 3Z'!AU22+'14 40'!AU22+'Bph Time-Other'!AK22+'14 35'!AU22</f>
        <v>0</v>
      </c>
      <c r="AV22" s="767">
        <f>'14 30'!AV22+'14 31'!AV22+'14 3N'!AV22+'14 3S'!AV22+'14 3Z'!AV22+'14 40'!AV22+'Bph Time-Other'!AL22+'14 35'!AV22</f>
        <v>0</v>
      </c>
      <c r="AW22" s="710">
        <f t="shared" si="10"/>
        <v>0</v>
      </c>
      <c r="AX22" s="767">
        <f>'14 30'!AX22+'14 31'!AX22+'14 3N'!AX22+'14 3S'!AX22+'14 3Z'!AX22+'14 40'!AX22+'Bph Time-Other'!AN22+'14 35'!AX22</f>
        <v>0</v>
      </c>
      <c r="AY22" s="767">
        <f>'14 30'!AY22+'14 31'!AY22+'14 3N'!AY22+'14 3S'!AY22+'14 3Z'!AY22+'14 40'!AY22+'Bph Time-Other'!AO22+'14 35'!AY22</f>
        <v>0</v>
      </c>
      <c r="AZ22" s="710">
        <f t="shared" si="11"/>
        <v>0</v>
      </c>
      <c r="BA22" s="688">
        <f t="shared" si="24"/>
        <v>0</v>
      </c>
      <c r="BB22" s="701">
        <f t="shared" si="24"/>
        <v>0</v>
      </c>
      <c r="BC22" s="706">
        <f t="shared" si="25"/>
        <v>0</v>
      </c>
      <c r="BD22" s="717">
        <f t="shared" si="12"/>
        <v>0</v>
      </c>
      <c r="BE22" s="767">
        <f t="shared" si="13"/>
        <v>0</v>
      </c>
      <c r="BF22" s="716">
        <f t="shared" si="26"/>
        <v>0</v>
      </c>
      <c r="BG22" s="717">
        <f t="shared" si="27"/>
        <v>0</v>
      </c>
      <c r="BH22" s="767">
        <f t="shared" si="28"/>
        <v>0</v>
      </c>
      <c r="BI22" s="716">
        <f t="shared" si="29"/>
        <v>0</v>
      </c>
      <c r="BJ22" s="541"/>
      <c r="BK22" s="380"/>
      <c r="BL22" s="380"/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</row>
    <row r="23" spans="1:79" s="383" customFormat="1" ht="33" customHeight="1">
      <c r="A23" s="388">
        <f t="shared" si="30"/>
        <v>17</v>
      </c>
      <c r="B23" s="384">
        <v>51399</v>
      </c>
      <c r="C23" s="536" t="s">
        <v>13</v>
      </c>
      <c r="D23" s="698" t="s">
        <v>267</v>
      </c>
      <c r="E23" s="766">
        <f>'14 30'!E23+'14 31'!E23+'14 3N'!E23+'14 3S'!E23+'14 3Z'!E23+'14 40'!E23+'Bph Time-Other'!D23+'14 35'!E23</f>
        <v>663207.39500000002</v>
      </c>
      <c r="F23" s="767">
        <f>'14 30'!F23+'14 31'!F23+'14 3N'!F23+'14 3S'!F23+'14 3Z'!F23+'14 40'!F23+'Bph Time-Other'!E23+'14 35'!F23</f>
        <v>813461.51999999979</v>
      </c>
      <c r="G23" s="710">
        <f t="shared" si="14"/>
        <v>-150254.12499999977</v>
      </c>
      <c r="H23" s="767">
        <f>'14 30'!H23+'14 31'!H23+'14 3N'!H23+'14 3S'!H23+'14 3Z'!H23+'14 40'!H23+'Bph Time-Other'!G23+'14 35'!H23</f>
        <v>804308.39500000002</v>
      </c>
      <c r="I23" s="767">
        <f>'14 30'!I23+'14 31'!I23+'14 3N'!I23+'14 3S'!I23+'14 3Z'!I23+'14 40'!I23+'Bph Time-Other'!H23+'14 35'!I23</f>
        <v>801965.07</v>
      </c>
      <c r="J23" s="709">
        <f t="shared" si="0"/>
        <v>2343.3250000000698</v>
      </c>
      <c r="K23" s="767">
        <f>'14 30'!K23+'14 31'!K23+'14 3N'!K23+'14 3S'!K23+'14 3Z'!K23+'14 40'!K23+'Bph Time-Other'!J23+'14 35'!K23</f>
        <v>778978.39500000002</v>
      </c>
      <c r="L23" s="767">
        <f>'14 30'!L23+'14 31'!L23+'14 3N'!L23+'14 3S'!L23+'14 3Z'!L23+'14 40'!L23+'Bph Time-Other'!K23+'14 35'!L23</f>
        <v>1861647.19</v>
      </c>
      <c r="M23" s="714">
        <f t="shared" si="1"/>
        <v>-1082668.7949999999</v>
      </c>
      <c r="N23" s="688">
        <f t="shared" si="15"/>
        <v>2246494.1850000001</v>
      </c>
      <c r="O23" s="689">
        <f t="shared" si="15"/>
        <v>3477073.78</v>
      </c>
      <c r="P23" s="690">
        <f t="shared" si="16"/>
        <v>-1230579.5949999997</v>
      </c>
      <c r="Q23" s="766">
        <f>'14 30'!Q23+'14 31'!Q23+'14 3N'!Q23+'14 3S'!Q23+'14 3Z'!Q23+'14 40'!Q23+'Bph Time-Other'!M23+'14 35'!Q23</f>
        <v>747462.3949999999</v>
      </c>
      <c r="R23" s="767">
        <f>'14 30'!R23+'14 31'!R23+'14 3N'!R23+'14 3S'!R23+'14 3Z'!R23+'14 40'!R23+'Bph Time-Other'!N23+'14 35'!R23</f>
        <v>939213.2</v>
      </c>
      <c r="S23" s="709">
        <f t="shared" si="2"/>
        <v>-191750.80500000005</v>
      </c>
      <c r="T23" s="767">
        <f>'14 30'!T23+'14 31'!T23+'14 3N'!T23+'14 3S'!T23+'14 3Z'!T23+'14 40'!T23+'Bph Time-Other'!P23+'14 35'!T23</f>
        <v>733258.39500000002</v>
      </c>
      <c r="U23" s="767">
        <f>'14 30'!U23+'14 31'!U23+'14 3N'!U23+'14 3S'!U23+'14 3Z'!U23+'14 40'!U23+'Bph Time-Other'!Q23+'14 35'!U23</f>
        <v>0</v>
      </c>
      <c r="V23" s="709">
        <f t="shared" si="3"/>
        <v>733258.39500000002</v>
      </c>
      <c r="W23" s="767">
        <f>'14 30'!W23+'14 31'!W23+'14 3N'!W23+'14 3S'!W23+'14 3Z'!W23+'14 40'!W23+'Bph Time-Other'!S23+'14 35'!W23</f>
        <v>779330.39500000002</v>
      </c>
      <c r="X23" s="767">
        <f>'14 30'!X23+'14 31'!X23+'14 3N'!X23+'14 3S'!X23+'14 3Z'!X23+'14 40'!X23+'Bph Time-Other'!T23+'14 35'!X23</f>
        <v>0</v>
      </c>
      <c r="Y23" s="714">
        <f t="shared" si="4"/>
        <v>779330.39500000002</v>
      </c>
      <c r="Z23" s="688">
        <f t="shared" si="17"/>
        <v>2260051.1850000001</v>
      </c>
      <c r="AA23" s="701">
        <f t="shared" si="17"/>
        <v>939213.2</v>
      </c>
      <c r="AB23" s="690">
        <f t="shared" si="18"/>
        <v>1320837.9850000001</v>
      </c>
      <c r="AC23" s="713">
        <f t="shared" si="19"/>
        <v>4506545.37</v>
      </c>
      <c r="AD23" s="712">
        <f t="shared" si="20"/>
        <v>4416286.9799999995</v>
      </c>
      <c r="AE23" s="710">
        <f t="shared" si="21"/>
        <v>90258.390000000596</v>
      </c>
      <c r="AF23" s="767">
        <f>'14 30'!AF23+'14 31'!AF23+'14 3N'!AF23+'14 3S'!AF23+'14 3Z'!AF23+'14 40'!AF23+'Bph Time-Other'!Y23+'14 35'!AF23</f>
        <v>786261.39500000002</v>
      </c>
      <c r="AG23" s="767">
        <f>'14 30'!AG23+'14 31'!AG23+'14 3N'!AG23+'14 3S'!AG23+'14 3Z'!AG23+'14 40'!AG23+'Bph Time-Other'!Z23+'14 35'!AG23</f>
        <v>0</v>
      </c>
      <c r="AH23" s="710">
        <f t="shared" si="6"/>
        <v>786261.39500000002</v>
      </c>
      <c r="AI23" s="767">
        <f>'14 30'!AI23+'14 31'!AI23+'14 3N'!AI23+'14 3S'!AI23+'14 3Z'!AI23+'14 40'!AI23+'Bph Time-Other'!AB23+'14 35'!AI23</f>
        <v>780307.39500000002</v>
      </c>
      <c r="AJ23" s="767">
        <f>'14 30'!AJ23+'14 31'!AJ23+'14 3N'!AJ23+'14 3S'!AJ23+'14 3Z'!AJ23+'14 40'!AJ23+'Bph Time-Other'!AC23+'14 35'!AJ23</f>
        <v>0</v>
      </c>
      <c r="AK23" s="710">
        <f t="shared" si="7"/>
        <v>780307.39500000002</v>
      </c>
      <c r="AL23" s="767">
        <f>'14 30'!AL23+'14 31'!AL23+'14 3N'!AL23+'14 3S'!AL23+'14 3Z'!AL23+'14 40'!AL23+'Bph Time-Other'!AE23+'14 35'!AL23</f>
        <v>720523.59499999997</v>
      </c>
      <c r="AM23" s="767">
        <f>'14 30'!AM23+'14 31'!AM23+'14 3N'!AM23+'14 3S'!AM23+'14 3Z'!AM23+'14 40'!AM23+'Bph Time-Other'!AF23+'14 35'!AM23</f>
        <v>0</v>
      </c>
      <c r="AN23" s="709">
        <f t="shared" si="8"/>
        <v>720523.59499999997</v>
      </c>
      <c r="AO23" s="688">
        <f t="shared" si="22"/>
        <v>2287092.3849999998</v>
      </c>
      <c r="AP23" s="689">
        <f t="shared" si="22"/>
        <v>0</v>
      </c>
      <c r="AQ23" s="690">
        <f t="shared" si="23"/>
        <v>2287092.3849999998</v>
      </c>
      <c r="AR23" s="766">
        <f>'14 30'!AR23+'14 31'!AR23+'14 3N'!AR23+'14 3S'!AR23+'14 3Z'!AR23+'14 40'!AR23+'Bph Time-Other'!AH23+'14 35'!AR23</f>
        <v>1689001.3949999998</v>
      </c>
      <c r="AS23" s="767">
        <f>'14 30'!AS23+'14 31'!AS23+'14 3N'!AS23+'14 3S'!AS23+'14 3Z'!AS23+'14 40'!AS23+'Bph Time-Other'!AI23+'14 35'!AS23</f>
        <v>0</v>
      </c>
      <c r="AT23" s="710">
        <f t="shared" si="9"/>
        <v>1689001.3949999998</v>
      </c>
      <c r="AU23" s="767">
        <f>'14 30'!AU23+'14 31'!AU23+'14 3N'!AU23+'14 3S'!AU23+'14 3Z'!AU23+'14 40'!AU23+'Bph Time-Other'!AK23+'14 35'!AU23</f>
        <v>1761061.3949999998</v>
      </c>
      <c r="AV23" s="767">
        <f>'14 30'!AV23+'14 31'!AV23+'14 3N'!AV23+'14 3S'!AV23+'14 3Z'!AV23+'14 40'!AV23+'Bph Time-Other'!AL23+'14 35'!AV23</f>
        <v>0</v>
      </c>
      <c r="AW23" s="710">
        <f t="shared" si="10"/>
        <v>1761061.3949999998</v>
      </c>
      <c r="AX23" s="767">
        <f>'14 30'!AX23+'14 31'!AX23+'14 3N'!AX23+'14 3S'!AX23+'14 3Z'!AX23+'14 40'!AX23+'Bph Time-Other'!AN23+'14 35'!AX23</f>
        <v>1656512.3949999998</v>
      </c>
      <c r="AY23" s="767">
        <f>'14 30'!AY23+'14 31'!AY23+'14 3N'!AY23+'14 3S'!AY23+'14 3Z'!AY23+'14 40'!AY23+'Bph Time-Other'!AO23+'14 35'!AY23</f>
        <v>0</v>
      </c>
      <c r="AZ23" s="710">
        <f t="shared" si="11"/>
        <v>1656512.3949999998</v>
      </c>
      <c r="BA23" s="688">
        <f t="shared" si="24"/>
        <v>5106575.1849999996</v>
      </c>
      <c r="BB23" s="701">
        <f t="shared" si="24"/>
        <v>0</v>
      </c>
      <c r="BC23" s="706">
        <f t="shared" si="25"/>
        <v>5106575.1849999996</v>
      </c>
      <c r="BD23" s="717">
        <f t="shared" si="12"/>
        <v>7393667.5699999984</v>
      </c>
      <c r="BE23" s="767">
        <f t="shared" si="13"/>
        <v>0</v>
      </c>
      <c r="BF23" s="716">
        <f t="shared" si="26"/>
        <v>7393667.5699999984</v>
      </c>
      <c r="BG23" s="717">
        <f t="shared" si="27"/>
        <v>11900212.939999998</v>
      </c>
      <c r="BH23" s="767">
        <f t="shared" si="28"/>
        <v>4416286.9799999995</v>
      </c>
      <c r="BI23" s="716">
        <f t="shared" si="29"/>
        <v>7483925.9599999981</v>
      </c>
      <c r="BJ23" s="541"/>
      <c r="BK23" s="380"/>
      <c r="BL23" s="380"/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</row>
    <row r="24" spans="1:79" s="383" customFormat="1" ht="33" customHeight="1">
      <c r="A24" s="388">
        <f t="shared" si="30"/>
        <v>18</v>
      </c>
      <c r="B24" s="384">
        <v>51401</v>
      </c>
      <c r="C24" s="536" t="s">
        <v>14</v>
      </c>
      <c r="D24" s="698" t="s">
        <v>268</v>
      </c>
      <c r="E24" s="766">
        <f>'14 30'!E24+'14 31'!E24+'14 3N'!E24+'14 3S'!E24+'14 3Z'!E24+'14 40'!E24+'Bph Time-Other'!D24+'14 35'!E24</f>
        <v>0</v>
      </c>
      <c r="F24" s="767">
        <f>'14 30'!F24+'14 31'!F24+'14 3N'!F24+'14 3S'!F24+'14 3Z'!F24+'14 40'!F24+'Bph Time-Other'!E24+'14 35'!F24</f>
        <v>0</v>
      </c>
      <c r="G24" s="710">
        <f t="shared" si="14"/>
        <v>0</v>
      </c>
      <c r="H24" s="767">
        <f>'14 30'!H24+'14 31'!H24+'14 3N'!H24+'14 3S'!H24+'14 3Z'!H24+'14 40'!H24+'Bph Time-Other'!G24+'14 35'!H24</f>
        <v>0</v>
      </c>
      <c r="I24" s="767">
        <f>'14 30'!I24+'14 31'!I24+'14 3N'!I24+'14 3S'!I24+'14 3Z'!I24+'14 40'!I24+'Bph Time-Other'!H24+'14 35'!I24</f>
        <v>0</v>
      </c>
      <c r="J24" s="709">
        <f t="shared" si="0"/>
        <v>0</v>
      </c>
      <c r="K24" s="767">
        <f>'14 30'!K24+'14 31'!K24+'14 3N'!K24+'14 3S'!K24+'14 3Z'!K24+'14 40'!K24+'Bph Time-Other'!J24+'14 35'!K24</f>
        <v>0</v>
      </c>
      <c r="L24" s="767">
        <f>'14 30'!L24+'14 31'!L24+'14 3N'!L24+'14 3S'!L24+'14 3Z'!L24+'14 40'!L24+'Bph Time-Other'!K24+'14 35'!L24</f>
        <v>0</v>
      </c>
      <c r="M24" s="714">
        <f t="shared" si="1"/>
        <v>0</v>
      </c>
      <c r="N24" s="688">
        <f t="shared" si="15"/>
        <v>0</v>
      </c>
      <c r="O24" s="689">
        <f t="shared" si="15"/>
        <v>0</v>
      </c>
      <c r="P24" s="690">
        <f t="shared" si="16"/>
        <v>0</v>
      </c>
      <c r="Q24" s="766">
        <f>'14 30'!Q24+'14 31'!Q24+'14 3N'!Q24+'14 3S'!Q24+'14 3Z'!Q24+'14 40'!Q24+'Bph Time-Other'!M24+'14 35'!Q24</f>
        <v>0</v>
      </c>
      <c r="R24" s="767">
        <f>'14 30'!R24+'14 31'!R24+'14 3N'!R24+'14 3S'!R24+'14 3Z'!R24+'14 40'!R24+'Bph Time-Other'!N24+'14 35'!R24</f>
        <v>0</v>
      </c>
      <c r="S24" s="709">
        <f t="shared" si="2"/>
        <v>0</v>
      </c>
      <c r="T24" s="767">
        <f>'14 30'!T24+'14 31'!T24+'14 3N'!T24+'14 3S'!T24+'14 3Z'!T24+'14 40'!T24+'Bph Time-Other'!P24+'14 35'!T24</f>
        <v>0</v>
      </c>
      <c r="U24" s="767">
        <f>'14 30'!U24+'14 31'!U24+'14 3N'!U24+'14 3S'!U24+'14 3Z'!U24+'14 40'!U24+'Bph Time-Other'!Q24+'14 35'!U24</f>
        <v>0</v>
      </c>
      <c r="V24" s="709">
        <f t="shared" si="3"/>
        <v>0</v>
      </c>
      <c r="W24" s="767">
        <f>'14 30'!W24+'14 31'!W24+'14 3N'!W24+'14 3S'!W24+'14 3Z'!W24+'14 40'!W24+'Bph Time-Other'!S24+'14 35'!W24</f>
        <v>0</v>
      </c>
      <c r="X24" s="767">
        <f>'14 30'!X24+'14 31'!X24+'14 3N'!X24+'14 3S'!X24+'14 3Z'!X24+'14 40'!X24+'Bph Time-Other'!T24+'14 35'!X24</f>
        <v>0</v>
      </c>
      <c r="Y24" s="714">
        <f t="shared" si="4"/>
        <v>0</v>
      </c>
      <c r="Z24" s="688">
        <f t="shared" si="17"/>
        <v>0</v>
      </c>
      <c r="AA24" s="701">
        <f t="shared" si="17"/>
        <v>0</v>
      </c>
      <c r="AB24" s="690">
        <f t="shared" si="18"/>
        <v>0</v>
      </c>
      <c r="AC24" s="713">
        <f t="shared" si="19"/>
        <v>0</v>
      </c>
      <c r="AD24" s="712">
        <f t="shared" si="20"/>
        <v>0</v>
      </c>
      <c r="AE24" s="710">
        <f t="shared" si="21"/>
        <v>0</v>
      </c>
      <c r="AF24" s="767">
        <f>'14 30'!AF24+'14 31'!AF24+'14 3N'!AF24+'14 3S'!AF24+'14 3Z'!AF24+'14 40'!AF24+'Bph Time-Other'!Y24+'14 35'!AF24</f>
        <v>0</v>
      </c>
      <c r="AG24" s="767">
        <f>'14 30'!AG24+'14 31'!AG24+'14 3N'!AG24+'14 3S'!AG24+'14 3Z'!AG24+'14 40'!AG24+'Bph Time-Other'!Z24+'14 35'!AG24</f>
        <v>0</v>
      </c>
      <c r="AH24" s="710">
        <f t="shared" si="6"/>
        <v>0</v>
      </c>
      <c r="AI24" s="767">
        <f>'14 30'!AI24+'14 31'!AI24+'14 3N'!AI24+'14 3S'!AI24+'14 3Z'!AI24+'14 40'!AI24+'Bph Time-Other'!AB24+'14 35'!AI24</f>
        <v>0</v>
      </c>
      <c r="AJ24" s="767">
        <f>'14 30'!AJ24+'14 31'!AJ24+'14 3N'!AJ24+'14 3S'!AJ24+'14 3Z'!AJ24+'14 40'!AJ24+'Bph Time-Other'!AC24+'14 35'!AJ24</f>
        <v>0</v>
      </c>
      <c r="AK24" s="710">
        <f t="shared" si="7"/>
        <v>0</v>
      </c>
      <c r="AL24" s="767">
        <f>'14 30'!AL24+'14 31'!AL24+'14 3N'!AL24+'14 3S'!AL24+'14 3Z'!AL24+'14 40'!AL24+'Bph Time-Other'!AE24+'14 35'!AL24</f>
        <v>0</v>
      </c>
      <c r="AM24" s="767">
        <f>'14 30'!AM24+'14 31'!AM24+'14 3N'!AM24+'14 3S'!AM24+'14 3Z'!AM24+'14 40'!AM24+'Bph Time-Other'!AF24+'14 35'!AM24</f>
        <v>0</v>
      </c>
      <c r="AN24" s="709">
        <f t="shared" si="8"/>
        <v>0</v>
      </c>
      <c r="AO24" s="688">
        <f t="shared" si="22"/>
        <v>0</v>
      </c>
      <c r="AP24" s="689">
        <f t="shared" si="22"/>
        <v>0</v>
      </c>
      <c r="AQ24" s="690">
        <f t="shared" si="23"/>
        <v>0</v>
      </c>
      <c r="AR24" s="766">
        <f>'14 30'!AR24+'14 31'!AR24+'14 3N'!AR24+'14 3S'!AR24+'14 3Z'!AR24+'14 40'!AR24+'Bph Time-Other'!AH24+'14 35'!AR24</f>
        <v>0</v>
      </c>
      <c r="AS24" s="767">
        <f>'14 30'!AS24+'14 31'!AS24+'14 3N'!AS24+'14 3S'!AS24+'14 3Z'!AS24+'14 40'!AS24+'Bph Time-Other'!AI24+'14 35'!AS24</f>
        <v>0</v>
      </c>
      <c r="AT24" s="710">
        <f t="shared" si="9"/>
        <v>0</v>
      </c>
      <c r="AU24" s="767">
        <f>'14 30'!AU24+'14 31'!AU24+'14 3N'!AU24+'14 3S'!AU24+'14 3Z'!AU24+'14 40'!AU24+'Bph Time-Other'!AK24+'14 35'!AU24</f>
        <v>0</v>
      </c>
      <c r="AV24" s="767">
        <f>'14 30'!AV24+'14 31'!AV24+'14 3N'!AV24+'14 3S'!AV24+'14 3Z'!AV24+'14 40'!AV24+'Bph Time-Other'!AL24+'14 35'!AV24</f>
        <v>0</v>
      </c>
      <c r="AW24" s="710">
        <f t="shared" si="10"/>
        <v>0</v>
      </c>
      <c r="AX24" s="767">
        <f>'14 30'!AX24+'14 31'!AX24+'14 3N'!AX24+'14 3S'!AX24+'14 3Z'!AX24+'14 40'!AX24+'Bph Time-Other'!AN24+'14 35'!AX24</f>
        <v>0</v>
      </c>
      <c r="AY24" s="767">
        <f>'14 30'!AY24+'14 31'!AY24+'14 3N'!AY24+'14 3S'!AY24+'14 3Z'!AY24+'14 40'!AY24+'Bph Time-Other'!AO24+'14 35'!AY24</f>
        <v>0</v>
      </c>
      <c r="AZ24" s="710">
        <f t="shared" si="11"/>
        <v>0</v>
      </c>
      <c r="BA24" s="688">
        <f t="shared" si="24"/>
        <v>0</v>
      </c>
      <c r="BB24" s="701">
        <f t="shared" si="24"/>
        <v>0</v>
      </c>
      <c r="BC24" s="706">
        <f t="shared" si="25"/>
        <v>0</v>
      </c>
      <c r="BD24" s="717">
        <f t="shared" si="12"/>
        <v>0</v>
      </c>
      <c r="BE24" s="767">
        <f t="shared" si="13"/>
        <v>0</v>
      </c>
      <c r="BF24" s="716">
        <f t="shared" si="26"/>
        <v>0</v>
      </c>
      <c r="BG24" s="717">
        <f t="shared" si="27"/>
        <v>0</v>
      </c>
      <c r="BH24" s="767">
        <f t="shared" si="28"/>
        <v>0</v>
      </c>
      <c r="BI24" s="716">
        <f t="shared" si="29"/>
        <v>0</v>
      </c>
      <c r="BJ24" s="541"/>
      <c r="BK24" s="380"/>
      <c r="BL24" s="380"/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</row>
    <row r="25" spans="1:79" s="383" customFormat="1" ht="33" customHeight="1">
      <c r="A25" s="388">
        <f t="shared" si="30"/>
        <v>19</v>
      </c>
      <c r="B25" s="384">
        <v>51402</v>
      </c>
      <c r="C25" s="536" t="s">
        <v>15</v>
      </c>
      <c r="D25" s="698" t="s">
        <v>269</v>
      </c>
      <c r="E25" s="766">
        <f>'14 30'!E25+'14 31'!E25+'14 3N'!E25+'14 3S'!E25+'14 3Z'!E25+'14 40'!E25+'Bph Time-Other'!D25+'14 35'!E25</f>
        <v>0</v>
      </c>
      <c r="F25" s="767">
        <f>'14 30'!F25+'14 31'!F25+'14 3N'!F25+'14 3S'!F25+'14 3Z'!F25+'14 40'!F25+'Bph Time-Other'!E25+'14 35'!F25</f>
        <v>0</v>
      </c>
      <c r="G25" s="710">
        <f t="shared" si="14"/>
        <v>0</v>
      </c>
      <c r="H25" s="767">
        <f>'14 30'!H25+'14 31'!H25+'14 3N'!H25+'14 3S'!H25+'14 3Z'!H25+'14 40'!H25+'Bph Time-Other'!G25+'14 35'!H25</f>
        <v>0</v>
      </c>
      <c r="I25" s="767">
        <f>'14 30'!I25+'14 31'!I25+'14 3N'!I25+'14 3S'!I25+'14 3Z'!I25+'14 40'!I25+'Bph Time-Other'!H25+'14 35'!I25</f>
        <v>0</v>
      </c>
      <c r="J25" s="709">
        <f t="shared" si="0"/>
        <v>0</v>
      </c>
      <c r="K25" s="767">
        <f>'14 30'!K25+'14 31'!K25+'14 3N'!K25+'14 3S'!K25+'14 3Z'!K25+'14 40'!K25+'Bph Time-Other'!J25+'14 35'!K25</f>
        <v>0</v>
      </c>
      <c r="L25" s="767">
        <f>'14 30'!L25+'14 31'!L25+'14 3N'!L25+'14 3S'!L25+'14 3Z'!L25+'14 40'!L25+'Bph Time-Other'!K25+'14 35'!L25</f>
        <v>0</v>
      </c>
      <c r="M25" s="714">
        <f t="shared" si="1"/>
        <v>0</v>
      </c>
      <c r="N25" s="688">
        <f t="shared" si="15"/>
        <v>0</v>
      </c>
      <c r="O25" s="689">
        <f t="shared" si="15"/>
        <v>0</v>
      </c>
      <c r="P25" s="690">
        <f t="shared" si="16"/>
        <v>0</v>
      </c>
      <c r="Q25" s="766">
        <f>'14 30'!Q25+'14 31'!Q25+'14 3N'!Q25+'14 3S'!Q25+'14 3Z'!Q25+'14 40'!Q25+'Bph Time-Other'!M25+'14 35'!Q25</f>
        <v>0</v>
      </c>
      <c r="R25" s="767">
        <f>'14 30'!R25+'14 31'!R25+'14 3N'!R25+'14 3S'!R25+'14 3Z'!R25+'14 40'!R25+'Bph Time-Other'!N25+'14 35'!R25</f>
        <v>0</v>
      </c>
      <c r="S25" s="709">
        <f t="shared" si="2"/>
        <v>0</v>
      </c>
      <c r="T25" s="767">
        <f>'14 30'!T25+'14 31'!T25+'14 3N'!T25+'14 3S'!T25+'14 3Z'!T25+'14 40'!T25+'Bph Time-Other'!P25+'14 35'!T25</f>
        <v>0</v>
      </c>
      <c r="U25" s="767">
        <f>'14 30'!U25+'14 31'!U25+'14 3N'!U25+'14 3S'!U25+'14 3Z'!U25+'14 40'!U25+'Bph Time-Other'!Q25+'14 35'!U25</f>
        <v>0</v>
      </c>
      <c r="V25" s="709">
        <f t="shared" si="3"/>
        <v>0</v>
      </c>
      <c r="W25" s="767">
        <f>'14 30'!W25+'14 31'!W25+'14 3N'!W25+'14 3S'!W25+'14 3Z'!W25+'14 40'!W25+'Bph Time-Other'!S25+'14 35'!W25</f>
        <v>0</v>
      </c>
      <c r="X25" s="767">
        <f>'14 30'!X25+'14 31'!X25+'14 3N'!X25+'14 3S'!X25+'14 3Z'!X25+'14 40'!X25+'Bph Time-Other'!T25+'14 35'!X25</f>
        <v>0</v>
      </c>
      <c r="Y25" s="714">
        <f t="shared" si="4"/>
        <v>0</v>
      </c>
      <c r="Z25" s="688">
        <f t="shared" si="17"/>
        <v>0</v>
      </c>
      <c r="AA25" s="701">
        <f t="shared" si="17"/>
        <v>0</v>
      </c>
      <c r="AB25" s="690">
        <f t="shared" si="18"/>
        <v>0</v>
      </c>
      <c r="AC25" s="713">
        <f t="shared" si="19"/>
        <v>0</v>
      </c>
      <c r="AD25" s="712">
        <f t="shared" si="20"/>
        <v>0</v>
      </c>
      <c r="AE25" s="710">
        <f t="shared" si="21"/>
        <v>0</v>
      </c>
      <c r="AF25" s="767">
        <f>'14 30'!AF25+'14 31'!AF25+'14 3N'!AF25+'14 3S'!AF25+'14 3Z'!AF25+'14 40'!AF25+'Bph Time-Other'!Y25+'14 35'!AF25</f>
        <v>0</v>
      </c>
      <c r="AG25" s="767">
        <f>'14 30'!AG25+'14 31'!AG25+'14 3N'!AG25+'14 3S'!AG25+'14 3Z'!AG25+'14 40'!AG25+'Bph Time-Other'!Z25+'14 35'!AG25</f>
        <v>0</v>
      </c>
      <c r="AH25" s="710">
        <f t="shared" si="6"/>
        <v>0</v>
      </c>
      <c r="AI25" s="767">
        <f>'14 30'!AI25+'14 31'!AI25+'14 3N'!AI25+'14 3S'!AI25+'14 3Z'!AI25+'14 40'!AI25+'Bph Time-Other'!AB25+'14 35'!AI25</f>
        <v>0</v>
      </c>
      <c r="AJ25" s="767">
        <f>'14 30'!AJ25+'14 31'!AJ25+'14 3N'!AJ25+'14 3S'!AJ25+'14 3Z'!AJ25+'14 40'!AJ25+'Bph Time-Other'!AC25+'14 35'!AJ25</f>
        <v>0</v>
      </c>
      <c r="AK25" s="710">
        <f t="shared" si="7"/>
        <v>0</v>
      </c>
      <c r="AL25" s="767">
        <f>'14 30'!AL25+'14 31'!AL25+'14 3N'!AL25+'14 3S'!AL25+'14 3Z'!AL25+'14 40'!AL25+'Bph Time-Other'!AE25+'14 35'!AL25</f>
        <v>0</v>
      </c>
      <c r="AM25" s="767">
        <f>'14 30'!AM25+'14 31'!AM25+'14 3N'!AM25+'14 3S'!AM25+'14 3Z'!AM25+'14 40'!AM25+'Bph Time-Other'!AF25+'14 35'!AM25</f>
        <v>0</v>
      </c>
      <c r="AN25" s="709">
        <f t="shared" si="8"/>
        <v>0</v>
      </c>
      <c r="AO25" s="688">
        <f t="shared" si="22"/>
        <v>0</v>
      </c>
      <c r="AP25" s="689">
        <f t="shared" si="22"/>
        <v>0</v>
      </c>
      <c r="AQ25" s="690">
        <f t="shared" si="23"/>
        <v>0</v>
      </c>
      <c r="AR25" s="766">
        <f>'14 30'!AR25+'14 31'!AR25+'14 3N'!AR25+'14 3S'!AR25+'14 3Z'!AR25+'14 40'!AR25+'Bph Time-Other'!AH25+'14 35'!AR25</f>
        <v>0</v>
      </c>
      <c r="AS25" s="767">
        <f>'14 30'!AS25+'14 31'!AS25+'14 3N'!AS25+'14 3S'!AS25+'14 3Z'!AS25+'14 40'!AS25+'Bph Time-Other'!AI25+'14 35'!AS25</f>
        <v>0</v>
      </c>
      <c r="AT25" s="710">
        <f t="shared" si="9"/>
        <v>0</v>
      </c>
      <c r="AU25" s="767">
        <f>'14 30'!AU25+'14 31'!AU25+'14 3N'!AU25+'14 3S'!AU25+'14 3Z'!AU25+'14 40'!AU25+'Bph Time-Other'!AK25+'14 35'!AU25</f>
        <v>0</v>
      </c>
      <c r="AV25" s="767">
        <f>'14 30'!AV25+'14 31'!AV25+'14 3N'!AV25+'14 3S'!AV25+'14 3Z'!AV25+'14 40'!AV25+'Bph Time-Other'!AL25+'14 35'!AV25</f>
        <v>0</v>
      </c>
      <c r="AW25" s="710">
        <f t="shared" si="10"/>
        <v>0</v>
      </c>
      <c r="AX25" s="767">
        <f>'14 30'!AX25+'14 31'!AX25+'14 3N'!AX25+'14 3S'!AX25+'14 3Z'!AX25+'14 40'!AX25+'Bph Time-Other'!AN25+'14 35'!AX25</f>
        <v>0</v>
      </c>
      <c r="AY25" s="767">
        <f>'14 30'!AY25+'14 31'!AY25+'14 3N'!AY25+'14 3S'!AY25+'14 3Z'!AY25+'14 40'!AY25+'Bph Time-Other'!AO25+'14 35'!AY25</f>
        <v>0</v>
      </c>
      <c r="AZ25" s="710">
        <f t="shared" si="11"/>
        <v>0</v>
      </c>
      <c r="BA25" s="688">
        <f t="shared" si="24"/>
        <v>0</v>
      </c>
      <c r="BB25" s="701">
        <f t="shared" si="24"/>
        <v>0</v>
      </c>
      <c r="BC25" s="706">
        <f t="shared" si="25"/>
        <v>0</v>
      </c>
      <c r="BD25" s="717">
        <f t="shared" si="12"/>
        <v>0</v>
      </c>
      <c r="BE25" s="767">
        <f t="shared" si="13"/>
        <v>0</v>
      </c>
      <c r="BF25" s="716">
        <f t="shared" si="26"/>
        <v>0</v>
      </c>
      <c r="BG25" s="717">
        <f t="shared" si="27"/>
        <v>0</v>
      </c>
      <c r="BH25" s="767">
        <f t="shared" si="28"/>
        <v>0</v>
      </c>
      <c r="BI25" s="716">
        <f t="shared" si="29"/>
        <v>0</v>
      </c>
      <c r="BJ25" s="541"/>
      <c r="BK25" s="380"/>
      <c r="BL25" s="380"/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</row>
    <row r="26" spans="1:79" s="383" customFormat="1" ht="33" customHeight="1">
      <c r="A26" s="388">
        <f t="shared" si="30"/>
        <v>20</v>
      </c>
      <c r="B26" s="384">
        <v>51403</v>
      </c>
      <c r="C26" s="536" t="s">
        <v>16</v>
      </c>
      <c r="D26" s="698" t="s">
        <v>270</v>
      </c>
      <c r="E26" s="766">
        <f>'14 30'!E26+'14 31'!E26+'14 3N'!E26+'14 3S'!E26+'14 3Z'!E26+'14 40'!E26+'Bph Time-Other'!D26+'14 35'!E26</f>
        <v>0</v>
      </c>
      <c r="F26" s="767">
        <f>'14 30'!F26+'14 31'!F26+'14 3N'!F26+'14 3S'!F26+'14 3Z'!F26+'14 40'!F26+'Bph Time-Other'!E26+'14 35'!F26</f>
        <v>0</v>
      </c>
      <c r="G26" s="710">
        <f t="shared" si="14"/>
        <v>0</v>
      </c>
      <c r="H26" s="767">
        <f>'14 30'!H26+'14 31'!H26+'14 3N'!H26+'14 3S'!H26+'14 3Z'!H26+'14 40'!H26+'Bph Time-Other'!G26+'14 35'!H26</f>
        <v>0</v>
      </c>
      <c r="I26" s="767">
        <f>'14 30'!I26+'14 31'!I26+'14 3N'!I26+'14 3S'!I26+'14 3Z'!I26+'14 40'!I26+'Bph Time-Other'!H26+'14 35'!I26</f>
        <v>0</v>
      </c>
      <c r="J26" s="709">
        <f t="shared" si="0"/>
        <v>0</v>
      </c>
      <c r="K26" s="767">
        <f>'14 30'!K26+'14 31'!K26+'14 3N'!K26+'14 3S'!K26+'14 3Z'!K26+'14 40'!K26+'Bph Time-Other'!J26+'14 35'!K26</f>
        <v>0</v>
      </c>
      <c r="L26" s="767">
        <f>'14 30'!L26+'14 31'!L26+'14 3N'!L26+'14 3S'!L26+'14 3Z'!L26+'14 40'!L26+'Bph Time-Other'!K26+'14 35'!L26</f>
        <v>0</v>
      </c>
      <c r="M26" s="714">
        <f t="shared" si="1"/>
        <v>0</v>
      </c>
      <c r="N26" s="688">
        <f t="shared" si="15"/>
        <v>0</v>
      </c>
      <c r="O26" s="689">
        <f t="shared" si="15"/>
        <v>0</v>
      </c>
      <c r="P26" s="690">
        <f t="shared" si="16"/>
        <v>0</v>
      </c>
      <c r="Q26" s="766">
        <f>'14 30'!Q26+'14 31'!Q26+'14 3N'!Q26+'14 3S'!Q26+'14 3Z'!Q26+'14 40'!Q26+'Bph Time-Other'!M26+'14 35'!Q26</f>
        <v>0</v>
      </c>
      <c r="R26" s="767">
        <f>'14 30'!R26+'14 31'!R26+'14 3N'!R26+'14 3S'!R26+'14 3Z'!R26+'14 40'!R26+'Bph Time-Other'!N26+'14 35'!R26</f>
        <v>0</v>
      </c>
      <c r="S26" s="709">
        <f t="shared" si="2"/>
        <v>0</v>
      </c>
      <c r="T26" s="767">
        <f>'14 30'!T26+'14 31'!T26+'14 3N'!T26+'14 3S'!T26+'14 3Z'!T26+'14 40'!T26+'Bph Time-Other'!P26+'14 35'!T26</f>
        <v>0</v>
      </c>
      <c r="U26" s="767">
        <f>'14 30'!U26+'14 31'!U26+'14 3N'!U26+'14 3S'!U26+'14 3Z'!U26+'14 40'!U26+'Bph Time-Other'!Q26+'14 35'!U26</f>
        <v>0</v>
      </c>
      <c r="V26" s="709">
        <f t="shared" si="3"/>
        <v>0</v>
      </c>
      <c r="W26" s="767">
        <f>'14 30'!W26+'14 31'!W26+'14 3N'!W26+'14 3S'!W26+'14 3Z'!W26+'14 40'!W26+'Bph Time-Other'!S26+'14 35'!W26</f>
        <v>0</v>
      </c>
      <c r="X26" s="767">
        <f>'14 30'!X26+'14 31'!X26+'14 3N'!X26+'14 3S'!X26+'14 3Z'!X26+'14 40'!X26+'Bph Time-Other'!T26+'14 35'!X26</f>
        <v>0</v>
      </c>
      <c r="Y26" s="714">
        <f t="shared" si="4"/>
        <v>0</v>
      </c>
      <c r="Z26" s="688">
        <f t="shared" si="17"/>
        <v>0</v>
      </c>
      <c r="AA26" s="701">
        <f t="shared" si="17"/>
        <v>0</v>
      </c>
      <c r="AB26" s="690">
        <f t="shared" si="18"/>
        <v>0</v>
      </c>
      <c r="AC26" s="713">
        <f t="shared" si="19"/>
        <v>0</v>
      </c>
      <c r="AD26" s="712">
        <f t="shared" si="20"/>
        <v>0</v>
      </c>
      <c r="AE26" s="710">
        <f t="shared" si="21"/>
        <v>0</v>
      </c>
      <c r="AF26" s="767">
        <f>'14 30'!AF26+'14 31'!AF26+'14 3N'!AF26+'14 3S'!AF26+'14 3Z'!AF26+'14 40'!AF26+'Bph Time-Other'!Y26+'14 35'!AF26</f>
        <v>0</v>
      </c>
      <c r="AG26" s="767">
        <f>'14 30'!AG26+'14 31'!AG26+'14 3N'!AG26+'14 3S'!AG26+'14 3Z'!AG26+'14 40'!AG26+'Bph Time-Other'!Z26+'14 35'!AG26</f>
        <v>0</v>
      </c>
      <c r="AH26" s="710">
        <f t="shared" si="6"/>
        <v>0</v>
      </c>
      <c r="AI26" s="767">
        <f>'14 30'!AI26+'14 31'!AI26+'14 3N'!AI26+'14 3S'!AI26+'14 3Z'!AI26+'14 40'!AI26+'Bph Time-Other'!AB26+'14 35'!AI26</f>
        <v>0</v>
      </c>
      <c r="AJ26" s="767">
        <f>'14 30'!AJ26+'14 31'!AJ26+'14 3N'!AJ26+'14 3S'!AJ26+'14 3Z'!AJ26+'14 40'!AJ26+'Bph Time-Other'!AC26+'14 35'!AJ26</f>
        <v>0</v>
      </c>
      <c r="AK26" s="710">
        <f t="shared" si="7"/>
        <v>0</v>
      </c>
      <c r="AL26" s="767">
        <f>'14 30'!AL26+'14 31'!AL26+'14 3N'!AL26+'14 3S'!AL26+'14 3Z'!AL26+'14 40'!AL26+'Bph Time-Other'!AE26+'14 35'!AL26</f>
        <v>0</v>
      </c>
      <c r="AM26" s="767">
        <f>'14 30'!AM26+'14 31'!AM26+'14 3N'!AM26+'14 3S'!AM26+'14 3Z'!AM26+'14 40'!AM26+'Bph Time-Other'!AF26+'14 35'!AM26</f>
        <v>0</v>
      </c>
      <c r="AN26" s="709">
        <f t="shared" si="8"/>
        <v>0</v>
      </c>
      <c r="AO26" s="688">
        <f t="shared" si="22"/>
        <v>0</v>
      </c>
      <c r="AP26" s="689">
        <f t="shared" si="22"/>
        <v>0</v>
      </c>
      <c r="AQ26" s="690">
        <f t="shared" si="23"/>
        <v>0</v>
      </c>
      <c r="AR26" s="766">
        <f>'14 30'!AR26+'14 31'!AR26+'14 3N'!AR26+'14 3S'!AR26+'14 3Z'!AR26+'14 40'!AR26+'Bph Time-Other'!AH26+'14 35'!AR26</f>
        <v>0</v>
      </c>
      <c r="AS26" s="767">
        <f>'14 30'!AS26+'14 31'!AS26+'14 3N'!AS26+'14 3S'!AS26+'14 3Z'!AS26+'14 40'!AS26+'Bph Time-Other'!AI26+'14 35'!AS26</f>
        <v>0</v>
      </c>
      <c r="AT26" s="710">
        <f t="shared" si="9"/>
        <v>0</v>
      </c>
      <c r="AU26" s="767">
        <f>'14 30'!AU26+'14 31'!AU26+'14 3N'!AU26+'14 3S'!AU26+'14 3Z'!AU26+'14 40'!AU26+'Bph Time-Other'!AK26+'14 35'!AU26</f>
        <v>0</v>
      </c>
      <c r="AV26" s="767">
        <f>'14 30'!AV26+'14 31'!AV26+'14 3N'!AV26+'14 3S'!AV26+'14 3Z'!AV26+'14 40'!AV26+'Bph Time-Other'!AL26+'14 35'!AV26</f>
        <v>0</v>
      </c>
      <c r="AW26" s="710">
        <f t="shared" si="10"/>
        <v>0</v>
      </c>
      <c r="AX26" s="767">
        <f>'14 30'!AX26+'14 31'!AX26+'14 3N'!AX26+'14 3S'!AX26+'14 3Z'!AX26+'14 40'!AX26+'Bph Time-Other'!AN26+'14 35'!AX26</f>
        <v>0</v>
      </c>
      <c r="AY26" s="767">
        <f>'14 30'!AY26+'14 31'!AY26+'14 3N'!AY26+'14 3S'!AY26+'14 3Z'!AY26+'14 40'!AY26+'Bph Time-Other'!AO26+'14 35'!AY26</f>
        <v>0</v>
      </c>
      <c r="AZ26" s="710">
        <f t="shared" si="11"/>
        <v>0</v>
      </c>
      <c r="BA26" s="688">
        <f t="shared" si="24"/>
        <v>0</v>
      </c>
      <c r="BB26" s="701">
        <f t="shared" si="24"/>
        <v>0</v>
      </c>
      <c r="BC26" s="706">
        <f t="shared" si="25"/>
        <v>0</v>
      </c>
      <c r="BD26" s="717">
        <f t="shared" si="12"/>
        <v>0</v>
      </c>
      <c r="BE26" s="767">
        <f t="shared" si="13"/>
        <v>0</v>
      </c>
      <c r="BF26" s="716">
        <f t="shared" si="26"/>
        <v>0</v>
      </c>
      <c r="BG26" s="717">
        <f t="shared" si="27"/>
        <v>0</v>
      </c>
      <c r="BH26" s="767">
        <f t="shared" si="28"/>
        <v>0</v>
      </c>
      <c r="BI26" s="716">
        <f t="shared" si="29"/>
        <v>0</v>
      </c>
      <c r="BJ26" s="541"/>
      <c r="BK26" s="380"/>
      <c r="BL26" s="380"/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</row>
    <row r="27" spans="1:79" s="383" customFormat="1" ht="33" customHeight="1">
      <c r="A27" s="388">
        <f t="shared" si="30"/>
        <v>21</v>
      </c>
      <c r="B27" s="384">
        <v>51404</v>
      </c>
      <c r="C27" s="536" t="s">
        <v>17</v>
      </c>
      <c r="D27" s="698" t="s">
        <v>271</v>
      </c>
      <c r="E27" s="766">
        <f>'14 30'!E27+'14 31'!E27+'14 3N'!E27+'14 3S'!E27+'14 3Z'!E27+'14 40'!E27+'Bph Time-Other'!D27+'14 35'!E27</f>
        <v>0</v>
      </c>
      <c r="F27" s="767">
        <f>'14 30'!F27+'14 31'!F27+'14 3N'!F27+'14 3S'!F27+'14 3Z'!F27+'14 40'!F27+'Bph Time-Other'!E27+'14 35'!F27</f>
        <v>0</v>
      </c>
      <c r="G27" s="710">
        <f t="shared" si="14"/>
        <v>0</v>
      </c>
      <c r="H27" s="767">
        <f>'14 30'!H27+'14 31'!H27+'14 3N'!H27+'14 3S'!H27+'14 3Z'!H27+'14 40'!H27+'Bph Time-Other'!G27+'14 35'!H27</f>
        <v>0</v>
      </c>
      <c r="I27" s="767">
        <f>'14 30'!I27+'14 31'!I27+'14 3N'!I27+'14 3S'!I27+'14 3Z'!I27+'14 40'!I27+'Bph Time-Other'!H27+'14 35'!I27</f>
        <v>0</v>
      </c>
      <c r="J27" s="709">
        <f t="shared" si="0"/>
        <v>0</v>
      </c>
      <c r="K27" s="767">
        <f>'14 30'!K27+'14 31'!K27+'14 3N'!K27+'14 3S'!K27+'14 3Z'!K27+'14 40'!K27+'Bph Time-Other'!J27+'14 35'!K27</f>
        <v>0</v>
      </c>
      <c r="L27" s="767">
        <f>'14 30'!L27+'14 31'!L27+'14 3N'!L27+'14 3S'!L27+'14 3Z'!L27+'14 40'!L27+'Bph Time-Other'!K27+'14 35'!L27</f>
        <v>0</v>
      </c>
      <c r="M27" s="714">
        <f t="shared" si="1"/>
        <v>0</v>
      </c>
      <c r="N27" s="688">
        <f t="shared" si="15"/>
        <v>0</v>
      </c>
      <c r="O27" s="689">
        <f t="shared" si="15"/>
        <v>0</v>
      </c>
      <c r="P27" s="690">
        <f t="shared" si="16"/>
        <v>0</v>
      </c>
      <c r="Q27" s="766">
        <f>'14 30'!Q27+'14 31'!Q27+'14 3N'!Q27+'14 3S'!Q27+'14 3Z'!Q27+'14 40'!Q27+'Bph Time-Other'!M27+'14 35'!Q27</f>
        <v>0</v>
      </c>
      <c r="R27" s="767">
        <f>'14 30'!R27+'14 31'!R27+'14 3N'!R27+'14 3S'!R27+'14 3Z'!R27+'14 40'!R27+'Bph Time-Other'!N27+'14 35'!R27</f>
        <v>0</v>
      </c>
      <c r="S27" s="709">
        <f t="shared" si="2"/>
        <v>0</v>
      </c>
      <c r="T27" s="767">
        <f>'14 30'!T27+'14 31'!T27+'14 3N'!T27+'14 3S'!T27+'14 3Z'!T27+'14 40'!T27+'Bph Time-Other'!P27+'14 35'!T27</f>
        <v>0</v>
      </c>
      <c r="U27" s="767">
        <f>'14 30'!U27+'14 31'!U27+'14 3N'!U27+'14 3S'!U27+'14 3Z'!U27+'14 40'!U27+'Bph Time-Other'!Q27+'14 35'!U27</f>
        <v>0</v>
      </c>
      <c r="V27" s="709">
        <f t="shared" si="3"/>
        <v>0</v>
      </c>
      <c r="W27" s="767">
        <f>'14 30'!W27+'14 31'!W27+'14 3N'!W27+'14 3S'!W27+'14 3Z'!W27+'14 40'!W27+'Bph Time-Other'!S27+'14 35'!W27</f>
        <v>0</v>
      </c>
      <c r="X27" s="767">
        <f>'14 30'!X27+'14 31'!X27+'14 3N'!X27+'14 3S'!X27+'14 3Z'!X27+'14 40'!X27+'Bph Time-Other'!T27+'14 35'!X27</f>
        <v>0</v>
      </c>
      <c r="Y27" s="714">
        <f t="shared" si="4"/>
        <v>0</v>
      </c>
      <c r="Z27" s="688">
        <f t="shared" si="17"/>
        <v>0</v>
      </c>
      <c r="AA27" s="701">
        <f t="shared" si="17"/>
        <v>0</v>
      </c>
      <c r="AB27" s="690">
        <f t="shared" si="18"/>
        <v>0</v>
      </c>
      <c r="AC27" s="713">
        <f t="shared" si="19"/>
        <v>0</v>
      </c>
      <c r="AD27" s="712">
        <f t="shared" si="20"/>
        <v>0</v>
      </c>
      <c r="AE27" s="710">
        <f t="shared" si="21"/>
        <v>0</v>
      </c>
      <c r="AF27" s="767">
        <f>'14 30'!AF27+'14 31'!AF27+'14 3N'!AF27+'14 3S'!AF27+'14 3Z'!AF27+'14 40'!AF27+'Bph Time-Other'!Y27+'14 35'!AF27</f>
        <v>0</v>
      </c>
      <c r="AG27" s="767">
        <f>'14 30'!AG27+'14 31'!AG27+'14 3N'!AG27+'14 3S'!AG27+'14 3Z'!AG27+'14 40'!AG27+'Bph Time-Other'!Z27+'14 35'!AG27</f>
        <v>0</v>
      </c>
      <c r="AH27" s="710">
        <f t="shared" si="6"/>
        <v>0</v>
      </c>
      <c r="AI27" s="767">
        <f>'14 30'!AI27+'14 31'!AI27+'14 3N'!AI27+'14 3S'!AI27+'14 3Z'!AI27+'14 40'!AI27+'Bph Time-Other'!AB27+'14 35'!AI27</f>
        <v>0</v>
      </c>
      <c r="AJ27" s="767">
        <f>'14 30'!AJ27+'14 31'!AJ27+'14 3N'!AJ27+'14 3S'!AJ27+'14 3Z'!AJ27+'14 40'!AJ27+'Bph Time-Other'!AC27+'14 35'!AJ27</f>
        <v>0</v>
      </c>
      <c r="AK27" s="710">
        <f t="shared" si="7"/>
        <v>0</v>
      </c>
      <c r="AL27" s="767">
        <f>'14 30'!AL27+'14 31'!AL27+'14 3N'!AL27+'14 3S'!AL27+'14 3Z'!AL27+'14 40'!AL27+'Bph Time-Other'!AE27+'14 35'!AL27</f>
        <v>0</v>
      </c>
      <c r="AM27" s="767">
        <f>'14 30'!AM27+'14 31'!AM27+'14 3N'!AM27+'14 3S'!AM27+'14 3Z'!AM27+'14 40'!AM27+'Bph Time-Other'!AF27+'14 35'!AM27</f>
        <v>0</v>
      </c>
      <c r="AN27" s="709">
        <f t="shared" si="8"/>
        <v>0</v>
      </c>
      <c r="AO27" s="688">
        <f t="shared" si="22"/>
        <v>0</v>
      </c>
      <c r="AP27" s="689">
        <f t="shared" si="22"/>
        <v>0</v>
      </c>
      <c r="AQ27" s="690">
        <f t="shared" si="23"/>
        <v>0</v>
      </c>
      <c r="AR27" s="766">
        <f>'14 30'!AR27+'14 31'!AR27+'14 3N'!AR27+'14 3S'!AR27+'14 3Z'!AR27+'14 40'!AR27+'Bph Time-Other'!AH27+'14 35'!AR27</f>
        <v>0</v>
      </c>
      <c r="AS27" s="767">
        <f>'14 30'!AS27+'14 31'!AS27+'14 3N'!AS27+'14 3S'!AS27+'14 3Z'!AS27+'14 40'!AS27+'Bph Time-Other'!AI27+'14 35'!AS27</f>
        <v>0</v>
      </c>
      <c r="AT27" s="710">
        <f t="shared" si="9"/>
        <v>0</v>
      </c>
      <c r="AU27" s="767">
        <f>'14 30'!AU27+'14 31'!AU27+'14 3N'!AU27+'14 3S'!AU27+'14 3Z'!AU27+'14 40'!AU27+'Bph Time-Other'!AK27+'14 35'!AU27</f>
        <v>0</v>
      </c>
      <c r="AV27" s="767">
        <f>'14 30'!AV27+'14 31'!AV27+'14 3N'!AV27+'14 3S'!AV27+'14 3Z'!AV27+'14 40'!AV27+'Bph Time-Other'!AL27+'14 35'!AV27</f>
        <v>0</v>
      </c>
      <c r="AW27" s="710">
        <f t="shared" si="10"/>
        <v>0</v>
      </c>
      <c r="AX27" s="767">
        <f>'14 30'!AX27+'14 31'!AX27+'14 3N'!AX27+'14 3S'!AX27+'14 3Z'!AX27+'14 40'!AX27+'Bph Time-Other'!AN27+'14 35'!AX27</f>
        <v>0</v>
      </c>
      <c r="AY27" s="767">
        <f>'14 30'!AY27+'14 31'!AY27+'14 3N'!AY27+'14 3S'!AY27+'14 3Z'!AY27+'14 40'!AY27+'Bph Time-Other'!AO27+'14 35'!AY27</f>
        <v>0</v>
      </c>
      <c r="AZ27" s="710">
        <f t="shared" si="11"/>
        <v>0</v>
      </c>
      <c r="BA27" s="688">
        <f t="shared" si="24"/>
        <v>0</v>
      </c>
      <c r="BB27" s="701">
        <f t="shared" si="24"/>
        <v>0</v>
      </c>
      <c r="BC27" s="706">
        <f t="shared" si="25"/>
        <v>0</v>
      </c>
      <c r="BD27" s="717">
        <f t="shared" si="12"/>
        <v>0</v>
      </c>
      <c r="BE27" s="767">
        <f t="shared" si="13"/>
        <v>0</v>
      </c>
      <c r="BF27" s="716">
        <f t="shared" si="26"/>
        <v>0</v>
      </c>
      <c r="BG27" s="717">
        <f t="shared" si="27"/>
        <v>0</v>
      </c>
      <c r="BH27" s="767">
        <f t="shared" si="28"/>
        <v>0</v>
      </c>
      <c r="BI27" s="716">
        <f t="shared" si="29"/>
        <v>0</v>
      </c>
      <c r="BJ27" s="541"/>
      <c r="BK27" s="380"/>
      <c r="BL27" s="380"/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</row>
    <row r="28" spans="1:79" s="383" customFormat="1" ht="33" customHeight="1">
      <c r="A28" s="388">
        <f t="shared" si="30"/>
        <v>22</v>
      </c>
      <c r="B28" s="384">
        <v>51405</v>
      </c>
      <c r="C28" s="536" t="s">
        <v>18</v>
      </c>
      <c r="D28" s="698" t="s">
        <v>272</v>
      </c>
      <c r="E28" s="766">
        <f>'14 30'!E28+'14 31'!E28+'14 3N'!E28+'14 3S'!E28+'14 3Z'!E28+'14 40'!E28+'Bph Time-Other'!D28+'14 35'!E28</f>
        <v>150000</v>
      </c>
      <c r="F28" s="767">
        <f>'14 30'!F28+'14 31'!F28+'14 3N'!F28+'14 3S'!F28+'14 3Z'!F28+'14 40'!F28+'Bph Time-Other'!E28+'14 35'!F28</f>
        <v>125000</v>
      </c>
      <c r="G28" s="710">
        <f t="shared" si="14"/>
        <v>25000</v>
      </c>
      <c r="H28" s="767">
        <f>'14 30'!H28+'14 31'!H28+'14 3N'!H28+'14 3S'!H28+'14 3Z'!H28+'14 40'!H28+'Bph Time-Other'!G28+'14 35'!H28</f>
        <v>150000</v>
      </c>
      <c r="I28" s="767">
        <f>'14 30'!I28+'14 31'!I28+'14 3N'!I28+'14 3S'!I28+'14 3Z'!I28+'14 40'!I28+'Bph Time-Other'!H28+'14 35'!I28</f>
        <v>150000</v>
      </c>
      <c r="J28" s="709">
        <f t="shared" si="0"/>
        <v>0</v>
      </c>
      <c r="K28" s="767">
        <f>'14 30'!K28+'14 31'!K28+'14 3N'!K28+'14 3S'!K28+'14 3Z'!K28+'14 40'!K28+'Bph Time-Other'!J28+'14 35'!K28</f>
        <v>150000</v>
      </c>
      <c r="L28" s="767">
        <f>'14 30'!L28+'14 31'!L28+'14 3N'!L28+'14 3S'!L28+'14 3Z'!L28+'14 40'!L28+'Bph Time-Other'!K28+'14 35'!L28</f>
        <v>150000</v>
      </c>
      <c r="M28" s="714">
        <f t="shared" si="1"/>
        <v>0</v>
      </c>
      <c r="N28" s="688">
        <f t="shared" si="15"/>
        <v>450000</v>
      </c>
      <c r="O28" s="689">
        <f t="shared" si="15"/>
        <v>425000</v>
      </c>
      <c r="P28" s="690">
        <f t="shared" si="16"/>
        <v>25000</v>
      </c>
      <c r="Q28" s="766">
        <f>'14 30'!Q28+'14 31'!Q28+'14 3N'!Q28+'14 3S'!Q28+'14 3Z'!Q28+'14 40'!Q28+'Bph Time-Other'!M28+'14 35'!Q28</f>
        <v>150000</v>
      </c>
      <c r="R28" s="767">
        <f>'14 30'!R28+'14 31'!R28+'14 3N'!R28+'14 3S'!R28+'14 3Z'!R28+'14 40'!R28+'Bph Time-Other'!N28+'14 35'!R28</f>
        <v>150000</v>
      </c>
      <c r="S28" s="709">
        <f t="shared" si="2"/>
        <v>0</v>
      </c>
      <c r="T28" s="767">
        <f>'14 30'!T28+'14 31'!T28+'14 3N'!T28+'14 3S'!T28+'14 3Z'!T28+'14 40'!T28+'Bph Time-Other'!P28+'14 35'!T28</f>
        <v>150000</v>
      </c>
      <c r="U28" s="767">
        <f>'14 30'!U28+'14 31'!U28+'14 3N'!U28+'14 3S'!U28+'14 3Z'!U28+'14 40'!U28+'Bph Time-Other'!Q28+'14 35'!U28</f>
        <v>0</v>
      </c>
      <c r="V28" s="709">
        <f t="shared" si="3"/>
        <v>150000</v>
      </c>
      <c r="W28" s="767">
        <f>'14 30'!W28+'14 31'!W28+'14 3N'!W28+'14 3S'!W28+'14 3Z'!W28+'14 40'!W28+'Bph Time-Other'!S28+'14 35'!W28</f>
        <v>150000</v>
      </c>
      <c r="X28" s="767">
        <f>'14 30'!X28+'14 31'!X28+'14 3N'!X28+'14 3S'!X28+'14 3Z'!X28+'14 40'!X28+'Bph Time-Other'!T28+'14 35'!X28</f>
        <v>0</v>
      </c>
      <c r="Y28" s="714">
        <f t="shared" si="4"/>
        <v>150000</v>
      </c>
      <c r="Z28" s="688">
        <f t="shared" si="17"/>
        <v>450000</v>
      </c>
      <c r="AA28" s="701">
        <f t="shared" si="17"/>
        <v>150000</v>
      </c>
      <c r="AB28" s="690">
        <f t="shared" si="18"/>
        <v>300000</v>
      </c>
      <c r="AC28" s="713">
        <f t="shared" si="19"/>
        <v>900000</v>
      </c>
      <c r="AD28" s="712">
        <f t="shared" si="20"/>
        <v>575000</v>
      </c>
      <c r="AE28" s="710">
        <f t="shared" si="21"/>
        <v>325000</v>
      </c>
      <c r="AF28" s="767">
        <f>'14 30'!AF28+'14 31'!AF28+'14 3N'!AF28+'14 3S'!AF28+'14 3Z'!AF28+'14 40'!AF28+'Bph Time-Other'!Y28+'14 35'!AF28</f>
        <v>150000</v>
      </c>
      <c r="AG28" s="767">
        <f>'14 30'!AG28+'14 31'!AG28+'14 3N'!AG28+'14 3S'!AG28+'14 3Z'!AG28+'14 40'!AG28+'Bph Time-Other'!Z28+'14 35'!AG28</f>
        <v>0</v>
      </c>
      <c r="AH28" s="710">
        <f t="shared" si="6"/>
        <v>150000</v>
      </c>
      <c r="AI28" s="767">
        <f>'14 30'!AI28+'14 31'!AI28+'14 3N'!AI28+'14 3S'!AI28+'14 3Z'!AI28+'14 40'!AI28+'Bph Time-Other'!AB28+'14 35'!AI28</f>
        <v>150000</v>
      </c>
      <c r="AJ28" s="767">
        <f>'14 30'!AJ28+'14 31'!AJ28+'14 3N'!AJ28+'14 3S'!AJ28+'14 3Z'!AJ28+'14 40'!AJ28+'Bph Time-Other'!AC28+'14 35'!AJ28</f>
        <v>0</v>
      </c>
      <c r="AK28" s="710">
        <f t="shared" si="7"/>
        <v>150000</v>
      </c>
      <c r="AL28" s="767">
        <f>'14 30'!AL28+'14 31'!AL28+'14 3N'!AL28+'14 3S'!AL28+'14 3Z'!AL28+'14 40'!AL28+'Bph Time-Other'!AE28+'14 35'!AL28</f>
        <v>150000</v>
      </c>
      <c r="AM28" s="767">
        <f>'14 30'!AM28+'14 31'!AM28+'14 3N'!AM28+'14 3S'!AM28+'14 3Z'!AM28+'14 40'!AM28+'Bph Time-Other'!AF28+'14 35'!AM28</f>
        <v>0</v>
      </c>
      <c r="AN28" s="709">
        <f t="shared" si="8"/>
        <v>150000</v>
      </c>
      <c r="AO28" s="688">
        <f t="shared" si="22"/>
        <v>450000</v>
      </c>
      <c r="AP28" s="689">
        <f t="shared" si="22"/>
        <v>0</v>
      </c>
      <c r="AQ28" s="690">
        <f t="shared" si="23"/>
        <v>450000</v>
      </c>
      <c r="AR28" s="766">
        <f>'14 30'!AR28+'14 31'!AR28+'14 3N'!AR28+'14 3S'!AR28+'14 3Z'!AR28+'14 40'!AR28+'Bph Time-Other'!AH28+'14 35'!AR28</f>
        <v>150000</v>
      </c>
      <c r="AS28" s="767">
        <f>'14 30'!AS28+'14 31'!AS28+'14 3N'!AS28+'14 3S'!AS28+'14 3Z'!AS28+'14 40'!AS28+'Bph Time-Other'!AI28+'14 35'!AS28</f>
        <v>0</v>
      </c>
      <c r="AT28" s="710">
        <f t="shared" si="9"/>
        <v>150000</v>
      </c>
      <c r="AU28" s="767">
        <f>'14 30'!AU28+'14 31'!AU28+'14 3N'!AU28+'14 3S'!AU28+'14 3Z'!AU28+'14 40'!AU28+'Bph Time-Other'!AK28+'14 35'!AU28</f>
        <v>150000</v>
      </c>
      <c r="AV28" s="767">
        <f>'14 30'!AV28+'14 31'!AV28+'14 3N'!AV28+'14 3S'!AV28+'14 3Z'!AV28+'14 40'!AV28+'Bph Time-Other'!AL28+'14 35'!AV28</f>
        <v>0</v>
      </c>
      <c r="AW28" s="710">
        <f t="shared" si="10"/>
        <v>150000</v>
      </c>
      <c r="AX28" s="767">
        <f>'14 30'!AX28+'14 31'!AX28+'14 3N'!AX28+'14 3S'!AX28+'14 3Z'!AX28+'14 40'!AX28+'Bph Time-Other'!AN28+'14 35'!AX28</f>
        <v>150000</v>
      </c>
      <c r="AY28" s="767">
        <f>'14 30'!AY28+'14 31'!AY28+'14 3N'!AY28+'14 3S'!AY28+'14 3Z'!AY28+'14 40'!AY28+'Bph Time-Other'!AO28+'14 35'!AY28</f>
        <v>0</v>
      </c>
      <c r="AZ28" s="710">
        <f t="shared" si="11"/>
        <v>150000</v>
      </c>
      <c r="BA28" s="688">
        <f t="shared" si="24"/>
        <v>450000</v>
      </c>
      <c r="BB28" s="701">
        <f t="shared" si="24"/>
        <v>0</v>
      </c>
      <c r="BC28" s="706">
        <f t="shared" si="25"/>
        <v>450000</v>
      </c>
      <c r="BD28" s="717">
        <f t="shared" si="12"/>
        <v>900000</v>
      </c>
      <c r="BE28" s="767">
        <f t="shared" si="13"/>
        <v>0</v>
      </c>
      <c r="BF28" s="716">
        <f t="shared" si="26"/>
        <v>900000</v>
      </c>
      <c r="BG28" s="717">
        <f t="shared" si="27"/>
        <v>1800000</v>
      </c>
      <c r="BH28" s="767">
        <f t="shared" si="28"/>
        <v>575000</v>
      </c>
      <c r="BI28" s="716">
        <f t="shared" si="29"/>
        <v>1225000</v>
      </c>
      <c r="BJ28" s="541"/>
      <c r="BK28" s="380"/>
      <c r="BL28" s="380"/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</row>
    <row r="29" spans="1:79" s="383" customFormat="1" ht="33" customHeight="1">
      <c r="A29" s="388">
        <f t="shared" si="30"/>
        <v>23</v>
      </c>
      <c r="B29" s="384">
        <v>51406</v>
      </c>
      <c r="C29" s="536" t="s">
        <v>19</v>
      </c>
      <c r="D29" s="698" t="s">
        <v>273</v>
      </c>
      <c r="E29" s="766">
        <f>'14 30'!E29+'14 31'!E29+'14 3N'!E29+'14 3S'!E29+'14 3Z'!E29+'14 40'!E29+'Bph Time-Other'!D29+'14 35'!E29</f>
        <v>0</v>
      </c>
      <c r="F29" s="767">
        <f>'14 30'!F29+'14 31'!F29+'14 3N'!F29+'14 3S'!F29+'14 3Z'!F29+'14 40'!F29+'Bph Time-Other'!E29+'14 35'!F29</f>
        <v>0</v>
      </c>
      <c r="G29" s="710">
        <f t="shared" si="14"/>
        <v>0</v>
      </c>
      <c r="H29" s="767">
        <f>'14 30'!H29+'14 31'!H29+'14 3N'!H29+'14 3S'!H29+'14 3Z'!H29+'14 40'!H29+'Bph Time-Other'!G29+'14 35'!H29</f>
        <v>0</v>
      </c>
      <c r="I29" s="767">
        <f>'14 30'!I29+'14 31'!I29+'14 3N'!I29+'14 3S'!I29+'14 3Z'!I29+'14 40'!I29+'Bph Time-Other'!H29+'14 35'!I29</f>
        <v>0</v>
      </c>
      <c r="J29" s="709">
        <f t="shared" si="0"/>
        <v>0</v>
      </c>
      <c r="K29" s="767">
        <f>'14 30'!K29+'14 31'!K29+'14 3N'!K29+'14 3S'!K29+'14 3Z'!K29+'14 40'!K29+'Bph Time-Other'!J29+'14 35'!K29</f>
        <v>0</v>
      </c>
      <c r="L29" s="767">
        <f>'14 30'!L29+'14 31'!L29+'14 3N'!L29+'14 3S'!L29+'14 3Z'!L29+'14 40'!L29+'Bph Time-Other'!K29+'14 35'!L29</f>
        <v>0</v>
      </c>
      <c r="M29" s="714">
        <f t="shared" si="1"/>
        <v>0</v>
      </c>
      <c r="N29" s="688">
        <f t="shared" si="15"/>
        <v>0</v>
      </c>
      <c r="O29" s="689">
        <f t="shared" si="15"/>
        <v>0</v>
      </c>
      <c r="P29" s="690">
        <f t="shared" si="16"/>
        <v>0</v>
      </c>
      <c r="Q29" s="766">
        <f>'14 30'!Q29+'14 31'!Q29+'14 3N'!Q29+'14 3S'!Q29+'14 3Z'!Q29+'14 40'!Q29+'Bph Time-Other'!M29+'14 35'!Q29</f>
        <v>0</v>
      </c>
      <c r="R29" s="767">
        <f>'14 30'!R29+'14 31'!R29+'14 3N'!R29+'14 3S'!R29+'14 3Z'!R29+'14 40'!R29+'Bph Time-Other'!N29+'14 35'!R29</f>
        <v>0</v>
      </c>
      <c r="S29" s="709">
        <f t="shared" si="2"/>
        <v>0</v>
      </c>
      <c r="T29" s="767">
        <f>'14 30'!T29+'14 31'!T29+'14 3N'!T29+'14 3S'!T29+'14 3Z'!T29+'14 40'!T29+'Bph Time-Other'!P29+'14 35'!T29</f>
        <v>0</v>
      </c>
      <c r="U29" s="767">
        <f>'14 30'!U29+'14 31'!U29+'14 3N'!U29+'14 3S'!U29+'14 3Z'!U29+'14 40'!U29+'Bph Time-Other'!Q29+'14 35'!U29</f>
        <v>0</v>
      </c>
      <c r="V29" s="709">
        <f t="shared" si="3"/>
        <v>0</v>
      </c>
      <c r="W29" s="767">
        <f>'14 30'!W29+'14 31'!W29+'14 3N'!W29+'14 3S'!W29+'14 3Z'!W29+'14 40'!W29+'Bph Time-Other'!S29+'14 35'!W29</f>
        <v>0</v>
      </c>
      <c r="X29" s="767">
        <f>'14 30'!X29+'14 31'!X29+'14 3N'!X29+'14 3S'!X29+'14 3Z'!X29+'14 40'!X29+'Bph Time-Other'!T29+'14 35'!X29</f>
        <v>0</v>
      </c>
      <c r="Y29" s="714">
        <f t="shared" si="4"/>
        <v>0</v>
      </c>
      <c r="Z29" s="688">
        <f t="shared" si="17"/>
        <v>0</v>
      </c>
      <c r="AA29" s="701">
        <f t="shared" si="17"/>
        <v>0</v>
      </c>
      <c r="AB29" s="690">
        <f t="shared" si="18"/>
        <v>0</v>
      </c>
      <c r="AC29" s="713">
        <f t="shared" si="19"/>
        <v>0</v>
      </c>
      <c r="AD29" s="712">
        <f t="shared" si="20"/>
        <v>0</v>
      </c>
      <c r="AE29" s="710">
        <f t="shared" si="21"/>
        <v>0</v>
      </c>
      <c r="AF29" s="767">
        <f>'14 30'!AF29+'14 31'!AF29+'14 3N'!AF29+'14 3S'!AF29+'14 3Z'!AF29+'14 40'!AF29+'Bph Time-Other'!Y29+'14 35'!AF29</f>
        <v>0</v>
      </c>
      <c r="AG29" s="767">
        <f>'14 30'!AG29+'14 31'!AG29+'14 3N'!AG29+'14 3S'!AG29+'14 3Z'!AG29+'14 40'!AG29+'Bph Time-Other'!Z29+'14 35'!AG29</f>
        <v>0</v>
      </c>
      <c r="AH29" s="710">
        <f t="shared" si="6"/>
        <v>0</v>
      </c>
      <c r="AI29" s="767">
        <f>'14 30'!AI29+'14 31'!AI29+'14 3N'!AI29+'14 3S'!AI29+'14 3Z'!AI29+'14 40'!AI29+'Bph Time-Other'!AB29+'14 35'!AI29</f>
        <v>0</v>
      </c>
      <c r="AJ29" s="767">
        <f>'14 30'!AJ29+'14 31'!AJ29+'14 3N'!AJ29+'14 3S'!AJ29+'14 3Z'!AJ29+'14 40'!AJ29+'Bph Time-Other'!AC29+'14 35'!AJ29</f>
        <v>0</v>
      </c>
      <c r="AK29" s="710">
        <f t="shared" si="7"/>
        <v>0</v>
      </c>
      <c r="AL29" s="767">
        <f>'14 30'!AL29+'14 31'!AL29+'14 3N'!AL29+'14 3S'!AL29+'14 3Z'!AL29+'14 40'!AL29+'Bph Time-Other'!AE29+'14 35'!AL29</f>
        <v>0</v>
      </c>
      <c r="AM29" s="767">
        <f>'14 30'!AM29+'14 31'!AM29+'14 3N'!AM29+'14 3S'!AM29+'14 3Z'!AM29+'14 40'!AM29+'Bph Time-Other'!AF29+'14 35'!AM29</f>
        <v>0</v>
      </c>
      <c r="AN29" s="709">
        <f t="shared" si="8"/>
        <v>0</v>
      </c>
      <c r="AO29" s="688">
        <f t="shared" si="22"/>
        <v>0</v>
      </c>
      <c r="AP29" s="689">
        <f t="shared" si="22"/>
        <v>0</v>
      </c>
      <c r="AQ29" s="690">
        <f t="shared" si="23"/>
        <v>0</v>
      </c>
      <c r="AR29" s="766">
        <f>'14 30'!AR29+'14 31'!AR29+'14 3N'!AR29+'14 3S'!AR29+'14 3Z'!AR29+'14 40'!AR29+'Bph Time-Other'!AH29+'14 35'!AR29</f>
        <v>0</v>
      </c>
      <c r="AS29" s="767">
        <f>'14 30'!AS29+'14 31'!AS29+'14 3N'!AS29+'14 3S'!AS29+'14 3Z'!AS29+'14 40'!AS29+'Bph Time-Other'!AI29+'14 35'!AS29</f>
        <v>0</v>
      </c>
      <c r="AT29" s="710">
        <f t="shared" si="9"/>
        <v>0</v>
      </c>
      <c r="AU29" s="767">
        <f>'14 30'!AU29+'14 31'!AU29+'14 3N'!AU29+'14 3S'!AU29+'14 3Z'!AU29+'14 40'!AU29+'Bph Time-Other'!AK29+'14 35'!AU29</f>
        <v>0</v>
      </c>
      <c r="AV29" s="767">
        <f>'14 30'!AV29+'14 31'!AV29+'14 3N'!AV29+'14 3S'!AV29+'14 3Z'!AV29+'14 40'!AV29+'Bph Time-Other'!AL29+'14 35'!AV29</f>
        <v>0</v>
      </c>
      <c r="AW29" s="710">
        <f t="shared" si="10"/>
        <v>0</v>
      </c>
      <c r="AX29" s="767">
        <f>'14 30'!AX29+'14 31'!AX29+'14 3N'!AX29+'14 3S'!AX29+'14 3Z'!AX29+'14 40'!AX29+'Bph Time-Other'!AN29+'14 35'!AX29</f>
        <v>0</v>
      </c>
      <c r="AY29" s="767">
        <f>'14 30'!AY29+'14 31'!AY29+'14 3N'!AY29+'14 3S'!AY29+'14 3Z'!AY29+'14 40'!AY29+'Bph Time-Other'!AO29+'14 35'!AY29</f>
        <v>0</v>
      </c>
      <c r="AZ29" s="710">
        <f t="shared" si="11"/>
        <v>0</v>
      </c>
      <c r="BA29" s="688">
        <f t="shared" si="24"/>
        <v>0</v>
      </c>
      <c r="BB29" s="701">
        <f t="shared" si="24"/>
        <v>0</v>
      </c>
      <c r="BC29" s="706">
        <f t="shared" si="25"/>
        <v>0</v>
      </c>
      <c r="BD29" s="717">
        <f t="shared" si="12"/>
        <v>0</v>
      </c>
      <c r="BE29" s="767">
        <f t="shared" si="13"/>
        <v>0</v>
      </c>
      <c r="BF29" s="716">
        <f t="shared" si="26"/>
        <v>0</v>
      </c>
      <c r="BG29" s="717">
        <f t="shared" si="27"/>
        <v>0</v>
      </c>
      <c r="BH29" s="767">
        <f t="shared" si="28"/>
        <v>0</v>
      </c>
      <c r="BI29" s="716">
        <f t="shared" si="29"/>
        <v>0</v>
      </c>
      <c r="BJ29" s="541"/>
      <c r="BK29" s="380"/>
      <c r="BL29" s="380"/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</row>
    <row r="30" spans="1:79" s="383" customFormat="1" ht="33" customHeight="1">
      <c r="A30" s="388">
        <f t="shared" si="30"/>
        <v>24</v>
      </c>
      <c r="B30" s="384">
        <v>51407</v>
      </c>
      <c r="C30" s="536" t="s">
        <v>20</v>
      </c>
      <c r="D30" s="698" t="s">
        <v>274</v>
      </c>
      <c r="E30" s="766">
        <f>'14 30'!E30+'14 31'!E30+'14 3N'!E30+'14 3S'!E30+'14 3Z'!E30+'14 40'!E30+'Bph Time-Other'!D30+'14 35'!E30</f>
        <v>0</v>
      </c>
      <c r="F30" s="767">
        <f>'14 30'!F30+'14 31'!F30+'14 3N'!F30+'14 3S'!F30+'14 3Z'!F30+'14 40'!F30+'Bph Time-Other'!E30+'14 35'!F30</f>
        <v>0</v>
      </c>
      <c r="G30" s="710">
        <f t="shared" si="14"/>
        <v>0</v>
      </c>
      <c r="H30" s="767">
        <f>'14 30'!H30+'14 31'!H30+'14 3N'!H30+'14 3S'!H30+'14 3Z'!H30+'14 40'!H30+'Bph Time-Other'!G30+'14 35'!H30</f>
        <v>0</v>
      </c>
      <c r="I30" s="767">
        <f>'14 30'!I30+'14 31'!I30+'14 3N'!I30+'14 3S'!I30+'14 3Z'!I30+'14 40'!I30+'Bph Time-Other'!H30+'14 35'!I30</f>
        <v>0</v>
      </c>
      <c r="J30" s="709">
        <f t="shared" si="0"/>
        <v>0</v>
      </c>
      <c r="K30" s="767">
        <f>'14 30'!K30+'14 31'!K30+'14 3N'!K30+'14 3S'!K30+'14 3Z'!K30+'14 40'!K30+'Bph Time-Other'!J30+'14 35'!K30</f>
        <v>0</v>
      </c>
      <c r="L30" s="767">
        <f>'14 30'!L30+'14 31'!L30+'14 3N'!L30+'14 3S'!L30+'14 3Z'!L30+'14 40'!L30+'Bph Time-Other'!K30+'14 35'!L30</f>
        <v>0</v>
      </c>
      <c r="M30" s="714">
        <f t="shared" si="1"/>
        <v>0</v>
      </c>
      <c r="N30" s="688">
        <f t="shared" si="15"/>
        <v>0</v>
      </c>
      <c r="O30" s="689">
        <f t="shared" si="15"/>
        <v>0</v>
      </c>
      <c r="P30" s="690">
        <f t="shared" si="16"/>
        <v>0</v>
      </c>
      <c r="Q30" s="766">
        <f>'14 30'!Q30+'14 31'!Q30+'14 3N'!Q30+'14 3S'!Q30+'14 3Z'!Q30+'14 40'!Q30+'Bph Time-Other'!M30+'14 35'!Q30</f>
        <v>0</v>
      </c>
      <c r="R30" s="767">
        <f>'14 30'!R30+'14 31'!R30+'14 3N'!R30+'14 3S'!R30+'14 3Z'!R30+'14 40'!R30+'Bph Time-Other'!N30+'14 35'!R30</f>
        <v>0</v>
      </c>
      <c r="S30" s="709">
        <f t="shared" si="2"/>
        <v>0</v>
      </c>
      <c r="T30" s="767">
        <f>'14 30'!T30+'14 31'!T30+'14 3N'!T30+'14 3S'!T30+'14 3Z'!T30+'14 40'!T30+'Bph Time-Other'!P30+'14 35'!T30</f>
        <v>0</v>
      </c>
      <c r="U30" s="767">
        <f>'14 30'!U30+'14 31'!U30+'14 3N'!U30+'14 3S'!U30+'14 3Z'!U30+'14 40'!U30+'Bph Time-Other'!Q30+'14 35'!U30</f>
        <v>0</v>
      </c>
      <c r="V30" s="709">
        <f t="shared" si="3"/>
        <v>0</v>
      </c>
      <c r="W30" s="767">
        <f>'14 30'!W30+'14 31'!W30+'14 3N'!W30+'14 3S'!W30+'14 3Z'!W30+'14 40'!W30+'Bph Time-Other'!S30+'14 35'!W30</f>
        <v>0</v>
      </c>
      <c r="X30" s="767">
        <f>'14 30'!X30+'14 31'!X30+'14 3N'!X30+'14 3S'!X30+'14 3Z'!X30+'14 40'!X30+'Bph Time-Other'!T30+'14 35'!X30</f>
        <v>0</v>
      </c>
      <c r="Y30" s="714">
        <f t="shared" si="4"/>
        <v>0</v>
      </c>
      <c r="Z30" s="688">
        <f t="shared" si="17"/>
        <v>0</v>
      </c>
      <c r="AA30" s="701">
        <f t="shared" si="17"/>
        <v>0</v>
      </c>
      <c r="AB30" s="690">
        <f t="shared" si="18"/>
        <v>0</v>
      </c>
      <c r="AC30" s="713">
        <f t="shared" si="19"/>
        <v>0</v>
      </c>
      <c r="AD30" s="712">
        <f t="shared" si="20"/>
        <v>0</v>
      </c>
      <c r="AE30" s="710">
        <f t="shared" si="21"/>
        <v>0</v>
      </c>
      <c r="AF30" s="767">
        <f>'14 30'!AF30+'14 31'!AF30+'14 3N'!AF30+'14 3S'!AF30+'14 3Z'!AF30+'14 40'!AF30+'Bph Time-Other'!Y30+'14 35'!AF30</f>
        <v>0</v>
      </c>
      <c r="AG30" s="767">
        <f>'14 30'!AG30+'14 31'!AG30+'14 3N'!AG30+'14 3S'!AG30+'14 3Z'!AG30+'14 40'!AG30+'Bph Time-Other'!Z30+'14 35'!AG30</f>
        <v>0</v>
      </c>
      <c r="AH30" s="710">
        <f t="shared" si="6"/>
        <v>0</v>
      </c>
      <c r="AI30" s="767">
        <f>'14 30'!AI30+'14 31'!AI30+'14 3N'!AI30+'14 3S'!AI30+'14 3Z'!AI30+'14 40'!AI30+'Bph Time-Other'!AB30+'14 35'!AI30</f>
        <v>0</v>
      </c>
      <c r="AJ30" s="767">
        <f>'14 30'!AJ30+'14 31'!AJ30+'14 3N'!AJ30+'14 3S'!AJ30+'14 3Z'!AJ30+'14 40'!AJ30+'Bph Time-Other'!AC30+'14 35'!AJ30</f>
        <v>0</v>
      </c>
      <c r="AK30" s="710">
        <f t="shared" si="7"/>
        <v>0</v>
      </c>
      <c r="AL30" s="767">
        <f>'14 30'!AL30+'14 31'!AL30+'14 3N'!AL30+'14 3S'!AL30+'14 3Z'!AL30+'14 40'!AL30+'Bph Time-Other'!AE30+'14 35'!AL30</f>
        <v>0</v>
      </c>
      <c r="AM30" s="767">
        <f>'14 30'!AM30+'14 31'!AM30+'14 3N'!AM30+'14 3S'!AM30+'14 3Z'!AM30+'14 40'!AM30+'Bph Time-Other'!AF30+'14 35'!AM30</f>
        <v>0</v>
      </c>
      <c r="AN30" s="709">
        <f t="shared" si="8"/>
        <v>0</v>
      </c>
      <c r="AO30" s="688">
        <f t="shared" si="22"/>
        <v>0</v>
      </c>
      <c r="AP30" s="689">
        <f t="shared" si="22"/>
        <v>0</v>
      </c>
      <c r="AQ30" s="690">
        <f t="shared" si="23"/>
        <v>0</v>
      </c>
      <c r="AR30" s="766">
        <f>'14 30'!AR30+'14 31'!AR30+'14 3N'!AR30+'14 3S'!AR30+'14 3Z'!AR30+'14 40'!AR30+'Bph Time-Other'!AH30+'14 35'!AR30</f>
        <v>0</v>
      </c>
      <c r="AS30" s="767">
        <f>'14 30'!AS30+'14 31'!AS30+'14 3N'!AS30+'14 3S'!AS30+'14 3Z'!AS30+'14 40'!AS30+'Bph Time-Other'!AI30+'14 35'!AS30</f>
        <v>0</v>
      </c>
      <c r="AT30" s="710">
        <f t="shared" si="9"/>
        <v>0</v>
      </c>
      <c r="AU30" s="767">
        <f>'14 30'!AU30+'14 31'!AU30+'14 3N'!AU30+'14 3S'!AU30+'14 3Z'!AU30+'14 40'!AU30+'Bph Time-Other'!AK30+'14 35'!AU30</f>
        <v>0</v>
      </c>
      <c r="AV30" s="767">
        <f>'14 30'!AV30+'14 31'!AV30+'14 3N'!AV30+'14 3S'!AV30+'14 3Z'!AV30+'14 40'!AV30+'Bph Time-Other'!AL30+'14 35'!AV30</f>
        <v>0</v>
      </c>
      <c r="AW30" s="710">
        <f t="shared" si="10"/>
        <v>0</v>
      </c>
      <c r="AX30" s="767">
        <f>'14 30'!AX30+'14 31'!AX30+'14 3N'!AX30+'14 3S'!AX30+'14 3Z'!AX30+'14 40'!AX30+'Bph Time-Other'!AN30+'14 35'!AX30</f>
        <v>0</v>
      </c>
      <c r="AY30" s="767">
        <f>'14 30'!AY30+'14 31'!AY30+'14 3N'!AY30+'14 3S'!AY30+'14 3Z'!AY30+'14 40'!AY30+'Bph Time-Other'!AO30+'14 35'!AY30</f>
        <v>0</v>
      </c>
      <c r="AZ30" s="710">
        <f t="shared" si="11"/>
        <v>0</v>
      </c>
      <c r="BA30" s="688">
        <f t="shared" si="24"/>
        <v>0</v>
      </c>
      <c r="BB30" s="701">
        <f t="shared" si="24"/>
        <v>0</v>
      </c>
      <c r="BC30" s="706">
        <f t="shared" si="25"/>
        <v>0</v>
      </c>
      <c r="BD30" s="717">
        <f t="shared" si="12"/>
        <v>0</v>
      </c>
      <c r="BE30" s="767">
        <f t="shared" si="13"/>
        <v>0</v>
      </c>
      <c r="BF30" s="716">
        <f t="shared" si="26"/>
        <v>0</v>
      </c>
      <c r="BG30" s="717">
        <f t="shared" si="27"/>
        <v>0</v>
      </c>
      <c r="BH30" s="767">
        <f t="shared" si="28"/>
        <v>0</v>
      </c>
      <c r="BI30" s="716">
        <f t="shared" si="29"/>
        <v>0</v>
      </c>
      <c r="BJ30" s="541"/>
      <c r="BK30" s="380"/>
      <c r="BL30" s="380"/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</row>
    <row r="31" spans="1:79" s="383" customFormat="1" ht="33" customHeight="1">
      <c r="A31" s="388">
        <f t="shared" si="30"/>
        <v>25</v>
      </c>
      <c r="B31" s="384">
        <v>51408</v>
      </c>
      <c r="C31" s="536" t="s">
        <v>21</v>
      </c>
      <c r="D31" s="698" t="s">
        <v>275</v>
      </c>
      <c r="E31" s="766">
        <f>'14 30'!E31+'14 31'!E31+'14 3N'!E31+'14 3S'!E31+'14 3Z'!E31+'14 40'!E31+'Bph Time-Other'!D31+'14 35'!E31</f>
        <v>1122906</v>
      </c>
      <c r="F31" s="767">
        <f>'14 30'!F31+'14 31'!F31+'14 3N'!F31+'14 3S'!F31+'14 3Z'!F31+'14 40'!F31+'Bph Time-Other'!E31+'14 35'!F31</f>
        <v>1410940</v>
      </c>
      <c r="G31" s="710">
        <f t="shared" si="14"/>
        <v>-288034</v>
      </c>
      <c r="H31" s="767">
        <f>'14 30'!H31+'14 31'!H31+'14 3N'!H31+'14 3S'!H31+'14 3Z'!H31+'14 40'!H31+'Bph Time-Other'!G31+'14 35'!H31</f>
        <v>1073490</v>
      </c>
      <c r="I31" s="767">
        <f>'14 30'!I31+'14 31'!I31+'14 3N'!I31+'14 3S'!I31+'14 3Z'!I31+'14 40'!I31+'Bph Time-Other'!H31+'14 35'!I31</f>
        <v>2510865.37</v>
      </c>
      <c r="J31" s="709">
        <f t="shared" si="0"/>
        <v>-1437375.37</v>
      </c>
      <c r="K31" s="767">
        <f>'14 30'!K31+'14 31'!K31+'14 3N'!K31+'14 3S'!K31+'14 3Z'!K31+'14 40'!K31+'Bph Time-Other'!J31+'14 35'!K31</f>
        <v>1355564</v>
      </c>
      <c r="L31" s="767">
        <f>'14 30'!L31+'14 31'!L31+'14 3N'!L31+'14 3S'!L31+'14 3Z'!L31+'14 40'!L31+'Bph Time-Other'!K31+'14 35'!L31</f>
        <v>1773080</v>
      </c>
      <c r="M31" s="714">
        <f t="shared" si="1"/>
        <v>-417516</v>
      </c>
      <c r="N31" s="688">
        <f t="shared" si="15"/>
        <v>3551960</v>
      </c>
      <c r="O31" s="689">
        <f t="shared" si="15"/>
        <v>5694885.3700000001</v>
      </c>
      <c r="P31" s="690">
        <f t="shared" si="16"/>
        <v>-2142925.37</v>
      </c>
      <c r="Q31" s="766">
        <f>'14 30'!Q31+'14 31'!Q31+'14 3N'!Q31+'14 3S'!Q31+'14 3Z'!Q31+'14 40'!Q31+'Bph Time-Other'!M31+'14 35'!Q31</f>
        <v>1156776</v>
      </c>
      <c r="R31" s="767">
        <f>'14 30'!R31+'14 31'!R31+'14 3N'!R31+'14 3S'!R31+'14 3Z'!R31+'14 40'!R31+'Bph Time-Other'!N31+'14 35'!R31</f>
        <v>708523</v>
      </c>
      <c r="S31" s="709">
        <f t="shared" si="2"/>
        <v>448253</v>
      </c>
      <c r="T31" s="767">
        <f>'14 30'!T31+'14 31'!T31+'14 3N'!T31+'14 3S'!T31+'14 3Z'!T31+'14 40'!T31+'Bph Time-Other'!P31+'14 35'!T31</f>
        <v>1387883</v>
      </c>
      <c r="U31" s="767">
        <f>'14 30'!U31+'14 31'!U31+'14 3N'!U31+'14 3S'!U31+'14 3Z'!U31+'14 40'!U31+'Bph Time-Other'!Q31+'14 35'!U31</f>
        <v>0</v>
      </c>
      <c r="V31" s="709">
        <f t="shared" si="3"/>
        <v>1387883</v>
      </c>
      <c r="W31" s="767">
        <f>'14 30'!W31+'14 31'!W31+'14 3N'!W31+'14 3S'!W31+'14 3Z'!W31+'14 40'!W31+'Bph Time-Other'!S31+'14 35'!W31</f>
        <v>1518082</v>
      </c>
      <c r="X31" s="767">
        <f>'14 30'!X31+'14 31'!X31+'14 3N'!X31+'14 3S'!X31+'14 3Z'!X31+'14 40'!X31+'Bph Time-Other'!T31+'14 35'!X31</f>
        <v>0</v>
      </c>
      <c r="Y31" s="714">
        <f t="shared" si="4"/>
        <v>1518082</v>
      </c>
      <c r="Z31" s="688">
        <f t="shared" si="17"/>
        <v>4062741</v>
      </c>
      <c r="AA31" s="701">
        <f t="shared" si="17"/>
        <v>708523</v>
      </c>
      <c r="AB31" s="690">
        <f t="shared" si="18"/>
        <v>3354218</v>
      </c>
      <c r="AC31" s="713">
        <f t="shared" si="19"/>
        <v>7614701</v>
      </c>
      <c r="AD31" s="712">
        <f t="shared" si="20"/>
        <v>6403408.3700000001</v>
      </c>
      <c r="AE31" s="710">
        <f t="shared" si="21"/>
        <v>1211292.6299999999</v>
      </c>
      <c r="AF31" s="767">
        <f>'14 30'!AF31+'14 31'!AF31+'14 3N'!AF31+'14 3S'!AF31+'14 3Z'!AF31+'14 40'!AF31+'Bph Time-Other'!Y31+'14 35'!AF31</f>
        <v>1395786</v>
      </c>
      <c r="AG31" s="767">
        <f>'14 30'!AG31+'14 31'!AG31+'14 3N'!AG31+'14 3S'!AG31+'14 3Z'!AG31+'14 40'!AG31+'Bph Time-Other'!Z31+'14 35'!AG31</f>
        <v>0</v>
      </c>
      <c r="AH31" s="710">
        <f t="shared" si="6"/>
        <v>1395786</v>
      </c>
      <c r="AI31" s="767">
        <f>'14 30'!AI31+'14 31'!AI31+'14 3N'!AI31+'14 3S'!AI31+'14 3Z'!AI31+'14 40'!AI31+'Bph Time-Other'!AB31+'14 35'!AI31</f>
        <v>1169368</v>
      </c>
      <c r="AJ31" s="767">
        <f>'14 30'!AJ31+'14 31'!AJ31+'14 3N'!AJ31+'14 3S'!AJ31+'14 3Z'!AJ31+'14 40'!AJ31+'Bph Time-Other'!AC31+'14 35'!AJ31</f>
        <v>0</v>
      </c>
      <c r="AK31" s="710">
        <f t="shared" si="7"/>
        <v>1169368</v>
      </c>
      <c r="AL31" s="767">
        <f>'14 30'!AL31+'14 31'!AL31+'14 3N'!AL31+'14 3S'!AL31+'14 3Z'!AL31+'14 40'!AL31+'Bph Time-Other'!AE31+'14 35'!AL31</f>
        <v>1449864</v>
      </c>
      <c r="AM31" s="767">
        <f>'14 30'!AM31+'14 31'!AM31+'14 3N'!AM31+'14 3S'!AM31+'14 3Z'!AM31+'14 40'!AM31+'Bph Time-Other'!AF31+'14 35'!AM31</f>
        <v>0</v>
      </c>
      <c r="AN31" s="709">
        <f t="shared" si="8"/>
        <v>1449864</v>
      </c>
      <c r="AO31" s="688">
        <f t="shared" si="22"/>
        <v>4015018</v>
      </c>
      <c r="AP31" s="689">
        <f t="shared" si="22"/>
        <v>0</v>
      </c>
      <c r="AQ31" s="690">
        <f t="shared" si="23"/>
        <v>4015018</v>
      </c>
      <c r="AR31" s="766">
        <f>'14 30'!AR31+'14 31'!AR31+'14 3N'!AR31+'14 3S'!AR31+'14 3Z'!AR31+'14 40'!AR31+'Bph Time-Other'!AH31+'14 35'!AR31</f>
        <v>1335528</v>
      </c>
      <c r="AS31" s="767">
        <f>'14 30'!AS31+'14 31'!AS31+'14 3N'!AS31+'14 3S'!AS31+'14 3Z'!AS31+'14 40'!AS31+'Bph Time-Other'!AI31+'14 35'!AS31</f>
        <v>0</v>
      </c>
      <c r="AT31" s="710">
        <f t="shared" si="9"/>
        <v>1335528</v>
      </c>
      <c r="AU31" s="767">
        <f>'14 30'!AU31+'14 31'!AU31+'14 3N'!AU31+'14 3S'!AU31+'14 3Z'!AU31+'14 40'!AU31+'Bph Time-Other'!AK31+'14 35'!AU31</f>
        <v>1453244</v>
      </c>
      <c r="AV31" s="767">
        <f>'14 30'!AV31+'14 31'!AV31+'14 3N'!AV31+'14 3S'!AV31+'14 3Z'!AV31+'14 40'!AV31+'Bph Time-Other'!AL31+'14 35'!AV31</f>
        <v>0</v>
      </c>
      <c r="AW31" s="710">
        <f t="shared" si="10"/>
        <v>1453244</v>
      </c>
      <c r="AX31" s="767">
        <f>'14 30'!AX31+'14 31'!AX31+'14 3N'!AX31+'14 3S'!AX31+'14 3Z'!AX31+'14 40'!AX31+'Bph Time-Other'!AN31+'14 35'!AX31</f>
        <v>1278490</v>
      </c>
      <c r="AY31" s="767">
        <f>'14 30'!AY31+'14 31'!AY31+'14 3N'!AY31+'14 3S'!AY31+'14 3Z'!AY31+'14 40'!AY31+'Bph Time-Other'!AO31+'14 35'!AY31</f>
        <v>0</v>
      </c>
      <c r="AZ31" s="710">
        <f t="shared" si="11"/>
        <v>1278490</v>
      </c>
      <c r="BA31" s="688">
        <f t="shared" si="24"/>
        <v>4067262</v>
      </c>
      <c r="BB31" s="701">
        <f t="shared" si="24"/>
        <v>0</v>
      </c>
      <c r="BC31" s="706">
        <f t="shared" si="25"/>
        <v>4067262</v>
      </c>
      <c r="BD31" s="717">
        <f t="shared" si="12"/>
        <v>8082280</v>
      </c>
      <c r="BE31" s="767">
        <f t="shared" si="13"/>
        <v>0</v>
      </c>
      <c r="BF31" s="716">
        <f t="shared" si="26"/>
        <v>8082280</v>
      </c>
      <c r="BG31" s="717">
        <f t="shared" si="27"/>
        <v>15696981</v>
      </c>
      <c r="BH31" s="767">
        <f t="shared" si="28"/>
        <v>6403408.3700000001</v>
      </c>
      <c r="BI31" s="716">
        <f t="shared" si="29"/>
        <v>9293572.629999999</v>
      </c>
      <c r="BJ31" s="541"/>
      <c r="BK31" s="380"/>
      <c r="BL31" s="380"/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</row>
    <row r="32" spans="1:79" s="383" customFormat="1" ht="33" customHeight="1">
      <c r="A32" s="388">
        <f t="shared" si="30"/>
        <v>26</v>
      </c>
      <c r="B32" s="384">
        <v>51409</v>
      </c>
      <c r="C32" s="536" t="s">
        <v>22</v>
      </c>
      <c r="D32" s="698" t="s">
        <v>276</v>
      </c>
      <c r="E32" s="766">
        <f>'14 30'!E32+'14 31'!E32+'14 3N'!E32+'14 3S'!E32+'14 3Z'!E32+'14 40'!E32+'Bph Time-Other'!D32+'14 35'!E32</f>
        <v>954117.94500000007</v>
      </c>
      <c r="F32" s="767">
        <f>'14 30'!F32+'14 31'!F32+'14 3N'!F32+'14 3S'!F32+'14 3Z'!F32+'14 40'!F32+'Bph Time-Other'!E32+'14 35'!F32</f>
        <v>886458.64</v>
      </c>
      <c r="G32" s="710">
        <f t="shared" si="14"/>
        <v>67659.305000000051</v>
      </c>
      <c r="H32" s="767">
        <f>'14 30'!H32+'14 31'!H32+'14 3N'!H32+'14 3S'!H32+'14 3Z'!H32+'14 40'!H32+'Bph Time-Other'!G32+'14 35'!H32</f>
        <v>954117.94500000007</v>
      </c>
      <c r="I32" s="767">
        <f>'14 30'!I32+'14 31'!I32+'14 3N'!I32+'14 3S'!I32+'14 3Z'!I32+'14 40'!I32+'Bph Time-Other'!H32+'14 35'!I32</f>
        <v>1172265.1200000001</v>
      </c>
      <c r="J32" s="709">
        <f t="shared" si="0"/>
        <v>-218147.17500000005</v>
      </c>
      <c r="K32" s="767">
        <f>'14 30'!K32+'14 31'!K32+'14 3N'!K32+'14 3S'!K32+'14 3Z'!K32+'14 40'!K32+'Bph Time-Other'!J32+'14 35'!K32</f>
        <v>1090882.7324999999</v>
      </c>
      <c r="L32" s="767">
        <f>'14 30'!L32+'14 31'!L32+'14 3N'!L32+'14 3S'!L32+'14 3Z'!L32+'14 40'!L32+'Bph Time-Other'!K32+'14 35'!L32</f>
        <v>1099639.9099999999</v>
      </c>
      <c r="M32" s="714">
        <f t="shared" si="1"/>
        <v>-8757.1774999999907</v>
      </c>
      <c r="N32" s="688">
        <f t="shared" si="15"/>
        <v>2999118.6225000001</v>
      </c>
      <c r="O32" s="689">
        <f t="shared" si="15"/>
        <v>3158363.67</v>
      </c>
      <c r="P32" s="690">
        <f t="shared" si="16"/>
        <v>-159245.04749999987</v>
      </c>
      <c r="Q32" s="766">
        <f>'14 30'!Q32+'14 31'!Q32+'14 3N'!Q32+'14 3S'!Q32+'14 3Z'!Q32+'14 40'!Q32+'Bph Time-Other'!M32+'14 35'!Q32</f>
        <v>817353.15749999997</v>
      </c>
      <c r="R32" s="767">
        <f>'14 30'!R32+'14 31'!R32+'14 3N'!R32+'14 3S'!R32+'14 3Z'!R32+'14 40'!R32+'Bph Time-Other'!N32+'14 35'!R32</f>
        <v>720818.39999999991</v>
      </c>
      <c r="S32" s="709">
        <f t="shared" si="2"/>
        <v>96534.757500000065</v>
      </c>
      <c r="T32" s="767">
        <f>'14 30'!T32+'14 31'!T32+'14 3N'!T32+'14 3S'!T32+'14 3Z'!T32+'14 40'!T32+'Bph Time-Other'!P32+'14 35'!T32</f>
        <v>862941.42</v>
      </c>
      <c r="U32" s="767">
        <f>'14 30'!U32+'14 31'!U32+'14 3N'!U32+'14 3S'!U32+'14 3Z'!U32+'14 40'!U32+'Bph Time-Other'!Q32+'14 35'!U32</f>
        <v>0</v>
      </c>
      <c r="V32" s="709">
        <f t="shared" si="3"/>
        <v>862941.42</v>
      </c>
      <c r="W32" s="767">
        <f>'14 30'!W32+'14 31'!W32+'14 3N'!W32+'14 3S'!W32+'14 3Z'!W32+'14 40'!W32+'Bph Time-Other'!S32+'14 35'!W32</f>
        <v>1090882.7324999999</v>
      </c>
      <c r="X32" s="767">
        <f>'14 30'!X32+'14 31'!X32+'14 3N'!X32+'14 3S'!X32+'14 3Z'!X32+'14 40'!X32+'Bph Time-Other'!T32+'14 35'!X32</f>
        <v>0</v>
      </c>
      <c r="Y32" s="714">
        <f t="shared" si="4"/>
        <v>1090882.7324999999</v>
      </c>
      <c r="Z32" s="688">
        <f t="shared" si="17"/>
        <v>2771177.31</v>
      </c>
      <c r="AA32" s="701">
        <f t="shared" si="17"/>
        <v>720818.39999999991</v>
      </c>
      <c r="AB32" s="690">
        <f t="shared" si="18"/>
        <v>2050358.9100000001</v>
      </c>
      <c r="AC32" s="713">
        <f t="shared" si="19"/>
        <v>5770295.9325000001</v>
      </c>
      <c r="AD32" s="712">
        <f t="shared" si="20"/>
        <v>3879182.07</v>
      </c>
      <c r="AE32" s="710">
        <f t="shared" si="21"/>
        <v>1891113.8625000003</v>
      </c>
      <c r="AF32" s="767">
        <f>'14 30'!AF32+'14 31'!AF32+'14 3N'!AF32+'14 3S'!AF32+'14 3Z'!AF32+'14 40'!AF32+'Bph Time-Other'!Y32+'14 35'!AF32</f>
        <v>1045294.47</v>
      </c>
      <c r="AG32" s="767">
        <f>'14 30'!AG32+'14 31'!AG32+'14 3N'!AG32+'14 3S'!AG32+'14 3Z'!AG32+'14 40'!AG32+'Bph Time-Other'!Z32+'14 35'!AG32</f>
        <v>0</v>
      </c>
      <c r="AH32" s="710">
        <f t="shared" si="6"/>
        <v>1045294.47</v>
      </c>
      <c r="AI32" s="767">
        <f>'14 30'!AI32+'14 31'!AI32+'14 3N'!AI32+'14 3S'!AI32+'14 3Z'!AI32+'14 40'!AI32+'Bph Time-Other'!AB32+'14 35'!AI32</f>
        <v>999706.2074999999</v>
      </c>
      <c r="AJ32" s="767">
        <f>'14 30'!AJ32+'14 31'!AJ32+'14 3N'!AJ32+'14 3S'!AJ32+'14 3Z'!AJ32+'14 40'!AJ32+'Bph Time-Other'!AC32+'14 35'!AJ32</f>
        <v>0</v>
      </c>
      <c r="AK32" s="710">
        <f t="shared" si="7"/>
        <v>999706.2074999999</v>
      </c>
      <c r="AL32" s="767">
        <f>'14 30'!AL32+'14 31'!AL32+'14 3N'!AL32+'14 3S'!AL32+'14 3Z'!AL32+'14 40'!AL32+'Bph Time-Other'!AE32+'14 35'!AL32</f>
        <v>1090882.7324999999</v>
      </c>
      <c r="AM32" s="767">
        <f>'14 30'!AM32+'14 31'!AM32+'14 3N'!AM32+'14 3S'!AM32+'14 3Z'!AM32+'14 40'!AM32+'Bph Time-Other'!AF32+'14 35'!AM32</f>
        <v>0</v>
      </c>
      <c r="AN32" s="709">
        <f t="shared" si="8"/>
        <v>1090882.7324999999</v>
      </c>
      <c r="AO32" s="688">
        <f t="shared" si="22"/>
        <v>3135883.4099999997</v>
      </c>
      <c r="AP32" s="689">
        <f t="shared" si="22"/>
        <v>0</v>
      </c>
      <c r="AQ32" s="690">
        <f t="shared" si="23"/>
        <v>3135883.4099999997</v>
      </c>
      <c r="AR32" s="766">
        <f>'14 30'!AR32+'14 31'!AR32+'14 3N'!AR32+'14 3S'!AR32+'14 3Z'!AR32+'14 40'!AR32+'Bph Time-Other'!AH32+'14 35'!AR32</f>
        <v>999706.2074999999</v>
      </c>
      <c r="AS32" s="767">
        <f>'14 30'!AS32+'14 31'!AS32+'14 3N'!AS32+'14 3S'!AS32+'14 3Z'!AS32+'14 40'!AS32+'Bph Time-Other'!AI32+'14 35'!AS32</f>
        <v>0</v>
      </c>
      <c r="AT32" s="710">
        <f t="shared" si="9"/>
        <v>999706.2074999999</v>
      </c>
      <c r="AU32" s="767">
        <f>'14 30'!AU32+'14 31'!AU32+'14 3N'!AU32+'14 3S'!AU32+'14 3Z'!AU32+'14 40'!AU32+'Bph Time-Other'!AK32+'14 35'!AU32</f>
        <v>1090882.7324999999</v>
      </c>
      <c r="AV32" s="767">
        <f>'14 30'!AV32+'14 31'!AV32+'14 3N'!AV32+'14 3S'!AV32+'14 3Z'!AV32+'14 40'!AV32+'Bph Time-Other'!AL32+'14 35'!AV32</f>
        <v>0</v>
      </c>
      <c r="AW32" s="710">
        <f t="shared" si="10"/>
        <v>1090882.7324999999</v>
      </c>
      <c r="AX32" s="767">
        <f>'14 30'!AX32+'14 31'!AX32+'14 3N'!AX32+'14 3S'!AX32+'14 3Z'!AX32+'14 40'!AX32+'Bph Time-Other'!AN32+'14 35'!AX32</f>
        <v>908529.68249999988</v>
      </c>
      <c r="AY32" s="767">
        <f>'14 30'!AY32+'14 31'!AY32+'14 3N'!AY32+'14 3S'!AY32+'14 3Z'!AY32+'14 40'!AY32+'Bph Time-Other'!AO32+'14 35'!AY32</f>
        <v>0</v>
      </c>
      <c r="AZ32" s="710">
        <f t="shared" si="11"/>
        <v>908529.68249999988</v>
      </c>
      <c r="BA32" s="688">
        <f t="shared" si="24"/>
        <v>2999118.6224999996</v>
      </c>
      <c r="BB32" s="701">
        <f t="shared" si="24"/>
        <v>0</v>
      </c>
      <c r="BC32" s="706">
        <f t="shared" si="25"/>
        <v>2999118.6224999996</v>
      </c>
      <c r="BD32" s="717">
        <f t="shared" si="12"/>
        <v>6135002.0324999997</v>
      </c>
      <c r="BE32" s="767">
        <f t="shared" si="13"/>
        <v>0</v>
      </c>
      <c r="BF32" s="716">
        <f t="shared" si="26"/>
        <v>6135002.0324999997</v>
      </c>
      <c r="BG32" s="717">
        <f t="shared" si="27"/>
        <v>11905297.965</v>
      </c>
      <c r="BH32" s="767">
        <f t="shared" si="28"/>
        <v>3879182.07</v>
      </c>
      <c r="BI32" s="716">
        <f t="shared" si="29"/>
        <v>8026115.8949999996</v>
      </c>
      <c r="BJ32" s="541"/>
      <c r="BK32" s="380"/>
      <c r="BL32" s="380"/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</row>
    <row r="33" spans="1:79" s="383" customFormat="1" ht="33" customHeight="1">
      <c r="A33" s="388">
        <f t="shared" si="30"/>
        <v>27</v>
      </c>
      <c r="B33" s="384">
        <v>51499</v>
      </c>
      <c r="C33" s="536" t="s">
        <v>23</v>
      </c>
      <c r="D33" s="698" t="s">
        <v>277</v>
      </c>
      <c r="E33" s="766">
        <f>'14 30'!E33+'14 31'!E33+'14 3N'!E33+'14 3S'!E33+'14 3Z'!E33+'14 40'!E33+'Bph Time-Other'!D33+'14 35'!E33</f>
        <v>0</v>
      </c>
      <c r="F33" s="767">
        <f>'14 30'!F33+'14 31'!F33+'14 3N'!F33+'14 3S'!F33+'14 3Z'!F33+'14 40'!F33+'Bph Time-Other'!E33+'14 35'!F33</f>
        <v>0</v>
      </c>
      <c r="G33" s="710">
        <f t="shared" si="14"/>
        <v>0</v>
      </c>
      <c r="H33" s="767">
        <f>'14 30'!H33+'14 31'!H33+'14 3N'!H33+'14 3S'!H33+'14 3Z'!H33+'14 40'!H33+'Bph Time-Other'!G33+'14 35'!H33</f>
        <v>0</v>
      </c>
      <c r="I33" s="767">
        <f>'14 30'!I33+'14 31'!I33+'14 3N'!I33+'14 3S'!I33+'14 3Z'!I33+'14 40'!I33+'Bph Time-Other'!H33+'14 35'!I33</f>
        <v>0</v>
      </c>
      <c r="J33" s="709">
        <f t="shared" si="0"/>
        <v>0</v>
      </c>
      <c r="K33" s="767">
        <f>'14 30'!K33+'14 31'!K33+'14 3N'!K33+'14 3S'!K33+'14 3Z'!K33+'14 40'!K33+'Bph Time-Other'!J33+'14 35'!K33</f>
        <v>0</v>
      </c>
      <c r="L33" s="767">
        <f>'14 30'!L33+'14 31'!L33+'14 3N'!L33+'14 3S'!L33+'14 3Z'!L33+'14 40'!L33+'Bph Time-Other'!K33+'14 35'!L33</f>
        <v>0</v>
      </c>
      <c r="M33" s="714">
        <f t="shared" si="1"/>
        <v>0</v>
      </c>
      <c r="N33" s="688">
        <f t="shared" si="15"/>
        <v>0</v>
      </c>
      <c r="O33" s="689">
        <f t="shared" si="15"/>
        <v>0</v>
      </c>
      <c r="P33" s="690">
        <f t="shared" si="16"/>
        <v>0</v>
      </c>
      <c r="Q33" s="766">
        <f>'14 30'!Q33+'14 31'!Q33+'14 3N'!Q33+'14 3S'!Q33+'14 3Z'!Q33+'14 40'!Q33+'Bph Time-Other'!M33+'14 35'!Q33</f>
        <v>0</v>
      </c>
      <c r="R33" s="767">
        <f>'14 30'!R33+'14 31'!R33+'14 3N'!R33+'14 3S'!R33+'14 3Z'!R33+'14 40'!R33+'Bph Time-Other'!N33+'14 35'!R33</f>
        <v>0</v>
      </c>
      <c r="S33" s="709">
        <f t="shared" si="2"/>
        <v>0</v>
      </c>
      <c r="T33" s="767">
        <f>'14 30'!T33+'14 31'!T33+'14 3N'!T33+'14 3S'!T33+'14 3Z'!T33+'14 40'!T33+'Bph Time-Other'!P33+'14 35'!T33</f>
        <v>0</v>
      </c>
      <c r="U33" s="767">
        <f>'14 30'!U33+'14 31'!U33+'14 3N'!U33+'14 3S'!U33+'14 3Z'!U33+'14 40'!U33+'Bph Time-Other'!Q33+'14 35'!U33</f>
        <v>0</v>
      </c>
      <c r="V33" s="709">
        <f t="shared" si="3"/>
        <v>0</v>
      </c>
      <c r="W33" s="767">
        <f>'14 30'!W33+'14 31'!W33+'14 3N'!W33+'14 3S'!W33+'14 3Z'!W33+'14 40'!W33+'Bph Time-Other'!S33+'14 35'!W33</f>
        <v>0</v>
      </c>
      <c r="X33" s="767">
        <f>'14 30'!X33+'14 31'!X33+'14 3N'!X33+'14 3S'!X33+'14 3Z'!X33+'14 40'!X33+'Bph Time-Other'!T33+'14 35'!X33</f>
        <v>0</v>
      </c>
      <c r="Y33" s="714">
        <f t="shared" si="4"/>
        <v>0</v>
      </c>
      <c r="Z33" s="688">
        <f t="shared" si="17"/>
        <v>0</v>
      </c>
      <c r="AA33" s="701">
        <f t="shared" si="17"/>
        <v>0</v>
      </c>
      <c r="AB33" s="690">
        <f t="shared" si="18"/>
        <v>0</v>
      </c>
      <c r="AC33" s="713">
        <f t="shared" si="19"/>
        <v>0</v>
      </c>
      <c r="AD33" s="712">
        <f t="shared" si="20"/>
        <v>0</v>
      </c>
      <c r="AE33" s="710">
        <f t="shared" si="21"/>
        <v>0</v>
      </c>
      <c r="AF33" s="767">
        <f>'14 30'!AF33+'14 31'!AF33+'14 3N'!AF33+'14 3S'!AF33+'14 3Z'!AF33+'14 40'!AF33+'Bph Time-Other'!Y33+'14 35'!AF33</f>
        <v>0</v>
      </c>
      <c r="AG33" s="767">
        <f>'14 30'!AG33+'14 31'!AG33+'14 3N'!AG33+'14 3S'!AG33+'14 3Z'!AG33+'14 40'!AG33+'Bph Time-Other'!Z33+'14 35'!AG33</f>
        <v>0</v>
      </c>
      <c r="AH33" s="710">
        <f t="shared" si="6"/>
        <v>0</v>
      </c>
      <c r="AI33" s="767">
        <f>'14 30'!AI33+'14 31'!AI33+'14 3N'!AI33+'14 3S'!AI33+'14 3Z'!AI33+'14 40'!AI33+'Bph Time-Other'!AB33+'14 35'!AI33</f>
        <v>0</v>
      </c>
      <c r="AJ33" s="767">
        <f>'14 30'!AJ33+'14 31'!AJ33+'14 3N'!AJ33+'14 3S'!AJ33+'14 3Z'!AJ33+'14 40'!AJ33+'Bph Time-Other'!AC33+'14 35'!AJ33</f>
        <v>0</v>
      </c>
      <c r="AK33" s="710">
        <f t="shared" si="7"/>
        <v>0</v>
      </c>
      <c r="AL33" s="767">
        <f>'14 30'!AL33+'14 31'!AL33+'14 3N'!AL33+'14 3S'!AL33+'14 3Z'!AL33+'14 40'!AL33+'Bph Time-Other'!AE33+'14 35'!AL33</f>
        <v>0</v>
      </c>
      <c r="AM33" s="767">
        <f>'14 30'!AM33+'14 31'!AM33+'14 3N'!AM33+'14 3S'!AM33+'14 3Z'!AM33+'14 40'!AM33+'Bph Time-Other'!AF33+'14 35'!AM33</f>
        <v>0</v>
      </c>
      <c r="AN33" s="709">
        <f t="shared" si="8"/>
        <v>0</v>
      </c>
      <c r="AO33" s="688">
        <f t="shared" si="22"/>
        <v>0</v>
      </c>
      <c r="AP33" s="689">
        <f t="shared" si="22"/>
        <v>0</v>
      </c>
      <c r="AQ33" s="690">
        <f t="shared" si="23"/>
        <v>0</v>
      </c>
      <c r="AR33" s="766">
        <f>'14 30'!AR33+'14 31'!AR33+'14 3N'!AR33+'14 3S'!AR33+'14 3Z'!AR33+'14 40'!AR33+'Bph Time-Other'!AH33+'14 35'!AR33</f>
        <v>0</v>
      </c>
      <c r="AS33" s="767">
        <f>'14 30'!AS33+'14 31'!AS33+'14 3N'!AS33+'14 3S'!AS33+'14 3Z'!AS33+'14 40'!AS33+'Bph Time-Other'!AI33+'14 35'!AS33</f>
        <v>0</v>
      </c>
      <c r="AT33" s="710">
        <f t="shared" si="9"/>
        <v>0</v>
      </c>
      <c r="AU33" s="767">
        <f>'14 30'!AU33+'14 31'!AU33+'14 3N'!AU33+'14 3S'!AU33+'14 3Z'!AU33+'14 40'!AU33+'Bph Time-Other'!AK33+'14 35'!AU33</f>
        <v>0</v>
      </c>
      <c r="AV33" s="767">
        <f>'14 30'!AV33+'14 31'!AV33+'14 3N'!AV33+'14 3S'!AV33+'14 3Z'!AV33+'14 40'!AV33+'Bph Time-Other'!AL33+'14 35'!AV33</f>
        <v>0</v>
      </c>
      <c r="AW33" s="710">
        <f t="shared" si="10"/>
        <v>0</v>
      </c>
      <c r="AX33" s="767">
        <f>'14 30'!AX33+'14 31'!AX33+'14 3N'!AX33+'14 3S'!AX33+'14 3Z'!AX33+'14 40'!AX33+'Bph Time-Other'!AN33+'14 35'!AX33</f>
        <v>0</v>
      </c>
      <c r="AY33" s="767">
        <f>'14 30'!AY33+'14 31'!AY33+'14 3N'!AY33+'14 3S'!AY33+'14 3Z'!AY33+'14 40'!AY33+'Bph Time-Other'!AO33+'14 35'!AY33</f>
        <v>0</v>
      </c>
      <c r="AZ33" s="710">
        <f t="shared" si="11"/>
        <v>0</v>
      </c>
      <c r="BA33" s="688">
        <f t="shared" si="24"/>
        <v>0</v>
      </c>
      <c r="BB33" s="701">
        <f t="shared" si="24"/>
        <v>0</v>
      </c>
      <c r="BC33" s="706">
        <f t="shared" si="25"/>
        <v>0</v>
      </c>
      <c r="BD33" s="717">
        <f t="shared" si="12"/>
        <v>0</v>
      </c>
      <c r="BE33" s="767">
        <f t="shared" si="13"/>
        <v>0</v>
      </c>
      <c r="BF33" s="716">
        <f t="shared" si="26"/>
        <v>0</v>
      </c>
      <c r="BG33" s="717">
        <f t="shared" si="27"/>
        <v>0</v>
      </c>
      <c r="BH33" s="767">
        <f t="shared" si="28"/>
        <v>0</v>
      </c>
      <c r="BI33" s="716">
        <f t="shared" si="29"/>
        <v>0</v>
      </c>
      <c r="BJ33" s="541"/>
      <c r="BK33" s="380"/>
      <c r="BL33" s="380"/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</row>
    <row r="34" spans="1:79" s="383" customFormat="1" ht="33" customHeight="1">
      <c r="A34" s="388">
        <f t="shared" si="30"/>
        <v>28</v>
      </c>
      <c r="B34" s="384">
        <v>51601</v>
      </c>
      <c r="C34" s="536" t="s">
        <v>24</v>
      </c>
      <c r="D34" s="698" t="s">
        <v>278</v>
      </c>
      <c r="E34" s="766">
        <f>'14 30'!E34+'14 31'!E34+'14 3N'!E34+'14 3S'!E34+'14 3Z'!E34+'14 40'!E34+'Bph Time-Other'!D34+'14 35'!E34</f>
        <v>0</v>
      </c>
      <c r="F34" s="767">
        <f>'14 30'!F34+'14 31'!F34+'14 3N'!F34+'14 3S'!F34+'14 3Z'!F34+'14 40'!F34+'Bph Time-Other'!E34+'14 35'!F34</f>
        <v>0</v>
      </c>
      <c r="G34" s="710">
        <f t="shared" si="14"/>
        <v>0</v>
      </c>
      <c r="H34" s="767">
        <f>'14 30'!H34+'14 31'!H34+'14 3N'!H34+'14 3S'!H34+'14 3Z'!H34+'14 40'!H34+'Bph Time-Other'!G34+'14 35'!H34</f>
        <v>0</v>
      </c>
      <c r="I34" s="767">
        <f>'14 30'!I34+'14 31'!I34+'14 3N'!I34+'14 3S'!I34+'14 3Z'!I34+'14 40'!I34+'Bph Time-Other'!H34+'14 35'!I34</f>
        <v>0</v>
      </c>
      <c r="J34" s="709">
        <f t="shared" si="0"/>
        <v>0</v>
      </c>
      <c r="K34" s="767">
        <f>'14 30'!K34+'14 31'!K34+'14 3N'!K34+'14 3S'!K34+'14 3Z'!K34+'14 40'!K34+'Bph Time-Other'!J34+'14 35'!K34</f>
        <v>0</v>
      </c>
      <c r="L34" s="767">
        <f>'14 30'!L34+'14 31'!L34+'14 3N'!L34+'14 3S'!L34+'14 3Z'!L34+'14 40'!L34+'Bph Time-Other'!K34+'14 35'!L34</f>
        <v>0</v>
      </c>
      <c r="M34" s="714">
        <f t="shared" si="1"/>
        <v>0</v>
      </c>
      <c r="N34" s="688">
        <f t="shared" si="15"/>
        <v>0</v>
      </c>
      <c r="O34" s="689">
        <f t="shared" si="15"/>
        <v>0</v>
      </c>
      <c r="P34" s="690">
        <f t="shared" si="16"/>
        <v>0</v>
      </c>
      <c r="Q34" s="766">
        <f>'14 30'!Q34+'14 31'!Q34+'14 3N'!Q34+'14 3S'!Q34+'14 3Z'!Q34+'14 40'!Q34+'Bph Time-Other'!M34+'14 35'!Q34</f>
        <v>0</v>
      </c>
      <c r="R34" s="767">
        <f>'14 30'!R34+'14 31'!R34+'14 3N'!R34+'14 3S'!R34+'14 3Z'!R34+'14 40'!R34+'Bph Time-Other'!N34+'14 35'!R34</f>
        <v>0</v>
      </c>
      <c r="S34" s="709">
        <f t="shared" si="2"/>
        <v>0</v>
      </c>
      <c r="T34" s="767">
        <f>'14 30'!T34+'14 31'!T34+'14 3N'!T34+'14 3S'!T34+'14 3Z'!T34+'14 40'!T34+'Bph Time-Other'!P34+'14 35'!T34</f>
        <v>0</v>
      </c>
      <c r="U34" s="767">
        <f>'14 30'!U34+'14 31'!U34+'14 3N'!U34+'14 3S'!U34+'14 3Z'!U34+'14 40'!U34+'Bph Time-Other'!Q34+'14 35'!U34</f>
        <v>0</v>
      </c>
      <c r="V34" s="709">
        <f t="shared" si="3"/>
        <v>0</v>
      </c>
      <c r="W34" s="767">
        <f>'14 30'!W34+'14 31'!W34+'14 3N'!W34+'14 3S'!W34+'14 3Z'!W34+'14 40'!W34+'Bph Time-Other'!S34+'14 35'!W34</f>
        <v>0</v>
      </c>
      <c r="X34" s="767">
        <f>'14 30'!X34+'14 31'!X34+'14 3N'!X34+'14 3S'!X34+'14 3Z'!X34+'14 40'!X34+'Bph Time-Other'!T34+'14 35'!X34</f>
        <v>0</v>
      </c>
      <c r="Y34" s="714">
        <f t="shared" si="4"/>
        <v>0</v>
      </c>
      <c r="Z34" s="688">
        <f t="shared" si="17"/>
        <v>0</v>
      </c>
      <c r="AA34" s="701">
        <f t="shared" si="17"/>
        <v>0</v>
      </c>
      <c r="AB34" s="690">
        <f t="shared" si="18"/>
        <v>0</v>
      </c>
      <c r="AC34" s="713">
        <f t="shared" si="19"/>
        <v>0</v>
      </c>
      <c r="AD34" s="712">
        <f t="shared" si="20"/>
        <v>0</v>
      </c>
      <c r="AE34" s="710">
        <f t="shared" si="21"/>
        <v>0</v>
      </c>
      <c r="AF34" s="767">
        <f>'14 30'!AF34+'14 31'!AF34+'14 3N'!AF34+'14 3S'!AF34+'14 3Z'!AF34+'14 40'!AF34+'Bph Time-Other'!Y34+'14 35'!AF34</f>
        <v>0</v>
      </c>
      <c r="AG34" s="767">
        <f>'14 30'!AG34+'14 31'!AG34+'14 3N'!AG34+'14 3S'!AG34+'14 3Z'!AG34+'14 40'!AG34+'Bph Time-Other'!Z34+'14 35'!AG34</f>
        <v>0</v>
      </c>
      <c r="AH34" s="710">
        <f t="shared" si="6"/>
        <v>0</v>
      </c>
      <c r="AI34" s="767">
        <f>'14 30'!AI34+'14 31'!AI34+'14 3N'!AI34+'14 3S'!AI34+'14 3Z'!AI34+'14 40'!AI34+'Bph Time-Other'!AB34+'14 35'!AI34</f>
        <v>0</v>
      </c>
      <c r="AJ34" s="767">
        <f>'14 30'!AJ34+'14 31'!AJ34+'14 3N'!AJ34+'14 3S'!AJ34+'14 3Z'!AJ34+'14 40'!AJ34+'Bph Time-Other'!AC34+'14 35'!AJ34</f>
        <v>0</v>
      </c>
      <c r="AK34" s="710">
        <f t="shared" si="7"/>
        <v>0</v>
      </c>
      <c r="AL34" s="767">
        <f>'14 30'!AL34+'14 31'!AL34+'14 3N'!AL34+'14 3S'!AL34+'14 3Z'!AL34+'14 40'!AL34+'Bph Time-Other'!AE34+'14 35'!AL34</f>
        <v>0</v>
      </c>
      <c r="AM34" s="767">
        <f>'14 30'!AM34+'14 31'!AM34+'14 3N'!AM34+'14 3S'!AM34+'14 3Z'!AM34+'14 40'!AM34+'Bph Time-Other'!AF34+'14 35'!AM34</f>
        <v>0</v>
      </c>
      <c r="AN34" s="709">
        <f t="shared" si="8"/>
        <v>0</v>
      </c>
      <c r="AO34" s="688">
        <f t="shared" si="22"/>
        <v>0</v>
      </c>
      <c r="AP34" s="689">
        <f t="shared" si="22"/>
        <v>0</v>
      </c>
      <c r="AQ34" s="690">
        <f t="shared" si="23"/>
        <v>0</v>
      </c>
      <c r="AR34" s="766">
        <f>'14 30'!AR34+'14 31'!AR34+'14 3N'!AR34+'14 3S'!AR34+'14 3Z'!AR34+'14 40'!AR34+'Bph Time-Other'!AH34+'14 35'!AR34</f>
        <v>0</v>
      </c>
      <c r="AS34" s="767">
        <f>'14 30'!AS34+'14 31'!AS34+'14 3N'!AS34+'14 3S'!AS34+'14 3Z'!AS34+'14 40'!AS34+'Bph Time-Other'!AI34+'14 35'!AS34</f>
        <v>0</v>
      </c>
      <c r="AT34" s="710">
        <f t="shared" si="9"/>
        <v>0</v>
      </c>
      <c r="AU34" s="767">
        <f>'14 30'!AU34+'14 31'!AU34+'14 3N'!AU34+'14 3S'!AU34+'14 3Z'!AU34+'14 40'!AU34+'Bph Time-Other'!AK34+'14 35'!AU34</f>
        <v>0</v>
      </c>
      <c r="AV34" s="767">
        <f>'14 30'!AV34+'14 31'!AV34+'14 3N'!AV34+'14 3S'!AV34+'14 3Z'!AV34+'14 40'!AV34+'Bph Time-Other'!AL34+'14 35'!AV34</f>
        <v>0</v>
      </c>
      <c r="AW34" s="710">
        <f t="shared" si="10"/>
        <v>0</v>
      </c>
      <c r="AX34" s="767">
        <f>'14 30'!AX34+'14 31'!AX34+'14 3N'!AX34+'14 3S'!AX34+'14 3Z'!AX34+'14 40'!AX34+'Bph Time-Other'!AN34+'14 35'!AX34</f>
        <v>0</v>
      </c>
      <c r="AY34" s="767">
        <f>'14 30'!AY34+'14 31'!AY34+'14 3N'!AY34+'14 3S'!AY34+'14 3Z'!AY34+'14 40'!AY34+'Bph Time-Other'!AO34+'14 35'!AY34</f>
        <v>0</v>
      </c>
      <c r="AZ34" s="710">
        <f t="shared" si="11"/>
        <v>0</v>
      </c>
      <c r="BA34" s="688">
        <f t="shared" si="24"/>
        <v>0</v>
      </c>
      <c r="BB34" s="701">
        <f t="shared" si="24"/>
        <v>0</v>
      </c>
      <c r="BC34" s="706">
        <f t="shared" si="25"/>
        <v>0</v>
      </c>
      <c r="BD34" s="717">
        <f t="shared" si="12"/>
        <v>0</v>
      </c>
      <c r="BE34" s="767">
        <f t="shared" si="13"/>
        <v>0</v>
      </c>
      <c r="BF34" s="716">
        <f t="shared" si="26"/>
        <v>0</v>
      </c>
      <c r="BG34" s="717">
        <f t="shared" si="27"/>
        <v>0</v>
      </c>
      <c r="BH34" s="767">
        <f t="shared" si="28"/>
        <v>0</v>
      </c>
      <c r="BI34" s="716">
        <f t="shared" si="29"/>
        <v>0</v>
      </c>
      <c r="BJ34" s="541"/>
      <c r="BK34" s="380"/>
      <c r="BL34" s="380"/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</row>
    <row r="35" spans="1:79" s="383" customFormat="1" ht="33" customHeight="1">
      <c r="A35" s="388">
        <f t="shared" si="30"/>
        <v>29</v>
      </c>
      <c r="B35" s="384">
        <v>51602</v>
      </c>
      <c r="C35" s="536" t="s">
        <v>25</v>
      </c>
      <c r="D35" s="698" t="s">
        <v>279</v>
      </c>
      <c r="E35" s="766">
        <f>'14 30'!E35+'14 31'!E35+'14 3N'!E35+'14 3S'!E35+'14 3Z'!E35+'14 40'!E35+'Bph Time-Other'!D35+'14 35'!E35</f>
        <v>0</v>
      </c>
      <c r="F35" s="767">
        <f>'14 30'!F35+'14 31'!F35+'14 3N'!F35+'14 3S'!F35+'14 3Z'!F35+'14 40'!F35+'Bph Time-Other'!E35+'14 35'!F35</f>
        <v>0</v>
      </c>
      <c r="G35" s="710">
        <f t="shared" si="14"/>
        <v>0</v>
      </c>
      <c r="H35" s="767">
        <f>'14 30'!H35+'14 31'!H35+'14 3N'!H35+'14 3S'!H35+'14 3Z'!H35+'14 40'!H35+'Bph Time-Other'!G35+'14 35'!H35</f>
        <v>0</v>
      </c>
      <c r="I35" s="767">
        <f>'14 30'!I35+'14 31'!I35+'14 3N'!I35+'14 3S'!I35+'14 3Z'!I35+'14 40'!I35+'Bph Time-Other'!H35+'14 35'!I35</f>
        <v>0</v>
      </c>
      <c r="J35" s="709">
        <f t="shared" si="0"/>
        <v>0</v>
      </c>
      <c r="K35" s="767">
        <f>'14 30'!K35+'14 31'!K35+'14 3N'!K35+'14 3S'!K35+'14 3Z'!K35+'14 40'!K35+'Bph Time-Other'!J35+'14 35'!K35</f>
        <v>0</v>
      </c>
      <c r="L35" s="767">
        <f>'14 30'!L35+'14 31'!L35+'14 3N'!L35+'14 3S'!L35+'14 3Z'!L35+'14 40'!L35+'Bph Time-Other'!K35+'14 35'!L35</f>
        <v>0</v>
      </c>
      <c r="M35" s="714">
        <f t="shared" si="1"/>
        <v>0</v>
      </c>
      <c r="N35" s="688">
        <f t="shared" si="15"/>
        <v>0</v>
      </c>
      <c r="O35" s="689">
        <f t="shared" si="15"/>
        <v>0</v>
      </c>
      <c r="P35" s="690">
        <f t="shared" si="16"/>
        <v>0</v>
      </c>
      <c r="Q35" s="766">
        <f>'14 30'!Q35+'14 31'!Q35+'14 3N'!Q35+'14 3S'!Q35+'14 3Z'!Q35+'14 40'!Q35+'Bph Time-Other'!M35+'14 35'!Q35</f>
        <v>0</v>
      </c>
      <c r="R35" s="767">
        <f>'14 30'!R35+'14 31'!R35+'14 3N'!R35+'14 3S'!R35+'14 3Z'!R35+'14 40'!R35+'Bph Time-Other'!N35+'14 35'!R35</f>
        <v>0</v>
      </c>
      <c r="S35" s="709">
        <f t="shared" si="2"/>
        <v>0</v>
      </c>
      <c r="T35" s="767">
        <f>'14 30'!T35+'14 31'!T35+'14 3N'!T35+'14 3S'!T35+'14 3Z'!T35+'14 40'!T35+'Bph Time-Other'!P35+'14 35'!T35</f>
        <v>0</v>
      </c>
      <c r="U35" s="767">
        <f>'14 30'!U35+'14 31'!U35+'14 3N'!U35+'14 3S'!U35+'14 3Z'!U35+'14 40'!U35+'Bph Time-Other'!Q35+'14 35'!U35</f>
        <v>0</v>
      </c>
      <c r="V35" s="709">
        <f t="shared" si="3"/>
        <v>0</v>
      </c>
      <c r="W35" s="767">
        <f>'14 30'!W35+'14 31'!W35+'14 3N'!W35+'14 3S'!W35+'14 3Z'!W35+'14 40'!W35+'Bph Time-Other'!S35+'14 35'!W35</f>
        <v>0</v>
      </c>
      <c r="X35" s="767">
        <f>'14 30'!X35+'14 31'!X35+'14 3N'!X35+'14 3S'!X35+'14 3Z'!X35+'14 40'!X35+'Bph Time-Other'!T35+'14 35'!X35</f>
        <v>0</v>
      </c>
      <c r="Y35" s="714">
        <f t="shared" si="4"/>
        <v>0</v>
      </c>
      <c r="Z35" s="688">
        <f t="shared" si="17"/>
        <v>0</v>
      </c>
      <c r="AA35" s="701">
        <f t="shared" si="17"/>
        <v>0</v>
      </c>
      <c r="AB35" s="690">
        <f t="shared" si="18"/>
        <v>0</v>
      </c>
      <c r="AC35" s="713">
        <f t="shared" si="19"/>
        <v>0</v>
      </c>
      <c r="AD35" s="712">
        <f t="shared" si="20"/>
        <v>0</v>
      </c>
      <c r="AE35" s="710">
        <f t="shared" si="21"/>
        <v>0</v>
      </c>
      <c r="AF35" s="767">
        <f>'14 30'!AF35+'14 31'!AF35+'14 3N'!AF35+'14 3S'!AF35+'14 3Z'!AF35+'14 40'!AF35+'Bph Time-Other'!Y35+'14 35'!AF35</f>
        <v>0</v>
      </c>
      <c r="AG35" s="767">
        <f>'14 30'!AG35+'14 31'!AG35+'14 3N'!AG35+'14 3S'!AG35+'14 3Z'!AG35+'14 40'!AG35+'Bph Time-Other'!Z35+'14 35'!AG35</f>
        <v>0</v>
      </c>
      <c r="AH35" s="710">
        <f t="shared" si="6"/>
        <v>0</v>
      </c>
      <c r="AI35" s="767">
        <f>'14 30'!AI35+'14 31'!AI35+'14 3N'!AI35+'14 3S'!AI35+'14 3Z'!AI35+'14 40'!AI35+'Bph Time-Other'!AB35+'14 35'!AI35</f>
        <v>0</v>
      </c>
      <c r="AJ35" s="767">
        <f>'14 30'!AJ35+'14 31'!AJ35+'14 3N'!AJ35+'14 3S'!AJ35+'14 3Z'!AJ35+'14 40'!AJ35+'Bph Time-Other'!AC35+'14 35'!AJ35</f>
        <v>0</v>
      </c>
      <c r="AK35" s="710">
        <f t="shared" si="7"/>
        <v>0</v>
      </c>
      <c r="AL35" s="767">
        <f>'14 30'!AL35+'14 31'!AL35+'14 3N'!AL35+'14 3S'!AL35+'14 3Z'!AL35+'14 40'!AL35+'Bph Time-Other'!AE35+'14 35'!AL35</f>
        <v>0</v>
      </c>
      <c r="AM35" s="767">
        <f>'14 30'!AM35+'14 31'!AM35+'14 3N'!AM35+'14 3S'!AM35+'14 3Z'!AM35+'14 40'!AM35+'Bph Time-Other'!AF35+'14 35'!AM35</f>
        <v>0</v>
      </c>
      <c r="AN35" s="709">
        <f t="shared" si="8"/>
        <v>0</v>
      </c>
      <c r="AO35" s="688">
        <f t="shared" si="22"/>
        <v>0</v>
      </c>
      <c r="AP35" s="689">
        <f t="shared" si="22"/>
        <v>0</v>
      </c>
      <c r="AQ35" s="690">
        <f t="shared" si="23"/>
        <v>0</v>
      </c>
      <c r="AR35" s="766">
        <f>'14 30'!AR35+'14 31'!AR35+'14 3N'!AR35+'14 3S'!AR35+'14 3Z'!AR35+'14 40'!AR35+'Bph Time-Other'!AH35+'14 35'!AR35</f>
        <v>0</v>
      </c>
      <c r="AS35" s="767">
        <f>'14 30'!AS35+'14 31'!AS35+'14 3N'!AS35+'14 3S'!AS35+'14 3Z'!AS35+'14 40'!AS35+'Bph Time-Other'!AI35+'14 35'!AS35</f>
        <v>0</v>
      </c>
      <c r="AT35" s="710">
        <f t="shared" si="9"/>
        <v>0</v>
      </c>
      <c r="AU35" s="767">
        <f>'14 30'!AU35+'14 31'!AU35+'14 3N'!AU35+'14 3S'!AU35+'14 3Z'!AU35+'14 40'!AU35+'Bph Time-Other'!AK35+'14 35'!AU35</f>
        <v>0</v>
      </c>
      <c r="AV35" s="767">
        <f>'14 30'!AV35+'14 31'!AV35+'14 3N'!AV35+'14 3S'!AV35+'14 3Z'!AV35+'14 40'!AV35+'Bph Time-Other'!AL35+'14 35'!AV35</f>
        <v>0</v>
      </c>
      <c r="AW35" s="710">
        <f t="shared" si="10"/>
        <v>0</v>
      </c>
      <c r="AX35" s="767">
        <f>'14 30'!AX35+'14 31'!AX35+'14 3N'!AX35+'14 3S'!AX35+'14 3Z'!AX35+'14 40'!AX35+'Bph Time-Other'!AN35+'14 35'!AX35</f>
        <v>0</v>
      </c>
      <c r="AY35" s="767">
        <f>'14 30'!AY35+'14 31'!AY35+'14 3N'!AY35+'14 3S'!AY35+'14 3Z'!AY35+'14 40'!AY35+'Bph Time-Other'!AO35+'14 35'!AY35</f>
        <v>0</v>
      </c>
      <c r="AZ35" s="710">
        <f t="shared" si="11"/>
        <v>0</v>
      </c>
      <c r="BA35" s="688">
        <f t="shared" si="24"/>
        <v>0</v>
      </c>
      <c r="BB35" s="701">
        <f t="shared" si="24"/>
        <v>0</v>
      </c>
      <c r="BC35" s="706">
        <f t="shared" si="25"/>
        <v>0</v>
      </c>
      <c r="BD35" s="717">
        <f t="shared" si="12"/>
        <v>0</v>
      </c>
      <c r="BE35" s="767">
        <f t="shared" si="13"/>
        <v>0</v>
      </c>
      <c r="BF35" s="716">
        <f t="shared" si="26"/>
        <v>0</v>
      </c>
      <c r="BG35" s="717">
        <f t="shared" si="27"/>
        <v>0</v>
      </c>
      <c r="BH35" s="767">
        <f t="shared" si="28"/>
        <v>0</v>
      </c>
      <c r="BI35" s="716">
        <f t="shared" si="29"/>
        <v>0</v>
      </c>
      <c r="BJ35" s="541"/>
      <c r="BK35" s="380"/>
      <c r="BL35" s="380"/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</row>
    <row r="36" spans="1:79" s="383" customFormat="1" ht="33" customHeight="1">
      <c r="A36" s="388">
        <f t="shared" si="30"/>
        <v>30</v>
      </c>
      <c r="B36" s="384">
        <v>51603</v>
      </c>
      <c r="C36" s="536" t="s">
        <v>26</v>
      </c>
      <c r="D36" s="698" t="s">
        <v>280</v>
      </c>
      <c r="E36" s="766">
        <f>'14 30'!E36+'14 31'!E36+'14 3N'!E36+'14 3S'!E36+'14 3Z'!E36+'14 40'!E36+'Bph Time-Other'!D36+'14 35'!E36</f>
        <v>0</v>
      </c>
      <c r="F36" s="767">
        <f>'14 30'!F36+'14 31'!F36+'14 3N'!F36+'14 3S'!F36+'14 3Z'!F36+'14 40'!F36+'Bph Time-Other'!E36+'14 35'!F36</f>
        <v>0</v>
      </c>
      <c r="G36" s="710">
        <f t="shared" si="14"/>
        <v>0</v>
      </c>
      <c r="H36" s="767">
        <f>'14 30'!H36+'14 31'!H36+'14 3N'!H36+'14 3S'!H36+'14 3Z'!H36+'14 40'!H36+'Bph Time-Other'!G36+'14 35'!H36</f>
        <v>0</v>
      </c>
      <c r="I36" s="767">
        <f>'14 30'!I36+'14 31'!I36+'14 3N'!I36+'14 3S'!I36+'14 3Z'!I36+'14 40'!I36+'Bph Time-Other'!H36+'14 35'!I36</f>
        <v>0</v>
      </c>
      <c r="J36" s="709">
        <f t="shared" si="0"/>
        <v>0</v>
      </c>
      <c r="K36" s="767">
        <f>'14 30'!K36+'14 31'!K36+'14 3N'!K36+'14 3S'!K36+'14 3Z'!K36+'14 40'!K36+'Bph Time-Other'!J36+'14 35'!K36</f>
        <v>0</v>
      </c>
      <c r="L36" s="767">
        <f>'14 30'!L36+'14 31'!L36+'14 3N'!L36+'14 3S'!L36+'14 3Z'!L36+'14 40'!L36+'Bph Time-Other'!K36+'14 35'!L36</f>
        <v>0</v>
      </c>
      <c r="M36" s="714">
        <f t="shared" si="1"/>
        <v>0</v>
      </c>
      <c r="N36" s="688">
        <f t="shared" si="15"/>
        <v>0</v>
      </c>
      <c r="O36" s="689">
        <f t="shared" si="15"/>
        <v>0</v>
      </c>
      <c r="P36" s="690">
        <f t="shared" si="16"/>
        <v>0</v>
      </c>
      <c r="Q36" s="766">
        <f>'14 30'!Q36+'14 31'!Q36+'14 3N'!Q36+'14 3S'!Q36+'14 3Z'!Q36+'14 40'!Q36+'Bph Time-Other'!M36+'14 35'!Q36</f>
        <v>0</v>
      </c>
      <c r="R36" s="767">
        <f>'14 30'!R36+'14 31'!R36+'14 3N'!R36+'14 3S'!R36+'14 3Z'!R36+'14 40'!R36+'Bph Time-Other'!N36+'14 35'!R36</f>
        <v>0</v>
      </c>
      <c r="S36" s="709">
        <f t="shared" si="2"/>
        <v>0</v>
      </c>
      <c r="T36" s="767">
        <f>'14 30'!T36+'14 31'!T36+'14 3N'!T36+'14 3S'!T36+'14 3Z'!T36+'14 40'!T36+'Bph Time-Other'!P36+'14 35'!T36</f>
        <v>0</v>
      </c>
      <c r="U36" s="767">
        <f>'14 30'!U36+'14 31'!U36+'14 3N'!U36+'14 3S'!U36+'14 3Z'!U36+'14 40'!U36+'Bph Time-Other'!Q36+'14 35'!U36</f>
        <v>0</v>
      </c>
      <c r="V36" s="709">
        <f t="shared" si="3"/>
        <v>0</v>
      </c>
      <c r="W36" s="767">
        <f>'14 30'!W36+'14 31'!W36+'14 3N'!W36+'14 3S'!W36+'14 3Z'!W36+'14 40'!W36+'Bph Time-Other'!S36+'14 35'!W36</f>
        <v>0</v>
      </c>
      <c r="X36" s="767">
        <f>'14 30'!X36+'14 31'!X36+'14 3N'!X36+'14 3S'!X36+'14 3Z'!X36+'14 40'!X36+'Bph Time-Other'!T36+'14 35'!X36</f>
        <v>0</v>
      </c>
      <c r="Y36" s="714">
        <f t="shared" si="4"/>
        <v>0</v>
      </c>
      <c r="Z36" s="688">
        <f t="shared" si="17"/>
        <v>0</v>
      </c>
      <c r="AA36" s="701">
        <f t="shared" si="17"/>
        <v>0</v>
      </c>
      <c r="AB36" s="690">
        <f t="shared" si="18"/>
        <v>0</v>
      </c>
      <c r="AC36" s="713">
        <f t="shared" si="19"/>
        <v>0</v>
      </c>
      <c r="AD36" s="712">
        <f t="shared" si="20"/>
        <v>0</v>
      </c>
      <c r="AE36" s="710">
        <f t="shared" si="21"/>
        <v>0</v>
      </c>
      <c r="AF36" s="767">
        <f>'14 30'!AF36+'14 31'!AF36+'14 3N'!AF36+'14 3S'!AF36+'14 3Z'!AF36+'14 40'!AF36+'Bph Time-Other'!Y36+'14 35'!AF36</f>
        <v>0</v>
      </c>
      <c r="AG36" s="767">
        <f>'14 30'!AG36+'14 31'!AG36+'14 3N'!AG36+'14 3S'!AG36+'14 3Z'!AG36+'14 40'!AG36+'Bph Time-Other'!Z36+'14 35'!AG36</f>
        <v>0</v>
      </c>
      <c r="AH36" s="710">
        <f t="shared" si="6"/>
        <v>0</v>
      </c>
      <c r="AI36" s="767">
        <f>'14 30'!AI36+'14 31'!AI36+'14 3N'!AI36+'14 3S'!AI36+'14 3Z'!AI36+'14 40'!AI36+'Bph Time-Other'!AB36+'14 35'!AI36</f>
        <v>0</v>
      </c>
      <c r="AJ36" s="767">
        <f>'14 30'!AJ36+'14 31'!AJ36+'14 3N'!AJ36+'14 3S'!AJ36+'14 3Z'!AJ36+'14 40'!AJ36+'Bph Time-Other'!AC36+'14 35'!AJ36</f>
        <v>0</v>
      </c>
      <c r="AK36" s="710">
        <f t="shared" si="7"/>
        <v>0</v>
      </c>
      <c r="AL36" s="767">
        <f>'14 30'!AL36+'14 31'!AL36+'14 3N'!AL36+'14 3S'!AL36+'14 3Z'!AL36+'14 40'!AL36+'Bph Time-Other'!AE36+'14 35'!AL36</f>
        <v>0</v>
      </c>
      <c r="AM36" s="767">
        <f>'14 30'!AM36+'14 31'!AM36+'14 3N'!AM36+'14 3S'!AM36+'14 3Z'!AM36+'14 40'!AM36+'Bph Time-Other'!AF36+'14 35'!AM36</f>
        <v>0</v>
      </c>
      <c r="AN36" s="709">
        <f t="shared" si="8"/>
        <v>0</v>
      </c>
      <c r="AO36" s="688">
        <f t="shared" si="22"/>
        <v>0</v>
      </c>
      <c r="AP36" s="689">
        <f t="shared" si="22"/>
        <v>0</v>
      </c>
      <c r="AQ36" s="690">
        <f t="shared" si="23"/>
        <v>0</v>
      </c>
      <c r="AR36" s="766">
        <f>'14 30'!AR36+'14 31'!AR36+'14 3N'!AR36+'14 3S'!AR36+'14 3Z'!AR36+'14 40'!AR36+'Bph Time-Other'!AH36+'14 35'!AR36</f>
        <v>0</v>
      </c>
      <c r="AS36" s="767">
        <f>'14 30'!AS36+'14 31'!AS36+'14 3N'!AS36+'14 3S'!AS36+'14 3Z'!AS36+'14 40'!AS36+'Bph Time-Other'!AI36+'14 35'!AS36</f>
        <v>0</v>
      </c>
      <c r="AT36" s="710">
        <f t="shared" si="9"/>
        <v>0</v>
      </c>
      <c r="AU36" s="767">
        <f>'14 30'!AU36+'14 31'!AU36+'14 3N'!AU36+'14 3S'!AU36+'14 3Z'!AU36+'14 40'!AU36+'Bph Time-Other'!AK36+'14 35'!AU36</f>
        <v>0</v>
      </c>
      <c r="AV36" s="767">
        <f>'14 30'!AV36+'14 31'!AV36+'14 3N'!AV36+'14 3S'!AV36+'14 3Z'!AV36+'14 40'!AV36+'Bph Time-Other'!AL36+'14 35'!AV36</f>
        <v>0</v>
      </c>
      <c r="AW36" s="710">
        <f t="shared" si="10"/>
        <v>0</v>
      </c>
      <c r="AX36" s="767">
        <f>'14 30'!AX36+'14 31'!AX36+'14 3N'!AX36+'14 3S'!AX36+'14 3Z'!AX36+'14 40'!AX36+'Bph Time-Other'!AN36+'14 35'!AX36</f>
        <v>0</v>
      </c>
      <c r="AY36" s="767">
        <f>'14 30'!AY36+'14 31'!AY36+'14 3N'!AY36+'14 3S'!AY36+'14 3Z'!AY36+'14 40'!AY36+'Bph Time-Other'!AO36+'14 35'!AY36</f>
        <v>0</v>
      </c>
      <c r="AZ36" s="710">
        <f t="shared" si="11"/>
        <v>0</v>
      </c>
      <c r="BA36" s="688">
        <f t="shared" si="24"/>
        <v>0</v>
      </c>
      <c r="BB36" s="701">
        <f t="shared" si="24"/>
        <v>0</v>
      </c>
      <c r="BC36" s="706">
        <f t="shared" si="25"/>
        <v>0</v>
      </c>
      <c r="BD36" s="717">
        <f t="shared" si="12"/>
        <v>0</v>
      </c>
      <c r="BE36" s="767">
        <f t="shared" si="13"/>
        <v>0</v>
      </c>
      <c r="BF36" s="716">
        <f t="shared" si="26"/>
        <v>0</v>
      </c>
      <c r="BG36" s="717">
        <f t="shared" si="27"/>
        <v>0</v>
      </c>
      <c r="BH36" s="767">
        <f t="shared" si="28"/>
        <v>0</v>
      </c>
      <c r="BI36" s="716">
        <f t="shared" si="29"/>
        <v>0</v>
      </c>
      <c r="BJ36" s="541"/>
      <c r="BK36" s="380"/>
      <c r="BL36" s="380"/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</row>
    <row r="37" spans="1:79" s="383" customFormat="1" ht="33" customHeight="1">
      <c r="A37" s="388">
        <f t="shared" si="30"/>
        <v>31</v>
      </c>
      <c r="B37" s="384">
        <v>51604</v>
      </c>
      <c r="C37" s="536" t="s">
        <v>27</v>
      </c>
      <c r="D37" s="698" t="s">
        <v>281</v>
      </c>
      <c r="E37" s="766">
        <f>'14 30'!E37+'14 31'!E37+'14 3N'!E37+'14 3S'!E37+'14 3Z'!E37+'14 40'!E37+'Bph Time-Other'!D37+'14 35'!E37</f>
        <v>0</v>
      </c>
      <c r="F37" s="767">
        <f>'14 30'!F37+'14 31'!F37+'14 3N'!F37+'14 3S'!F37+'14 3Z'!F37+'14 40'!F37+'Bph Time-Other'!E37+'14 35'!F37</f>
        <v>0</v>
      </c>
      <c r="G37" s="710">
        <f t="shared" si="14"/>
        <v>0</v>
      </c>
      <c r="H37" s="767">
        <f>'14 30'!H37+'14 31'!H37+'14 3N'!H37+'14 3S'!H37+'14 3Z'!H37+'14 40'!H37+'Bph Time-Other'!G37+'14 35'!H37</f>
        <v>0</v>
      </c>
      <c r="I37" s="767">
        <f>'14 30'!I37+'14 31'!I37+'14 3N'!I37+'14 3S'!I37+'14 3Z'!I37+'14 40'!I37+'Bph Time-Other'!H37+'14 35'!I37</f>
        <v>0</v>
      </c>
      <c r="J37" s="709">
        <f t="shared" si="0"/>
        <v>0</v>
      </c>
      <c r="K37" s="767">
        <f>'14 30'!K37+'14 31'!K37+'14 3N'!K37+'14 3S'!K37+'14 3Z'!K37+'14 40'!K37+'Bph Time-Other'!J37+'14 35'!K37</f>
        <v>0</v>
      </c>
      <c r="L37" s="767">
        <f>'14 30'!L37+'14 31'!L37+'14 3N'!L37+'14 3S'!L37+'14 3Z'!L37+'14 40'!L37+'Bph Time-Other'!K37+'14 35'!L37</f>
        <v>0</v>
      </c>
      <c r="M37" s="714">
        <f t="shared" si="1"/>
        <v>0</v>
      </c>
      <c r="N37" s="688">
        <f t="shared" si="15"/>
        <v>0</v>
      </c>
      <c r="O37" s="689">
        <f t="shared" si="15"/>
        <v>0</v>
      </c>
      <c r="P37" s="690">
        <f t="shared" si="16"/>
        <v>0</v>
      </c>
      <c r="Q37" s="766">
        <f>'14 30'!Q37+'14 31'!Q37+'14 3N'!Q37+'14 3S'!Q37+'14 3Z'!Q37+'14 40'!Q37+'Bph Time-Other'!M37+'14 35'!Q37</f>
        <v>0</v>
      </c>
      <c r="R37" s="767">
        <f>'14 30'!R37+'14 31'!R37+'14 3N'!R37+'14 3S'!R37+'14 3Z'!R37+'14 40'!R37+'Bph Time-Other'!N37+'14 35'!R37</f>
        <v>0</v>
      </c>
      <c r="S37" s="709">
        <f t="shared" si="2"/>
        <v>0</v>
      </c>
      <c r="T37" s="767">
        <f>'14 30'!T37+'14 31'!T37+'14 3N'!T37+'14 3S'!T37+'14 3Z'!T37+'14 40'!T37+'Bph Time-Other'!P37+'14 35'!T37</f>
        <v>0</v>
      </c>
      <c r="U37" s="767">
        <f>'14 30'!U37+'14 31'!U37+'14 3N'!U37+'14 3S'!U37+'14 3Z'!U37+'14 40'!U37+'Bph Time-Other'!Q37+'14 35'!U37</f>
        <v>0</v>
      </c>
      <c r="V37" s="709">
        <f t="shared" si="3"/>
        <v>0</v>
      </c>
      <c r="W37" s="767">
        <f>'14 30'!W37+'14 31'!W37+'14 3N'!W37+'14 3S'!W37+'14 3Z'!W37+'14 40'!W37+'Bph Time-Other'!S37+'14 35'!W37</f>
        <v>0</v>
      </c>
      <c r="X37" s="767">
        <f>'14 30'!X37+'14 31'!X37+'14 3N'!X37+'14 3S'!X37+'14 3Z'!X37+'14 40'!X37+'Bph Time-Other'!T37+'14 35'!X37</f>
        <v>0</v>
      </c>
      <c r="Y37" s="714">
        <f t="shared" si="4"/>
        <v>0</v>
      </c>
      <c r="Z37" s="688">
        <f t="shared" si="17"/>
        <v>0</v>
      </c>
      <c r="AA37" s="701">
        <f t="shared" si="17"/>
        <v>0</v>
      </c>
      <c r="AB37" s="690">
        <f t="shared" si="18"/>
        <v>0</v>
      </c>
      <c r="AC37" s="713">
        <f t="shared" si="19"/>
        <v>0</v>
      </c>
      <c r="AD37" s="712">
        <f t="shared" si="20"/>
        <v>0</v>
      </c>
      <c r="AE37" s="710">
        <f t="shared" si="21"/>
        <v>0</v>
      </c>
      <c r="AF37" s="767">
        <f>'14 30'!AF37+'14 31'!AF37+'14 3N'!AF37+'14 3S'!AF37+'14 3Z'!AF37+'14 40'!AF37+'Bph Time-Other'!Y37+'14 35'!AF37</f>
        <v>0</v>
      </c>
      <c r="AG37" s="767">
        <f>'14 30'!AG37+'14 31'!AG37+'14 3N'!AG37+'14 3S'!AG37+'14 3Z'!AG37+'14 40'!AG37+'Bph Time-Other'!Z37+'14 35'!AG37</f>
        <v>0</v>
      </c>
      <c r="AH37" s="710">
        <f t="shared" si="6"/>
        <v>0</v>
      </c>
      <c r="AI37" s="767">
        <f>'14 30'!AI37+'14 31'!AI37+'14 3N'!AI37+'14 3S'!AI37+'14 3Z'!AI37+'14 40'!AI37+'Bph Time-Other'!AB37+'14 35'!AI37</f>
        <v>0</v>
      </c>
      <c r="AJ37" s="767">
        <f>'14 30'!AJ37+'14 31'!AJ37+'14 3N'!AJ37+'14 3S'!AJ37+'14 3Z'!AJ37+'14 40'!AJ37+'Bph Time-Other'!AC37+'14 35'!AJ37</f>
        <v>0</v>
      </c>
      <c r="AK37" s="710">
        <f t="shared" si="7"/>
        <v>0</v>
      </c>
      <c r="AL37" s="767">
        <f>'14 30'!AL37+'14 31'!AL37+'14 3N'!AL37+'14 3S'!AL37+'14 3Z'!AL37+'14 40'!AL37+'Bph Time-Other'!AE37+'14 35'!AL37</f>
        <v>0</v>
      </c>
      <c r="AM37" s="767">
        <f>'14 30'!AM37+'14 31'!AM37+'14 3N'!AM37+'14 3S'!AM37+'14 3Z'!AM37+'14 40'!AM37+'Bph Time-Other'!AF37+'14 35'!AM37</f>
        <v>0</v>
      </c>
      <c r="AN37" s="709">
        <f t="shared" si="8"/>
        <v>0</v>
      </c>
      <c r="AO37" s="688">
        <f t="shared" si="22"/>
        <v>0</v>
      </c>
      <c r="AP37" s="689">
        <f t="shared" si="22"/>
        <v>0</v>
      </c>
      <c r="AQ37" s="690">
        <f t="shared" si="23"/>
        <v>0</v>
      </c>
      <c r="AR37" s="766">
        <f>'14 30'!AR37+'14 31'!AR37+'14 3N'!AR37+'14 3S'!AR37+'14 3Z'!AR37+'14 40'!AR37+'Bph Time-Other'!AH37+'14 35'!AR37</f>
        <v>0</v>
      </c>
      <c r="AS37" s="767">
        <f>'14 30'!AS37+'14 31'!AS37+'14 3N'!AS37+'14 3S'!AS37+'14 3Z'!AS37+'14 40'!AS37+'Bph Time-Other'!AI37+'14 35'!AS37</f>
        <v>0</v>
      </c>
      <c r="AT37" s="710">
        <f t="shared" si="9"/>
        <v>0</v>
      </c>
      <c r="AU37" s="767">
        <f>'14 30'!AU37+'14 31'!AU37+'14 3N'!AU37+'14 3S'!AU37+'14 3Z'!AU37+'14 40'!AU37+'Bph Time-Other'!AK37+'14 35'!AU37</f>
        <v>0</v>
      </c>
      <c r="AV37" s="767">
        <f>'14 30'!AV37+'14 31'!AV37+'14 3N'!AV37+'14 3S'!AV37+'14 3Z'!AV37+'14 40'!AV37+'Bph Time-Other'!AL37+'14 35'!AV37</f>
        <v>0</v>
      </c>
      <c r="AW37" s="710">
        <f t="shared" si="10"/>
        <v>0</v>
      </c>
      <c r="AX37" s="767">
        <f>'14 30'!AX37+'14 31'!AX37+'14 3N'!AX37+'14 3S'!AX37+'14 3Z'!AX37+'14 40'!AX37+'Bph Time-Other'!AN37+'14 35'!AX37</f>
        <v>0</v>
      </c>
      <c r="AY37" s="767">
        <f>'14 30'!AY37+'14 31'!AY37+'14 3N'!AY37+'14 3S'!AY37+'14 3Z'!AY37+'14 40'!AY37+'Bph Time-Other'!AO37+'14 35'!AY37</f>
        <v>0</v>
      </c>
      <c r="AZ37" s="710">
        <f t="shared" si="11"/>
        <v>0</v>
      </c>
      <c r="BA37" s="688">
        <f t="shared" si="24"/>
        <v>0</v>
      </c>
      <c r="BB37" s="701">
        <f t="shared" si="24"/>
        <v>0</v>
      </c>
      <c r="BC37" s="706">
        <f t="shared" si="25"/>
        <v>0</v>
      </c>
      <c r="BD37" s="717">
        <f t="shared" si="12"/>
        <v>0</v>
      </c>
      <c r="BE37" s="767">
        <f t="shared" si="13"/>
        <v>0</v>
      </c>
      <c r="BF37" s="716">
        <f t="shared" si="26"/>
        <v>0</v>
      </c>
      <c r="BG37" s="717">
        <f t="shared" si="27"/>
        <v>0</v>
      </c>
      <c r="BH37" s="767">
        <f t="shared" si="28"/>
        <v>0</v>
      </c>
      <c r="BI37" s="716">
        <f t="shared" si="29"/>
        <v>0</v>
      </c>
      <c r="BJ37" s="541"/>
      <c r="BK37" s="380"/>
      <c r="BL37" s="380"/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</row>
    <row r="38" spans="1:79" s="383" customFormat="1" ht="33" customHeight="1">
      <c r="A38" s="388">
        <f t="shared" si="30"/>
        <v>32</v>
      </c>
      <c r="B38" s="384">
        <v>51605</v>
      </c>
      <c r="C38" s="536" t="s">
        <v>28</v>
      </c>
      <c r="D38" s="698" t="s">
        <v>282</v>
      </c>
      <c r="E38" s="766">
        <f>'14 30'!E38+'14 31'!E38+'14 3N'!E38+'14 3S'!E38+'14 3Z'!E38+'14 40'!E38+'Bph Time-Other'!D38+'14 35'!E38</f>
        <v>0</v>
      </c>
      <c r="F38" s="767">
        <f>'14 30'!F38+'14 31'!F38+'14 3N'!F38+'14 3S'!F38+'14 3Z'!F38+'14 40'!F38+'Bph Time-Other'!E38+'14 35'!F38</f>
        <v>0</v>
      </c>
      <c r="G38" s="710">
        <f t="shared" si="14"/>
        <v>0</v>
      </c>
      <c r="H38" s="767">
        <f>'14 30'!H38+'14 31'!H38+'14 3N'!H38+'14 3S'!H38+'14 3Z'!H38+'14 40'!H38+'Bph Time-Other'!G38+'14 35'!H38</f>
        <v>0</v>
      </c>
      <c r="I38" s="767">
        <f>'14 30'!I38+'14 31'!I38+'14 3N'!I38+'14 3S'!I38+'14 3Z'!I38+'14 40'!I38+'Bph Time-Other'!H38+'14 35'!I38</f>
        <v>0</v>
      </c>
      <c r="J38" s="709">
        <f t="shared" si="0"/>
        <v>0</v>
      </c>
      <c r="K38" s="767">
        <f>'14 30'!K38+'14 31'!K38+'14 3N'!K38+'14 3S'!K38+'14 3Z'!K38+'14 40'!K38+'Bph Time-Other'!J38+'14 35'!K38</f>
        <v>0</v>
      </c>
      <c r="L38" s="767">
        <f>'14 30'!L38+'14 31'!L38+'14 3N'!L38+'14 3S'!L38+'14 3Z'!L38+'14 40'!L38+'Bph Time-Other'!K38+'14 35'!L38</f>
        <v>0</v>
      </c>
      <c r="M38" s="714">
        <f t="shared" si="1"/>
        <v>0</v>
      </c>
      <c r="N38" s="688">
        <f t="shared" si="15"/>
        <v>0</v>
      </c>
      <c r="O38" s="689">
        <f t="shared" si="15"/>
        <v>0</v>
      </c>
      <c r="P38" s="690">
        <f t="shared" si="16"/>
        <v>0</v>
      </c>
      <c r="Q38" s="766">
        <f>'14 30'!Q38+'14 31'!Q38+'14 3N'!Q38+'14 3S'!Q38+'14 3Z'!Q38+'14 40'!Q38+'Bph Time-Other'!M38+'14 35'!Q38</f>
        <v>0</v>
      </c>
      <c r="R38" s="767">
        <f>'14 30'!R38+'14 31'!R38+'14 3N'!R38+'14 3S'!R38+'14 3Z'!R38+'14 40'!R38+'Bph Time-Other'!N38+'14 35'!R38</f>
        <v>0</v>
      </c>
      <c r="S38" s="709">
        <f t="shared" si="2"/>
        <v>0</v>
      </c>
      <c r="T38" s="767">
        <f>'14 30'!T38+'14 31'!T38+'14 3N'!T38+'14 3S'!T38+'14 3Z'!T38+'14 40'!T38+'Bph Time-Other'!P38+'14 35'!T38</f>
        <v>0</v>
      </c>
      <c r="U38" s="767">
        <f>'14 30'!U38+'14 31'!U38+'14 3N'!U38+'14 3S'!U38+'14 3Z'!U38+'14 40'!U38+'Bph Time-Other'!Q38+'14 35'!U38</f>
        <v>0</v>
      </c>
      <c r="V38" s="709">
        <f t="shared" si="3"/>
        <v>0</v>
      </c>
      <c r="W38" s="767">
        <f>'14 30'!W38+'14 31'!W38+'14 3N'!W38+'14 3S'!W38+'14 3Z'!W38+'14 40'!W38+'Bph Time-Other'!S38+'14 35'!W38</f>
        <v>0</v>
      </c>
      <c r="X38" s="767">
        <f>'14 30'!X38+'14 31'!X38+'14 3N'!X38+'14 3S'!X38+'14 3Z'!X38+'14 40'!X38+'Bph Time-Other'!T38+'14 35'!X38</f>
        <v>0</v>
      </c>
      <c r="Y38" s="714">
        <f t="shared" si="4"/>
        <v>0</v>
      </c>
      <c r="Z38" s="688">
        <f t="shared" si="17"/>
        <v>0</v>
      </c>
      <c r="AA38" s="701">
        <f t="shared" si="17"/>
        <v>0</v>
      </c>
      <c r="AB38" s="690">
        <f t="shared" si="18"/>
        <v>0</v>
      </c>
      <c r="AC38" s="713">
        <f t="shared" si="19"/>
        <v>0</v>
      </c>
      <c r="AD38" s="712">
        <f t="shared" si="20"/>
        <v>0</v>
      </c>
      <c r="AE38" s="710">
        <f t="shared" si="21"/>
        <v>0</v>
      </c>
      <c r="AF38" s="767">
        <f>'14 30'!AF38+'14 31'!AF38+'14 3N'!AF38+'14 3S'!AF38+'14 3Z'!AF38+'14 40'!AF38+'Bph Time-Other'!Y38+'14 35'!AF38</f>
        <v>0</v>
      </c>
      <c r="AG38" s="767">
        <f>'14 30'!AG38+'14 31'!AG38+'14 3N'!AG38+'14 3S'!AG38+'14 3Z'!AG38+'14 40'!AG38+'Bph Time-Other'!Z38+'14 35'!AG38</f>
        <v>0</v>
      </c>
      <c r="AH38" s="710">
        <f t="shared" si="6"/>
        <v>0</v>
      </c>
      <c r="AI38" s="767">
        <f>'14 30'!AI38+'14 31'!AI38+'14 3N'!AI38+'14 3S'!AI38+'14 3Z'!AI38+'14 40'!AI38+'Bph Time-Other'!AB38+'14 35'!AI38</f>
        <v>0</v>
      </c>
      <c r="AJ38" s="767">
        <f>'14 30'!AJ38+'14 31'!AJ38+'14 3N'!AJ38+'14 3S'!AJ38+'14 3Z'!AJ38+'14 40'!AJ38+'Bph Time-Other'!AC38+'14 35'!AJ38</f>
        <v>0</v>
      </c>
      <c r="AK38" s="710">
        <f t="shared" si="7"/>
        <v>0</v>
      </c>
      <c r="AL38" s="767">
        <f>'14 30'!AL38+'14 31'!AL38+'14 3N'!AL38+'14 3S'!AL38+'14 3Z'!AL38+'14 40'!AL38+'Bph Time-Other'!AE38+'14 35'!AL38</f>
        <v>0</v>
      </c>
      <c r="AM38" s="767">
        <f>'14 30'!AM38+'14 31'!AM38+'14 3N'!AM38+'14 3S'!AM38+'14 3Z'!AM38+'14 40'!AM38+'Bph Time-Other'!AF38+'14 35'!AM38</f>
        <v>0</v>
      </c>
      <c r="AN38" s="709">
        <f t="shared" si="8"/>
        <v>0</v>
      </c>
      <c r="AO38" s="688">
        <f t="shared" si="22"/>
        <v>0</v>
      </c>
      <c r="AP38" s="689">
        <f t="shared" si="22"/>
        <v>0</v>
      </c>
      <c r="AQ38" s="690">
        <f t="shared" si="23"/>
        <v>0</v>
      </c>
      <c r="AR38" s="766">
        <f>'14 30'!AR38+'14 31'!AR38+'14 3N'!AR38+'14 3S'!AR38+'14 3Z'!AR38+'14 40'!AR38+'Bph Time-Other'!AH38+'14 35'!AR38</f>
        <v>0</v>
      </c>
      <c r="AS38" s="767">
        <f>'14 30'!AS38+'14 31'!AS38+'14 3N'!AS38+'14 3S'!AS38+'14 3Z'!AS38+'14 40'!AS38+'Bph Time-Other'!AI38+'14 35'!AS38</f>
        <v>0</v>
      </c>
      <c r="AT38" s="710">
        <f t="shared" si="9"/>
        <v>0</v>
      </c>
      <c r="AU38" s="767">
        <f>'14 30'!AU38+'14 31'!AU38+'14 3N'!AU38+'14 3S'!AU38+'14 3Z'!AU38+'14 40'!AU38+'Bph Time-Other'!AK38+'14 35'!AU38</f>
        <v>0</v>
      </c>
      <c r="AV38" s="767">
        <f>'14 30'!AV38+'14 31'!AV38+'14 3N'!AV38+'14 3S'!AV38+'14 3Z'!AV38+'14 40'!AV38+'Bph Time-Other'!AL38+'14 35'!AV38</f>
        <v>0</v>
      </c>
      <c r="AW38" s="710">
        <f t="shared" si="10"/>
        <v>0</v>
      </c>
      <c r="AX38" s="767">
        <f>'14 30'!AX38+'14 31'!AX38+'14 3N'!AX38+'14 3S'!AX38+'14 3Z'!AX38+'14 40'!AX38+'Bph Time-Other'!AN38+'14 35'!AX38</f>
        <v>0</v>
      </c>
      <c r="AY38" s="767">
        <f>'14 30'!AY38+'14 31'!AY38+'14 3N'!AY38+'14 3S'!AY38+'14 3Z'!AY38+'14 40'!AY38+'Bph Time-Other'!AO38+'14 35'!AY38</f>
        <v>0</v>
      </c>
      <c r="AZ38" s="710">
        <f t="shared" si="11"/>
        <v>0</v>
      </c>
      <c r="BA38" s="688">
        <f t="shared" si="24"/>
        <v>0</v>
      </c>
      <c r="BB38" s="701">
        <f t="shared" si="24"/>
        <v>0</v>
      </c>
      <c r="BC38" s="706">
        <f t="shared" si="25"/>
        <v>0</v>
      </c>
      <c r="BD38" s="717">
        <f t="shared" si="12"/>
        <v>0</v>
      </c>
      <c r="BE38" s="767">
        <f t="shared" si="13"/>
        <v>0</v>
      </c>
      <c r="BF38" s="716">
        <f t="shared" si="26"/>
        <v>0</v>
      </c>
      <c r="BG38" s="717">
        <f t="shared" si="27"/>
        <v>0</v>
      </c>
      <c r="BH38" s="767">
        <f t="shared" si="28"/>
        <v>0</v>
      </c>
      <c r="BI38" s="716">
        <f t="shared" si="29"/>
        <v>0</v>
      </c>
      <c r="BJ38" s="541"/>
      <c r="BK38" s="380"/>
      <c r="BL38" s="380"/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</row>
    <row r="39" spans="1:79" s="383" customFormat="1" ht="33" customHeight="1">
      <c r="A39" s="388">
        <f t="shared" si="30"/>
        <v>33</v>
      </c>
      <c r="B39" s="384">
        <v>51606</v>
      </c>
      <c r="C39" s="536" t="s">
        <v>29</v>
      </c>
      <c r="D39" s="698" t="s">
        <v>283</v>
      </c>
      <c r="E39" s="766">
        <f>'14 30'!E39+'14 31'!E39+'14 3N'!E39+'14 3S'!E39+'14 3Z'!E39+'14 40'!E39+'Bph Time-Other'!D39+'14 35'!E39</f>
        <v>10150</v>
      </c>
      <c r="F39" s="767">
        <f>'14 30'!F39+'14 31'!F39+'14 3N'!F39+'14 3S'!F39+'14 3Z'!F39+'14 40'!F39+'Bph Time-Other'!E39+'14 35'!F39</f>
        <v>4000</v>
      </c>
      <c r="G39" s="710">
        <f t="shared" si="14"/>
        <v>6150</v>
      </c>
      <c r="H39" s="767">
        <f>'14 30'!H39+'14 31'!H39+'14 3N'!H39+'14 3S'!H39+'14 3Z'!H39+'14 40'!H39+'Bph Time-Other'!G39+'14 35'!H39</f>
        <v>10150</v>
      </c>
      <c r="I39" s="767">
        <f>'14 30'!I39+'14 31'!I39+'14 3N'!I39+'14 3S'!I39+'14 3Z'!I39+'14 40'!I39+'Bph Time-Other'!H39+'14 35'!I39</f>
        <v>4000</v>
      </c>
      <c r="J39" s="709">
        <f t="shared" si="0"/>
        <v>6150</v>
      </c>
      <c r="K39" s="767">
        <f>'14 30'!K39+'14 31'!K39+'14 3N'!K39+'14 3S'!K39+'14 3Z'!K39+'14 40'!K39+'Bph Time-Other'!J39+'14 35'!K39</f>
        <v>10150</v>
      </c>
      <c r="L39" s="767">
        <f>'14 30'!L39+'14 31'!L39+'14 3N'!L39+'14 3S'!L39+'14 3Z'!L39+'14 40'!L39+'Bph Time-Other'!K39+'14 35'!L39</f>
        <v>0</v>
      </c>
      <c r="M39" s="714">
        <f t="shared" si="1"/>
        <v>10150</v>
      </c>
      <c r="N39" s="688">
        <f t="shared" si="15"/>
        <v>30450</v>
      </c>
      <c r="O39" s="689">
        <f t="shared" si="15"/>
        <v>8000</v>
      </c>
      <c r="P39" s="690">
        <f t="shared" si="16"/>
        <v>22450</v>
      </c>
      <c r="Q39" s="766">
        <f>'14 30'!Q39+'14 31'!Q39+'14 3N'!Q39+'14 3S'!Q39+'14 3Z'!Q39+'14 40'!Q39+'Bph Time-Other'!M39+'14 35'!Q39</f>
        <v>10150</v>
      </c>
      <c r="R39" s="767">
        <f>'14 30'!R39+'14 31'!R39+'14 3N'!R39+'14 3S'!R39+'14 3Z'!R39+'14 40'!R39+'Bph Time-Other'!N39+'14 35'!R39</f>
        <v>8000</v>
      </c>
      <c r="S39" s="709">
        <f t="shared" si="2"/>
        <v>2150</v>
      </c>
      <c r="T39" s="767">
        <f>'14 30'!T39+'14 31'!T39+'14 3N'!T39+'14 3S'!T39+'14 3Z'!T39+'14 40'!T39+'Bph Time-Other'!P39+'14 35'!T39</f>
        <v>10150</v>
      </c>
      <c r="U39" s="767">
        <f>'14 30'!U39+'14 31'!U39+'14 3N'!U39+'14 3S'!U39+'14 3Z'!U39+'14 40'!U39+'Bph Time-Other'!Q39+'14 35'!U39</f>
        <v>0</v>
      </c>
      <c r="V39" s="709">
        <f t="shared" si="3"/>
        <v>10150</v>
      </c>
      <c r="W39" s="767">
        <f>'14 30'!W39+'14 31'!W39+'14 3N'!W39+'14 3S'!W39+'14 3Z'!W39+'14 40'!W39+'Bph Time-Other'!S39+'14 35'!W39</f>
        <v>10150</v>
      </c>
      <c r="X39" s="767">
        <f>'14 30'!X39+'14 31'!X39+'14 3N'!X39+'14 3S'!X39+'14 3Z'!X39+'14 40'!X39+'Bph Time-Other'!T39+'14 35'!X39</f>
        <v>0</v>
      </c>
      <c r="Y39" s="714">
        <f t="shared" si="4"/>
        <v>10150</v>
      </c>
      <c r="Z39" s="688">
        <f t="shared" si="17"/>
        <v>30450</v>
      </c>
      <c r="AA39" s="701">
        <f t="shared" si="17"/>
        <v>8000</v>
      </c>
      <c r="AB39" s="690">
        <f t="shared" si="18"/>
        <v>22450</v>
      </c>
      <c r="AC39" s="713">
        <f t="shared" si="19"/>
        <v>60900</v>
      </c>
      <c r="AD39" s="712">
        <f t="shared" si="20"/>
        <v>16000</v>
      </c>
      <c r="AE39" s="710">
        <f t="shared" si="21"/>
        <v>44900</v>
      </c>
      <c r="AF39" s="767">
        <f>'14 30'!AF39+'14 31'!AF39+'14 3N'!AF39+'14 3S'!AF39+'14 3Z'!AF39+'14 40'!AF39+'Bph Time-Other'!Y39+'14 35'!AF39</f>
        <v>10150</v>
      </c>
      <c r="AG39" s="767">
        <f>'14 30'!AG39+'14 31'!AG39+'14 3N'!AG39+'14 3S'!AG39+'14 3Z'!AG39+'14 40'!AG39+'Bph Time-Other'!Z39+'14 35'!AG39</f>
        <v>0</v>
      </c>
      <c r="AH39" s="710">
        <f t="shared" si="6"/>
        <v>10150</v>
      </c>
      <c r="AI39" s="767">
        <f>'14 30'!AI39+'14 31'!AI39+'14 3N'!AI39+'14 3S'!AI39+'14 3Z'!AI39+'14 40'!AI39+'Bph Time-Other'!AB39+'14 35'!AI39</f>
        <v>10150</v>
      </c>
      <c r="AJ39" s="767">
        <f>'14 30'!AJ39+'14 31'!AJ39+'14 3N'!AJ39+'14 3S'!AJ39+'14 3Z'!AJ39+'14 40'!AJ39+'Bph Time-Other'!AC39+'14 35'!AJ39</f>
        <v>0</v>
      </c>
      <c r="AK39" s="710">
        <f t="shared" si="7"/>
        <v>10150</v>
      </c>
      <c r="AL39" s="767">
        <f>'14 30'!AL39+'14 31'!AL39+'14 3N'!AL39+'14 3S'!AL39+'14 3Z'!AL39+'14 40'!AL39+'Bph Time-Other'!AE39+'14 35'!AL39</f>
        <v>10150</v>
      </c>
      <c r="AM39" s="767">
        <f>'14 30'!AM39+'14 31'!AM39+'14 3N'!AM39+'14 3S'!AM39+'14 3Z'!AM39+'14 40'!AM39+'Bph Time-Other'!AF39+'14 35'!AM39</f>
        <v>0</v>
      </c>
      <c r="AN39" s="709">
        <f t="shared" si="8"/>
        <v>10150</v>
      </c>
      <c r="AO39" s="688">
        <f t="shared" si="22"/>
        <v>30450</v>
      </c>
      <c r="AP39" s="689">
        <f t="shared" si="22"/>
        <v>0</v>
      </c>
      <c r="AQ39" s="690">
        <f t="shared" si="23"/>
        <v>30450</v>
      </c>
      <c r="AR39" s="766">
        <f>'14 30'!AR39+'14 31'!AR39+'14 3N'!AR39+'14 3S'!AR39+'14 3Z'!AR39+'14 40'!AR39+'Bph Time-Other'!AH39+'14 35'!AR39</f>
        <v>10150</v>
      </c>
      <c r="AS39" s="767">
        <f>'14 30'!AS39+'14 31'!AS39+'14 3N'!AS39+'14 3S'!AS39+'14 3Z'!AS39+'14 40'!AS39+'Bph Time-Other'!AI39+'14 35'!AS39</f>
        <v>0</v>
      </c>
      <c r="AT39" s="710">
        <f t="shared" si="9"/>
        <v>10150</v>
      </c>
      <c r="AU39" s="767">
        <f>'14 30'!AU39+'14 31'!AU39+'14 3N'!AU39+'14 3S'!AU39+'14 3Z'!AU39+'14 40'!AU39+'Bph Time-Other'!AK39+'14 35'!AU39</f>
        <v>10150</v>
      </c>
      <c r="AV39" s="767">
        <f>'14 30'!AV39+'14 31'!AV39+'14 3N'!AV39+'14 3S'!AV39+'14 3Z'!AV39+'14 40'!AV39+'Bph Time-Other'!AL39+'14 35'!AV39</f>
        <v>0</v>
      </c>
      <c r="AW39" s="710">
        <f t="shared" si="10"/>
        <v>10150</v>
      </c>
      <c r="AX39" s="767">
        <f>'14 30'!AX39+'14 31'!AX39+'14 3N'!AX39+'14 3S'!AX39+'14 3Z'!AX39+'14 40'!AX39+'Bph Time-Other'!AN39+'14 35'!AX39</f>
        <v>10150</v>
      </c>
      <c r="AY39" s="767">
        <f>'14 30'!AY39+'14 31'!AY39+'14 3N'!AY39+'14 3S'!AY39+'14 3Z'!AY39+'14 40'!AY39+'Bph Time-Other'!AO39+'14 35'!AY39</f>
        <v>0</v>
      </c>
      <c r="AZ39" s="710">
        <f t="shared" si="11"/>
        <v>10150</v>
      </c>
      <c r="BA39" s="688">
        <f t="shared" si="24"/>
        <v>30450</v>
      </c>
      <c r="BB39" s="701">
        <f t="shared" si="24"/>
        <v>0</v>
      </c>
      <c r="BC39" s="706">
        <f t="shared" si="25"/>
        <v>30450</v>
      </c>
      <c r="BD39" s="717">
        <f t="shared" si="12"/>
        <v>60900</v>
      </c>
      <c r="BE39" s="767">
        <f t="shared" si="13"/>
        <v>0</v>
      </c>
      <c r="BF39" s="716">
        <f t="shared" si="26"/>
        <v>60900</v>
      </c>
      <c r="BG39" s="717">
        <f t="shared" si="27"/>
        <v>121800</v>
      </c>
      <c r="BH39" s="767">
        <f t="shared" si="28"/>
        <v>16000</v>
      </c>
      <c r="BI39" s="716">
        <f t="shared" si="29"/>
        <v>105800</v>
      </c>
      <c r="BJ39" s="541"/>
      <c r="BK39" s="380"/>
      <c r="BL39" s="380"/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</row>
    <row r="40" spans="1:79" s="383" customFormat="1" ht="33" customHeight="1">
      <c r="A40" s="388">
        <f t="shared" si="30"/>
        <v>34</v>
      </c>
      <c r="B40" s="384">
        <v>51607</v>
      </c>
      <c r="C40" s="536" t="s">
        <v>242</v>
      </c>
      <c r="D40" s="698" t="s">
        <v>284</v>
      </c>
      <c r="E40" s="766">
        <f>'14 30'!E40+'14 31'!E40+'14 3N'!E40+'14 3S'!E40+'14 3Z'!E40+'14 40'!E40+'Bph Time-Other'!D40+'14 35'!E40</f>
        <v>0</v>
      </c>
      <c r="F40" s="767">
        <f>'14 30'!F40+'14 31'!F40+'14 3N'!F40+'14 3S'!F40+'14 3Z'!F40+'14 40'!F40+'Bph Time-Other'!E40+'14 35'!F40</f>
        <v>0</v>
      </c>
      <c r="G40" s="710">
        <f t="shared" si="14"/>
        <v>0</v>
      </c>
      <c r="H40" s="767">
        <f>'14 30'!H40+'14 31'!H40+'14 3N'!H40+'14 3S'!H40+'14 3Z'!H40+'14 40'!H40+'Bph Time-Other'!G40+'14 35'!H40</f>
        <v>0</v>
      </c>
      <c r="I40" s="767">
        <f>'14 30'!I40+'14 31'!I40+'14 3N'!I40+'14 3S'!I40+'14 3Z'!I40+'14 40'!I40+'Bph Time-Other'!H40+'14 35'!I40</f>
        <v>0</v>
      </c>
      <c r="J40" s="709">
        <f t="shared" si="0"/>
        <v>0</v>
      </c>
      <c r="K40" s="767">
        <f>'14 30'!K40+'14 31'!K40+'14 3N'!K40+'14 3S'!K40+'14 3Z'!K40+'14 40'!K40+'Bph Time-Other'!J40+'14 35'!K40</f>
        <v>0</v>
      </c>
      <c r="L40" s="767">
        <f>'14 30'!L40+'14 31'!L40+'14 3N'!L40+'14 3S'!L40+'14 3Z'!L40+'14 40'!L40+'Bph Time-Other'!K40+'14 35'!L40</f>
        <v>0</v>
      </c>
      <c r="M40" s="714">
        <f t="shared" si="1"/>
        <v>0</v>
      </c>
      <c r="N40" s="688">
        <f t="shared" si="15"/>
        <v>0</v>
      </c>
      <c r="O40" s="689">
        <f t="shared" si="15"/>
        <v>0</v>
      </c>
      <c r="P40" s="690">
        <f t="shared" si="16"/>
        <v>0</v>
      </c>
      <c r="Q40" s="766">
        <f>'14 30'!Q40+'14 31'!Q40+'14 3N'!Q40+'14 3S'!Q40+'14 3Z'!Q40+'14 40'!Q40+'Bph Time-Other'!M40+'14 35'!Q40</f>
        <v>0</v>
      </c>
      <c r="R40" s="767">
        <f>'14 30'!R40+'14 31'!R40+'14 3N'!R40+'14 3S'!R40+'14 3Z'!R40+'14 40'!R40+'Bph Time-Other'!N40+'14 35'!R40</f>
        <v>0</v>
      </c>
      <c r="S40" s="709">
        <f t="shared" si="2"/>
        <v>0</v>
      </c>
      <c r="T40" s="767">
        <f>'14 30'!T40+'14 31'!T40+'14 3N'!T40+'14 3S'!T40+'14 3Z'!T40+'14 40'!T40+'Bph Time-Other'!P40+'14 35'!T40</f>
        <v>0</v>
      </c>
      <c r="U40" s="767">
        <f>'14 30'!U40+'14 31'!U40+'14 3N'!U40+'14 3S'!U40+'14 3Z'!U40+'14 40'!U40+'Bph Time-Other'!Q40+'14 35'!U40</f>
        <v>0</v>
      </c>
      <c r="V40" s="709">
        <f t="shared" si="3"/>
        <v>0</v>
      </c>
      <c r="W40" s="767">
        <f>'14 30'!W40+'14 31'!W40+'14 3N'!W40+'14 3S'!W40+'14 3Z'!W40+'14 40'!W40+'Bph Time-Other'!S40+'14 35'!W40</f>
        <v>0</v>
      </c>
      <c r="X40" s="767">
        <f>'14 30'!X40+'14 31'!X40+'14 3N'!X40+'14 3S'!X40+'14 3Z'!X40+'14 40'!X40+'Bph Time-Other'!T40+'14 35'!X40</f>
        <v>0</v>
      </c>
      <c r="Y40" s="714">
        <f t="shared" si="4"/>
        <v>0</v>
      </c>
      <c r="Z40" s="688">
        <f t="shared" si="17"/>
        <v>0</v>
      </c>
      <c r="AA40" s="701">
        <f t="shared" si="17"/>
        <v>0</v>
      </c>
      <c r="AB40" s="690">
        <f t="shared" si="18"/>
        <v>0</v>
      </c>
      <c r="AC40" s="713">
        <f t="shared" si="19"/>
        <v>0</v>
      </c>
      <c r="AD40" s="712">
        <f t="shared" si="20"/>
        <v>0</v>
      </c>
      <c r="AE40" s="710">
        <f t="shared" si="21"/>
        <v>0</v>
      </c>
      <c r="AF40" s="767">
        <f>'14 30'!AF40+'14 31'!AF40+'14 3N'!AF40+'14 3S'!AF40+'14 3Z'!AF40+'14 40'!AF40+'Bph Time-Other'!Y40+'14 35'!AF40</f>
        <v>0</v>
      </c>
      <c r="AG40" s="767">
        <f>'14 30'!AG40+'14 31'!AG40+'14 3N'!AG40+'14 3S'!AG40+'14 3Z'!AG40+'14 40'!AG40+'Bph Time-Other'!Z40+'14 35'!AG40</f>
        <v>0</v>
      </c>
      <c r="AH40" s="710">
        <f t="shared" si="6"/>
        <v>0</v>
      </c>
      <c r="AI40" s="767">
        <f>'14 30'!AI40+'14 31'!AI40+'14 3N'!AI40+'14 3S'!AI40+'14 3Z'!AI40+'14 40'!AI40+'Bph Time-Other'!AB40+'14 35'!AI40</f>
        <v>0</v>
      </c>
      <c r="AJ40" s="767">
        <f>'14 30'!AJ40+'14 31'!AJ40+'14 3N'!AJ40+'14 3S'!AJ40+'14 3Z'!AJ40+'14 40'!AJ40+'Bph Time-Other'!AC40+'14 35'!AJ40</f>
        <v>0</v>
      </c>
      <c r="AK40" s="710">
        <f t="shared" si="7"/>
        <v>0</v>
      </c>
      <c r="AL40" s="767">
        <f>'14 30'!AL40+'14 31'!AL40+'14 3N'!AL40+'14 3S'!AL40+'14 3Z'!AL40+'14 40'!AL40+'Bph Time-Other'!AE40+'14 35'!AL40</f>
        <v>0</v>
      </c>
      <c r="AM40" s="767">
        <f>'14 30'!AM40+'14 31'!AM40+'14 3N'!AM40+'14 3S'!AM40+'14 3Z'!AM40+'14 40'!AM40+'Bph Time-Other'!AF40+'14 35'!AM40</f>
        <v>0</v>
      </c>
      <c r="AN40" s="709">
        <f t="shared" si="8"/>
        <v>0</v>
      </c>
      <c r="AO40" s="688">
        <f t="shared" si="22"/>
        <v>0</v>
      </c>
      <c r="AP40" s="689">
        <f t="shared" si="22"/>
        <v>0</v>
      </c>
      <c r="AQ40" s="690">
        <f t="shared" si="23"/>
        <v>0</v>
      </c>
      <c r="AR40" s="766">
        <f>'14 30'!AR40+'14 31'!AR40+'14 3N'!AR40+'14 3S'!AR40+'14 3Z'!AR40+'14 40'!AR40+'Bph Time-Other'!AH40+'14 35'!AR40</f>
        <v>0</v>
      </c>
      <c r="AS40" s="767">
        <f>'14 30'!AS40+'14 31'!AS40+'14 3N'!AS40+'14 3S'!AS40+'14 3Z'!AS40+'14 40'!AS40+'Bph Time-Other'!AI40+'14 35'!AS40</f>
        <v>0</v>
      </c>
      <c r="AT40" s="710">
        <f t="shared" si="9"/>
        <v>0</v>
      </c>
      <c r="AU40" s="767">
        <f>'14 30'!AU40+'14 31'!AU40+'14 3N'!AU40+'14 3S'!AU40+'14 3Z'!AU40+'14 40'!AU40+'Bph Time-Other'!AK40+'14 35'!AU40</f>
        <v>0</v>
      </c>
      <c r="AV40" s="767">
        <f>'14 30'!AV40+'14 31'!AV40+'14 3N'!AV40+'14 3S'!AV40+'14 3Z'!AV40+'14 40'!AV40+'Bph Time-Other'!AL40+'14 35'!AV40</f>
        <v>0</v>
      </c>
      <c r="AW40" s="710">
        <f t="shared" si="10"/>
        <v>0</v>
      </c>
      <c r="AX40" s="767">
        <f>'14 30'!AX40+'14 31'!AX40+'14 3N'!AX40+'14 3S'!AX40+'14 3Z'!AX40+'14 40'!AX40+'Bph Time-Other'!AN40+'14 35'!AX40</f>
        <v>0</v>
      </c>
      <c r="AY40" s="767">
        <f>'14 30'!AY40+'14 31'!AY40+'14 3N'!AY40+'14 3S'!AY40+'14 3Z'!AY40+'14 40'!AY40+'Bph Time-Other'!AO40+'14 35'!AY40</f>
        <v>0</v>
      </c>
      <c r="AZ40" s="710">
        <f t="shared" si="11"/>
        <v>0</v>
      </c>
      <c r="BA40" s="688">
        <f t="shared" si="24"/>
        <v>0</v>
      </c>
      <c r="BB40" s="701">
        <f t="shared" si="24"/>
        <v>0</v>
      </c>
      <c r="BC40" s="706">
        <f t="shared" si="25"/>
        <v>0</v>
      </c>
      <c r="BD40" s="717">
        <f t="shared" si="12"/>
        <v>0</v>
      </c>
      <c r="BE40" s="767">
        <f t="shared" si="13"/>
        <v>0</v>
      </c>
      <c r="BF40" s="716">
        <f t="shared" si="26"/>
        <v>0</v>
      </c>
      <c r="BG40" s="717">
        <f t="shared" si="27"/>
        <v>0</v>
      </c>
      <c r="BH40" s="767">
        <f t="shared" si="28"/>
        <v>0</v>
      </c>
      <c r="BI40" s="716">
        <f t="shared" si="29"/>
        <v>0</v>
      </c>
      <c r="BJ40" s="541"/>
      <c r="BK40" s="380"/>
      <c r="BL40" s="380"/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</row>
    <row r="41" spans="1:79" s="383" customFormat="1" ht="33" customHeight="1">
      <c r="A41" s="388">
        <f t="shared" si="30"/>
        <v>35</v>
      </c>
      <c r="B41" s="384">
        <v>51608</v>
      </c>
      <c r="C41" s="536" t="s">
        <v>31</v>
      </c>
      <c r="D41" s="698" t="s">
        <v>285</v>
      </c>
      <c r="E41" s="766">
        <f>'14 30'!E41+'14 31'!E41+'14 3N'!E41+'14 3S'!E41+'14 3Z'!E41+'14 40'!E41+'Bph Time-Other'!D41+'14 35'!E41</f>
        <v>0</v>
      </c>
      <c r="F41" s="767">
        <f>'14 30'!F41+'14 31'!F41+'14 3N'!F41+'14 3S'!F41+'14 3Z'!F41+'14 40'!F41+'Bph Time-Other'!E41+'14 35'!F41</f>
        <v>0</v>
      </c>
      <c r="G41" s="710">
        <f t="shared" si="14"/>
        <v>0</v>
      </c>
      <c r="H41" s="767">
        <f>'14 30'!H41+'14 31'!H41+'14 3N'!H41+'14 3S'!H41+'14 3Z'!H41+'14 40'!H41+'Bph Time-Other'!G41+'14 35'!H41</f>
        <v>0</v>
      </c>
      <c r="I41" s="767">
        <f>'14 30'!I41+'14 31'!I41+'14 3N'!I41+'14 3S'!I41+'14 3Z'!I41+'14 40'!I41+'Bph Time-Other'!H41+'14 35'!I41</f>
        <v>0</v>
      </c>
      <c r="J41" s="709">
        <f t="shared" si="0"/>
        <v>0</v>
      </c>
      <c r="K41" s="767">
        <f>'14 30'!K41+'14 31'!K41+'14 3N'!K41+'14 3S'!K41+'14 3Z'!K41+'14 40'!K41+'Bph Time-Other'!J41+'14 35'!K41</f>
        <v>0</v>
      </c>
      <c r="L41" s="767">
        <f>'14 30'!L41+'14 31'!L41+'14 3N'!L41+'14 3S'!L41+'14 3Z'!L41+'14 40'!L41+'Bph Time-Other'!K41+'14 35'!L41</f>
        <v>0</v>
      </c>
      <c r="M41" s="714">
        <f t="shared" si="1"/>
        <v>0</v>
      </c>
      <c r="N41" s="688">
        <f t="shared" si="15"/>
        <v>0</v>
      </c>
      <c r="O41" s="689">
        <f t="shared" si="15"/>
        <v>0</v>
      </c>
      <c r="P41" s="690">
        <f t="shared" si="16"/>
        <v>0</v>
      </c>
      <c r="Q41" s="766">
        <f>'14 30'!Q41+'14 31'!Q41+'14 3N'!Q41+'14 3S'!Q41+'14 3Z'!Q41+'14 40'!Q41+'Bph Time-Other'!M41+'14 35'!Q41</f>
        <v>0</v>
      </c>
      <c r="R41" s="767">
        <f>'14 30'!R41+'14 31'!R41+'14 3N'!R41+'14 3S'!R41+'14 3Z'!R41+'14 40'!R41+'Bph Time-Other'!N41+'14 35'!R41</f>
        <v>0</v>
      </c>
      <c r="S41" s="709">
        <f t="shared" si="2"/>
        <v>0</v>
      </c>
      <c r="T41" s="767">
        <f>'14 30'!T41+'14 31'!T41+'14 3N'!T41+'14 3S'!T41+'14 3Z'!T41+'14 40'!T41+'Bph Time-Other'!P41+'14 35'!T41</f>
        <v>0</v>
      </c>
      <c r="U41" s="767">
        <f>'14 30'!U41+'14 31'!U41+'14 3N'!U41+'14 3S'!U41+'14 3Z'!U41+'14 40'!U41+'Bph Time-Other'!Q41+'14 35'!U41</f>
        <v>0</v>
      </c>
      <c r="V41" s="709">
        <f t="shared" si="3"/>
        <v>0</v>
      </c>
      <c r="W41" s="767">
        <f>'14 30'!W41+'14 31'!W41+'14 3N'!W41+'14 3S'!W41+'14 3Z'!W41+'14 40'!W41+'Bph Time-Other'!S41+'14 35'!W41</f>
        <v>0</v>
      </c>
      <c r="X41" s="767">
        <f>'14 30'!X41+'14 31'!X41+'14 3N'!X41+'14 3S'!X41+'14 3Z'!X41+'14 40'!X41+'Bph Time-Other'!T41+'14 35'!X41</f>
        <v>0</v>
      </c>
      <c r="Y41" s="714">
        <f t="shared" si="4"/>
        <v>0</v>
      </c>
      <c r="Z41" s="688">
        <f t="shared" si="17"/>
        <v>0</v>
      </c>
      <c r="AA41" s="701">
        <f t="shared" si="17"/>
        <v>0</v>
      </c>
      <c r="AB41" s="690">
        <f t="shared" si="18"/>
        <v>0</v>
      </c>
      <c r="AC41" s="713">
        <f t="shared" si="19"/>
        <v>0</v>
      </c>
      <c r="AD41" s="712">
        <f t="shared" si="20"/>
        <v>0</v>
      </c>
      <c r="AE41" s="710">
        <f t="shared" si="21"/>
        <v>0</v>
      </c>
      <c r="AF41" s="767">
        <f>'14 30'!AF41+'14 31'!AF41+'14 3N'!AF41+'14 3S'!AF41+'14 3Z'!AF41+'14 40'!AF41+'Bph Time-Other'!Y41+'14 35'!AF41</f>
        <v>0</v>
      </c>
      <c r="AG41" s="767">
        <f>'14 30'!AG41+'14 31'!AG41+'14 3N'!AG41+'14 3S'!AG41+'14 3Z'!AG41+'14 40'!AG41+'Bph Time-Other'!Z41+'14 35'!AG41</f>
        <v>0</v>
      </c>
      <c r="AH41" s="710">
        <f t="shared" si="6"/>
        <v>0</v>
      </c>
      <c r="AI41" s="767">
        <f>'14 30'!AI41+'14 31'!AI41+'14 3N'!AI41+'14 3S'!AI41+'14 3Z'!AI41+'14 40'!AI41+'Bph Time-Other'!AB41+'14 35'!AI41</f>
        <v>0</v>
      </c>
      <c r="AJ41" s="767">
        <f>'14 30'!AJ41+'14 31'!AJ41+'14 3N'!AJ41+'14 3S'!AJ41+'14 3Z'!AJ41+'14 40'!AJ41+'Bph Time-Other'!AC41+'14 35'!AJ41</f>
        <v>0</v>
      </c>
      <c r="AK41" s="710">
        <f t="shared" si="7"/>
        <v>0</v>
      </c>
      <c r="AL41" s="767">
        <f>'14 30'!AL41+'14 31'!AL41+'14 3N'!AL41+'14 3S'!AL41+'14 3Z'!AL41+'14 40'!AL41+'Bph Time-Other'!AE41+'14 35'!AL41</f>
        <v>0</v>
      </c>
      <c r="AM41" s="767">
        <f>'14 30'!AM41+'14 31'!AM41+'14 3N'!AM41+'14 3S'!AM41+'14 3Z'!AM41+'14 40'!AM41+'Bph Time-Other'!AF41+'14 35'!AM41</f>
        <v>0</v>
      </c>
      <c r="AN41" s="709">
        <f t="shared" si="8"/>
        <v>0</v>
      </c>
      <c r="AO41" s="688">
        <f t="shared" si="22"/>
        <v>0</v>
      </c>
      <c r="AP41" s="689">
        <f t="shared" si="22"/>
        <v>0</v>
      </c>
      <c r="AQ41" s="690">
        <f t="shared" si="23"/>
        <v>0</v>
      </c>
      <c r="AR41" s="766">
        <f>'14 30'!AR41+'14 31'!AR41+'14 3N'!AR41+'14 3S'!AR41+'14 3Z'!AR41+'14 40'!AR41+'Bph Time-Other'!AH41+'14 35'!AR41</f>
        <v>0</v>
      </c>
      <c r="AS41" s="767">
        <f>'14 30'!AS41+'14 31'!AS41+'14 3N'!AS41+'14 3S'!AS41+'14 3Z'!AS41+'14 40'!AS41+'Bph Time-Other'!AI41+'14 35'!AS41</f>
        <v>0</v>
      </c>
      <c r="AT41" s="710">
        <f t="shared" si="9"/>
        <v>0</v>
      </c>
      <c r="AU41" s="767">
        <f>'14 30'!AU41+'14 31'!AU41+'14 3N'!AU41+'14 3S'!AU41+'14 3Z'!AU41+'14 40'!AU41+'Bph Time-Other'!AK41+'14 35'!AU41</f>
        <v>0</v>
      </c>
      <c r="AV41" s="767">
        <f>'14 30'!AV41+'14 31'!AV41+'14 3N'!AV41+'14 3S'!AV41+'14 3Z'!AV41+'14 40'!AV41+'Bph Time-Other'!AL41+'14 35'!AV41</f>
        <v>0</v>
      </c>
      <c r="AW41" s="710">
        <f t="shared" si="10"/>
        <v>0</v>
      </c>
      <c r="AX41" s="767">
        <f>'14 30'!AX41+'14 31'!AX41+'14 3N'!AX41+'14 3S'!AX41+'14 3Z'!AX41+'14 40'!AX41+'Bph Time-Other'!AN41+'14 35'!AX41</f>
        <v>0</v>
      </c>
      <c r="AY41" s="767">
        <f>'14 30'!AY41+'14 31'!AY41+'14 3N'!AY41+'14 3S'!AY41+'14 3Z'!AY41+'14 40'!AY41+'Bph Time-Other'!AO41+'14 35'!AY41</f>
        <v>0</v>
      </c>
      <c r="AZ41" s="710">
        <f t="shared" si="11"/>
        <v>0</v>
      </c>
      <c r="BA41" s="688">
        <f t="shared" si="24"/>
        <v>0</v>
      </c>
      <c r="BB41" s="701">
        <f t="shared" si="24"/>
        <v>0</v>
      </c>
      <c r="BC41" s="706">
        <f t="shared" si="25"/>
        <v>0</v>
      </c>
      <c r="BD41" s="717">
        <f t="shared" si="12"/>
        <v>0</v>
      </c>
      <c r="BE41" s="767">
        <f t="shared" si="13"/>
        <v>0</v>
      </c>
      <c r="BF41" s="716">
        <f t="shared" si="26"/>
        <v>0</v>
      </c>
      <c r="BG41" s="717">
        <f t="shared" si="27"/>
        <v>0</v>
      </c>
      <c r="BH41" s="767">
        <f t="shared" si="28"/>
        <v>0</v>
      </c>
      <c r="BI41" s="716">
        <f t="shared" si="29"/>
        <v>0</v>
      </c>
      <c r="BJ41" s="541"/>
      <c r="BK41" s="380"/>
      <c r="BL41" s="380"/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</row>
    <row r="42" spans="1:79" s="383" customFormat="1" ht="33" customHeight="1">
      <c r="A42" s="388">
        <f t="shared" si="30"/>
        <v>36</v>
      </c>
      <c r="B42" s="384">
        <v>51609</v>
      </c>
      <c r="C42" s="536" t="s">
        <v>89</v>
      </c>
      <c r="D42" s="698" t="s">
        <v>286</v>
      </c>
      <c r="E42" s="766">
        <f>'14 30'!E42+'14 31'!E42+'14 3N'!E42+'14 3S'!E42+'14 3Z'!E42+'14 40'!E42+'Bph Time-Other'!D42+'14 35'!E42</f>
        <v>0</v>
      </c>
      <c r="F42" s="767">
        <f>'14 30'!F42+'14 31'!F42+'14 3N'!F42+'14 3S'!F42+'14 3Z'!F42+'14 40'!F42+'Bph Time-Other'!E42+'14 35'!F42</f>
        <v>0</v>
      </c>
      <c r="G42" s="710">
        <f t="shared" si="14"/>
        <v>0</v>
      </c>
      <c r="H42" s="767">
        <f>'14 30'!H42+'14 31'!H42+'14 3N'!H42+'14 3S'!H42+'14 3Z'!H42+'14 40'!H42+'Bph Time-Other'!G42+'14 35'!H42</f>
        <v>0</v>
      </c>
      <c r="I42" s="767">
        <f>'14 30'!I42+'14 31'!I42+'14 3N'!I42+'14 3S'!I42+'14 3Z'!I42+'14 40'!I42+'Bph Time-Other'!H42+'14 35'!I42</f>
        <v>0</v>
      </c>
      <c r="J42" s="709">
        <f t="shared" si="0"/>
        <v>0</v>
      </c>
      <c r="K42" s="767">
        <f>'14 30'!K42+'14 31'!K42+'14 3N'!K42+'14 3S'!K42+'14 3Z'!K42+'14 40'!K42+'Bph Time-Other'!J42+'14 35'!K42</f>
        <v>0</v>
      </c>
      <c r="L42" s="767">
        <f>'14 30'!L42+'14 31'!L42+'14 3N'!L42+'14 3S'!L42+'14 3Z'!L42+'14 40'!L42+'Bph Time-Other'!K42+'14 35'!L42</f>
        <v>0</v>
      </c>
      <c r="M42" s="714">
        <f t="shared" si="1"/>
        <v>0</v>
      </c>
      <c r="N42" s="688">
        <f t="shared" si="15"/>
        <v>0</v>
      </c>
      <c r="O42" s="689">
        <f t="shared" si="15"/>
        <v>0</v>
      </c>
      <c r="P42" s="690">
        <f t="shared" si="16"/>
        <v>0</v>
      </c>
      <c r="Q42" s="766">
        <f>'14 30'!Q42+'14 31'!Q42+'14 3N'!Q42+'14 3S'!Q42+'14 3Z'!Q42+'14 40'!Q42+'Bph Time-Other'!M42+'14 35'!Q42</f>
        <v>0</v>
      </c>
      <c r="R42" s="767">
        <f>'14 30'!R42+'14 31'!R42+'14 3N'!R42+'14 3S'!R42+'14 3Z'!R42+'14 40'!R42+'Bph Time-Other'!N42+'14 35'!R42</f>
        <v>0</v>
      </c>
      <c r="S42" s="709">
        <f t="shared" si="2"/>
        <v>0</v>
      </c>
      <c r="T42" s="767">
        <f>'14 30'!T42+'14 31'!T42+'14 3N'!T42+'14 3S'!T42+'14 3Z'!T42+'14 40'!T42+'Bph Time-Other'!P42+'14 35'!T42</f>
        <v>0</v>
      </c>
      <c r="U42" s="767">
        <f>'14 30'!U42+'14 31'!U42+'14 3N'!U42+'14 3S'!U42+'14 3Z'!U42+'14 40'!U42+'Bph Time-Other'!Q42+'14 35'!U42</f>
        <v>0</v>
      </c>
      <c r="V42" s="709">
        <f t="shared" si="3"/>
        <v>0</v>
      </c>
      <c r="W42" s="767">
        <f>'14 30'!W42+'14 31'!W42+'14 3N'!W42+'14 3S'!W42+'14 3Z'!W42+'14 40'!W42+'Bph Time-Other'!S42+'14 35'!W42</f>
        <v>0</v>
      </c>
      <c r="X42" s="767">
        <f>'14 30'!X42+'14 31'!X42+'14 3N'!X42+'14 3S'!X42+'14 3Z'!X42+'14 40'!X42+'Bph Time-Other'!T42+'14 35'!X42</f>
        <v>0</v>
      </c>
      <c r="Y42" s="714">
        <f t="shared" si="4"/>
        <v>0</v>
      </c>
      <c r="Z42" s="688">
        <f t="shared" si="17"/>
        <v>0</v>
      </c>
      <c r="AA42" s="701">
        <f t="shared" si="17"/>
        <v>0</v>
      </c>
      <c r="AB42" s="690">
        <f t="shared" si="18"/>
        <v>0</v>
      </c>
      <c r="AC42" s="713">
        <f t="shared" si="19"/>
        <v>0</v>
      </c>
      <c r="AD42" s="712">
        <f t="shared" si="20"/>
        <v>0</v>
      </c>
      <c r="AE42" s="710">
        <f t="shared" si="21"/>
        <v>0</v>
      </c>
      <c r="AF42" s="767">
        <f>'14 30'!AF42+'14 31'!AF42+'14 3N'!AF42+'14 3S'!AF42+'14 3Z'!AF42+'14 40'!AF42+'Bph Time-Other'!Y42+'14 35'!AF42</f>
        <v>0</v>
      </c>
      <c r="AG42" s="767">
        <f>'14 30'!AG42+'14 31'!AG42+'14 3N'!AG42+'14 3S'!AG42+'14 3Z'!AG42+'14 40'!AG42+'Bph Time-Other'!Z42+'14 35'!AG42</f>
        <v>0</v>
      </c>
      <c r="AH42" s="710">
        <f t="shared" si="6"/>
        <v>0</v>
      </c>
      <c r="AI42" s="767">
        <f>'14 30'!AI42+'14 31'!AI42+'14 3N'!AI42+'14 3S'!AI42+'14 3Z'!AI42+'14 40'!AI42+'Bph Time-Other'!AB42+'14 35'!AI42</f>
        <v>0</v>
      </c>
      <c r="AJ42" s="767">
        <f>'14 30'!AJ42+'14 31'!AJ42+'14 3N'!AJ42+'14 3S'!AJ42+'14 3Z'!AJ42+'14 40'!AJ42+'Bph Time-Other'!AC42+'14 35'!AJ42</f>
        <v>0</v>
      </c>
      <c r="AK42" s="710">
        <f t="shared" si="7"/>
        <v>0</v>
      </c>
      <c r="AL42" s="767">
        <f>'14 30'!AL42+'14 31'!AL42+'14 3N'!AL42+'14 3S'!AL42+'14 3Z'!AL42+'14 40'!AL42+'Bph Time-Other'!AE42+'14 35'!AL42</f>
        <v>0</v>
      </c>
      <c r="AM42" s="767">
        <f>'14 30'!AM42+'14 31'!AM42+'14 3N'!AM42+'14 3S'!AM42+'14 3Z'!AM42+'14 40'!AM42+'Bph Time-Other'!AF42+'14 35'!AM42</f>
        <v>0</v>
      </c>
      <c r="AN42" s="709">
        <f t="shared" si="8"/>
        <v>0</v>
      </c>
      <c r="AO42" s="688">
        <f t="shared" si="22"/>
        <v>0</v>
      </c>
      <c r="AP42" s="689">
        <f t="shared" si="22"/>
        <v>0</v>
      </c>
      <c r="AQ42" s="690">
        <f t="shared" si="23"/>
        <v>0</v>
      </c>
      <c r="AR42" s="766">
        <f>'14 30'!AR42+'14 31'!AR42+'14 3N'!AR42+'14 3S'!AR42+'14 3Z'!AR42+'14 40'!AR42+'Bph Time-Other'!AH42+'14 35'!AR42</f>
        <v>0</v>
      </c>
      <c r="AS42" s="767">
        <f>'14 30'!AS42+'14 31'!AS42+'14 3N'!AS42+'14 3S'!AS42+'14 3Z'!AS42+'14 40'!AS42+'Bph Time-Other'!AI42+'14 35'!AS42</f>
        <v>0</v>
      </c>
      <c r="AT42" s="710">
        <f t="shared" si="9"/>
        <v>0</v>
      </c>
      <c r="AU42" s="767">
        <f>'14 30'!AU42+'14 31'!AU42+'14 3N'!AU42+'14 3S'!AU42+'14 3Z'!AU42+'14 40'!AU42+'Bph Time-Other'!AK42+'14 35'!AU42</f>
        <v>0</v>
      </c>
      <c r="AV42" s="767">
        <f>'14 30'!AV42+'14 31'!AV42+'14 3N'!AV42+'14 3S'!AV42+'14 3Z'!AV42+'14 40'!AV42+'Bph Time-Other'!AL42+'14 35'!AV42</f>
        <v>0</v>
      </c>
      <c r="AW42" s="710">
        <f t="shared" si="10"/>
        <v>0</v>
      </c>
      <c r="AX42" s="767">
        <f>'14 30'!AX42+'14 31'!AX42+'14 3N'!AX42+'14 3S'!AX42+'14 3Z'!AX42+'14 40'!AX42+'Bph Time-Other'!AN42+'14 35'!AX42</f>
        <v>0</v>
      </c>
      <c r="AY42" s="767">
        <f>'14 30'!AY42+'14 31'!AY42+'14 3N'!AY42+'14 3S'!AY42+'14 3Z'!AY42+'14 40'!AY42+'Bph Time-Other'!AO42+'14 35'!AY42</f>
        <v>0</v>
      </c>
      <c r="AZ42" s="710">
        <f t="shared" si="11"/>
        <v>0</v>
      </c>
      <c r="BA42" s="688">
        <f t="shared" si="24"/>
        <v>0</v>
      </c>
      <c r="BB42" s="701">
        <f t="shared" si="24"/>
        <v>0</v>
      </c>
      <c r="BC42" s="706">
        <f t="shared" si="25"/>
        <v>0</v>
      </c>
      <c r="BD42" s="717">
        <f t="shared" si="12"/>
        <v>0</v>
      </c>
      <c r="BE42" s="767">
        <f t="shared" si="13"/>
        <v>0</v>
      </c>
      <c r="BF42" s="716">
        <f t="shared" si="26"/>
        <v>0</v>
      </c>
      <c r="BG42" s="717">
        <f t="shared" si="27"/>
        <v>0</v>
      </c>
      <c r="BH42" s="767">
        <f t="shared" si="28"/>
        <v>0</v>
      </c>
      <c r="BI42" s="716">
        <f t="shared" si="29"/>
        <v>0</v>
      </c>
      <c r="BJ42" s="541"/>
      <c r="BK42" s="380"/>
      <c r="BL42" s="380"/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</row>
    <row r="43" spans="1:79" s="383" customFormat="1" ht="33" customHeight="1">
      <c r="A43" s="388">
        <f t="shared" si="30"/>
        <v>37</v>
      </c>
      <c r="B43" s="384">
        <v>51610</v>
      </c>
      <c r="C43" s="536" t="s">
        <v>32</v>
      </c>
      <c r="D43" s="698" t="s">
        <v>287</v>
      </c>
      <c r="E43" s="766">
        <f>'14 30'!E43+'14 31'!E43+'14 3N'!E43+'14 3S'!E43+'14 3Z'!E43+'14 40'!E43+'Bph Time-Other'!D43+'14 35'!E43</f>
        <v>0</v>
      </c>
      <c r="F43" s="767">
        <f>'14 30'!F43+'14 31'!F43+'14 3N'!F43+'14 3S'!F43+'14 3Z'!F43+'14 40'!F43+'Bph Time-Other'!E43+'14 35'!F43</f>
        <v>0</v>
      </c>
      <c r="G43" s="710">
        <f t="shared" si="14"/>
        <v>0</v>
      </c>
      <c r="H43" s="767">
        <f>'14 30'!H43+'14 31'!H43+'14 3N'!H43+'14 3S'!H43+'14 3Z'!H43+'14 40'!H43+'Bph Time-Other'!G43+'14 35'!H43</f>
        <v>0</v>
      </c>
      <c r="I43" s="767">
        <f>'14 30'!I43+'14 31'!I43+'14 3N'!I43+'14 3S'!I43+'14 3Z'!I43+'14 40'!I43+'Bph Time-Other'!H43+'14 35'!I43</f>
        <v>0</v>
      </c>
      <c r="J43" s="709">
        <f t="shared" si="0"/>
        <v>0</v>
      </c>
      <c r="K43" s="767">
        <f>'14 30'!K43+'14 31'!K43+'14 3N'!K43+'14 3S'!K43+'14 3Z'!K43+'14 40'!K43+'Bph Time-Other'!J43+'14 35'!K43</f>
        <v>0</v>
      </c>
      <c r="L43" s="767">
        <f>'14 30'!L43+'14 31'!L43+'14 3N'!L43+'14 3S'!L43+'14 3Z'!L43+'14 40'!L43+'Bph Time-Other'!K43+'14 35'!L43</f>
        <v>0</v>
      </c>
      <c r="M43" s="714">
        <f t="shared" si="1"/>
        <v>0</v>
      </c>
      <c r="N43" s="688">
        <f t="shared" si="15"/>
        <v>0</v>
      </c>
      <c r="O43" s="689">
        <f t="shared" si="15"/>
        <v>0</v>
      </c>
      <c r="P43" s="690">
        <f t="shared" si="16"/>
        <v>0</v>
      </c>
      <c r="Q43" s="766">
        <f>'14 30'!Q43+'14 31'!Q43+'14 3N'!Q43+'14 3S'!Q43+'14 3Z'!Q43+'14 40'!Q43+'Bph Time-Other'!M43+'14 35'!Q43</f>
        <v>0</v>
      </c>
      <c r="R43" s="767">
        <f>'14 30'!R43+'14 31'!R43+'14 3N'!R43+'14 3S'!R43+'14 3Z'!R43+'14 40'!R43+'Bph Time-Other'!N43+'14 35'!R43</f>
        <v>0</v>
      </c>
      <c r="S43" s="709">
        <f t="shared" si="2"/>
        <v>0</v>
      </c>
      <c r="T43" s="767">
        <f>'14 30'!T43+'14 31'!T43+'14 3N'!T43+'14 3S'!T43+'14 3Z'!T43+'14 40'!T43+'Bph Time-Other'!P43+'14 35'!T43</f>
        <v>0</v>
      </c>
      <c r="U43" s="767">
        <f>'14 30'!U43+'14 31'!U43+'14 3N'!U43+'14 3S'!U43+'14 3Z'!U43+'14 40'!U43+'Bph Time-Other'!Q43+'14 35'!U43</f>
        <v>0</v>
      </c>
      <c r="V43" s="709">
        <f t="shared" si="3"/>
        <v>0</v>
      </c>
      <c r="W43" s="767">
        <f>'14 30'!W43+'14 31'!W43+'14 3N'!W43+'14 3S'!W43+'14 3Z'!W43+'14 40'!W43+'Bph Time-Other'!S43+'14 35'!W43</f>
        <v>0</v>
      </c>
      <c r="X43" s="767">
        <f>'14 30'!X43+'14 31'!X43+'14 3N'!X43+'14 3S'!X43+'14 3Z'!X43+'14 40'!X43+'Bph Time-Other'!T43+'14 35'!X43</f>
        <v>0</v>
      </c>
      <c r="Y43" s="714">
        <f t="shared" si="4"/>
        <v>0</v>
      </c>
      <c r="Z43" s="688">
        <f t="shared" si="17"/>
        <v>0</v>
      </c>
      <c r="AA43" s="701">
        <f t="shared" si="17"/>
        <v>0</v>
      </c>
      <c r="AB43" s="690">
        <f t="shared" si="18"/>
        <v>0</v>
      </c>
      <c r="AC43" s="713">
        <f t="shared" si="19"/>
        <v>0</v>
      </c>
      <c r="AD43" s="712">
        <f t="shared" si="20"/>
        <v>0</v>
      </c>
      <c r="AE43" s="710">
        <f t="shared" si="21"/>
        <v>0</v>
      </c>
      <c r="AF43" s="767">
        <f>'14 30'!AF43+'14 31'!AF43+'14 3N'!AF43+'14 3S'!AF43+'14 3Z'!AF43+'14 40'!AF43+'Bph Time-Other'!Y43+'14 35'!AF43</f>
        <v>0</v>
      </c>
      <c r="AG43" s="767">
        <f>'14 30'!AG43+'14 31'!AG43+'14 3N'!AG43+'14 3S'!AG43+'14 3Z'!AG43+'14 40'!AG43+'Bph Time-Other'!Z43+'14 35'!AG43</f>
        <v>0</v>
      </c>
      <c r="AH43" s="710">
        <f t="shared" si="6"/>
        <v>0</v>
      </c>
      <c r="AI43" s="767">
        <f>'14 30'!AI43+'14 31'!AI43+'14 3N'!AI43+'14 3S'!AI43+'14 3Z'!AI43+'14 40'!AI43+'Bph Time-Other'!AB43+'14 35'!AI43</f>
        <v>0</v>
      </c>
      <c r="AJ43" s="767">
        <f>'14 30'!AJ43+'14 31'!AJ43+'14 3N'!AJ43+'14 3S'!AJ43+'14 3Z'!AJ43+'14 40'!AJ43+'Bph Time-Other'!AC43+'14 35'!AJ43</f>
        <v>0</v>
      </c>
      <c r="AK43" s="710">
        <f t="shared" si="7"/>
        <v>0</v>
      </c>
      <c r="AL43" s="767">
        <f>'14 30'!AL43+'14 31'!AL43+'14 3N'!AL43+'14 3S'!AL43+'14 3Z'!AL43+'14 40'!AL43+'Bph Time-Other'!AE43+'14 35'!AL43</f>
        <v>0</v>
      </c>
      <c r="AM43" s="767">
        <f>'14 30'!AM43+'14 31'!AM43+'14 3N'!AM43+'14 3S'!AM43+'14 3Z'!AM43+'14 40'!AM43+'Bph Time-Other'!AF43+'14 35'!AM43</f>
        <v>0</v>
      </c>
      <c r="AN43" s="709">
        <f t="shared" si="8"/>
        <v>0</v>
      </c>
      <c r="AO43" s="688">
        <f t="shared" si="22"/>
        <v>0</v>
      </c>
      <c r="AP43" s="689">
        <f t="shared" si="22"/>
        <v>0</v>
      </c>
      <c r="AQ43" s="690">
        <f t="shared" si="23"/>
        <v>0</v>
      </c>
      <c r="AR43" s="766">
        <f>'14 30'!AR43+'14 31'!AR43+'14 3N'!AR43+'14 3S'!AR43+'14 3Z'!AR43+'14 40'!AR43+'Bph Time-Other'!AH43+'14 35'!AR43</f>
        <v>0</v>
      </c>
      <c r="AS43" s="767">
        <f>'14 30'!AS43+'14 31'!AS43+'14 3N'!AS43+'14 3S'!AS43+'14 3Z'!AS43+'14 40'!AS43+'Bph Time-Other'!AI43+'14 35'!AS43</f>
        <v>0</v>
      </c>
      <c r="AT43" s="710">
        <f t="shared" si="9"/>
        <v>0</v>
      </c>
      <c r="AU43" s="767">
        <f>'14 30'!AU43+'14 31'!AU43+'14 3N'!AU43+'14 3S'!AU43+'14 3Z'!AU43+'14 40'!AU43+'Bph Time-Other'!AK43+'14 35'!AU43</f>
        <v>0</v>
      </c>
      <c r="AV43" s="767">
        <f>'14 30'!AV43+'14 31'!AV43+'14 3N'!AV43+'14 3S'!AV43+'14 3Z'!AV43+'14 40'!AV43+'Bph Time-Other'!AL43+'14 35'!AV43</f>
        <v>0</v>
      </c>
      <c r="AW43" s="710">
        <f t="shared" si="10"/>
        <v>0</v>
      </c>
      <c r="AX43" s="767">
        <f>'14 30'!AX43+'14 31'!AX43+'14 3N'!AX43+'14 3S'!AX43+'14 3Z'!AX43+'14 40'!AX43+'Bph Time-Other'!AN43+'14 35'!AX43</f>
        <v>0</v>
      </c>
      <c r="AY43" s="767">
        <f>'14 30'!AY43+'14 31'!AY43+'14 3N'!AY43+'14 3S'!AY43+'14 3Z'!AY43+'14 40'!AY43+'Bph Time-Other'!AO43+'14 35'!AY43</f>
        <v>0</v>
      </c>
      <c r="AZ43" s="710">
        <f t="shared" si="11"/>
        <v>0</v>
      </c>
      <c r="BA43" s="688">
        <f t="shared" si="24"/>
        <v>0</v>
      </c>
      <c r="BB43" s="701">
        <f t="shared" si="24"/>
        <v>0</v>
      </c>
      <c r="BC43" s="706">
        <f t="shared" si="25"/>
        <v>0</v>
      </c>
      <c r="BD43" s="717">
        <f t="shared" si="12"/>
        <v>0</v>
      </c>
      <c r="BE43" s="767">
        <f t="shared" si="13"/>
        <v>0</v>
      </c>
      <c r="BF43" s="716">
        <f t="shared" si="26"/>
        <v>0</v>
      </c>
      <c r="BG43" s="717">
        <f t="shared" si="27"/>
        <v>0</v>
      </c>
      <c r="BH43" s="767">
        <f t="shared" si="28"/>
        <v>0</v>
      </c>
      <c r="BI43" s="716">
        <f t="shared" si="29"/>
        <v>0</v>
      </c>
      <c r="BJ43" s="541"/>
      <c r="BK43" s="380"/>
      <c r="BL43" s="380"/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</row>
    <row r="44" spans="1:79" s="383" customFormat="1" ht="33" customHeight="1">
      <c r="A44" s="388">
        <f t="shared" si="30"/>
        <v>38</v>
      </c>
      <c r="B44" s="384">
        <v>51611</v>
      </c>
      <c r="C44" s="536" t="s">
        <v>33</v>
      </c>
      <c r="D44" s="698" t="s">
        <v>288</v>
      </c>
      <c r="E44" s="766">
        <f>'14 30'!E44+'14 31'!E44+'14 3N'!E44+'14 3S'!E44+'14 3Z'!E44+'14 40'!E44+'Bph Time-Other'!D44+'14 35'!E44</f>
        <v>179063.59999999998</v>
      </c>
      <c r="F44" s="767">
        <f>'14 30'!F44+'14 31'!F44+'14 3N'!F44+'14 3S'!F44+'14 3Z'!F44+'14 40'!F44+'Bph Time-Other'!E44+'14 35'!F44</f>
        <v>146582.29999999999</v>
      </c>
      <c r="G44" s="710">
        <f t="shared" si="14"/>
        <v>32481.299999999988</v>
      </c>
      <c r="H44" s="767">
        <f>'14 30'!H44+'14 31'!H44+'14 3N'!H44+'14 3S'!H44+'14 3Z'!H44+'14 40'!H44+'Bph Time-Other'!G44+'14 35'!H44</f>
        <v>159776.84999999998</v>
      </c>
      <c r="I44" s="767">
        <f>'14 30'!I44+'14 31'!I44+'14 3N'!I44+'14 3S'!I44+'14 3Z'!I44+'14 40'!I44+'Bph Time-Other'!H44+'14 35'!I44</f>
        <v>159935.34999999998</v>
      </c>
      <c r="J44" s="709">
        <f t="shared" si="0"/>
        <v>-158.5</v>
      </c>
      <c r="K44" s="767">
        <f>'14 30'!K44+'14 31'!K44+'14 3N'!K44+'14 3S'!K44+'14 3Z'!K44+'14 40'!K44+'Bph Time-Other'!J44+'14 35'!K44</f>
        <v>221530.59999999998</v>
      </c>
      <c r="L44" s="767">
        <f>'14 30'!L44+'14 31'!L44+'14 3N'!L44+'14 3S'!L44+'14 3Z'!L44+'14 40'!L44+'Bph Time-Other'!K44+'14 35'!L44</f>
        <v>239791.14999999997</v>
      </c>
      <c r="M44" s="714">
        <f t="shared" si="1"/>
        <v>-18260.549999999988</v>
      </c>
      <c r="N44" s="688">
        <f t="shared" si="15"/>
        <v>560371.04999999993</v>
      </c>
      <c r="O44" s="689">
        <f t="shared" si="15"/>
        <v>546308.79999999993</v>
      </c>
      <c r="P44" s="690">
        <f t="shared" si="16"/>
        <v>14062.25</v>
      </c>
      <c r="Q44" s="766">
        <f>'14 30'!Q44+'14 31'!Q44+'14 3N'!Q44+'14 3S'!Q44+'14 3Z'!Q44+'14 40'!Q44+'Bph Time-Other'!M44+'14 35'!Q44</f>
        <v>164171.9</v>
      </c>
      <c r="R44" s="767">
        <f>'14 30'!R44+'14 31'!R44+'14 3N'!R44+'14 3S'!R44+'14 3Z'!R44+'14 40'!R44+'Bph Time-Other'!N44+'14 35'!R44</f>
        <v>23508.35</v>
      </c>
      <c r="S44" s="709">
        <f t="shared" si="2"/>
        <v>140663.54999999999</v>
      </c>
      <c r="T44" s="767">
        <f>'14 30'!T44+'14 31'!T44+'14 3N'!T44+'14 3S'!T44+'14 3Z'!T44+'14 40'!T44+'Bph Time-Other'!P44+'14 35'!T44</f>
        <v>177170.59999999998</v>
      </c>
      <c r="U44" s="767">
        <f>'14 30'!U44+'14 31'!U44+'14 3N'!U44+'14 3S'!U44+'14 3Z'!U44+'14 40'!U44+'Bph Time-Other'!Q44+'14 35'!U44</f>
        <v>0</v>
      </c>
      <c r="V44" s="709">
        <f t="shared" si="3"/>
        <v>177170.59999999998</v>
      </c>
      <c r="W44" s="767">
        <f>'14 30'!W44+'14 31'!W44+'14 3N'!W44+'14 3S'!W44+'14 3Z'!W44+'14 40'!W44+'Bph Time-Other'!S44+'14 35'!W44</f>
        <v>159707.79999999999</v>
      </c>
      <c r="X44" s="767">
        <f>'14 30'!X44+'14 31'!X44+'14 3N'!X44+'14 3S'!X44+'14 3Z'!X44+'14 40'!X44+'Bph Time-Other'!T44+'14 35'!X44</f>
        <v>0</v>
      </c>
      <c r="Y44" s="714">
        <f t="shared" si="4"/>
        <v>159707.79999999999</v>
      </c>
      <c r="Z44" s="688">
        <f t="shared" si="17"/>
        <v>501050.3</v>
      </c>
      <c r="AA44" s="701">
        <f t="shared" si="17"/>
        <v>23508.35</v>
      </c>
      <c r="AB44" s="690">
        <f t="shared" si="18"/>
        <v>477541.95</v>
      </c>
      <c r="AC44" s="713">
        <f t="shared" si="19"/>
        <v>1061421.3499999999</v>
      </c>
      <c r="AD44" s="712">
        <f t="shared" si="20"/>
        <v>569817.14999999991</v>
      </c>
      <c r="AE44" s="710">
        <f t="shared" si="21"/>
        <v>491604.19999999995</v>
      </c>
      <c r="AF44" s="767">
        <f>'14 30'!AF44+'14 31'!AF44+'14 3N'!AF44+'14 3S'!AF44+'14 3Z'!AF44+'14 40'!AF44+'Bph Time-Other'!Y44+'14 35'!AF44</f>
        <v>177809.59999999998</v>
      </c>
      <c r="AG44" s="767">
        <f>'14 30'!AG44+'14 31'!AG44+'14 3N'!AG44+'14 3S'!AG44+'14 3Z'!AG44+'14 40'!AG44+'Bph Time-Other'!Z44+'14 35'!AG44</f>
        <v>0</v>
      </c>
      <c r="AH44" s="710">
        <f t="shared" si="6"/>
        <v>177809.59999999998</v>
      </c>
      <c r="AI44" s="767">
        <f>'14 30'!AI44+'14 31'!AI44+'14 3N'!AI44+'14 3S'!AI44+'14 3Z'!AI44+'14 40'!AI44+'Bph Time-Other'!AB44+'14 35'!AI44</f>
        <v>202197.9</v>
      </c>
      <c r="AJ44" s="767">
        <f>'14 30'!AJ44+'14 31'!AJ44+'14 3N'!AJ44+'14 3S'!AJ44+'14 3Z'!AJ44+'14 40'!AJ44+'Bph Time-Other'!AC44+'14 35'!AJ44</f>
        <v>0</v>
      </c>
      <c r="AK44" s="710">
        <f t="shared" si="7"/>
        <v>202197.9</v>
      </c>
      <c r="AL44" s="767">
        <f>'14 30'!AL44+'14 31'!AL44+'14 3N'!AL44+'14 3S'!AL44+'14 3Z'!AL44+'14 40'!AL44+'Bph Time-Other'!AE44+'14 35'!AL44</f>
        <v>171919.8</v>
      </c>
      <c r="AM44" s="767">
        <f>'14 30'!AM44+'14 31'!AM44+'14 3N'!AM44+'14 3S'!AM44+'14 3Z'!AM44+'14 40'!AM44+'Bph Time-Other'!AF44+'14 35'!AM44</f>
        <v>0</v>
      </c>
      <c r="AN44" s="709">
        <f t="shared" si="8"/>
        <v>171919.8</v>
      </c>
      <c r="AO44" s="688">
        <f t="shared" si="22"/>
        <v>551927.30000000005</v>
      </c>
      <c r="AP44" s="689">
        <f t="shared" si="22"/>
        <v>0</v>
      </c>
      <c r="AQ44" s="690">
        <f t="shared" si="23"/>
        <v>551927.30000000005</v>
      </c>
      <c r="AR44" s="766">
        <f>'14 30'!AR44+'14 31'!AR44+'14 3N'!AR44+'14 3S'!AR44+'14 3Z'!AR44+'14 40'!AR44+'Bph Time-Other'!AH44+'14 35'!AR44</f>
        <v>155906.4</v>
      </c>
      <c r="AS44" s="767">
        <f>'14 30'!AS44+'14 31'!AS44+'14 3N'!AS44+'14 3S'!AS44+'14 3Z'!AS44+'14 40'!AS44+'Bph Time-Other'!AI44+'14 35'!AS44</f>
        <v>0</v>
      </c>
      <c r="AT44" s="710">
        <f t="shared" si="9"/>
        <v>155906.4</v>
      </c>
      <c r="AU44" s="767">
        <f>'14 30'!AU44+'14 31'!AU44+'14 3N'!AU44+'14 3S'!AU44+'14 3Z'!AU44+'14 40'!AU44+'Bph Time-Other'!AK44+'14 35'!AU44</f>
        <v>149171.9</v>
      </c>
      <c r="AV44" s="767">
        <f>'14 30'!AV44+'14 31'!AV44+'14 3N'!AV44+'14 3S'!AV44+'14 3Z'!AV44+'14 40'!AV44+'Bph Time-Other'!AL44+'14 35'!AV44</f>
        <v>0</v>
      </c>
      <c r="AW44" s="710">
        <f t="shared" si="10"/>
        <v>149171.9</v>
      </c>
      <c r="AX44" s="767">
        <f>'14 30'!AX44+'14 31'!AX44+'14 3N'!AX44+'14 3S'!AX44+'14 3Z'!AX44+'14 40'!AX44+'Bph Time-Other'!AN44+'14 35'!AX44</f>
        <v>175509.4</v>
      </c>
      <c r="AY44" s="767">
        <f>'14 30'!AY44+'14 31'!AY44+'14 3N'!AY44+'14 3S'!AY44+'14 3Z'!AY44+'14 40'!AY44+'Bph Time-Other'!AO44+'14 35'!AY44</f>
        <v>0</v>
      </c>
      <c r="AZ44" s="710">
        <f t="shared" si="11"/>
        <v>175509.4</v>
      </c>
      <c r="BA44" s="688">
        <f t="shared" si="24"/>
        <v>480587.69999999995</v>
      </c>
      <c r="BB44" s="701">
        <f t="shared" si="24"/>
        <v>0</v>
      </c>
      <c r="BC44" s="706">
        <f t="shared" si="25"/>
        <v>480587.69999999995</v>
      </c>
      <c r="BD44" s="717">
        <f t="shared" si="12"/>
        <v>1032515.0000000001</v>
      </c>
      <c r="BE44" s="767">
        <f t="shared" si="13"/>
        <v>0</v>
      </c>
      <c r="BF44" s="716">
        <f t="shared" si="26"/>
        <v>1032515.0000000001</v>
      </c>
      <c r="BG44" s="717">
        <f t="shared" si="27"/>
        <v>2093936.35</v>
      </c>
      <c r="BH44" s="767">
        <f t="shared" si="28"/>
        <v>569817.14999999991</v>
      </c>
      <c r="BI44" s="716">
        <f t="shared" si="29"/>
        <v>1524119.2000000002</v>
      </c>
      <c r="BJ44" s="541"/>
      <c r="BK44" s="380"/>
      <c r="BL44" s="380"/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</row>
    <row r="45" spans="1:79" s="383" customFormat="1" ht="33" customHeight="1">
      <c r="A45" s="388">
        <f t="shared" si="30"/>
        <v>39</v>
      </c>
      <c r="B45" s="384">
        <v>51612</v>
      </c>
      <c r="C45" s="536" t="s">
        <v>34</v>
      </c>
      <c r="D45" s="698" t="s">
        <v>289</v>
      </c>
      <c r="E45" s="766">
        <f>'14 30'!E45+'14 31'!E45+'14 3N'!E45+'14 3S'!E45+'14 3Z'!E45+'14 40'!E45+'Bph Time-Other'!D45+'14 35'!E45</f>
        <v>0</v>
      </c>
      <c r="F45" s="767">
        <f>'14 30'!F45+'14 31'!F45+'14 3N'!F45+'14 3S'!F45+'14 3Z'!F45+'14 40'!F45+'Bph Time-Other'!E45+'14 35'!F45</f>
        <v>1160</v>
      </c>
      <c r="G45" s="710">
        <f t="shared" si="14"/>
        <v>-1160</v>
      </c>
      <c r="H45" s="767">
        <f>'14 30'!H45+'14 31'!H45+'14 3N'!H45+'14 3S'!H45+'14 3Z'!H45+'14 40'!H45+'Bph Time-Other'!G45+'14 35'!H45</f>
        <v>0</v>
      </c>
      <c r="I45" s="767">
        <f>'14 30'!I45+'14 31'!I45+'14 3N'!I45+'14 3S'!I45+'14 3Z'!I45+'14 40'!I45+'Bph Time-Other'!H45+'14 35'!I45</f>
        <v>-1160</v>
      </c>
      <c r="J45" s="709">
        <f t="shared" si="0"/>
        <v>1160</v>
      </c>
      <c r="K45" s="767">
        <f>'14 30'!K45+'14 31'!K45+'14 3N'!K45+'14 3S'!K45+'14 3Z'!K45+'14 40'!K45+'Bph Time-Other'!J45+'14 35'!K45</f>
        <v>0</v>
      </c>
      <c r="L45" s="767">
        <f>'14 30'!L45+'14 31'!L45+'14 3N'!L45+'14 3S'!L45+'14 3Z'!L45+'14 40'!L45+'Bph Time-Other'!K45+'14 35'!L45</f>
        <v>0</v>
      </c>
      <c r="M45" s="714">
        <f t="shared" si="1"/>
        <v>0</v>
      </c>
      <c r="N45" s="688">
        <f t="shared" si="15"/>
        <v>0</v>
      </c>
      <c r="O45" s="689">
        <f t="shared" si="15"/>
        <v>0</v>
      </c>
      <c r="P45" s="690">
        <f t="shared" si="16"/>
        <v>0</v>
      </c>
      <c r="Q45" s="766">
        <f>'14 30'!Q45+'14 31'!Q45+'14 3N'!Q45+'14 3S'!Q45+'14 3Z'!Q45+'14 40'!Q45+'Bph Time-Other'!M45+'14 35'!Q45</f>
        <v>0</v>
      </c>
      <c r="R45" s="767">
        <f>'14 30'!R45+'14 31'!R45+'14 3N'!R45+'14 3S'!R45+'14 3Z'!R45+'14 40'!R45+'Bph Time-Other'!N45+'14 35'!R45</f>
        <v>0</v>
      </c>
      <c r="S45" s="709">
        <f t="shared" si="2"/>
        <v>0</v>
      </c>
      <c r="T45" s="767">
        <f>'14 30'!T45+'14 31'!T45+'14 3N'!T45+'14 3S'!T45+'14 3Z'!T45+'14 40'!T45+'Bph Time-Other'!P45+'14 35'!T45</f>
        <v>0</v>
      </c>
      <c r="U45" s="767">
        <f>'14 30'!U45+'14 31'!U45+'14 3N'!U45+'14 3S'!U45+'14 3Z'!U45+'14 40'!U45+'Bph Time-Other'!Q45+'14 35'!U45</f>
        <v>0</v>
      </c>
      <c r="V45" s="709">
        <f t="shared" si="3"/>
        <v>0</v>
      </c>
      <c r="W45" s="767">
        <f>'14 30'!W45+'14 31'!W45+'14 3N'!W45+'14 3S'!W45+'14 3Z'!W45+'14 40'!W45+'Bph Time-Other'!S45+'14 35'!W45</f>
        <v>0</v>
      </c>
      <c r="X45" s="767">
        <f>'14 30'!X45+'14 31'!X45+'14 3N'!X45+'14 3S'!X45+'14 3Z'!X45+'14 40'!X45+'Bph Time-Other'!T45+'14 35'!X45</f>
        <v>0</v>
      </c>
      <c r="Y45" s="714">
        <f t="shared" si="4"/>
        <v>0</v>
      </c>
      <c r="Z45" s="688">
        <f t="shared" si="17"/>
        <v>0</v>
      </c>
      <c r="AA45" s="701">
        <f t="shared" si="17"/>
        <v>0</v>
      </c>
      <c r="AB45" s="690">
        <f t="shared" si="18"/>
        <v>0</v>
      </c>
      <c r="AC45" s="713">
        <f t="shared" si="19"/>
        <v>0</v>
      </c>
      <c r="AD45" s="712">
        <f t="shared" si="20"/>
        <v>0</v>
      </c>
      <c r="AE45" s="710">
        <f t="shared" si="21"/>
        <v>0</v>
      </c>
      <c r="AF45" s="767">
        <f>'14 30'!AF45+'14 31'!AF45+'14 3N'!AF45+'14 3S'!AF45+'14 3Z'!AF45+'14 40'!AF45+'Bph Time-Other'!Y45+'14 35'!AF45</f>
        <v>0</v>
      </c>
      <c r="AG45" s="767">
        <f>'14 30'!AG45+'14 31'!AG45+'14 3N'!AG45+'14 3S'!AG45+'14 3Z'!AG45+'14 40'!AG45+'Bph Time-Other'!Z45+'14 35'!AG45</f>
        <v>0</v>
      </c>
      <c r="AH45" s="710">
        <f t="shared" si="6"/>
        <v>0</v>
      </c>
      <c r="AI45" s="767">
        <f>'14 30'!AI45+'14 31'!AI45+'14 3N'!AI45+'14 3S'!AI45+'14 3Z'!AI45+'14 40'!AI45+'Bph Time-Other'!AB45+'14 35'!AI45</f>
        <v>0</v>
      </c>
      <c r="AJ45" s="767">
        <f>'14 30'!AJ45+'14 31'!AJ45+'14 3N'!AJ45+'14 3S'!AJ45+'14 3Z'!AJ45+'14 40'!AJ45+'Bph Time-Other'!AC45+'14 35'!AJ45</f>
        <v>0</v>
      </c>
      <c r="AK45" s="710">
        <f t="shared" si="7"/>
        <v>0</v>
      </c>
      <c r="AL45" s="767">
        <f>'14 30'!AL45+'14 31'!AL45+'14 3N'!AL45+'14 3S'!AL45+'14 3Z'!AL45+'14 40'!AL45+'Bph Time-Other'!AE45+'14 35'!AL45</f>
        <v>0</v>
      </c>
      <c r="AM45" s="767">
        <f>'14 30'!AM45+'14 31'!AM45+'14 3N'!AM45+'14 3S'!AM45+'14 3Z'!AM45+'14 40'!AM45+'Bph Time-Other'!AF45+'14 35'!AM45</f>
        <v>0</v>
      </c>
      <c r="AN45" s="709">
        <f t="shared" si="8"/>
        <v>0</v>
      </c>
      <c r="AO45" s="688">
        <f t="shared" si="22"/>
        <v>0</v>
      </c>
      <c r="AP45" s="689">
        <f t="shared" si="22"/>
        <v>0</v>
      </c>
      <c r="AQ45" s="690">
        <f t="shared" si="23"/>
        <v>0</v>
      </c>
      <c r="AR45" s="766">
        <f>'14 30'!AR45+'14 31'!AR45+'14 3N'!AR45+'14 3S'!AR45+'14 3Z'!AR45+'14 40'!AR45+'Bph Time-Other'!AH45+'14 35'!AR45</f>
        <v>0</v>
      </c>
      <c r="AS45" s="767">
        <f>'14 30'!AS45+'14 31'!AS45+'14 3N'!AS45+'14 3S'!AS45+'14 3Z'!AS45+'14 40'!AS45+'Bph Time-Other'!AI45+'14 35'!AS45</f>
        <v>0</v>
      </c>
      <c r="AT45" s="710">
        <f t="shared" si="9"/>
        <v>0</v>
      </c>
      <c r="AU45" s="767">
        <f>'14 30'!AU45+'14 31'!AU45+'14 3N'!AU45+'14 3S'!AU45+'14 3Z'!AU45+'14 40'!AU45+'Bph Time-Other'!AK45+'14 35'!AU45</f>
        <v>0</v>
      </c>
      <c r="AV45" s="767">
        <f>'14 30'!AV45+'14 31'!AV45+'14 3N'!AV45+'14 3S'!AV45+'14 3Z'!AV45+'14 40'!AV45+'Bph Time-Other'!AL45+'14 35'!AV45</f>
        <v>0</v>
      </c>
      <c r="AW45" s="710">
        <f t="shared" si="10"/>
        <v>0</v>
      </c>
      <c r="AX45" s="767">
        <f>'14 30'!AX45+'14 31'!AX45+'14 3N'!AX45+'14 3S'!AX45+'14 3Z'!AX45+'14 40'!AX45+'Bph Time-Other'!AN45+'14 35'!AX45</f>
        <v>0</v>
      </c>
      <c r="AY45" s="767">
        <f>'14 30'!AY45+'14 31'!AY45+'14 3N'!AY45+'14 3S'!AY45+'14 3Z'!AY45+'14 40'!AY45+'Bph Time-Other'!AO45+'14 35'!AY45</f>
        <v>0</v>
      </c>
      <c r="AZ45" s="710">
        <f t="shared" si="11"/>
        <v>0</v>
      </c>
      <c r="BA45" s="688">
        <f t="shared" si="24"/>
        <v>0</v>
      </c>
      <c r="BB45" s="701">
        <f t="shared" si="24"/>
        <v>0</v>
      </c>
      <c r="BC45" s="706">
        <f t="shared" si="25"/>
        <v>0</v>
      </c>
      <c r="BD45" s="717">
        <f t="shared" si="12"/>
        <v>0</v>
      </c>
      <c r="BE45" s="767">
        <f t="shared" si="13"/>
        <v>0</v>
      </c>
      <c r="BF45" s="716">
        <f t="shared" si="26"/>
        <v>0</v>
      </c>
      <c r="BG45" s="717">
        <f t="shared" si="27"/>
        <v>0</v>
      </c>
      <c r="BH45" s="767">
        <f t="shared" si="28"/>
        <v>0</v>
      </c>
      <c r="BI45" s="716">
        <f t="shared" si="29"/>
        <v>0</v>
      </c>
      <c r="BJ45" s="541"/>
      <c r="BK45" s="380"/>
      <c r="BL45" s="380"/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</row>
    <row r="46" spans="1:79" s="383" customFormat="1" ht="33" customHeight="1">
      <c r="A46" s="388">
        <f t="shared" si="30"/>
        <v>40</v>
      </c>
      <c r="B46" s="384">
        <v>51613</v>
      </c>
      <c r="C46" s="536" t="s">
        <v>61</v>
      </c>
      <c r="D46" s="698" t="s">
        <v>290</v>
      </c>
      <c r="E46" s="766">
        <f>'14 30'!E46+'14 31'!E46+'14 3N'!E46+'14 3S'!E46+'14 3Z'!E46+'14 40'!E46+'Bph Time-Other'!D46+'14 35'!E46</f>
        <v>0</v>
      </c>
      <c r="F46" s="767">
        <f>'14 30'!F46+'14 31'!F46+'14 3N'!F46+'14 3S'!F46+'14 3Z'!F46+'14 40'!F46+'Bph Time-Other'!E46+'14 35'!F46</f>
        <v>0</v>
      </c>
      <c r="G46" s="710">
        <f t="shared" si="14"/>
        <v>0</v>
      </c>
      <c r="H46" s="767">
        <f>'14 30'!H46+'14 31'!H46+'14 3N'!H46+'14 3S'!H46+'14 3Z'!H46+'14 40'!H46+'Bph Time-Other'!G46+'14 35'!H46</f>
        <v>0</v>
      </c>
      <c r="I46" s="767">
        <f>'14 30'!I46+'14 31'!I46+'14 3N'!I46+'14 3S'!I46+'14 3Z'!I46+'14 40'!I46+'Bph Time-Other'!H46+'14 35'!I46</f>
        <v>0</v>
      </c>
      <c r="J46" s="709">
        <f t="shared" si="0"/>
        <v>0</v>
      </c>
      <c r="K46" s="767">
        <f>'14 30'!K46+'14 31'!K46+'14 3N'!K46+'14 3S'!K46+'14 3Z'!K46+'14 40'!K46+'Bph Time-Other'!J46+'14 35'!K46</f>
        <v>0</v>
      </c>
      <c r="L46" s="767">
        <f>'14 30'!L46+'14 31'!L46+'14 3N'!L46+'14 3S'!L46+'14 3Z'!L46+'14 40'!L46+'Bph Time-Other'!K46+'14 35'!L46</f>
        <v>0</v>
      </c>
      <c r="M46" s="714">
        <f t="shared" si="1"/>
        <v>0</v>
      </c>
      <c r="N46" s="688">
        <f t="shared" si="15"/>
        <v>0</v>
      </c>
      <c r="O46" s="689">
        <f t="shared" si="15"/>
        <v>0</v>
      </c>
      <c r="P46" s="690">
        <f t="shared" si="16"/>
        <v>0</v>
      </c>
      <c r="Q46" s="766">
        <f>'14 30'!Q46+'14 31'!Q46+'14 3N'!Q46+'14 3S'!Q46+'14 3Z'!Q46+'14 40'!Q46+'Bph Time-Other'!M46+'14 35'!Q46</f>
        <v>0</v>
      </c>
      <c r="R46" s="767">
        <f>'14 30'!R46+'14 31'!R46+'14 3N'!R46+'14 3S'!R46+'14 3Z'!R46+'14 40'!R46+'Bph Time-Other'!N46+'14 35'!R46</f>
        <v>0</v>
      </c>
      <c r="S46" s="709">
        <f t="shared" si="2"/>
        <v>0</v>
      </c>
      <c r="T46" s="767">
        <f>'14 30'!T46+'14 31'!T46+'14 3N'!T46+'14 3S'!T46+'14 3Z'!T46+'14 40'!T46+'Bph Time-Other'!P46+'14 35'!T46</f>
        <v>0</v>
      </c>
      <c r="U46" s="767">
        <f>'14 30'!U46+'14 31'!U46+'14 3N'!U46+'14 3S'!U46+'14 3Z'!U46+'14 40'!U46+'Bph Time-Other'!Q46+'14 35'!U46</f>
        <v>0</v>
      </c>
      <c r="V46" s="709">
        <f t="shared" si="3"/>
        <v>0</v>
      </c>
      <c r="W46" s="767">
        <f>'14 30'!W46+'14 31'!W46+'14 3N'!W46+'14 3S'!W46+'14 3Z'!W46+'14 40'!W46+'Bph Time-Other'!S46+'14 35'!W46</f>
        <v>0</v>
      </c>
      <c r="X46" s="767">
        <f>'14 30'!X46+'14 31'!X46+'14 3N'!X46+'14 3S'!X46+'14 3Z'!X46+'14 40'!X46+'Bph Time-Other'!T46+'14 35'!X46</f>
        <v>0</v>
      </c>
      <c r="Y46" s="714">
        <f t="shared" si="4"/>
        <v>0</v>
      </c>
      <c r="Z46" s="688">
        <f t="shared" si="17"/>
        <v>0</v>
      </c>
      <c r="AA46" s="701">
        <f t="shared" si="17"/>
        <v>0</v>
      </c>
      <c r="AB46" s="690">
        <f t="shared" si="18"/>
        <v>0</v>
      </c>
      <c r="AC46" s="713">
        <f t="shared" si="19"/>
        <v>0</v>
      </c>
      <c r="AD46" s="712">
        <f t="shared" si="20"/>
        <v>0</v>
      </c>
      <c r="AE46" s="710">
        <f t="shared" si="21"/>
        <v>0</v>
      </c>
      <c r="AF46" s="767">
        <f>'14 30'!AF46+'14 31'!AF46+'14 3N'!AF46+'14 3S'!AF46+'14 3Z'!AF46+'14 40'!AF46+'Bph Time-Other'!Y46+'14 35'!AF46</f>
        <v>0</v>
      </c>
      <c r="AG46" s="767">
        <f>'14 30'!AG46+'14 31'!AG46+'14 3N'!AG46+'14 3S'!AG46+'14 3Z'!AG46+'14 40'!AG46+'Bph Time-Other'!Z46+'14 35'!AG46</f>
        <v>0</v>
      </c>
      <c r="AH46" s="710">
        <f t="shared" si="6"/>
        <v>0</v>
      </c>
      <c r="AI46" s="767">
        <f>'14 30'!AI46+'14 31'!AI46+'14 3N'!AI46+'14 3S'!AI46+'14 3Z'!AI46+'14 40'!AI46+'Bph Time-Other'!AB46+'14 35'!AI46</f>
        <v>0</v>
      </c>
      <c r="AJ46" s="767">
        <f>'14 30'!AJ46+'14 31'!AJ46+'14 3N'!AJ46+'14 3S'!AJ46+'14 3Z'!AJ46+'14 40'!AJ46+'Bph Time-Other'!AC46+'14 35'!AJ46</f>
        <v>0</v>
      </c>
      <c r="AK46" s="710">
        <f t="shared" si="7"/>
        <v>0</v>
      </c>
      <c r="AL46" s="767">
        <f>'14 30'!AL46+'14 31'!AL46+'14 3N'!AL46+'14 3S'!AL46+'14 3Z'!AL46+'14 40'!AL46+'Bph Time-Other'!AE46+'14 35'!AL46</f>
        <v>0</v>
      </c>
      <c r="AM46" s="767">
        <f>'14 30'!AM46+'14 31'!AM46+'14 3N'!AM46+'14 3S'!AM46+'14 3Z'!AM46+'14 40'!AM46+'Bph Time-Other'!AF46+'14 35'!AM46</f>
        <v>0</v>
      </c>
      <c r="AN46" s="709">
        <f t="shared" si="8"/>
        <v>0</v>
      </c>
      <c r="AO46" s="688">
        <f t="shared" si="22"/>
        <v>0</v>
      </c>
      <c r="AP46" s="689">
        <f t="shared" si="22"/>
        <v>0</v>
      </c>
      <c r="AQ46" s="690">
        <f t="shared" si="23"/>
        <v>0</v>
      </c>
      <c r="AR46" s="766">
        <f>'14 30'!AR46+'14 31'!AR46+'14 3N'!AR46+'14 3S'!AR46+'14 3Z'!AR46+'14 40'!AR46+'Bph Time-Other'!AH46+'14 35'!AR46</f>
        <v>0</v>
      </c>
      <c r="AS46" s="767">
        <f>'14 30'!AS46+'14 31'!AS46+'14 3N'!AS46+'14 3S'!AS46+'14 3Z'!AS46+'14 40'!AS46+'Bph Time-Other'!AI46+'14 35'!AS46</f>
        <v>0</v>
      </c>
      <c r="AT46" s="710">
        <f t="shared" si="9"/>
        <v>0</v>
      </c>
      <c r="AU46" s="767">
        <f>'14 30'!AU46+'14 31'!AU46+'14 3N'!AU46+'14 3S'!AU46+'14 3Z'!AU46+'14 40'!AU46+'Bph Time-Other'!AK46+'14 35'!AU46</f>
        <v>0</v>
      </c>
      <c r="AV46" s="767">
        <f>'14 30'!AV46+'14 31'!AV46+'14 3N'!AV46+'14 3S'!AV46+'14 3Z'!AV46+'14 40'!AV46+'Bph Time-Other'!AL46+'14 35'!AV46</f>
        <v>0</v>
      </c>
      <c r="AW46" s="710">
        <f t="shared" si="10"/>
        <v>0</v>
      </c>
      <c r="AX46" s="767">
        <f>'14 30'!AX46+'14 31'!AX46+'14 3N'!AX46+'14 3S'!AX46+'14 3Z'!AX46+'14 40'!AX46+'Bph Time-Other'!AN46+'14 35'!AX46</f>
        <v>0</v>
      </c>
      <c r="AY46" s="767">
        <f>'14 30'!AY46+'14 31'!AY46+'14 3N'!AY46+'14 3S'!AY46+'14 3Z'!AY46+'14 40'!AY46+'Bph Time-Other'!AO46+'14 35'!AY46</f>
        <v>0</v>
      </c>
      <c r="AZ46" s="710">
        <f t="shared" si="11"/>
        <v>0</v>
      </c>
      <c r="BA46" s="688">
        <f t="shared" si="24"/>
        <v>0</v>
      </c>
      <c r="BB46" s="701">
        <f t="shared" si="24"/>
        <v>0</v>
      </c>
      <c r="BC46" s="706">
        <f t="shared" si="25"/>
        <v>0</v>
      </c>
      <c r="BD46" s="717">
        <f t="shared" si="12"/>
        <v>0</v>
      </c>
      <c r="BE46" s="767">
        <f t="shared" si="13"/>
        <v>0</v>
      </c>
      <c r="BF46" s="716">
        <f t="shared" si="26"/>
        <v>0</v>
      </c>
      <c r="BG46" s="717">
        <f t="shared" si="27"/>
        <v>0</v>
      </c>
      <c r="BH46" s="767">
        <f t="shared" si="28"/>
        <v>0</v>
      </c>
      <c r="BI46" s="716">
        <f t="shared" si="29"/>
        <v>0</v>
      </c>
      <c r="BJ46" s="541"/>
      <c r="BK46" s="380"/>
      <c r="BL46" s="380"/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</row>
    <row r="47" spans="1:79" s="383" customFormat="1" ht="33" customHeight="1">
      <c r="A47" s="388">
        <f t="shared" si="30"/>
        <v>41</v>
      </c>
      <c r="B47" s="384">
        <v>51614</v>
      </c>
      <c r="C47" s="536" t="s">
        <v>42</v>
      </c>
      <c r="D47" s="698" t="s">
        <v>291</v>
      </c>
      <c r="E47" s="766">
        <f>'14 30'!E47+'14 31'!E47+'14 3N'!E47+'14 3S'!E47+'14 3Z'!E47+'14 40'!E47+'Bph Time-Other'!D47+'14 35'!E47</f>
        <v>0</v>
      </c>
      <c r="F47" s="767">
        <f>'14 30'!F47+'14 31'!F47+'14 3N'!F47+'14 3S'!F47+'14 3Z'!F47+'14 40'!F47+'Bph Time-Other'!E47+'14 35'!F47</f>
        <v>0</v>
      </c>
      <c r="G47" s="710">
        <f t="shared" si="14"/>
        <v>0</v>
      </c>
      <c r="H47" s="767">
        <f>'14 30'!H47+'14 31'!H47+'14 3N'!H47+'14 3S'!H47+'14 3Z'!H47+'14 40'!H47+'Bph Time-Other'!G47+'14 35'!H47</f>
        <v>0</v>
      </c>
      <c r="I47" s="767">
        <f>'14 30'!I47+'14 31'!I47+'14 3N'!I47+'14 3S'!I47+'14 3Z'!I47+'14 40'!I47+'Bph Time-Other'!H47+'14 35'!I47</f>
        <v>0</v>
      </c>
      <c r="J47" s="709">
        <f t="shared" si="0"/>
        <v>0</v>
      </c>
      <c r="K47" s="767">
        <f>'14 30'!K47+'14 31'!K47+'14 3N'!K47+'14 3S'!K47+'14 3Z'!K47+'14 40'!K47+'Bph Time-Other'!J47+'14 35'!K47</f>
        <v>0</v>
      </c>
      <c r="L47" s="767">
        <f>'14 30'!L47+'14 31'!L47+'14 3N'!L47+'14 3S'!L47+'14 3Z'!L47+'14 40'!L47+'Bph Time-Other'!K47+'14 35'!L47</f>
        <v>0</v>
      </c>
      <c r="M47" s="714">
        <f t="shared" si="1"/>
        <v>0</v>
      </c>
      <c r="N47" s="688">
        <f t="shared" si="15"/>
        <v>0</v>
      </c>
      <c r="O47" s="689">
        <f t="shared" si="15"/>
        <v>0</v>
      </c>
      <c r="P47" s="690">
        <f t="shared" si="16"/>
        <v>0</v>
      </c>
      <c r="Q47" s="766">
        <f>'14 30'!Q47+'14 31'!Q47+'14 3N'!Q47+'14 3S'!Q47+'14 3Z'!Q47+'14 40'!Q47+'Bph Time-Other'!M47+'14 35'!Q47</f>
        <v>0</v>
      </c>
      <c r="R47" s="767">
        <f>'14 30'!R47+'14 31'!R47+'14 3N'!R47+'14 3S'!R47+'14 3Z'!R47+'14 40'!R47+'Bph Time-Other'!N47+'14 35'!R47</f>
        <v>0</v>
      </c>
      <c r="S47" s="709">
        <f t="shared" si="2"/>
        <v>0</v>
      </c>
      <c r="T47" s="767">
        <f>'14 30'!T47+'14 31'!T47+'14 3N'!T47+'14 3S'!T47+'14 3Z'!T47+'14 40'!T47+'Bph Time-Other'!P47+'14 35'!T47</f>
        <v>0</v>
      </c>
      <c r="U47" s="767">
        <f>'14 30'!U47+'14 31'!U47+'14 3N'!U47+'14 3S'!U47+'14 3Z'!U47+'14 40'!U47+'Bph Time-Other'!Q47+'14 35'!U47</f>
        <v>0</v>
      </c>
      <c r="V47" s="709">
        <f t="shared" si="3"/>
        <v>0</v>
      </c>
      <c r="W47" s="767">
        <f>'14 30'!W47+'14 31'!W47+'14 3N'!W47+'14 3S'!W47+'14 3Z'!W47+'14 40'!W47+'Bph Time-Other'!S47+'14 35'!W47</f>
        <v>0</v>
      </c>
      <c r="X47" s="767">
        <f>'14 30'!X47+'14 31'!X47+'14 3N'!X47+'14 3S'!X47+'14 3Z'!X47+'14 40'!X47+'Bph Time-Other'!T47+'14 35'!X47</f>
        <v>0</v>
      </c>
      <c r="Y47" s="714">
        <f t="shared" si="4"/>
        <v>0</v>
      </c>
      <c r="Z47" s="688">
        <f t="shared" si="17"/>
        <v>0</v>
      </c>
      <c r="AA47" s="701">
        <f t="shared" si="17"/>
        <v>0</v>
      </c>
      <c r="AB47" s="690">
        <f t="shared" si="18"/>
        <v>0</v>
      </c>
      <c r="AC47" s="713">
        <f t="shared" si="19"/>
        <v>0</v>
      </c>
      <c r="AD47" s="712">
        <f t="shared" si="20"/>
        <v>0</v>
      </c>
      <c r="AE47" s="710">
        <f t="shared" si="21"/>
        <v>0</v>
      </c>
      <c r="AF47" s="767">
        <f>'14 30'!AF47+'14 31'!AF47+'14 3N'!AF47+'14 3S'!AF47+'14 3Z'!AF47+'14 40'!AF47+'Bph Time-Other'!Y47+'14 35'!AF47</f>
        <v>0</v>
      </c>
      <c r="AG47" s="767">
        <f>'14 30'!AG47+'14 31'!AG47+'14 3N'!AG47+'14 3S'!AG47+'14 3Z'!AG47+'14 40'!AG47+'Bph Time-Other'!Z47+'14 35'!AG47</f>
        <v>0</v>
      </c>
      <c r="AH47" s="710">
        <f t="shared" si="6"/>
        <v>0</v>
      </c>
      <c r="AI47" s="767">
        <f>'14 30'!AI47+'14 31'!AI47+'14 3N'!AI47+'14 3S'!AI47+'14 3Z'!AI47+'14 40'!AI47+'Bph Time-Other'!AB47+'14 35'!AI47</f>
        <v>0</v>
      </c>
      <c r="AJ47" s="767">
        <f>'14 30'!AJ47+'14 31'!AJ47+'14 3N'!AJ47+'14 3S'!AJ47+'14 3Z'!AJ47+'14 40'!AJ47+'Bph Time-Other'!AC47+'14 35'!AJ47</f>
        <v>0</v>
      </c>
      <c r="AK47" s="710">
        <f t="shared" si="7"/>
        <v>0</v>
      </c>
      <c r="AL47" s="767">
        <f>'14 30'!AL47+'14 31'!AL47+'14 3N'!AL47+'14 3S'!AL47+'14 3Z'!AL47+'14 40'!AL47+'Bph Time-Other'!AE47+'14 35'!AL47</f>
        <v>0</v>
      </c>
      <c r="AM47" s="767">
        <f>'14 30'!AM47+'14 31'!AM47+'14 3N'!AM47+'14 3S'!AM47+'14 3Z'!AM47+'14 40'!AM47+'Bph Time-Other'!AF47+'14 35'!AM47</f>
        <v>0</v>
      </c>
      <c r="AN47" s="709">
        <f t="shared" si="8"/>
        <v>0</v>
      </c>
      <c r="AO47" s="688">
        <f t="shared" si="22"/>
        <v>0</v>
      </c>
      <c r="AP47" s="689">
        <f t="shared" si="22"/>
        <v>0</v>
      </c>
      <c r="AQ47" s="690">
        <f t="shared" si="23"/>
        <v>0</v>
      </c>
      <c r="AR47" s="766">
        <f>'14 30'!AR47+'14 31'!AR47+'14 3N'!AR47+'14 3S'!AR47+'14 3Z'!AR47+'14 40'!AR47+'Bph Time-Other'!AH47+'14 35'!AR47</f>
        <v>0</v>
      </c>
      <c r="AS47" s="767">
        <f>'14 30'!AS47+'14 31'!AS47+'14 3N'!AS47+'14 3S'!AS47+'14 3Z'!AS47+'14 40'!AS47+'Bph Time-Other'!AI47+'14 35'!AS47</f>
        <v>0</v>
      </c>
      <c r="AT47" s="710">
        <f t="shared" si="9"/>
        <v>0</v>
      </c>
      <c r="AU47" s="767">
        <f>'14 30'!AU47+'14 31'!AU47+'14 3N'!AU47+'14 3S'!AU47+'14 3Z'!AU47+'14 40'!AU47+'Bph Time-Other'!AK47+'14 35'!AU47</f>
        <v>0</v>
      </c>
      <c r="AV47" s="767">
        <f>'14 30'!AV47+'14 31'!AV47+'14 3N'!AV47+'14 3S'!AV47+'14 3Z'!AV47+'14 40'!AV47+'Bph Time-Other'!AL47+'14 35'!AV47</f>
        <v>0</v>
      </c>
      <c r="AW47" s="710">
        <f t="shared" si="10"/>
        <v>0</v>
      </c>
      <c r="AX47" s="767">
        <f>'14 30'!AX47+'14 31'!AX47+'14 3N'!AX47+'14 3S'!AX47+'14 3Z'!AX47+'14 40'!AX47+'Bph Time-Other'!AN47+'14 35'!AX47</f>
        <v>0</v>
      </c>
      <c r="AY47" s="767">
        <f>'14 30'!AY47+'14 31'!AY47+'14 3N'!AY47+'14 3S'!AY47+'14 3Z'!AY47+'14 40'!AY47+'Bph Time-Other'!AO47+'14 35'!AY47</f>
        <v>0</v>
      </c>
      <c r="AZ47" s="710">
        <f t="shared" si="11"/>
        <v>0</v>
      </c>
      <c r="BA47" s="688">
        <f t="shared" si="24"/>
        <v>0</v>
      </c>
      <c r="BB47" s="701">
        <f t="shared" si="24"/>
        <v>0</v>
      </c>
      <c r="BC47" s="706">
        <f t="shared" si="25"/>
        <v>0</v>
      </c>
      <c r="BD47" s="717">
        <f t="shared" si="12"/>
        <v>0</v>
      </c>
      <c r="BE47" s="767">
        <f t="shared" si="13"/>
        <v>0</v>
      </c>
      <c r="BF47" s="716">
        <f t="shared" si="26"/>
        <v>0</v>
      </c>
      <c r="BG47" s="717">
        <f t="shared" si="27"/>
        <v>0</v>
      </c>
      <c r="BH47" s="767">
        <f t="shared" si="28"/>
        <v>0</v>
      </c>
      <c r="BI47" s="716">
        <f t="shared" si="29"/>
        <v>0</v>
      </c>
      <c r="BJ47" s="541"/>
      <c r="BK47" s="380"/>
      <c r="BL47" s="380"/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</row>
    <row r="48" spans="1:79" s="383" customFormat="1" ht="33" customHeight="1">
      <c r="A48" s="388">
        <f t="shared" si="30"/>
        <v>42</v>
      </c>
      <c r="B48" s="384">
        <v>51615</v>
      </c>
      <c r="C48" s="536" t="s">
        <v>83</v>
      </c>
      <c r="D48" s="698" t="s">
        <v>292</v>
      </c>
      <c r="E48" s="766">
        <f>'14 30'!E48+'14 31'!E48+'14 3N'!E48+'14 3S'!E48+'14 3Z'!E48+'14 40'!E48+'Bph Time-Other'!D48+'14 35'!E48</f>
        <v>3640</v>
      </c>
      <c r="F48" s="767">
        <f>'14 30'!F48+'14 31'!F48+'14 3N'!F48+'14 3S'!F48+'14 3Z'!F48+'14 40'!F48+'Bph Time-Other'!E48+'14 35'!F48</f>
        <v>0</v>
      </c>
      <c r="G48" s="710">
        <f t="shared" si="14"/>
        <v>3640</v>
      </c>
      <c r="H48" s="767">
        <f>'14 30'!H48+'14 31'!H48+'14 3N'!H48+'14 3S'!H48+'14 3Z'!H48+'14 40'!H48+'Bph Time-Other'!G48+'14 35'!H48</f>
        <v>62260</v>
      </c>
      <c r="I48" s="767">
        <f>'14 30'!I48+'14 31'!I48+'14 3N'!I48+'14 3S'!I48+'14 3Z'!I48+'14 40'!I48+'Bph Time-Other'!H48+'14 35'!I48</f>
        <v>125800</v>
      </c>
      <c r="J48" s="709">
        <f t="shared" si="0"/>
        <v>-63540</v>
      </c>
      <c r="K48" s="767">
        <f>'14 30'!K48+'14 31'!K48+'14 3N'!K48+'14 3S'!K48+'14 3Z'!K48+'14 40'!K48+'Bph Time-Other'!J48+'14 35'!K48</f>
        <v>47800</v>
      </c>
      <c r="L48" s="767">
        <f>'14 30'!L48+'14 31'!L48+'14 3N'!L48+'14 3S'!L48+'14 3Z'!L48+'14 40'!L48+'Bph Time-Other'!K48+'14 35'!L48</f>
        <v>38500</v>
      </c>
      <c r="M48" s="714">
        <f t="shared" si="1"/>
        <v>9300</v>
      </c>
      <c r="N48" s="688">
        <f t="shared" si="15"/>
        <v>113700</v>
      </c>
      <c r="O48" s="689">
        <f t="shared" si="15"/>
        <v>164300</v>
      </c>
      <c r="P48" s="690">
        <f t="shared" si="16"/>
        <v>-50600</v>
      </c>
      <c r="Q48" s="766">
        <f>'14 30'!Q48+'14 31'!Q48+'14 3N'!Q48+'14 3S'!Q48+'14 3Z'!Q48+'14 40'!Q48+'Bph Time-Other'!M48+'14 35'!Q48</f>
        <v>0</v>
      </c>
      <c r="R48" s="767">
        <f>'14 30'!R48+'14 31'!R48+'14 3N'!R48+'14 3S'!R48+'14 3Z'!R48+'14 40'!R48+'Bph Time-Other'!N48+'14 35'!R48</f>
        <v>41500</v>
      </c>
      <c r="S48" s="709">
        <f t="shared" si="2"/>
        <v>-41500</v>
      </c>
      <c r="T48" s="767">
        <f>'14 30'!T48+'14 31'!T48+'14 3N'!T48+'14 3S'!T48+'14 3Z'!T48+'14 40'!T48+'Bph Time-Other'!P48+'14 35'!T48</f>
        <v>0</v>
      </c>
      <c r="U48" s="767">
        <f>'14 30'!U48+'14 31'!U48+'14 3N'!U48+'14 3S'!U48+'14 3Z'!U48+'14 40'!U48+'Bph Time-Other'!Q48+'14 35'!U48</f>
        <v>0</v>
      </c>
      <c r="V48" s="709">
        <f t="shared" si="3"/>
        <v>0</v>
      </c>
      <c r="W48" s="767">
        <f>'14 30'!W48+'14 31'!W48+'14 3N'!W48+'14 3S'!W48+'14 3Z'!W48+'14 40'!W48+'Bph Time-Other'!S48+'14 35'!W48</f>
        <v>18460</v>
      </c>
      <c r="X48" s="767">
        <f>'14 30'!X48+'14 31'!X48+'14 3N'!X48+'14 3S'!X48+'14 3Z'!X48+'14 40'!X48+'Bph Time-Other'!T48+'14 35'!X48</f>
        <v>0</v>
      </c>
      <c r="Y48" s="714">
        <f t="shared" si="4"/>
        <v>18460</v>
      </c>
      <c r="Z48" s="688">
        <f t="shared" si="17"/>
        <v>18460</v>
      </c>
      <c r="AA48" s="701">
        <f t="shared" si="17"/>
        <v>41500</v>
      </c>
      <c r="AB48" s="690">
        <f t="shared" si="18"/>
        <v>-23040</v>
      </c>
      <c r="AC48" s="713">
        <f>E48+H48+K48+Q48+T48+W48</f>
        <v>132160</v>
      </c>
      <c r="AD48" s="712">
        <f t="shared" si="20"/>
        <v>205800</v>
      </c>
      <c r="AE48" s="710">
        <f t="shared" si="21"/>
        <v>-73640</v>
      </c>
      <c r="AF48" s="767">
        <f>'14 30'!AF48+'14 31'!AF48+'14 3N'!AF48+'14 3S'!AF48+'14 3Z'!AF48+'14 40'!AF48+'Bph Time-Other'!Y48+'14 35'!AF48</f>
        <v>3500</v>
      </c>
      <c r="AG48" s="767">
        <f>'14 30'!AG48+'14 31'!AG48+'14 3N'!AG48+'14 3S'!AG48+'14 3Z'!AG48+'14 40'!AG48+'Bph Time-Other'!Z48+'14 35'!AG48</f>
        <v>0</v>
      </c>
      <c r="AH48" s="710">
        <f t="shared" si="6"/>
        <v>3500</v>
      </c>
      <c r="AI48" s="767">
        <f>'14 30'!AI48+'14 31'!AI48+'14 3N'!AI48+'14 3S'!AI48+'14 3Z'!AI48+'14 40'!AI48+'Bph Time-Other'!AB48+'14 35'!AI48</f>
        <v>11600</v>
      </c>
      <c r="AJ48" s="767">
        <f>'14 30'!AJ48+'14 31'!AJ48+'14 3N'!AJ48+'14 3S'!AJ48+'14 3Z'!AJ48+'14 40'!AJ48+'Bph Time-Other'!AC48+'14 35'!AJ48</f>
        <v>0</v>
      </c>
      <c r="AK48" s="710">
        <f t="shared" si="7"/>
        <v>11600</v>
      </c>
      <c r="AL48" s="767">
        <f>'14 30'!AL48+'14 31'!AL48+'14 3N'!AL48+'14 3S'!AL48+'14 3Z'!AL48+'14 40'!AL48+'Bph Time-Other'!AE48+'14 35'!AL48</f>
        <v>14920</v>
      </c>
      <c r="AM48" s="767">
        <f>'14 30'!AM48+'14 31'!AM48+'14 3N'!AM48+'14 3S'!AM48+'14 3Z'!AM48+'14 40'!AM48+'Bph Time-Other'!AF48+'14 35'!AM48</f>
        <v>0</v>
      </c>
      <c r="AN48" s="709">
        <f t="shared" si="8"/>
        <v>14920</v>
      </c>
      <c r="AO48" s="688">
        <f t="shared" si="22"/>
        <v>30020</v>
      </c>
      <c r="AP48" s="689">
        <f t="shared" si="22"/>
        <v>0</v>
      </c>
      <c r="AQ48" s="690">
        <f t="shared" si="23"/>
        <v>30020</v>
      </c>
      <c r="AR48" s="766">
        <f>'14 30'!AR48+'14 31'!AR48+'14 3N'!AR48+'14 3S'!AR48+'14 3Z'!AR48+'14 40'!AR48+'Bph Time-Other'!AH48+'14 35'!AR48</f>
        <v>39280</v>
      </c>
      <c r="AS48" s="767">
        <f>'14 30'!AS48+'14 31'!AS48+'14 3N'!AS48+'14 3S'!AS48+'14 3Z'!AS48+'14 40'!AS48+'Bph Time-Other'!AI48+'14 35'!AS48</f>
        <v>0</v>
      </c>
      <c r="AT48" s="710">
        <f t="shared" si="9"/>
        <v>39280</v>
      </c>
      <c r="AU48" s="767">
        <f>'14 30'!AU48+'14 31'!AU48+'14 3N'!AU48+'14 3S'!AU48+'14 3Z'!AU48+'14 40'!AU48+'Bph Time-Other'!AK48+'14 35'!AU48</f>
        <v>7300</v>
      </c>
      <c r="AV48" s="767">
        <f>'14 30'!AV48+'14 31'!AV48+'14 3N'!AV48+'14 3S'!AV48+'14 3Z'!AV48+'14 40'!AV48+'Bph Time-Other'!AL48+'14 35'!AV48</f>
        <v>0</v>
      </c>
      <c r="AW48" s="710">
        <f t="shared" si="10"/>
        <v>7300</v>
      </c>
      <c r="AX48" s="767">
        <f>'14 30'!AX48+'14 31'!AX48+'14 3N'!AX48+'14 3S'!AX48+'14 3Z'!AX48+'14 40'!AX48+'Bph Time-Other'!AN48+'14 35'!AX48</f>
        <v>207000</v>
      </c>
      <c r="AY48" s="767">
        <f>'14 30'!AY48+'14 31'!AY48+'14 3N'!AY48+'14 3S'!AY48+'14 3Z'!AY48+'14 40'!AY48+'Bph Time-Other'!AO48+'14 35'!AY48</f>
        <v>0</v>
      </c>
      <c r="AZ48" s="710">
        <f t="shared" si="11"/>
        <v>207000</v>
      </c>
      <c r="BA48" s="688">
        <f t="shared" si="24"/>
        <v>253580</v>
      </c>
      <c r="BB48" s="701">
        <f t="shared" si="24"/>
        <v>0</v>
      </c>
      <c r="BC48" s="706">
        <f t="shared" si="25"/>
        <v>253580</v>
      </c>
      <c r="BD48" s="717">
        <f t="shared" si="12"/>
        <v>283600</v>
      </c>
      <c r="BE48" s="767">
        <f t="shared" si="13"/>
        <v>0</v>
      </c>
      <c r="BF48" s="716">
        <f t="shared" si="26"/>
        <v>283600</v>
      </c>
      <c r="BG48" s="717">
        <f t="shared" si="27"/>
        <v>415760</v>
      </c>
      <c r="BH48" s="767">
        <f t="shared" si="28"/>
        <v>205800</v>
      </c>
      <c r="BI48" s="716">
        <f t="shared" si="29"/>
        <v>209960</v>
      </c>
      <c r="BJ48" s="541"/>
      <c r="BK48" s="380"/>
      <c r="BL48" s="380"/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</row>
    <row r="49" spans="1:79" s="383" customFormat="1" ht="33" customHeight="1">
      <c r="A49" s="388">
        <f t="shared" si="30"/>
        <v>43</v>
      </c>
      <c r="B49" s="384">
        <v>51616</v>
      </c>
      <c r="C49" s="536" t="s">
        <v>35</v>
      </c>
      <c r="D49" s="698" t="s">
        <v>293</v>
      </c>
      <c r="E49" s="766">
        <f>'14 30'!E49+'14 31'!E49+'14 3N'!E49+'14 3S'!E49+'14 3Z'!E49+'14 40'!E49+'Bph Time-Other'!D49+'14 35'!E49</f>
        <v>0</v>
      </c>
      <c r="F49" s="767">
        <f>'14 30'!F49+'14 31'!F49+'14 3N'!F49+'14 3S'!F49+'14 3Z'!F49+'14 40'!F49+'Bph Time-Other'!E49+'14 35'!F49</f>
        <v>0</v>
      </c>
      <c r="G49" s="710">
        <f t="shared" si="14"/>
        <v>0</v>
      </c>
      <c r="H49" s="767">
        <f>'14 30'!H49+'14 31'!H49+'14 3N'!H49+'14 3S'!H49+'14 3Z'!H49+'14 40'!H49+'Bph Time-Other'!G49+'14 35'!H49</f>
        <v>0</v>
      </c>
      <c r="I49" s="767">
        <f>'14 30'!I49+'14 31'!I49+'14 3N'!I49+'14 3S'!I49+'14 3Z'!I49+'14 40'!I49+'Bph Time-Other'!H49+'14 35'!I49</f>
        <v>0</v>
      </c>
      <c r="J49" s="709">
        <f t="shared" si="0"/>
        <v>0</v>
      </c>
      <c r="K49" s="767">
        <f>'14 30'!K49+'14 31'!K49+'14 3N'!K49+'14 3S'!K49+'14 3Z'!K49+'14 40'!K49+'Bph Time-Other'!J49+'14 35'!K49</f>
        <v>0</v>
      </c>
      <c r="L49" s="767">
        <f>'14 30'!L49+'14 31'!L49+'14 3N'!L49+'14 3S'!L49+'14 3Z'!L49+'14 40'!L49+'Bph Time-Other'!K49+'14 35'!L49</f>
        <v>0</v>
      </c>
      <c r="M49" s="714">
        <f t="shared" si="1"/>
        <v>0</v>
      </c>
      <c r="N49" s="688">
        <f t="shared" si="15"/>
        <v>0</v>
      </c>
      <c r="O49" s="689">
        <f t="shared" si="15"/>
        <v>0</v>
      </c>
      <c r="P49" s="690">
        <f t="shared" si="16"/>
        <v>0</v>
      </c>
      <c r="Q49" s="766">
        <f>'14 30'!Q49+'14 31'!Q49+'14 3N'!Q49+'14 3S'!Q49+'14 3Z'!Q49+'14 40'!Q49+'Bph Time-Other'!M49+'14 35'!Q49</f>
        <v>0</v>
      </c>
      <c r="R49" s="767">
        <f>'14 30'!R49+'14 31'!R49+'14 3N'!R49+'14 3S'!R49+'14 3Z'!R49+'14 40'!R49+'Bph Time-Other'!N49+'14 35'!R49</f>
        <v>0</v>
      </c>
      <c r="S49" s="709">
        <f t="shared" si="2"/>
        <v>0</v>
      </c>
      <c r="T49" s="767">
        <f>'14 30'!T49+'14 31'!T49+'14 3N'!T49+'14 3S'!T49+'14 3Z'!T49+'14 40'!T49+'Bph Time-Other'!P49+'14 35'!T49</f>
        <v>0</v>
      </c>
      <c r="U49" s="767">
        <f>'14 30'!U49+'14 31'!U49+'14 3N'!U49+'14 3S'!U49+'14 3Z'!U49+'14 40'!U49+'Bph Time-Other'!Q49+'14 35'!U49</f>
        <v>0</v>
      </c>
      <c r="V49" s="709">
        <f t="shared" si="3"/>
        <v>0</v>
      </c>
      <c r="W49" s="767">
        <f>'14 30'!W49+'14 31'!W49+'14 3N'!W49+'14 3S'!W49+'14 3Z'!W49+'14 40'!W49+'Bph Time-Other'!S49+'14 35'!W49</f>
        <v>0</v>
      </c>
      <c r="X49" s="767">
        <f>'14 30'!X49+'14 31'!X49+'14 3N'!X49+'14 3S'!X49+'14 3Z'!X49+'14 40'!X49+'Bph Time-Other'!T49+'14 35'!X49</f>
        <v>0</v>
      </c>
      <c r="Y49" s="714">
        <f t="shared" si="4"/>
        <v>0</v>
      </c>
      <c r="Z49" s="688">
        <f t="shared" si="17"/>
        <v>0</v>
      </c>
      <c r="AA49" s="701">
        <f t="shared" si="17"/>
        <v>0</v>
      </c>
      <c r="AB49" s="690">
        <f t="shared" si="18"/>
        <v>0</v>
      </c>
      <c r="AC49" s="713">
        <f t="shared" si="19"/>
        <v>0</v>
      </c>
      <c r="AD49" s="712">
        <f t="shared" si="20"/>
        <v>0</v>
      </c>
      <c r="AE49" s="710">
        <f t="shared" si="21"/>
        <v>0</v>
      </c>
      <c r="AF49" s="767">
        <f>'14 30'!AF49+'14 31'!AF49+'14 3N'!AF49+'14 3S'!AF49+'14 3Z'!AF49+'14 40'!AF49+'Bph Time-Other'!Y49+'14 35'!AF49</f>
        <v>0</v>
      </c>
      <c r="AG49" s="767">
        <f>'14 30'!AG49+'14 31'!AG49+'14 3N'!AG49+'14 3S'!AG49+'14 3Z'!AG49+'14 40'!AG49+'Bph Time-Other'!Z49+'14 35'!AG49</f>
        <v>0</v>
      </c>
      <c r="AH49" s="710">
        <f t="shared" si="6"/>
        <v>0</v>
      </c>
      <c r="AI49" s="767">
        <f>'14 30'!AI49+'14 31'!AI49+'14 3N'!AI49+'14 3S'!AI49+'14 3Z'!AI49+'14 40'!AI49+'Bph Time-Other'!AB49+'14 35'!AI49</f>
        <v>0</v>
      </c>
      <c r="AJ49" s="767">
        <f>'14 30'!AJ49+'14 31'!AJ49+'14 3N'!AJ49+'14 3S'!AJ49+'14 3Z'!AJ49+'14 40'!AJ49+'Bph Time-Other'!AC49+'14 35'!AJ49</f>
        <v>0</v>
      </c>
      <c r="AK49" s="710">
        <f t="shared" si="7"/>
        <v>0</v>
      </c>
      <c r="AL49" s="767">
        <f>'14 30'!AL49+'14 31'!AL49+'14 3N'!AL49+'14 3S'!AL49+'14 3Z'!AL49+'14 40'!AL49+'Bph Time-Other'!AE49+'14 35'!AL49</f>
        <v>0</v>
      </c>
      <c r="AM49" s="767">
        <f>'14 30'!AM49+'14 31'!AM49+'14 3N'!AM49+'14 3S'!AM49+'14 3Z'!AM49+'14 40'!AM49+'Bph Time-Other'!AF49+'14 35'!AM49</f>
        <v>0</v>
      </c>
      <c r="AN49" s="709">
        <f t="shared" si="8"/>
        <v>0</v>
      </c>
      <c r="AO49" s="688">
        <f t="shared" si="22"/>
        <v>0</v>
      </c>
      <c r="AP49" s="689">
        <f t="shared" si="22"/>
        <v>0</v>
      </c>
      <c r="AQ49" s="690">
        <f t="shared" si="23"/>
        <v>0</v>
      </c>
      <c r="AR49" s="766">
        <f>'14 30'!AR49+'14 31'!AR49+'14 3N'!AR49+'14 3S'!AR49+'14 3Z'!AR49+'14 40'!AR49+'Bph Time-Other'!AH49+'14 35'!AR49</f>
        <v>0</v>
      </c>
      <c r="AS49" s="767">
        <f>'14 30'!AS49+'14 31'!AS49+'14 3N'!AS49+'14 3S'!AS49+'14 3Z'!AS49+'14 40'!AS49+'Bph Time-Other'!AI49+'14 35'!AS49</f>
        <v>0</v>
      </c>
      <c r="AT49" s="710">
        <f t="shared" si="9"/>
        <v>0</v>
      </c>
      <c r="AU49" s="767">
        <f>'14 30'!AU49+'14 31'!AU49+'14 3N'!AU49+'14 3S'!AU49+'14 3Z'!AU49+'14 40'!AU49+'Bph Time-Other'!AK49+'14 35'!AU49</f>
        <v>0</v>
      </c>
      <c r="AV49" s="767">
        <f>'14 30'!AV49+'14 31'!AV49+'14 3N'!AV49+'14 3S'!AV49+'14 3Z'!AV49+'14 40'!AV49+'Bph Time-Other'!AL49+'14 35'!AV49</f>
        <v>0</v>
      </c>
      <c r="AW49" s="710">
        <f t="shared" si="10"/>
        <v>0</v>
      </c>
      <c r="AX49" s="767">
        <f>'14 30'!AX49+'14 31'!AX49+'14 3N'!AX49+'14 3S'!AX49+'14 3Z'!AX49+'14 40'!AX49+'Bph Time-Other'!AN49+'14 35'!AX49</f>
        <v>0</v>
      </c>
      <c r="AY49" s="767">
        <f>'14 30'!AY49+'14 31'!AY49+'14 3N'!AY49+'14 3S'!AY49+'14 3Z'!AY49+'14 40'!AY49+'Bph Time-Other'!AO49+'14 35'!AY49</f>
        <v>0</v>
      </c>
      <c r="AZ49" s="710">
        <f t="shared" si="11"/>
        <v>0</v>
      </c>
      <c r="BA49" s="688">
        <f t="shared" si="24"/>
        <v>0</v>
      </c>
      <c r="BB49" s="701">
        <f t="shared" si="24"/>
        <v>0</v>
      </c>
      <c r="BC49" s="706">
        <f t="shared" si="25"/>
        <v>0</v>
      </c>
      <c r="BD49" s="717">
        <f t="shared" si="12"/>
        <v>0</v>
      </c>
      <c r="BE49" s="767">
        <f t="shared" si="13"/>
        <v>0</v>
      </c>
      <c r="BF49" s="716">
        <f t="shared" si="26"/>
        <v>0</v>
      </c>
      <c r="BG49" s="717">
        <f t="shared" si="27"/>
        <v>0</v>
      </c>
      <c r="BH49" s="767">
        <f t="shared" si="28"/>
        <v>0</v>
      </c>
      <c r="BI49" s="716">
        <f t="shared" si="29"/>
        <v>0</v>
      </c>
      <c r="BJ49" s="541"/>
      <c r="BK49" s="380"/>
      <c r="BL49" s="380"/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</row>
    <row r="50" spans="1:79" s="383" customFormat="1" ht="33" customHeight="1" thickBot="1">
      <c r="A50" s="388">
        <f t="shared" si="30"/>
        <v>44</v>
      </c>
      <c r="B50" s="384">
        <v>51617</v>
      </c>
      <c r="C50" s="536" t="s">
        <v>36</v>
      </c>
      <c r="D50" s="698" t="s">
        <v>294</v>
      </c>
      <c r="E50" s="713">
        <f>'14 30'!E50+'14 31'!E50+'14 3N'!E50+'14 3S'!E50+'14 3Z'!E50+'14 40'!E50+'Bph Time-Other'!D50+'14 35'!E50</f>
        <v>0</v>
      </c>
      <c r="F50" s="712">
        <f>'14 30'!F50+'14 31'!F50+'14 3N'!F50+'14 3S'!F50+'14 3Z'!F50+'14 40'!F50+'Bph Time-Other'!E50+'14 35'!F50</f>
        <v>0</v>
      </c>
      <c r="G50" s="710">
        <f t="shared" si="14"/>
        <v>0</v>
      </c>
      <c r="H50" s="712">
        <f>'14 30'!H50+'14 31'!H50+'14 3N'!H50+'14 3S'!H50+'14 3Z'!H50+'14 40'!H50+'Bph Time-Other'!G50+'14 35'!H50</f>
        <v>0</v>
      </c>
      <c r="I50" s="712">
        <f>'14 30'!I50+'14 31'!I50+'14 3N'!I50+'14 3S'!I50+'14 3Z'!I50+'14 40'!I50+'Bph Time-Other'!H50+'14 35'!I50</f>
        <v>0</v>
      </c>
      <c r="J50" s="709">
        <f t="shared" si="0"/>
        <v>0</v>
      </c>
      <c r="K50" s="712">
        <f>'14 30'!K50+'14 31'!K50+'14 3N'!K50+'14 3S'!K50+'14 3Z'!K50+'14 40'!K50+'Bph Time-Other'!J50+'14 35'!K50</f>
        <v>0</v>
      </c>
      <c r="L50" s="712">
        <f>'14 30'!L50+'14 31'!L50+'14 3N'!L50+'14 3S'!L50+'14 3Z'!L50+'14 40'!L50+'Bph Time-Other'!K50+'14 35'!L50</f>
        <v>0</v>
      </c>
      <c r="M50" s="714">
        <f t="shared" si="1"/>
        <v>0</v>
      </c>
      <c r="N50" s="688">
        <f t="shared" si="15"/>
        <v>0</v>
      </c>
      <c r="O50" s="689">
        <f t="shared" si="15"/>
        <v>0</v>
      </c>
      <c r="P50" s="690">
        <f t="shared" si="16"/>
        <v>0</v>
      </c>
      <c r="Q50" s="713">
        <f>'14 30'!Q50+'14 31'!Q50+'14 3N'!Q50+'14 3S'!Q50+'14 3Z'!Q50+'14 40'!Q50+'Bph Time-Other'!M50+'14 35'!Q50</f>
        <v>0</v>
      </c>
      <c r="R50" s="712">
        <f>'14 30'!R50+'14 31'!R50+'14 3N'!R50+'14 3S'!R50+'14 3Z'!R50+'14 40'!R50+'Bph Time-Other'!N50+'14 35'!R50</f>
        <v>0</v>
      </c>
      <c r="S50" s="709">
        <f t="shared" si="2"/>
        <v>0</v>
      </c>
      <c r="T50" s="712">
        <f>'14 30'!T50+'14 31'!T50+'14 3N'!T50+'14 3S'!T50+'14 3Z'!T50+'14 40'!T50+'Bph Time-Other'!P50+'14 35'!T50</f>
        <v>0</v>
      </c>
      <c r="U50" s="712">
        <f>'14 30'!U50+'14 31'!U50+'14 3N'!U50+'14 3S'!U50+'14 3Z'!U50+'14 40'!U50+'Bph Time-Other'!Q50+'14 35'!U50</f>
        <v>0</v>
      </c>
      <c r="V50" s="709">
        <f t="shared" si="3"/>
        <v>0</v>
      </c>
      <c r="W50" s="712">
        <f>'14 30'!W50+'14 31'!W50+'14 3N'!W50+'14 3S'!W50+'14 3Z'!W50+'14 40'!W50+'Bph Time-Other'!S50+'14 35'!W50</f>
        <v>0</v>
      </c>
      <c r="X50" s="712">
        <f>'14 30'!X50+'14 31'!X50+'14 3N'!X50+'14 3S'!X50+'14 3Z'!X50+'14 40'!X50+'Bph Time-Other'!T50+'14 35'!X50</f>
        <v>0</v>
      </c>
      <c r="Y50" s="714">
        <f t="shared" si="4"/>
        <v>0</v>
      </c>
      <c r="Z50" s="688">
        <f t="shared" si="17"/>
        <v>0</v>
      </c>
      <c r="AA50" s="701">
        <f t="shared" si="17"/>
        <v>0</v>
      </c>
      <c r="AB50" s="690">
        <f t="shared" si="18"/>
        <v>0</v>
      </c>
      <c r="AC50" s="713">
        <f t="shared" si="19"/>
        <v>0</v>
      </c>
      <c r="AD50" s="712">
        <f t="shared" si="20"/>
        <v>0</v>
      </c>
      <c r="AE50" s="710">
        <f t="shared" si="21"/>
        <v>0</v>
      </c>
      <c r="AF50" s="712">
        <f>'14 30'!AF50+'14 31'!AF50+'14 3N'!AF50+'14 3S'!AF50+'14 3Z'!AF50+'14 40'!AF50+'Bph Time-Other'!Y50+'14 35'!AF50</f>
        <v>0</v>
      </c>
      <c r="AG50" s="712">
        <f>'14 30'!AG50+'14 31'!AG50+'14 3N'!AG50+'14 3S'!AG50+'14 3Z'!AG50+'14 40'!AG50+'Bph Time-Other'!Z50+'14 35'!AG50</f>
        <v>0</v>
      </c>
      <c r="AH50" s="710">
        <f t="shared" si="6"/>
        <v>0</v>
      </c>
      <c r="AI50" s="712">
        <f>'14 30'!AI50+'14 31'!AI50+'14 3N'!AI50+'14 3S'!AI50+'14 3Z'!AI50+'14 40'!AI50+'Bph Time-Other'!AB50+'14 35'!AI50</f>
        <v>0</v>
      </c>
      <c r="AJ50" s="712">
        <f>'14 30'!AJ50+'14 31'!AJ50+'14 3N'!AJ50+'14 3S'!AJ50+'14 3Z'!AJ50+'14 40'!AJ50+'Bph Time-Other'!AC50+'14 35'!AJ50</f>
        <v>0</v>
      </c>
      <c r="AK50" s="710">
        <f t="shared" si="7"/>
        <v>0</v>
      </c>
      <c r="AL50" s="712">
        <f>'14 30'!AL50+'14 31'!AL50+'14 3N'!AL50+'14 3S'!AL50+'14 3Z'!AL50+'14 40'!AL50+'Bph Time-Other'!AE50+'14 35'!AL50</f>
        <v>0</v>
      </c>
      <c r="AM50" s="712">
        <f>'14 30'!AM50+'14 31'!AM50+'14 3N'!AM50+'14 3S'!AM50+'14 3Z'!AM50+'14 40'!AM50+'Bph Time-Other'!AF50+'14 35'!AM50</f>
        <v>0</v>
      </c>
      <c r="AN50" s="709">
        <f t="shared" si="8"/>
        <v>0</v>
      </c>
      <c r="AO50" s="688">
        <f t="shared" si="22"/>
        <v>0</v>
      </c>
      <c r="AP50" s="689">
        <f t="shared" si="22"/>
        <v>0</v>
      </c>
      <c r="AQ50" s="690">
        <f t="shared" si="23"/>
        <v>0</v>
      </c>
      <c r="AR50" s="713">
        <f>'14 30'!AR50+'14 31'!AR50+'14 3N'!AR50+'14 3S'!AR50+'14 3Z'!AR50+'14 40'!AR50+'Bph Time-Other'!AH50+'14 35'!AR50</f>
        <v>0</v>
      </c>
      <c r="AS50" s="712">
        <f>'14 30'!AS50+'14 31'!AS50+'14 3N'!AS50+'14 3S'!AS50+'14 3Z'!AS50+'14 40'!AS50+'Bph Time-Other'!AI50+'14 35'!AS50</f>
        <v>0</v>
      </c>
      <c r="AT50" s="710">
        <f t="shared" si="9"/>
        <v>0</v>
      </c>
      <c r="AU50" s="712">
        <f>'14 30'!AU50+'14 31'!AU50+'14 3N'!AU50+'14 3S'!AU50+'14 3Z'!AU50+'14 40'!AU50+'Bph Time-Other'!AK50+'14 35'!AU50</f>
        <v>0</v>
      </c>
      <c r="AV50" s="712">
        <f>'14 30'!AV50+'14 31'!AV50+'14 3N'!AV50+'14 3S'!AV50+'14 3Z'!AV50+'14 40'!AV50+'Bph Time-Other'!AL50+'14 35'!AV50</f>
        <v>0</v>
      </c>
      <c r="AW50" s="710">
        <f t="shared" si="10"/>
        <v>0</v>
      </c>
      <c r="AX50" s="712">
        <f>'14 30'!AX50+'14 31'!AX50+'14 3N'!AX50+'14 3S'!AX50+'14 3Z'!AX50+'14 40'!AX50+'Bph Time-Other'!AN50+'14 35'!AX50</f>
        <v>0</v>
      </c>
      <c r="AY50" s="712">
        <f>'14 30'!AY50+'14 31'!AY50+'14 3N'!AY50+'14 3S'!AY50+'14 3Z'!AY50+'14 40'!AY50+'Bph Time-Other'!AO50+'14 35'!AY50</f>
        <v>0</v>
      </c>
      <c r="AZ50" s="710">
        <f t="shared" si="11"/>
        <v>0</v>
      </c>
      <c r="BA50" s="688">
        <f t="shared" si="24"/>
        <v>0</v>
      </c>
      <c r="BB50" s="701">
        <f t="shared" si="24"/>
        <v>0</v>
      </c>
      <c r="BC50" s="706">
        <f t="shared" si="25"/>
        <v>0</v>
      </c>
      <c r="BD50" s="717">
        <f t="shared" ref="BD50" si="31">AF50+AI50+AL50+AR50+AU50+AX50</f>
        <v>0</v>
      </c>
      <c r="BE50" s="712">
        <f t="shared" ref="BE50" si="32">AG50+AJ50+AM50+AS50+AV50+AY50</f>
        <v>0</v>
      </c>
      <c r="BF50" s="716">
        <f t="shared" si="26"/>
        <v>0</v>
      </c>
      <c r="BG50" s="717">
        <f t="shared" si="27"/>
        <v>0</v>
      </c>
      <c r="BH50" s="712">
        <f t="shared" si="28"/>
        <v>0</v>
      </c>
      <c r="BI50" s="729">
        <f t="shared" si="29"/>
        <v>0</v>
      </c>
      <c r="BJ50" s="541"/>
      <c r="BK50" s="380"/>
      <c r="BL50" s="380"/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</row>
    <row r="51" spans="1:79" s="365" customFormat="1" ht="45" customHeight="1" thickBot="1">
      <c r="A51" s="814" t="s">
        <v>51</v>
      </c>
      <c r="B51" s="815"/>
      <c r="C51" s="815"/>
      <c r="D51" s="699"/>
      <c r="E51" s="719">
        <f t="shared" ref="E51:AJ51" si="33">SUM(E7:E50)</f>
        <v>7292635.4226944447</v>
      </c>
      <c r="F51" s="718">
        <f t="shared" si="33"/>
        <v>7761241.7899999991</v>
      </c>
      <c r="G51" s="720">
        <f t="shared" si="33"/>
        <v>-468606.36730555521</v>
      </c>
      <c r="H51" s="718">
        <f t="shared" si="33"/>
        <v>8034880.9079087302</v>
      </c>
      <c r="I51" s="718">
        <f t="shared" si="33"/>
        <v>9821147.4699999988</v>
      </c>
      <c r="J51" s="708">
        <f t="shared" si="33"/>
        <v>-1786266.56209127</v>
      </c>
      <c r="K51" s="718">
        <f t="shared" si="33"/>
        <v>9159845.2425873019</v>
      </c>
      <c r="L51" s="718">
        <f t="shared" si="33"/>
        <v>10654221.450000001</v>
      </c>
      <c r="M51" s="721">
        <f t="shared" si="33"/>
        <v>-1494376.2074126985</v>
      </c>
      <c r="N51" s="691">
        <f t="shared" si="33"/>
        <v>24427361.573190477</v>
      </c>
      <c r="O51" s="692">
        <f t="shared" si="33"/>
        <v>28176610.710000005</v>
      </c>
      <c r="P51" s="693">
        <f t="shared" si="33"/>
        <v>-3749249.1368095241</v>
      </c>
      <c r="Q51" s="719">
        <f t="shared" si="33"/>
        <v>8307847.758015872</v>
      </c>
      <c r="R51" s="718">
        <f t="shared" si="33"/>
        <v>6983302.0099999998</v>
      </c>
      <c r="S51" s="720">
        <f t="shared" si="33"/>
        <v>1324545.7480158731</v>
      </c>
      <c r="T51" s="718">
        <f t="shared" si="33"/>
        <v>8739135.8800873011</v>
      </c>
      <c r="U51" s="718">
        <f t="shared" si="33"/>
        <v>0</v>
      </c>
      <c r="V51" s="708">
        <f t="shared" si="33"/>
        <v>8739135.8800873011</v>
      </c>
      <c r="W51" s="718">
        <f t="shared" si="33"/>
        <v>8830562.7181944456</v>
      </c>
      <c r="X51" s="718">
        <f t="shared" si="33"/>
        <v>0</v>
      </c>
      <c r="Y51" s="721">
        <f t="shared" si="33"/>
        <v>8830562.7181944456</v>
      </c>
      <c r="Z51" s="691">
        <f t="shared" si="33"/>
        <v>25817646.356297616</v>
      </c>
      <c r="AA51" s="702">
        <f t="shared" si="33"/>
        <v>6963302.0099999998</v>
      </c>
      <c r="AB51" s="693">
        <f t="shared" si="33"/>
        <v>18854344.346297618</v>
      </c>
      <c r="AC51" s="719">
        <f t="shared" si="33"/>
        <v>50364907.929488085</v>
      </c>
      <c r="AD51" s="718">
        <f t="shared" si="33"/>
        <v>35219912.719999999</v>
      </c>
      <c r="AE51" s="720">
        <f t="shared" si="33"/>
        <v>15144995.209488094</v>
      </c>
      <c r="AF51" s="718">
        <f t="shared" si="33"/>
        <v>8379390.475301587</v>
      </c>
      <c r="AG51" s="718">
        <f t="shared" si="33"/>
        <v>0</v>
      </c>
      <c r="AH51" s="720">
        <f t="shared" si="33"/>
        <v>8379390.475301587</v>
      </c>
      <c r="AI51" s="718">
        <f t="shared" si="33"/>
        <v>8396225.0199801587</v>
      </c>
      <c r="AJ51" s="718">
        <f t="shared" si="33"/>
        <v>0</v>
      </c>
      <c r="AK51" s="720">
        <f t="shared" ref="AK51:BI51" si="34">SUM(AK7:AK50)</f>
        <v>8396225.0199801587</v>
      </c>
      <c r="AL51" s="718">
        <f t="shared" si="34"/>
        <v>8655433.9501944445</v>
      </c>
      <c r="AM51" s="718">
        <f t="shared" si="34"/>
        <v>0</v>
      </c>
      <c r="AN51" s="708">
        <f t="shared" si="34"/>
        <v>8655433.9501944445</v>
      </c>
      <c r="AO51" s="691">
        <f t="shared" si="34"/>
        <v>25370949.445476189</v>
      </c>
      <c r="AP51" s="692">
        <f t="shared" si="34"/>
        <v>0</v>
      </c>
      <c r="AQ51" s="705">
        <f t="shared" si="34"/>
        <v>25370949.445476189</v>
      </c>
      <c r="AR51" s="719">
        <f t="shared" si="34"/>
        <v>9391415.1175873019</v>
      </c>
      <c r="AS51" s="718">
        <f t="shared" si="34"/>
        <v>0</v>
      </c>
      <c r="AT51" s="720">
        <f t="shared" si="34"/>
        <v>9391415.1175873019</v>
      </c>
      <c r="AU51" s="718">
        <f t="shared" si="34"/>
        <v>9500214.7625873014</v>
      </c>
      <c r="AV51" s="718">
        <f t="shared" si="34"/>
        <v>0</v>
      </c>
      <c r="AW51" s="720">
        <f t="shared" si="34"/>
        <v>9500214.7625873014</v>
      </c>
      <c r="AX51" s="753">
        <f t="shared" si="34"/>
        <v>8898287.7354087289</v>
      </c>
      <c r="AY51" s="718">
        <f t="shared" si="34"/>
        <v>0</v>
      </c>
      <c r="AZ51" s="720">
        <f t="shared" si="34"/>
        <v>8898287.7354087289</v>
      </c>
      <c r="BA51" s="691">
        <f t="shared" si="34"/>
        <v>27729917.61558333</v>
      </c>
      <c r="BB51" s="702">
        <f t="shared" si="34"/>
        <v>0</v>
      </c>
      <c r="BC51" s="707">
        <f t="shared" si="34"/>
        <v>27729917.61558333</v>
      </c>
      <c r="BD51" s="724">
        <f t="shared" si="34"/>
        <v>53220967.06105952</v>
      </c>
      <c r="BE51" s="718">
        <f t="shared" si="34"/>
        <v>0</v>
      </c>
      <c r="BF51" s="723">
        <f t="shared" si="34"/>
        <v>53220967.06105952</v>
      </c>
      <c r="BG51" s="724">
        <f t="shared" si="34"/>
        <v>103585874.9905476</v>
      </c>
      <c r="BH51" s="718">
        <f t="shared" si="34"/>
        <v>35219912.719999999</v>
      </c>
      <c r="BI51" s="723">
        <f t="shared" si="34"/>
        <v>68365962.270547614</v>
      </c>
      <c r="BJ51" s="542"/>
      <c r="BK51" s="362"/>
      <c r="BL51" s="362"/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</row>
    <row r="52" spans="1:79" s="349" customFormat="1" ht="18">
      <c r="B52" s="350"/>
      <c r="C52" s="351"/>
      <c r="D52" s="473"/>
    </row>
    <row r="53" spans="1:79" s="349" customFormat="1" ht="18">
      <c r="B53" s="350"/>
      <c r="C53" s="351"/>
      <c r="D53" s="473"/>
    </row>
    <row r="54" spans="1:79" s="349" customFormat="1" ht="18">
      <c r="B54" s="350"/>
      <c r="C54" s="351"/>
      <c r="D54" s="473"/>
    </row>
    <row r="55" spans="1:79" s="349" customFormat="1" ht="18">
      <c r="B55" s="350"/>
      <c r="C55" s="351"/>
      <c r="D55" s="473"/>
    </row>
    <row r="56" spans="1:79" s="349" customFormat="1" ht="18">
      <c r="B56" s="350"/>
      <c r="C56" s="351"/>
      <c r="D56" s="473"/>
    </row>
    <row r="57" spans="1:79" s="349" customFormat="1" ht="18">
      <c r="B57" s="350"/>
      <c r="C57" s="351"/>
      <c r="D57" s="473"/>
    </row>
    <row r="58" spans="1:79" s="349" customFormat="1" ht="18">
      <c r="B58" s="350"/>
      <c r="C58" s="351"/>
      <c r="D58" s="473"/>
    </row>
    <row r="59" spans="1:79" s="349" customFormat="1" ht="18">
      <c r="B59" s="350"/>
      <c r="C59" s="351"/>
      <c r="D59" s="473"/>
    </row>
    <row r="60" spans="1:79" s="349" customFormat="1" ht="18">
      <c r="B60" s="350"/>
      <c r="C60" s="351"/>
      <c r="D60" s="473"/>
    </row>
    <row r="61" spans="1:79" s="349" customFormat="1" ht="18">
      <c r="B61" s="350"/>
      <c r="C61" s="351"/>
      <c r="D61" s="473"/>
    </row>
    <row r="62" spans="1:79" s="349" customFormat="1" ht="18">
      <c r="B62" s="350"/>
      <c r="C62" s="351"/>
      <c r="D62" s="473"/>
    </row>
    <row r="63" spans="1:79" s="349" customFormat="1" ht="18">
      <c r="B63" s="350"/>
      <c r="C63" s="351"/>
      <c r="D63" s="351"/>
    </row>
    <row r="64" spans="1:79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51:C51"/>
    <mergeCell ref="A4:A6"/>
    <mergeCell ref="AC5:AE5"/>
    <mergeCell ref="E5:G5"/>
    <mergeCell ref="H5:J5"/>
    <mergeCell ref="K5:M5"/>
    <mergeCell ref="E4:M4"/>
    <mergeCell ref="N4:P4"/>
    <mergeCell ref="Q4:Y4"/>
    <mergeCell ref="Z4:AB4"/>
    <mergeCell ref="AC4:AE4"/>
    <mergeCell ref="N5:P5"/>
    <mergeCell ref="Z5:AB5"/>
    <mergeCell ref="AF4:AN4"/>
    <mergeCell ref="AO4:AQ4"/>
    <mergeCell ref="AR4:AZ4"/>
    <mergeCell ref="AO5:AQ5"/>
    <mergeCell ref="AF5:AH5"/>
    <mergeCell ref="AI5:AK5"/>
    <mergeCell ref="AL5:AN5"/>
    <mergeCell ref="AX5:AZ5"/>
    <mergeCell ref="AU5:AW5"/>
    <mergeCell ref="AR5:AT5"/>
  </mergeCells>
  <phoneticPr fontId="2" type="noConversion"/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indexed="47"/>
  </sheetPr>
  <dimension ref="A1:DT127"/>
  <sheetViews>
    <sheetView showGridLines="0" zoomScale="70" zoomScaleNormal="70" workbookViewId="0">
      <pane xSplit="3" ySplit="6" topLeftCell="M40" activePane="bottomRight" state="frozen"/>
      <selection activeCell="F51" sqref="F51"/>
      <selection pane="topRight" activeCell="F51" sqref="F51"/>
      <selection pane="bottomLeft" activeCell="F51" sqref="F51"/>
      <selection pane="bottomRight" activeCell="R48" sqref="R48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5" width="15.7109375" style="205" customWidth="1"/>
    <col min="46" max="46" width="15.5703125" style="205" bestFit="1" customWidth="1"/>
    <col min="47" max="52" width="15.7109375" style="205" customWidth="1"/>
    <col min="53" max="55" width="15.7109375" style="205" hidden="1" customWidth="1"/>
    <col min="56" max="58" width="15.7109375" style="205" customWidth="1"/>
    <col min="59" max="59" width="16.85546875" style="205" customWidth="1"/>
    <col min="60" max="61" width="15.7109375" style="205" customWidth="1"/>
    <col min="62" max="63" width="12.7109375" style="205" customWidth="1"/>
    <col min="64" max="64" width="18.85546875" style="205" hidden="1" customWidth="1"/>
    <col min="65" max="92" width="12.7109375" style="205" customWidth="1"/>
    <col min="93" max="94" width="9.140625" style="205" customWidth="1"/>
    <col min="95" max="95" width="10.7109375" style="205" customWidth="1"/>
    <col min="96" max="97" width="9.140625" style="205" customWidth="1"/>
    <col min="98" max="98" width="10.7109375" style="205" customWidth="1"/>
    <col min="99" max="100" width="9.140625" style="205" customWidth="1"/>
    <col min="101" max="101" width="10.42578125" style="205" customWidth="1"/>
    <col min="102" max="103" width="9.140625" style="205" customWidth="1"/>
    <col min="104" max="104" width="10.140625" style="205" customWidth="1"/>
    <col min="105" max="106" width="9.140625" style="205" customWidth="1"/>
    <col min="107" max="107" width="10.85546875" style="205" customWidth="1"/>
    <col min="108" max="109" width="9.140625" style="205" customWidth="1"/>
    <col min="110" max="110" width="11.42578125" style="205" customWidth="1"/>
    <col min="111" max="112" width="9.140625" style="205" customWidth="1"/>
    <col min="113" max="113" width="11.7109375" style="205" customWidth="1"/>
    <col min="114" max="115" width="9.140625" style="205" customWidth="1"/>
    <col min="116" max="116" width="10.85546875" style="205" customWidth="1"/>
    <col min="117" max="118" width="9.140625" style="205" customWidth="1"/>
    <col min="119" max="119" width="12.7109375" style="205" customWidth="1"/>
    <col min="120" max="120" width="12" style="205" customWidth="1"/>
    <col min="121" max="121" width="10.7109375" style="205" customWidth="1"/>
    <col min="122" max="122" width="10.85546875" style="205" customWidth="1"/>
    <col min="123" max="123" width="11" style="205" customWidth="1"/>
    <col min="124" max="124" width="11.42578125" style="205" customWidth="1"/>
    <col min="125" max="16384" width="9.140625" style="205"/>
  </cols>
  <sheetData>
    <row r="1" spans="1:124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24"/>
      <c r="AJ1" s="324"/>
      <c r="AK1" s="324"/>
      <c r="AL1" s="319"/>
      <c r="AM1" s="319"/>
      <c r="AN1" s="319"/>
      <c r="AO1" s="319"/>
      <c r="AP1" s="319"/>
      <c r="AQ1" s="319"/>
      <c r="AR1" s="324"/>
      <c r="AS1" s="324"/>
      <c r="AT1" s="324"/>
      <c r="AX1" s="324"/>
      <c r="AY1" s="324"/>
      <c r="AZ1" s="324"/>
      <c r="BA1" s="324"/>
      <c r="BB1" s="324"/>
      <c r="BC1" s="324"/>
      <c r="BD1" s="323"/>
      <c r="BE1" s="323"/>
      <c r="BF1" s="323"/>
    </row>
    <row r="2" spans="1:124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T2" s="312"/>
      <c r="U2" s="312"/>
      <c r="V2" s="312"/>
      <c r="W2" s="306"/>
      <c r="X2" s="306"/>
      <c r="Y2" s="306"/>
      <c r="Z2" s="306"/>
      <c r="AA2" s="306"/>
      <c r="AB2" s="306"/>
      <c r="AC2" s="317"/>
      <c r="AD2" s="317"/>
      <c r="AE2" s="317"/>
      <c r="AF2" s="324"/>
      <c r="AG2" s="324"/>
      <c r="AH2" s="324"/>
      <c r="AI2" s="326"/>
      <c r="AJ2" s="327"/>
      <c r="AK2" s="324"/>
      <c r="AL2" s="317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124" s="322" customFormat="1" ht="45" customHeight="1" thickBot="1">
      <c r="A3" s="309" t="s">
        <v>195</v>
      </c>
      <c r="B3" s="320"/>
      <c r="L3" s="319"/>
      <c r="T3" s="312"/>
      <c r="U3" s="312"/>
      <c r="V3" s="312"/>
      <c r="X3" s="319"/>
      <c r="AF3" s="324"/>
      <c r="AG3" s="324"/>
      <c r="AH3" s="324"/>
      <c r="AI3" s="324"/>
      <c r="AJ3" s="324"/>
      <c r="AK3" s="324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124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124" s="202" customFormat="1" ht="39.950000000000003" customHeight="1">
      <c r="A5" s="819"/>
      <c r="B5" s="216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  <c r="CB5" s="201"/>
      <c r="CC5" s="201"/>
      <c r="CD5" s="201"/>
      <c r="CE5" s="201"/>
      <c r="CF5" s="201"/>
      <c r="CG5" s="201"/>
      <c r="CH5" s="201"/>
      <c r="CI5" s="201"/>
      <c r="CJ5" s="201"/>
      <c r="CK5" s="201"/>
      <c r="CL5" s="201"/>
      <c r="CM5" s="201"/>
      <c r="CN5" s="201"/>
      <c r="CO5" s="201"/>
      <c r="CP5" s="201"/>
      <c r="CQ5" s="201"/>
      <c r="CR5" s="201"/>
      <c r="CS5" s="201"/>
      <c r="CW5" s="201"/>
      <c r="CX5" s="201"/>
      <c r="CY5" s="201"/>
      <c r="CZ5" s="201"/>
      <c r="DA5" s="201"/>
      <c r="DB5" s="201"/>
      <c r="DC5" s="201"/>
      <c r="DD5" s="201"/>
      <c r="DE5" s="201"/>
      <c r="DF5" s="201"/>
      <c r="DG5" s="201"/>
      <c r="DH5" s="201"/>
      <c r="DI5" s="201"/>
      <c r="DJ5" s="201"/>
      <c r="DK5" s="201"/>
      <c r="DL5" s="201"/>
      <c r="DM5" s="201"/>
      <c r="DN5" s="201"/>
      <c r="DO5" s="201"/>
      <c r="DP5" s="201"/>
      <c r="DQ5" s="201"/>
      <c r="DR5" s="201"/>
      <c r="DS5" s="201"/>
      <c r="DT5" s="201"/>
    </row>
    <row r="6" spans="1:124" s="201" customFormat="1" ht="39.950000000000003" customHeight="1">
      <c r="A6" s="820"/>
      <c r="B6" s="232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3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17"/>
      <c r="BY6" s="217"/>
      <c r="BZ6" s="217"/>
      <c r="CA6" s="217"/>
      <c r="CB6" s="218"/>
      <c r="CC6" s="219"/>
      <c r="CD6" s="219"/>
      <c r="CE6" s="220"/>
      <c r="CF6" s="221"/>
      <c r="CG6" s="221"/>
      <c r="CH6" s="220"/>
      <c r="CI6" s="221"/>
      <c r="CJ6" s="221"/>
      <c r="CK6" s="220"/>
      <c r="CL6" s="221"/>
      <c r="CM6" s="221"/>
      <c r="CN6" s="220"/>
      <c r="CO6" s="221"/>
      <c r="CP6" s="221"/>
      <c r="CQ6" s="220"/>
      <c r="CR6" s="221"/>
      <c r="CS6" s="221"/>
      <c r="CT6" s="221"/>
      <c r="CU6" s="221"/>
      <c r="CV6" s="221"/>
      <c r="CW6" s="220"/>
      <c r="CX6" s="221"/>
      <c r="CY6" s="221"/>
      <c r="CZ6" s="220"/>
      <c r="DA6" s="221"/>
      <c r="DB6" s="221"/>
      <c r="DC6" s="220"/>
      <c r="DD6" s="221"/>
      <c r="DE6" s="221"/>
      <c r="DF6" s="220"/>
      <c r="DG6" s="221"/>
      <c r="DH6" s="221"/>
      <c r="DI6" s="220"/>
      <c r="DJ6" s="221"/>
      <c r="DK6" s="221"/>
      <c r="DL6" s="220"/>
      <c r="DM6" s="221"/>
      <c r="DN6" s="221"/>
      <c r="DO6" s="222"/>
      <c r="DP6" s="222"/>
      <c r="DQ6" s="223"/>
      <c r="DR6" s="223"/>
      <c r="DS6" s="223"/>
      <c r="DT6" s="223"/>
    </row>
    <row r="7" spans="1:124" s="383" customFormat="1" ht="33" customHeight="1">
      <c r="A7" s="388">
        <v>1</v>
      </c>
      <c r="B7" s="399">
        <v>51201</v>
      </c>
      <c r="C7" s="536" t="s">
        <v>0</v>
      </c>
      <c r="D7" s="696"/>
      <c r="E7" s="772">
        <f>'[2]Banpho seat-imv'!D7</f>
        <v>10600</v>
      </c>
      <c r="F7" s="673">
        <v>10600</v>
      </c>
      <c r="G7" s="674">
        <f>E7-F7</f>
        <v>0</v>
      </c>
      <c r="H7" s="772">
        <f>'[2]Banpho seat-imv'!G7</f>
        <v>10500</v>
      </c>
      <c r="I7" s="673">
        <v>10500</v>
      </c>
      <c r="J7" s="781">
        <f>H7-I7</f>
        <v>0</v>
      </c>
      <c r="K7" s="772">
        <f>'[2]Banpho seat-imv'!J7</f>
        <v>10500</v>
      </c>
      <c r="L7" s="673">
        <v>10500</v>
      </c>
      <c r="M7" s="773">
        <f>K7-L7</f>
        <v>0</v>
      </c>
      <c r="N7" s="685"/>
      <c r="O7" s="686"/>
      <c r="P7" s="687"/>
      <c r="Q7" s="772">
        <f>'[2]Banpho seat-imv'!M7</f>
        <v>10500</v>
      </c>
      <c r="R7" s="673">
        <v>10500</v>
      </c>
      <c r="S7" s="781">
        <f>Q7-R7</f>
        <v>0</v>
      </c>
      <c r="T7" s="772">
        <f>'[2]Banpho seat-imv'!P7</f>
        <v>10400</v>
      </c>
      <c r="U7" s="673"/>
      <c r="V7" s="674">
        <f>T7-U7</f>
        <v>10400</v>
      </c>
      <c r="W7" s="772">
        <f>'[2]Banpho seat-imv'!S7</f>
        <v>10400</v>
      </c>
      <c r="X7" s="673"/>
      <c r="Y7" s="773">
        <f>W7-X7</f>
        <v>10400</v>
      </c>
      <c r="Z7" s="685"/>
      <c r="AA7" s="700"/>
      <c r="AB7" s="687"/>
      <c r="AC7" s="775">
        <f>E7+H7+K7+Q7+T7+W7</f>
        <v>62900</v>
      </c>
      <c r="AD7" s="776">
        <f>F7+I7+L7+R7+U7+X7</f>
        <v>42100</v>
      </c>
      <c r="AE7" s="777">
        <f>AC7-AD7</f>
        <v>20800</v>
      </c>
      <c r="AF7" s="772">
        <f>'[2]Banpho seat-imv'!Y7</f>
        <v>10500</v>
      </c>
      <c r="AG7" s="673"/>
      <c r="AH7" s="674">
        <f>AF7-AG7</f>
        <v>10500</v>
      </c>
      <c r="AI7" s="772">
        <f>'[2]Banpho seat-imv'!AB7</f>
        <v>10400</v>
      </c>
      <c r="AJ7" s="673"/>
      <c r="AK7" s="674">
        <f>AI7-AJ7</f>
        <v>10400</v>
      </c>
      <c r="AL7" s="772">
        <f>'[2]Banpho seat-imv'!AE7</f>
        <v>10400</v>
      </c>
      <c r="AM7" s="673"/>
      <c r="AN7" s="674">
        <f>AL7-AM7</f>
        <v>10400</v>
      </c>
      <c r="AO7" s="685"/>
      <c r="AP7" s="703"/>
      <c r="AQ7" s="704"/>
      <c r="AR7" s="772">
        <f>'[2]Banpho seat-imv'!AH7</f>
        <v>9500</v>
      </c>
      <c r="AS7" s="673"/>
      <c r="AT7" s="674">
        <f>AR7-AS7</f>
        <v>9500</v>
      </c>
      <c r="AU7" s="772">
        <f>'[2]Banpho seat-imv'!AK7</f>
        <v>9300</v>
      </c>
      <c r="AV7" s="673"/>
      <c r="AW7" s="674">
        <f>AU7-AV7</f>
        <v>9300</v>
      </c>
      <c r="AX7" s="772">
        <f>'[2]Banpho seat-imv'!AN7</f>
        <v>9300</v>
      </c>
      <c r="AY7" s="772"/>
      <c r="AZ7" s="773">
        <f>AX7-AY7</f>
        <v>9300</v>
      </c>
      <c r="BA7" s="725"/>
      <c r="BB7" s="728"/>
      <c r="BC7" s="728"/>
      <c r="BD7" s="711">
        <f t="shared" ref="BD7:BD49" si="0">AF7+AI7+AL7+AR7+AU7+AX7</f>
        <v>59400</v>
      </c>
      <c r="BE7" s="715">
        <f t="shared" ref="BE7:BE49" si="1">AG7+AJ7+AM7+AS7+AV7+AY7</f>
        <v>0</v>
      </c>
      <c r="BF7" s="716">
        <f>BD7-BE7</f>
        <v>59400</v>
      </c>
      <c r="BG7" s="717">
        <f>AC7+BD7</f>
        <v>122300</v>
      </c>
      <c r="BH7" s="673">
        <f>AD7+BE7</f>
        <v>42100</v>
      </c>
      <c r="BI7" s="677">
        <f>BG7-BH7</f>
        <v>80200</v>
      </c>
      <c r="BJ7" s="541"/>
      <c r="BK7" s="446"/>
      <c r="BL7" s="374">
        <f>ROUND(VLOOKUP($B7,Test!$A$140:$I$192,3),0)/1000</f>
        <v>10.7</v>
      </c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  <c r="CG7" s="380"/>
      <c r="CH7" s="380"/>
      <c r="CI7" s="380"/>
      <c r="CJ7" s="380"/>
      <c r="CK7" s="380"/>
      <c r="CL7" s="380"/>
      <c r="CM7" s="380"/>
      <c r="CN7" s="380"/>
      <c r="CO7" s="380"/>
      <c r="CP7" s="380"/>
      <c r="CQ7" s="380"/>
      <c r="CR7" s="380"/>
      <c r="CS7" s="380"/>
      <c r="CT7" s="380"/>
      <c r="CU7" s="380"/>
      <c r="CV7" s="380"/>
      <c r="CW7" s="380"/>
      <c r="CX7" s="380"/>
      <c r="CY7" s="380"/>
      <c r="CZ7" s="380"/>
      <c r="DA7" s="380"/>
      <c r="DB7" s="380"/>
      <c r="DC7" s="380"/>
      <c r="DD7" s="380"/>
      <c r="DE7" s="380"/>
      <c r="DF7" s="380"/>
      <c r="DG7" s="380"/>
      <c r="DH7" s="380"/>
      <c r="DI7" s="380"/>
      <c r="DJ7" s="380"/>
      <c r="DK7" s="380"/>
      <c r="DL7" s="380"/>
      <c r="DM7" s="380"/>
      <c r="DN7" s="380"/>
      <c r="DO7" s="391"/>
      <c r="DP7" s="391"/>
      <c r="DQ7" s="380"/>
      <c r="DR7" s="380"/>
      <c r="DS7" s="380"/>
      <c r="DT7" s="380"/>
    </row>
    <row r="8" spans="1:124" s="383" customFormat="1" ht="33" customHeight="1">
      <c r="A8" s="388">
        <f>A7+1</f>
        <v>2</v>
      </c>
      <c r="B8" s="399">
        <v>51202</v>
      </c>
      <c r="C8" s="536" t="s">
        <v>1</v>
      </c>
      <c r="D8" s="697" t="s">
        <v>252</v>
      </c>
      <c r="E8" s="672">
        <f>'[2]Banpho seat-imv'!D8</f>
        <v>237708.61000000004</v>
      </c>
      <c r="F8" s="673">
        <v>102747.2</v>
      </c>
      <c r="G8" s="674">
        <f t="shared" ref="G8:G50" si="2">E8-F8</f>
        <v>134961.41000000003</v>
      </c>
      <c r="H8" s="672">
        <f>'[2]Banpho seat-imv'!G8</f>
        <v>242511.10000000003</v>
      </c>
      <c r="I8" s="673">
        <v>235483.85</v>
      </c>
      <c r="J8" s="674">
        <f t="shared" ref="J8:J50" si="3">H8-I8</f>
        <v>7027.2500000000291</v>
      </c>
      <c r="K8" s="672">
        <f>'[2]Banpho seat-imv'!J8</f>
        <v>231838.90000000002</v>
      </c>
      <c r="L8" s="673">
        <v>159799</v>
      </c>
      <c r="M8" s="773">
        <f t="shared" ref="M8:M50" si="4">K8-L8</f>
        <v>72039.900000000023</v>
      </c>
      <c r="N8" s="688">
        <f t="shared" ref="N8:O50" si="5">+E8+H8+K8</f>
        <v>712058.6100000001</v>
      </c>
      <c r="O8" s="689">
        <f t="shared" si="5"/>
        <v>498030.05</v>
      </c>
      <c r="P8" s="690">
        <f t="shared" ref="P8:P50" si="6">+N8-O8</f>
        <v>214028.56000000011</v>
      </c>
      <c r="Q8" s="672">
        <f>'[2]Banpho seat-imv'!M8</f>
        <v>231838.90000000002</v>
      </c>
      <c r="R8" s="673">
        <v>189848.67</v>
      </c>
      <c r="S8" s="674">
        <f t="shared" ref="S8:S50" si="7">Q8-R8</f>
        <v>41990.23000000001</v>
      </c>
      <c r="T8" s="672">
        <f>'[2]Banpho seat-imv'!P8</f>
        <v>237175.00000000003</v>
      </c>
      <c r="U8" s="673"/>
      <c r="V8" s="674">
        <f t="shared" ref="V8:V50" si="8">T8-U8</f>
        <v>237175.00000000003</v>
      </c>
      <c r="W8" s="672">
        <f>'[2]Banpho seat-imv'!S8</f>
        <v>237175.00000000003</v>
      </c>
      <c r="X8" s="673"/>
      <c r="Y8" s="773">
        <f t="shared" ref="Y8:Y50" si="9">W8-X8</f>
        <v>237175.00000000003</v>
      </c>
      <c r="Z8" s="688">
        <f t="shared" ref="Z8:AA50" si="10">+Q8+T8+W8</f>
        <v>706188.9</v>
      </c>
      <c r="AA8" s="701">
        <f t="shared" si="10"/>
        <v>189848.67</v>
      </c>
      <c r="AB8" s="690">
        <f t="shared" ref="AB8:AB50" si="11">+Z8-AA8</f>
        <v>516340.23</v>
      </c>
      <c r="AC8" s="775">
        <f t="shared" ref="AC8:AD50" si="12">E8+H8+K8+Q8+T8+W8</f>
        <v>1418247.5100000002</v>
      </c>
      <c r="AD8" s="776">
        <f t="shared" si="12"/>
        <v>687878.72</v>
      </c>
      <c r="AE8" s="777">
        <f t="shared" ref="AE8:AE50" si="13">AC8-AD8</f>
        <v>730368.79000000027</v>
      </c>
      <c r="AF8" s="672">
        <f>'[2]Banpho seat-imv'!Y8</f>
        <v>226502.80000000005</v>
      </c>
      <c r="AG8" s="673"/>
      <c r="AH8" s="674">
        <f t="shared" ref="AH8:AH50" si="14">AF8-AG8</f>
        <v>226502.80000000005</v>
      </c>
      <c r="AI8" s="672">
        <f>'[2]Banpho seat-imv'!AB8</f>
        <v>215830.60000000003</v>
      </c>
      <c r="AJ8" s="673"/>
      <c r="AK8" s="674">
        <f t="shared" ref="AK8:AK50" si="15">AI8-AJ8</f>
        <v>215830.60000000003</v>
      </c>
      <c r="AL8" s="672">
        <f>'[2]Banpho seat-imv'!AE8</f>
        <v>215830.60000000003</v>
      </c>
      <c r="AM8" s="673"/>
      <c r="AN8" s="674">
        <f t="shared" ref="AN8:AN50" si="16">AL8-AM8</f>
        <v>215830.60000000003</v>
      </c>
      <c r="AO8" s="688">
        <f t="shared" ref="AO8:AP50" si="17">+AF8+AI8+AL8</f>
        <v>658164.00000000012</v>
      </c>
      <c r="AP8" s="689">
        <f t="shared" si="17"/>
        <v>0</v>
      </c>
      <c r="AQ8" s="690">
        <f t="shared" ref="AQ8:AQ50" si="18">AO8-AP8</f>
        <v>658164.00000000012</v>
      </c>
      <c r="AR8" s="672">
        <f>'[2]Banpho seat-imv'!AH8</f>
        <v>215830.60000000003</v>
      </c>
      <c r="AS8" s="673"/>
      <c r="AT8" s="674">
        <f t="shared" ref="AT8:AT50" si="19">AR8-AS8</f>
        <v>215830.60000000003</v>
      </c>
      <c r="AU8" s="672">
        <f>'[2]Banpho seat-imv'!AK8</f>
        <v>213162.55000000005</v>
      </c>
      <c r="AV8" s="673"/>
      <c r="AW8" s="674">
        <f t="shared" ref="AW8:AW50" si="20">AU8-AV8</f>
        <v>213162.55000000005</v>
      </c>
      <c r="AX8" s="672">
        <f>'[2]Banpho seat-imv'!AN8</f>
        <v>214229.77000000002</v>
      </c>
      <c r="AY8" s="672"/>
      <c r="AZ8" s="773">
        <f t="shared" ref="AZ8:AZ50" si="21">AX8-AY8</f>
        <v>214229.77000000002</v>
      </c>
      <c r="BA8" s="688">
        <f t="shared" ref="BA8:BB50" si="22">+AR8+AU8+AX8</f>
        <v>643222.92000000016</v>
      </c>
      <c r="BB8" s="701">
        <f t="shared" si="22"/>
        <v>0</v>
      </c>
      <c r="BC8" s="706">
        <f t="shared" ref="BC8:BC50" si="23">BA8-BB8</f>
        <v>643222.92000000016</v>
      </c>
      <c r="BD8" s="711">
        <f t="shared" si="0"/>
        <v>1301386.9200000002</v>
      </c>
      <c r="BE8" s="715">
        <f t="shared" si="1"/>
        <v>0</v>
      </c>
      <c r="BF8" s="716">
        <f t="shared" ref="BF8:BF50" si="24">BD8-BE8</f>
        <v>1301386.9200000002</v>
      </c>
      <c r="BG8" s="717">
        <f t="shared" ref="BG8:BG50" si="25">AC8+BD8</f>
        <v>2719634.4300000006</v>
      </c>
      <c r="BH8" s="672">
        <f t="shared" ref="BH8:BH50" si="26">AD8+BE8</f>
        <v>687878.72</v>
      </c>
      <c r="BI8" s="677">
        <f t="shared" ref="BI8:BI50" si="27">BG8-BH8</f>
        <v>2031755.7100000007</v>
      </c>
      <c r="BJ8" s="541"/>
      <c r="BK8" s="446"/>
      <c r="BL8" s="374">
        <f>ROUND(VLOOKUP($B8,Test!$A$140:$I$192,3),0)/1000</f>
        <v>657.66700000000003</v>
      </c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  <c r="CG8" s="380"/>
      <c r="CH8" s="380"/>
      <c r="CI8" s="380"/>
      <c r="CJ8" s="380"/>
      <c r="CK8" s="380"/>
      <c r="CL8" s="380"/>
      <c r="CM8" s="380"/>
      <c r="CN8" s="380"/>
      <c r="CO8" s="380"/>
      <c r="CP8" s="380"/>
      <c r="CQ8" s="380"/>
      <c r="CR8" s="380"/>
      <c r="CS8" s="380"/>
      <c r="CT8" s="380"/>
      <c r="CU8" s="380"/>
      <c r="CV8" s="380"/>
      <c r="CW8" s="380"/>
      <c r="CX8" s="380"/>
      <c r="CY8" s="380"/>
      <c r="CZ8" s="380"/>
      <c r="DA8" s="380"/>
      <c r="DB8" s="380"/>
      <c r="DC8" s="380"/>
      <c r="DD8" s="380"/>
      <c r="DE8" s="380"/>
      <c r="DF8" s="380"/>
      <c r="DG8" s="380"/>
      <c r="DH8" s="380"/>
      <c r="DI8" s="380"/>
      <c r="DJ8" s="380"/>
      <c r="DK8" s="380"/>
      <c r="DL8" s="380"/>
      <c r="DM8" s="380"/>
      <c r="DN8" s="380"/>
      <c r="DO8" s="391"/>
      <c r="DP8" s="391"/>
      <c r="DQ8" s="380"/>
      <c r="DR8" s="380"/>
      <c r="DS8" s="380"/>
      <c r="DT8" s="380"/>
    </row>
    <row r="9" spans="1:124" s="383" customFormat="1" ht="33" customHeight="1">
      <c r="A9" s="388">
        <f t="shared" ref="A9:A50" si="28">A8+1</f>
        <v>3</v>
      </c>
      <c r="B9" s="399">
        <v>51203</v>
      </c>
      <c r="C9" s="536" t="s">
        <v>2</v>
      </c>
      <c r="D9" s="697" t="s">
        <v>253</v>
      </c>
      <c r="E9" s="680">
        <f>'[2]Banpho seat-imv'!D9</f>
        <v>185260.68</v>
      </c>
      <c r="F9" s="673">
        <v>256669.09</v>
      </c>
      <c r="G9" s="674">
        <f t="shared" si="2"/>
        <v>-71408.41</v>
      </c>
      <c r="H9" s="680">
        <f>'[2]Banpho seat-imv'!G9</f>
        <v>9666</v>
      </c>
      <c r="I9" s="673">
        <v>57005</v>
      </c>
      <c r="J9" s="674">
        <f t="shared" si="3"/>
        <v>-47339</v>
      </c>
      <c r="K9" s="680">
        <f>'[2]Banpho seat-imv'!J9</f>
        <v>22788</v>
      </c>
      <c r="L9" s="673">
        <v>29970</v>
      </c>
      <c r="M9" s="773">
        <f t="shared" si="4"/>
        <v>-7182</v>
      </c>
      <c r="N9" s="688">
        <f t="shared" si="5"/>
        <v>217714.68</v>
      </c>
      <c r="O9" s="689">
        <f t="shared" si="5"/>
        <v>343644.08999999997</v>
      </c>
      <c r="P9" s="690">
        <f t="shared" si="6"/>
        <v>-125929.40999999997</v>
      </c>
      <c r="Q9" s="680">
        <f>'[2]Banpho seat-imv'!M9</f>
        <v>9666</v>
      </c>
      <c r="R9" s="673">
        <v>10230</v>
      </c>
      <c r="S9" s="674">
        <f t="shared" si="7"/>
        <v>-564</v>
      </c>
      <c r="T9" s="680">
        <f>'[2]Banpho seat-imv'!P9</f>
        <v>22788</v>
      </c>
      <c r="U9" s="673"/>
      <c r="V9" s="674">
        <f t="shared" si="8"/>
        <v>22788</v>
      </c>
      <c r="W9" s="680">
        <f>'[2]Banpho seat-imv'!S9</f>
        <v>9666</v>
      </c>
      <c r="X9" s="673"/>
      <c r="Y9" s="773">
        <f t="shared" si="9"/>
        <v>9666</v>
      </c>
      <c r="Z9" s="688">
        <f t="shared" si="10"/>
        <v>42120</v>
      </c>
      <c r="AA9" s="701">
        <f t="shared" si="10"/>
        <v>10230</v>
      </c>
      <c r="AB9" s="690">
        <f t="shared" si="11"/>
        <v>31890</v>
      </c>
      <c r="AC9" s="775">
        <f t="shared" si="12"/>
        <v>259834.68</v>
      </c>
      <c r="AD9" s="776">
        <f t="shared" si="12"/>
        <v>353874.08999999997</v>
      </c>
      <c r="AE9" s="777">
        <f t="shared" si="13"/>
        <v>-94039.409999999974</v>
      </c>
      <c r="AF9" s="680">
        <f>'[2]Banpho seat-imv'!Y9</f>
        <v>22788</v>
      </c>
      <c r="AG9" s="673"/>
      <c r="AH9" s="674">
        <f t="shared" si="14"/>
        <v>22788</v>
      </c>
      <c r="AI9" s="680">
        <f>'[2]Banpho seat-imv'!AB9</f>
        <v>9666</v>
      </c>
      <c r="AJ9" s="673"/>
      <c r="AK9" s="674">
        <f t="shared" si="15"/>
        <v>9666</v>
      </c>
      <c r="AL9" s="680">
        <f>'[2]Banpho seat-imv'!AE9</f>
        <v>22788</v>
      </c>
      <c r="AM9" s="673"/>
      <c r="AN9" s="674">
        <f t="shared" si="16"/>
        <v>22788</v>
      </c>
      <c r="AO9" s="688">
        <f t="shared" si="17"/>
        <v>55242</v>
      </c>
      <c r="AP9" s="689">
        <f t="shared" si="17"/>
        <v>0</v>
      </c>
      <c r="AQ9" s="690">
        <f t="shared" si="18"/>
        <v>55242</v>
      </c>
      <c r="AR9" s="680">
        <f>'[2]Banpho seat-imv'!AH9</f>
        <v>9666</v>
      </c>
      <c r="AS9" s="673"/>
      <c r="AT9" s="674">
        <f t="shared" si="19"/>
        <v>9666</v>
      </c>
      <c r="AU9" s="680">
        <f>'[2]Banpho seat-imv'!AK9</f>
        <v>22788</v>
      </c>
      <c r="AV9" s="673"/>
      <c r="AW9" s="674">
        <f t="shared" si="20"/>
        <v>22788</v>
      </c>
      <c r="AX9" s="680">
        <f>'[2]Banpho seat-imv'!AN9</f>
        <v>9666</v>
      </c>
      <c r="AY9" s="680"/>
      <c r="AZ9" s="773">
        <f t="shared" si="21"/>
        <v>9666</v>
      </c>
      <c r="BA9" s="688">
        <f t="shared" si="22"/>
        <v>42120</v>
      </c>
      <c r="BB9" s="701">
        <f t="shared" si="22"/>
        <v>0</v>
      </c>
      <c r="BC9" s="706">
        <f t="shared" si="23"/>
        <v>42120</v>
      </c>
      <c r="BD9" s="711">
        <f t="shared" si="0"/>
        <v>97362</v>
      </c>
      <c r="BE9" s="715">
        <f t="shared" si="1"/>
        <v>0</v>
      </c>
      <c r="BF9" s="716">
        <f t="shared" si="24"/>
        <v>97362</v>
      </c>
      <c r="BG9" s="717">
        <f t="shared" si="25"/>
        <v>357196.68</v>
      </c>
      <c r="BH9" s="680">
        <f t="shared" si="26"/>
        <v>353874.08999999997</v>
      </c>
      <c r="BI9" s="677">
        <f t="shared" si="27"/>
        <v>3322.5900000000256</v>
      </c>
      <c r="BJ9" s="541"/>
      <c r="BK9" s="446"/>
      <c r="BL9" s="374">
        <f>ROUND(VLOOKUP($B9,Test!$A$140:$I$192,3),0)/1000</f>
        <v>105.242</v>
      </c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  <c r="CG9" s="380"/>
      <c r="CH9" s="380"/>
      <c r="CI9" s="380"/>
      <c r="CJ9" s="380"/>
      <c r="CK9" s="380"/>
      <c r="CL9" s="380"/>
      <c r="CM9" s="380"/>
      <c r="CN9" s="380"/>
      <c r="CO9" s="380"/>
      <c r="CP9" s="380"/>
      <c r="CQ9" s="380"/>
      <c r="CR9" s="380"/>
      <c r="CS9" s="380"/>
      <c r="CT9" s="380"/>
      <c r="CU9" s="380"/>
      <c r="CV9" s="380"/>
      <c r="CW9" s="380"/>
      <c r="CX9" s="380"/>
      <c r="CY9" s="380"/>
      <c r="CZ9" s="380"/>
      <c r="DA9" s="380"/>
      <c r="DB9" s="380"/>
      <c r="DC9" s="380"/>
      <c r="DD9" s="380"/>
      <c r="DE9" s="380"/>
      <c r="DF9" s="380"/>
      <c r="DG9" s="380"/>
      <c r="DH9" s="380"/>
      <c r="DI9" s="380"/>
      <c r="DJ9" s="380"/>
      <c r="DK9" s="380"/>
      <c r="DL9" s="380"/>
      <c r="DM9" s="380"/>
      <c r="DN9" s="380"/>
      <c r="DO9" s="391"/>
      <c r="DP9" s="391"/>
      <c r="DQ9" s="380"/>
      <c r="DR9" s="380"/>
      <c r="DS9" s="380"/>
      <c r="DT9" s="380"/>
    </row>
    <row r="10" spans="1:124" s="383" customFormat="1" ht="33" customHeight="1">
      <c r="A10" s="388">
        <f t="shared" si="28"/>
        <v>4</v>
      </c>
      <c r="B10" s="402">
        <v>51299</v>
      </c>
      <c r="C10" s="537" t="s">
        <v>3</v>
      </c>
      <c r="D10" s="697" t="s">
        <v>254</v>
      </c>
      <c r="E10" s="672">
        <f>'[2]Banpho seat-imv'!D10</f>
        <v>25432</v>
      </c>
      <c r="F10" s="673">
        <v>26661.45</v>
      </c>
      <c r="G10" s="674">
        <f t="shared" si="2"/>
        <v>-1229.4500000000007</v>
      </c>
      <c r="H10" s="672">
        <f>'[2]Banpho seat-imv'!G10</f>
        <v>321352</v>
      </c>
      <c r="I10" s="673">
        <v>409322</v>
      </c>
      <c r="J10" s="674">
        <f t="shared" si="3"/>
        <v>-87970</v>
      </c>
      <c r="K10" s="672">
        <f>'[2]Banpho seat-imv'!J10</f>
        <v>102923.2</v>
      </c>
      <c r="L10" s="673">
        <v>36798.47</v>
      </c>
      <c r="M10" s="773">
        <f t="shared" si="4"/>
        <v>66124.73</v>
      </c>
      <c r="N10" s="688">
        <f t="shared" si="5"/>
        <v>449707.2</v>
      </c>
      <c r="O10" s="689">
        <f t="shared" si="5"/>
        <v>472781.92000000004</v>
      </c>
      <c r="P10" s="690">
        <f t="shared" si="6"/>
        <v>-23074.72000000003</v>
      </c>
      <c r="Q10" s="672">
        <f>'[2]Banpho seat-imv'!M10</f>
        <v>21920.799999999999</v>
      </c>
      <c r="R10" s="673">
        <v>3441.06</v>
      </c>
      <c r="S10" s="674">
        <f t="shared" si="7"/>
        <v>18479.739999999998</v>
      </c>
      <c r="T10" s="672">
        <f>'[2]Banpho seat-imv'!P10</f>
        <v>23091.200000000001</v>
      </c>
      <c r="U10" s="673"/>
      <c r="V10" s="674">
        <f t="shared" si="8"/>
        <v>23091.200000000001</v>
      </c>
      <c r="W10" s="672">
        <f>'[2]Banpho seat-imv'!S10</f>
        <v>29522.245600000002</v>
      </c>
      <c r="X10" s="673"/>
      <c r="Y10" s="773">
        <f t="shared" si="9"/>
        <v>29522.245600000002</v>
      </c>
      <c r="Z10" s="688">
        <f t="shared" si="10"/>
        <v>74534.245599999995</v>
      </c>
      <c r="AA10" s="701">
        <f t="shared" si="10"/>
        <v>3441.06</v>
      </c>
      <c r="AB10" s="690">
        <f t="shared" si="11"/>
        <v>71093.185599999997</v>
      </c>
      <c r="AC10" s="775">
        <f t="shared" si="12"/>
        <v>524241.44560000004</v>
      </c>
      <c r="AD10" s="776">
        <f t="shared" si="12"/>
        <v>476222.98000000004</v>
      </c>
      <c r="AE10" s="777">
        <f t="shared" si="13"/>
        <v>48018.465599999996</v>
      </c>
      <c r="AF10" s="672">
        <f>'[2]Banpho seat-imv'!Y10</f>
        <v>27772.799999999999</v>
      </c>
      <c r="AG10" s="673"/>
      <c r="AH10" s="674">
        <f t="shared" si="14"/>
        <v>27772.799999999999</v>
      </c>
      <c r="AI10" s="672">
        <f>'[2]Banpho seat-imv'!AB10</f>
        <v>26602.400000000001</v>
      </c>
      <c r="AJ10" s="673"/>
      <c r="AK10" s="674">
        <f t="shared" si="15"/>
        <v>26602.400000000001</v>
      </c>
      <c r="AL10" s="672">
        <f>'[2]Banpho seat-imv'!AE10</f>
        <v>47416.9</v>
      </c>
      <c r="AM10" s="673"/>
      <c r="AN10" s="674">
        <f t="shared" si="16"/>
        <v>47416.9</v>
      </c>
      <c r="AO10" s="688">
        <f t="shared" si="17"/>
        <v>101792.1</v>
      </c>
      <c r="AP10" s="689">
        <f t="shared" si="17"/>
        <v>0</v>
      </c>
      <c r="AQ10" s="690">
        <f t="shared" si="18"/>
        <v>101792.1</v>
      </c>
      <c r="AR10" s="672">
        <f>'[2]Banpho seat-imv'!AH10</f>
        <v>65646.44</v>
      </c>
      <c r="AS10" s="673"/>
      <c r="AT10" s="674">
        <f t="shared" si="19"/>
        <v>65646.44</v>
      </c>
      <c r="AU10" s="672">
        <f>'[2]Banpho seat-imv'!AK10</f>
        <v>28943.200000000001</v>
      </c>
      <c r="AV10" s="673"/>
      <c r="AW10" s="674">
        <f t="shared" si="20"/>
        <v>28943.200000000001</v>
      </c>
      <c r="AX10" s="672">
        <f>'[2]Banpho seat-imv'!AN10</f>
        <v>24261.599999999999</v>
      </c>
      <c r="AY10" s="672"/>
      <c r="AZ10" s="773">
        <f t="shared" si="21"/>
        <v>24261.599999999999</v>
      </c>
      <c r="BA10" s="688">
        <f t="shared" si="22"/>
        <v>118851.23999999999</v>
      </c>
      <c r="BB10" s="701">
        <f t="shared" si="22"/>
        <v>0</v>
      </c>
      <c r="BC10" s="706">
        <f t="shared" si="23"/>
        <v>118851.23999999999</v>
      </c>
      <c r="BD10" s="711">
        <f t="shared" si="0"/>
        <v>220643.34000000003</v>
      </c>
      <c r="BE10" s="715">
        <f t="shared" si="1"/>
        <v>0</v>
      </c>
      <c r="BF10" s="716">
        <f t="shared" si="24"/>
        <v>220643.34000000003</v>
      </c>
      <c r="BG10" s="717">
        <f t="shared" si="25"/>
        <v>744884.78560000006</v>
      </c>
      <c r="BH10" s="672">
        <f t="shared" si="26"/>
        <v>476222.98000000004</v>
      </c>
      <c r="BI10" s="677">
        <f t="shared" si="27"/>
        <v>268661.80560000002</v>
      </c>
      <c r="BJ10" s="541"/>
      <c r="BK10" s="446"/>
      <c r="BL10" s="374">
        <f>ROUND(VLOOKUP($B10,Test!$A$140:$I$192,3),0)/1000</f>
        <v>37.771000000000001</v>
      </c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  <c r="CG10" s="380"/>
      <c r="CH10" s="380"/>
      <c r="CI10" s="380"/>
      <c r="CJ10" s="380"/>
      <c r="CK10" s="380"/>
      <c r="CL10" s="380"/>
      <c r="CM10" s="380"/>
      <c r="CN10" s="380"/>
      <c r="CO10" s="380"/>
      <c r="CP10" s="380"/>
      <c r="CQ10" s="380"/>
      <c r="CR10" s="380"/>
      <c r="CS10" s="380"/>
      <c r="CT10" s="380"/>
      <c r="CU10" s="380"/>
      <c r="CV10" s="380"/>
      <c r="CW10" s="380"/>
      <c r="CX10" s="380"/>
      <c r="CY10" s="380"/>
      <c r="CZ10" s="380"/>
      <c r="DA10" s="380"/>
      <c r="DB10" s="380"/>
      <c r="DC10" s="380"/>
      <c r="DD10" s="380"/>
      <c r="DE10" s="380"/>
      <c r="DF10" s="380"/>
      <c r="DG10" s="380"/>
      <c r="DH10" s="380"/>
      <c r="DI10" s="380"/>
      <c r="DJ10" s="380"/>
      <c r="DK10" s="380"/>
      <c r="DL10" s="380"/>
      <c r="DM10" s="380"/>
      <c r="DN10" s="380"/>
      <c r="DO10" s="391"/>
      <c r="DP10" s="391"/>
      <c r="DQ10" s="380"/>
      <c r="DR10" s="380"/>
      <c r="DS10" s="380"/>
      <c r="DT10" s="380"/>
    </row>
    <row r="11" spans="1:124" s="383" customFormat="1" ht="33" customHeight="1">
      <c r="A11" s="388">
        <f t="shared" si="28"/>
        <v>5</v>
      </c>
      <c r="B11" s="399">
        <v>51301</v>
      </c>
      <c r="C11" s="536" t="s">
        <v>4</v>
      </c>
      <c r="D11" s="697" t="s">
        <v>255</v>
      </c>
      <c r="E11" s="672">
        <f>'[2]Banpho seat-imv'!D11</f>
        <v>0</v>
      </c>
      <c r="F11" s="673"/>
      <c r="G11" s="674">
        <f t="shared" si="2"/>
        <v>0</v>
      </c>
      <c r="H11" s="672">
        <f>'[2]Banpho seat-imv'!G11</f>
        <v>0</v>
      </c>
      <c r="I11" s="673"/>
      <c r="J11" s="674">
        <f t="shared" si="3"/>
        <v>0</v>
      </c>
      <c r="K11" s="672">
        <f>'[2]Banpho seat-imv'!J11</f>
        <v>0</v>
      </c>
      <c r="L11" s="673"/>
      <c r="M11" s="773">
        <f t="shared" si="4"/>
        <v>0</v>
      </c>
      <c r="N11" s="688">
        <f t="shared" si="5"/>
        <v>0</v>
      </c>
      <c r="O11" s="689">
        <f t="shared" si="5"/>
        <v>0</v>
      </c>
      <c r="P11" s="690">
        <f t="shared" si="6"/>
        <v>0</v>
      </c>
      <c r="Q11" s="672">
        <f>'[2]Banpho seat-imv'!M11</f>
        <v>0</v>
      </c>
      <c r="R11" s="673"/>
      <c r="S11" s="674">
        <f t="shared" si="7"/>
        <v>0</v>
      </c>
      <c r="T11" s="672">
        <f>'[2]Banpho seat-imv'!P11</f>
        <v>0</v>
      </c>
      <c r="U11" s="673"/>
      <c r="V11" s="674">
        <f t="shared" si="8"/>
        <v>0</v>
      </c>
      <c r="W11" s="672">
        <f>'[2]Banpho seat-imv'!S11</f>
        <v>0</v>
      </c>
      <c r="X11" s="673"/>
      <c r="Y11" s="773">
        <f t="shared" si="9"/>
        <v>0</v>
      </c>
      <c r="Z11" s="688">
        <f t="shared" si="10"/>
        <v>0</v>
      </c>
      <c r="AA11" s="701">
        <f t="shared" si="10"/>
        <v>0</v>
      </c>
      <c r="AB11" s="690">
        <f t="shared" si="11"/>
        <v>0</v>
      </c>
      <c r="AC11" s="775">
        <f t="shared" si="12"/>
        <v>0</v>
      </c>
      <c r="AD11" s="776">
        <f t="shared" si="12"/>
        <v>0</v>
      </c>
      <c r="AE11" s="777">
        <f t="shared" si="13"/>
        <v>0</v>
      </c>
      <c r="AF11" s="672">
        <f>'[2]Banpho seat-imv'!Y11</f>
        <v>0</v>
      </c>
      <c r="AG11" s="673"/>
      <c r="AH11" s="674">
        <f t="shared" si="14"/>
        <v>0</v>
      </c>
      <c r="AI11" s="672">
        <f>'[2]Banpho seat-imv'!AB11</f>
        <v>0</v>
      </c>
      <c r="AJ11" s="673"/>
      <c r="AK11" s="674">
        <f t="shared" si="15"/>
        <v>0</v>
      </c>
      <c r="AL11" s="672">
        <f>'[2]Banpho seat-imv'!AE11</f>
        <v>0</v>
      </c>
      <c r="AM11" s="673"/>
      <c r="AN11" s="674">
        <f t="shared" si="16"/>
        <v>0</v>
      </c>
      <c r="AO11" s="688">
        <f t="shared" si="17"/>
        <v>0</v>
      </c>
      <c r="AP11" s="689">
        <f t="shared" si="17"/>
        <v>0</v>
      </c>
      <c r="AQ11" s="690">
        <f t="shared" si="18"/>
        <v>0</v>
      </c>
      <c r="AR11" s="672">
        <f>'[2]Banpho seat-imv'!AH11</f>
        <v>0</v>
      </c>
      <c r="AS11" s="673"/>
      <c r="AT11" s="674">
        <f t="shared" si="19"/>
        <v>0</v>
      </c>
      <c r="AU11" s="672">
        <f>'[2]Banpho seat-imv'!AK11</f>
        <v>0</v>
      </c>
      <c r="AV11" s="673"/>
      <c r="AW11" s="674">
        <f t="shared" si="20"/>
        <v>0</v>
      </c>
      <c r="AX11" s="672">
        <f>'[2]Banpho seat-imv'!AN11</f>
        <v>0</v>
      </c>
      <c r="AY11" s="672"/>
      <c r="AZ11" s="773">
        <f t="shared" si="21"/>
        <v>0</v>
      </c>
      <c r="BA11" s="688">
        <f t="shared" si="22"/>
        <v>0</v>
      </c>
      <c r="BB11" s="701">
        <f t="shared" si="22"/>
        <v>0</v>
      </c>
      <c r="BC11" s="706">
        <f t="shared" si="23"/>
        <v>0</v>
      </c>
      <c r="BD11" s="711">
        <f t="shared" si="0"/>
        <v>0</v>
      </c>
      <c r="BE11" s="715">
        <f t="shared" si="1"/>
        <v>0</v>
      </c>
      <c r="BF11" s="716">
        <f t="shared" si="24"/>
        <v>0</v>
      </c>
      <c r="BG11" s="717">
        <f t="shared" si="25"/>
        <v>0</v>
      </c>
      <c r="BH11" s="672">
        <f t="shared" si="26"/>
        <v>0</v>
      </c>
      <c r="BI11" s="677">
        <f t="shared" si="27"/>
        <v>0</v>
      </c>
      <c r="BJ11" s="541"/>
      <c r="BK11" s="446"/>
      <c r="BL11" s="374">
        <f>ROUND(VLOOKUP($B11,Test!$A$140:$I$192,3),0)/1000</f>
        <v>0</v>
      </c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  <c r="CG11" s="380"/>
      <c r="CH11" s="380"/>
      <c r="CI11" s="380"/>
      <c r="CJ11" s="380"/>
      <c r="CK11" s="380"/>
      <c r="CL11" s="380"/>
      <c r="CM11" s="380"/>
      <c r="CN11" s="380"/>
      <c r="CO11" s="380"/>
      <c r="CP11" s="380"/>
      <c r="CQ11" s="380"/>
      <c r="CR11" s="380"/>
      <c r="CS11" s="380"/>
      <c r="CT11" s="380"/>
      <c r="CU11" s="380"/>
      <c r="CV11" s="380"/>
      <c r="CW11" s="380"/>
      <c r="CX11" s="380"/>
      <c r="CY11" s="380"/>
      <c r="CZ11" s="380"/>
      <c r="DA11" s="380"/>
      <c r="DB11" s="380"/>
      <c r="DC11" s="380"/>
      <c r="DD11" s="380"/>
      <c r="DE11" s="380"/>
      <c r="DF11" s="380"/>
      <c r="DG11" s="380"/>
      <c r="DH11" s="380"/>
      <c r="DI11" s="380"/>
      <c r="DJ11" s="380"/>
      <c r="DK11" s="380"/>
      <c r="DL11" s="380"/>
      <c r="DM11" s="380"/>
      <c r="DN11" s="380"/>
      <c r="DO11" s="391"/>
      <c r="DP11" s="391"/>
      <c r="DQ11" s="380"/>
      <c r="DR11" s="380"/>
      <c r="DS11" s="380"/>
      <c r="DT11" s="380"/>
    </row>
    <row r="12" spans="1:124" s="383" customFormat="1" ht="33" customHeight="1">
      <c r="A12" s="388">
        <f t="shared" si="28"/>
        <v>6</v>
      </c>
      <c r="B12" s="399">
        <v>51302</v>
      </c>
      <c r="C12" s="536" t="s">
        <v>5</v>
      </c>
      <c r="D12" s="697" t="s">
        <v>256</v>
      </c>
      <c r="E12" s="672">
        <f>'[2]Banpho seat-imv'!D12</f>
        <v>12899</v>
      </c>
      <c r="F12" s="673">
        <v>12899</v>
      </c>
      <c r="G12" s="674">
        <f t="shared" si="2"/>
        <v>0</v>
      </c>
      <c r="H12" s="672">
        <f>'[2]Banpho seat-imv'!G12</f>
        <v>12067.010000000009</v>
      </c>
      <c r="I12" s="673">
        <v>12067.01</v>
      </c>
      <c r="J12" s="674">
        <f t="shared" si="3"/>
        <v>0</v>
      </c>
      <c r="K12" s="672">
        <f>'[2]Banpho seat-imv'!J12</f>
        <v>12899</v>
      </c>
      <c r="L12" s="673">
        <v>26831.02</v>
      </c>
      <c r="M12" s="773">
        <f t="shared" si="4"/>
        <v>-13932.02</v>
      </c>
      <c r="N12" s="688">
        <f t="shared" si="5"/>
        <v>37865.010000000009</v>
      </c>
      <c r="O12" s="689">
        <f t="shared" si="5"/>
        <v>51797.03</v>
      </c>
      <c r="P12" s="690">
        <f t="shared" si="6"/>
        <v>-13932.01999999999</v>
      </c>
      <c r="Q12" s="672">
        <f>'[2]Banpho seat-imv'!M12</f>
        <v>12622</v>
      </c>
      <c r="R12" s="673">
        <v>12622</v>
      </c>
      <c r="S12" s="674">
        <f t="shared" si="7"/>
        <v>0</v>
      </c>
      <c r="T12" s="672">
        <f>'[2]Banpho seat-imv'!P12</f>
        <v>13042.039999999994</v>
      </c>
      <c r="U12" s="673"/>
      <c r="V12" s="674">
        <f t="shared" si="8"/>
        <v>13042.039999999994</v>
      </c>
      <c r="W12" s="672">
        <f>'[2]Banpho seat-imv'!S12</f>
        <v>12622</v>
      </c>
      <c r="X12" s="673"/>
      <c r="Y12" s="773">
        <f t="shared" si="9"/>
        <v>12622</v>
      </c>
      <c r="Z12" s="688">
        <f t="shared" si="10"/>
        <v>38286.039999999994</v>
      </c>
      <c r="AA12" s="701">
        <f t="shared" si="10"/>
        <v>12622</v>
      </c>
      <c r="AB12" s="690">
        <f t="shared" si="11"/>
        <v>25664.039999999994</v>
      </c>
      <c r="AC12" s="775">
        <f t="shared" si="12"/>
        <v>76151.05</v>
      </c>
      <c r="AD12" s="776">
        <f t="shared" si="12"/>
        <v>64419.03</v>
      </c>
      <c r="AE12" s="777">
        <f t="shared" si="13"/>
        <v>11732.020000000004</v>
      </c>
      <c r="AF12" s="672">
        <f>'[2]Banpho seat-imv'!Y12</f>
        <v>13042</v>
      </c>
      <c r="AG12" s="673"/>
      <c r="AH12" s="674">
        <f t="shared" si="14"/>
        <v>13042</v>
      </c>
      <c r="AI12" s="672">
        <f>'[2]Banpho seat-imv'!AB12</f>
        <v>13042</v>
      </c>
      <c r="AJ12" s="673"/>
      <c r="AK12" s="674">
        <f t="shared" si="15"/>
        <v>13042</v>
      </c>
      <c r="AL12" s="672">
        <f>'[2]Banpho seat-imv'!AE12</f>
        <v>12622.479999999996</v>
      </c>
      <c r="AM12" s="673"/>
      <c r="AN12" s="674">
        <f t="shared" si="16"/>
        <v>12622.479999999996</v>
      </c>
      <c r="AO12" s="688">
        <f t="shared" si="17"/>
        <v>38706.479999999996</v>
      </c>
      <c r="AP12" s="689">
        <f t="shared" si="17"/>
        <v>0</v>
      </c>
      <c r="AQ12" s="690">
        <f t="shared" si="18"/>
        <v>38706.479999999996</v>
      </c>
      <c r="AR12" s="672">
        <f>'[2]Banpho seat-imv'!AH12</f>
        <v>13043</v>
      </c>
      <c r="AS12" s="673"/>
      <c r="AT12" s="674">
        <f t="shared" si="19"/>
        <v>13043</v>
      </c>
      <c r="AU12" s="672">
        <f>'[2]Banpho seat-imv'!AK12</f>
        <v>12621.619999999995</v>
      </c>
      <c r="AV12" s="673"/>
      <c r="AW12" s="674">
        <f t="shared" si="20"/>
        <v>12621.619999999995</v>
      </c>
      <c r="AX12" s="672">
        <f>'[2]Banpho seat-imv'!AN12</f>
        <v>13043</v>
      </c>
      <c r="AY12" s="672"/>
      <c r="AZ12" s="773">
        <f t="shared" si="21"/>
        <v>13043</v>
      </c>
      <c r="BA12" s="688">
        <f t="shared" si="22"/>
        <v>38707.619999999995</v>
      </c>
      <c r="BB12" s="701">
        <f t="shared" si="22"/>
        <v>0</v>
      </c>
      <c r="BC12" s="706">
        <f t="shared" si="23"/>
        <v>38707.619999999995</v>
      </c>
      <c r="BD12" s="711">
        <f t="shared" si="0"/>
        <v>77414.099999999991</v>
      </c>
      <c r="BE12" s="715">
        <f t="shared" si="1"/>
        <v>0</v>
      </c>
      <c r="BF12" s="716">
        <f t="shared" si="24"/>
        <v>77414.099999999991</v>
      </c>
      <c r="BG12" s="717">
        <f t="shared" si="25"/>
        <v>153565.15</v>
      </c>
      <c r="BH12" s="672">
        <f t="shared" si="26"/>
        <v>64419.03</v>
      </c>
      <c r="BI12" s="677">
        <f t="shared" si="27"/>
        <v>89146.12</v>
      </c>
      <c r="BJ12" s="541"/>
      <c r="BK12" s="446"/>
      <c r="BL12" s="374">
        <f>ROUND(VLOOKUP($B12,Test!$A$140:$I$192,3),0)/1000</f>
        <v>16.015999999999998</v>
      </c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  <c r="CG12" s="380"/>
      <c r="CH12" s="380"/>
      <c r="CI12" s="380"/>
      <c r="CJ12" s="380"/>
      <c r="CK12" s="380"/>
      <c r="CL12" s="380"/>
      <c r="CM12" s="380"/>
      <c r="CN12" s="380"/>
      <c r="CO12" s="380"/>
      <c r="CP12" s="380"/>
      <c r="CQ12" s="380"/>
      <c r="CR12" s="380"/>
      <c r="CS12" s="380"/>
      <c r="CT12" s="380"/>
      <c r="CU12" s="380"/>
      <c r="CV12" s="380"/>
      <c r="CW12" s="380"/>
      <c r="CX12" s="380"/>
      <c r="CY12" s="380"/>
      <c r="CZ12" s="380"/>
      <c r="DA12" s="380"/>
      <c r="DB12" s="380"/>
      <c r="DC12" s="380"/>
      <c r="DD12" s="380"/>
      <c r="DE12" s="380"/>
      <c r="DF12" s="380"/>
      <c r="DG12" s="380"/>
      <c r="DH12" s="380"/>
      <c r="DI12" s="380"/>
      <c r="DJ12" s="380"/>
      <c r="DK12" s="380"/>
      <c r="DL12" s="380"/>
      <c r="DM12" s="380"/>
      <c r="DN12" s="380"/>
      <c r="DO12" s="391"/>
      <c r="DP12" s="391"/>
      <c r="DQ12" s="380"/>
      <c r="DR12" s="380"/>
      <c r="DS12" s="380"/>
      <c r="DT12" s="380"/>
    </row>
    <row r="13" spans="1:124" s="383" customFormat="1" ht="33" customHeight="1">
      <c r="A13" s="388">
        <f t="shared" si="28"/>
        <v>7</v>
      </c>
      <c r="B13" s="399">
        <v>51306</v>
      </c>
      <c r="C13" s="536" t="s">
        <v>6</v>
      </c>
      <c r="D13" s="697" t="s">
        <v>257</v>
      </c>
      <c r="E13" s="672">
        <f>'[2]Banpho seat-imv'!D13</f>
        <v>0</v>
      </c>
      <c r="F13" s="673"/>
      <c r="G13" s="674">
        <f t="shared" si="2"/>
        <v>0</v>
      </c>
      <c r="H13" s="672">
        <f>'[2]Banpho seat-imv'!G13</f>
        <v>0</v>
      </c>
      <c r="I13" s="673"/>
      <c r="J13" s="674">
        <f t="shared" si="3"/>
        <v>0</v>
      </c>
      <c r="K13" s="672">
        <f>'[2]Banpho seat-imv'!J13</f>
        <v>0</v>
      </c>
      <c r="L13" s="673"/>
      <c r="M13" s="773">
        <f t="shared" si="4"/>
        <v>0</v>
      </c>
      <c r="N13" s="688">
        <f t="shared" si="5"/>
        <v>0</v>
      </c>
      <c r="O13" s="689">
        <f t="shared" si="5"/>
        <v>0</v>
      </c>
      <c r="P13" s="690">
        <f t="shared" si="6"/>
        <v>0</v>
      </c>
      <c r="Q13" s="672">
        <f>'[2]Banpho seat-imv'!M13</f>
        <v>0</v>
      </c>
      <c r="R13" s="673"/>
      <c r="S13" s="674">
        <f t="shared" si="7"/>
        <v>0</v>
      </c>
      <c r="T13" s="672">
        <f>'[2]Banpho seat-imv'!P13</f>
        <v>0</v>
      </c>
      <c r="U13" s="673"/>
      <c r="V13" s="674">
        <f t="shared" si="8"/>
        <v>0</v>
      </c>
      <c r="W13" s="672">
        <f>'[2]Banpho seat-imv'!S13</f>
        <v>0</v>
      </c>
      <c r="X13" s="673"/>
      <c r="Y13" s="773">
        <f t="shared" si="9"/>
        <v>0</v>
      </c>
      <c r="Z13" s="688">
        <f t="shared" si="10"/>
        <v>0</v>
      </c>
      <c r="AA13" s="701">
        <f t="shared" si="10"/>
        <v>0</v>
      </c>
      <c r="AB13" s="690">
        <f t="shared" si="11"/>
        <v>0</v>
      </c>
      <c r="AC13" s="775">
        <f t="shared" si="12"/>
        <v>0</v>
      </c>
      <c r="AD13" s="776">
        <f t="shared" si="12"/>
        <v>0</v>
      </c>
      <c r="AE13" s="777">
        <f t="shared" si="13"/>
        <v>0</v>
      </c>
      <c r="AF13" s="672">
        <f>'[2]Banpho seat-imv'!Y13</f>
        <v>0</v>
      </c>
      <c r="AG13" s="673"/>
      <c r="AH13" s="674">
        <f t="shared" si="14"/>
        <v>0</v>
      </c>
      <c r="AI13" s="672">
        <f>'[2]Banpho seat-imv'!AB13</f>
        <v>0</v>
      </c>
      <c r="AJ13" s="673"/>
      <c r="AK13" s="674">
        <f t="shared" si="15"/>
        <v>0</v>
      </c>
      <c r="AL13" s="672">
        <f>'[2]Banpho seat-imv'!AE13</f>
        <v>0</v>
      </c>
      <c r="AM13" s="673"/>
      <c r="AN13" s="674">
        <f t="shared" si="16"/>
        <v>0</v>
      </c>
      <c r="AO13" s="688">
        <f t="shared" si="17"/>
        <v>0</v>
      </c>
      <c r="AP13" s="689">
        <f t="shared" si="17"/>
        <v>0</v>
      </c>
      <c r="AQ13" s="690">
        <f t="shared" si="18"/>
        <v>0</v>
      </c>
      <c r="AR13" s="672">
        <f>'[2]Banpho seat-imv'!AH13</f>
        <v>0</v>
      </c>
      <c r="AS13" s="673"/>
      <c r="AT13" s="674">
        <f t="shared" si="19"/>
        <v>0</v>
      </c>
      <c r="AU13" s="672">
        <f>'[2]Banpho seat-imv'!AK13</f>
        <v>0</v>
      </c>
      <c r="AV13" s="673"/>
      <c r="AW13" s="674">
        <f t="shared" si="20"/>
        <v>0</v>
      </c>
      <c r="AX13" s="672">
        <f>'[2]Banpho seat-imv'!AN13</f>
        <v>0</v>
      </c>
      <c r="AY13" s="672"/>
      <c r="AZ13" s="773">
        <f t="shared" si="21"/>
        <v>0</v>
      </c>
      <c r="BA13" s="688">
        <f t="shared" si="22"/>
        <v>0</v>
      </c>
      <c r="BB13" s="701">
        <f t="shared" si="22"/>
        <v>0</v>
      </c>
      <c r="BC13" s="706">
        <f t="shared" si="23"/>
        <v>0</v>
      </c>
      <c r="BD13" s="711">
        <f t="shared" si="0"/>
        <v>0</v>
      </c>
      <c r="BE13" s="715">
        <f t="shared" si="1"/>
        <v>0</v>
      </c>
      <c r="BF13" s="716">
        <f t="shared" si="24"/>
        <v>0</v>
      </c>
      <c r="BG13" s="717">
        <f t="shared" si="25"/>
        <v>0</v>
      </c>
      <c r="BH13" s="672">
        <f t="shared" si="26"/>
        <v>0</v>
      </c>
      <c r="BI13" s="677">
        <f t="shared" si="27"/>
        <v>0</v>
      </c>
      <c r="BJ13" s="541"/>
      <c r="BK13" s="446"/>
      <c r="BL13" s="374">
        <f>ROUND(VLOOKUP($B13,Test!$A$140:$I$192,3),0)/1000</f>
        <v>0</v>
      </c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  <c r="CG13" s="380"/>
      <c r="CH13" s="380"/>
      <c r="CI13" s="380"/>
      <c r="CJ13" s="380"/>
      <c r="CK13" s="380"/>
      <c r="CL13" s="380"/>
      <c r="CM13" s="380"/>
      <c r="CN13" s="380"/>
      <c r="CO13" s="380"/>
      <c r="CP13" s="380"/>
      <c r="CQ13" s="380"/>
      <c r="CR13" s="380"/>
      <c r="CS13" s="380"/>
      <c r="CT13" s="380"/>
      <c r="CU13" s="380"/>
      <c r="CV13" s="380"/>
      <c r="CW13" s="380"/>
      <c r="CX13" s="380"/>
      <c r="CY13" s="380"/>
      <c r="CZ13" s="380"/>
      <c r="DA13" s="380"/>
      <c r="DB13" s="380"/>
      <c r="DC13" s="380"/>
      <c r="DD13" s="380"/>
      <c r="DE13" s="380"/>
      <c r="DF13" s="380"/>
      <c r="DG13" s="380"/>
      <c r="DH13" s="380"/>
      <c r="DI13" s="380"/>
      <c r="DJ13" s="380"/>
      <c r="DK13" s="380"/>
      <c r="DL13" s="380"/>
      <c r="DM13" s="380"/>
      <c r="DN13" s="380"/>
      <c r="DO13" s="391"/>
      <c r="DP13" s="391"/>
      <c r="DQ13" s="380"/>
      <c r="DR13" s="380"/>
      <c r="DS13" s="380"/>
      <c r="DT13" s="380"/>
    </row>
    <row r="14" spans="1:124" s="383" customFormat="1" ht="33" customHeight="1">
      <c r="A14" s="388">
        <f t="shared" si="28"/>
        <v>8</v>
      </c>
      <c r="B14" s="399">
        <v>51307</v>
      </c>
      <c r="C14" s="536" t="s">
        <v>7</v>
      </c>
      <c r="D14" s="697" t="s">
        <v>258</v>
      </c>
      <c r="E14" s="672">
        <f>'[2]Banpho seat-imv'!D14</f>
        <v>48893.333333333328</v>
      </c>
      <c r="F14" s="673">
        <v>526287</v>
      </c>
      <c r="G14" s="674">
        <f t="shared" si="2"/>
        <v>-477393.66666666669</v>
      </c>
      <c r="H14" s="672">
        <f>'[2]Banpho seat-imv'!G14</f>
        <v>298610</v>
      </c>
      <c r="I14" s="673">
        <v>200401.54</v>
      </c>
      <c r="J14" s="674">
        <f t="shared" si="3"/>
        <v>98208.459999999992</v>
      </c>
      <c r="K14" s="672">
        <f>'[2]Banpho seat-imv'!J14</f>
        <v>301152.22222222225</v>
      </c>
      <c r="L14" s="673">
        <v>213676.6</v>
      </c>
      <c r="M14" s="773">
        <f t="shared" si="4"/>
        <v>87475.622222222242</v>
      </c>
      <c r="N14" s="688">
        <f t="shared" si="5"/>
        <v>648655.5555555555</v>
      </c>
      <c r="O14" s="689">
        <f t="shared" si="5"/>
        <v>940365.14</v>
      </c>
      <c r="P14" s="690">
        <f t="shared" si="6"/>
        <v>-291709.58444444451</v>
      </c>
      <c r="Q14" s="672">
        <f>'[2]Banpho seat-imv'!M14</f>
        <v>391330</v>
      </c>
      <c r="R14" s="673">
        <v>139002.10999999999</v>
      </c>
      <c r="S14" s="674">
        <f t="shared" si="7"/>
        <v>252327.89</v>
      </c>
      <c r="T14" s="672">
        <f>'[2]Banpho seat-imv'!P14</f>
        <v>271273.33333333331</v>
      </c>
      <c r="U14" s="673"/>
      <c r="V14" s="674">
        <f t="shared" si="8"/>
        <v>271273.33333333331</v>
      </c>
      <c r="W14" s="672">
        <f>'[2]Banpho seat-imv'!S14</f>
        <v>166950</v>
      </c>
      <c r="X14" s="673"/>
      <c r="Y14" s="773">
        <f t="shared" si="9"/>
        <v>166950</v>
      </c>
      <c r="Z14" s="688">
        <f t="shared" si="10"/>
        <v>829553.33333333326</v>
      </c>
      <c r="AA14" s="701">
        <f t="shared" si="10"/>
        <v>139002.10999999999</v>
      </c>
      <c r="AB14" s="690">
        <f t="shared" si="11"/>
        <v>690551.22333333327</v>
      </c>
      <c r="AC14" s="775">
        <f t="shared" si="12"/>
        <v>1478208.8888888888</v>
      </c>
      <c r="AD14" s="776">
        <f t="shared" si="12"/>
        <v>1079367.25</v>
      </c>
      <c r="AE14" s="777">
        <f t="shared" si="13"/>
        <v>398841.63888888876</v>
      </c>
      <c r="AF14" s="672">
        <f>'[2]Banpho seat-imv'!Y14</f>
        <v>178836.66666666666</v>
      </c>
      <c r="AG14" s="673"/>
      <c r="AH14" s="674">
        <f t="shared" si="14"/>
        <v>178836.66666666666</v>
      </c>
      <c r="AI14" s="672">
        <f>'[2]Banpho seat-imv'!AB14</f>
        <v>148810</v>
      </c>
      <c r="AJ14" s="673"/>
      <c r="AK14" s="674">
        <f t="shared" si="15"/>
        <v>148810</v>
      </c>
      <c r="AL14" s="672">
        <f>'[2]Banpho seat-imv'!AE14</f>
        <v>237446.66666666666</v>
      </c>
      <c r="AM14" s="673"/>
      <c r="AN14" s="674">
        <f t="shared" si="16"/>
        <v>237446.66666666666</v>
      </c>
      <c r="AO14" s="688">
        <f t="shared" si="17"/>
        <v>565093.33333333326</v>
      </c>
      <c r="AP14" s="689">
        <f t="shared" si="17"/>
        <v>0</v>
      </c>
      <c r="AQ14" s="690">
        <f t="shared" si="18"/>
        <v>565093.33333333326</v>
      </c>
      <c r="AR14" s="672">
        <f>'[2]Banpho seat-imv'!AH14</f>
        <v>162075</v>
      </c>
      <c r="AS14" s="673"/>
      <c r="AT14" s="674">
        <f t="shared" si="19"/>
        <v>162075</v>
      </c>
      <c r="AU14" s="672">
        <f>'[2]Banpho seat-imv'!AK14</f>
        <v>156522.22222222222</v>
      </c>
      <c r="AV14" s="673"/>
      <c r="AW14" s="674">
        <f t="shared" si="20"/>
        <v>156522.22222222222</v>
      </c>
      <c r="AX14" s="672">
        <f>'[2]Banpho seat-imv'!AN14</f>
        <v>70800</v>
      </c>
      <c r="AY14" s="672"/>
      <c r="AZ14" s="773">
        <f t="shared" si="21"/>
        <v>70800</v>
      </c>
      <c r="BA14" s="688">
        <f t="shared" si="22"/>
        <v>389397.22222222225</v>
      </c>
      <c r="BB14" s="701">
        <f t="shared" si="22"/>
        <v>0</v>
      </c>
      <c r="BC14" s="706">
        <f t="shared" si="23"/>
        <v>389397.22222222225</v>
      </c>
      <c r="BD14" s="711">
        <f t="shared" si="0"/>
        <v>954490.5555555555</v>
      </c>
      <c r="BE14" s="715">
        <f t="shared" si="1"/>
        <v>0</v>
      </c>
      <c r="BF14" s="716">
        <f t="shared" si="24"/>
        <v>954490.5555555555</v>
      </c>
      <c r="BG14" s="717">
        <f t="shared" si="25"/>
        <v>2432699.444444444</v>
      </c>
      <c r="BH14" s="672">
        <f t="shared" si="26"/>
        <v>1079367.25</v>
      </c>
      <c r="BI14" s="677">
        <f t="shared" si="27"/>
        <v>1353332.194444444</v>
      </c>
      <c r="BJ14" s="541"/>
      <c r="BK14" s="446"/>
      <c r="BL14" s="374">
        <f>ROUND(VLOOKUP($B14,Test!$A$140:$I$192,3),0)/1000</f>
        <v>248.31800000000001</v>
      </c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  <c r="CO14" s="380"/>
      <c r="CP14" s="380"/>
      <c r="CQ14" s="380"/>
      <c r="CR14" s="380"/>
      <c r="CS14" s="380"/>
      <c r="CT14" s="380"/>
      <c r="CU14" s="380"/>
      <c r="CV14" s="380"/>
      <c r="CW14" s="380"/>
      <c r="CX14" s="380"/>
      <c r="CY14" s="380"/>
      <c r="CZ14" s="380"/>
      <c r="DA14" s="380"/>
      <c r="DB14" s="380"/>
      <c r="DC14" s="380"/>
      <c r="DD14" s="380"/>
      <c r="DE14" s="380"/>
      <c r="DF14" s="380"/>
      <c r="DG14" s="380"/>
      <c r="DH14" s="380"/>
      <c r="DI14" s="380"/>
      <c r="DJ14" s="380"/>
      <c r="DK14" s="380"/>
      <c r="DL14" s="380"/>
      <c r="DM14" s="380"/>
      <c r="DN14" s="380"/>
      <c r="DO14" s="391"/>
      <c r="DP14" s="391"/>
      <c r="DQ14" s="380"/>
      <c r="DR14" s="380"/>
      <c r="DS14" s="380"/>
      <c r="DT14" s="380"/>
    </row>
    <row r="15" spans="1:124" s="383" customFormat="1" ht="33" customHeight="1">
      <c r="A15" s="388">
        <f t="shared" si="28"/>
        <v>9</v>
      </c>
      <c r="B15" s="399">
        <v>51308</v>
      </c>
      <c r="C15" s="536" t="s">
        <v>8</v>
      </c>
      <c r="D15" s="697" t="s">
        <v>259</v>
      </c>
      <c r="E15" s="672">
        <f>'[2]Banpho seat-imv'!D15</f>
        <v>322687.93674999988</v>
      </c>
      <c r="F15" s="673">
        <v>272163.48</v>
      </c>
      <c r="G15" s="674">
        <f t="shared" si="2"/>
        <v>50524.456749999896</v>
      </c>
      <c r="H15" s="672">
        <f>'[2]Banpho seat-imv'!G15</f>
        <v>291955.75229761889</v>
      </c>
      <c r="I15" s="673">
        <v>233642.27</v>
      </c>
      <c r="J15" s="674">
        <f t="shared" si="3"/>
        <v>58313.482297618903</v>
      </c>
      <c r="K15" s="672">
        <f>'[2]Banpho seat-imv'!J15</f>
        <v>338054.02897619037</v>
      </c>
      <c r="L15" s="673">
        <v>258271.14</v>
      </c>
      <c r="M15" s="773">
        <f t="shared" si="4"/>
        <v>79782.888976190356</v>
      </c>
      <c r="N15" s="688">
        <f t="shared" si="5"/>
        <v>952697.71802380914</v>
      </c>
      <c r="O15" s="689">
        <f t="shared" si="5"/>
        <v>764076.89</v>
      </c>
      <c r="P15" s="690">
        <f t="shared" si="6"/>
        <v>188620.82802380912</v>
      </c>
      <c r="Q15" s="672">
        <f>'[2]Banpho seat-imv'!M15</f>
        <v>276589.66007142846</v>
      </c>
      <c r="R15" s="673">
        <v>111652.38</v>
      </c>
      <c r="S15" s="674">
        <f t="shared" si="7"/>
        <v>164937.28007142845</v>
      </c>
      <c r="T15" s="672">
        <f>'[2]Banpho seat-imv'!P15</f>
        <v>338054.02897619037</v>
      </c>
      <c r="U15" s="673"/>
      <c r="V15" s="674">
        <f t="shared" si="8"/>
        <v>338054.02897619037</v>
      </c>
      <c r="W15" s="672">
        <f>'[2]Banpho seat-imv'!S15</f>
        <v>322687.93674999988</v>
      </c>
      <c r="X15" s="673"/>
      <c r="Y15" s="773">
        <f t="shared" si="9"/>
        <v>322687.93674999988</v>
      </c>
      <c r="Z15" s="688">
        <f t="shared" si="10"/>
        <v>937331.62579761865</v>
      </c>
      <c r="AA15" s="701">
        <f t="shared" si="10"/>
        <v>111652.38</v>
      </c>
      <c r="AB15" s="690">
        <f t="shared" si="11"/>
        <v>825679.24579761864</v>
      </c>
      <c r="AC15" s="775">
        <f t="shared" si="12"/>
        <v>1890029.3438214278</v>
      </c>
      <c r="AD15" s="776">
        <f t="shared" si="12"/>
        <v>875729.27</v>
      </c>
      <c r="AE15" s="777">
        <f t="shared" si="13"/>
        <v>1014300.0738214278</v>
      </c>
      <c r="AF15" s="672">
        <f>'[2]Banpho seat-imv'!Y15</f>
        <v>307321.84452380933</v>
      </c>
      <c r="AG15" s="673"/>
      <c r="AH15" s="674">
        <f t="shared" si="14"/>
        <v>307321.84452380933</v>
      </c>
      <c r="AI15" s="672">
        <f>'[2]Banpho seat-imv'!AB15</f>
        <v>353420.1212023808</v>
      </c>
      <c r="AJ15" s="673"/>
      <c r="AK15" s="674">
        <f t="shared" si="15"/>
        <v>353420.1212023808</v>
      </c>
      <c r="AL15" s="672">
        <f>'[2]Banpho seat-imv'!AE15</f>
        <v>322687.93674999988</v>
      </c>
      <c r="AM15" s="673"/>
      <c r="AN15" s="674">
        <f t="shared" si="16"/>
        <v>322687.93674999988</v>
      </c>
      <c r="AO15" s="688">
        <f t="shared" si="17"/>
        <v>983429.90247619001</v>
      </c>
      <c r="AP15" s="689">
        <f t="shared" si="17"/>
        <v>0</v>
      </c>
      <c r="AQ15" s="690">
        <f t="shared" si="18"/>
        <v>983429.90247619001</v>
      </c>
      <c r="AR15" s="672">
        <f>'[2]Banpho seat-imv'!AH15</f>
        <v>338054.02897619037</v>
      </c>
      <c r="AS15" s="673"/>
      <c r="AT15" s="674">
        <f t="shared" si="19"/>
        <v>338054.02897619037</v>
      </c>
      <c r="AU15" s="672">
        <f>'[2]Banpho seat-imv'!AK15</f>
        <v>338054.02897619037</v>
      </c>
      <c r="AV15" s="673"/>
      <c r="AW15" s="674">
        <f t="shared" si="20"/>
        <v>338054.02897619037</v>
      </c>
      <c r="AX15" s="672">
        <f>'[2]Banpho seat-imv'!AN15</f>
        <v>291955.75229761889</v>
      </c>
      <c r="AY15" s="672"/>
      <c r="AZ15" s="773">
        <f t="shared" si="21"/>
        <v>291955.75229761889</v>
      </c>
      <c r="BA15" s="688">
        <f t="shared" si="22"/>
        <v>968063.81024999963</v>
      </c>
      <c r="BB15" s="701">
        <f t="shared" si="22"/>
        <v>0</v>
      </c>
      <c r="BC15" s="706">
        <f t="shared" si="23"/>
        <v>968063.81024999963</v>
      </c>
      <c r="BD15" s="711">
        <f t="shared" si="0"/>
        <v>1951493.7127261898</v>
      </c>
      <c r="BE15" s="715">
        <f t="shared" si="1"/>
        <v>0</v>
      </c>
      <c r="BF15" s="716">
        <f t="shared" si="24"/>
        <v>1951493.7127261898</v>
      </c>
      <c r="BG15" s="717">
        <f t="shared" si="25"/>
        <v>3841523.0565476175</v>
      </c>
      <c r="BH15" s="672">
        <f t="shared" si="26"/>
        <v>875729.27</v>
      </c>
      <c r="BI15" s="677">
        <f t="shared" si="27"/>
        <v>2965793.7865476175</v>
      </c>
      <c r="BJ15" s="541"/>
      <c r="BK15" s="446"/>
      <c r="BL15" s="374">
        <f>ROUND(VLOOKUP($B15,Test!$A$140:$I$192,3),0)/1000</f>
        <v>287.49</v>
      </c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  <c r="CO15" s="380"/>
      <c r="CP15" s="380"/>
      <c r="CQ15" s="380"/>
      <c r="CR15" s="380"/>
      <c r="CS15" s="380"/>
      <c r="CT15" s="380"/>
      <c r="CU15" s="380"/>
      <c r="CV15" s="380"/>
      <c r="CW15" s="380"/>
      <c r="CX15" s="380"/>
      <c r="CY15" s="380"/>
      <c r="CZ15" s="380"/>
      <c r="DA15" s="380"/>
      <c r="DB15" s="380"/>
      <c r="DC15" s="380"/>
      <c r="DD15" s="380"/>
      <c r="DE15" s="380"/>
      <c r="DF15" s="380"/>
      <c r="DG15" s="380"/>
      <c r="DH15" s="380"/>
      <c r="DI15" s="380"/>
      <c r="DJ15" s="380"/>
      <c r="DK15" s="380"/>
      <c r="DL15" s="380"/>
      <c r="DM15" s="380"/>
      <c r="DN15" s="380"/>
      <c r="DO15" s="391"/>
      <c r="DP15" s="391"/>
      <c r="DQ15" s="380"/>
      <c r="DR15" s="380"/>
      <c r="DS15" s="380"/>
      <c r="DT15" s="380"/>
    </row>
    <row r="16" spans="1:124" s="383" customFormat="1" ht="33" customHeight="1">
      <c r="A16" s="388">
        <f t="shared" si="28"/>
        <v>10</v>
      </c>
      <c r="B16" s="399">
        <v>51309</v>
      </c>
      <c r="C16" s="536" t="s">
        <v>9</v>
      </c>
      <c r="D16" s="697" t="s">
        <v>260</v>
      </c>
      <c r="E16" s="672">
        <f>'[2]Banpho seat-imv'!D16</f>
        <v>0</v>
      </c>
      <c r="F16" s="673"/>
      <c r="G16" s="674">
        <f t="shared" si="2"/>
        <v>0</v>
      </c>
      <c r="H16" s="672">
        <f>'[2]Banpho seat-imv'!G16</f>
        <v>0</v>
      </c>
      <c r="I16" s="673"/>
      <c r="J16" s="674">
        <f t="shared" si="3"/>
        <v>0</v>
      </c>
      <c r="K16" s="672">
        <f>'[2]Banpho seat-imv'!J16</f>
        <v>0</v>
      </c>
      <c r="L16" s="673"/>
      <c r="M16" s="773">
        <f t="shared" si="4"/>
        <v>0</v>
      </c>
      <c r="N16" s="688">
        <f t="shared" si="5"/>
        <v>0</v>
      </c>
      <c r="O16" s="689">
        <f t="shared" si="5"/>
        <v>0</v>
      </c>
      <c r="P16" s="690">
        <f t="shared" si="6"/>
        <v>0</v>
      </c>
      <c r="Q16" s="672">
        <f>'[2]Banpho seat-imv'!M16</f>
        <v>0</v>
      </c>
      <c r="R16" s="673"/>
      <c r="S16" s="674">
        <f t="shared" si="7"/>
        <v>0</v>
      </c>
      <c r="T16" s="672">
        <f>'[2]Banpho seat-imv'!P16</f>
        <v>0</v>
      </c>
      <c r="U16" s="673"/>
      <c r="V16" s="674">
        <f t="shared" si="8"/>
        <v>0</v>
      </c>
      <c r="W16" s="672">
        <f>'[2]Banpho seat-imv'!S16</f>
        <v>0</v>
      </c>
      <c r="X16" s="673"/>
      <c r="Y16" s="773">
        <f t="shared" si="9"/>
        <v>0</v>
      </c>
      <c r="Z16" s="688">
        <f t="shared" si="10"/>
        <v>0</v>
      </c>
      <c r="AA16" s="701">
        <f t="shared" si="10"/>
        <v>0</v>
      </c>
      <c r="AB16" s="690">
        <f t="shared" si="11"/>
        <v>0</v>
      </c>
      <c r="AC16" s="775">
        <f t="shared" si="12"/>
        <v>0</v>
      </c>
      <c r="AD16" s="776">
        <f t="shared" si="12"/>
        <v>0</v>
      </c>
      <c r="AE16" s="777">
        <f t="shared" si="13"/>
        <v>0</v>
      </c>
      <c r="AF16" s="672">
        <f>'[2]Banpho seat-imv'!Y16</f>
        <v>0</v>
      </c>
      <c r="AG16" s="673"/>
      <c r="AH16" s="674">
        <f t="shared" si="14"/>
        <v>0</v>
      </c>
      <c r="AI16" s="672">
        <f>'[2]Banpho seat-imv'!AB16</f>
        <v>0</v>
      </c>
      <c r="AJ16" s="673"/>
      <c r="AK16" s="674">
        <f t="shared" si="15"/>
        <v>0</v>
      </c>
      <c r="AL16" s="672">
        <f>'[2]Banpho seat-imv'!AE16</f>
        <v>0</v>
      </c>
      <c r="AM16" s="673"/>
      <c r="AN16" s="674">
        <f t="shared" si="16"/>
        <v>0</v>
      </c>
      <c r="AO16" s="688">
        <f t="shared" si="17"/>
        <v>0</v>
      </c>
      <c r="AP16" s="689">
        <f t="shared" si="17"/>
        <v>0</v>
      </c>
      <c r="AQ16" s="690">
        <f t="shared" si="18"/>
        <v>0</v>
      </c>
      <c r="AR16" s="672">
        <f>'[2]Banpho seat-imv'!AH16</f>
        <v>0</v>
      </c>
      <c r="AS16" s="673"/>
      <c r="AT16" s="674">
        <f t="shared" si="19"/>
        <v>0</v>
      </c>
      <c r="AU16" s="672">
        <f>'[2]Banpho seat-imv'!AK16</f>
        <v>0</v>
      </c>
      <c r="AV16" s="673"/>
      <c r="AW16" s="674">
        <f t="shared" si="20"/>
        <v>0</v>
      </c>
      <c r="AX16" s="672">
        <f>'[2]Banpho seat-imv'!AN16</f>
        <v>0</v>
      </c>
      <c r="AY16" s="672"/>
      <c r="AZ16" s="773">
        <f t="shared" si="21"/>
        <v>0</v>
      </c>
      <c r="BA16" s="688">
        <f t="shared" si="22"/>
        <v>0</v>
      </c>
      <c r="BB16" s="701">
        <f t="shared" si="22"/>
        <v>0</v>
      </c>
      <c r="BC16" s="706">
        <f t="shared" si="23"/>
        <v>0</v>
      </c>
      <c r="BD16" s="711">
        <f t="shared" si="0"/>
        <v>0</v>
      </c>
      <c r="BE16" s="715">
        <f t="shared" si="1"/>
        <v>0</v>
      </c>
      <c r="BF16" s="716">
        <f t="shared" si="24"/>
        <v>0</v>
      </c>
      <c r="BG16" s="717">
        <f t="shared" si="25"/>
        <v>0</v>
      </c>
      <c r="BH16" s="672">
        <f t="shared" si="26"/>
        <v>0</v>
      </c>
      <c r="BI16" s="677">
        <f t="shared" si="27"/>
        <v>0</v>
      </c>
      <c r="BJ16" s="541"/>
      <c r="BK16" s="446"/>
      <c r="BL16" s="374">
        <f>ROUND(VLOOKUP($B16,Test!$A$140:$I$192,3),0)/1000</f>
        <v>0</v>
      </c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  <c r="CG16" s="380"/>
      <c r="CH16" s="380"/>
      <c r="CI16" s="380"/>
      <c r="CJ16" s="380"/>
      <c r="CK16" s="380"/>
      <c r="CL16" s="380"/>
      <c r="CM16" s="380"/>
      <c r="CN16" s="380"/>
      <c r="CO16" s="380"/>
      <c r="CP16" s="380"/>
      <c r="CQ16" s="380"/>
      <c r="CR16" s="380"/>
      <c r="CS16" s="380"/>
      <c r="CT16" s="380"/>
      <c r="CU16" s="380"/>
      <c r="CV16" s="380"/>
      <c r="CW16" s="380"/>
      <c r="CX16" s="380"/>
      <c r="CY16" s="380"/>
      <c r="CZ16" s="380"/>
      <c r="DA16" s="380"/>
      <c r="DB16" s="380"/>
      <c r="DC16" s="380"/>
      <c r="DD16" s="380"/>
      <c r="DE16" s="380"/>
      <c r="DF16" s="380"/>
      <c r="DG16" s="380"/>
      <c r="DH16" s="380"/>
      <c r="DI16" s="380"/>
      <c r="DJ16" s="380"/>
      <c r="DK16" s="380"/>
      <c r="DL16" s="380"/>
      <c r="DM16" s="380"/>
      <c r="DN16" s="380"/>
      <c r="DO16" s="391"/>
      <c r="DP16" s="391"/>
      <c r="DQ16" s="380"/>
      <c r="DR16" s="380"/>
      <c r="DS16" s="380"/>
      <c r="DT16" s="380"/>
    </row>
    <row r="17" spans="1:124" s="383" customFormat="1" ht="33" customHeight="1">
      <c r="A17" s="388">
        <f t="shared" si="28"/>
        <v>11</v>
      </c>
      <c r="B17" s="399">
        <v>51310</v>
      </c>
      <c r="C17" s="536" t="s">
        <v>10</v>
      </c>
      <c r="D17" s="697" t="s">
        <v>261</v>
      </c>
      <c r="E17" s="672">
        <f>'[2]Banpho seat-imv'!D17</f>
        <v>0</v>
      </c>
      <c r="F17" s="673"/>
      <c r="G17" s="674">
        <f t="shared" si="2"/>
        <v>0</v>
      </c>
      <c r="H17" s="672">
        <f>'[2]Banpho seat-imv'!G17</f>
        <v>0</v>
      </c>
      <c r="I17" s="673"/>
      <c r="J17" s="674">
        <f t="shared" si="3"/>
        <v>0</v>
      </c>
      <c r="K17" s="672">
        <f>'[2]Banpho seat-imv'!J17</f>
        <v>0</v>
      </c>
      <c r="L17" s="673"/>
      <c r="M17" s="773">
        <f t="shared" si="4"/>
        <v>0</v>
      </c>
      <c r="N17" s="688">
        <f t="shared" si="5"/>
        <v>0</v>
      </c>
      <c r="O17" s="689">
        <f t="shared" si="5"/>
        <v>0</v>
      </c>
      <c r="P17" s="690">
        <f t="shared" si="6"/>
        <v>0</v>
      </c>
      <c r="Q17" s="672">
        <f>'[2]Banpho seat-imv'!M17</f>
        <v>0</v>
      </c>
      <c r="R17" s="673"/>
      <c r="S17" s="674">
        <f t="shared" si="7"/>
        <v>0</v>
      </c>
      <c r="T17" s="672">
        <f>'[2]Banpho seat-imv'!P17</f>
        <v>0</v>
      </c>
      <c r="U17" s="673"/>
      <c r="V17" s="674">
        <f t="shared" si="8"/>
        <v>0</v>
      </c>
      <c r="W17" s="672">
        <f>'[2]Banpho seat-imv'!S17</f>
        <v>0</v>
      </c>
      <c r="X17" s="673"/>
      <c r="Y17" s="773">
        <f t="shared" si="9"/>
        <v>0</v>
      </c>
      <c r="Z17" s="688">
        <f t="shared" si="10"/>
        <v>0</v>
      </c>
      <c r="AA17" s="701">
        <f t="shared" si="10"/>
        <v>0</v>
      </c>
      <c r="AB17" s="690">
        <f t="shared" si="11"/>
        <v>0</v>
      </c>
      <c r="AC17" s="775">
        <f t="shared" si="12"/>
        <v>0</v>
      </c>
      <c r="AD17" s="776">
        <f t="shared" si="12"/>
        <v>0</v>
      </c>
      <c r="AE17" s="777">
        <f t="shared" si="13"/>
        <v>0</v>
      </c>
      <c r="AF17" s="672">
        <f>'[2]Banpho seat-imv'!Y17</f>
        <v>0</v>
      </c>
      <c r="AG17" s="673"/>
      <c r="AH17" s="674">
        <f t="shared" si="14"/>
        <v>0</v>
      </c>
      <c r="AI17" s="672">
        <f>'[2]Banpho seat-imv'!AB17</f>
        <v>0</v>
      </c>
      <c r="AJ17" s="673"/>
      <c r="AK17" s="674">
        <f t="shared" si="15"/>
        <v>0</v>
      </c>
      <c r="AL17" s="672">
        <f>'[2]Banpho seat-imv'!AE17</f>
        <v>0</v>
      </c>
      <c r="AM17" s="673"/>
      <c r="AN17" s="674">
        <f t="shared" si="16"/>
        <v>0</v>
      </c>
      <c r="AO17" s="688">
        <f t="shared" si="17"/>
        <v>0</v>
      </c>
      <c r="AP17" s="689">
        <f t="shared" si="17"/>
        <v>0</v>
      </c>
      <c r="AQ17" s="690">
        <f t="shared" si="18"/>
        <v>0</v>
      </c>
      <c r="AR17" s="672">
        <f>'[2]Banpho seat-imv'!AH17</f>
        <v>0</v>
      </c>
      <c r="AS17" s="673"/>
      <c r="AT17" s="674">
        <f t="shared" si="19"/>
        <v>0</v>
      </c>
      <c r="AU17" s="672">
        <f>'[2]Banpho seat-imv'!AK17</f>
        <v>0</v>
      </c>
      <c r="AV17" s="673"/>
      <c r="AW17" s="674">
        <f t="shared" si="20"/>
        <v>0</v>
      </c>
      <c r="AX17" s="672">
        <f>'[2]Banpho seat-imv'!AN17</f>
        <v>0</v>
      </c>
      <c r="AY17" s="672"/>
      <c r="AZ17" s="773">
        <f t="shared" si="21"/>
        <v>0</v>
      </c>
      <c r="BA17" s="688">
        <f t="shared" si="22"/>
        <v>0</v>
      </c>
      <c r="BB17" s="701">
        <f t="shared" si="22"/>
        <v>0</v>
      </c>
      <c r="BC17" s="706">
        <f t="shared" si="23"/>
        <v>0</v>
      </c>
      <c r="BD17" s="711">
        <f t="shared" si="0"/>
        <v>0</v>
      </c>
      <c r="BE17" s="715">
        <f t="shared" si="1"/>
        <v>0</v>
      </c>
      <c r="BF17" s="716">
        <f t="shared" si="24"/>
        <v>0</v>
      </c>
      <c r="BG17" s="717">
        <f t="shared" si="25"/>
        <v>0</v>
      </c>
      <c r="BH17" s="672">
        <f t="shared" si="26"/>
        <v>0</v>
      </c>
      <c r="BI17" s="677">
        <f t="shared" si="27"/>
        <v>0</v>
      </c>
      <c r="BJ17" s="541"/>
      <c r="BK17" s="446"/>
      <c r="BL17" s="374">
        <f>ROUND(VLOOKUP($B17,Test!$A$140:$I$192,3),0)/1000</f>
        <v>0</v>
      </c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  <c r="CG17" s="380"/>
      <c r="CH17" s="380"/>
      <c r="CI17" s="380"/>
      <c r="CJ17" s="380"/>
      <c r="CK17" s="380"/>
      <c r="CL17" s="380"/>
      <c r="CM17" s="380"/>
      <c r="CN17" s="380"/>
      <c r="CO17" s="380"/>
      <c r="CP17" s="380"/>
      <c r="CQ17" s="380"/>
      <c r="CR17" s="380"/>
      <c r="CS17" s="380"/>
      <c r="CT17" s="380"/>
      <c r="CU17" s="380"/>
      <c r="CV17" s="380"/>
      <c r="CW17" s="380"/>
      <c r="CX17" s="380"/>
      <c r="CY17" s="380"/>
      <c r="CZ17" s="380"/>
      <c r="DA17" s="380"/>
      <c r="DB17" s="380"/>
      <c r="DC17" s="380"/>
      <c r="DD17" s="380"/>
      <c r="DE17" s="380"/>
      <c r="DF17" s="380"/>
      <c r="DG17" s="380"/>
      <c r="DH17" s="380"/>
      <c r="DI17" s="380"/>
      <c r="DJ17" s="380"/>
      <c r="DK17" s="380"/>
      <c r="DL17" s="380"/>
      <c r="DM17" s="380"/>
      <c r="DN17" s="380"/>
      <c r="DO17" s="391"/>
      <c r="DP17" s="391"/>
      <c r="DQ17" s="380"/>
      <c r="DR17" s="380"/>
      <c r="DS17" s="380"/>
      <c r="DT17" s="380"/>
    </row>
    <row r="18" spans="1:124" s="383" customFormat="1" ht="33" customHeight="1">
      <c r="A18" s="388">
        <f t="shared" si="28"/>
        <v>12</v>
      </c>
      <c r="B18" s="399">
        <v>51311</v>
      </c>
      <c r="C18" s="536" t="s">
        <v>41</v>
      </c>
      <c r="D18" s="697" t="s">
        <v>262</v>
      </c>
      <c r="E18" s="672">
        <f>'[2]Banpho seat-imv'!D18</f>
        <v>0</v>
      </c>
      <c r="F18" s="673"/>
      <c r="G18" s="674">
        <f t="shared" si="2"/>
        <v>0</v>
      </c>
      <c r="H18" s="672">
        <f>'[2]Banpho seat-imv'!G18</f>
        <v>0</v>
      </c>
      <c r="I18" s="673"/>
      <c r="J18" s="674">
        <f t="shared" si="3"/>
        <v>0</v>
      </c>
      <c r="K18" s="672">
        <f>'[2]Banpho seat-imv'!J18</f>
        <v>0</v>
      </c>
      <c r="L18" s="673"/>
      <c r="M18" s="773">
        <f t="shared" si="4"/>
        <v>0</v>
      </c>
      <c r="N18" s="688">
        <f t="shared" si="5"/>
        <v>0</v>
      </c>
      <c r="O18" s="689">
        <f t="shared" si="5"/>
        <v>0</v>
      </c>
      <c r="P18" s="690">
        <f t="shared" si="6"/>
        <v>0</v>
      </c>
      <c r="Q18" s="672">
        <f>'[2]Banpho seat-imv'!M18</f>
        <v>0</v>
      </c>
      <c r="R18" s="673"/>
      <c r="S18" s="674">
        <f t="shared" si="7"/>
        <v>0</v>
      </c>
      <c r="T18" s="672">
        <f>'[2]Banpho seat-imv'!P18</f>
        <v>0</v>
      </c>
      <c r="U18" s="673"/>
      <c r="V18" s="674">
        <f t="shared" si="8"/>
        <v>0</v>
      </c>
      <c r="W18" s="672">
        <f>'[2]Banpho seat-imv'!S18</f>
        <v>0</v>
      </c>
      <c r="X18" s="673"/>
      <c r="Y18" s="773">
        <f t="shared" si="9"/>
        <v>0</v>
      </c>
      <c r="Z18" s="688">
        <f t="shared" si="10"/>
        <v>0</v>
      </c>
      <c r="AA18" s="701">
        <f t="shared" si="10"/>
        <v>0</v>
      </c>
      <c r="AB18" s="690">
        <f t="shared" si="11"/>
        <v>0</v>
      </c>
      <c r="AC18" s="775">
        <f t="shared" si="12"/>
        <v>0</v>
      </c>
      <c r="AD18" s="776">
        <f t="shared" si="12"/>
        <v>0</v>
      </c>
      <c r="AE18" s="777">
        <f t="shared" si="13"/>
        <v>0</v>
      </c>
      <c r="AF18" s="672">
        <f>'[2]Banpho seat-imv'!Y18</f>
        <v>0</v>
      </c>
      <c r="AG18" s="673"/>
      <c r="AH18" s="674">
        <f t="shared" si="14"/>
        <v>0</v>
      </c>
      <c r="AI18" s="672">
        <f>'[2]Banpho seat-imv'!AB18</f>
        <v>0</v>
      </c>
      <c r="AJ18" s="673"/>
      <c r="AK18" s="674">
        <f t="shared" si="15"/>
        <v>0</v>
      </c>
      <c r="AL18" s="672">
        <f>'[2]Banpho seat-imv'!AE18</f>
        <v>0</v>
      </c>
      <c r="AM18" s="673"/>
      <c r="AN18" s="674">
        <f t="shared" si="16"/>
        <v>0</v>
      </c>
      <c r="AO18" s="688">
        <f t="shared" si="17"/>
        <v>0</v>
      </c>
      <c r="AP18" s="689">
        <f t="shared" si="17"/>
        <v>0</v>
      </c>
      <c r="AQ18" s="690">
        <f t="shared" si="18"/>
        <v>0</v>
      </c>
      <c r="AR18" s="672">
        <f>'[2]Banpho seat-imv'!AH18</f>
        <v>0</v>
      </c>
      <c r="AS18" s="673"/>
      <c r="AT18" s="674">
        <f t="shared" si="19"/>
        <v>0</v>
      </c>
      <c r="AU18" s="672">
        <f>'[2]Banpho seat-imv'!AK18</f>
        <v>0</v>
      </c>
      <c r="AV18" s="673"/>
      <c r="AW18" s="674">
        <f t="shared" si="20"/>
        <v>0</v>
      </c>
      <c r="AX18" s="672">
        <f>'[2]Banpho seat-imv'!AN18</f>
        <v>0</v>
      </c>
      <c r="AY18" s="672"/>
      <c r="AZ18" s="773">
        <f t="shared" si="21"/>
        <v>0</v>
      </c>
      <c r="BA18" s="688">
        <f t="shared" si="22"/>
        <v>0</v>
      </c>
      <c r="BB18" s="701">
        <f t="shared" si="22"/>
        <v>0</v>
      </c>
      <c r="BC18" s="706">
        <f t="shared" si="23"/>
        <v>0</v>
      </c>
      <c r="BD18" s="711">
        <f t="shared" si="0"/>
        <v>0</v>
      </c>
      <c r="BE18" s="715">
        <f t="shared" si="1"/>
        <v>0</v>
      </c>
      <c r="BF18" s="716">
        <f t="shared" si="24"/>
        <v>0</v>
      </c>
      <c r="BG18" s="717">
        <f t="shared" si="25"/>
        <v>0</v>
      </c>
      <c r="BH18" s="672">
        <f t="shared" si="26"/>
        <v>0</v>
      </c>
      <c r="BI18" s="677">
        <f t="shared" si="27"/>
        <v>0</v>
      </c>
      <c r="BJ18" s="541"/>
      <c r="BK18" s="446"/>
      <c r="BL18" s="374">
        <f>ROUND(VLOOKUP($B18,Test!$A$140:$I$192,3),0)/1000</f>
        <v>0</v>
      </c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  <c r="CG18" s="380"/>
      <c r="CH18" s="380"/>
      <c r="CI18" s="380"/>
      <c r="CJ18" s="380"/>
      <c r="CK18" s="380"/>
      <c r="CL18" s="380"/>
      <c r="CM18" s="380"/>
      <c r="CN18" s="380"/>
      <c r="CO18" s="380"/>
      <c r="CP18" s="380"/>
      <c r="CQ18" s="380"/>
      <c r="CR18" s="380"/>
      <c r="CS18" s="380"/>
      <c r="CT18" s="380"/>
      <c r="CU18" s="380"/>
      <c r="CV18" s="380"/>
      <c r="CW18" s="380"/>
      <c r="CX18" s="380"/>
      <c r="CY18" s="380"/>
      <c r="CZ18" s="380"/>
      <c r="DA18" s="380"/>
      <c r="DB18" s="380"/>
      <c r="DC18" s="380"/>
      <c r="DD18" s="380"/>
      <c r="DE18" s="380"/>
      <c r="DF18" s="380"/>
      <c r="DG18" s="380"/>
      <c r="DH18" s="380"/>
      <c r="DI18" s="380"/>
      <c r="DJ18" s="380"/>
      <c r="DK18" s="380"/>
      <c r="DL18" s="380"/>
      <c r="DM18" s="380"/>
      <c r="DN18" s="380"/>
      <c r="DO18" s="391"/>
      <c r="DP18" s="391"/>
      <c r="DQ18" s="380"/>
      <c r="DR18" s="380"/>
      <c r="DS18" s="380"/>
      <c r="DT18" s="380"/>
    </row>
    <row r="19" spans="1:124" s="383" customFormat="1" ht="33" customHeight="1">
      <c r="A19" s="388">
        <f t="shared" si="28"/>
        <v>13</v>
      </c>
      <c r="B19" s="399">
        <v>51312</v>
      </c>
      <c r="C19" s="536" t="s">
        <v>62</v>
      </c>
      <c r="D19" s="698" t="s">
        <v>263</v>
      </c>
      <c r="E19" s="672">
        <f>'[2]Banpho seat-imv'!D19</f>
        <v>8000</v>
      </c>
      <c r="F19" s="673"/>
      <c r="G19" s="674">
        <f t="shared" si="2"/>
        <v>8000</v>
      </c>
      <c r="H19" s="672">
        <f>'[2]Banpho seat-imv'!G19</f>
        <v>0</v>
      </c>
      <c r="I19" s="673"/>
      <c r="J19" s="674">
        <f t="shared" si="3"/>
        <v>0</v>
      </c>
      <c r="K19" s="672">
        <f>'[2]Banpho seat-imv'!J19</f>
        <v>0</v>
      </c>
      <c r="L19" s="673"/>
      <c r="M19" s="773">
        <f t="shared" si="4"/>
        <v>0</v>
      </c>
      <c r="N19" s="688">
        <f t="shared" si="5"/>
        <v>8000</v>
      </c>
      <c r="O19" s="689">
        <f t="shared" si="5"/>
        <v>0</v>
      </c>
      <c r="P19" s="690">
        <f t="shared" si="6"/>
        <v>8000</v>
      </c>
      <c r="Q19" s="672">
        <f>'[2]Banpho seat-imv'!M19</f>
        <v>50000</v>
      </c>
      <c r="R19" s="673"/>
      <c r="S19" s="674">
        <f t="shared" si="7"/>
        <v>50000</v>
      </c>
      <c r="T19" s="672">
        <f>'[2]Banpho seat-imv'!P19</f>
        <v>0</v>
      </c>
      <c r="U19" s="673"/>
      <c r="V19" s="674">
        <f t="shared" si="8"/>
        <v>0</v>
      </c>
      <c r="W19" s="672">
        <f>'[2]Banpho seat-imv'!S19</f>
        <v>50000</v>
      </c>
      <c r="X19" s="673"/>
      <c r="Y19" s="773">
        <f t="shared" si="9"/>
        <v>50000</v>
      </c>
      <c r="Z19" s="688">
        <f t="shared" si="10"/>
        <v>100000</v>
      </c>
      <c r="AA19" s="701">
        <f t="shared" si="10"/>
        <v>0</v>
      </c>
      <c r="AB19" s="690">
        <f t="shared" si="11"/>
        <v>100000</v>
      </c>
      <c r="AC19" s="775">
        <f t="shared" si="12"/>
        <v>108000</v>
      </c>
      <c r="AD19" s="776">
        <f t="shared" si="12"/>
        <v>0</v>
      </c>
      <c r="AE19" s="777">
        <f t="shared" si="13"/>
        <v>108000</v>
      </c>
      <c r="AF19" s="672">
        <f>'[2]Banpho seat-imv'!Y19</f>
        <v>0</v>
      </c>
      <c r="AG19" s="673"/>
      <c r="AH19" s="674">
        <f t="shared" si="14"/>
        <v>0</v>
      </c>
      <c r="AI19" s="672">
        <f>'[2]Banpho seat-imv'!AB19</f>
        <v>50000</v>
      </c>
      <c r="AJ19" s="673"/>
      <c r="AK19" s="674">
        <f t="shared" si="15"/>
        <v>50000</v>
      </c>
      <c r="AL19" s="672">
        <f>'[2]Banpho seat-imv'!AE19</f>
        <v>0</v>
      </c>
      <c r="AM19" s="673"/>
      <c r="AN19" s="674">
        <f t="shared" si="16"/>
        <v>0</v>
      </c>
      <c r="AO19" s="688">
        <f t="shared" si="17"/>
        <v>50000</v>
      </c>
      <c r="AP19" s="689">
        <f t="shared" si="17"/>
        <v>0</v>
      </c>
      <c r="AQ19" s="690">
        <f t="shared" si="18"/>
        <v>50000</v>
      </c>
      <c r="AR19" s="672">
        <f>'[2]Banpho seat-imv'!AH19</f>
        <v>40000</v>
      </c>
      <c r="AS19" s="673"/>
      <c r="AT19" s="674">
        <f t="shared" si="19"/>
        <v>40000</v>
      </c>
      <c r="AU19" s="672">
        <f>'[2]Banpho seat-imv'!AK19</f>
        <v>0</v>
      </c>
      <c r="AV19" s="673"/>
      <c r="AW19" s="674">
        <f t="shared" si="20"/>
        <v>0</v>
      </c>
      <c r="AX19" s="672">
        <f>'[2]Banpho seat-imv'!AN19</f>
        <v>0</v>
      </c>
      <c r="AY19" s="672"/>
      <c r="AZ19" s="773">
        <f t="shared" si="21"/>
        <v>0</v>
      </c>
      <c r="BA19" s="688">
        <f t="shared" si="22"/>
        <v>40000</v>
      </c>
      <c r="BB19" s="701">
        <f t="shared" si="22"/>
        <v>0</v>
      </c>
      <c r="BC19" s="706">
        <f t="shared" si="23"/>
        <v>40000</v>
      </c>
      <c r="BD19" s="711">
        <f t="shared" si="0"/>
        <v>90000</v>
      </c>
      <c r="BE19" s="715">
        <f t="shared" si="1"/>
        <v>0</v>
      </c>
      <c r="BF19" s="716">
        <f t="shared" si="24"/>
        <v>90000</v>
      </c>
      <c r="BG19" s="717">
        <f t="shared" si="25"/>
        <v>198000</v>
      </c>
      <c r="BH19" s="672">
        <f t="shared" si="26"/>
        <v>0</v>
      </c>
      <c r="BI19" s="677">
        <f t="shared" si="27"/>
        <v>198000</v>
      </c>
      <c r="BJ19" s="541"/>
      <c r="BK19" s="446"/>
      <c r="BL19" s="374">
        <f>ROUND(VLOOKUP($B19,Test!$A$140:$I$192,3),0)/1000</f>
        <v>0</v>
      </c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  <c r="CG19" s="380"/>
      <c r="CH19" s="380"/>
      <c r="CI19" s="380"/>
      <c r="CJ19" s="380"/>
      <c r="CK19" s="380"/>
      <c r="CL19" s="380"/>
      <c r="CM19" s="380"/>
      <c r="CN19" s="380"/>
      <c r="CO19" s="380"/>
      <c r="CP19" s="380"/>
      <c r="CQ19" s="380"/>
      <c r="CR19" s="380"/>
      <c r="CS19" s="380"/>
      <c r="CT19" s="380"/>
      <c r="CU19" s="380"/>
      <c r="CV19" s="380"/>
      <c r="CW19" s="380"/>
      <c r="CX19" s="380"/>
      <c r="CY19" s="380"/>
      <c r="CZ19" s="380"/>
      <c r="DA19" s="380"/>
      <c r="DB19" s="380"/>
      <c r="DC19" s="380"/>
      <c r="DD19" s="380"/>
      <c r="DE19" s="380"/>
      <c r="DF19" s="380"/>
      <c r="DG19" s="380"/>
      <c r="DH19" s="380"/>
      <c r="DI19" s="380"/>
      <c r="DJ19" s="380"/>
      <c r="DK19" s="380"/>
      <c r="DL19" s="380"/>
      <c r="DM19" s="380"/>
      <c r="DN19" s="380"/>
      <c r="DO19" s="391"/>
      <c r="DP19" s="391"/>
      <c r="DQ19" s="380"/>
      <c r="DR19" s="380"/>
      <c r="DS19" s="380"/>
      <c r="DT19" s="380"/>
    </row>
    <row r="20" spans="1:124" s="383" customFormat="1" ht="33" customHeight="1">
      <c r="A20" s="388">
        <f t="shared" si="28"/>
        <v>14</v>
      </c>
      <c r="B20" s="399">
        <v>51313</v>
      </c>
      <c r="C20" s="536" t="s">
        <v>11</v>
      </c>
      <c r="D20" s="698" t="s">
        <v>264</v>
      </c>
      <c r="E20" s="672">
        <f>'[2]Banpho seat-imv'!D20</f>
        <v>0</v>
      </c>
      <c r="F20" s="673">
        <v>0</v>
      </c>
      <c r="G20" s="674">
        <f t="shared" si="2"/>
        <v>0</v>
      </c>
      <c r="H20" s="672">
        <f>'[2]Banpho seat-imv'!G20</f>
        <v>0</v>
      </c>
      <c r="I20" s="673">
        <v>0</v>
      </c>
      <c r="J20" s="674">
        <f t="shared" si="3"/>
        <v>0</v>
      </c>
      <c r="K20" s="672">
        <f>'[2]Banpho seat-imv'!J20</f>
        <v>0</v>
      </c>
      <c r="L20" s="673">
        <v>0</v>
      </c>
      <c r="M20" s="773">
        <f t="shared" si="4"/>
        <v>0</v>
      </c>
      <c r="N20" s="688">
        <f t="shared" si="5"/>
        <v>0</v>
      </c>
      <c r="O20" s="689">
        <f t="shared" si="5"/>
        <v>0</v>
      </c>
      <c r="P20" s="690">
        <f t="shared" si="6"/>
        <v>0</v>
      </c>
      <c r="Q20" s="672">
        <f>'[2]Banpho seat-imv'!M20</f>
        <v>0</v>
      </c>
      <c r="R20" s="673">
        <v>0</v>
      </c>
      <c r="S20" s="674">
        <f t="shared" si="7"/>
        <v>0</v>
      </c>
      <c r="T20" s="672">
        <f>'[2]Banpho seat-imv'!P20</f>
        <v>0</v>
      </c>
      <c r="U20" s="673"/>
      <c r="V20" s="674">
        <f t="shared" si="8"/>
        <v>0</v>
      </c>
      <c r="W20" s="672">
        <f>'[2]Banpho seat-imv'!S20</f>
        <v>0</v>
      </c>
      <c r="X20" s="673"/>
      <c r="Y20" s="773">
        <f t="shared" si="9"/>
        <v>0</v>
      </c>
      <c r="Z20" s="688">
        <f t="shared" si="10"/>
        <v>0</v>
      </c>
      <c r="AA20" s="701">
        <f t="shared" si="10"/>
        <v>0</v>
      </c>
      <c r="AB20" s="690">
        <f t="shared" si="11"/>
        <v>0</v>
      </c>
      <c r="AC20" s="775">
        <f t="shared" si="12"/>
        <v>0</v>
      </c>
      <c r="AD20" s="776">
        <f t="shared" si="12"/>
        <v>0</v>
      </c>
      <c r="AE20" s="777">
        <f t="shared" si="13"/>
        <v>0</v>
      </c>
      <c r="AF20" s="672">
        <f>'[2]Banpho seat-imv'!Y20</f>
        <v>0</v>
      </c>
      <c r="AG20" s="673"/>
      <c r="AH20" s="674">
        <f t="shared" si="14"/>
        <v>0</v>
      </c>
      <c r="AI20" s="672">
        <f>'[2]Banpho seat-imv'!AB20</f>
        <v>0</v>
      </c>
      <c r="AJ20" s="673"/>
      <c r="AK20" s="674">
        <f t="shared" si="15"/>
        <v>0</v>
      </c>
      <c r="AL20" s="672">
        <f>'[2]Banpho seat-imv'!AE20</f>
        <v>0</v>
      </c>
      <c r="AM20" s="673"/>
      <c r="AN20" s="674">
        <f t="shared" si="16"/>
        <v>0</v>
      </c>
      <c r="AO20" s="688">
        <f t="shared" si="17"/>
        <v>0</v>
      </c>
      <c r="AP20" s="689">
        <f t="shared" si="17"/>
        <v>0</v>
      </c>
      <c r="AQ20" s="690">
        <f t="shared" si="18"/>
        <v>0</v>
      </c>
      <c r="AR20" s="672">
        <f>'[2]Banpho seat-imv'!AH20</f>
        <v>0</v>
      </c>
      <c r="AS20" s="673"/>
      <c r="AT20" s="674">
        <f t="shared" si="19"/>
        <v>0</v>
      </c>
      <c r="AU20" s="672">
        <f>'[2]Banpho seat-imv'!AK20</f>
        <v>0</v>
      </c>
      <c r="AV20" s="673"/>
      <c r="AW20" s="674">
        <f t="shared" si="20"/>
        <v>0</v>
      </c>
      <c r="AX20" s="672">
        <f>'[2]Banpho seat-imv'!AN20</f>
        <v>0</v>
      </c>
      <c r="AY20" s="672"/>
      <c r="AZ20" s="773">
        <f t="shared" si="21"/>
        <v>0</v>
      </c>
      <c r="BA20" s="688">
        <f t="shared" si="22"/>
        <v>0</v>
      </c>
      <c r="BB20" s="701">
        <f t="shared" si="22"/>
        <v>0</v>
      </c>
      <c r="BC20" s="706">
        <f t="shared" si="23"/>
        <v>0</v>
      </c>
      <c r="BD20" s="711">
        <f t="shared" si="0"/>
        <v>0</v>
      </c>
      <c r="BE20" s="715">
        <f t="shared" si="1"/>
        <v>0</v>
      </c>
      <c r="BF20" s="716">
        <f t="shared" si="24"/>
        <v>0</v>
      </c>
      <c r="BG20" s="717">
        <f t="shared" si="25"/>
        <v>0</v>
      </c>
      <c r="BH20" s="672">
        <f t="shared" si="26"/>
        <v>0</v>
      </c>
      <c r="BI20" s="677">
        <f t="shared" si="27"/>
        <v>0</v>
      </c>
      <c r="BJ20" s="541"/>
      <c r="BK20" s="446"/>
      <c r="BL20" s="374">
        <f>ROUND(VLOOKUP($B20,Test!$A$140:$I$192,3),0)/1000</f>
        <v>0</v>
      </c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  <c r="CG20" s="380"/>
      <c r="CH20" s="380"/>
      <c r="CI20" s="380"/>
      <c r="CJ20" s="380"/>
      <c r="CK20" s="380"/>
      <c r="CL20" s="380"/>
      <c r="CM20" s="380"/>
      <c r="CN20" s="380"/>
      <c r="CO20" s="380"/>
      <c r="CP20" s="380"/>
      <c r="CQ20" s="380"/>
      <c r="CR20" s="380"/>
      <c r="CS20" s="380"/>
      <c r="CT20" s="380"/>
      <c r="CU20" s="380"/>
      <c r="CV20" s="380"/>
      <c r="CW20" s="380"/>
      <c r="CX20" s="380"/>
      <c r="CY20" s="380"/>
      <c r="CZ20" s="380"/>
      <c r="DA20" s="380"/>
      <c r="DB20" s="380"/>
      <c r="DC20" s="380"/>
      <c r="DD20" s="380"/>
      <c r="DE20" s="380"/>
      <c r="DF20" s="380"/>
      <c r="DG20" s="380"/>
      <c r="DH20" s="380"/>
      <c r="DI20" s="380"/>
      <c r="DJ20" s="380"/>
      <c r="DK20" s="380"/>
      <c r="DL20" s="380"/>
      <c r="DM20" s="380"/>
      <c r="DN20" s="380"/>
      <c r="DO20" s="391"/>
      <c r="DP20" s="391"/>
      <c r="DQ20" s="380"/>
      <c r="DR20" s="380"/>
      <c r="DS20" s="380"/>
      <c r="DT20" s="380"/>
    </row>
    <row r="21" spans="1:124" s="383" customFormat="1" ht="33" customHeight="1">
      <c r="A21" s="388">
        <f t="shared" si="28"/>
        <v>15</v>
      </c>
      <c r="B21" s="399">
        <v>51314</v>
      </c>
      <c r="C21" s="536" t="s">
        <v>12</v>
      </c>
      <c r="D21" s="698" t="s">
        <v>265</v>
      </c>
      <c r="E21" s="672">
        <f>'[2]Banpho seat-imv'!D21</f>
        <v>0</v>
      </c>
      <c r="F21" s="673"/>
      <c r="G21" s="674">
        <f t="shared" si="2"/>
        <v>0</v>
      </c>
      <c r="H21" s="672">
        <f>'[2]Banpho seat-imv'!G21</f>
        <v>0</v>
      </c>
      <c r="I21" s="673"/>
      <c r="J21" s="674">
        <f t="shared" si="3"/>
        <v>0</v>
      </c>
      <c r="K21" s="672">
        <f>'[2]Banpho seat-imv'!J21</f>
        <v>0</v>
      </c>
      <c r="L21" s="673"/>
      <c r="M21" s="773">
        <f t="shared" si="4"/>
        <v>0</v>
      </c>
      <c r="N21" s="688">
        <f t="shared" si="5"/>
        <v>0</v>
      </c>
      <c r="O21" s="689">
        <f t="shared" si="5"/>
        <v>0</v>
      </c>
      <c r="P21" s="690">
        <f t="shared" si="6"/>
        <v>0</v>
      </c>
      <c r="Q21" s="672">
        <f>'[2]Banpho seat-imv'!M21</f>
        <v>0</v>
      </c>
      <c r="R21" s="673"/>
      <c r="S21" s="674">
        <f t="shared" si="7"/>
        <v>0</v>
      </c>
      <c r="T21" s="672">
        <f>'[2]Banpho seat-imv'!P21</f>
        <v>0</v>
      </c>
      <c r="U21" s="673"/>
      <c r="V21" s="674">
        <f t="shared" si="8"/>
        <v>0</v>
      </c>
      <c r="W21" s="672">
        <f>'[2]Banpho seat-imv'!S21</f>
        <v>0</v>
      </c>
      <c r="X21" s="673"/>
      <c r="Y21" s="773">
        <f t="shared" si="9"/>
        <v>0</v>
      </c>
      <c r="Z21" s="688">
        <f t="shared" si="10"/>
        <v>0</v>
      </c>
      <c r="AA21" s="701">
        <f t="shared" si="10"/>
        <v>0</v>
      </c>
      <c r="AB21" s="690">
        <f t="shared" si="11"/>
        <v>0</v>
      </c>
      <c r="AC21" s="775">
        <f t="shared" si="12"/>
        <v>0</v>
      </c>
      <c r="AD21" s="776">
        <f t="shared" si="12"/>
        <v>0</v>
      </c>
      <c r="AE21" s="777">
        <f t="shared" si="13"/>
        <v>0</v>
      </c>
      <c r="AF21" s="672">
        <f>'[2]Banpho seat-imv'!Y21</f>
        <v>0</v>
      </c>
      <c r="AG21" s="673"/>
      <c r="AH21" s="674">
        <f t="shared" si="14"/>
        <v>0</v>
      </c>
      <c r="AI21" s="672">
        <f>'[2]Banpho seat-imv'!AB21</f>
        <v>0</v>
      </c>
      <c r="AJ21" s="673"/>
      <c r="AK21" s="674">
        <f t="shared" si="15"/>
        <v>0</v>
      </c>
      <c r="AL21" s="672">
        <f>'[2]Banpho seat-imv'!AE21</f>
        <v>0</v>
      </c>
      <c r="AM21" s="673"/>
      <c r="AN21" s="674">
        <f t="shared" si="16"/>
        <v>0</v>
      </c>
      <c r="AO21" s="688">
        <f t="shared" si="17"/>
        <v>0</v>
      </c>
      <c r="AP21" s="689">
        <f t="shared" si="17"/>
        <v>0</v>
      </c>
      <c r="AQ21" s="690">
        <f t="shared" si="18"/>
        <v>0</v>
      </c>
      <c r="AR21" s="672">
        <f>'[2]Banpho seat-imv'!AH21</f>
        <v>0</v>
      </c>
      <c r="AS21" s="673"/>
      <c r="AT21" s="674">
        <f t="shared" si="19"/>
        <v>0</v>
      </c>
      <c r="AU21" s="672">
        <f>'[2]Banpho seat-imv'!AK21</f>
        <v>0</v>
      </c>
      <c r="AV21" s="673"/>
      <c r="AW21" s="674">
        <f t="shared" si="20"/>
        <v>0</v>
      </c>
      <c r="AX21" s="672">
        <f>'[2]Banpho seat-imv'!AN21</f>
        <v>0</v>
      </c>
      <c r="AY21" s="672"/>
      <c r="AZ21" s="773">
        <f t="shared" si="21"/>
        <v>0</v>
      </c>
      <c r="BA21" s="688">
        <f t="shared" si="22"/>
        <v>0</v>
      </c>
      <c r="BB21" s="701">
        <f t="shared" si="22"/>
        <v>0</v>
      </c>
      <c r="BC21" s="706">
        <f t="shared" si="23"/>
        <v>0</v>
      </c>
      <c r="BD21" s="711">
        <f t="shared" si="0"/>
        <v>0</v>
      </c>
      <c r="BE21" s="715">
        <f t="shared" si="1"/>
        <v>0</v>
      </c>
      <c r="BF21" s="716">
        <f t="shared" si="24"/>
        <v>0</v>
      </c>
      <c r="BG21" s="717">
        <f t="shared" si="25"/>
        <v>0</v>
      </c>
      <c r="BH21" s="672">
        <f t="shared" si="26"/>
        <v>0</v>
      </c>
      <c r="BI21" s="677">
        <f t="shared" si="27"/>
        <v>0</v>
      </c>
      <c r="BJ21" s="541"/>
      <c r="BK21" s="446"/>
      <c r="BL21" s="374">
        <f>ROUND(VLOOKUP($B21,Test!$A$140:$I$192,3),0)/1000</f>
        <v>0</v>
      </c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  <c r="CG21" s="380"/>
      <c r="CH21" s="380"/>
      <c r="CI21" s="380"/>
      <c r="CJ21" s="380"/>
      <c r="CK21" s="380"/>
      <c r="CL21" s="380"/>
      <c r="CM21" s="380"/>
      <c r="CN21" s="380"/>
      <c r="CO21" s="380"/>
      <c r="CP21" s="380"/>
      <c r="CQ21" s="380"/>
      <c r="CR21" s="380"/>
      <c r="CS21" s="380"/>
      <c r="CT21" s="380"/>
      <c r="CU21" s="380"/>
      <c r="CV21" s="380"/>
      <c r="CW21" s="380"/>
      <c r="CX21" s="380"/>
      <c r="CY21" s="380"/>
      <c r="CZ21" s="380"/>
      <c r="DA21" s="380"/>
      <c r="DB21" s="380"/>
      <c r="DC21" s="380"/>
      <c r="DD21" s="380"/>
      <c r="DE21" s="380"/>
      <c r="DF21" s="380"/>
      <c r="DG21" s="380"/>
      <c r="DH21" s="380"/>
      <c r="DI21" s="380"/>
      <c r="DJ21" s="380"/>
      <c r="DK21" s="380"/>
      <c r="DL21" s="380"/>
      <c r="DM21" s="380"/>
      <c r="DN21" s="380"/>
      <c r="DO21" s="391"/>
      <c r="DP21" s="391"/>
      <c r="DQ21" s="380"/>
      <c r="DR21" s="380"/>
      <c r="DS21" s="380"/>
      <c r="DT21" s="380"/>
    </row>
    <row r="22" spans="1:124" s="383" customFormat="1" ht="33" customHeight="1">
      <c r="A22" s="388">
        <f t="shared" si="28"/>
        <v>16</v>
      </c>
      <c r="B22" s="399">
        <v>51315</v>
      </c>
      <c r="C22" s="536" t="s">
        <v>59</v>
      </c>
      <c r="D22" s="698" t="s">
        <v>266</v>
      </c>
      <c r="E22" s="672">
        <f>'[2]Banpho seat-imv'!D22</f>
        <v>0</v>
      </c>
      <c r="F22" s="673"/>
      <c r="G22" s="674">
        <f t="shared" si="2"/>
        <v>0</v>
      </c>
      <c r="H22" s="672">
        <f>'[2]Banpho seat-imv'!G22</f>
        <v>0</v>
      </c>
      <c r="I22" s="673"/>
      <c r="J22" s="674">
        <f t="shared" si="3"/>
        <v>0</v>
      </c>
      <c r="K22" s="672">
        <f>'[2]Banpho seat-imv'!J22</f>
        <v>0</v>
      </c>
      <c r="L22" s="673"/>
      <c r="M22" s="773">
        <f t="shared" si="4"/>
        <v>0</v>
      </c>
      <c r="N22" s="688">
        <f t="shared" si="5"/>
        <v>0</v>
      </c>
      <c r="O22" s="689">
        <f t="shared" si="5"/>
        <v>0</v>
      </c>
      <c r="P22" s="690">
        <f t="shared" si="6"/>
        <v>0</v>
      </c>
      <c r="Q22" s="672">
        <f>'[2]Banpho seat-imv'!M22</f>
        <v>0</v>
      </c>
      <c r="R22" s="673"/>
      <c r="S22" s="674">
        <f t="shared" si="7"/>
        <v>0</v>
      </c>
      <c r="T22" s="672">
        <f>'[2]Banpho seat-imv'!P22</f>
        <v>0</v>
      </c>
      <c r="U22" s="673"/>
      <c r="V22" s="674">
        <f t="shared" si="8"/>
        <v>0</v>
      </c>
      <c r="W22" s="672">
        <f>'[2]Banpho seat-imv'!S22</f>
        <v>0</v>
      </c>
      <c r="X22" s="673"/>
      <c r="Y22" s="773">
        <f t="shared" si="9"/>
        <v>0</v>
      </c>
      <c r="Z22" s="688">
        <f t="shared" si="10"/>
        <v>0</v>
      </c>
      <c r="AA22" s="701">
        <f t="shared" si="10"/>
        <v>0</v>
      </c>
      <c r="AB22" s="690">
        <f t="shared" si="11"/>
        <v>0</v>
      </c>
      <c r="AC22" s="775">
        <f t="shared" si="12"/>
        <v>0</v>
      </c>
      <c r="AD22" s="776">
        <f t="shared" si="12"/>
        <v>0</v>
      </c>
      <c r="AE22" s="777">
        <f t="shared" si="13"/>
        <v>0</v>
      </c>
      <c r="AF22" s="672">
        <f>'[2]Banpho seat-imv'!Y22</f>
        <v>0</v>
      </c>
      <c r="AG22" s="673"/>
      <c r="AH22" s="674">
        <f t="shared" si="14"/>
        <v>0</v>
      </c>
      <c r="AI22" s="672">
        <f>'[2]Banpho seat-imv'!AB22</f>
        <v>0</v>
      </c>
      <c r="AJ22" s="673"/>
      <c r="AK22" s="674">
        <f t="shared" si="15"/>
        <v>0</v>
      </c>
      <c r="AL22" s="672">
        <f>'[2]Banpho seat-imv'!AE22</f>
        <v>0</v>
      </c>
      <c r="AM22" s="673"/>
      <c r="AN22" s="674">
        <f t="shared" si="16"/>
        <v>0</v>
      </c>
      <c r="AO22" s="688">
        <f t="shared" si="17"/>
        <v>0</v>
      </c>
      <c r="AP22" s="689">
        <f t="shared" si="17"/>
        <v>0</v>
      </c>
      <c r="AQ22" s="690">
        <f t="shared" si="18"/>
        <v>0</v>
      </c>
      <c r="AR22" s="672">
        <f>'[2]Banpho seat-imv'!AH22</f>
        <v>0</v>
      </c>
      <c r="AS22" s="673"/>
      <c r="AT22" s="674">
        <f t="shared" si="19"/>
        <v>0</v>
      </c>
      <c r="AU22" s="672">
        <f>'[2]Banpho seat-imv'!AK22</f>
        <v>0</v>
      </c>
      <c r="AV22" s="673"/>
      <c r="AW22" s="674">
        <f t="shared" si="20"/>
        <v>0</v>
      </c>
      <c r="AX22" s="672">
        <f>'[2]Banpho seat-imv'!AN22</f>
        <v>0</v>
      </c>
      <c r="AY22" s="672"/>
      <c r="AZ22" s="773">
        <f t="shared" si="21"/>
        <v>0</v>
      </c>
      <c r="BA22" s="688">
        <f t="shared" si="22"/>
        <v>0</v>
      </c>
      <c r="BB22" s="701">
        <f t="shared" si="22"/>
        <v>0</v>
      </c>
      <c r="BC22" s="706">
        <f t="shared" si="23"/>
        <v>0</v>
      </c>
      <c r="BD22" s="711">
        <f t="shared" si="0"/>
        <v>0</v>
      </c>
      <c r="BE22" s="715">
        <f t="shared" si="1"/>
        <v>0</v>
      </c>
      <c r="BF22" s="716">
        <f t="shared" si="24"/>
        <v>0</v>
      </c>
      <c r="BG22" s="717">
        <f t="shared" si="25"/>
        <v>0</v>
      </c>
      <c r="BH22" s="672">
        <f t="shared" si="26"/>
        <v>0</v>
      </c>
      <c r="BI22" s="677">
        <f t="shared" si="27"/>
        <v>0</v>
      </c>
      <c r="BJ22" s="541"/>
      <c r="BK22" s="446"/>
      <c r="BL22" s="374">
        <f>ROUND(VLOOKUP($B22,Test!$A$140:$I$192,3),0)/1000</f>
        <v>0</v>
      </c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  <c r="CG22" s="380"/>
      <c r="CH22" s="380"/>
      <c r="CI22" s="380"/>
      <c r="CJ22" s="380"/>
      <c r="CK22" s="380"/>
      <c r="CL22" s="380"/>
      <c r="CM22" s="380"/>
      <c r="CN22" s="380"/>
      <c r="CO22" s="380"/>
      <c r="CP22" s="380"/>
      <c r="CQ22" s="380"/>
      <c r="CR22" s="380"/>
      <c r="CS22" s="380"/>
      <c r="CT22" s="380"/>
      <c r="CU22" s="380"/>
      <c r="CV22" s="380"/>
      <c r="CW22" s="380"/>
      <c r="CX22" s="380"/>
      <c r="CY22" s="380"/>
      <c r="CZ22" s="380"/>
      <c r="DA22" s="380"/>
      <c r="DB22" s="380"/>
      <c r="DC22" s="380"/>
      <c r="DD22" s="380"/>
      <c r="DE22" s="380"/>
      <c r="DF22" s="380"/>
      <c r="DG22" s="380"/>
      <c r="DH22" s="380"/>
      <c r="DI22" s="380"/>
      <c r="DJ22" s="380"/>
      <c r="DK22" s="380"/>
      <c r="DL22" s="380"/>
      <c r="DM22" s="380"/>
      <c r="DN22" s="380"/>
      <c r="DO22" s="391"/>
      <c r="DP22" s="391"/>
      <c r="DQ22" s="380"/>
      <c r="DR22" s="380"/>
      <c r="DS22" s="380"/>
      <c r="DT22" s="380"/>
    </row>
    <row r="23" spans="1:124" s="383" customFormat="1" ht="33" customHeight="1">
      <c r="A23" s="388">
        <f t="shared" si="28"/>
        <v>17</v>
      </c>
      <c r="B23" s="399">
        <v>51399</v>
      </c>
      <c r="C23" s="536" t="s">
        <v>13</v>
      </c>
      <c r="D23" s="698" t="s">
        <v>267</v>
      </c>
      <c r="E23" s="672">
        <f>'[2]Banpho seat-imv'!D23</f>
        <v>158286.65400000001</v>
      </c>
      <c r="F23" s="673">
        <v>431109.09</v>
      </c>
      <c r="G23" s="674">
        <f t="shared" si="2"/>
        <v>-272822.43599999999</v>
      </c>
      <c r="H23" s="672">
        <f>'[2]Banpho seat-imv'!G23</f>
        <v>197565.65400000001</v>
      </c>
      <c r="I23" s="673">
        <v>264738.07</v>
      </c>
      <c r="J23" s="674">
        <f t="shared" si="3"/>
        <v>-67172.415999999997</v>
      </c>
      <c r="K23" s="672">
        <f>'[2]Banpho seat-imv'!J23</f>
        <v>180468.65400000001</v>
      </c>
      <c r="L23" s="673">
        <v>478781.1</v>
      </c>
      <c r="M23" s="773">
        <f t="shared" si="4"/>
        <v>-298312.446</v>
      </c>
      <c r="N23" s="688">
        <f t="shared" si="5"/>
        <v>536320.96200000006</v>
      </c>
      <c r="O23" s="689">
        <f t="shared" si="5"/>
        <v>1174628.26</v>
      </c>
      <c r="P23" s="690">
        <f t="shared" si="6"/>
        <v>-638307.29799999995</v>
      </c>
      <c r="Q23" s="672">
        <f>'[2]Banpho seat-imv'!M23</f>
        <v>198521.054</v>
      </c>
      <c r="R23" s="673">
        <v>468116.13</v>
      </c>
      <c r="S23" s="674">
        <f t="shared" si="7"/>
        <v>-269595.076</v>
      </c>
      <c r="T23" s="672">
        <f>'[2]Banpho seat-imv'!P23</f>
        <v>190214.65400000001</v>
      </c>
      <c r="U23" s="673"/>
      <c r="V23" s="674">
        <f t="shared" si="8"/>
        <v>190214.65400000001</v>
      </c>
      <c r="W23" s="672">
        <f>'[2]Banpho seat-imv'!S23</f>
        <v>189123.65400000001</v>
      </c>
      <c r="X23" s="673"/>
      <c r="Y23" s="773">
        <f t="shared" si="9"/>
        <v>189123.65400000001</v>
      </c>
      <c r="Z23" s="688">
        <f t="shared" si="10"/>
        <v>577859.36199999996</v>
      </c>
      <c r="AA23" s="701">
        <f t="shared" si="10"/>
        <v>468116.13</v>
      </c>
      <c r="AB23" s="690">
        <f t="shared" si="11"/>
        <v>109743.23199999996</v>
      </c>
      <c r="AC23" s="775">
        <f t="shared" si="12"/>
        <v>1114180.324</v>
      </c>
      <c r="AD23" s="776">
        <f t="shared" si="12"/>
        <v>1642744.3900000001</v>
      </c>
      <c r="AE23" s="777">
        <f t="shared" si="13"/>
        <v>-528564.06600000011</v>
      </c>
      <c r="AF23" s="672">
        <f>'[2]Banpho seat-imv'!Y23</f>
        <v>194906.65400000001</v>
      </c>
      <c r="AG23" s="673"/>
      <c r="AH23" s="674">
        <f t="shared" si="14"/>
        <v>194906.65400000001</v>
      </c>
      <c r="AI23" s="672">
        <f>'[2]Banpho seat-imv'!AB23</f>
        <v>186088.65400000001</v>
      </c>
      <c r="AJ23" s="673"/>
      <c r="AK23" s="674">
        <f t="shared" si="15"/>
        <v>186088.65400000001</v>
      </c>
      <c r="AL23" s="672">
        <f>'[2]Banpho seat-imv'!AE23</f>
        <v>185102.894</v>
      </c>
      <c r="AM23" s="673"/>
      <c r="AN23" s="674">
        <f t="shared" si="16"/>
        <v>185102.894</v>
      </c>
      <c r="AO23" s="688">
        <f t="shared" si="17"/>
        <v>566098.20200000005</v>
      </c>
      <c r="AP23" s="689">
        <f t="shared" si="17"/>
        <v>0</v>
      </c>
      <c r="AQ23" s="690">
        <f t="shared" si="18"/>
        <v>566098.20200000005</v>
      </c>
      <c r="AR23" s="672">
        <f>'[2]Banpho seat-imv'!AH23</f>
        <v>373505.65399999998</v>
      </c>
      <c r="AS23" s="673"/>
      <c r="AT23" s="674">
        <f t="shared" si="19"/>
        <v>373505.65399999998</v>
      </c>
      <c r="AU23" s="672">
        <f>'[2]Banpho seat-imv'!AK23</f>
        <v>396126.65399999998</v>
      </c>
      <c r="AV23" s="673"/>
      <c r="AW23" s="674">
        <f t="shared" si="20"/>
        <v>396126.65399999998</v>
      </c>
      <c r="AX23" s="672">
        <f>'[2]Banpho seat-imv'!AN23</f>
        <v>359181.054</v>
      </c>
      <c r="AY23" s="672"/>
      <c r="AZ23" s="773">
        <f t="shared" si="21"/>
        <v>359181.054</v>
      </c>
      <c r="BA23" s="688">
        <f t="shared" si="22"/>
        <v>1128813.362</v>
      </c>
      <c r="BB23" s="701">
        <f t="shared" si="22"/>
        <v>0</v>
      </c>
      <c r="BC23" s="706">
        <f t="shared" si="23"/>
        <v>1128813.362</v>
      </c>
      <c r="BD23" s="711">
        <f t="shared" si="0"/>
        <v>1694911.564</v>
      </c>
      <c r="BE23" s="715">
        <f t="shared" si="1"/>
        <v>0</v>
      </c>
      <c r="BF23" s="716">
        <f t="shared" si="24"/>
        <v>1694911.564</v>
      </c>
      <c r="BG23" s="717">
        <f t="shared" si="25"/>
        <v>2809091.8880000003</v>
      </c>
      <c r="BH23" s="672">
        <f t="shared" si="26"/>
        <v>1642744.3900000001</v>
      </c>
      <c r="BI23" s="677">
        <f t="shared" si="27"/>
        <v>1166347.4980000001</v>
      </c>
      <c r="BJ23" s="541"/>
      <c r="BK23" s="446"/>
      <c r="BL23" s="374">
        <f>ROUND(VLOOKUP($B23,Test!$A$140:$I$192,3),0)/1000</f>
        <v>538.40599999999995</v>
      </c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  <c r="CG23" s="380"/>
      <c r="CH23" s="380"/>
      <c r="CI23" s="380"/>
      <c r="CJ23" s="380"/>
      <c r="CK23" s="380"/>
      <c r="CL23" s="380"/>
      <c r="CM23" s="380"/>
      <c r="CN23" s="380"/>
      <c r="CO23" s="380"/>
      <c r="CP23" s="380"/>
      <c r="CQ23" s="380"/>
      <c r="CR23" s="380"/>
      <c r="CS23" s="380"/>
      <c r="CT23" s="380"/>
      <c r="CU23" s="380"/>
      <c r="CV23" s="380"/>
      <c r="CW23" s="380"/>
      <c r="CX23" s="380"/>
      <c r="CY23" s="380"/>
      <c r="CZ23" s="380"/>
      <c r="DA23" s="380"/>
      <c r="DB23" s="380"/>
      <c r="DC23" s="380"/>
      <c r="DD23" s="380"/>
      <c r="DE23" s="380"/>
      <c r="DF23" s="380"/>
      <c r="DG23" s="380"/>
      <c r="DH23" s="380"/>
      <c r="DI23" s="380"/>
      <c r="DJ23" s="380"/>
      <c r="DK23" s="380"/>
      <c r="DL23" s="380"/>
      <c r="DM23" s="380"/>
      <c r="DN23" s="380"/>
      <c r="DO23" s="391"/>
      <c r="DP23" s="391"/>
      <c r="DQ23" s="380"/>
      <c r="DR23" s="380"/>
      <c r="DS23" s="380"/>
      <c r="DT23" s="380"/>
    </row>
    <row r="24" spans="1:124" s="383" customFormat="1" ht="33" customHeight="1">
      <c r="A24" s="388">
        <f t="shared" si="28"/>
        <v>18</v>
      </c>
      <c r="B24" s="399">
        <v>51401</v>
      </c>
      <c r="C24" s="536" t="s">
        <v>14</v>
      </c>
      <c r="D24" s="698" t="s">
        <v>268</v>
      </c>
      <c r="E24" s="672">
        <f>'[2]Banpho seat-imv'!D24</f>
        <v>0</v>
      </c>
      <c r="F24" s="673"/>
      <c r="G24" s="674">
        <f t="shared" si="2"/>
        <v>0</v>
      </c>
      <c r="H24" s="672">
        <f>'[2]Banpho seat-imv'!G24</f>
        <v>0</v>
      </c>
      <c r="I24" s="673"/>
      <c r="J24" s="674">
        <f t="shared" si="3"/>
        <v>0</v>
      </c>
      <c r="K24" s="672">
        <f>'[2]Banpho seat-imv'!J24</f>
        <v>0</v>
      </c>
      <c r="L24" s="673"/>
      <c r="M24" s="773">
        <f t="shared" si="4"/>
        <v>0</v>
      </c>
      <c r="N24" s="688">
        <f t="shared" si="5"/>
        <v>0</v>
      </c>
      <c r="O24" s="689">
        <f t="shared" si="5"/>
        <v>0</v>
      </c>
      <c r="P24" s="690">
        <f t="shared" si="6"/>
        <v>0</v>
      </c>
      <c r="Q24" s="672">
        <f>'[2]Banpho seat-imv'!M24</f>
        <v>0</v>
      </c>
      <c r="R24" s="673"/>
      <c r="S24" s="674">
        <f t="shared" si="7"/>
        <v>0</v>
      </c>
      <c r="T24" s="672">
        <f>'[2]Banpho seat-imv'!P24</f>
        <v>0</v>
      </c>
      <c r="U24" s="673"/>
      <c r="V24" s="674">
        <f t="shared" si="8"/>
        <v>0</v>
      </c>
      <c r="W24" s="672">
        <f>'[2]Banpho seat-imv'!S24</f>
        <v>0</v>
      </c>
      <c r="X24" s="673"/>
      <c r="Y24" s="773">
        <f t="shared" si="9"/>
        <v>0</v>
      </c>
      <c r="Z24" s="688">
        <f t="shared" si="10"/>
        <v>0</v>
      </c>
      <c r="AA24" s="701">
        <f t="shared" si="10"/>
        <v>0</v>
      </c>
      <c r="AB24" s="690">
        <f t="shared" si="11"/>
        <v>0</v>
      </c>
      <c r="AC24" s="775">
        <f t="shared" si="12"/>
        <v>0</v>
      </c>
      <c r="AD24" s="776">
        <f t="shared" si="12"/>
        <v>0</v>
      </c>
      <c r="AE24" s="777">
        <f t="shared" si="13"/>
        <v>0</v>
      </c>
      <c r="AF24" s="672">
        <f>'[2]Banpho seat-imv'!Y24</f>
        <v>0</v>
      </c>
      <c r="AG24" s="673"/>
      <c r="AH24" s="674">
        <f t="shared" si="14"/>
        <v>0</v>
      </c>
      <c r="AI24" s="672">
        <f>'[2]Banpho seat-imv'!AB24</f>
        <v>0</v>
      </c>
      <c r="AJ24" s="673"/>
      <c r="AK24" s="674">
        <f t="shared" si="15"/>
        <v>0</v>
      </c>
      <c r="AL24" s="672">
        <f>'[2]Banpho seat-imv'!AE24</f>
        <v>0</v>
      </c>
      <c r="AM24" s="673"/>
      <c r="AN24" s="674">
        <f t="shared" si="16"/>
        <v>0</v>
      </c>
      <c r="AO24" s="688">
        <f t="shared" si="17"/>
        <v>0</v>
      </c>
      <c r="AP24" s="689">
        <f t="shared" si="17"/>
        <v>0</v>
      </c>
      <c r="AQ24" s="690">
        <f t="shared" si="18"/>
        <v>0</v>
      </c>
      <c r="AR24" s="672">
        <f>'[2]Banpho seat-imv'!AH24</f>
        <v>0</v>
      </c>
      <c r="AS24" s="673"/>
      <c r="AT24" s="674">
        <f t="shared" si="19"/>
        <v>0</v>
      </c>
      <c r="AU24" s="672">
        <f>'[2]Banpho seat-imv'!AK24</f>
        <v>0</v>
      </c>
      <c r="AV24" s="673"/>
      <c r="AW24" s="674">
        <f t="shared" si="20"/>
        <v>0</v>
      </c>
      <c r="AX24" s="672">
        <f>'[2]Banpho seat-imv'!AN24</f>
        <v>0</v>
      </c>
      <c r="AY24" s="672"/>
      <c r="AZ24" s="773">
        <f t="shared" si="21"/>
        <v>0</v>
      </c>
      <c r="BA24" s="688">
        <f t="shared" si="22"/>
        <v>0</v>
      </c>
      <c r="BB24" s="701">
        <f t="shared" si="22"/>
        <v>0</v>
      </c>
      <c r="BC24" s="706">
        <f t="shared" si="23"/>
        <v>0</v>
      </c>
      <c r="BD24" s="711">
        <f t="shared" si="0"/>
        <v>0</v>
      </c>
      <c r="BE24" s="715">
        <f t="shared" si="1"/>
        <v>0</v>
      </c>
      <c r="BF24" s="716">
        <f t="shared" si="24"/>
        <v>0</v>
      </c>
      <c r="BG24" s="717">
        <f t="shared" si="25"/>
        <v>0</v>
      </c>
      <c r="BH24" s="672">
        <f t="shared" si="26"/>
        <v>0</v>
      </c>
      <c r="BI24" s="677">
        <f t="shared" si="27"/>
        <v>0</v>
      </c>
      <c r="BJ24" s="541"/>
      <c r="BK24" s="446"/>
      <c r="BL24" s="374">
        <f>ROUND(VLOOKUP($B24,Test!$A$140:$I$192,3),0)/1000</f>
        <v>0</v>
      </c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  <c r="CG24" s="380"/>
      <c r="CH24" s="380"/>
      <c r="CI24" s="380"/>
      <c r="CJ24" s="380"/>
      <c r="CK24" s="380"/>
      <c r="CL24" s="380"/>
      <c r="CM24" s="380"/>
      <c r="CN24" s="380"/>
      <c r="CO24" s="380"/>
      <c r="CP24" s="380"/>
      <c r="CQ24" s="380"/>
      <c r="CR24" s="380"/>
      <c r="CS24" s="380"/>
      <c r="CT24" s="380"/>
      <c r="CU24" s="380"/>
      <c r="CV24" s="380"/>
      <c r="CW24" s="380"/>
      <c r="CX24" s="380"/>
      <c r="CY24" s="380"/>
      <c r="CZ24" s="380"/>
      <c r="DA24" s="380"/>
      <c r="DB24" s="380"/>
      <c r="DC24" s="380"/>
      <c r="DD24" s="380"/>
      <c r="DE24" s="380"/>
      <c r="DF24" s="380"/>
      <c r="DG24" s="380"/>
      <c r="DH24" s="380"/>
      <c r="DI24" s="380"/>
      <c r="DJ24" s="380"/>
      <c r="DK24" s="380"/>
      <c r="DL24" s="380"/>
      <c r="DM24" s="380"/>
      <c r="DN24" s="380"/>
      <c r="DO24" s="391"/>
      <c r="DP24" s="391"/>
      <c r="DQ24" s="380"/>
      <c r="DR24" s="380"/>
      <c r="DS24" s="380"/>
      <c r="DT24" s="380"/>
    </row>
    <row r="25" spans="1:124" s="383" customFormat="1" ht="33" customHeight="1">
      <c r="A25" s="388">
        <f t="shared" si="28"/>
        <v>19</v>
      </c>
      <c r="B25" s="399">
        <v>51402</v>
      </c>
      <c r="C25" s="536" t="s">
        <v>15</v>
      </c>
      <c r="D25" s="698" t="s">
        <v>269</v>
      </c>
      <c r="E25" s="672">
        <f>'[2]Banpho seat-imv'!D25</f>
        <v>0</v>
      </c>
      <c r="F25" s="673"/>
      <c r="G25" s="674">
        <f t="shared" si="2"/>
        <v>0</v>
      </c>
      <c r="H25" s="672">
        <f>'[2]Banpho seat-imv'!G25</f>
        <v>0</v>
      </c>
      <c r="I25" s="673"/>
      <c r="J25" s="674">
        <f t="shared" si="3"/>
        <v>0</v>
      </c>
      <c r="K25" s="672">
        <f>'[2]Banpho seat-imv'!J25</f>
        <v>0</v>
      </c>
      <c r="L25" s="673"/>
      <c r="M25" s="773">
        <f t="shared" si="4"/>
        <v>0</v>
      </c>
      <c r="N25" s="688">
        <f t="shared" si="5"/>
        <v>0</v>
      </c>
      <c r="O25" s="689">
        <f t="shared" si="5"/>
        <v>0</v>
      </c>
      <c r="P25" s="690">
        <f t="shared" si="6"/>
        <v>0</v>
      </c>
      <c r="Q25" s="672">
        <f>'[2]Banpho seat-imv'!M25</f>
        <v>0</v>
      </c>
      <c r="R25" s="673"/>
      <c r="S25" s="674">
        <f t="shared" si="7"/>
        <v>0</v>
      </c>
      <c r="T25" s="672">
        <f>'[2]Banpho seat-imv'!P25</f>
        <v>0</v>
      </c>
      <c r="U25" s="673"/>
      <c r="V25" s="674">
        <f t="shared" si="8"/>
        <v>0</v>
      </c>
      <c r="W25" s="672">
        <f>'[2]Banpho seat-imv'!S25</f>
        <v>0</v>
      </c>
      <c r="X25" s="673"/>
      <c r="Y25" s="773">
        <f t="shared" si="9"/>
        <v>0</v>
      </c>
      <c r="Z25" s="688">
        <f t="shared" si="10"/>
        <v>0</v>
      </c>
      <c r="AA25" s="701">
        <f t="shared" si="10"/>
        <v>0</v>
      </c>
      <c r="AB25" s="690">
        <f t="shared" si="11"/>
        <v>0</v>
      </c>
      <c r="AC25" s="775">
        <f t="shared" si="12"/>
        <v>0</v>
      </c>
      <c r="AD25" s="776">
        <f t="shared" si="12"/>
        <v>0</v>
      </c>
      <c r="AE25" s="777">
        <f t="shared" si="13"/>
        <v>0</v>
      </c>
      <c r="AF25" s="672">
        <f>'[2]Banpho seat-imv'!Y25</f>
        <v>0</v>
      </c>
      <c r="AG25" s="673"/>
      <c r="AH25" s="674">
        <f t="shared" si="14"/>
        <v>0</v>
      </c>
      <c r="AI25" s="672">
        <f>'[2]Banpho seat-imv'!AB25</f>
        <v>0</v>
      </c>
      <c r="AJ25" s="673"/>
      <c r="AK25" s="674">
        <f t="shared" si="15"/>
        <v>0</v>
      </c>
      <c r="AL25" s="672">
        <f>'[2]Banpho seat-imv'!AE25</f>
        <v>0</v>
      </c>
      <c r="AM25" s="673"/>
      <c r="AN25" s="674">
        <f t="shared" si="16"/>
        <v>0</v>
      </c>
      <c r="AO25" s="688">
        <f t="shared" si="17"/>
        <v>0</v>
      </c>
      <c r="AP25" s="689">
        <f t="shared" si="17"/>
        <v>0</v>
      </c>
      <c r="AQ25" s="690">
        <f t="shared" si="18"/>
        <v>0</v>
      </c>
      <c r="AR25" s="672">
        <f>'[2]Banpho seat-imv'!AH25</f>
        <v>0</v>
      </c>
      <c r="AS25" s="673"/>
      <c r="AT25" s="674">
        <f t="shared" si="19"/>
        <v>0</v>
      </c>
      <c r="AU25" s="672">
        <f>'[2]Banpho seat-imv'!AK25</f>
        <v>0</v>
      </c>
      <c r="AV25" s="673"/>
      <c r="AW25" s="674">
        <f t="shared" si="20"/>
        <v>0</v>
      </c>
      <c r="AX25" s="672">
        <f>'[2]Banpho seat-imv'!AN25</f>
        <v>0</v>
      </c>
      <c r="AY25" s="672"/>
      <c r="AZ25" s="773">
        <f t="shared" si="21"/>
        <v>0</v>
      </c>
      <c r="BA25" s="688">
        <f t="shared" si="22"/>
        <v>0</v>
      </c>
      <c r="BB25" s="701">
        <f t="shared" si="22"/>
        <v>0</v>
      </c>
      <c r="BC25" s="706">
        <f t="shared" si="23"/>
        <v>0</v>
      </c>
      <c r="BD25" s="711">
        <f t="shared" si="0"/>
        <v>0</v>
      </c>
      <c r="BE25" s="715">
        <f t="shared" si="1"/>
        <v>0</v>
      </c>
      <c r="BF25" s="716">
        <f t="shared" si="24"/>
        <v>0</v>
      </c>
      <c r="BG25" s="717">
        <f t="shared" si="25"/>
        <v>0</v>
      </c>
      <c r="BH25" s="672">
        <f t="shared" si="26"/>
        <v>0</v>
      </c>
      <c r="BI25" s="677">
        <f t="shared" si="27"/>
        <v>0</v>
      </c>
      <c r="BJ25" s="541"/>
      <c r="BK25" s="446"/>
      <c r="BL25" s="374">
        <f>ROUND(VLOOKUP($B25,Test!$A$140:$I$192,3),0)/1000</f>
        <v>0</v>
      </c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  <c r="CG25" s="380"/>
      <c r="CH25" s="380"/>
      <c r="CI25" s="380"/>
      <c r="CJ25" s="380"/>
      <c r="CK25" s="380"/>
      <c r="CL25" s="380"/>
      <c r="CM25" s="380"/>
      <c r="CN25" s="380"/>
      <c r="CO25" s="380"/>
      <c r="CP25" s="380"/>
      <c r="CQ25" s="380"/>
      <c r="CR25" s="380"/>
      <c r="CS25" s="380"/>
      <c r="CT25" s="380"/>
      <c r="CU25" s="380"/>
      <c r="CV25" s="380"/>
      <c r="CW25" s="380"/>
      <c r="CX25" s="380"/>
      <c r="CY25" s="380"/>
      <c r="CZ25" s="380"/>
      <c r="DA25" s="380"/>
      <c r="DB25" s="380"/>
      <c r="DC25" s="380"/>
      <c r="DD25" s="380"/>
      <c r="DE25" s="380"/>
      <c r="DF25" s="380"/>
      <c r="DG25" s="380"/>
      <c r="DH25" s="380"/>
      <c r="DI25" s="380"/>
      <c r="DJ25" s="380"/>
      <c r="DK25" s="380"/>
      <c r="DL25" s="380"/>
      <c r="DM25" s="380"/>
      <c r="DN25" s="380"/>
      <c r="DO25" s="391"/>
      <c r="DP25" s="391"/>
      <c r="DQ25" s="380"/>
      <c r="DR25" s="380"/>
      <c r="DS25" s="380"/>
      <c r="DT25" s="380"/>
    </row>
    <row r="26" spans="1:124" s="383" customFormat="1" ht="33" customHeight="1">
      <c r="A26" s="388">
        <f t="shared" si="28"/>
        <v>20</v>
      </c>
      <c r="B26" s="399">
        <v>51403</v>
      </c>
      <c r="C26" s="536" t="s">
        <v>16</v>
      </c>
      <c r="D26" s="698" t="s">
        <v>270</v>
      </c>
      <c r="E26" s="672">
        <f>'[2]Banpho seat-imv'!D26</f>
        <v>0</v>
      </c>
      <c r="F26" s="673"/>
      <c r="G26" s="674">
        <f t="shared" si="2"/>
        <v>0</v>
      </c>
      <c r="H26" s="672">
        <f>'[2]Banpho seat-imv'!G26</f>
        <v>0</v>
      </c>
      <c r="I26" s="673"/>
      <c r="J26" s="674">
        <f t="shared" si="3"/>
        <v>0</v>
      </c>
      <c r="K26" s="672">
        <f>'[2]Banpho seat-imv'!J26</f>
        <v>0</v>
      </c>
      <c r="L26" s="673"/>
      <c r="M26" s="773">
        <f t="shared" si="4"/>
        <v>0</v>
      </c>
      <c r="N26" s="688">
        <f t="shared" si="5"/>
        <v>0</v>
      </c>
      <c r="O26" s="689">
        <f t="shared" si="5"/>
        <v>0</v>
      </c>
      <c r="P26" s="690">
        <f t="shared" si="6"/>
        <v>0</v>
      </c>
      <c r="Q26" s="672">
        <f>'[2]Banpho seat-imv'!M26</f>
        <v>0</v>
      </c>
      <c r="R26" s="673"/>
      <c r="S26" s="674">
        <f t="shared" si="7"/>
        <v>0</v>
      </c>
      <c r="T26" s="672">
        <f>'[2]Banpho seat-imv'!P26</f>
        <v>0</v>
      </c>
      <c r="U26" s="673"/>
      <c r="V26" s="674">
        <f t="shared" si="8"/>
        <v>0</v>
      </c>
      <c r="W26" s="672">
        <f>'[2]Banpho seat-imv'!S26</f>
        <v>0</v>
      </c>
      <c r="X26" s="673"/>
      <c r="Y26" s="773">
        <f t="shared" si="9"/>
        <v>0</v>
      </c>
      <c r="Z26" s="688">
        <f t="shared" si="10"/>
        <v>0</v>
      </c>
      <c r="AA26" s="701">
        <f t="shared" si="10"/>
        <v>0</v>
      </c>
      <c r="AB26" s="690">
        <f t="shared" si="11"/>
        <v>0</v>
      </c>
      <c r="AC26" s="775">
        <f t="shared" si="12"/>
        <v>0</v>
      </c>
      <c r="AD26" s="776">
        <f t="shared" si="12"/>
        <v>0</v>
      </c>
      <c r="AE26" s="777">
        <f t="shared" si="13"/>
        <v>0</v>
      </c>
      <c r="AF26" s="672">
        <f>'[2]Banpho seat-imv'!Y26</f>
        <v>0</v>
      </c>
      <c r="AG26" s="673"/>
      <c r="AH26" s="674">
        <f t="shared" si="14"/>
        <v>0</v>
      </c>
      <c r="AI26" s="672">
        <f>'[2]Banpho seat-imv'!AB26</f>
        <v>0</v>
      </c>
      <c r="AJ26" s="673"/>
      <c r="AK26" s="674">
        <f t="shared" si="15"/>
        <v>0</v>
      </c>
      <c r="AL26" s="672">
        <f>'[2]Banpho seat-imv'!AE26</f>
        <v>0</v>
      </c>
      <c r="AM26" s="673"/>
      <c r="AN26" s="674">
        <f t="shared" si="16"/>
        <v>0</v>
      </c>
      <c r="AO26" s="688">
        <f t="shared" si="17"/>
        <v>0</v>
      </c>
      <c r="AP26" s="689">
        <f t="shared" si="17"/>
        <v>0</v>
      </c>
      <c r="AQ26" s="690">
        <f t="shared" si="18"/>
        <v>0</v>
      </c>
      <c r="AR26" s="672">
        <f>'[2]Banpho seat-imv'!AH26</f>
        <v>0</v>
      </c>
      <c r="AS26" s="673"/>
      <c r="AT26" s="674">
        <f t="shared" si="19"/>
        <v>0</v>
      </c>
      <c r="AU26" s="672">
        <f>'[2]Banpho seat-imv'!AK26</f>
        <v>0</v>
      </c>
      <c r="AV26" s="673"/>
      <c r="AW26" s="674">
        <f t="shared" si="20"/>
        <v>0</v>
      </c>
      <c r="AX26" s="672">
        <f>'[2]Banpho seat-imv'!AN26</f>
        <v>0</v>
      </c>
      <c r="AY26" s="672"/>
      <c r="AZ26" s="773">
        <f t="shared" si="21"/>
        <v>0</v>
      </c>
      <c r="BA26" s="688">
        <f t="shared" si="22"/>
        <v>0</v>
      </c>
      <c r="BB26" s="701">
        <f t="shared" si="22"/>
        <v>0</v>
      </c>
      <c r="BC26" s="706">
        <f t="shared" si="23"/>
        <v>0</v>
      </c>
      <c r="BD26" s="711">
        <f t="shared" si="0"/>
        <v>0</v>
      </c>
      <c r="BE26" s="715">
        <f t="shared" si="1"/>
        <v>0</v>
      </c>
      <c r="BF26" s="716">
        <f t="shared" si="24"/>
        <v>0</v>
      </c>
      <c r="BG26" s="717">
        <f t="shared" si="25"/>
        <v>0</v>
      </c>
      <c r="BH26" s="672">
        <f t="shared" si="26"/>
        <v>0</v>
      </c>
      <c r="BI26" s="677">
        <f t="shared" si="27"/>
        <v>0</v>
      </c>
      <c r="BJ26" s="541"/>
      <c r="BK26" s="446"/>
      <c r="BL26" s="374">
        <f>ROUND(VLOOKUP($B26,Test!$A$140:$I$192,3),0)/1000</f>
        <v>0</v>
      </c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  <c r="CG26" s="380"/>
      <c r="CH26" s="380"/>
      <c r="CI26" s="380"/>
      <c r="CJ26" s="380"/>
      <c r="CK26" s="380"/>
      <c r="CL26" s="380"/>
      <c r="CM26" s="380"/>
      <c r="CN26" s="380"/>
      <c r="CO26" s="380"/>
      <c r="CP26" s="380"/>
      <c r="CQ26" s="380"/>
      <c r="CR26" s="380"/>
      <c r="CS26" s="380"/>
      <c r="CT26" s="380"/>
      <c r="CU26" s="380"/>
      <c r="CV26" s="380"/>
      <c r="CW26" s="380"/>
      <c r="CX26" s="380"/>
      <c r="CY26" s="380"/>
      <c r="CZ26" s="380"/>
      <c r="DA26" s="380"/>
      <c r="DB26" s="380"/>
      <c r="DC26" s="380"/>
      <c r="DD26" s="380"/>
      <c r="DE26" s="380"/>
      <c r="DF26" s="380"/>
      <c r="DG26" s="380"/>
      <c r="DH26" s="380"/>
      <c r="DI26" s="380"/>
      <c r="DJ26" s="380"/>
      <c r="DK26" s="380"/>
      <c r="DL26" s="380"/>
      <c r="DM26" s="380"/>
      <c r="DN26" s="380"/>
      <c r="DO26" s="391"/>
      <c r="DP26" s="391"/>
      <c r="DQ26" s="380"/>
      <c r="DR26" s="380"/>
      <c r="DS26" s="380"/>
      <c r="DT26" s="380"/>
    </row>
    <row r="27" spans="1:124" s="383" customFormat="1" ht="33" customHeight="1">
      <c r="A27" s="388">
        <f t="shared" si="28"/>
        <v>21</v>
      </c>
      <c r="B27" s="399">
        <v>51404</v>
      </c>
      <c r="C27" s="536" t="s">
        <v>17</v>
      </c>
      <c r="D27" s="698" t="s">
        <v>271</v>
      </c>
      <c r="E27" s="672">
        <f>'[2]Banpho seat-imv'!D27</f>
        <v>0</v>
      </c>
      <c r="F27" s="673"/>
      <c r="G27" s="674">
        <f t="shared" si="2"/>
        <v>0</v>
      </c>
      <c r="H27" s="672">
        <f>'[2]Banpho seat-imv'!G27</f>
        <v>0</v>
      </c>
      <c r="I27" s="673"/>
      <c r="J27" s="674">
        <f t="shared" si="3"/>
        <v>0</v>
      </c>
      <c r="K27" s="672">
        <f>'[2]Banpho seat-imv'!J27</f>
        <v>0</v>
      </c>
      <c r="L27" s="673"/>
      <c r="M27" s="773">
        <f t="shared" si="4"/>
        <v>0</v>
      </c>
      <c r="N27" s="688">
        <f t="shared" si="5"/>
        <v>0</v>
      </c>
      <c r="O27" s="689">
        <f t="shared" si="5"/>
        <v>0</v>
      </c>
      <c r="P27" s="690">
        <f t="shared" si="6"/>
        <v>0</v>
      </c>
      <c r="Q27" s="672">
        <f>'[2]Banpho seat-imv'!M27</f>
        <v>0</v>
      </c>
      <c r="R27" s="673"/>
      <c r="S27" s="674">
        <f t="shared" si="7"/>
        <v>0</v>
      </c>
      <c r="T27" s="672">
        <f>'[2]Banpho seat-imv'!P27</f>
        <v>0</v>
      </c>
      <c r="U27" s="673"/>
      <c r="V27" s="674">
        <f t="shared" si="8"/>
        <v>0</v>
      </c>
      <c r="W27" s="672">
        <f>'[2]Banpho seat-imv'!S27</f>
        <v>0</v>
      </c>
      <c r="X27" s="673"/>
      <c r="Y27" s="773">
        <f t="shared" si="9"/>
        <v>0</v>
      </c>
      <c r="Z27" s="688">
        <f t="shared" si="10"/>
        <v>0</v>
      </c>
      <c r="AA27" s="701">
        <f t="shared" si="10"/>
        <v>0</v>
      </c>
      <c r="AB27" s="690">
        <f t="shared" si="11"/>
        <v>0</v>
      </c>
      <c r="AC27" s="775">
        <f t="shared" si="12"/>
        <v>0</v>
      </c>
      <c r="AD27" s="776">
        <f t="shared" si="12"/>
        <v>0</v>
      </c>
      <c r="AE27" s="777">
        <f t="shared" si="13"/>
        <v>0</v>
      </c>
      <c r="AF27" s="672">
        <f>'[2]Banpho seat-imv'!Y27</f>
        <v>0</v>
      </c>
      <c r="AG27" s="673"/>
      <c r="AH27" s="674">
        <f t="shared" si="14"/>
        <v>0</v>
      </c>
      <c r="AI27" s="672">
        <f>'[2]Banpho seat-imv'!AB27</f>
        <v>0</v>
      </c>
      <c r="AJ27" s="673"/>
      <c r="AK27" s="674">
        <f t="shared" si="15"/>
        <v>0</v>
      </c>
      <c r="AL27" s="672">
        <f>'[2]Banpho seat-imv'!AE27</f>
        <v>0</v>
      </c>
      <c r="AM27" s="673"/>
      <c r="AN27" s="674">
        <f t="shared" si="16"/>
        <v>0</v>
      </c>
      <c r="AO27" s="688">
        <f t="shared" si="17"/>
        <v>0</v>
      </c>
      <c r="AP27" s="689">
        <f t="shared" si="17"/>
        <v>0</v>
      </c>
      <c r="AQ27" s="690">
        <f t="shared" si="18"/>
        <v>0</v>
      </c>
      <c r="AR27" s="672">
        <f>'[2]Banpho seat-imv'!AH27</f>
        <v>0</v>
      </c>
      <c r="AS27" s="673"/>
      <c r="AT27" s="674">
        <f t="shared" si="19"/>
        <v>0</v>
      </c>
      <c r="AU27" s="672">
        <f>'[2]Banpho seat-imv'!AK27</f>
        <v>0</v>
      </c>
      <c r="AV27" s="673"/>
      <c r="AW27" s="674">
        <f t="shared" si="20"/>
        <v>0</v>
      </c>
      <c r="AX27" s="672">
        <f>'[2]Banpho seat-imv'!AN27</f>
        <v>0</v>
      </c>
      <c r="AY27" s="672"/>
      <c r="AZ27" s="773">
        <f t="shared" si="21"/>
        <v>0</v>
      </c>
      <c r="BA27" s="688">
        <f t="shared" si="22"/>
        <v>0</v>
      </c>
      <c r="BB27" s="701">
        <f t="shared" si="22"/>
        <v>0</v>
      </c>
      <c r="BC27" s="706">
        <f t="shared" si="23"/>
        <v>0</v>
      </c>
      <c r="BD27" s="711">
        <f t="shared" si="0"/>
        <v>0</v>
      </c>
      <c r="BE27" s="715">
        <f t="shared" si="1"/>
        <v>0</v>
      </c>
      <c r="BF27" s="716">
        <f t="shared" si="24"/>
        <v>0</v>
      </c>
      <c r="BG27" s="717">
        <f t="shared" si="25"/>
        <v>0</v>
      </c>
      <c r="BH27" s="672">
        <f t="shared" si="26"/>
        <v>0</v>
      </c>
      <c r="BI27" s="677">
        <f t="shared" si="27"/>
        <v>0</v>
      </c>
      <c r="BJ27" s="541"/>
      <c r="BK27" s="446"/>
      <c r="BL27" s="374">
        <f>ROUND(VLOOKUP($B27,Test!$A$140:$I$192,3),0)/1000</f>
        <v>0</v>
      </c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  <c r="CG27" s="380"/>
      <c r="CH27" s="380"/>
      <c r="CI27" s="380"/>
      <c r="CJ27" s="380"/>
      <c r="CK27" s="380"/>
      <c r="CL27" s="380"/>
      <c r="CM27" s="380"/>
      <c r="CN27" s="380"/>
      <c r="CO27" s="380"/>
      <c r="CP27" s="380"/>
      <c r="CQ27" s="380"/>
      <c r="CR27" s="380"/>
      <c r="CS27" s="380"/>
      <c r="CT27" s="380"/>
      <c r="CU27" s="380"/>
      <c r="CV27" s="380"/>
      <c r="CW27" s="380"/>
      <c r="CX27" s="380"/>
      <c r="CY27" s="380"/>
      <c r="CZ27" s="380"/>
      <c r="DA27" s="380"/>
      <c r="DB27" s="380"/>
      <c r="DC27" s="380"/>
      <c r="DD27" s="380"/>
      <c r="DE27" s="380"/>
      <c r="DF27" s="380"/>
      <c r="DG27" s="380"/>
      <c r="DH27" s="380"/>
      <c r="DI27" s="380"/>
      <c r="DJ27" s="380"/>
      <c r="DK27" s="380"/>
      <c r="DL27" s="380"/>
      <c r="DM27" s="380"/>
      <c r="DN27" s="380"/>
      <c r="DO27" s="391"/>
      <c r="DP27" s="391"/>
      <c r="DQ27" s="380"/>
      <c r="DR27" s="380"/>
      <c r="DS27" s="380"/>
      <c r="DT27" s="380"/>
    </row>
    <row r="28" spans="1:124" s="383" customFormat="1" ht="33" customHeight="1">
      <c r="A28" s="388">
        <f t="shared" si="28"/>
        <v>22</v>
      </c>
      <c r="B28" s="399">
        <v>51405</v>
      </c>
      <c r="C28" s="536" t="s">
        <v>18</v>
      </c>
      <c r="D28" s="698" t="s">
        <v>272</v>
      </c>
      <c r="E28" s="672">
        <f>'[2]Banpho seat-imv'!D28</f>
        <v>75000</v>
      </c>
      <c r="F28" s="673">
        <v>50000</v>
      </c>
      <c r="G28" s="674">
        <f t="shared" si="2"/>
        <v>25000</v>
      </c>
      <c r="H28" s="672">
        <f>'[2]Banpho seat-imv'!G28</f>
        <v>75000</v>
      </c>
      <c r="I28" s="673">
        <v>75000</v>
      </c>
      <c r="J28" s="674">
        <f t="shared" si="3"/>
        <v>0</v>
      </c>
      <c r="K28" s="672">
        <f>'[2]Banpho seat-imv'!J28</f>
        <v>75000</v>
      </c>
      <c r="L28" s="673">
        <v>75000</v>
      </c>
      <c r="M28" s="773">
        <f t="shared" si="4"/>
        <v>0</v>
      </c>
      <c r="N28" s="688">
        <f t="shared" si="5"/>
        <v>225000</v>
      </c>
      <c r="O28" s="689">
        <f t="shared" si="5"/>
        <v>200000</v>
      </c>
      <c r="P28" s="690">
        <f t="shared" si="6"/>
        <v>25000</v>
      </c>
      <c r="Q28" s="672">
        <f>'[2]Banpho seat-imv'!M28</f>
        <v>75000</v>
      </c>
      <c r="R28" s="673">
        <v>75000</v>
      </c>
      <c r="S28" s="674">
        <f t="shared" si="7"/>
        <v>0</v>
      </c>
      <c r="T28" s="672">
        <f>'[2]Banpho seat-imv'!P28</f>
        <v>75000</v>
      </c>
      <c r="U28" s="673"/>
      <c r="V28" s="674">
        <f t="shared" si="8"/>
        <v>75000</v>
      </c>
      <c r="W28" s="672">
        <f>'[2]Banpho seat-imv'!S28</f>
        <v>75000</v>
      </c>
      <c r="X28" s="673"/>
      <c r="Y28" s="773">
        <f t="shared" si="9"/>
        <v>75000</v>
      </c>
      <c r="Z28" s="688">
        <f t="shared" si="10"/>
        <v>225000</v>
      </c>
      <c r="AA28" s="701">
        <f t="shared" si="10"/>
        <v>75000</v>
      </c>
      <c r="AB28" s="690">
        <f t="shared" si="11"/>
        <v>150000</v>
      </c>
      <c r="AC28" s="775">
        <f t="shared" si="12"/>
        <v>450000</v>
      </c>
      <c r="AD28" s="776">
        <f t="shared" si="12"/>
        <v>275000</v>
      </c>
      <c r="AE28" s="777">
        <f t="shared" si="13"/>
        <v>175000</v>
      </c>
      <c r="AF28" s="672">
        <f>'[2]Banpho seat-imv'!Y28</f>
        <v>75000</v>
      </c>
      <c r="AG28" s="673"/>
      <c r="AH28" s="674">
        <f t="shared" si="14"/>
        <v>75000</v>
      </c>
      <c r="AI28" s="672">
        <f>'[2]Banpho seat-imv'!AB28</f>
        <v>75000</v>
      </c>
      <c r="AJ28" s="673"/>
      <c r="AK28" s="674">
        <f t="shared" si="15"/>
        <v>75000</v>
      </c>
      <c r="AL28" s="672">
        <f>'[2]Banpho seat-imv'!AE28</f>
        <v>75000</v>
      </c>
      <c r="AM28" s="673"/>
      <c r="AN28" s="674">
        <f t="shared" si="16"/>
        <v>75000</v>
      </c>
      <c r="AO28" s="688">
        <f t="shared" si="17"/>
        <v>225000</v>
      </c>
      <c r="AP28" s="689">
        <f t="shared" si="17"/>
        <v>0</v>
      </c>
      <c r="AQ28" s="690">
        <f t="shared" si="18"/>
        <v>225000</v>
      </c>
      <c r="AR28" s="672">
        <f>'[2]Banpho seat-imv'!AH28</f>
        <v>75000</v>
      </c>
      <c r="AS28" s="673"/>
      <c r="AT28" s="674">
        <f t="shared" si="19"/>
        <v>75000</v>
      </c>
      <c r="AU28" s="672">
        <f>'[2]Banpho seat-imv'!AK28</f>
        <v>75000</v>
      </c>
      <c r="AV28" s="673"/>
      <c r="AW28" s="674">
        <f t="shared" si="20"/>
        <v>75000</v>
      </c>
      <c r="AX28" s="672">
        <f>'[2]Banpho seat-imv'!AN28</f>
        <v>75000</v>
      </c>
      <c r="AY28" s="672"/>
      <c r="AZ28" s="773">
        <f t="shared" si="21"/>
        <v>75000</v>
      </c>
      <c r="BA28" s="688">
        <f t="shared" si="22"/>
        <v>225000</v>
      </c>
      <c r="BB28" s="701">
        <f t="shared" si="22"/>
        <v>0</v>
      </c>
      <c r="BC28" s="706">
        <f t="shared" si="23"/>
        <v>225000</v>
      </c>
      <c r="BD28" s="711">
        <f t="shared" si="0"/>
        <v>450000</v>
      </c>
      <c r="BE28" s="715">
        <f t="shared" si="1"/>
        <v>0</v>
      </c>
      <c r="BF28" s="716">
        <f t="shared" si="24"/>
        <v>450000</v>
      </c>
      <c r="BG28" s="717">
        <f t="shared" si="25"/>
        <v>900000</v>
      </c>
      <c r="BH28" s="672">
        <f t="shared" si="26"/>
        <v>275000</v>
      </c>
      <c r="BI28" s="677">
        <f t="shared" si="27"/>
        <v>625000</v>
      </c>
      <c r="BJ28" s="541"/>
      <c r="BK28" s="446"/>
      <c r="BL28" s="374">
        <f>ROUND(VLOOKUP($B28,Test!$A$140:$I$192,3),0)/1000</f>
        <v>50</v>
      </c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0"/>
      <c r="CJ28" s="380"/>
      <c r="CK28" s="380"/>
      <c r="CL28" s="380"/>
      <c r="CM28" s="380"/>
      <c r="CN28" s="380"/>
      <c r="CO28" s="380"/>
      <c r="CP28" s="380"/>
      <c r="CQ28" s="380"/>
      <c r="CR28" s="380"/>
      <c r="CS28" s="380"/>
      <c r="CT28" s="380"/>
      <c r="CU28" s="380"/>
      <c r="CV28" s="380"/>
      <c r="CW28" s="380"/>
      <c r="CX28" s="380"/>
      <c r="CY28" s="380"/>
      <c r="CZ28" s="380"/>
      <c r="DA28" s="380"/>
      <c r="DB28" s="380"/>
      <c r="DC28" s="380"/>
      <c r="DD28" s="380"/>
      <c r="DE28" s="380"/>
      <c r="DF28" s="380"/>
      <c r="DG28" s="380"/>
      <c r="DH28" s="380"/>
      <c r="DI28" s="380"/>
      <c r="DJ28" s="380"/>
      <c r="DK28" s="380"/>
      <c r="DL28" s="380"/>
      <c r="DM28" s="380"/>
      <c r="DN28" s="380"/>
      <c r="DO28" s="391"/>
      <c r="DP28" s="391"/>
      <c r="DQ28" s="380"/>
      <c r="DR28" s="380"/>
      <c r="DS28" s="380"/>
      <c r="DT28" s="380"/>
    </row>
    <row r="29" spans="1:124" s="383" customFormat="1" ht="33" customHeight="1">
      <c r="A29" s="388">
        <f t="shared" si="28"/>
        <v>23</v>
      </c>
      <c r="B29" s="399">
        <v>51406</v>
      </c>
      <c r="C29" s="536" t="s">
        <v>19</v>
      </c>
      <c r="D29" s="698" t="s">
        <v>273</v>
      </c>
      <c r="E29" s="672">
        <f>'[2]Banpho seat-imv'!D29</f>
        <v>0</v>
      </c>
      <c r="F29" s="673"/>
      <c r="G29" s="674">
        <f t="shared" si="2"/>
        <v>0</v>
      </c>
      <c r="H29" s="672">
        <f>'[2]Banpho seat-imv'!G29</f>
        <v>0</v>
      </c>
      <c r="I29" s="673"/>
      <c r="J29" s="674">
        <f t="shared" si="3"/>
        <v>0</v>
      </c>
      <c r="K29" s="672">
        <f>'[2]Banpho seat-imv'!J29</f>
        <v>0</v>
      </c>
      <c r="L29" s="673"/>
      <c r="M29" s="773">
        <f t="shared" si="4"/>
        <v>0</v>
      </c>
      <c r="N29" s="688">
        <f t="shared" si="5"/>
        <v>0</v>
      </c>
      <c r="O29" s="689">
        <f t="shared" si="5"/>
        <v>0</v>
      </c>
      <c r="P29" s="690">
        <f t="shared" si="6"/>
        <v>0</v>
      </c>
      <c r="Q29" s="672">
        <f>'[2]Banpho seat-imv'!M29</f>
        <v>0</v>
      </c>
      <c r="R29" s="673"/>
      <c r="S29" s="674">
        <f t="shared" si="7"/>
        <v>0</v>
      </c>
      <c r="T29" s="672">
        <f>'[2]Banpho seat-imv'!P29</f>
        <v>0</v>
      </c>
      <c r="U29" s="673"/>
      <c r="V29" s="674">
        <f t="shared" si="8"/>
        <v>0</v>
      </c>
      <c r="W29" s="672">
        <f>'[2]Banpho seat-imv'!S29</f>
        <v>0</v>
      </c>
      <c r="X29" s="673"/>
      <c r="Y29" s="773">
        <f t="shared" si="9"/>
        <v>0</v>
      </c>
      <c r="Z29" s="688">
        <f t="shared" si="10"/>
        <v>0</v>
      </c>
      <c r="AA29" s="701">
        <f t="shared" si="10"/>
        <v>0</v>
      </c>
      <c r="AB29" s="690">
        <f t="shared" si="11"/>
        <v>0</v>
      </c>
      <c r="AC29" s="775">
        <f t="shared" si="12"/>
        <v>0</v>
      </c>
      <c r="AD29" s="776">
        <f t="shared" si="12"/>
        <v>0</v>
      </c>
      <c r="AE29" s="777">
        <f t="shared" si="13"/>
        <v>0</v>
      </c>
      <c r="AF29" s="672">
        <f>'[2]Banpho seat-imv'!Y29</f>
        <v>0</v>
      </c>
      <c r="AG29" s="673"/>
      <c r="AH29" s="674">
        <f t="shared" si="14"/>
        <v>0</v>
      </c>
      <c r="AI29" s="672">
        <f>'[2]Banpho seat-imv'!AB29</f>
        <v>0</v>
      </c>
      <c r="AJ29" s="673"/>
      <c r="AK29" s="674">
        <f t="shared" si="15"/>
        <v>0</v>
      </c>
      <c r="AL29" s="672">
        <f>'[2]Banpho seat-imv'!AE29</f>
        <v>0</v>
      </c>
      <c r="AM29" s="673"/>
      <c r="AN29" s="674">
        <f t="shared" si="16"/>
        <v>0</v>
      </c>
      <c r="AO29" s="688">
        <f t="shared" si="17"/>
        <v>0</v>
      </c>
      <c r="AP29" s="689">
        <f t="shared" si="17"/>
        <v>0</v>
      </c>
      <c r="AQ29" s="690">
        <f t="shared" si="18"/>
        <v>0</v>
      </c>
      <c r="AR29" s="672">
        <f>'[2]Banpho seat-imv'!AH29</f>
        <v>0</v>
      </c>
      <c r="AS29" s="673"/>
      <c r="AT29" s="674">
        <f t="shared" si="19"/>
        <v>0</v>
      </c>
      <c r="AU29" s="672">
        <f>'[2]Banpho seat-imv'!AK29</f>
        <v>0</v>
      </c>
      <c r="AV29" s="673"/>
      <c r="AW29" s="674">
        <f t="shared" si="20"/>
        <v>0</v>
      </c>
      <c r="AX29" s="672">
        <f>'[2]Banpho seat-imv'!AN29</f>
        <v>0</v>
      </c>
      <c r="AY29" s="672"/>
      <c r="AZ29" s="773">
        <f t="shared" si="21"/>
        <v>0</v>
      </c>
      <c r="BA29" s="688">
        <f t="shared" si="22"/>
        <v>0</v>
      </c>
      <c r="BB29" s="701">
        <f t="shared" si="22"/>
        <v>0</v>
      </c>
      <c r="BC29" s="706">
        <f t="shared" si="23"/>
        <v>0</v>
      </c>
      <c r="BD29" s="711">
        <f t="shared" si="0"/>
        <v>0</v>
      </c>
      <c r="BE29" s="715">
        <f t="shared" si="1"/>
        <v>0</v>
      </c>
      <c r="BF29" s="716">
        <f t="shared" si="24"/>
        <v>0</v>
      </c>
      <c r="BG29" s="717">
        <f t="shared" si="25"/>
        <v>0</v>
      </c>
      <c r="BH29" s="672">
        <f t="shared" si="26"/>
        <v>0</v>
      </c>
      <c r="BI29" s="677">
        <f t="shared" si="27"/>
        <v>0</v>
      </c>
      <c r="BJ29" s="541"/>
      <c r="BK29" s="446"/>
      <c r="BL29" s="374">
        <f>ROUND(VLOOKUP($B29,Test!$A$140:$I$192,3),0)/1000</f>
        <v>0</v>
      </c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  <c r="CG29" s="380"/>
      <c r="CH29" s="380"/>
      <c r="CI29" s="380"/>
      <c r="CJ29" s="380"/>
      <c r="CK29" s="380"/>
      <c r="CL29" s="380"/>
      <c r="CM29" s="380"/>
      <c r="CN29" s="380"/>
      <c r="CO29" s="380"/>
      <c r="CP29" s="380"/>
      <c r="CQ29" s="380"/>
      <c r="CR29" s="380"/>
      <c r="CS29" s="380"/>
      <c r="CT29" s="380"/>
      <c r="CU29" s="380"/>
      <c r="CV29" s="380"/>
      <c r="CW29" s="380"/>
      <c r="CX29" s="380"/>
      <c r="CY29" s="380"/>
      <c r="CZ29" s="380"/>
      <c r="DA29" s="380"/>
      <c r="DB29" s="380"/>
      <c r="DC29" s="380"/>
      <c r="DD29" s="380"/>
      <c r="DE29" s="380"/>
      <c r="DF29" s="380"/>
      <c r="DG29" s="380"/>
      <c r="DH29" s="380"/>
      <c r="DI29" s="380"/>
      <c r="DJ29" s="380"/>
      <c r="DK29" s="380"/>
      <c r="DL29" s="380"/>
      <c r="DM29" s="380"/>
      <c r="DN29" s="380"/>
      <c r="DO29" s="391"/>
      <c r="DP29" s="391"/>
      <c r="DQ29" s="380"/>
      <c r="DR29" s="380"/>
      <c r="DS29" s="380"/>
      <c r="DT29" s="380"/>
    </row>
    <row r="30" spans="1:124" s="383" customFormat="1" ht="33" customHeight="1">
      <c r="A30" s="388">
        <f t="shared" si="28"/>
        <v>24</v>
      </c>
      <c r="B30" s="399">
        <v>51407</v>
      </c>
      <c r="C30" s="536" t="s">
        <v>20</v>
      </c>
      <c r="D30" s="698" t="s">
        <v>274</v>
      </c>
      <c r="E30" s="672">
        <f>'[2]Banpho seat-imv'!D30</f>
        <v>0</v>
      </c>
      <c r="F30" s="673"/>
      <c r="G30" s="674">
        <f t="shared" si="2"/>
        <v>0</v>
      </c>
      <c r="H30" s="672">
        <f>'[2]Banpho seat-imv'!G30</f>
        <v>0</v>
      </c>
      <c r="I30" s="673"/>
      <c r="J30" s="674">
        <f t="shared" si="3"/>
        <v>0</v>
      </c>
      <c r="K30" s="672">
        <f>'[2]Banpho seat-imv'!J30</f>
        <v>0</v>
      </c>
      <c r="L30" s="673"/>
      <c r="M30" s="773">
        <f t="shared" si="4"/>
        <v>0</v>
      </c>
      <c r="N30" s="688">
        <f t="shared" si="5"/>
        <v>0</v>
      </c>
      <c r="O30" s="689">
        <f t="shared" si="5"/>
        <v>0</v>
      </c>
      <c r="P30" s="690">
        <f t="shared" si="6"/>
        <v>0</v>
      </c>
      <c r="Q30" s="672">
        <f>'[2]Banpho seat-imv'!M30</f>
        <v>0</v>
      </c>
      <c r="R30" s="673"/>
      <c r="S30" s="674">
        <f t="shared" si="7"/>
        <v>0</v>
      </c>
      <c r="T30" s="672">
        <f>'[2]Banpho seat-imv'!P30</f>
        <v>0</v>
      </c>
      <c r="U30" s="673"/>
      <c r="V30" s="674">
        <f t="shared" si="8"/>
        <v>0</v>
      </c>
      <c r="W30" s="672">
        <f>'[2]Banpho seat-imv'!S30</f>
        <v>0</v>
      </c>
      <c r="X30" s="673"/>
      <c r="Y30" s="773">
        <f t="shared" si="9"/>
        <v>0</v>
      </c>
      <c r="Z30" s="688">
        <f t="shared" si="10"/>
        <v>0</v>
      </c>
      <c r="AA30" s="701">
        <f t="shared" si="10"/>
        <v>0</v>
      </c>
      <c r="AB30" s="690">
        <f t="shared" si="11"/>
        <v>0</v>
      </c>
      <c r="AC30" s="775">
        <f t="shared" si="12"/>
        <v>0</v>
      </c>
      <c r="AD30" s="776">
        <f t="shared" si="12"/>
        <v>0</v>
      </c>
      <c r="AE30" s="777">
        <f t="shared" si="13"/>
        <v>0</v>
      </c>
      <c r="AF30" s="672">
        <f>'[2]Banpho seat-imv'!Y30</f>
        <v>0</v>
      </c>
      <c r="AG30" s="673"/>
      <c r="AH30" s="674">
        <f t="shared" si="14"/>
        <v>0</v>
      </c>
      <c r="AI30" s="672">
        <f>'[2]Banpho seat-imv'!AB30</f>
        <v>0</v>
      </c>
      <c r="AJ30" s="673"/>
      <c r="AK30" s="674">
        <f t="shared" si="15"/>
        <v>0</v>
      </c>
      <c r="AL30" s="672">
        <f>'[2]Banpho seat-imv'!AE30</f>
        <v>0</v>
      </c>
      <c r="AM30" s="673"/>
      <c r="AN30" s="674">
        <f t="shared" si="16"/>
        <v>0</v>
      </c>
      <c r="AO30" s="688">
        <f t="shared" si="17"/>
        <v>0</v>
      </c>
      <c r="AP30" s="689">
        <f t="shared" si="17"/>
        <v>0</v>
      </c>
      <c r="AQ30" s="690">
        <f t="shared" si="18"/>
        <v>0</v>
      </c>
      <c r="AR30" s="672">
        <f>'[2]Banpho seat-imv'!AH30</f>
        <v>0</v>
      </c>
      <c r="AS30" s="673"/>
      <c r="AT30" s="674">
        <f t="shared" si="19"/>
        <v>0</v>
      </c>
      <c r="AU30" s="672">
        <f>'[2]Banpho seat-imv'!AK30</f>
        <v>0</v>
      </c>
      <c r="AV30" s="673"/>
      <c r="AW30" s="674">
        <f t="shared" si="20"/>
        <v>0</v>
      </c>
      <c r="AX30" s="672">
        <f>'[2]Banpho seat-imv'!AN30</f>
        <v>0</v>
      </c>
      <c r="AY30" s="672"/>
      <c r="AZ30" s="773">
        <f t="shared" si="21"/>
        <v>0</v>
      </c>
      <c r="BA30" s="688">
        <f t="shared" si="22"/>
        <v>0</v>
      </c>
      <c r="BB30" s="701">
        <f t="shared" si="22"/>
        <v>0</v>
      </c>
      <c r="BC30" s="706">
        <f t="shared" si="23"/>
        <v>0</v>
      </c>
      <c r="BD30" s="711">
        <f t="shared" si="0"/>
        <v>0</v>
      </c>
      <c r="BE30" s="715">
        <f t="shared" si="1"/>
        <v>0</v>
      </c>
      <c r="BF30" s="716">
        <f t="shared" si="24"/>
        <v>0</v>
      </c>
      <c r="BG30" s="717">
        <f t="shared" si="25"/>
        <v>0</v>
      </c>
      <c r="BH30" s="672">
        <f t="shared" si="26"/>
        <v>0</v>
      </c>
      <c r="BI30" s="677">
        <f t="shared" si="27"/>
        <v>0</v>
      </c>
      <c r="BJ30" s="541"/>
      <c r="BK30" s="446"/>
      <c r="BL30" s="374">
        <f>ROUND(VLOOKUP($B30,Test!$A$140:$I$192,3),0)/1000</f>
        <v>0</v>
      </c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  <c r="CG30" s="380"/>
      <c r="CH30" s="380"/>
      <c r="CI30" s="380"/>
      <c r="CJ30" s="380"/>
      <c r="CK30" s="380"/>
      <c r="CL30" s="380"/>
      <c r="CM30" s="380"/>
      <c r="CN30" s="380"/>
      <c r="CO30" s="380"/>
      <c r="CP30" s="380"/>
      <c r="CQ30" s="380"/>
      <c r="CR30" s="380"/>
      <c r="CS30" s="380"/>
      <c r="CT30" s="380"/>
      <c r="CU30" s="380"/>
      <c r="CV30" s="380"/>
      <c r="CW30" s="380"/>
      <c r="CX30" s="380"/>
      <c r="CY30" s="380"/>
      <c r="CZ30" s="380"/>
      <c r="DA30" s="380"/>
      <c r="DB30" s="380"/>
      <c r="DC30" s="380"/>
      <c r="DD30" s="380"/>
      <c r="DE30" s="380"/>
      <c r="DF30" s="380"/>
      <c r="DG30" s="380"/>
      <c r="DH30" s="380"/>
      <c r="DI30" s="380"/>
      <c r="DJ30" s="380"/>
      <c r="DK30" s="380"/>
      <c r="DL30" s="380"/>
      <c r="DM30" s="380"/>
      <c r="DN30" s="380"/>
      <c r="DO30" s="391"/>
      <c r="DP30" s="391"/>
      <c r="DQ30" s="380"/>
      <c r="DR30" s="380"/>
      <c r="DS30" s="380"/>
      <c r="DT30" s="380"/>
    </row>
    <row r="31" spans="1:124" s="383" customFormat="1" ht="33" customHeight="1">
      <c r="A31" s="388">
        <f t="shared" si="28"/>
        <v>25</v>
      </c>
      <c r="B31" s="614">
        <v>51408</v>
      </c>
      <c r="C31" s="615" t="s">
        <v>21</v>
      </c>
      <c r="D31" s="698" t="s">
        <v>275</v>
      </c>
      <c r="E31" s="780">
        <f>'[2]Banpho seat-imv'!D54</f>
        <v>405234.39024390245</v>
      </c>
      <c r="F31" s="673">
        <v>386314</v>
      </c>
      <c r="G31" s="674">
        <f t="shared" si="2"/>
        <v>18920.390243902453</v>
      </c>
      <c r="H31" s="672">
        <f>'[2]Banpho seat-imv'!G54</f>
        <v>388614.48075748322</v>
      </c>
      <c r="I31" s="673">
        <v>491206</v>
      </c>
      <c r="J31" s="674">
        <f t="shared" si="3"/>
        <v>-102591.51924251678</v>
      </c>
      <c r="K31" s="672">
        <f>'[2]Banpho seat-imv'!J54</f>
        <v>419705.09850249585</v>
      </c>
      <c r="L31" s="673">
        <v>488788</v>
      </c>
      <c r="M31" s="773">
        <f t="shared" si="4"/>
        <v>-69082.90149750415</v>
      </c>
      <c r="N31" s="688">
        <f t="shared" si="5"/>
        <v>1213553.9695038814</v>
      </c>
      <c r="O31" s="689">
        <f t="shared" si="5"/>
        <v>1366308</v>
      </c>
      <c r="P31" s="690">
        <f t="shared" si="6"/>
        <v>-152754.03049611859</v>
      </c>
      <c r="Q31" s="672">
        <f>'[2]Banpho seat-imv'!M54</f>
        <v>346531.51922186196</v>
      </c>
      <c r="R31" s="673">
        <v>150050</v>
      </c>
      <c r="S31" s="674">
        <f t="shared" si="7"/>
        <v>196481.51922186196</v>
      </c>
      <c r="T31" s="672">
        <f>'[2]Banpho seat-imv'!P54</f>
        <v>434096.73942701222</v>
      </c>
      <c r="U31" s="673"/>
      <c r="V31" s="674">
        <f t="shared" si="8"/>
        <v>434096.73942701222</v>
      </c>
      <c r="W31" s="672">
        <f>'[2]Banpho seat-imv'!S54</f>
        <v>471829.36210131331</v>
      </c>
      <c r="X31" s="673"/>
      <c r="Y31" s="773">
        <f t="shared" si="9"/>
        <v>471829.36210131331</v>
      </c>
      <c r="Z31" s="688">
        <f t="shared" si="10"/>
        <v>1252457.6207501874</v>
      </c>
      <c r="AA31" s="701">
        <f t="shared" si="10"/>
        <v>150050</v>
      </c>
      <c r="AB31" s="690">
        <f t="shared" si="11"/>
        <v>1102407.6207501874</v>
      </c>
      <c r="AC31" s="775">
        <f t="shared" si="12"/>
        <v>2466011.5902540688</v>
      </c>
      <c r="AD31" s="776">
        <f t="shared" si="12"/>
        <v>1516358</v>
      </c>
      <c r="AE31" s="777">
        <f t="shared" si="13"/>
        <v>949653.59025406884</v>
      </c>
      <c r="AF31" s="672">
        <f>'[2]Banpho seat-imv'!Y54</f>
        <v>368990.84056113847</v>
      </c>
      <c r="AG31" s="673"/>
      <c r="AH31" s="674">
        <f t="shared" si="14"/>
        <v>368990.84056113847</v>
      </c>
      <c r="AI31" s="672">
        <f>'[2]Banpho seat-imv'!AB54</f>
        <v>368710.57883931021</v>
      </c>
      <c r="AJ31" s="673"/>
      <c r="AK31" s="674">
        <f t="shared" si="15"/>
        <v>368710.57883931021</v>
      </c>
      <c r="AL31" s="672">
        <f>'[2]Banpho seat-imv'!AE54</f>
        <v>385664.60134759231</v>
      </c>
      <c r="AM31" s="673"/>
      <c r="AN31" s="674">
        <f t="shared" si="16"/>
        <v>385664.60134759231</v>
      </c>
      <c r="AO31" s="688">
        <f t="shared" si="17"/>
        <v>1123366.0207480411</v>
      </c>
      <c r="AP31" s="689">
        <f t="shared" si="17"/>
        <v>0</v>
      </c>
      <c r="AQ31" s="690">
        <f t="shared" si="18"/>
        <v>1123366.0207480411</v>
      </c>
      <c r="AR31" s="672">
        <f>'[2]Banpho seat-imv'!AH54</f>
        <v>355485.35406509426</v>
      </c>
      <c r="AS31" s="673"/>
      <c r="AT31" s="674">
        <f t="shared" si="19"/>
        <v>355485.35406509426</v>
      </c>
      <c r="AU31" s="672">
        <f>'[2]Banpho seat-imv'!AK54</f>
        <v>399966.36710369488</v>
      </c>
      <c r="AV31" s="673"/>
      <c r="AW31" s="674">
        <f t="shared" si="20"/>
        <v>399966.36710369488</v>
      </c>
      <c r="AX31" s="672">
        <f>'[2]Banpho seat-imv'!AN54</f>
        <v>335485.15467187122</v>
      </c>
      <c r="AY31" s="672"/>
      <c r="AZ31" s="773">
        <f t="shared" si="21"/>
        <v>335485.15467187122</v>
      </c>
      <c r="BA31" s="688">
        <f t="shared" si="22"/>
        <v>1090936.8758406602</v>
      </c>
      <c r="BB31" s="701">
        <f t="shared" si="22"/>
        <v>0</v>
      </c>
      <c r="BC31" s="706">
        <f t="shared" si="23"/>
        <v>1090936.8758406602</v>
      </c>
      <c r="BD31" s="711">
        <f t="shared" si="0"/>
        <v>2214302.8965887013</v>
      </c>
      <c r="BE31" s="715">
        <f t="shared" si="1"/>
        <v>0</v>
      </c>
      <c r="BF31" s="716">
        <f t="shared" si="24"/>
        <v>2214302.8965887013</v>
      </c>
      <c r="BG31" s="717">
        <f t="shared" si="25"/>
        <v>4680314.4868427701</v>
      </c>
      <c r="BH31" s="672">
        <f t="shared" si="26"/>
        <v>1516358</v>
      </c>
      <c r="BI31" s="677">
        <f t="shared" si="27"/>
        <v>3163956.4868427701</v>
      </c>
      <c r="BJ31" s="541"/>
      <c r="BK31" s="446"/>
      <c r="BL31" s="374">
        <f>ROUND(VLOOKUP($B31,Test!$A$140:$I$192,3),0)/1000</f>
        <v>527.48400000000004</v>
      </c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  <c r="CG31" s="380"/>
      <c r="CH31" s="380"/>
      <c r="CI31" s="380"/>
      <c r="CJ31" s="380"/>
      <c r="CK31" s="380"/>
      <c r="CL31" s="380"/>
      <c r="CM31" s="380"/>
      <c r="CN31" s="380"/>
      <c r="CO31" s="380"/>
      <c r="CP31" s="380"/>
      <c r="CQ31" s="380"/>
      <c r="CR31" s="380"/>
      <c r="CS31" s="380"/>
      <c r="CT31" s="380"/>
      <c r="CU31" s="380"/>
      <c r="CV31" s="380"/>
      <c r="CW31" s="380"/>
      <c r="CX31" s="380"/>
      <c r="CY31" s="380"/>
      <c r="CZ31" s="380"/>
      <c r="DA31" s="380"/>
      <c r="DB31" s="380"/>
      <c r="DC31" s="380"/>
      <c r="DD31" s="380"/>
      <c r="DE31" s="380"/>
      <c r="DF31" s="380"/>
      <c r="DG31" s="380"/>
      <c r="DH31" s="380"/>
      <c r="DI31" s="380"/>
      <c r="DJ31" s="380"/>
      <c r="DK31" s="380"/>
      <c r="DL31" s="380"/>
      <c r="DM31" s="380"/>
      <c r="DN31" s="380"/>
      <c r="DO31" s="391"/>
      <c r="DP31" s="391"/>
      <c r="DQ31" s="380"/>
      <c r="DR31" s="380"/>
      <c r="DS31" s="380"/>
      <c r="DT31" s="380"/>
    </row>
    <row r="32" spans="1:124" s="383" customFormat="1" ht="33" customHeight="1">
      <c r="A32" s="388">
        <f t="shared" si="28"/>
        <v>26</v>
      </c>
      <c r="B32" s="399">
        <v>51409</v>
      </c>
      <c r="C32" s="536" t="s">
        <v>22</v>
      </c>
      <c r="D32" s="698" t="s">
        <v>276</v>
      </c>
      <c r="E32" s="672">
        <f>'[2]Banpho seat-imv'!D32</f>
        <v>471446.51399999997</v>
      </c>
      <c r="F32" s="673">
        <v>380095.08</v>
      </c>
      <c r="G32" s="674">
        <f t="shared" si="2"/>
        <v>91351.43399999995</v>
      </c>
      <c r="H32" s="672">
        <f>'[2]Banpho seat-imv'!G32</f>
        <v>471446.51399999997</v>
      </c>
      <c r="I32" s="673">
        <v>467173.24</v>
      </c>
      <c r="J32" s="674">
        <f t="shared" si="3"/>
        <v>4273.2739999999758</v>
      </c>
      <c r="K32" s="672">
        <f>'[2]Banpho seat-imv'!J32</f>
        <v>539024.40899999999</v>
      </c>
      <c r="L32" s="673">
        <v>458967.97</v>
      </c>
      <c r="M32" s="773">
        <f t="shared" si="4"/>
        <v>80056.439000000013</v>
      </c>
      <c r="N32" s="688">
        <f t="shared" si="5"/>
        <v>1481917.4369999999</v>
      </c>
      <c r="O32" s="689">
        <f t="shared" si="5"/>
        <v>1306236.29</v>
      </c>
      <c r="P32" s="690">
        <f t="shared" si="6"/>
        <v>175681.14699999988</v>
      </c>
      <c r="Q32" s="672">
        <f>'[2]Banpho seat-imv'!M32</f>
        <v>403868.61899999995</v>
      </c>
      <c r="R32" s="673">
        <v>303826.95</v>
      </c>
      <c r="S32" s="674">
        <f t="shared" si="7"/>
        <v>100041.66899999994</v>
      </c>
      <c r="T32" s="672">
        <f>'[2]Banpho seat-imv'!P32</f>
        <v>426394.58399999997</v>
      </c>
      <c r="U32" s="673"/>
      <c r="V32" s="674">
        <f t="shared" si="8"/>
        <v>426394.58399999997</v>
      </c>
      <c r="W32" s="672">
        <f>'[2]Banpho seat-imv'!S32</f>
        <v>539024.40899999999</v>
      </c>
      <c r="X32" s="673"/>
      <c r="Y32" s="773">
        <f t="shared" si="9"/>
        <v>539024.40899999999</v>
      </c>
      <c r="Z32" s="688">
        <f t="shared" si="10"/>
        <v>1369287.612</v>
      </c>
      <c r="AA32" s="701">
        <f t="shared" si="10"/>
        <v>303826.95</v>
      </c>
      <c r="AB32" s="690">
        <f t="shared" si="11"/>
        <v>1065460.662</v>
      </c>
      <c r="AC32" s="775">
        <f t="shared" si="12"/>
        <v>2851205.0489999996</v>
      </c>
      <c r="AD32" s="776">
        <f t="shared" si="12"/>
        <v>1610063.24</v>
      </c>
      <c r="AE32" s="777">
        <f t="shared" si="13"/>
        <v>1241141.8089999997</v>
      </c>
      <c r="AF32" s="672">
        <f>'[2]Banpho seat-imv'!Y32</f>
        <v>516498.44399999996</v>
      </c>
      <c r="AG32" s="673"/>
      <c r="AH32" s="674">
        <f t="shared" si="14"/>
        <v>516498.44399999996</v>
      </c>
      <c r="AI32" s="672">
        <f>'[2]Banpho seat-imv'!AB32</f>
        <v>493972.47899999993</v>
      </c>
      <c r="AJ32" s="673"/>
      <c r="AK32" s="674">
        <f t="shared" si="15"/>
        <v>493972.47899999993</v>
      </c>
      <c r="AL32" s="672">
        <f>'[2]Banpho seat-imv'!AE32</f>
        <v>539024.40899999999</v>
      </c>
      <c r="AM32" s="673"/>
      <c r="AN32" s="674">
        <f t="shared" si="16"/>
        <v>539024.40899999999</v>
      </c>
      <c r="AO32" s="688">
        <f t="shared" si="17"/>
        <v>1549495.3319999999</v>
      </c>
      <c r="AP32" s="689">
        <f t="shared" si="17"/>
        <v>0</v>
      </c>
      <c r="AQ32" s="690">
        <f t="shared" si="18"/>
        <v>1549495.3319999999</v>
      </c>
      <c r="AR32" s="672">
        <f>'[2]Banpho seat-imv'!AH32</f>
        <v>493972.47899999993</v>
      </c>
      <c r="AS32" s="673"/>
      <c r="AT32" s="674">
        <f t="shared" si="19"/>
        <v>493972.47899999993</v>
      </c>
      <c r="AU32" s="672">
        <f>'[2]Banpho seat-imv'!AK32</f>
        <v>539024.40899999999</v>
      </c>
      <c r="AV32" s="673"/>
      <c r="AW32" s="674">
        <f t="shared" si="20"/>
        <v>539024.40899999999</v>
      </c>
      <c r="AX32" s="672">
        <f>'[2]Banpho seat-imv'!AN32</f>
        <v>448920.54899999994</v>
      </c>
      <c r="AY32" s="672"/>
      <c r="AZ32" s="773">
        <f t="shared" si="21"/>
        <v>448920.54899999994</v>
      </c>
      <c r="BA32" s="688">
        <f t="shared" si="22"/>
        <v>1481917.4369999999</v>
      </c>
      <c r="BB32" s="701">
        <f t="shared" si="22"/>
        <v>0</v>
      </c>
      <c r="BC32" s="706">
        <f t="shared" si="23"/>
        <v>1481917.4369999999</v>
      </c>
      <c r="BD32" s="711">
        <f t="shared" si="0"/>
        <v>3031412.7689999999</v>
      </c>
      <c r="BE32" s="715">
        <f t="shared" si="1"/>
        <v>0</v>
      </c>
      <c r="BF32" s="716">
        <f t="shared" si="24"/>
        <v>3031412.7689999999</v>
      </c>
      <c r="BG32" s="717">
        <f t="shared" si="25"/>
        <v>5882617.818</v>
      </c>
      <c r="BH32" s="672">
        <f t="shared" si="26"/>
        <v>1610063.24</v>
      </c>
      <c r="BI32" s="677">
        <f t="shared" si="27"/>
        <v>4272554.5779999997</v>
      </c>
      <c r="BJ32" s="541"/>
      <c r="BK32" s="446"/>
      <c r="BL32" s="374">
        <f>ROUND(VLOOKUP($B32,Test!$A$140:$I$192,3),0)/1000</f>
        <v>713.428</v>
      </c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  <c r="CG32" s="380"/>
      <c r="CH32" s="380"/>
      <c r="CI32" s="380"/>
      <c r="CJ32" s="380"/>
      <c r="CK32" s="380"/>
      <c r="CL32" s="380"/>
      <c r="CM32" s="380"/>
      <c r="CN32" s="380"/>
      <c r="CO32" s="380"/>
      <c r="CP32" s="380"/>
      <c r="CQ32" s="380"/>
      <c r="CR32" s="380"/>
      <c r="CS32" s="380"/>
      <c r="CT32" s="380"/>
      <c r="CU32" s="380"/>
      <c r="CV32" s="380"/>
      <c r="CW32" s="380"/>
      <c r="CX32" s="380"/>
      <c r="CY32" s="380"/>
      <c r="CZ32" s="380"/>
      <c r="DA32" s="380"/>
      <c r="DB32" s="380"/>
      <c r="DC32" s="380"/>
      <c r="DD32" s="380"/>
      <c r="DE32" s="380"/>
      <c r="DF32" s="380"/>
      <c r="DG32" s="380"/>
      <c r="DH32" s="380"/>
      <c r="DI32" s="380"/>
      <c r="DJ32" s="380"/>
      <c r="DK32" s="380"/>
      <c r="DL32" s="380"/>
      <c r="DM32" s="380"/>
      <c r="DN32" s="380"/>
      <c r="DO32" s="391"/>
      <c r="DP32" s="391"/>
      <c r="DQ32" s="380"/>
      <c r="DR32" s="380"/>
      <c r="DS32" s="380"/>
      <c r="DT32" s="380"/>
    </row>
    <row r="33" spans="1:124" s="383" customFormat="1" ht="33" customHeight="1">
      <c r="A33" s="388">
        <f t="shared" si="28"/>
        <v>27</v>
      </c>
      <c r="B33" s="399">
        <v>51499</v>
      </c>
      <c r="C33" s="536" t="s">
        <v>23</v>
      </c>
      <c r="D33" s="698" t="s">
        <v>277</v>
      </c>
      <c r="E33" s="672">
        <f>'[2]Banpho seat-imv'!D33</f>
        <v>0</v>
      </c>
      <c r="F33" s="673"/>
      <c r="G33" s="674">
        <f t="shared" si="2"/>
        <v>0</v>
      </c>
      <c r="H33" s="672">
        <f>'[2]Banpho seat-imv'!G33</f>
        <v>0</v>
      </c>
      <c r="I33" s="673"/>
      <c r="J33" s="674">
        <f t="shared" si="3"/>
        <v>0</v>
      </c>
      <c r="K33" s="672">
        <f>'[2]Banpho seat-imv'!J33</f>
        <v>0</v>
      </c>
      <c r="L33" s="673"/>
      <c r="M33" s="773">
        <f t="shared" si="4"/>
        <v>0</v>
      </c>
      <c r="N33" s="688">
        <f t="shared" si="5"/>
        <v>0</v>
      </c>
      <c r="O33" s="689">
        <f t="shared" si="5"/>
        <v>0</v>
      </c>
      <c r="P33" s="690">
        <f t="shared" si="6"/>
        <v>0</v>
      </c>
      <c r="Q33" s="672">
        <f>'[2]Banpho seat-imv'!M33</f>
        <v>0</v>
      </c>
      <c r="R33" s="673"/>
      <c r="S33" s="674">
        <f t="shared" si="7"/>
        <v>0</v>
      </c>
      <c r="T33" s="672">
        <f>'[2]Banpho seat-imv'!P33</f>
        <v>0</v>
      </c>
      <c r="U33" s="673"/>
      <c r="V33" s="674">
        <f t="shared" si="8"/>
        <v>0</v>
      </c>
      <c r="W33" s="672">
        <f>'[2]Banpho seat-imv'!S33</f>
        <v>0</v>
      </c>
      <c r="X33" s="673"/>
      <c r="Y33" s="773">
        <f t="shared" si="9"/>
        <v>0</v>
      </c>
      <c r="Z33" s="688">
        <f t="shared" si="10"/>
        <v>0</v>
      </c>
      <c r="AA33" s="701">
        <f t="shared" si="10"/>
        <v>0</v>
      </c>
      <c r="AB33" s="690">
        <f t="shared" si="11"/>
        <v>0</v>
      </c>
      <c r="AC33" s="775">
        <f t="shared" si="12"/>
        <v>0</v>
      </c>
      <c r="AD33" s="776">
        <f t="shared" si="12"/>
        <v>0</v>
      </c>
      <c r="AE33" s="777">
        <f t="shared" si="13"/>
        <v>0</v>
      </c>
      <c r="AF33" s="672">
        <f>'[2]Banpho seat-imv'!Y33</f>
        <v>0</v>
      </c>
      <c r="AG33" s="673"/>
      <c r="AH33" s="674">
        <f t="shared" si="14"/>
        <v>0</v>
      </c>
      <c r="AI33" s="672">
        <f>'[2]Banpho seat-imv'!AB33</f>
        <v>0</v>
      </c>
      <c r="AJ33" s="673"/>
      <c r="AK33" s="674">
        <f t="shared" si="15"/>
        <v>0</v>
      </c>
      <c r="AL33" s="672">
        <f>'[2]Banpho seat-imv'!AE33</f>
        <v>0</v>
      </c>
      <c r="AM33" s="673"/>
      <c r="AN33" s="674">
        <f t="shared" si="16"/>
        <v>0</v>
      </c>
      <c r="AO33" s="688">
        <f t="shared" si="17"/>
        <v>0</v>
      </c>
      <c r="AP33" s="689">
        <f t="shared" si="17"/>
        <v>0</v>
      </c>
      <c r="AQ33" s="690">
        <f t="shared" si="18"/>
        <v>0</v>
      </c>
      <c r="AR33" s="672">
        <f>'[2]Banpho seat-imv'!AH33</f>
        <v>0</v>
      </c>
      <c r="AS33" s="673"/>
      <c r="AT33" s="674">
        <f t="shared" si="19"/>
        <v>0</v>
      </c>
      <c r="AU33" s="672">
        <f>'[2]Banpho seat-imv'!AK33</f>
        <v>0</v>
      </c>
      <c r="AV33" s="673"/>
      <c r="AW33" s="674">
        <f t="shared" si="20"/>
        <v>0</v>
      </c>
      <c r="AX33" s="672">
        <f>'[2]Banpho seat-imv'!AN33</f>
        <v>0</v>
      </c>
      <c r="AY33" s="672"/>
      <c r="AZ33" s="773">
        <f t="shared" si="21"/>
        <v>0</v>
      </c>
      <c r="BA33" s="688">
        <f t="shared" si="22"/>
        <v>0</v>
      </c>
      <c r="BB33" s="701">
        <f t="shared" si="22"/>
        <v>0</v>
      </c>
      <c r="BC33" s="706">
        <f t="shared" si="23"/>
        <v>0</v>
      </c>
      <c r="BD33" s="711">
        <f t="shared" si="0"/>
        <v>0</v>
      </c>
      <c r="BE33" s="715">
        <f t="shared" si="1"/>
        <v>0</v>
      </c>
      <c r="BF33" s="716">
        <f t="shared" si="24"/>
        <v>0</v>
      </c>
      <c r="BG33" s="717">
        <f t="shared" si="25"/>
        <v>0</v>
      </c>
      <c r="BH33" s="672">
        <f t="shared" si="26"/>
        <v>0</v>
      </c>
      <c r="BI33" s="677">
        <f t="shared" si="27"/>
        <v>0</v>
      </c>
      <c r="BJ33" s="541"/>
      <c r="BK33" s="446"/>
      <c r="BL33" s="374">
        <f>ROUND(VLOOKUP($B33,Test!$A$140:$I$192,3),0)/1000</f>
        <v>0</v>
      </c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  <c r="CO33" s="380"/>
      <c r="CP33" s="380"/>
      <c r="CQ33" s="380"/>
      <c r="CR33" s="380"/>
      <c r="CS33" s="380"/>
      <c r="CT33" s="380"/>
      <c r="CU33" s="380"/>
      <c r="CV33" s="380"/>
      <c r="CW33" s="380"/>
      <c r="CX33" s="380"/>
      <c r="CY33" s="380"/>
      <c r="CZ33" s="380"/>
      <c r="DA33" s="380"/>
      <c r="DB33" s="380"/>
      <c r="DC33" s="380"/>
      <c r="DD33" s="380"/>
      <c r="DE33" s="380"/>
      <c r="DF33" s="380"/>
      <c r="DG33" s="380"/>
      <c r="DH33" s="380"/>
      <c r="DI33" s="380"/>
      <c r="DJ33" s="380"/>
      <c r="DK33" s="380"/>
      <c r="DL33" s="380"/>
      <c r="DM33" s="380"/>
      <c r="DN33" s="380"/>
      <c r="DO33" s="391"/>
      <c r="DP33" s="391"/>
      <c r="DQ33" s="380"/>
      <c r="DR33" s="380"/>
      <c r="DS33" s="380"/>
      <c r="DT33" s="380"/>
    </row>
    <row r="34" spans="1:124" s="383" customFormat="1" ht="33" customHeight="1">
      <c r="A34" s="388">
        <f t="shared" si="28"/>
        <v>28</v>
      </c>
      <c r="B34" s="399">
        <v>51601</v>
      </c>
      <c r="C34" s="536" t="s">
        <v>24</v>
      </c>
      <c r="D34" s="698" t="s">
        <v>278</v>
      </c>
      <c r="E34" s="672">
        <f>'[2]Banpho seat-imv'!D34</f>
        <v>0</v>
      </c>
      <c r="F34" s="673"/>
      <c r="G34" s="674">
        <f t="shared" si="2"/>
        <v>0</v>
      </c>
      <c r="H34" s="672">
        <f>'[2]Banpho seat-imv'!G34</f>
        <v>0</v>
      </c>
      <c r="I34" s="673"/>
      <c r="J34" s="674">
        <f t="shared" si="3"/>
        <v>0</v>
      </c>
      <c r="K34" s="672">
        <f>'[2]Banpho seat-imv'!J34</f>
        <v>0</v>
      </c>
      <c r="L34" s="673"/>
      <c r="M34" s="773">
        <f t="shared" si="4"/>
        <v>0</v>
      </c>
      <c r="N34" s="688">
        <f t="shared" si="5"/>
        <v>0</v>
      </c>
      <c r="O34" s="689">
        <f t="shared" si="5"/>
        <v>0</v>
      </c>
      <c r="P34" s="690">
        <f t="shared" si="6"/>
        <v>0</v>
      </c>
      <c r="Q34" s="672">
        <f>'[2]Banpho seat-imv'!M34</f>
        <v>0</v>
      </c>
      <c r="R34" s="673"/>
      <c r="S34" s="674">
        <f t="shared" si="7"/>
        <v>0</v>
      </c>
      <c r="T34" s="672">
        <f>'[2]Banpho seat-imv'!P34</f>
        <v>0</v>
      </c>
      <c r="U34" s="673"/>
      <c r="V34" s="674">
        <f t="shared" si="8"/>
        <v>0</v>
      </c>
      <c r="W34" s="672">
        <f>'[2]Banpho seat-imv'!S34</f>
        <v>0</v>
      </c>
      <c r="X34" s="673"/>
      <c r="Y34" s="773">
        <f t="shared" si="9"/>
        <v>0</v>
      </c>
      <c r="Z34" s="688">
        <f t="shared" si="10"/>
        <v>0</v>
      </c>
      <c r="AA34" s="701">
        <f t="shared" si="10"/>
        <v>0</v>
      </c>
      <c r="AB34" s="690">
        <f t="shared" si="11"/>
        <v>0</v>
      </c>
      <c r="AC34" s="775">
        <f t="shared" si="12"/>
        <v>0</v>
      </c>
      <c r="AD34" s="776">
        <f t="shared" si="12"/>
        <v>0</v>
      </c>
      <c r="AE34" s="777">
        <f t="shared" si="13"/>
        <v>0</v>
      </c>
      <c r="AF34" s="672">
        <f>'[2]Banpho seat-imv'!Y34</f>
        <v>0</v>
      </c>
      <c r="AG34" s="673"/>
      <c r="AH34" s="674">
        <f t="shared" si="14"/>
        <v>0</v>
      </c>
      <c r="AI34" s="672">
        <f>'[2]Banpho seat-imv'!AB34</f>
        <v>0</v>
      </c>
      <c r="AJ34" s="673"/>
      <c r="AK34" s="674">
        <f t="shared" si="15"/>
        <v>0</v>
      </c>
      <c r="AL34" s="672">
        <f>'[2]Banpho seat-imv'!AE34</f>
        <v>0</v>
      </c>
      <c r="AM34" s="673"/>
      <c r="AN34" s="674">
        <f t="shared" si="16"/>
        <v>0</v>
      </c>
      <c r="AO34" s="688">
        <f t="shared" si="17"/>
        <v>0</v>
      </c>
      <c r="AP34" s="689">
        <f t="shared" si="17"/>
        <v>0</v>
      </c>
      <c r="AQ34" s="690">
        <f t="shared" si="18"/>
        <v>0</v>
      </c>
      <c r="AR34" s="672">
        <f>'[2]Banpho seat-imv'!AH34</f>
        <v>0</v>
      </c>
      <c r="AS34" s="673"/>
      <c r="AT34" s="674">
        <f t="shared" si="19"/>
        <v>0</v>
      </c>
      <c r="AU34" s="672">
        <f>'[2]Banpho seat-imv'!AK34</f>
        <v>0</v>
      </c>
      <c r="AV34" s="673"/>
      <c r="AW34" s="674">
        <f t="shared" si="20"/>
        <v>0</v>
      </c>
      <c r="AX34" s="672">
        <f>'[2]Banpho seat-imv'!AN34</f>
        <v>0</v>
      </c>
      <c r="AY34" s="672"/>
      <c r="AZ34" s="773">
        <f t="shared" si="21"/>
        <v>0</v>
      </c>
      <c r="BA34" s="688">
        <f t="shared" si="22"/>
        <v>0</v>
      </c>
      <c r="BB34" s="701">
        <f t="shared" si="22"/>
        <v>0</v>
      </c>
      <c r="BC34" s="706">
        <f t="shared" si="23"/>
        <v>0</v>
      </c>
      <c r="BD34" s="711">
        <f t="shared" si="0"/>
        <v>0</v>
      </c>
      <c r="BE34" s="715">
        <f t="shared" si="1"/>
        <v>0</v>
      </c>
      <c r="BF34" s="716">
        <f t="shared" si="24"/>
        <v>0</v>
      </c>
      <c r="BG34" s="717">
        <f t="shared" si="25"/>
        <v>0</v>
      </c>
      <c r="BH34" s="672">
        <f t="shared" si="26"/>
        <v>0</v>
      </c>
      <c r="BI34" s="677">
        <f t="shared" si="27"/>
        <v>0</v>
      </c>
      <c r="BJ34" s="541"/>
      <c r="BK34" s="446"/>
      <c r="BL34" s="374">
        <f>ROUND(VLOOKUP($B34,Test!$A$140:$I$192,3),0)/1000</f>
        <v>0</v>
      </c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  <c r="CO34" s="380"/>
      <c r="CP34" s="380"/>
      <c r="CQ34" s="380"/>
      <c r="CR34" s="380"/>
      <c r="CS34" s="380"/>
      <c r="CT34" s="380"/>
      <c r="CU34" s="380"/>
      <c r="CV34" s="380"/>
      <c r="CW34" s="380"/>
      <c r="CX34" s="380"/>
      <c r="CY34" s="380"/>
      <c r="CZ34" s="380"/>
      <c r="DA34" s="380"/>
      <c r="DB34" s="380"/>
      <c r="DC34" s="380"/>
      <c r="DD34" s="380"/>
      <c r="DE34" s="380"/>
      <c r="DF34" s="380"/>
      <c r="DG34" s="380"/>
      <c r="DH34" s="380"/>
      <c r="DI34" s="380"/>
      <c r="DJ34" s="380"/>
      <c r="DK34" s="380"/>
      <c r="DL34" s="380"/>
      <c r="DM34" s="380"/>
      <c r="DN34" s="380"/>
      <c r="DO34" s="391"/>
      <c r="DP34" s="391"/>
      <c r="DQ34" s="380"/>
      <c r="DR34" s="380"/>
      <c r="DS34" s="380"/>
      <c r="DT34" s="380"/>
    </row>
    <row r="35" spans="1:124" s="383" customFormat="1" ht="33" customHeight="1">
      <c r="A35" s="388">
        <f t="shared" si="28"/>
        <v>29</v>
      </c>
      <c r="B35" s="399">
        <v>51602</v>
      </c>
      <c r="C35" s="536" t="s">
        <v>25</v>
      </c>
      <c r="D35" s="698" t="s">
        <v>279</v>
      </c>
      <c r="E35" s="672">
        <f>'[2]Banpho seat-imv'!D35</f>
        <v>0</v>
      </c>
      <c r="F35" s="673"/>
      <c r="G35" s="674">
        <f t="shared" si="2"/>
        <v>0</v>
      </c>
      <c r="H35" s="672">
        <f>'[2]Banpho seat-imv'!G35</f>
        <v>0</v>
      </c>
      <c r="I35" s="673"/>
      <c r="J35" s="674">
        <f t="shared" si="3"/>
        <v>0</v>
      </c>
      <c r="K35" s="672">
        <f>'[2]Banpho seat-imv'!J35</f>
        <v>0</v>
      </c>
      <c r="L35" s="673"/>
      <c r="M35" s="773">
        <f t="shared" si="4"/>
        <v>0</v>
      </c>
      <c r="N35" s="688">
        <f t="shared" si="5"/>
        <v>0</v>
      </c>
      <c r="O35" s="689">
        <f t="shared" si="5"/>
        <v>0</v>
      </c>
      <c r="P35" s="690">
        <f t="shared" si="6"/>
        <v>0</v>
      </c>
      <c r="Q35" s="672">
        <f>'[2]Banpho seat-imv'!M35</f>
        <v>0</v>
      </c>
      <c r="R35" s="673"/>
      <c r="S35" s="674">
        <f t="shared" si="7"/>
        <v>0</v>
      </c>
      <c r="T35" s="672">
        <f>'[2]Banpho seat-imv'!P35</f>
        <v>0</v>
      </c>
      <c r="U35" s="673"/>
      <c r="V35" s="674">
        <f t="shared" si="8"/>
        <v>0</v>
      </c>
      <c r="W35" s="672">
        <f>'[2]Banpho seat-imv'!S35</f>
        <v>0</v>
      </c>
      <c r="X35" s="673"/>
      <c r="Y35" s="773">
        <f t="shared" si="9"/>
        <v>0</v>
      </c>
      <c r="Z35" s="688">
        <f t="shared" si="10"/>
        <v>0</v>
      </c>
      <c r="AA35" s="701">
        <f t="shared" si="10"/>
        <v>0</v>
      </c>
      <c r="AB35" s="690">
        <f t="shared" si="11"/>
        <v>0</v>
      </c>
      <c r="AC35" s="775">
        <f t="shared" si="12"/>
        <v>0</v>
      </c>
      <c r="AD35" s="776">
        <f t="shared" si="12"/>
        <v>0</v>
      </c>
      <c r="AE35" s="777">
        <f t="shared" si="13"/>
        <v>0</v>
      </c>
      <c r="AF35" s="672">
        <f>'[2]Banpho seat-imv'!Y35</f>
        <v>0</v>
      </c>
      <c r="AG35" s="673"/>
      <c r="AH35" s="674">
        <f t="shared" si="14"/>
        <v>0</v>
      </c>
      <c r="AI35" s="672">
        <f>'[2]Banpho seat-imv'!AB35</f>
        <v>0</v>
      </c>
      <c r="AJ35" s="673"/>
      <c r="AK35" s="674">
        <f t="shared" si="15"/>
        <v>0</v>
      </c>
      <c r="AL35" s="672">
        <f>'[2]Banpho seat-imv'!AE35</f>
        <v>0</v>
      </c>
      <c r="AM35" s="673"/>
      <c r="AN35" s="674">
        <f t="shared" si="16"/>
        <v>0</v>
      </c>
      <c r="AO35" s="688">
        <f t="shared" si="17"/>
        <v>0</v>
      </c>
      <c r="AP35" s="689">
        <f t="shared" si="17"/>
        <v>0</v>
      </c>
      <c r="AQ35" s="690">
        <f t="shared" si="18"/>
        <v>0</v>
      </c>
      <c r="AR35" s="672">
        <f>'[2]Banpho seat-imv'!AH35</f>
        <v>0</v>
      </c>
      <c r="AS35" s="673"/>
      <c r="AT35" s="674">
        <f t="shared" si="19"/>
        <v>0</v>
      </c>
      <c r="AU35" s="672">
        <f>'[2]Banpho seat-imv'!AK35</f>
        <v>0</v>
      </c>
      <c r="AV35" s="673"/>
      <c r="AW35" s="674">
        <f t="shared" si="20"/>
        <v>0</v>
      </c>
      <c r="AX35" s="672">
        <f>'[2]Banpho seat-imv'!AN35</f>
        <v>0</v>
      </c>
      <c r="AY35" s="672"/>
      <c r="AZ35" s="773">
        <f t="shared" si="21"/>
        <v>0</v>
      </c>
      <c r="BA35" s="688">
        <f t="shared" si="22"/>
        <v>0</v>
      </c>
      <c r="BB35" s="701">
        <f t="shared" si="22"/>
        <v>0</v>
      </c>
      <c r="BC35" s="706">
        <f t="shared" si="23"/>
        <v>0</v>
      </c>
      <c r="BD35" s="711">
        <f t="shared" si="0"/>
        <v>0</v>
      </c>
      <c r="BE35" s="715">
        <f t="shared" si="1"/>
        <v>0</v>
      </c>
      <c r="BF35" s="716">
        <f t="shared" si="24"/>
        <v>0</v>
      </c>
      <c r="BG35" s="717">
        <f t="shared" si="25"/>
        <v>0</v>
      </c>
      <c r="BH35" s="672">
        <f t="shared" si="26"/>
        <v>0</v>
      </c>
      <c r="BI35" s="677">
        <f t="shared" si="27"/>
        <v>0</v>
      </c>
      <c r="BJ35" s="541"/>
      <c r="BK35" s="446"/>
      <c r="BL35" s="374">
        <f>ROUND(VLOOKUP($B35,Test!$A$140:$I$192,3),0)/1000</f>
        <v>0</v>
      </c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  <c r="CG35" s="380"/>
      <c r="CH35" s="380"/>
      <c r="CI35" s="380"/>
      <c r="CJ35" s="380"/>
      <c r="CK35" s="380"/>
      <c r="CL35" s="380"/>
      <c r="CM35" s="380"/>
      <c r="CN35" s="380"/>
      <c r="CO35" s="380"/>
      <c r="CP35" s="380"/>
      <c r="CQ35" s="380"/>
      <c r="CR35" s="380"/>
      <c r="CS35" s="380"/>
      <c r="CT35" s="380"/>
      <c r="CU35" s="380"/>
      <c r="CV35" s="380"/>
      <c r="CW35" s="380"/>
      <c r="CX35" s="380"/>
      <c r="CY35" s="380"/>
      <c r="CZ35" s="380"/>
      <c r="DA35" s="380"/>
      <c r="DB35" s="380"/>
      <c r="DC35" s="380"/>
      <c r="DD35" s="380"/>
      <c r="DE35" s="380"/>
      <c r="DF35" s="380"/>
      <c r="DG35" s="380"/>
      <c r="DH35" s="380"/>
      <c r="DI35" s="380"/>
      <c r="DJ35" s="380"/>
      <c r="DK35" s="380"/>
      <c r="DL35" s="380"/>
      <c r="DM35" s="380"/>
      <c r="DN35" s="380"/>
      <c r="DO35" s="391"/>
      <c r="DP35" s="391"/>
      <c r="DQ35" s="380"/>
      <c r="DR35" s="380"/>
      <c r="DS35" s="380"/>
      <c r="DT35" s="380"/>
    </row>
    <row r="36" spans="1:124" s="383" customFormat="1" ht="33" customHeight="1">
      <c r="A36" s="388">
        <f t="shared" si="28"/>
        <v>30</v>
      </c>
      <c r="B36" s="399">
        <v>51603</v>
      </c>
      <c r="C36" s="536" t="s">
        <v>26</v>
      </c>
      <c r="D36" s="698" t="s">
        <v>280</v>
      </c>
      <c r="E36" s="672">
        <f>'[2]Banpho seat-imv'!D36</f>
        <v>0</v>
      </c>
      <c r="F36" s="673"/>
      <c r="G36" s="674">
        <f t="shared" si="2"/>
        <v>0</v>
      </c>
      <c r="H36" s="672">
        <f>'[2]Banpho seat-imv'!G36</f>
        <v>0</v>
      </c>
      <c r="I36" s="673"/>
      <c r="J36" s="674">
        <f t="shared" si="3"/>
        <v>0</v>
      </c>
      <c r="K36" s="672">
        <f>'[2]Banpho seat-imv'!J36</f>
        <v>0</v>
      </c>
      <c r="L36" s="673"/>
      <c r="M36" s="773">
        <f t="shared" si="4"/>
        <v>0</v>
      </c>
      <c r="N36" s="688">
        <f t="shared" si="5"/>
        <v>0</v>
      </c>
      <c r="O36" s="689">
        <f t="shared" si="5"/>
        <v>0</v>
      </c>
      <c r="P36" s="690">
        <f t="shared" si="6"/>
        <v>0</v>
      </c>
      <c r="Q36" s="672">
        <f>'[2]Banpho seat-imv'!M36</f>
        <v>0</v>
      </c>
      <c r="R36" s="673"/>
      <c r="S36" s="674">
        <f t="shared" si="7"/>
        <v>0</v>
      </c>
      <c r="T36" s="672">
        <f>'[2]Banpho seat-imv'!P36</f>
        <v>0</v>
      </c>
      <c r="U36" s="673"/>
      <c r="V36" s="674">
        <f t="shared" si="8"/>
        <v>0</v>
      </c>
      <c r="W36" s="672">
        <f>'[2]Banpho seat-imv'!S36</f>
        <v>0</v>
      </c>
      <c r="X36" s="673"/>
      <c r="Y36" s="773">
        <f t="shared" si="9"/>
        <v>0</v>
      </c>
      <c r="Z36" s="688">
        <f t="shared" si="10"/>
        <v>0</v>
      </c>
      <c r="AA36" s="701">
        <f t="shared" si="10"/>
        <v>0</v>
      </c>
      <c r="AB36" s="690">
        <f t="shared" si="11"/>
        <v>0</v>
      </c>
      <c r="AC36" s="775">
        <f t="shared" si="12"/>
        <v>0</v>
      </c>
      <c r="AD36" s="776">
        <f t="shared" si="12"/>
        <v>0</v>
      </c>
      <c r="AE36" s="777">
        <f t="shared" si="13"/>
        <v>0</v>
      </c>
      <c r="AF36" s="672">
        <f>'[2]Banpho seat-imv'!Y36</f>
        <v>0</v>
      </c>
      <c r="AG36" s="673"/>
      <c r="AH36" s="674">
        <f t="shared" si="14"/>
        <v>0</v>
      </c>
      <c r="AI36" s="672">
        <f>'[2]Banpho seat-imv'!AB36</f>
        <v>0</v>
      </c>
      <c r="AJ36" s="673"/>
      <c r="AK36" s="674">
        <f t="shared" si="15"/>
        <v>0</v>
      </c>
      <c r="AL36" s="672">
        <f>'[2]Banpho seat-imv'!AE36</f>
        <v>0</v>
      </c>
      <c r="AM36" s="673"/>
      <c r="AN36" s="674">
        <f t="shared" si="16"/>
        <v>0</v>
      </c>
      <c r="AO36" s="688">
        <f t="shared" si="17"/>
        <v>0</v>
      </c>
      <c r="AP36" s="689">
        <f t="shared" si="17"/>
        <v>0</v>
      </c>
      <c r="AQ36" s="690">
        <f t="shared" si="18"/>
        <v>0</v>
      </c>
      <c r="AR36" s="672">
        <f>'[2]Banpho seat-imv'!AH36</f>
        <v>0</v>
      </c>
      <c r="AS36" s="673"/>
      <c r="AT36" s="674">
        <f t="shared" si="19"/>
        <v>0</v>
      </c>
      <c r="AU36" s="672">
        <f>'[2]Banpho seat-imv'!AK36</f>
        <v>0</v>
      </c>
      <c r="AV36" s="673"/>
      <c r="AW36" s="674">
        <f t="shared" si="20"/>
        <v>0</v>
      </c>
      <c r="AX36" s="672">
        <f>'[2]Banpho seat-imv'!AN36</f>
        <v>0</v>
      </c>
      <c r="AY36" s="672"/>
      <c r="AZ36" s="773">
        <f t="shared" si="21"/>
        <v>0</v>
      </c>
      <c r="BA36" s="688">
        <f t="shared" si="22"/>
        <v>0</v>
      </c>
      <c r="BB36" s="701">
        <f t="shared" si="22"/>
        <v>0</v>
      </c>
      <c r="BC36" s="706">
        <f t="shared" si="23"/>
        <v>0</v>
      </c>
      <c r="BD36" s="711">
        <f t="shared" si="0"/>
        <v>0</v>
      </c>
      <c r="BE36" s="715">
        <f t="shared" si="1"/>
        <v>0</v>
      </c>
      <c r="BF36" s="716">
        <f t="shared" si="24"/>
        <v>0</v>
      </c>
      <c r="BG36" s="717">
        <f t="shared" si="25"/>
        <v>0</v>
      </c>
      <c r="BH36" s="672">
        <f t="shared" si="26"/>
        <v>0</v>
      </c>
      <c r="BI36" s="677">
        <f t="shared" si="27"/>
        <v>0</v>
      </c>
      <c r="BJ36" s="541"/>
      <c r="BK36" s="446"/>
      <c r="BL36" s="374">
        <f>ROUND(VLOOKUP($B36,Test!$A$140:$I$192,3),0)/1000</f>
        <v>0</v>
      </c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  <c r="CO36" s="380"/>
      <c r="CP36" s="380"/>
      <c r="CQ36" s="380"/>
      <c r="CR36" s="380"/>
      <c r="CS36" s="380"/>
      <c r="CT36" s="380"/>
      <c r="CU36" s="380"/>
      <c r="CV36" s="380"/>
      <c r="CW36" s="380"/>
      <c r="CX36" s="380"/>
      <c r="CY36" s="380"/>
      <c r="CZ36" s="380"/>
      <c r="DA36" s="380"/>
      <c r="DB36" s="380"/>
      <c r="DC36" s="380"/>
      <c r="DD36" s="380"/>
      <c r="DE36" s="380"/>
      <c r="DF36" s="380"/>
      <c r="DG36" s="380"/>
      <c r="DH36" s="380"/>
      <c r="DI36" s="380"/>
      <c r="DJ36" s="380"/>
      <c r="DK36" s="380"/>
      <c r="DL36" s="380"/>
      <c r="DM36" s="380"/>
      <c r="DN36" s="380"/>
      <c r="DO36" s="391"/>
      <c r="DP36" s="391"/>
      <c r="DQ36" s="380"/>
      <c r="DR36" s="380"/>
      <c r="DS36" s="380"/>
      <c r="DT36" s="380"/>
    </row>
    <row r="37" spans="1:124" s="383" customFormat="1" ht="33" customHeight="1">
      <c r="A37" s="388">
        <f t="shared" si="28"/>
        <v>31</v>
      </c>
      <c r="B37" s="399">
        <v>51604</v>
      </c>
      <c r="C37" s="536" t="s">
        <v>27</v>
      </c>
      <c r="D37" s="698" t="s">
        <v>281</v>
      </c>
      <c r="E37" s="672">
        <f>'[2]Banpho seat-imv'!D37</f>
        <v>0</v>
      </c>
      <c r="F37" s="673"/>
      <c r="G37" s="674">
        <f t="shared" si="2"/>
        <v>0</v>
      </c>
      <c r="H37" s="672">
        <f>'[2]Banpho seat-imv'!G37</f>
        <v>0</v>
      </c>
      <c r="I37" s="673"/>
      <c r="J37" s="674">
        <f t="shared" si="3"/>
        <v>0</v>
      </c>
      <c r="K37" s="672">
        <f>'[2]Banpho seat-imv'!J37</f>
        <v>0</v>
      </c>
      <c r="L37" s="673"/>
      <c r="M37" s="773">
        <f t="shared" si="4"/>
        <v>0</v>
      </c>
      <c r="N37" s="688">
        <f t="shared" si="5"/>
        <v>0</v>
      </c>
      <c r="O37" s="689">
        <f t="shared" si="5"/>
        <v>0</v>
      </c>
      <c r="P37" s="690">
        <f t="shared" si="6"/>
        <v>0</v>
      </c>
      <c r="Q37" s="672">
        <f>'[2]Banpho seat-imv'!M37</f>
        <v>0</v>
      </c>
      <c r="R37" s="673"/>
      <c r="S37" s="674">
        <f t="shared" si="7"/>
        <v>0</v>
      </c>
      <c r="T37" s="672">
        <f>'[2]Banpho seat-imv'!P37</f>
        <v>0</v>
      </c>
      <c r="U37" s="673"/>
      <c r="V37" s="674">
        <f t="shared" si="8"/>
        <v>0</v>
      </c>
      <c r="W37" s="672">
        <f>'[2]Banpho seat-imv'!S37</f>
        <v>0</v>
      </c>
      <c r="X37" s="673"/>
      <c r="Y37" s="773">
        <f t="shared" si="9"/>
        <v>0</v>
      </c>
      <c r="Z37" s="688">
        <f t="shared" si="10"/>
        <v>0</v>
      </c>
      <c r="AA37" s="701">
        <f t="shared" si="10"/>
        <v>0</v>
      </c>
      <c r="AB37" s="690">
        <f t="shared" si="11"/>
        <v>0</v>
      </c>
      <c r="AC37" s="775">
        <f t="shared" si="12"/>
        <v>0</v>
      </c>
      <c r="AD37" s="776">
        <f t="shared" si="12"/>
        <v>0</v>
      </c>
      <c r="AE37" s="777">
        <f t="shared" si="13"/>
        <v>0</v>
      </c>
      <c r="AF37" s="672">
        <f>'[2]Banpho seat-imv'!Y37</f>
        <v>0</v>
      </c>
      <c r="AG37" s="673"/>
      <c r="AH37" s="674">
        <f t="shared" si="14"/>
        <v>0</v>
      </c>
      <c r="AI37" s="672">
        <f>'[2]Banpho seat-imv'!AB37</f>
        <v>0</v>
      </c>
      <c r="AJ37" s="673"/>
      <c r="AK37" s="674">
        <f t="shared" si="15"/>
        <v>0</v>
      </c>
      <c r="AL37" s="672">
        <f>'[2]Banpho seat-imv'!AE37</f>
        <v>0</v>
      </c>
      <c r="AM37" s="673"/>
      <c r="AN37" s="674">
        <f t="shared" si="16"/>
        <v>0</v>
      </c>
      <c r="AO37" s="688">
        <f t="shared" si="17"/>
        <v>0</v>
      </c>
      <c r="AP37" s="689">
        <f t="shared" si="17"/>
        <v>0</v>
      </c>
      <c r="AQ37" s="690">
        <f t="shared" si="18"/>
        <v>0</v>
      </c>
      <c r="AR37" s="672">
        <f>'[2]Banpho seat-imv'!AH37</f>
        <v>0</v>
      </c>
      <c r="AS37" s="673"/>
      <c r="AT37" s="674">
        <f t="shared" si="19"/>
        <v>0</v>
      </c>
      <c r="AU37" s="672">
        <f>'[2]Banpho seat-imv'!AK37</f>
        <v>0</v>
      </c>
      <c r="AV37" s="673"/>
      <c r="AW37" s="674">
        <f t="shared" si="20"/>
        <v>0</v>
      </c>
      <c r="AX37" s="672">
        <f>'[2]Banpho seat-imv'!AN37</f>
        <v>0</v>
      </c>
      <c r="AY37" s="672"/>
      <c r="AZ37" s="773">
        <f t="shared" si="21"/>
        <v>0</v>
      </c>
      <c r="BA37" s="688">
        <f t="shared" si="22"/>
        <v>0</v>
      </c>
      <c r="BB37" s="701">
        <f t="shared" si="22"/>
        <v>0</v>
      </c>
      <c r="BC37" s="706">
        <f t="shared" si="23"/>
        <v>0</v>
      </c>
      <c r="BD37" s="711">
        <f t="shared" si="0"/>
        <v>0</v>
      </c>
      <c r="BE37" s="715">
        <f t="shared" si="1"/>
        <v>0</v>
      </c>
      <c r="BF37" s="716">
        <f t="shared" si="24"/>
        <v>0</v>
      </c>
      <c r="BG37" s="717">
        <f t="shared" si="25"/>
        <v>0</v>
      </c>
      <c r="BH37" s="672">
        <f t="shared" si="26"/>
        <v>0</v>
      </c>
      <c r="BI37" s="677">
        <f t="shared" si="27"/>
        <v>0</v>
      </c>
      <c r="BJ37" s="541"/>
      <c r="BK37" s="446"/>
      <c r="BL37" s="374">
        <f>ROUND(VLOOKUP($B37,Test!$A$140:$I$192,3),0)/1000</f>
        <v>0</v>
      </c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  <c r="CO37" s="380"/>
      <c r="CP37" s="380"/>
      <c r="CQ37" s="380"/>
      <c r="CR37" s="380"/>
      <c r="CS37" s="380"/>
      <c r="CT37" s="380"/>
      <c r="CU37" s="380"/>
      <c r="CV37" s="380"/>
      <c r="CW37" s="380"/>
      <c r="CX37" s="380"/>
      <c r="CY37" s="380"/>
      <c r="CZ37" s="380"/>
      <c r="DA37" s="380"/>
      <c r="DB37" s="380"/>
      <c r="DC37" s="380"/>
      <c r="DD37" s="380"/>
      <c r="DE37" s="380"/>
      <c r="DF37" s="380"/>
      <c r="DG37" s="380"/>
      <c r="DH37" s="380"/>
      <c r="DI37" s="380"/>
      <c r="DJ37" s="380"/>
      <c r="DK37" s="380"/>
      <c r="DL37" s="380"/>
      <c r="DM37" s="380"/>
      <c r="DN37" s="380"/>
      <c r="DO37" s="391"/>
      <c r="DP37" s="391"/>
      <c r="DQ37" s="380"/>
      <c r="DR37" s="380"/>
      <c r="DS37" s="380"/>
      <c r="DT37" s="380"/>
    </row>
    <row r="38" spans="1:124" s="383" customFormat="1" ht="33" customHeight="1">
      <c r="A38" s="388">
        <f t="shared" si="28"/>
        <v>32</v>
      </c>
      <c r="B38" s="399">
        <v>51605</v>
      </c>
      <c r="C38" s="536" t="s">
        <v>28</v>
      </c>
      <c r="D38" s="698" t="s">
        <v>282</v>
      </c>
      <c r="E38" s="672">
        <f>'[2]Banpho seat-imv'!D38</f>
        <v>0</v>
      </c>
      <c r="F38" s="673"/>
      <c r="G38" s="674">
        <f t="shared" si="2"/>
        <v>0</v>
      </c>
      <c r="H38" s="672">
        <f>'[2]Banpho seat-imv'!G38</f>
        <v>0</v>
      </c>
      <c r="I38" s="673"/>
      <c r="J38" s="674">
        <f t="shared" si="3"/>
        <v>0</v>
      </c>
      <c r="K38" s="672">
        <f>'[2]Banpho seat-imv'!J38</f>
        <v>0</v>
      </c>
      <c r="L38" s="673"/>
      <c r="M38" s="773">
        <f t="shared" si="4"/>
        <v>0</v>
      </c>
      <c r="N38" s="688">
        <f t="shared" si="5"/>
        <v>0</v>
      </c>
      <c r="O38" s="689">
        <f t="shared" si="5"/>
        <v>0</v>
      </c>
      <c r="P38" s="690">
        <f t="shared" si="6"/>
        <v>0</v>
      </c>
      <c r="Q38" s="672">
        <f>'[2]Banpho seat-imv'!M38</f>
        <v>0</v>
      </c>
      <c r="R38" s="673"/>
      <c r="S38" s="674">
        <f t="shared" si="7"/>
        <v>0</v>
      </c>
      <c r="T38" s="672">
        <f>'[2]Banpho seat-imv'!P38</f>
        <v>0</v>
      </c>
      <c r="U38" s="673"/>
      <c r="V38" s="674">
        <f t="shared" si="8"/>
        <v>0</v>
      </c>
      <c r="W38" s="672">
        <f>'[2]Banpho seat-imv'!S38</f>
        <v>0</v>
      </c>
      <c r="X38" s="673"/>
      <c r="Y38" s="773">
        <f t="shared" si="9"/>
        <v>0</v>
      </c>
      <c r="Z38" s="688">
        <f t="shared" si="10"/>
        <v>0</v>
      </c>
      <c r="AA38" s="701">
        <f t="shared" si="10"/>
        <v>0</v>
      </c>
      <c r="AB38" s="690">
        <f t="shared" si="11"/>
        <v>0</v>
      </c>
      <c r="AC38" s="775">
        <f t="shared" si="12"/>
        <v>0</v>
      </c>
      <c r="AD38" s="776">
        <f t="shared" si="12"/>
        <v>0</v>
      </c>
      <c r="AE38" s="777">
        <f t="shared" si="13"/>
        <v>0</v>
      </c>
      <c r="AF38" s="672">
        <f>'[2]Banpho seat-imv'!Y38</f>
        <v>0</v>
      </c>
      <c r="AG38" s="673"/>
      <c r="AH38" s="674">
        <f t="shared" si="14"/>
        <v>0</v>
      </c>
      <c r="AI38" s="672">
        <f>'[2]Banpho seat-imv'!AB38</f>
        <v>0</v>
      </c>
      <c r="AJ38" s="673"/>
      <c r="AK38" s="674">
        <f t="shared" si="15"/>
        <v>0</v>
      </c>
      <c r="AL38" s="672">
        <f>'[2]Banpho seat-imv'!AE38</f>
        <v>0</v>
      </c>
      <c r="AM38" s="673"/>
      <c r="AN38" s="674">
        <f t="shared" si="16"/>
        <v>0</v>
      </c>
      <c r="AO38" s="688">
        <f t="shared" si="17"/>
        <v>0</v>
      </c>
      <c r="AP38" s="689">
        <f t="shared" si="17"/>
        <v>0</v>
      </c>
      <c r="AQ38" s="690">
        <f t="shared" si="18"/>
        <v>0</v>
      </c>
      <c r="AR38" s="672">
        <f>'[2]Banpho seat-imv'!AH38</f>
        <v>0</v>
      </c>
      <c r="AS38" s="673"/>
      <c r="AT38" s="674">
        <f t="shared" si="19"/>
        <v>0</v>
      </c>
      <c r="AU38" s="672">
        <f>'[2]Banpho seat-imv'!AK38</f>
        <v>0</v>
      </c>
      <c r="AV38" s="673"/>
      <c r="AW38" s="674">
        <f t="shared" si="20"/>
        <v>0</v>
      </c>
      <c r="AX38" s="672">
        <f>'[2]Banpho seat-imv'!AN38</f>
        <v>0</v>
      </c>
      <c r="AY38" s="672"/>
      <c r="AZ38" s="773">
        <f t="shared" si="21"/>
        <v>0</v>
      </c>
      <c r="BA38" s="688">
        <f t="shared" si="22"/>
        <v>0</v>
      </c>
      <c r="BB38" s="701">
        <f t="shared" si="22"/>
        <v>0</v>
      </c>
      <c r="BC38" s="706">
        <f t="shared" si="23"/>
        <v>0</v>
      </c>
      <c r="BD38" s="711">
        <f t="shared" si="0"/>
        <v>0</v>
      </c>
      <c r="BE38" s="715">
        <f t="shared" si="1"/>
        <v>0</v>
      </c>
      <c r="BF38" s="716">
        <f t="shared" si="24"/>
        <v>0</v>
      </c>
      <c r="BG38" s="717">
        <f t="shared" si="25"/>
        <v>0</v>
      </c>
      <c r="BH38" s="672">
        <f t="shared" si="26"/>
        <v>0</v>
      </c>
      <c r="BI38" s="677">
        <f t="shared" si="27"/>
        <v>0</v>
      </c>
      <c r="BJ38" s="541"/>
      <c r="BK38" s="446"/>
      <c r="BL38" s="374">
        <f>ROUND(VLOOKUP($B38,Test!$A$140:$I$192,3),0)/1000</f>
        <v>0</v>
      </c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  <c r="CO38" s="380"/>
      <c r="CP38" s="380"/>
      <c r="CQ38" s="380"/>
      <c r="CR38" s="380"/>
      <c r="CS38" s="380"/>
      <c r="CT38" s="380"/>
      <c r="CU38" s="380"/>
      <c r="CV38" s="380"/>
      <c r="CW38" s="380"/>
      <c r="CX38" s="380"/>
      <c r="CY38" s="380"/>
      <c r="CZ38" s="380"/>
      <c r="DA38" s="380"/>
      <c r="DB38" s="380"/>
      <c r="DC38" s="380"/>
      <c r="DD38" s="380"/>
      <c r="DE38" s="380"/>
      <c r="DF38" s="380"/>
      <c r="DG38" s="380"/>
      <c r="DH38" s="380"/>
      <c r="DI38" s="380"/>
      <c r="DJ38" s="380"/>
      <c r="DK38" s="380"/>
      <c r="DL38" s="380"/>
      <c r="DM38" s="380"/>
      <c r="DN38" s="380"/>
      <c r="DO38" s="391"/>
      <c r="DP38" s="391"/>
      <c r="DQ38" s="380"/>
      <c r="DR38" s="380"/>
      <c r="DS38" s="380"/>
      <c r="DT38" s="380"/>
    </row>
    <row r="39" spans="1:124" s="383" customFormat="1" ht="33" customHeight="1">
      <c r="A39" s="388">
        <f t="shared" si="28"/>
        <v>33</v>
      </c>
      <c r="B39" s="399">
        <v>51606</v>
      </c>
      <c r="C39" s="536" t="s">
        <v>29</v>
      </c>
      <c r="D39" s="698" t="s">
        <v>283</v>
      </c>
      <c r="E39" s="672">
        <f>'[2]Banpho seat-imv'!D39</f>
        <v>3105</v>
      </c>
      <c r="F39" s="673">
        <v>1600</v>
      </c>
      <c r="G39" s="674">
        <f t="shared" si="2"/>
        <v>1505</v>
      </c>
      <c r="H39" s="672">
        <f>'[2]Banpho seat-imv'!G39</f>
        <v>3105</v>
      </c>
      <c r="I39" s="673">
        <v>1600</v>
      </c>
      <c r="J39" s="674">
        <f t="shared" si="3"/>
        <v>1505</v>
      </c>
      <c r="K39" s="672">
        <f>'[2]Banpho seat-imv'!J39</f>
        <v>3105</v>
      </c>
      <c r="L39" s="673"/>
      <c r="M39" s="773">
        <f t="shared" si="4"/>
        <v>3105</v>
      </c>
      <c r="N39" s="688">
        <f t="shared" si="5"/>
        <v>9315</v>
      </c>
      <c r="O39" s="689">
        <f t="shared" si="5"/>
        <v>3200</v>
      </c>
      <c r="P39" s="690">
        <f t="shared" si="6"/>
        <v>6115</v>
      </c>
      <c r="Q39" s="672">
        <f>'[2]Banpho seat-imv'!M39</f>
        <v>3105</v>
      </c>
      <c r="R39" s="673">
        <v>3200</v>
      </c>
      <c r="S39" s="674">
        <f t="shared" si="7"/>
        <v>-95</v>
      </c>
      <c r="T39" s="672">
        <f>'[2]Banpho seat-imv'!P39</f>
        <v>3105</v>
      </c>
      <c r="U39" s="673"/>
      <c r="V39" s="674">
        <f t="shared" si="8"/>
        <v>3105</v>
      </c>
      <c r="W39" s="672">
        <f>'[2]Banpho seat-imv'!S39</f>
        <v>3105</v>
      </c>
      <c r="X39" s="673"/>
      <c r="Y39" s="773">
        <f t="shared" si="9"/>
        <v>3105</v>
      </c>
      <c r="Z39" s="688">
        <f t="shared" si="10"/>
        <v>9315</v>
      </c>
      <c r="AA39" s="701">
        <f t="shared" si="10"/>
        <v>3200</v>
      </c>
      <c r="AB39" s="690">
        <f t="shared" si="11"/>
        <v>6115</v>
      </c>
      <c r="AC39" s="775">
        <f t="shared" si="12"/>
        <v>18630</v>
      </c>
      <c r="AD39" s="776">
        <f t="shared" si="12"/>
        <v>6400</v>
      </c>
      <c r="AE39" s="777">
        <f t="shared" si="13"/>
        <v>12230</v>
      </c>
      <c r="AF39" s="672">
        <f>'[2]Banpho seat-imv'!Y39</f>
        <v>3105</v>
      </c>
      <c r="AG39" s="673"/>
      <c r="AH39" s="674">
        <f t="shared" si="14"/>
        <v>3105</v>
      </c>
      <c r="AI39" s="672">
        <f>'[2]Banpho seat-imv'!AB39</f>
        <v>3105</v>
      </c>
      <c r="AJ39" s="673"/>
      <c r="AK39" s="674">
        <f t="shared" si="15"/>
        <v>3105</v>
      </c>
      <c r="AL39" s="672">
        <f>'[2]Banpho seat-imv'!AE39</f>
        <v>3105</v>
      </c>
      <c r="AM39" s="673"/>
      <c r="AN39" s="674">
        <f t="shared" si="16"/>
        <v>3105</v>
      </c>
      <c r="AO39" s="688">
        <f t="shared" si="17"/>
        <v>9315</v>
      </c>
      <c r="AP39" s="689">
        <f t="shared" si="17"/>
        <v>0</v>
      </c>
      <c r="AQ39" s="690">
        <f t="shared" si="18"/>
        <v>9315</v>
      </c>
      <c r="AR39" s="672">
        <f>'[2]Banpho seat-imv'!AH39</f>
        <v>3105</v>
      </c>
      <c r="AS39" s="673"/>
      <c r="AT39" s="674">
        <f t="shared" si="19"/>
        <v>3105</v>
      </c>
      <c r="AU39" s="672">
        <f>'[2]Banpho seat-imv'!AK39</f>
        <v>3105</v>
      </c>
      <c r="AV39" s="673"/>
      <c r="AW39" s="674">
        <f t="shared" si="20"/>
        <v>3105</v>
      </c>
      <c r="AX39" s="672">
        <f>'[2]Banpho seat-imv'!AN39</f>
        <v>3105</v>
      </c>
      <c r="AY39" s="672"/>
      <c r="AZ39" s="773">
        <f t="shared" si="21"/>
        <v>3105</v>
      </c>
      <c r="BA39" s="688">
        <f t="shared" si="22"/>
        <v>9315</v>
      </c>
      <c r="BB39" s="701">
        <f t="shared" si="22"/>
        <v>0</v>
      </c>
      <c r="BC39" s="706">
        <f t="shared" si="23"/>
        <v>9315</v>
      </c>
      <c r="BD39" s="711">
        <f t="shared" si="0"/>
        <v>18630</v>
      </c>
      <c r="BE39" s="715">
        <f t="shared" si="1"/>
        <v>0</v>
      </c>
      <c r="BF39" s="716">
        <f t="shared" si="24"/>
        <v>18630</v>
      </c>
      <c r="BG39" s="717">
        <f t="shared" si="25"/>
        <v>37260</v>
      </c>
      <c r="BH39" s="672">
        <f t="shared" si="26"/>
        <v>6400</v>
      </c>
      <c r="BI39" s="677">
        <f t="shared" si="27"/>
        <v>30860</v>
      </c>
      <c r="BJ39" s="541"/>
      <c r="BK39" s="446"/>
      <c r="BL39" s="374">
        <f>ROUND(VLOOKUP($B39,Test!$A$140:$I$192,3),0)/1000</f>
        <v>2</v>
      </c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  <c r="CO39" s="380"/>
      <c r="CP39" s="380"/>
      <c r="CQ39" s="380"/>
      <c r="CR39" s="380"/>
      <c r="CS39" s="380"/>
      <c r="CT39" s="380"/>
      <c r="CU39" s="380"/>
      <c r="CV39" s="380"/>
      <c r="CW39" s="380"/>
      <c r="CX39" s="380"/>
      <c r="CY39" s="380"/>
      <c r="CZ39" s="380"/>
      <c r="DA39" s="380"/>
      <c r="DB39" s="380"/>
      <c r="DC39" s="380"/>
      <c r="DD39" s="380"/>
      <c r="DE39" s="380"/>
      <c r="DF39" s="380"/>
      <c r="DG39" s="380"/>
      <c r="DH39" s="380"/>
      <c r="DI39" s="380"/>
      <c r="DJ39" s="380"/>
      <c r="DK39" s="380"/>
      <c r="DL39" s="380"/>
      <c r="DM39" s="380"/>
      <c r="DN39" s="380"/>
      <c r="DO39" s="391"/>
      <c r="DP39" s="391"/>
      <c r="DQ39" s="380"/>
      <c r="DR39" s="380"/>
      <c r="DS39" s="380"/>
      <c r="DT39" s="380"/>
    </row>
    <row r="40" spans="1:124" s="383" customFormat="1" ht="33" customHeight="1">
      <c r="A40" s="388">
        <f t="shared" si="28"/>
        <v>34</v>
      </c>
      <c r="B40" s="399">
        <v>51607</v>
      </c>
      <c r="C40" s="536" t="s">
        <v>242</v>
      </c>
      <c r="D40" s="698" t="s">
        <v>284</v>
      </c>
      <c r="E40" s="672">
        <f>'[2]Banpho seat-imv'!D40</f>
        <v>0</v>
      </c>
      <c r="F40" s="673"/>
      <c r="G40" s="674">
        <f t="shared" si="2"/>
        <v>0</v>
      </c>
      <c r="H40" s="672">
        <f>'[2]Banpho seat-imv'!G40</f>
        <v>0</v>
      </c>
      <c r="I40" s="673"/>
      <c r="J40" s="674">
        <f t="shared" si="3"/>
        <v>0</v>
      </c>
      <c r="K40" s="672">
        <f>'[2]Banpho seat-imv'!J40</f>
        <v>0</v>
      </c>
      <c r="L40" s="673"/>
      <c r="M40" s="773">
        <f t="shared" si="4"/>
        <v>0</v>
      </c>
      <c r="N40" s="688">
        <f t="shared" si="5"/>
        <v>0</v>
      </c>
      <c r="O40" s="689">
        <f t="shared" si="5"/>
        <v>0</v>
      </c>
      <c r="P40" s="690">
        <f t="shared" si="6"/>
        <v>0</v>
      </c>
      <c r="Q40" s="672">
        <f>'[2]Banpho seat-imv'!M40</f>
        <v>0</v>
      </c>
      <c r="R40" s="673"/>
      <c r="S40" s="674">
        <f t="shared" si="7"/>
        <v>0</v>
      </c>
      <c r="T40" s="672">
        <f>'[2]Banpho seat-imv'!P40</f>
        <v>0</v>
      </c>
      <c r="U40" s="673"/>
      <c r="V40" s="674">
        <f t="shared" si="8"/>
        <v>0</v>
      </c>
      <c r="W40" s="672">
        <f>'[2]Banpho seat-imv'!S40</f>
        <v>0</v>
      </c>
      <c r="X40" s="673"/>
      <c r="Y40" s="773">
        <f t="shared" si="9"/>
        <v>0</v>
      </c>
      <c r="Z40" s="688">
        <f t="shared" si="10"/>
        <v>0</v>
      </c>
      <c r="AA40" s="701">
        <f t="shared" si="10"/>
        <v>0</v>
      </c>
      <c r="AB40" s="690">
        <f t="shared" si="11"/>
        <v>0</v>
      </c>
      <c r="AC40" s="775">
        <f t="shared" si="12"/>
        <v>0</v>
      </c>
      <c r="AD40" s="776">
        <f t="shared" si="12"/>
        <v>0</v>
      </c>
      <c r="AE40" s="777">
        <f t="shared" si="13"/>
        <v>0</v>
      </c>
      <c r="AF40" s="672">
        <f>'[2]Banpho seat-imv'!Y40</f>
        <v>0</v>
      </c>
      <c r="AG40" s="673"/>
      <c r="AH40" s="674">
        <f t="shared" si="14"/>
        <v>0</v>
      </c>
      <c r="AI40" s="672">
        <f>'[2]Banpho seat-imv'!AB40</f>
        <v>0</v>
      </c>
      <c r="AJ40" s="673"/>
      <c r="AK40" s="674">
        <f t="shared" si="15"/>
        <v>0</v>
      </c>
      <c r="AL40" s="672">
        <f>'[2]Banpho seat-imv'!AE40</f>
        <v>0</v>
      </c>
      <c r="AM40" s="673"/>
      <c r="AN40" s="674">
        <f t="shared" si="16"/>
        <v>0</v>
      </c>
      <c r="AO40" s="688">
        <f t="shared" si="17"/>
        <v>0</v>
      </c>
      <c r="AP40" s="689">
        <f t="shared" si="17"/>
        <v>0</v>
      </c>
      <c r="AQ40" s="690">
        <f t="shared" si="18"/>
        <v>0</v>
      </c>
      <c r="AR40" s="672">
        <f>'[2]Banpho seat-imv'!AH40</f>
        <v>0</v>
      </c>
      <c r="AS40" s="673"/>
      <c r="AT40" s="674">
        <f t="shared" si="19"/>
        <v>0</v>
      </c>
      <c r="AU40" s="672">
        <f>'[2]Banpho seat-imv'!AK40</f>
        <v>0</v>
      </c>
      <c r="AV40" s="673"/>
      <c r="AW40" s="674">
        <f t="shared" si="20"/>
        <v>0</v>
      </c>
      <c r="AX40" s="672">
        <f>'[2]Banpho seat-imv'!AN40</f>
        <v>0</v>
      </c>
      <c r="AY40" s="672"/>
      <c r="AZ40" s="773">
        <f t="shared" si="21"/>
        <v>0</v>
      </c>
      <c r="BA40" s="688">
        <f t="shared" si="22"/>
        <v>0</v>
      </c>
      <c r="BB40" s="701">
        <f t="shared" si="22"/>
        <v>0</v>
      </c>
      <c r="BC40" s="706">
        <f t="shared" si="23"/>
        <v>0</v>
      </c>
      <c r="BD40" s="711">
        <f t="shared" si="0"/>
        <v>0</v>
      </c>
      <c r="BE40" s="715">
        <f t="shared" si="1"/>
        <v>0</v>
      </c>
      <c r="BF40" s="716">
        <f t="shared" si="24"/>
        <v>0</v>
      </c>
      <c r="BG40" s="717">
        <f t="shared" si="25"/>
        <v>0</v>
      </c>
      <c r="BH40" s="672">
        <f t="shared" si="26"/>
        <v>0</v>
      </c>
      <c r="BI40" s="677">
        <f t="shared" si="27"/>
        <v>0</v>
      </c>
      <c r="BJ40" s="541"/>
      <c r="BK40" s="446"/>
      <c r="BL40" s="374">
        <f>ROUND(VLOOKUP($B40,Test!$A$140:$I$192,3),0)/1000</f>
        <v>0</v>
      </c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  <c r="CO40" s="380"/>
      <c r="CP40" s="380"/>
      <c r="CQ40" s="380"/>
      <c r="CR40" s="380"/>
      <c r="CS40" s="380"/>
      <c r="CT40" s="380"/>
      <c r="CU40" s="380"/>
      <c r="CV40" s="380"/>
      <c r="CW40" s="380"/>
      <c r="CX40" s="380"/>
      <c r="CY40" s="380"/>
      <c r="CZ40" s="380"/>
      <c r="DA40" s="380"/>
      <c r="DB40" s="380"/>
      <c r="DC40" s="380"/>
      <c r="DD40" s="380"/>
      <c r="DE40" s="380"/>
      <c r="DF40" s="380"/>
      <c r="DG40" s="380"/>
      <c r="DH40" s="380"/>
      <c r="DI40" s="380"/>
      <c r="DJ40" s="380"/>
      <c r="DK40" s="380"/>
      <c r="DL40" s="380"/>
      <c r="DM40" s="380"/>
      <c r="DN40" s="380"/>
      <c r="DO40" s="391"/>
      <c r="DP40" s="391"/>
      <c r="DQ40" s="380"/>
      <c r="DR40" s="380"/>
      <c r="DS40" s="380"/>
      <c r="DT40" s="380"/>
    </row>
    <row r="41" spans="1:124" s="383" customFormat="1" ht="33" customHeight="1">
      <c r="A41" s="388">
        <f t="shared" si="28"/>
        <v>35</v>
      </c>
      <c r="B41" s="399">
        <v>51608</v>
      </c>
      <c r="C41" s="536" t="s">
        <v>31</v>
      </c>
      <c r="D41" s="698" t="s">
        <v>285</v>
      </c>
      <c r="E41" s="672">
        <f>'[2]Banpho seat-imv'!D41</f>
        <v>0</v>
      </c>
      <c r="F41" s="673"/>
      <c r="G41" s="674">
        <f t="shared" si="2"/>
        <v>0</v>
      </c>
      <c r="H41" s="672">
        <f>'[2]Banpho seat-imv'!G41</f>
        <v>0</v>
      </c>
      <c r="I41" s="673"/>
      <c r="J41" s="674">
        <f t="shared" si="3"/>
        <v>0</v>
      </c>
      <c r="K41" s="672">
        <f>'[2]Banpho seat-imv'!J41</f>
        <v>0</v>
      </c>
      <c r="L41" s="673"/>
      <c r="M41" s="773">
        <f t="shared" si="4"/>
        <v>0</v>
      </c>
      <c r="N41" s="688">
        <f t="shared" si="5"/>
        <v>0</v>
      </c>
      <c r="O41" s="689">
        <f t="shared" si="5"/>
        <v>0</v>
      </c>
      <c r="P41" s="690">
        <f t="shared" si="6"/>
        <v>0</v>
      </c>
      <c r="Q41" s="672">
        <f>'[2]Banpho seat-imv'!M41</f>
        <v>0</v>
      </c>
      <c r="R41" s="673"/>
      <c r="S41" s="674">
        <f t="shared" si="7"/>
        <v>0</v>
      </c>
      <c r="T41" s="672">
        <f>'[2]Banpho seat-imv'!P41</f>
        <v>0</v>
      </c>
      <c r="U41" s="673"/>
      <c r="V41" s="674">
        <f t="shared" si="8"/>
        <v>0</v>
      </c>
      <c r="W41" s="672">
        <f>'[2]Banpho seat-imv'!S41</f>
        <v>0</v>
      </c>
      <c r="X41" s="673"/>
      <c r="Y41" s="773">
        <f t="shared" si="9"/>
        <v>0</v>
      </c>
      <c r="Z41" s="688">
        <f t="shared" si="10"/>
        <v>0</v>
      </c>
      <c r="AA41" s="701">
        <f t="shared" si="10"/>
        <v>0</v>
      </c>
      <c r="AB41" s="690">
        <f t="shared" si="11"/>
        <v>0</v>
      </c>
      <c r="AC41" s="775">
        <f t="shared" si="12"/>
        <v>0</v>
      </c>
      <c r="AD41" s="776">
        <f t="shared" si="12"/>
        <v>0</v>
      </c>
      <c r="AE41" s="777">
        <f t="shared" si="13"/>
        <v>0</v>
      </c>
      <c r="AF41" s="672">
        <f>'[2]Banpho seat-imv'!Y41</f>
        <v>0</v>
      </c>
      <c r="AG41" s="673"/>
      <c r="AH41" s="674">
        <f t="shared" si="14"/>
        <v>0</v>
      </c>
      <c r="AI41" s="672">
        <f>'[2]Banpho seat-imv'!AB41</f>
        <v>0</v>
      </c>
      <c r="AJ41" s="673"/>
      <c r="AK41" s="674">
        <f t="shared" si="15"/>
        <v>0</v>
      </c>
      <c r="AL41" s="672">
        <f>'[2]Banpho seat-imv'!AE41</f>
        <v>0</v>
      </c>
      <c r="AM41" s="673"/>
      <c r="AN41" s="674">
        <f t="shared" si="16"/>
        <v>0</v>
      </c>
      <c r="AO41" s="688">
        <f t="shared" si="17"/>
        <v>0</v>
      </c>
      <c r="AP41" s="689">
        <f t="shared" si="17"/>
        <v>0</v>
      </c>
      <c r="AQ41" s="690">
        <f t="shared" si="18"/>
        <v>0</v>
      </c>
      <c r="AR41" s="672">
        <f>'[2]Banpho seat-imv'!AH41</f>
        <v>0</v>
      </c>
      <c r="AS41" s="673"/>
      <c r="AT41" s="674">
        <f t="shared" si="19"/>
        <v>0</v>
      </c>
      <c r="AU41" s="672">
        <f>'[2]Banpho seat-imv'!AK41</f>
        <v>0</v>
      </c>
      <c r="AV41" s="673"/>
      <c r="AW41" s="674">
        <f t="shared" si="20"/>
        <v>0</v>
      </c>
      <c r="AX41" s="672">
        <f>'[2]Banpho seat-imv'!AN41</f>
        <v>0</v>
      </c>
      <c r="AY41" s="672"/>
      <c r="AZ41" s="773">
        <f t="shared" si="21"/>
        <v>0</v>
      </c>
      <c r="BA41" s="688">
        <f t="shared" si="22"/>
        <v>0</v>
      </c>
      <c r="BB41" s="701">
        <f t="shared" si="22"/>
        <v>0</v>
      </c>
      <c r="BC41" s="706">
        <f t="shared" si="23"/>
        <v>0</v>
      </c>
      <c r="BD41" s="711">
        <f t="shared" si="0"/>
        <v>0</v>
      </c>
      <c r="BE41" s="715">
        <f t="shared" si="1"/>
        <v>0</v>
      </c>
      <c r="BF41" s="716">
        <f t="shared" si="24"/>
        <v>0</v>
      </c>
      <c r="BG41" s="717">
        <f t="shared" si="25"/>
        <v>0</v>
      </c>
      <c r="BH41" s="672">
        <f t="shared" si="26"/>
        <v>0</v>
      </c>
      <c r="BI41" s="677">
        <f t="shared" si="27"/>
        <v>0</v>
      </c>
      <c r="BJ41" s="541"/>
      <c r="BK41" s="446"/>
      <c r="BL41" s="374">
        <f>ROUND(VLOOKUP($B41,Test!$A$140:$I$192,3),0)/1000</f>
        <v>0</v>
      </c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  <c r="CG41" s="380"/>
      <c r="CH41" s="380"/>
      <c r="CI41" s="380"/>
      <c r="CJ41" s="380"/>
      <c r="CK41" s="380"/>
      <c r="CL41" s="380"/>
      <c r="CM41" s="380"/>
      <c r="CN41" s="380"/>
      <c r="CO41" s="380"/>
      <c r="CP41" s="380"/>
      <c r="CQ41" s="380"/>
      <c r="CR41" s="380"/>
      <c r="CS41" s="380"/>
      <c r="CT41" s="380"/>
      <c r="CU41" s="380"/>
      <c r="CV41" s="380"/>
      <c r="CW41" s="380"/>
      <c r="CX41" s="380"/>
      <c r="CY41" s="380"/>
      <c r="CZ41" s="380"/>
      <c r="DA41" s="380"/>
      <c r="DB41" s="380"/>
      <c r="DC41" s="380"/>
      <c r="DD41" s="380"/>
      <c r="DE41" s="380"/>
      <c r="DF41" s="380"/>
      <c r="DG41" s="380"/>
      <c r="DH41" s="380"/>
      <c r="DI41" s="380"/>
      <c r="DJ41" s="380"/>
      <c r="DK41" s="380"/>
      <c r="DL41" s="380"/>
      <c r="DM41" s="380"/>
      <c r="DN41" s="380"/>
      <c r="DO41" s="391"/>
      <c r="DP41" s="391"/>
      <c r="DQ41" s="380"/>
      <c r="DR41" s="380"/>
      <c r="DS41" s="380"/>
      <c r="DT41" s="380"/>
    </row>
    <row r="42" spans="1:124" s="383" customFormat="1" ht="33" customHeight="1">
      <c r="A42" s="388">
        <f t="shared" si="28"/>
        <v>36</v>
      </c>
      <c r="B42" s="399">
        <v>51609</v>
      </c>
      <c r="C42" s="536" t="s">
        <v>89</v>
      </c>
      <c r="D42" s="698" t="s">
        <v>286</v>
      </c>
      <c r="E42" s="672">
        <f>'[2]Banpho seat-imv'!D42</f>
        <v>0</v>
      </c>
      <c r="F42" s="673"/>
      <c r="G42" s="674">
        <f t="shared" si="2"/>
        <v>0</v>
      </c>
      <c r="H42" s="672">
        <f>'[2]Banpho seat-imv'!G42</f>
        <v>0</v>
      </c>
      <c r="I42" s="673"/>
      <c r="J42" s="674">
        <f t="shared" si="3"/>
        <v>0</v>
      </c>
      <c r="K42" s="672">
        <f>'[2]Banpho seat-imv'!J42</f>
        <v>0</v>
      </c>
      <c r="L42" s="673"/>
      <c r="M42" s="773">
        <f t="shared" si="4"/>
        <v>0</v>
      </c>
      <c r="N42" s="688">
        <f t="shared" si="5"/>
        <v>0</v>
      </c>
      <c r="O42" s="689">
        <f t="shared" si="5"/>
        <v>0</v>
      </c>
      <c r="P42" s="690">
        <f t="shared" si="6"/>
        <v>0</v>
      </c>
      <c r="Q42" s="672">
        <f>'[2]Banpho seat-imv'!M42</f>
        <v>0</v>
      </c>
      <c r="R42" s="673"/>
      <c r="S42" s="674">
        <f t="shared" si="7"/>
        <v>0</v>
      </c>
      <c r="T42" s="672">
        <f>'[2]Banpho seat-imv'!P42</f>
        <v>0</v>
      </c>
      <c r="U42" s="673"/>
      <c r="V42" s="674">
        <f t="shared" si="8"/>
        <v>0</v>
      </c>
      <c r="W42" s="672">
        <f>'[2]Banpho seat-imv'!S42</f>
        <v>0</v>
      </c>
      <c r="X42" s="673"/>
      <c r="Y42" s="773">
        <f t="shared" si="9"/>
        <v>0</v>
      </c>
      <c r="Z42" s="688">
        <f t="shared" si="10"/>
        <v>0</v>
      </c>
      <c r="AA42" s="701">
        <f t="shared" si="10"/>
        <v>0</v>
      </c>
      <c r="AB42" s="690">
        <f t="shared" si="11"/>
        <v>0</v>
      </c>
      <c r="AC42" s="775">
        <f t="shared" si="12"/>
        <v>0</v>
      </c>
      <c r="AD42" s="776">
        <f t="shared" si="12"/>
        <v>0</v>
      </c>
      <c r="AE42" s="777">
        <f t="shared" si="13"/>
        <v>0</v>
      </c>
      <c r="AF42" s="672">
        <f>'[2]Banpho seat-imv'!Y42</f>
        <v>0</v>
      </c>
      <c r="AG42" s="673"/>
      <c r="AH42" s="674">
        <f t="shared" si="14"/>
        <v>0</v>
      </c>
      <c r="AI42" s="672">
        <f>'[2]Banpho seat-imv'!AB42</f>
        <v>0</v>
      </c>
      <c r="AJ42" s="673"/>
      <c r="AK42" s="674">
        <f t="shared" si="15"/>
        <v>0</v>
      </c>
      <c r="AL42" s="672">
        <f>'[2]Banpho seat-imv'!AE42</f>
        <v>0</v>
      </c>
      <c r="AM42" s="673"/>
      <c r="AN42" s="674">
        <f t="shared" si="16"/>
        <v>0</v>
      </c>
      <c r="AO42" s="688">
        <f t="shared" si="17"/>
        <v>0</v>
      </c>
      <c r="AP42" s="689">
        <f t="shared" si="17"/>
        <v>0</v>
      </c>
      <c r="AQ42" s="690">
        <f t="shared" si="18"/>
        <v>0</v>
      </c>
      <c r="AR42" s="672">
        <f>'[2]Banpho seat-imv'!AH42</f>
        <v>0</v>
      </c>
      <c r="AS42" s="673"/>
      <c r="AT42" s="674">
        <f t="shared" si="19"/>
        <v>0</v>
      </c>
      <c r="AU42" s="672">
        <f>'[2]Banpho seat-imv'!AK42</f>
        <v>0</v>
      </c>
      <c r="AV42" s="673"/>
      <c r="AW42" s="674">
        <f t="shared" si="20"/>
        <v>0</v>
      </c>
      <c r="AX42" s="672">
        <f>'[2]Banpho seat-imv'!AN42</f>
        <v>0</v>
      </c>
      <c r="AY42" s="672"/>
      <c r="AZ42" s="773">
        <f t="shared" si="21"/>
        <v>0</v>
      </c>
      <c r="BA42" s="688">
        <f t="shared" si="22"/>
        <v>0</v>
      </c>
      <c r="BB42" s="701">
        <f t="shared" si="22"/>
        <v>0</v>
      </c>
      <c r="BC42" s="706">
        <f t="shared" si="23"/>
        <v>0</v>
      </c>
      <c r="BD42" s="711">
        <f t="shared" si="0"/>
        <v>0</v>
      </c>
      <c r="BE42" s="715">
        <f t="shared" si="1"/>
        <v>0</v>
      </c>
      <c r="BF42" s="716">
        <f t="shared" si="24"/>
        <v>0</v>
      </c>
      <c r="BG42" s="717">
        <f t="shared" si="25"/>
        <v>0</v>
      </c>
      <c r="BH42" s="672">
        <f t="shared" si="26"/>
        <v>0</v>
      </c>
      <c r="BI42" s="677">
        <f t="shared" si="27"/>
        <v>0</v>
      </c>
      <c r="BJ42" s="541"/>
      <c r="BK42" s="446"/>
      <c r="BL42" s="374">
        <f>ROUND(VLOOKUP($B42,Test!$A$140:$I$192,3),0)/1000</f>
        <v>0</v>
      </c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  <c r="CG42" s="380"/>
      <c r="CH42" s="380"/>
      <c r="CI42" s="380"/>
      <c r="CJ42" s="380"/>
      <c r="CK42" s="380"/>
      <c r="CL42" s="380"/>
      <c r="CM42" s="380"/>
      <c r="CN42" s="380"/>
      <c r="CO42" s="380"/>
      <c r="CP42" s="380"/>
      <c r="CQ42" s="380"/>
      <c r="CR42" s="380"/>
      <c r="CS42" s="380"/>
      <c r="CT42" s="380"/>
      <c r="CU42" s="380"/>
      <c r="CV42" s="380"/>
      <c r="CW42" s="380"/>
      <c r="CX42" s="380"/>
      <c r="CY42" s="380"/>
      <c r="CZ42" s="380"/>
      <c r="DA42" s="380"/>
      <c r="DB42" s="380"/>
      <c r="DC42" s="380"/>
      <c r="DD42" s="380"/>
      <c r="DE42" s="380"/>
      <c r="DF42" s="380"/>
      <c r="DG42" s="380"/>
      <c r="DH42" s="380"/>
      <c r="DI42" s="380"/>
      <c r="DJ42" s="380"/>
      <c r="DK42" s="380"/>
      <c r="DL42" s="380"/>
      <c r="DM42" s="380"/>
      <c r="DN42" s="380"/>
      <c r="DO42" s="391"/>
      <c r="DP42" s="391"/>
      <c r="DQ42" s="380"/>
      <c r="DR42" s="380"/>
      <c r="DS42" s="380"/>
      <c r="DT42" s="380"/>
    </row>
    <row r="43" spans="1:124" s="383" customFormat="1" ht="33" customHeight="1">
      <c r="A43" s="388">
        <f t="shared" si="28"/>
        <v>37</v>
      </c>
      <c r="B43" s="399">
        <v>51610</v>
      </c>
      <c r="C43" s="536" t="s">
        <v>32</v>
      </c>
      <c r="D43" s="698" t="s">
        <v>287</v>
      </c>
      <c r="E43" s="672">
        <f>'[2]Banpho seat-imv'!D43</f>
        <v>0</v>
      </c>
      <c r="F43" s="673"/>
      <c r="G43" s="674">
        <f t="shared" si="2"/>
        <v>0</v>
      </c>
      <c r="H43" s="672">
        <f>'[2]Banpho seat-imv'!G43</f>
        <v>0</v>
      </c>
      <c r="I43" s="673"/>
      <c r="J43" s="674">
        <f t="shared" si="3"/>
        <v>0</v>
      </c>
      <c r="K43" s="672">
        <f>'[2]Banpho seat-imv'!J43</f>
        <v>0</v>
      </c>
      <c r="L43" s="673"/>
      <c r="M43" s="773">
        <f t="shared" si="4"/>
        <v>0</v>
      </c>
      <c r="N43" s="688">
        <f t="shared" si="5"/>
        <v>0</v>
      </c>
      <c r="O43" s="689">
        <f t="shared" si="5"/>
        <v>0</v>
      </c>
      <c r="P43" s="690">
        <f t="shared" si="6"/>
        <v>0</v>
      </c>
      <c r="Q43" s="672">
        <f>'[2]Banpho seat-imv'!M43</f>
        <v>0</v>
      </c>
      <c r="R43" s="673"/>
      <c r="S43" s="674">
        <f t="shared" si="7"/>
        <v>0</v>
      </c>
      <c r="T43" s="672">
        <f>'[2]Banpho seat-imv'!P43</f>
        <v>0</v>
      </c>
      <c r="U43" s="673"/>
      <c r="V43" s="674">
        <f t="shared" si="8"/>
        <v>0</v>
      </c>
      <c r="W43" s="672">
        <f>'[2]Banpho seat-imv'!S43</f>
        <v>0</v>
      </c>
      <c r="X43" s="673"/>
      <c r="Y43" s="773">
        <f t="shared" si="9"/>
        <v>0</v>
      </c>
      <c r="Z43" s="688">
        <f t="shared" si="10"/>
        <v>0</v>
      </c>
      <c r="AA43" s="701">
        <f t="shared" si="10"/>
        <v>0</v>
      </c>
      <c r="AB43" s="690">
        <f t="shared" si="11"/>
        <v>0</v>
      </c>
      <c r="AC43" s="775">
        <f t="shared" si="12"/>
        <v>0</v>
      </c>
      <c r="AD43" s="776">
        <f t="shared" si="12"/>
        <v>0</v>
      </c>
      <c r="AE43" s="777">
        <f t="shared" si="13"/>
        <v>0</v>
      </c>
      <c r="AF43" s="672">
        <f>'[2]Banpho seat-imv'!Y43</f>
        <v>0</v>
      </c>
      <c r="AG43" s="673"/>
      <c r="AH43" s="674">
        <f t="shared" si="14"/>
        <v>0</v>
      </c>
      <c r="AI43" s="672">
        <f>'[2]Banpho seat-imv'!AB43</f>
        <v>0</v>
      </c>
      <c r="AJ43" s="673"/>
      <c r="AK43" s="674">
        <f t="shared" si="15"/>
        <v>0</v>
      </c>
      <c r="AL43" s="672">
        <f>'[2]Banpho seat-imv'!AE43</f>
        <v>0</v>
      </c>
      <c r="AM43" s="673"/>
      <c r="AN43" s="674">
        <f t="shared" si="16"/>
        <v>0</v>
      </c>
      <c r="AO43" s="688">
        <f t="shared" si="17"/>
        <v>0</v>
      </c>
      <c r="AP43" s="689">
        <f t="shared" si="17"/>
        <v>0</v>
      </c>
      <c r="AQ43" s="690">
        <f t="shared" si="18"/>
        <v>0</v>
      </c>
      <c r="AR43" s="672">
        <f>'[2]Banpho seat-imv'!AH43</f>
        <v>0</v>
      </c>
      <c r="AS43" s="673"/>
      <c r="AT43" s="674">
        <f t="shared" si="19"/>
        <v>0</v>
      </c>
      <c r="AU43" s="672">
        <f>'[2]Banpho seat-imv'!AK43</f>
        <v>0</v>
      </c>
      <c r="AV43" s="673"/>
      <c r="AW43" s="674">
        <f t="shared" si="20"/>
        <v>0</v>
      </c>
      <c r="AX43" s="672">
        <f>'[2]Banpho seat-imv'!AN43</f>
        <v>0</v>
      </c>
      <c r="AY43" s="672"/>
      <c r="AZ43" s="773">
        <f t="shared" si="21"/>
        <v>0</v>
      </c>
      <c r="BA43" s="688">
        <f t="shared" si="22"/>
        <v>0</v>
      </c>
      <c r="BB43" s="701">
        <f t="shared" si="22"/>
        <v>0</v>
      </c>
      <c r="BC43" s="706">
        <f t="shared" si="23"/>
        <v>0</v>
      </c>
      <c r="BD43" s="711">
        <f t="shared" si="0"/>
        <v>0</v>
      </c>
      <c r="BE43" s="715">
        <f t="shared" si="1"/>
        <v>0</v>
      </c>
      <c r="BF43" s="716">
        <f t="shared" si="24"/>
        <v>0</v>
      </c>
      <c r="BG43" s="717">
        <f t="shared" si="25"/>
        <v>0</v>
      </c>
      <c r="BH43" s="672">
        <f t="shared" si="26"/>
        <v>0</v>
      </c>
      <c r="BI43" s="677">
        <f t="shared" si="27"/>
        <v>0</v>
      </c>
      <c r="BJ43" s="541"/>
      <c r="BK43" s="446"/>
      <c r="BL43" s="374">
        <f>ROUND(VLOOKUP($B43,Test!$A$140:$I$192,3),0)/1000</f>
        <v>0</v>
      </c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  <c r="CG43" s="380"/>
      <c r="CH43" s="380"/>
      <c r="CI43" s="380"/>
      <c r="CJ43" s="380"/>
      <c r="CK43" s="380"/>
      <c r="CL43" s="380"/>
      <c r="CM43" s="380"/>
      <c r="CN43" s="380"/>
      <c r="CO43" s="380"/>
      <c r="CP43" s="380"/>
      <c r="CQ43" s="380"/>
      <c r="CR43" s="380"/>
      <c r="CS43" s="380"/>
      <c r="CT43" s="380"/>
      <c r="CU43" s="380"/>
      <c r="CV43" s="380"/>
      <c r="CW43" s="380"/>
      <c r="CX43" s="380"/>
      <c r="CY43" s="380"/>
      <c r="CZ43" s="380"/>
      <c r="DA43" s="380"/>
      <c r="DB43" s="380"/>
      <c r="DC43" s="380"/>
      <c r="DD43" s="380"/>
      <c r="DE43" s="380"/>
      <c r="DF43" s="380"/>
      <c r="DG43" s="380"/>
      <c r="DH43" s="380"/>
      <c r="DI43" s="380"/>
      <c r="DJ43" s="380"/>
      <c r="DK43" s="380"/>
      <c r="DL43" s="380"/>
      <c r="DM43" s="380"/>
      <c r="DN43" s="380"/>
      <c r="DO43" s="391"/>
      <c r="DP43" s="391"/>
      <c r="DQ43" s="380"/>
      <c r="DR43" s="380"/>
      <c r="DS43" s="380"/>
      <c r="DT43" s="380"/>
    </row>
    <row r="44" spans="1:124" s="383" customFormat="1" ht="33" customHeight="1">
      <c r="A44" s="388">
        <f t="shared" si="28"/>
        <v>38</v>
      </c>
      <c r="B44" s="399">
        <v>51611</v>
      </c>
      <c r="C44" s="536" t="s">
        <v>33</v>
      </c>
      <c r="D44" s="698" t="s">
        <v>288</v>
      </c>
      <c r="E44" s="672">
        <f>'[2]Banpho seat-imv'!D44</f>
        <v>133470.22719999999</v>
      </c>
      <c r="F44" s="673">
        <v>92755.58</v>
      </c>
      <c r="G44" s="674">
        <f t="shared" si="2"/>
        <v>40714.647199999992</v>
      </c>
      <c r="H44" s="672">
        <f>'[2]Banpho seat-imv'!G44</f>
        <v>123811.22679999999</v>
      </c>
      <c r="I44" s="673">
        <v>109741.51</v>
      </c>
      <c r="J44" s="674">
        <f t="shared" si="3"/>
        <v>14069.716799999995</v>
      </c>
      <c r="K44" s="672">
        <f>'[2]Banpho seat-imv'!J44</f>
        <v>160134.97719999999</v>
      </c>
      <c r="L44" s="673">
        <v>161996.93</v>
      </c>
      <c r="M44" s="773">
        <f t="shared" si="4"/>
        <v>-1861.9527999999991</v>
      </c>
      <c r="N44" s="688">
        <f t="shared" si="5"/>
        <v>417416.43119999999</v>
      </c>
      <c r="O44" s="689">
        <f t="shared" si="5"/>
        <v>364494.02</v>
      </c>
      <c r="P44" s="690">
        <f t="shared" si="6"/>
        <v>52922.411199999973</v>
      </c>
      <c r="Q44" s="672">
        <f>'[2]Banpho seat-imv'!M44</f>
        <v>129932.52679999999</v>
      </c>
      <c r="R44" s="673">
        <v>9386.1299999999992</v>
      </c>
      <c r="S44" s="674">
        <f t="shared" si="7"/>
        <v>120546.39679999999</v>
      </c>
      <c r="T44" s="672">
        <f>'[2]Banpho seat-imv'!P44</f>
        <v>135238.5772</v>
      </c>
      <c r="U44" s="673"/>
      <c r="V44" s="674">
        <f t="shared" si="8"/>
        <v>135238.5772</v>
      </c>
      <c r="W44" s="672">
        <f>'[2]Banpho seat-imv'!S44</f>
        <v>125339.42679999999</v>
      </c>
      <c r="X44" s="673"/>
      <c r="Y44" s="773">
        <f t="shared" si="9"/>
        <v>125339.42679999999</v>
      </c>
      <c r="Z44" s="688">
        <f t="shared" si="10"/>
        <v>390510.53079999995</v>
      </c>
      <c r="AA44" s="701">
        <f t="shared" si="10"/>
        <v>9386.1299999999992</v>
      </c>
      <c r="AB44" s="690">
        <f t="shared" si="11"/>
        <v>381124.40079999994</v>
      </c>
      <c r="AC44" s="775">
        <f t="shared" si="12"/>
        <v>807926.96200000006</v>
      </c>
      <c r="AD44" s="776">
        <f t="shared" si="12"/>
        <v>373880.15</v>
      </c>
      <c r="AE44" s="777">
        <f t="shared" si="13"/>
        <v>434046.81200000003</v>
      </c>
      <c r="AF44" s="672">
        <f>'[2]Banpho seat-imv'!Y44</f>
        <v>132529.02719999998</v>
      </c>
      <c r="AG44" s="673"/>
      <c r="AH44" s="674">
        <f t="shared" si="14"/>
        <v>132529.02719999998</v>
      </c>
      <c r="AI44" s="672">
        <f>'[2]Banpho seat-imv'!AB44</f>
        <v>151036.52679999999</v>
      </c>
      <c r="AJ44" s="673"/>
      <c r="AK44" s="674">
        <f t="shared" si="15"/>
        <v>151036.52679999999</v>
      </c>
      <c r="AL44" s="672">
        <f>'[2]Banpho seat-imv'!AE44</f>
        <v>130483.6272</v>
      </c>
      <c r="AM44" s="673"/>
      <c r="AN44" s="674">
        <f t="shared" si="16"/>
        <v>130483.6272</v>
      </c>
      <c r="AO44" s="688">
        <f t="shared" si="17"/>
        <v>414049.18119999999</v>
      </c>
      <c r="AP44" s="689">
        <f t="shared" si="17"/>
        <v>0</v>
      </c>
      <c r="AQ44" s="690">
        <f t="shared" si="18"/>
        <v>414049.18119999999</v>
      </c>
      <c r="AR44" s="672">
        <f>'[2]Banpho seat-imv'!AH44</f>
        <v>121632.52679999999</v>
      </c>
      <c r="AS44" s="673"/>
      <c r="AT44" s="674">
        <f t="shared" si="19"/>
        <v>121632.52679999999</v>
      </c>
      <c r="AU44" s="672">
        <f>'[2]Banpho seat-imv'!AK44</f>
        <v>112701.0772</v>
      </c>
      <c r="AV44" s="673"/>
      <c r="AW44" s="674">
        <f t="shared" si="20"/>
        <v>112701.0772</v>
      </c>
      <c r="AX44" s="672">
        <f>'[2]Banpho seat-imv'!AN44</f>
        <v>143501.02679999999</v>
      </c>
      <c r="AY44" s="672"/>
      <c r="AZ44" s="773">
        <f t="shared" si="21"/>
        <v>143501.02679999999</v>
      </c>
      <c r="BA44" s="688">
        <f t="shared" si="22"/>
        <v>377834.63079999998</v>
      </c>
      <c r="BB44" s="701">
        <f t="shared" si="22"/>
        <v>0</v>
      </c>
      <c r="BC44" s="706">
        <f t="shared" si="23"/>
        <v>377834.63079999998</v>
      </c>
      <c r="BD44" s="711">
        <f t="shared" si="0"/>
        <v>791883.81200000003</v>
      </c>
      <c r="BE44" s="715">
        <f t="shared" si="1"/>
        <v>0</v>
      </c>
      <c r="BF44" s="716">
        <f t="shared" si="24"/>
        <v>791883.81200000003</v>
      </c>
      <c r="BG44" s="717">
        <f t="shared" si="25"/>
        <v>1599810.7740000002</v>
      </c>
      <c r="BH44" s="672">
        <f t="shared" si="26"/>
        <v>373880.15</v>
      </c>
      <c r="BI44" s="677">
        <f t="shared" si="27"/>
        <v>1225930.6240000003</v>
      </c>
      <c r="BJ44" s="541"/>
      <c r="BK44" s="446"/>
      <c r="BL44" s="374">
        <f>ROUND(VLOOKUP($B44,Test!$A$140:$I$192,3),0)/1000</f>
        <v>180.8</v>
      </c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  <c r="CG44" s="380"/>
      <c r="CH44" s="380"/>
      <c r="CI44" s="380"/>
      <c r="CJ44" s="380"/>
      <c r="CK44" s="380"/>
      <c r="CL44" s="380"/>
      <c r="CM44" s="380"/>
      <c r="CN44" s="380"/>
      <c r="CO44" s="380"/>
      <c r="CP44" s="380"/>
      <c r="CQ44" s="380"/>
      <c r="CR44" s="380"/>
      <c r="CS44" s="380"/>
      <c r="CT44" s="380"/>
      <c r="CU44" s="380"/>
      <c r="CV44" s="380"/>
      <c r="CW44" s="380"/>
      <c r="CX44" s="380"/>
      <c r="CY44" s="380"/>
      <c r="CZ44" s="380"/>
      <c r="DA44" s="380"/>
      <c r="DB44" s="380"/>
      <c r="DC44" s="380"/>
      <c r="DD44" s="380"/>
      <c r="DE44" s="380"/>
      <c r="DF44" s="380"/>
      <c r="DG44" s="380"/>
      <c r="DH44" s="380"/>
      <c r="DI44" s="380"/>
      <c r="DJ44" s="380"/>
      <c r="DK44" s="380"/>
      <c r="DL44" s="380"/>
      <c r="DM44" s="380"/>
      <c r="DN44" s="380"/>
      <c r="DO44" s="391"/>
      <c r="DP44" s="391"/>
      <c r="DQ44" s="380"/>
      <c r="DR44" s="380"/>
      <c r="DS44" s="380"/>
      <c r="DT44" s="380"/>
    </row>
    <row r="45" spans="1:124" s="383" customFormat="1" ht="33" customHeight="1">
      <c r="A45" s="388">
        <f t="shared" si="28"/>
        <v>39</v>
      </c>
      <c r="B45" s="399">
        <v>51612</v>
      </c>
      <c r="C45" s="536" t="s">
        <v>34</v>
      </c>
      <c r="D45" s="698" t="s">
        <v>289</v>
      </c>
      <c r="E45" s="672">
        <f>'[2]Banpho seat-imv'!D45</f>
        <v>0</v>
      </c>
      <c r="F45" s="673">
        <v>1160</v>
      </c>
      <c r="G45" s="674">
        <f t="shared" si="2"/>
        <v>-1160</v>
      </c>
      <c r="H45" s="672">
        <f>'[2]Banpho seat-imv'!G45</f>
        <v>0</v>
      </c>
      <c r="I45" s="673">
        <v>-1160</v>
      </c>
      <c r="J45" s="674">
        <f t="shared" si="3"/>
        <v>1160</v>
      </c>
      <c r="K45" s="672">
        <f>'[2]Banpho seat-imv'!J45</f>
        <v>0</v>
      </c>
      <c r="L45" s="673"/>
      <c r="M45" s="773">
        <f t="shared" si="4"/>
        <v>0</v>
      </c>
      <c r="N45" s="688">
        <f t="shared" si="5"/>
        <v>0</v>
      </c>
      <c r="O45" s="689">
        <f t="shared" si="5"/>
        <v>0</v>
      </c>
      <c r="P45" s="690">
        <f t="shared" si="6"/>
        <v>0</v>
      </c>
      <c r="Q45" s="672">
        <f>'[2]Banpho seat-imv'!M45</f>
        <v>0</v>
      </c>
      <c r="R45" s="673"/>
      <c r="S45" s="674">
        <f t="shared" si="7"/>
        <v>0</v>
      </c>
      <c r="T45" s="672">
        <f>'[2]Banpho seat-imv'!P45</f>
        <v>0</v>
      </c>
      <c r="U45" s="673"/>
      <c r="V45" s="674">
        <f t="shared" si="8"/>
        <v>0</v>
      </c>
      <c r="W45" s="672">
        <f>'[2]Banpho seat-imv'!S45</f>
        <v>0</v>
      </c>
      <c r="X45" s="673"/>
      <c r="Y45" s="773">
        <f t="shared" si="9"/>
        <v>0</v>
      </c>
      <c r="Z45" s="688">
        <f t="shared" si="10"/>
        <v>0</v>
      </c>
      <c r="AA45" s="701">
        <f t="shared" si="10"/>
        <v>0</v>
      </c>
      <c r="AB45" s="690">
        <f t="shared" si="11"/>
        <v>0</v>
      </c>
      <c r="AC45" s="775">
        <f t="shared" si="12"/>
        <v>0</v>
      </c>
      <c r="AD45" s="776">
        <f t="shared" si="12"/>
        <v>0</v>
      </c>
      <c r="AE45" s="777">
        <f t="shared" si="13"/>
        <v>0</v>
      </c>
      <c r="AF45" s="672">
        <f>'[2]Banpho seat-imv'!Y45</f>
        <v>0</v>
      </c>
      <c r="AG45" s="673"/>
      <c r="AH45" s="674">
        <f t="shared" si="14"/>
        <v>0</v>
      </c>
      <c r="AI45" s="672">
        <f>'[2]Banpho seat-imv'!AB45</f>
        <v>0</v>
      </c>
      <c r="AJ45" s="673"/>
      <c r="AK45" s="674">
        <f t="shared" si="15"/>
        <v>0</v>
      </c>
      <c r="AL45" s="672">
        <f>'[2]Banpho seat-imv'!AE45</f>
        <v>0</v>
      </c>
      <c r="AM45" s="673"/>
      <c r="AN45" s="674">
        <f t="shared" si="16"/>
        <v>0</v>
      </c>
      <c r="AO45" s="688">
        <f t="shared" si="17"/>
        <v>0</v>
      </c>
      <c r="AP45" s="689">
        <f t="shared" si="17"/>
        <v>0</v>
      </c>
      <c r="AQ45" s="690">
        <f t="shared" si="18"/>
        <v>0</v>
      </c>
      <c r="AR45" s="672">
        <f>'[2]Banpho seat-imv'!AH45</f>
        <v>0</v>
      </c>
      <c r="AS45" s="673"/>
      <c r="AT45" s="674">
        <f t="shared" si="19"/>
        <v>0</v>
      </c>
      <c r="AU45" s="672">
        <f>'[2]Banpho seat-imv'!AK45</f>
        <v>0</v>
      </c>
      <c r="AV45" s="673"/>
      <c r="AW45" s="674">
        <f t="shared" si="20"/>
        <v>0</v>
      </c>
      <c r="AX45" s="672">
        <f>'[2]Banpho seat-imv'!AN45</f>
        <v>0</v>
      </c>
      <c r="AY45" s="672"/>
      <c r="AZ45" s="773">
        <f t="shared" si="21"/>
        <v>0</v>
      </c>
      <c r="BA45" s="688">
        <f t="shared" si="22"/>
        <v>0</v>
      </c>
      <c r="BB45" s="701">
        <f t="shared" si="22"/>
        <v>0</v>
      </c>
      <c r="BC45" s="706">
        <f t="shared" si="23"/>
        <v>0</v>
      </c>
      <c r="BD45" s="711">
        <f t="shared" si="0"/>
        <v>0</v>
      </c>
      <c r="BE45" s="715">
        <f t="shared" si="1"/>
        <v>0</v>
      </c>
      <c r="BF45" s="716">
        <f t="shared" si="24"/>
        <v>0</v>
      </c>
      <c r="BG45" s="717">
        <f t="shared" si="25"/>
        <v>0</v>
      </c>
      <c r="BH45" s="672">
        <f t="shared" si="26"/>
        <v>0</v>
      </c>
      <c r="BI45" s="677">
        <f t="shared" si="27"/>
        <v>0</v>
      </c>
      <c r="BJ45" s="541"/>
      <c r="BK45" s="446"/>
      <c r="BL45" s="374">
        <f>ROUND(VLOOKUP($B45,Test!$A$140:$I$192,3),0)/1000</f>
        <v>0</v>
      </c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  <c r="CG45" s="380"/>
      <c r="CH45" s="380"/>
      <c r="CI45" s="380"/>
      <c r="CJ45" s="380"/>
      <c r="CK45" s="380"/>
      <c r="CL45" s="380"/>
      <c r="CM45" s="380"/>
      <c r="CN45" s="380"/>
      <c r="CO45" s="380"/>
      <c r="CP45" s="380"/>
      <c r="CQ45" s="380"/>
      <c r="CR45" s="380"/>
      <c r="CS45" s="380"/>
      <c r="CT45" s="380"/>
      <c r="CU45" s="380"/>
      <c r="CV45" s="380"/>
      <c r="CW45" s="380"/>
      <c r="CX45" s="380"/>
      <c r="CY45" s="380"/>
      <c r="CZ45" s="380"/>
      <c r="DA45" s="380"/>
      <c r="DB45" s="380"/>
      <c r="DC45" s="380"/>
      <c r="DD45" s="380"/>
      <c r="DE45" s="380"/>
      <c r="DF45" s="380"/>
      <c r="DG45" s="380"/>
      <c r="DH45" s="380"/>
      <c r="DI45" s="380"/>
      <c r="DJ45" s="380"/>
      <c r="DK45" s="380"/>
      <c r="DL45" s="380"/>
      <c r="DM45" s="380"/>
      <c r="DN45" s="380"/>
      <c r="DO45" s="391"/>
      <c r="DP45" s="391"/>
      <c r="DQ45" s="380"/>
      <c r="DR45" s="380"/>
      <c r="DS45" s="380"/>
      <c r="DT45" s="380"/>
    </row>
    <row r="46" spans="1:124" s="383" customFormat="1" ht="33" customHeight="1">
      <c r="A46" s="388">
        <f t="shared" si="28"/>
        <v>40</v>
      </c>
      <c r="B46" s="399">
        <v>51613</v>
      </c>
      <c r="C46" s="536" t="s">
        <v>61</v>
      </c>
      <c r="D46" s="698" t="s">
        <v>290</v>
      </c>
      <c r="E46" s="672">
        <f>'[2]Banpho seat-imv'!D46</f>
        <v>0</v>
      </c>
      <c r="F46" s="673"/>
      <c r="G46" s="674">
        <f t="shared" si="2"/>
        <v>0</v>
      </c>
      <c r="H46" s="672">
        <f>'[2]Banpho seat-imv'!G46</f>
        <v>0</v>
      </c>
      <c r="I46" s="673"/>
      <c r="J46" s="674">
        <f t="shared" si="3"/>
        <v>0</v>
      </c>
      <c r="K46" s="672">
        <f>'[2]Banpho seat-imv'!J46</f>
        <v>0</v>
      </c>
      <c r="L46" s="673"/>
      <c r="M46" s="773">
        <f t="shared" si="4"/>
        <v>0</v>
      </c>
      <c r="N46" s="688">
        <f t="shared" si="5"/>
        <v>0</v>
      </c>
      <c r="O46" s="689">
        <f t="shared" si="5"/>
        <v>0</v>
      </c>
      <c r="P46" s="690">
        <f t="shared" si="6"/>
        <v>0</v>
      </c>
      <c r="Q46" s="672">
        <f>'[2]Banpho seat-imv'!M46</f>
        <v>0</v>
      </c>
      <c r="R46" s="673"/>
      <c r="S46" s="674">
        <f t="shared" si="7"/>
        <v>0</v>
      </c>
      <c r="T46" s="672">
        <f>'[2]Banpho seat-imv'!P46</f>
        <v>0</v>
      </c>
      <c r="U46" s="673"/>
      <c r="V46" s="674">
        <f t="shared" si="8"/>
        <v>0</v>
      </c>
      <c r="W46" s="672">
        <f>'[2]Banpho seat-imv'!S46</f>
        <v>0</v>
      </c>
      <c r="X46" s="673"/>
      <c r="Y46" s="773">
        <f t="shared" si="9"/>
        <v>0</v>
      </c>
      <c r="Z46" s="688">
        <f t="shared" si="10"/>
        <v>0</v>
      </c>
      <c r="AA46" s="701">
        <f t="shared" si="10"/>
        <v>0</v>
      </c>
      <c r="AB46" s="690">
        <f t="shared" si="11"/>
        <v>0</v>
      </c>
      <c r="AC46" s="775">
        <f t="shared" si="12"/>
        <v>0</v>
      </c>
      <c r="AD46" s="776">
        <f t="shared" si="12"/>
        <v>0</v>
      </c>
      <c r="AE46" s="777">
        <f t="shared" si="13"/>
        <v>0</v>
      </c>
      <c r="AF46" s="672">
        <f>'[2]Banpho seat-imv'!Y46</f>
        <v>0</v>
      </c>
      <c r="AG46" s="673"/>
      <c r="AH46" s="674">
        <f t="shared" si="14"/>
        <v>0</v>
      </c>
      <c r="AI46" s="672">
        <f>'[2]Banpho seat-imv'!AB46</f>
        <v>0</v>
      </c>
      <c r="AJ46" s="673"/>
      <c r="AK46" s="674">
        <f t="shared" si="15"/>
        <v>0</v>
      </c>
      <c r="AL46" s="672">
        <f>'[2]Banpho seat-imv'!AE46</f>
        <v>0</v>
      </c>
      <c r="AM46" s="673"/>
      <c r="AN46" s="674">
        <f t="shared" si="16"/>
        <v>0</v>
      </c>
      <c r="AO46" s="688">
        <f t="shared" si="17"/>
        <v>0</v>
      </c>
      <c r="AP46" s="689">
        <f t="shared" si="17"/>
        <v>0</v>
      </c>
      <c r="AQ46" s="690">
        <f t="shared" si="18"/>
        <v>0</v>
      </c>
      <c r="AR46" s="672">
        <f>'[2]Banpho seat-imv'!AH46</f>
        <v>0</v>
      </c>
      <c r="AS46" s="673"/>
      <c r="AT46" s="674">
        <f t="shared" si="19"/>
        <v>0</v>
      </c>
      <c r="AU46" s="672">
        <f>'[2]Banpho seat-imv'!AK46</f>
        <v>0</v>
      </c>
      <c r="AV46" s="673"/>
      <c r="AW46" s="674">
        <f t="shared" si="20"/>
        <v>0</v>
      </c>
      <c r="AX46" s="672">
        <f>'[2]Banpho seat-imv'!AN46</f>
        <v>0</v>
      </c>
      <c r="AY46" s="672"/>
      <c r="AZ46" s="773">
        <f t="shared" si="21"/>
        <v>0</v>
      </c>
      <c r="BA46" s="688">
        <f t="shared" si="22"/>
        <v>0</v>
      </c>
      <c r="BB46" s="701">
        <f t="shared" si="22"/>
        <v>0</v>
      </c>
      <c r="BC46" s="706">
        <f t="shared" si="23"/>
        <v>0</v>
      </c>
      <c r="BD46" s="711">
        <f t="shared" si="0"/>
        <v>0</v>
      </c>
      <c r="BE46" s="715">
        <f t="shared" si="1"/>
        <v>0</v>
      </c>
      <c r="BF46" s="716">
        <f t="shared" si="24"/>
        <v>0</v>
      </c>
      <c r="BG46" s="717">
        <f t="shared" si="25"/>
        <v>0</v>
      </c>
      <c r="BH46" s="672">
        <f t="shared" si="26"/>
        <v>0</v>
      </c>
      <c r="BI46" s="677">
        <f t="shared" si="27"/>
        <v>0</v>
      </c>
      <c r="BJ46" s="541"/>
      <c r="BK46" s="446"/>
      <c r="BL46" s="374">
        <f>ROUND(VLOOKUP($B46,Test!$A$140:$I$192,3),0)/1000</f>
        <v>0</v>
      </c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  <c r="CG46" s="380"/>
      <c r="CH46" s="380"/>
      <c r="CI46" s="380"/>
      <c r="CJ46" s="380"/>
      <c r="CK46" s="380"/>
      <c r="CL46" s="380"/>
      <c r="CM46" s="380"/>
      <c r="CN46" s="380"/>
      <c r="CO46" s="380"/>
      <c r="CP46" s="380"/>
      <c r="CQ46" s="380"/>
      <c r="CR46" s="380"/>
      <c r="CS46" s="380"/>
      <c r="CT46" s="380"/>
      <c r="CU46" s="380"/>
      <c r="CV46" s="380"/>
      <c r="CW46" s="380"/>
      <c r="CX46" s="380"/>
      <c r="CY46" s="380"/>
      <c r="CZ46" s="380"/>
      <c r="DA46" s="380"/>
      <c r="DB46" s="380"/>
      <c r="DC46" s="380"/>
      <c r="DD46" s="380"/>
      <c r="DE46" s="380"/>
      <c r="DF46" s="380"/>
      <c r="DG46" s="380"/>
      <c r="DH46" s="380"/>
      <c r="DI46" s="380"/>
      <c r="DJ46" s="380"/>
      <c r="DK46" s="380"/>
      <c r="DL46" s="380"/>
      <c r="DM46" s="380"/>
      <c r="DN46" s="380"/>
      <c r="DO46" s="391"/>
      <c r="DP46" s="391"/>
      <c r="DQ46" s="380"/>
      <c r="DR46" s="380"/>
      <c r="DS46" s="380"/>
      <c r="DT46" s="380"/>
    </row>
    <row r="47" spans="1:124" s="383" customFormat="1" ht="33" customHeight="1">
      <c r="A47" s="388">
        <f t="shared" si="28"/>
        <v>41</v>
      </c>
      <c r="B47" s="399">
        <v>51614</v>
      </c>
      <c r="C47" s="536" t="s">
        <v>42</v>
      </c>
      <c r="D47" s="698" t="s">
        <v>291</v>
      </c>
      <c r="E47" s="672">
        <f>'[2]Banpho seat-imv'!D47</f>
        <v>0</v>
      </c>
      <c r="F47" s="673"/>
      <c r="G47" s="674">
        <f t="shared" si="2"/>
        <v>0</v>
      </c>
      <c r="H47" s="672">
        <f>'[2]Banpho seat-imv'!G47</f>
        <v>0</v>
      </c>
      <c r="I47" s="673"/>
      <c r="J47" s="674">
        <f t="shared" si="3"/>
        <v>0</v>
      </c>
      <c r="K47" s="672">
        <f>'[2]Banpho seat-imv'!J47</f>
        <v>0</v>
      </c>
      <c r="L47" s="673"/>
      <c r="M47" s="773">
        <f t="shared" si="4"/>
        <v>0</v>
      </c>
      <c r="N47" s="688">
        <f t="shared" si="5"/>
        <v>0</v>
      </c>
      <c r="O47" s="689">
        <f t="shared" si="5"/>
        <v>0</v>
      </c>
      <c r="P47" s="690">
        <f t="shared" si="6"/>
        <v>0</v>
      </c>
      <c r="Q47" s="672">
        <f>'[2]Banpho seat-imv'!M47</f>
        <v>0</v>
      </c>
      <c r="R47" s="673"/>
      <c r="S47" s="674">
        <f t="shared" si="7"/>
        <v>0</v>
      </c>
      <c r="T47" s="672">
        <f>'[2]Banpho seat-imv'!P47</f>
        <v>0</v>
      </c>
      <c r="U47" s="673"/>
      <c r="V47" s="674">
        <f t="shared" si="8"/>
        <v>0</v>
      </c>
      <c r="W47" s="672">
        <f>'[2]Banpho seat-imv'!S47</f>
        <v>0</v>
      </c>
      <c r="X47" s="673"/>
      <c r="Y47" s="773">
        <f t="shared" si="9"/>
        <v>0</v>
      </c>
      <c r="Z47" s="688">
        <f t="shared" si="10"/>
        <v>0</v>
      </c>
      <c r="AA47" s="701">
        <f t="shared" si="10"/>
        <v>0</v>
      </c>
      <c r="AB47" s="690">
        <f t="shared" si="11"/>
        <v>0</v>
      </c>
      <c r="AC47" s="775">
        <f t="shared" si="12"/>
        <v>0</v>
      </c>
      <c r="AD47" s="776">
        <f t="shared" si="12"/>
        <v>0</v>
      </c>
      <c r="AE47" s="777">
        <f t="shared" si="13"/>
        <v>0</v>
      </c>
      <c r="AF47" s="672">
        <f>'[2]Banpho seat-imv'!Y47</f>
        <v>0</v>
      </c>
      <c r="AG47" s="673"/>
      <c r="AH47" s="674">
        <f t="shared" si="14"/>
        <v>0</v>
      </c>
      <c r="AI47" s="672">
        <f>'[2]Banpho seat-imv'!AB47</f>
        <v>0</v>
      </c>
      <c r="AJ47" s="673"/>
      <c r="AK47" s="674">
        <f t="shared" si="15"/>
        <v>0</v>
      </c>
      <c r="AL47" s="672">
        <f>'[2]Banpho seat-imv'!AE47</f>
        <v>0</v>
      </c>
      <c r="AM47" s="673"/>
      <c r="AN47" s="674">
        <f t="shared" si="16"/>
        <v>0</v>
      </c>
      <c r="AO47" s="688">
        <f t="shared" si="17"/>
        <v>0</v>
      </c>
      <c r="AP47" s="689">
        <f t="shared" si="17"/>
        <v>0</v>
      </c>
      <c r="AQ47" s="690">
        <f t="shared" si="18"/>
        <v>0</v>
      </c>
      <c r="AR47" s="672">
        <f>'[2]Banpho seat-imv'!AH47</f>
        <v>0</v>
      </c>
      <c r="AS47" s="673"/>
      <c r="AT47" s="674">
        <f t="shared" si="19"/>
        <v>0</v>
      </c>
      <c r="AU47" s="672">
        <f>'[2]Banpho seat-imv'!AK47</f>
        <v>0</v>
      </c>
      <c r="AV47" s="673"/>
      <c r="AW47" s="674">
        <f t="shared" si="20"/>
        <v>0</v>
      </c>
      <c r="AX47" s="672">
        <f>'[2]Banpho seat-imv'!AN47</f>
        <v>0</v>
      </c>
      <c r="AY47" s="672"/>
      <c r="AZ47" s="773">
        <f t="shared" si="21"/>
        <v>0</v>
      </c>
      <c r="BA47" s="688">
        <f t="shared" si="22"/>
        <v>0</v>
      </c>
      <c r="BB47" s="701">
        <f t="shared" si="22"/>
        <v>0</v>
      </c>
      <c r="BC47" s="706">
        <f t="shared" si="23"/>
        <v>0</v>
      </c>
      <c r="BD47" s="711">
        <f t="shared" si="0"/>
        <v>0</v>
      </c>
      <c r="BE47" s="715">
        <f t="shared" si="1"/>
        <v>0</v>
      </c>
      <c r="BF47" s="716">
        <f t="shared" si="24"/>
        <v>0</v>
      </c>
      <c r="BG47" s="717">
        <f t="shared" si="25"/>
        <v>0</v>
      </c>
      <c r="BH47" s="672">
        <f t="shared" si="26"/>
        <v>0</v>
      </c>
      <c r="BI47" s="677">
        <f t="shared" si="27"/>
        <v>0</v>
      </c>
      <c r="BJ47" s="541"/>
      <c r="BK47" s="446"/>
      <c r="BL47" s="374">
        <f>ROUND(VLOOKUP($B47,Test!$A$140:$I$192,3),0)/1000</f>
        <v>0</v>
      </c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  <c r="CG47" s="380"/>
      <c r="CH47" s="380"/>
      <c r="CI47" s="380"/>
      <c r="CJ47" s="380"/>
      <c r="CK47" s="380"/>
      <c r="CL47" s="380"/>
      <c r="CM47" s="380"/>
      <c r="CN47" s="380"/>
      <c r="CO47" s="380"/>
      <c r="CP47" s="380"/>
      <c r="CQ47" s="380"/>
      <c r="CR47" s="380"/>
      <c r="CS47" s="380"/>
      <c r="CT47" s="380"/>
      <c r="CU47" s="380"/>
      <c r="CV47" s="380"/>
      <c r="CW47" s="380"/>
      <c r="CX47" s="380"/>
      <c r="CY47" s="380"/>
      <c r="CZ47" s="380"/>
      <c r="DA47" s="380"/>
      <c r="DB47" s="380"/>
      <c r="DC47" s="380"/>
      <c r="DD47" s="380"/>
      <c r="DE47" s="380"/>
      <c r="DF47" s="380"/>
      <c r="DG47" s="380"/>
      <c r="DH47" s="380"/>
      <c r="DI47" s="380"/>
      <c r="DJ47" s="380"/>
      <c r="DK47" s="380"/>
      <c r="DL47" s="380"/>
      <c r="DM47" s="380"/>
      <c r="DN47" s="380"/>
      <c r="DO47" s="391"/>
      <c r="DP47" s="391"/>
      <c r="DQ47" s="380"/>
      <c r="DR47" s="380"/>
      <c r="DS47" s="380"/>
      <c r="DT47" s="380"/>
    </row>
    <row r="48" spans="1:124" s="383" customFormat="1" ht="33" customHeight="1">
      <c r="A48" s="388">
        <f t="shared" si="28"/>
        <v>42</v>
      </c>
      <c r="B48" s="399">
        <v>51615</v>
      </c>
      <c r="C48" s="536" t="s">
        <v>83</v>
      </c>
      <c r="D48" s="698" t="s">
        <v>292</v>
      </c>
      <c r="E48" s="672">
        <f>'[2]Banpho seat-imv'!D48</f>
        <v>1820</v>
      </c>
      <c r="F48" s="673"/>
      <c r="G48" s="674">
        <f t="shared" si="2"/>
        <v>1820</v>
      </c>
      <c r="H48" s="672">
        <f>'[2]Banpho seat-imv'!G48</f>
        <v>31130</v>
      </c>
      <c r="I48" s="673">
        <v>62900</v>
      </c>
      <c r="J48" s="674">
        <f t="shared" si="3"/>
        <v>-31770</v>
      </c>
      <c r="K48" s="672">
        <f>'[2]Banpho seat-imv'!J48</f>
        <v>23900</v>
      </c>
      <c r="L48" s="673">
        <v>19250</v>
      </c>
      <c r="M48" s="773">
        <f t="shared" si="4"/>
        <v>4650</v>
      </c>
      <c r="N48" s="688">
        <f t="shared" si="5"/>
        <v>56850</v>
      </c>
      <c r="O48" s="689">
        <f t="shared" si="5"/>
        <v>82150</v>
      </c>
      <c r="P48" s="690">
        <f t="shared" si="6"/>
        <v>-25300</v>
      </c>
      <c r="Q48" s="672">
        <f>'[2]Banpho seat-imv'!M48</f>
        <v>0</v>
      </c>
      <c r="R48" s="673">
        <v>20750</v>
      </c>
      <c r="S48" s="674">
        <f t="shared" si="7"/>
        <v>-20750</v>
      </c>
      <c r="T48" s="672">
        <f>'[2]Banpho seat-imv'!P48</f>
        <v>0</v>
      </c>
      <c r="U48" s="673"/>
      <c r="V48" s="674">
        <f t="shared" si="8"/>
        <v>0</v>
      </c>
      <c r="W48" s="672">
        <f>'[2]Banpho seat-imv'!S48</f>
        <v>9230</v>
      </c>
      <c r="X48" s="673"/>
      <c r="Y48" s="773">
        <f t="shared" si="9"/>
        <v>9230</v>
      </c>
      <c r="Z48" s="688">
        <f t="shared" si="10"/>
        <v>9230</v>
      </c>
      <c r="AA48" s="701">
        <f t="shared" si="10"/>
        <v>20750</v>
      </c>
      <c r="AB48" s="690">
        <f t="shared" si="11"/>
        <v>-11520</v>
      </c>
      <c r="AC48" s="775">
        <f>E48+H48+K48+Q48+T48+W48</f>
        <v>66080</v>
      </c>
      <c r="AD48" s="776">
        <f t="shared" si="12"/>
        <v>102900</v>
      </c>
      <c r="AE48" s="777">
        <f t="shared" si="13"/>
        <v>-36820</v>
      </c>
      <c r="AF48" s="672">
        <f>'[2]Banpho seat-imv'!Y48</f>
        <v>1750</v>
      </c>
      <c r="AG48" s="673"/>
      <c r="AH48" s="674">
        <f t="shared" si="14"/>
        <v>1750</v>
      </c>
      <c r="AI48" s="672">
        <f>'[2]Banpho seat-imv'!AB48</f>
        <v>5800</v>
      </c>
      <c r="AJ48" s="673"/>
      <c r="AK48" s="674">
        <f t="shared" si="15"/>
        <v>5800</v>
      </c>
      <c r="AL48" s="672">
        <f>'[2]Banpho seat-imv'!AE48</f>
        <v>7460</v>
      </c>
      <c r="AM48" s="673"/>
      <c r="AN48" s="674">
        <f t="shared" si="16"/>
        <v>7460</v>
      </c>
      <c r="AO48" s="688">
        <f t="shared" si="17"/>
        <v>15010</v>
      </c>
      <c r="AP48" s="689">
        <f t="shared" si="17"/>
        <v>0</v>
      </c>
      <c r="AQ48" s="690">
        <f t="shared" si="18"/>
        <v>15010</v>
      </c>
      <c r="AR48" s="672">
        <f>'[2]Banpho seat-imv'!AH48</f>
        <v>19640</v>
      </c>
      <c r="AS48" s="673"/>
      <c r="AT48" s="674">
        <f t="shared" si="19"/>
        <v>19640</v>
      </c>
      <c r="AU48" s="672">
        <f>'[2]Banpho seat-imv'!AK48</f>
        <v>3650</v>
      </c>
      <c r="AV48" s="673"/>
      <c r="AW48" s="674">
        <f t="shared" si="20"/>
        <v>3650</v>
      </c>
      <c r="AX48" s="672">
        <f>'[2]Banpho seat-imv'!AN48</f>
        <v>103500</v>
      </c>
      <c r="AY48" s="672"/>
      <c r="AZ48" s="773">
        <f t="shared" si="21"/>
        <v>103500</v>
      </c>
      <c r="BA48" s="688">
        <f t="shared" si="22"/>
        <v>126790</v>
      </c>
      <c r="BB48" s="701">
        <f t="shared" si="22"/>
        <v>0</v>
      </c>
      <c r="BC48" s="706">
        <f t="shared" si="23"/>
        <v>126790</v>
      </c>
      <c r="BD48" s="711">
        <f t="shared" si="0"/>
        <v>141800</v>
      </c>
      <c r="BE48" s="715">
        <f t="shared" si="1"/>
        <v>0</v>
      </c>
      <c r="BF48" s="716">
        <f t="shared" si="24"/>
        <v>141800</v>
      </c>
      <c r="BG48" s="717">
        <f t="shared" si="25"/>
        <v>207880</v>
      </c>
      <c r="BH48" s="672">
        <f t="shared" si="26"/>
        <v>102900</v>
      </c>
      <c r="BI48" s="677">
        <f t="shared" si="27"/>
        <v>104980</v>
      </c>
      <c r="BJ48" s="541"/>
      <c r="BK48" s="446"/>
      <c r="BL48" s="374">
        <f>ROUND(VLOOKUP($B48,Test!$A$140:$I$192,3),0)/1000</f>
        <v>9.3490000000000002</v>
      </c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  <c r="CG48" s="380"/>
      <c r="CH48" s="380"/>
      <c r="CI48" s="380"/>
      <c r="CJ48" s="380"/>
      <c r="CK48" s="380"/>
      <c r="CL48" s="380"/>
      <c r="CM48" s="380"/>
      <c r="CN48" s="380"/>
      <c r="CO48" s="380"/>
      <c r="CP48" s="380"/>
      <c r="CQ48" s="380"/>
      <c r="CR48" s="380"/>
      <c r="CS48" s="380"/>
      <c r="CT48" s="380"/>
      <c r="CU48" s="380"/>
      <c r="CV48" s="380"/>
      <c r="CW48" s="380"/>
      <c r="CX48" s="380"/>
      <c r="CY48" s="380"/>
      <c r="CZ48" s="380"/>
      <c r="DA48" s="380"/>
      <c r="DB48" s="380"/>
      <c r="DC48" s="380"/>
      <c r="DD48" s="380"/>
      <c r="DE48" s="380"/>
      <c r="DF48" s="380"/>
      <c r="DG48" s="380"/>
      <c r="DH48" s="380"/>
      <c r="DI48" s="380"/>
      <c r="DJ48" s="380"/>
      <c r="DK48" s="380"/>
      <c r="DL48" s="380"/>
      <c r="DM48" s="380"/>
      <c r="DN48" s="380"/>
      <c r="DO48" s="391"/>
      <c r="DP48" s="391"/>
      <c r="DQ48" s="380"/>
      <c r="DR48" s="380"/>
      <c r="DS48" s="380"/>
      <c r="DT48" s="380"/>
    </row>
    <row r="49" spans="1:124" s="383" customFormat="1" ht="33" customHeight="1">
      <c r="A49" s="388">
        <f t="shared" si="28"/>
        <v>43</v>
      </c>
      <c r="B49" s="399">
        <v>51616</v>
      </c>
      <c r="C49" s="536" t="s">
        <v>35</v>
      </c>
      <c r="D49" s="698" t="s">
        <v>293</v>
      </c>
      <c r="E49" s="672">
        <f>'[2]Banpho seat-imv'!D49</f>
        <v>0</v>
      </c>
      <c r="F49" s="673"/>
      <c r="G49" s="674">
        <f t="shared" si="2"/>
        <v>0</v>
      </c>
      <c r="H49" s="672">
        <f>'[2]Banpho seat-imv'!G49</f>
        <v>0</v>
      </c>
      <c r="I49" s="673"/>
      <c r="J49" s="674">
        <f t="shared" si="3"/>
        <v>0</v>
      </c>
      <c r="K49" s="672">
        <f>'[2]Banpho seat-imv'!J49</f>
        <v>0</v>
      </c>
      <c r="L49" s="673"/>
      <c r="M49" s="773">
        <f t="shared" si="4"/>
        <v>0</v>
      </c>
      <c r="N49" s="688">
        <f t="shared" si="5"/>
        <v>0</v>
      </c>
      <c r="O49" s="689">
        <f t="shared" si="5"/>
        <v>0</v>
      </c>
      <c r="P49" s="690">
        <f t="shared" si="6"/>
        <v>0</v>
      </c>
      <c r="Q49" s="672">
        <f>'[2]Banpho seat-imv'!M49</f>
        <v>0</v>
      </c>
      <c r="R49" s="673"/>
      <c r="S49" s="674">
        <f t="shared" si="7"/>
        <v>0</v>
      </c>
      <c r="T49" s="672">
        <f>'[2]Banpho seat-imv'!P49</f>
        <v>0</v>
      </c>
      <c r="U49" s="673"/>
      <c r="V49" s="674">
        <f t="shared" si="8"/>
        <v>0</v>
      </c>
      <c r="W49" s="672">
        <f>'[2]Banpho seat-imv'!S49</f>
        <v>0</v>
      </c>
      <c r="X49" s="673"/>
      <c r="Y49" s="773">
        <f t="shared" si="9"/>
        <v>0</v>
      </c>
      <c r="Z49" s="688">
        <f t="shared" si="10"/>
        <v>0</v>
      </c>
      <c r="AA49" s="701">
        <f t="shared" si="10"/>
        <v>0</v>
      </c>
      <c r="AB49" s="690">
        <f t="shared" si="11"/>
        <v>0</v>
      </c>
      <c r="AC49" s="775">
        <f t="shared" si="12"/>
        <v>0</v>
      </c>
      <c r="AD49" s="776">
        <f t="shared" si="12"/>
        <v>0</v>
      </c>
      <c r="AE49" s="777">
        <f t="shared" si="13"/>
        <v>0</v>
      </c>
      <c r="AF49" s="672">
        <f>'[2]Banpho seat-imv'!Y49</f>
        <v>0</v>
      </c>
      <c r="AG49" s="673"/>
      <c r="AH49" s="674">
        <f t="shared" si="14"/>
        <v>0</v>
      </c>
      <c r="AI49" s="672">
        <f>'[2]Banpho seat-imv'!AB49</f>
        <v>0</v>
      </c>
      <c r="AJ49" s="673"/>
      <c r="AK49" s="674">
        <f t="shared" si="15"/>
        <v>0</v>
      </c>
      <c r="AL49" s="672">
        <f>'[2]Banpho seat-imv'!AE49</f>
        <v>0</v>
      </c>
      <c r="AM49" s="673"/>
      <c r="AN49" s="674">
        <f t="shared" si="16"/>
        <v>0</v>
      </c>
      <c r="AO49" s="688">
        <f t="shared" si="17"/>
        <v>0</v>
      </c>
      <c r="AP49" s="689">
        <f t="shared" si="17"/>
        <v>0</v>
      </c>
      <c r="AQ49" s="690">
        <f t="shared" si="18"/>
        <v>0</v>
      </c>
      <c r="AR49" s="672">
        <f>'[2]Banpho seat-imv'!AH49</f>
        <v>0</v>
      </c>
      <c r="AS49" s="673"/>
      <c r="AT49" s="674">
        <f t="shared" si="19"/>
        <v>0</v>
      </c>
      <c r="AU49" s="672">
        <f>'[2]Banpho seat-imv'!AK49</f>
        <v>0</v>
      </c>
      <c r="AV49" s="673"/>
      <c r="AW49" s="674">
        <f t="shared" si="20"/>
        <v>0</v>
      </c>
      <c r="AX49" s="672">
        <f>'[2]Banpho seat-imv'!AN49</f>
        <v>0</v>
      </c>
      <c r="AY49" s="672"/>
      <c r="AZ49" s="773">
        <f t="shared" si="21"/>
        <v>0</v>
      </c>
      <c r="BA49" s="688">
        <f t="shared" si="22"/>
        <v>0</v>
      </c>
      <c r="BB49" s="701">
        <f t="shared" si="22"/>
        <v>0</v>
      </c>
      <c r="BC49" s="706">
        <f t="shared" si="23"/>
        <v>0</v>
      </c>
      <c r="BD49" s="711">
        <f t="shared" si="0"/>
        <v>0</v>
      </c>
      <c r="BE49" s="715">
        <f t="shared" si="1"/>
        <v>0</v>
      </c>
      <c r="BF49" s="716">
        <f t="shared" si="24"/>
        <v>0</v>
      </c>
      <c r="BG49" s="717">
        <f t="shared" si="25"/>
        <v>0</v>
      </c>
      <c r="BH49" s="672">
        <f t="shared" si="26"/>
        <v>0</v>
      </c>
      <c r="BI49" s="677">
        <f t="shared" si="27"/>
        <v>0</v>
      </c>
      <c r="BJ49" s="541"/>
      <c r="BK49" s="446"/>
      <c r="BL49" s="374">
        <f>ROUND(VLOOKUP($B49,Test!$A$140:$I$192,3),0)/1000</f>
        <v>0</v>
      </c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  <c r="CG49" s="380"/>
      <c r="CH49" s="380"/>
      <c r="CI49" s="380"/>
      <c r="CJ49" s="380"/>
      <c r="CK49" s="380"/>
      <c r="CL49" s="380"/>
      <c r="CM49" s="380"/>
      <c r="CN49" s="380"/>
      <c r="CO49" s="380"/>
      <c r="CP49" s="380"/>
      <c r="CQ49" s="380"/>
      <c r="CR49" s="380"/>
      <c r="CS49" s="380"/>
      <c r="CT49" s="380"/>
      <c r="CU49" s="380"/>
      <c r="CV49" s="380"/>
      <c r="CW49" s="380"/>
      <c r="CX49" s="380"/>
      <c r="CY49" s="380"/>
      <c r="CZ49" s="380"/>
      <c r="DA49" s="380"/>
      <c r="DB49" s="380"/>
      <c r="DC49" s="380"/>
      <c r="DD49" s="380"/>
      <c r="DE49" s="380"/>
      <c r="DF49" s="380"/>
      <c r="DG49" s="380"/>
      <c r="DH49" s="380"/>
      <c r="DI49" s="380"/>
      <c r="DJ49" s="380"/>
      <c r="DK49" s="380"/>
      <c r="DL49" s="380"/>
      <c r="DM49" s="380"/>
      <c r="DN49" s="380"/>
      <c r="DO49" s="391"/>
      <c r="DP49" s="391"/>
      <c r="DQ49" s="380"/>
      <c r="DR49" s="380"/>
      <c r="DS49" s="380"/>
      <c r="DT49" s="380"/>
    </row>
    <row r="50" spans="1:124" s="383" customFormat="1" ht="33" customHeight="1" thickBot="1">
      <c r="A50" s="388">
        <f t="shared" si="28"/>
        <v>44</v>
      </c>
      <c r="B50" s="384">
        <v>51617</v>
      </c>
      <c r="C50" s="536" t="s">
        <v>36</v>
      </c>
      <c r="D50" s="698" t="s">
        <v>294</v>
      </c>
      <c r="E50" s="672">
        <f>'[2]Banpho seat-imv'!D50</f>
        <v>0</v>
      </c>
      <c r="F50" s="673"/>
      <c r="G50" s="674">
        <f t="shared" si="2"/>
        <v>0</v>
      </c>
      <c r="H50" s="672">
        <f>'[2]Banpho seat-imv'!G50</f>
        <v>0</v>
      </c>
      <c r="I50" s="673"/>
      <c r="J50" s="674">
        <f t="shared" si="3"/>
        <v>0</v>
      </c>
      <c r="K50" s="672">
        <f>'[2]Banpho seat-imv'!J50</f>
        <v>0</v>
      </c>
      <c r="L50" s="673"/>
      <c r="M50" s="773">
        <f t="shared" si="4"/>
        <v>0</v>
      </c>
      <c r="N50" s="688">
        <f t="shared" si="5"/>
        <v>0</v>
      </c>
      <c r="O50" s="689">
        <f t="shared" si="5"/>
        <v>0</v>
      </c>
      <c r="P50" s="690">
        <f t="shared" si="6"/>
        <v>0</v>
      </c>
      <c r="Q50" s="672">
        <f>'[2]Banpho seat-imv'!M50</f>
        <v>0</v>
      </c>
      <c r="R50" s="673"/>
      <c r="S50" s="674">
        <f t="shared" si="7"/>
        <v>0</v>
      </c>
      <c r="T50" s="672">
        <f>'[2]Banpho seat-imv'!P50</f>
        <v>0</v>
      </c>
      <c r="U50" s="673"/>
      <c r="V50" s="674">
        <f t="shared" si="8"/>
        <v>0</v>
      </c>
      <c r="W50" s="672">
        <f>'[2]Banpho seat-imv'!S50</f>
        <v>0</v>
      </c>
      <c r="X50" s="673"/>
      <c r="Y50" s="773">
        <f t="shared" si="9"/>
        <v>0</v>
      </c>
      <c r="Z50" s="688">
        <f t="shared" si="10"/>
        <v>0</v>
      </c>
      <c r="AA50" s="701">
        <f t="shared" si="10"/>
        <v>0</v>
      </c>
      <c r="AB50" s="690">
        <f t="shared" si="11"/>
        <v>0</v>
      </c>
      <c r="AC50" s="775">
        <f t="shared" si="12"/>
        <v>0</v>
      </c>
      <c r="AD50" s="776">
        <f t="shared" si="12"/>
        <v>0</v>
      </c>
      <c r="AE50" s="777">
        <f t="shared" si="13"/>
        <v>0</v>
      </c>
      <c r="AF50" s="672">
        <f>'[2]Banpho seat-imv'!Y50</f>
        <v>0</v>
      </c>
      <c r="AG50" s="673"/>
      <c r="AH50" s="674">
        <f t="shared" si="14"/>
        <v>0</v>
      </c>
      <c r="AI50" s="672">
        <f>'[2]Banpho seat-imv'!AB50</f>
        <v>0</v>
      </c>
      <c r="AJ50" s="673"/>
      <c r="AK50" s="674">
        <f t="shared" si="15"/>
        <v>0</v>
      </c>
      <c r="AL50" s="672">
        <f>'[2]Banpho seat-imv'!AE50</f>
        <v>0</v>
      </c>
      <c r="AM50" s="673"/>
      <c r="AN50" s="674">
        <f t="shared" si="16"/>
        <v>0</v>
      </c>
      <c r="AO50" s="688">
        <f t="shared" si="17"/>
        <v>0</v>
      </c>
      <c r="AP50" s="689">
        <f t="shared" si="17"/>
        <v>0</v>
      </c>
      <c r="AQ50" s="690">
        <f t="shared" si="18"/>
        <v>0</v>
      </c>
      <c r="AR50" s="672">
        <f>'[2]Banpho seat-imv'!AH50</f>
        <v>0</v>
      </c>
      <c r="AS50" s="673"/>
      <c r="AT50" s="674">
        <f t="shared" si="19"/>
        <v>0</v>
      </c>
      <c r="AU50" s="672">
        <f>'[2]Banpho seat-imv'!AK50</f>
        <v>0</v>
      </c>
      <c r="AV50" s="673"/>
      <c r="AW50" s="674">
        <f t="shared" si="20"/>
        <v>0</v>
      </c>
      <c r="AX50" s="672">
        <f>'[2]Banpho seat-imv'!AN50</f>
        <v>0</v>
      </c>
      <c r="AY50" s="672"/>
      <c r="AZ50" s="773">
        <f t="shared" si="21"/>
        <v>0</v>
      </c>
      <c r="BA50" s="688">
        <f t="shared" si="22"/>
        <v>0</v>
      </c>
      <c r="BB50" s="701">
        <f t="shared" si="22"/>
        <v>0</v>
      </c>
      <c r="BC50" s="706">
        <f t="shared" si="23"/>
        <v>0</v>
      </c>
      <c r="BD50" s="711">
        <f t="shared" ref="BD50" si="29">AF50+AI50+AL50+AR50+AU50+AX50</f>
        <v>0</v>
      </c>
      <c r="BE50" s="715">
        <f t="shared" ref="BE50" si="30">AG50+AJ50+AM50+AS50+AV50+AY50</f>
        <v>0</v>
      </c>
      <c r="BF50" s="716">
        <f t="shared" si="24"/>
        <v>0</v>
      </c>
      <c r="BG50" s="717">
        <f t="shared" si="25"/>
        <v>0</v>
      </c>
      <c r="BH50" s="672">
        <f t="shared" si="26"/>
        <v>0</v>
      </c>
      <c r="BI50" s="678">
        <f t="shared" si="27"/>
        <v>0</v>
      </c>
      <c r="BJ50" s="541"/>
      <c r="BK50" s="446"/>
      <c r="BL50" s="611">
        <f>ROUND(VLOOKUP($B50,Test!$A$140:$I$192,3),0)/1000</f>
        <v>0</v>
      </c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  <c r="CG50" s="380"/>
      <c r="CH50" s="380"/>
      <c r="CI50" s="380"/>
      <c r="CJ50" s="380"/>
      <c r="CK50" s="380"/>
      <c r="CL50" s="380"/>
      <c r="CM50" s="380"/>
      <c r="CN50" s="380"/>
      <c r="CO50" s="380"/>
      <c r="CP50" s="380"/>
      <c r="CQ50" s="380"/>
      <c r="CR50" s="380"/>
      <c r="CS50" s="380"/>
      <c r="CT50" s="380"/>
      <c r="CU50" s="380"/>
      <c r="CV50" s="380"/>
      <c r="CW50" s="380"/>
      <c r="CX50" s="380"/>
      <c r="CY50" s="380"/>
      <c r="CZ50" s="380"/>
      <c r="DA50" s="380"/>
      <c r="DB50" s="380"/>
      <c r="DC50" s="380"/>
      <c r="DD50" s="380"/>
      <c r="DE50" s="380"/>
      <c r="DF50" s="380"/>
      <c r="DG50" s="380"/>
      <c r="DH50" s="380"/>
      <c r="DI50" s="380"/>
      <c r="DJ50" s="380"/>
      <c r="DK50" s="380"/>
      <c r="DL50" s="380"/>
      <c r="DM50" s="380"/>
      <c r="DN50" s="380"/>
      <c r="DO50" s="391"/>
      <c r="DP50" s="391"/>
      <c r="DQ50" s="380"/>
      <c r="DR50" s="380"/>
      <c r="DS50" s="380"/>
      <c r="DT50" s="380"/>
    </row>
    <row r="51" spans="1:124" s="365" customFormat="1" ht="45" customHeight="1" thickBot="1">
      <c r="A51" s="836" t="s">
        <v>51</v>
      </c>
      <c r="B51" s="837"/>
      <c r="C51" s="838"/>
      <c r="D51" s="699"/>
      <c r="E51" s="719">
        <f t="shared" ref="E51:AJ51" si="31">SUM(E7:E50)</f>
        <v>2099844.3455272354</v>
      </c>
      <c r="F51" s="718">
        <f t="shared" si="31"/>
        <v>2551060.9700000002</v>
      </c>
      <c r="G51" s="708">
        <f t="shared" si="31"/>
        <v>-451216.62447276438</v>
      </c>
      <c r="H51" s="719">
        <f t="shared" si="31"/>
        <v>2477334.7378551024</v>
      </c>
      <c r="I51" s="718">
        <f t="shared" si="31"/>
        <v>2629620.4899999998</v>
      </c>
      <c r="J51" s="708">
        <f t="shared" si="31"/>
        <v>-152285.75214489788</v>
      </c>
      <c r="K51" s="719">
        <f t="shared" si="31"/>
        <v>2421493.4899009089</v>
      </c>
      <c r="L51" s="718">
        <f t="shared" si="31"/>
        <v>2418630.23</v>
      </c>
      <c r="M51" s="721">
        <f t="shared" si="31"/>
        <v>2863.2599009084806</v>
      </c>
      <c r="N51" s="691">
        <f t="shared" si="31"/>
        <v>6967072.5732832458</v>
      </c>
      <c r="O51" s="692">
        <f t="shared" si="31"/>
        <v>7567711.6899999995</v>
      </c>
      <c r="P51" s="693">
        <f t="shared" si="31"/>
        <v>-600639.11671675392</v>
      </c>
      <c r="Q51" s="719">
        <f t="shared" si="31"/>
        <v>2161426.0790932905</v>
      </c>
      <c r="R51" s="718">
        <f t="shared" si="31"/>
        <v>1507625.43</v>
      </c>
      <c r="S51" s="708">
        <f t="shared" si="31"/>
        <v>653800.64909329033</v>
      </c>
      <c r="T51" s="719">
        <f t="shared" si="31"/>
        <v>2179873.1569365361</v>
      </c>
      <c r="U51" s="718">
        <f t="shared" si="31"/>
        <v>0</v>
      </c>
      <c r="V51" s="708">
        <f t="shared" si="31"/>
        <v>2179873.1569365361</v>
      </c>
      <c r="W51" s="719">
        <f t="shared" si="31"/>
        <v>2251675.0342513132</v>
      </c>
      <c r="X51" s="718">
        <f t="shared" si="31"/>
        <v>0</v>
      </c>
      <c r="Y51" s="721">
        <f t="shared" si="31"/>
        <v>2251675.0342513132</v>
      </c>
      <c r="Z51" s="691">
        <f t="shared" si="31"/>
        <v>6561674.2702811398</v>
      </c>
      <c r="AA51" s="702">
        <f t="shared" si="31"/>
        <v>1497125.43</v>
      </c>
      <c r="AB51" s="693">
        <f t="shared" si="31"/>
        <v>5064548.8402811391</v>
      </c>
      <c r="AC51" s="724">
        <f t="shared" si="31"/>
        <v>13591646.843564386</v>
      </c>
      <c r="AD51" s="718">
        <f t="shared" si="31"/>
        <v>9106937.120000001</v>
      </c>
      <c r="AE51" s="708">
        <f t="shared" si="31"/>
        <v>4484709.7235643854</v>
      </c>
      <c r="AF51" s="719">
        <f t="shared" si="31"/>
        <v>2079544.0769516143</v>
      </c>
      <c r="AG51" s="718">
        <f t="shared" si="31"/>
        <v>0</v>
      </c>
      <c r="AH51" s="708">
        <f t="shared" si="31"/>
        <v>2079544.0769516143</v>
      </c>
      <c r="AI51" s="718">
        <f t="shared" si="31"/>
        <v>2111484.3598416913</v>
      </c>
      <c r="AJ51" s="718">
        <f t="shared" si="31"/>
        <v>0</v>
      </c>
      <c r="AK51" s="708">
        <f t="shared" ref="AK51:BI51" si="32">SUM(AK7:AK50)</f>
        <v>2111484.3598416913</v>
      </c>
      <c r="AL51" s="719">
        <f t="shared" si="32"/>
        <v>2195033.1149642589</v>
      </c>
      <c r="AM51" s="718">
        <f t="shared" si="32"/>
        <v>0</v>
      </c>
      <c r="AN51" s="708">
        <f t="shared" si="32"/>
        <v>2195033.1149642589</v>
      </c>
      <c r="AO51" s="691">
        <f t="shared" si="32"/>
        <v>6354761.5517575648</v>
      </c>
      <c r="AP51" s="692">
        <f t="shared" si="32"/>
        <v>0</v>
      </c>
      <c r="AQ51" s="705">
        <f t="shared" si="32"/>
        <v>6354761.5517575648</v>
      </c>
      <c r="AR51" s="719">
        <f t="shared" si="32"/>
        <v>2296156.0828412846</v>
      </c>
      <c r="AS51" s="718">
        <f t="shared" si="32"/>
        <v>0</v>
      </c>
      <c r="AT51" s="708">
        <f t="shared" si="32"/>
        <v>2296156.0828412846</v>
      </c>
      <c r="AU51" s="718">
        <f t="shared" si="32"/>
        <v>2310965.1285021077</v>
      </c>
      <c r="AV51" s="718">
        <f t="shared" si="32"/>
        <v>0</v>
      </c>
      <c r="AW51" s="708">
        <f t="shared" si="32"/>
        <v>2310965.1285021077</v>
      </c>
      <c r="AX51" s="719">
        <f t="shared" si="32"/>
        <v>2101948.9067694899</v>
      </c>
      <c r="AY51" s="718">
        <f t="shared" si="32"/>
        <v>0</v>
      </c>
      <c r="AZ51" s="721">
        <f t="shared" si="32"/>
        <v>2101948.9067694899</v>
      </c>
      <c r="BA51" s="691">
        <f t="shared" si="32"/>
        <v>6680970.1181128826</v>
      </c>
      <c r="BB51" s="702">
        <f t="shared" si="32"/>
        <v>0</v>
      </c>
      <c r="BC51" s="707">
        <f t="shared" si="32"/>
        <v>6680970.1181128826</v>
      </c>
      <c r="BD51" s="722">
        <f t="shared" si="32"/>
        <v>13095131.669870447</v>
      </c>
      <c r="BE51" s="718">
        <f t="shared" si="32"/>
        <v>0</v>
      </c>
      <c r="BF51" s="723">
        <f t="shared" si="32"/>
        <v>13095131.669870447</v>
      </c>
      <c r="BG51" s="724">
        <f t="shared" si="32"/>
        <v>26686778.513434835</v>
      </c>
      <c r="BH51" s="683">
        <f t="shared" si="32"/>
        <v>9106937.120000001</v>
      </c>
      <c r="BI51" s="684">
        <f t="shared" si="32"/>
        <v>17579841.393434834</v>
      </c>
      <c r="BJ51" s="542"/>
      <c r="BK51" s="362"/>
      <c r="BL51" s="517">
        <f>SUM(BL7:BL50)</f>
        <v>3384.6710000000003</v>
      </c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  <c r="CB51" s="366"/>
      <c r="CC51" s="366"/>
      <c r="CD51" s="366"/>
      <c r="CE51" s="366"/>
      <c r="CF51" s="366"/>
      <c r="CG51" s="366"/>
      <c r="CH51" s="366"/>
      <c r="CI51" s="366"/>
      <c r="CJ51" s="366"/>
      <c r="CK51" s="366"/>
      <c r="CL51" s="366"/>
      <c r="CM51" s="366"/>
      <c r="CN51" s="366"/>
      <c r="CO51" s="366"/>
      <c r="CP51" s="366"/>
      <c r="CQ51" s="366"/>
      <c r="CR51" s="366"/>
      <c r="CS51" s="366"/>
      <c r="CT51" s="366"/>
      <c r="CU51" s="366"/>
      <c r="CV51" s="366"/>
      <c r="CW51" s="366"/>
      <c r="CX51" s="366"/>
      <c r="CY51" s="366"/>
      <c r="CZ51" s="366"/>
      <c r="DA51" s="366"/>
      <c r="DB51" s="366"/>
      <c r="DC51" s="366"/>
      <c r="DD51" s="366"/>
      <c r="DE51" s="366"/>
      <c r="DF51" s="366"/>
      <c r="DG51" s="366"/>
      <c r="DH51" s="366"/>
      <c r="DI51" s="366"/>
      <c r="DJ51" s="366"/>
      <c r="DK51" s="366"/>
      <c r="DL51" s="366"/>
      <c r="DM51" s="366"/>
      <c r="DN51" s="366"/>
      <c r="DO51" s="366"/>
      <c r="DP51" s="366"/>
      <c r="DQ51" s="366"/>
      <c r="DR51" s="366"/>
      <c r="DS51" s="366"/>
      <c r="DT51" s="366"/>
    </row>
    <row r="52" spans="1:124" s="349" customFormat="1" ht="18">
      <c r="B52" s="350"/>
      <c r="C52" s="351"/>
      <c r="D52" s="473"/>
      <c r="E52" s="765"/>
      <c r="F52" s="765"/>
      <c r="G52" s="765"/>
      <c r="H52" s="765"/>
      <c r="I52" s="765"/>
      <c r="J52" s="765"/>
      <c r="K52" s="765"/>
      <c r="L52" s="765"/>
      <c r="M52" s="765"/>
      <c r="N52" s="765"/>
      <c r="O52" s="765"/>
      <c r="P52" s="765"/>
      <c r="Q52" s="765"/>
      <c r="R52" s="765"/>
      <c r="S52" s="765"/>
      <c r="T52" s="765"/>
      <c r="U52" s="765"/>
      <c r="V52" s="765"/>
      <c r="W52" s="765"/>
      <c r="X52" s="765"/>
      <c r="Y52" s="765"/>
      <c r="Z52" s="765"/>
      <c r="AA52" s="765"/>
      <c r="AB52" s="765"/>
      <c r="AC52" s="765"/>
      <c r="AD52" s="765"/>
      <c r="AE52" s="765"/>
      <c r="AF52" s="765"/>
      <c r="AG52" s="765"/>
      <c r="AH52" s="765"/>
      <c r="AI52" s="765"/>
      <c r="AJ52" s="765"/>
      <c r="AK52" s="765"/>
      <c r="AL52" s="765"/>
      <c r="AM52" s="765"/>
      <c r="AN52" s="765"/>
      <c r="AO52" s="765"/>
      <c r="AP52" s="765"/>
      <c r="AQ52" s="765"/>
      <c r="AR52" s="765"/>
      <c r="AS52" s="765"/>
      <c r="AT52" s="765"/>
      <c r="AU52" s="765"/>
      <c r="AV52" s="765"/>
      <c r="AW52" s="765"/>
      <c r="AX52" s="765"/>
      <c r="AY52" s="765"/>
      <c r="AZ52" s="765"/>
      <c r="BA52" s="765"/>
      <c r="BB52" s="765"/>
      <c r="BC52" s="765"/>
      <c r="BD52" s="765"/>
      <c r="BE52" s="765"/>
      <c r="BF52" s="765"/>
      <c r="BG52" s="765"/>
    </row>
    <row r="53" spans="1:124" s="349" customFormat="1" ht="18">
      <c r="B53" s="350"/>
      <c r="C53" s="351"/>
      <c r="D53" s="473"/>
      <c r="E53" s="765"/>
      <c r="F53" s="759">
        <f>ROUND(F51-Test!$C$198,2)</f>
        <v>2547676.2999999998</v>
      </c>
      <c r="G53" s="765"/>
      <c r="H53" s="765"/>
      <c r="I53" s="759"/>
      <c r="J53" s="765"/>
      <c r="K53" s="765"/>
      <c r="L53" s="765"/>
      <c r="M53" s="765"/>
      <c r="N53" s="765"/>
      <c r="O53" s="765"/>
      <c r="P53" s="765"/>
      <c r="Q53" s="765"/>
      <c r="R53" s="765"/>
      <c r="S53" s="765"/>
      <c r="T53" s="765"/>
      <c r="U53" s="765"/>
      <c r="V53" s="765"/>
      <c r="W53" s="765"/>
      <c r="X53" s="765"/>
      <c r="Y53" s="765"/>
      <c r="Z53" s="765"/>
      <c r="AA53" s="765"/>
      <c r="AB53" s="765"/>
      <c r="AC53" s="765"/>
      <c r="AD53" s="765"/>
      <c r="AE53" s="765"/>
      <c r="AF53" s="765"/>
      <c r="AG53" s="765"/>
      <c r="AH53" s="765"/>
      <c r="AI53" s="765"/>
      <c r="AJ53" s="765"/>
      <c r="AK53" s="765"/>
      <c r="AL53" s="765"/>
      <c r="AM53" s="765"/>
      <c r="AN53" s="765"/>
      <c r="AO53" s="765"/>
      <c r="AP53" s="765"/>
      <c r="AQ53" s="765"/>
      <c r="AR53" s="765"/>
      <c r="AS53" s="765"/>
      <c r="AT53" s="765"/>
      <c r="AU53" s="765"/>
      <c r="AV53" s="765"/>
      <c r="AW53" s="765"/>
      <c r="AX53" s="765"/>
      <c r="AY53" s="765"/>
      <c r="AZ53" s="765"/>
      <c r="BA53" s="765"/>
      <c r="BB53" s="765"/>
      <c r="BC53" s="765"/>
      <c r="BD53" s="765"/>
      <c r="BE53" s="765"/>
      <c r="BF53" s="765"/>
      <c r="BG53" s="765"/>
    </row>
    <row r="54" spans="1:124" s="349" customFormat="1" ht="18">
      <c r="B54" s="350"/>
      <c r="C54" s="351"/>
      <c r="D54" s="473"/>
    </row>
    <row r="55" spans="1:124" s="349" customFormat="1" ht="18">
      <c r="B55" s="350"/>
      <c r="C55" s="351"/>
      <c r="D55" s="473"/>
    </row>
    <row r="56" spans="1:124" s="349" customFormat="1" ht="18">
      <c r="B56" s="350"/>
      <c r="C56" s="351"/>
      <c r="D56" s="473"/>
    </row>
    <row r="57" spans="1:124" s="349" customFormat="1" ht="18">
      <c r="B57" s="350"/>
      <c r="C57" s="351"/>
      <c r="D57" s="473"/>
    </row>
    <row r="58" spans="1:124" s="349" customFormat="1" ht="18">
      <c r="B58" s="350"/>
      <c r="C58" s="351"/>
      <c r="D58" s="473"/>
    </row>
    <row r="59" spans="1:124" s="349" customFormat="1" ht="18">
      <c r="B59" s="350"/>
      <c r="C59" s="351"/>
      <c r="D59" s="473"/>
    </row>
    <row r="60" spans="1:124" s="349" customFormat="1" ht="18">
      <c r="B60" s="350"/>
      <c r="C60" s="351"/>
      <c r="D60" s="473"/>
    </row>
    <row r="61" spans="1:124" s="349" customFormat="1" ht="18">
      <c r="B61" s="350"/>
      <c r="C61" s="351"/>
      <c r="D61" s="473"/>
    </row>
    <row r="62" spans="1:124" s="349" customFormat="1" ht="18">
      <c r="B62" s="350"/>
      <c r="C62" s="351"/>
      <c r="D62" s="473"/>
    </row>
    <row r="63" spans="1:124" s="349" customFormat="1" ht="18">
      <c r="B63" s="350"/>
      <c r="C63" s="351"/>
      <c r="D63" s="351"/>
    </row>
    <row r="64" spans="1:124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X5:AZ5"/>
    <mergeCell ref="AF4:AN4"/>
    <mergeCell ref="AO4:AQ4"/>
    <mergeCell ref="AR4:AZ4"/>
    <mergeCell ref="AO5:AQ5"/>
    <mergeCell ref="AF5:AH5"/>
    <mergeCell ref="AI5:AK5"/>
    <mergeCell ref="AL5:AN5"/>
    <mergeCell ref="AR5:AT5"/>
    <mergeCell ref="AU5:AW5"/>
    <mergeCell ref="A51:C51"/>
    <mergeCell ref="AC5:AE5"/>
    <mergeCell ref="E5:G5"/>
    <mergeCell ref="H5:J5"/>
    <mergeCell ref="K5:M5"/>
    <mergeCell ref="A4:A6"/>
    <mergeCell ref="E4:M4"/>
    <mergeCell ref="N4:P4"/>
    <mergeCell ref="Q4:Y4"/>
    <mergeCell ref="Z4:AB4"/>
    <mergeCell ref="AC4:AE4"/>
    <mergeCell ref="N5:P5"/>
    <mergeCell ref="Z5:AB5"/>
  </mergeCells>
  <phoneticPr fontId="2" type="noConversion"/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indexed="47"/>
  </sheetPr>
  <dimension ref="A1:DT127"/>
  <sheetViews>
    <sheetView showGridLines="0" zoomScale="70" zoomScaleNormal="70" workbookViewId="0">
      <pane xSplit="3" ySplit="6" topLeftCell="M40" activePane="bottomRight" state="frozen"/>
      <selection activeCell="F51" sqref="F51"/>
      <selection pane="topRight" activeCell="F51" sqref="F51"/>
      <selection pane="bottomLeft" activeCell="F51" sqref="F51"/>
      <selection pane="bottomRight" activeCell="R48" sqref="R48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5" width="15.7109375" style="205" customWidth="1"/>
    <col min="46" max="46" width="15.5703125" style="205" bestFit="1" customWidth="1"/>
    <col min="47" max="52" width="15.7109375" style="205" customWidth="1"/>
    <col min="53" max="55" width="15.7109375" style="205" hidden="1" customWidth="1"/>
    <col min="56" max="58" width="15.7109375" style="205" customWidth="1"/>
    <col min="59" max="59" width="16.85546875" style="205" customWidth="1"/>
    <col min="60" max="61" width="15.7109375" style="205" customWidth="1"/>
    <col min="62" max="63" width="12.7109375" style="205" customWidth="1"/>
    <col min="64" max="64" width="18.85546875" style="205" hidden="1" customWidth="1"/>
    <col min="65" max="92" width="12.7109375" style="205" customWidth="1"/>
    <col min="93" max="94" width="9.140625" style="205" customWidth="1"/>
    <col min="95" max="95" width="10.7109375" style="205" customWidth="1"/>
    <col min="96" max="97" width="9.140625" style="205" customWidth="1"/>
    <col min="98" max="98" width="10.7109375" style="205" customWidth="1"/>
    <col min="99" max="100" width="9.140625" style="205" customWidth="1"/>
    <col min="101" max="101" width="10.42578125" style="205" customWidth="1"/>
    <col min="102" max="103" width="9.140625" style="205" customWidth="1"/>
    <col min="104" max="104" width="10.140625" style="205" customWidth="1"/>
    <col min="105" max="106" width="9.140625" style="205" customWidth="1"/>
    <col min="107" max="107" width="10.85546875" style="205" customWidth="1"/>
    <col min="108" max="109" width="9.140625" style="205" customWidth="1"/>
    <col min="110" max="110" width="11.42578125" style="205" customWidth="1"/>
    <col min="111" max="112" width="9.140625" style="205" customWidth="1"/>
    <col min="113" max="113" width="11.7109375" style="205" customWidth="1"/>
    <col min="114" max="115" width="9.140625" style="205" customWidth="1"/>
    <col min="116" max="116" width="10.85546875" style="205" customWidth="1"/>
    <col min="117" max="118" width="9.140625" style="205" customWidth="1"/>
    <col min="119" max="119" width="12.7109375" style="205" customWidth="1"/>
    <col min="120" max="120" width="12" style="205" customWidth="1"/>
    <col min="121" max="121" width="10.7109375" style="205" customWidth="1"/>
    <col min="122" max="122" width="10.85546875" style="205" customWidth="1"/>
    <col min="123" max="123" width="11" style="205" customWidth="1"/>
    <col min="124" max="124" width="11.42578125" style="205" customWidth="1"/>
    <col min="125" max="16384" width="9.140625" style="205"/>
  </cols>
  <sheetData>
    <row r="1" spans="1:124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24"/>
      <c r="AJ1" s="324"/>
      <c r="AK1" s="324"/>
      <c r="AL1" s="319"/>
      <c r="AM1" s="319"/>
      <c r="AN1" s="319"/>
      <c r="AO1" s="319"/>
      <c r="AP1" s="319"/>
      <c r="AQ1" s="319"/>
      <c r="AR1" s="324"/>
      <c r="AS1" s="324"/>
      <c r="AT1" s="324"/>
      <c r="AX1" s="324"/>
      <c r="AY1" s="324"/>
      <c r="AZ1" s="324"/>
      <c r="BA1" s="324"/>
      <c r="BB1" s="324"/>
      <c r="BC1" s="324"/>
      <c r="BD1" s="323"/>
      <c r="BE1" s="323"/>
      <c r="BF1" s="323"/>
    </row>
    <row r="2" spans="1:124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T2" s="312"/>
      <c r="U2" s="312"/>
      <c r="V2" s="312"/>
      <c r="W2" s="306"/>
      <c r="X2" s="306"/>
      <c r="Y2" s="306"/>
      <c r="Z2" s="306"/>
      <c r="AA2" s="306"/>
      <c r="AB2" s="306"/>
      <c r="AC2" s="317"/>
      <c r="AD2" s="317"/>
      <c r="AE2" s="317"/>
      <c r="AF2" s="324"/>
      <c r="AG2" s="324"/>
      <c r="AH2" s="324"/>
      <c r="AI2" s="326"/>
      <c r="AJ2" s="327"/>
      <c r="AK2" s="324"/>
      <c r="AL2" s="317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124" s="322" customFormat="1" ht="45" customHeight="1" thickBot="1">
      <c r="A3" s="309" t="s">
        <v>197</v>
      </c>
      <c r="B3" s="320"/>
      <c r="L3" s="319"/>
      <c r="T3" s="312"/>
      <c r="U3" s="312"/>
      <c r="V3" s="312"/>
      <c r="X3" s="319"/>
      <c r="AF3" s="324"/>
      <c r="AG3" s="324"/>
      <c r="AH3" s="324"/>
      <c r="AI3" s="324"/>
      <c r="AJ3" s="324"/>
      <c r="AK3" s="324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124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124" s="202" customFormat="1" ht="39.950000000000003" customHeight="1">
      <c r="A5" s="819"/>
      <c r="B5" s="216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  <c r="CB5" s="201"/>
      <c r="CC5" s="201"/>
      <c r="CD5" s="201"/>
      <c r="CE5" s="201"/>
      <c r="CF5" s="201"/>
      <c r="CG5" s="201"/>
      <c r="CH5" s="201"/>
      <c r="CI5" s="201"/>
      <c r="CJ5" s="201"/>
      <c r="CK5" s="201"/>
      <c r="CL5" s="201"/>
      <c r="CM5" s="201"/>
      <c r="CN5" s="201"/>
      <c r="CO5" s="201"/>
      <c r="CP5" s="201"/>
      <c r="CQ5" s="201"/>
      <c r="CR5" s="201"/>
      <c r="CS5" s="201"/>
      <c r="CW5" s="201"/>
      <c r="CX5" s="201"/>
      <c r="CY5" s="201"/>
      <c r="CZ5" s="201"/>
      <c r="DA5" s="201"/>
      <c r="DB5" s="201"/>
      <c r="DC5" s="201"/>
      <c r="DD5" s="201"/>
      <c r="DE5" s="201"/>
      <c r="DF5" s="201"/>
      <c r="DG5" s="201"/>
      <c r="DH5" s="201"/>
      <c r="DI5" s="201"/>
      <c r="DJ5" s="201"/>
      <c r="DK5" s="201"/>
      <c r="DL5" s="201"/>
      <c r="DM5" s="201"/>
      <c r="DN5" s="201"/>
      <c r="DO5" s="201"/>
      <c r="DP5" s="201"/>
      <c r="DQ5" s="201"/>
      <c r="DR5" s="201"/>
      <c r="DS5" s="201"/>
      <c r="DT5" s="201"/>
    </row>
    <row r="6" spans="1:124" s="201" customFormat="1" ht="39.950000000000003" customHeight="1">
      <c r="A6" s="820"/>
      <c r="B6" s="232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3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17"/>
      <c r="BY6" s="217"/>
      <c r="BZ6" s="217"/>
      <c r="CA6" s="217"/>
      <c r="CB6" s="218"/>
      <c r="CC6" s="219"/>
      <c r="CD6" s="219"/>
      <c r="CE6" s="220"/>
      <c r="CF6" s="221"/>
      <c r="CG6" s="221"/>
      <c r="CH6" s="220"/>
      <c r="CI6" s="221"/>
      <c r="CJ6" s="221"/>
      <c r="CK6" s="220"/>
      <c r="CL6" s="221"/>
      <c r="CM6" s="221"/>
      <c r="CN6" s="220"/>
      <c r="CO6" s="221"/>
      <c r="CP6" s="221"/>
      <c r="CQ6" s="220"/>
      <c r="CR6" s="221"/>
      <c r="CS6" s="221"/>
      <c r="CT6" s="221"/>
      <c r="CU6" s="221"/>
      <c r="CV6" s="221"/>
      <c r="CW6" s="220"/>
      <c r="CX6" s="221"/>
      <c r="CY6" s="221"/>
      <c r="CZ6" s="220"/>
      <c r="DA6" s="221"/>
      <c r="DB6" s="221"/>
      <c r="DC6" s="220"/>
      <c r="DD6" s="221"/>
      <c r="DE6" s="221"/>
      <c r="DF6" s="220"/>
      <c r="DG6" s="221"/>
      <c r="DH6" s="221"/>
      <c r="DI6" s="220"/>
      <c r="DJ6" s="221"/>
      <c r="DK6" s="221"/>
      <c r="DL6" s="220"/>
      <c r="DM6" s="221"/>
      <c r="DN6" s="221"/>
      <c r="DO6" s="222"/>
      <c r="DP6" s="222"/>
      <c r="DQ6" s="223"/>
      <c r="DR6" s="223"/>
      <c r="DS6" s="223"/>
      <c r="DT6" s="223"/>
    </row>
    <row r="7" spans="1:124" s="383" customFormat="1" ht="33" customHeight="1">
      <c r="A7" s="388">
        <v>1</v>
      </c>
      <c r="B7" s="399">
        <v>51201</v>
      </c>
      <c r="C7" s="536" t="s">
        <v>0</v>
      </c>
      <c r="D7" s="696"/>
      <c r="E7" s="772">
        <f>'[2]Banpho seat-other'!D7</f>
        <v>2600</v>
      </c>
      <c r="F7" s="673">
        <v>2600</v>
      </c>
      <c r="G7" s="674">
        <f>E7-F7</f>
        <v>0</v>
      </c>
      <c r="H7" s="772">
        <f>'[2]Banpho seat-other'!G7</f>
        <v>2700</v>
      </c>
      <c r="I7" s="673">
        <v>2700</v>
      </c>
      <c r="J7" s="781">
        <f>H7-I7</f>
        <v>0</v>
      </c>
      <c r="K7" s="772">
        <f>'[2]Banpho seat-other'!J7</f>
        <v>2600</v>
      </c>
      <c r="L7" s="673">
        <v>2600</v>
      </c>
      <c r="M7" s="773">
        <f>K7-L7</f>
        <v>0</v>
      </c>
      <c r="N7" s="685"/>
      <c r="O7" s="686"/>
      <c r="P7" s="687"/>
      <c r="Q7" s="772">
        <f>'[2]Banpho seat-other'!M7</f>
        <v>2400</v>
      </c>
      <c r="R7" s="673">
        <v>2400</v>
      </c>
      <c r="S7" s="781">
        <f>Q7-R7</f>
        <v>0</v>
      </c>
      <c r="T7" s="772">
        <f>'[2]Banpho seat-other'!P7</f>
        <v>2400</v>
      </c>
      <c r="U7" s="673"/>
      <c r="V7" s="674">
        <f>T7-U7</f>
        <v>2400</v>
      </c>
      <c r="W7" s="772">
        <f>'[2]Banpho seat-other'!S7</f>
        <v>2400</v>
      </c>
      <c r="X7" s="673"/>
      <c r="Y7" s="773">
        <f>W7-X7</f>
        <v>2400</v>
      </c>
      <c r="Z7" s="685"/>
      <c r="AA7" s="700"/>
      <c r="AB7" s="687"/>
      <c r="AC7" s="775">
        <f t="shared" ref="AC7:AD22" si="0">E7+H7+K7+Q7+T7+W7</f>
        <v>15100</v>
      </c>
      <c r="AD7" s="776">
        <f>F7+I7+L7+R7+U7+X7</f>
        <v>10300</v>
      </c>
      <c r="AE7" s="777">
        <f>AC7-AD7</f>
        <v>4800</v>
      </c>
      <c r="AF7" s="772">
        <f>'[2]Banpho seat-other'!Y7</f>
        <v>2300</v>
      </c>
      <c r="AG7" s="673"/>
      <c r="AH7" s="674">
        <f>AF7-AG7</f>
        <v>2300</v>
      </c>
      <c r="AI7" s="772">
        <f>'[2]Banpho seat-other'!AB7</f>
        <v>2400</v>
      </c>
      <c r="AJ7" s="673"/>
      <c r="AK7" s="674">
        <f>AI7-AJ7</f>
        <v>2400</v>
      </c>
      <c r="AL7" s="772">
        <f>'[2]Banpho seat-other'!AE7</f>
        <v>2200</v>
      </c>
      <c r="AM7" s="673"/>
      <c r="AN7" s="674">
        <f>AL7-AM7</f>
        <v>2200</v>
      </c>
      <c r="AO7" s="685"/>
      <c r="AP7" s="703"/>
      <c r="AQ7" s="704"/>
      <c r="AR7" s="772">
        <f>'[2]Banpho seat-other'!AH7</f>
        <v>2000</v>
      </c>
      <c r="AS7" s="673"/>
      <c r="AT7" s="674">
        <f>AR7-AS7</f>
        <v>2000</v>
      </c>
      <c r="AU7" s="772">
        <f>'[2]Banpho seat-other'!AK7</f>
        <v>2000</v>
      </c>
      <c r="AV7" s="673"/>
      <c r="AW7" s="674">
        <f>AU7-AV7</f>
        <v>2000</v>
      </c>
      <c r="AX7" s="772">
        <f>'[2]Banpho seat-other'!AN7</f>
        <v>2000</v>
      </c>
      <c r="AY7" s="772"/>
      <c r="AZ7" s="773">
        <f>AX7-AY7</f>
        <v>2000</v>
      </c>
      <c r="BA7" s="725"/>
      <c r="BB7" s="728"/>
      <c r="BC7" s="728"/>
      <c r="BD7" s="711">
        <f t="shared" ref="BD7:BD49" si="1">AF7+AI7+AL7+AR7+AU7+AX7</f>
        <v>12900</v>
      </c>
      <c r="BE7" s="715">
        <f t="shared" ref="BE7:BE49" si="2">AG7+AJ7+AM7+AS7+AV7+AY7</f>
        <v>0</v>
      </c>
      <c r="BF7" s="716">
        <f>BD7-BE7</f>
        <v>12900</v>
      </c>
      <c r="BG7" s="717">
        <f>AC7+BD7</f>
        <v>28000</v>
      </c>
      <c r="BH7" s="673">
        <f>AD7+BE7</f>
        <v>10300</v>
      </c>
      <c r="BI7" s="677">
        <f>BG7-BH7</f>
        <v>17700</v>
      </c>
      <c r="BJ7" s="541"/>
      <c r="BK7" s="446"/>
      <c r="BL7" s="374">
        <f>ROUND(VLOOKUP($B7,Test!$A$140:$I$192,4),1)/1000</f>
        <v>2.4</v>
      </c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  <c r="CG7" s="380"/>
      <c r="CH7" s="380"/>
      <c r="CI7" s="380"/>
      <c r="CJ7" s="380"/>
      <c r="CK7" s="380"/>
      <c r="CL7" s="380"/>
      <c r="CM7" s="380"/>
      <c r="CN7" s="380"/>
      <c r="CO7" s="380"/>
      <c r="CP7" s="380"/>
      <c r="CQ7" s="380"/>
      <c r="CR7" s="380"/>
      <c r="CS7" s="380"/>
      <c r="CT7" s="380"/>
      <c r="CU7" s="380"/>
      <c r="CV7" s="380"/>
      <c r="CW7" s="380"/>
      <c r="CX7" s="380"/>
      <c r="CY7" s="380"/>
      <c r="CZ7" s="380"/>
      <c r="DA7" s="380"/>
      <c r="DB7" s="380"/>
      <c r="DC7" s="380"/>
      <c r="DD7" s="380"/>
      <c r="DE7" s="380"/>
      <c r="DF7" s="380"/>
      <c r="DG7" s="380"/>
      <c r="DH7" s="380"/>
      <c r="DI7" s="380"/>
      <c r="DJ7" s="380"/>
      <c r="DK7" s="380"/>
      <c r="DL7" s="380"/>
      <c r="DM7" s="380"/>
      <c r="DN7" s="380"/>
      <c r="DO7" s="391"/>
      <c r="DP7" s="391"/>
      <c r="DQ7" s="380"/>
      <c r="DR7" s="380"/>
      <c r="DS7" s="380"/>
      <c r="DT7" s="380"/>
    </row>
    <row r="8" spans="1:124" s="383" customFormat="1" ht="33" customHeight="1">
      <c r="A8" s="388">
        <f>A7+1</f>
        <v>2</v>
      </c>
      <c r="B8" s="399">
        <v>51202</v>
      </c>
      <c r="C8" s="536" t="s">
        <v>1</v>
      </c>
      <c r="D8" s="697" t="s">
        <v>252</v>
      </c>
      <c r="E8" s="672">
        <f>'[2]Banpho seat-other'!D8</f>
        <v>48982.097500000003</v>
      </c>
      <c r="F8" s="673">
        <v>11816.17</v>
      </c>
      <c r="G8" s="674">
        <f t="shared" ref="G8:G50" si="3">E8-F8</f>
        <v>37165.927500000005</v>
      </c>
      <c r="H8" s="672">
        <f>'[2]Banpho seat-other'!G8</f>
        <v>49964.425000000003</v>
      </c>
      <c r="I8" s="673">
        <v>44955.23</v>
      </c>
      <c r="J8" s="674">
        <f t="shared" ref="J8:J50" si="4">H8-I8</f>
        <v>5009.1949999999997</v>
      </c>
      <c r="K8" s="672">
        <f>'[2]Banpho seat-other'!J8</f>
        <v>47781.475000000006</v>
      </c>
      <c r="L8" s="673">
        <v>94411.520000000004</v>
      </c>
      <c r="M8" s="773">
        <f t="shared" ref="M8:M50" si="5">K8-L8</f>
        <v>-46630.044999999998</v>
      </c>
      <c r="N8" s="688">
        <f t="shared" ref="N8:O50" si="6">+E8+H8+K8</f>
        <v>146727.9975</v>
      </c>
      <c r="O8" s="689">
        <f t="shared" si="6"/>
        <v>151182.92000000001</v>
      </c>
      <c r="P8" s="690">
        <f t="shared" ref="P8:P50" si="7">+N8-O8</f>
        <v>-4454.9225000000151</v>
      </c>
      <c r="Q8" s="672">
        <f>'[2]Banpho seat-other'!M8</f>
        <v>47781.475000000006</v>
      </c>
      <c r="R8" s="673">
        <v>49766.23</v>
      </c>
      <c r="S8" s="674">
        <f t="shared" ref="S8:S50" si="8">Q8-R8</f>
        <v>-1984.7549999999974</v>
      </c>
      <c r="T8" s="672">
        <f>'[2]Banpho seat-other'!P8</f>
        <v>48872.950000000004</v>
      </c>
      <c r="U8" s="673"/>
      <c r="V8" s="674">
        <f t="shared" ref="V8:V50" si="9">T8-U8</f>
        <v>48872.950000000004</v>
      </c>
      <c r="W8" s="672">
        <f>'[2]Banpho seat-other'!S8</f>
        <v>48872.950000000004</v>
      </c>
      <c r="X8" s="673"/>
      <c r="Y8" s="773">
        <f t="shared" ref="Y8:Y50" si="10">W8-X8</f>
        <v>48872.950000000004</v>
      </c>
      <c r="Z8" s="688">
        <f t="shared" ref="Z8:AA50" si="11">+Q8+T8+W8</f>
        <v>145527.37500000003</v>
      </c>
      <c r="AA8" s="701">
        <f t="shared" si="11"/>
        <v>49766.23</v>
      </c>
      <c r="AB8" s="690">
        <f t="shared" ref="AB8:AB50" si="12">+Z8-AA8</f>
        <v>95761.145000000019</v>
      </c>
      <c r="AC8" s="775">
        <f t="shared" si="0"/>
        <v>292255.3725</v>
      </c>
      <c r="AD8" s="776">
        <f t="shared" si="0"/>
        <v>200949.15000000002</v>
      </c>
      <c r="AE8" s="777">
        <f t="shared" ref="AE8:AE50" si="13">AC8-AD8</f>
        <v>91306.222499999974</v>
      </c>
      <c r="AF8" s="672">
        <f>'[2]Banpho seat-other'!Y8</f>
        <v>46690</v>
      </c>
      <c r="AG8" s="673"/>
      <c r="AH8" s="674">
        <f t="shared" ref="AH8:AH50" si="14">AF8-AG8</f>
        <v>46690</v>
      </c>
      <c r="AI8" s="672">
        <f>'[2]Banpho seat-other'!AB8</f>
        <v>44507.05</v>
      </c>
      <c r="AJ8" s="673"/>
      <c r="AK8" s="674">
        <f t="shared" ref="AK8:AK50" si="15">AI8-AJ8</f>
        <v>44507.05</v>
      </c>
      <c r="AL8" s="672">
        <f>'[2]Banpho seat-other'!AE8</f>
        <v>44507.05</v>
      </c>
      <c r="AM8" s="673"/>
      <c r="AN8" s="674">
        <f t="shared" ref="AN8:AN50" si="16">AL8-AM8</f>
        <v>44507.05</v>
      </c>
      <c r="AO8" s="688">
        <f t="shared" ref="AO8:AP50" si="17">+AF8+AI8+AL8</f>
        <v>135704.1</v>
      </c>
      <c r="AP8" s="689">
        <f t="shared" si="17"/>
        <v>0</v>
      </c>
      <c r="AQ8" s="690">
        <f t="shared" ref="AQ8:AQ50" si="18">AO8-AP8</f>
        <v>135704.1</v>
      </c>
      <c r="AR8" s="672">
        <f>'[2]Banpho seat-other'!AH8</f>
        <v>44507.05</v>
      </c>
      <c r="AS8" s="673"/>
      <c r="AT8" s="674">
        <f t="shared" ref="AT8:AT50" si="19">AR8-AS8</f>
        <v>44507.05</v>
      </c>
      <c r="AU8" s="672">
        <f>'[2]Banpho seat-other'!AK8</f>
        <v>43961.3125</v>
      </c>
      <c r="AV8" s="673"/>
      <c r="AW8" s="674">
        <f t="shared" ref="AW8:AW50" si="20">AU8-AV8</f>
        <v>43961.3125</v>
      </c>
      <c r="AX8" s="672">
        <f>'[2]Banpho seat-other'!AN8</f>
        <v>44179.607500000006</v>
      </c>
      <c r="AY8" s="672"/>
      <c r="AZ8" s="773">
        <f t="shared" ref="AZ8:AZ50" si="21">AX8-AY8</f>
        <v>44179.607500000006</v>
      </c>
      <c r="BA8" s="688">
        <f t="shared" ref="BA8:BB50" si="22">+AR8+AU8+AX8</f>
        <v>132647.97</v>
      </c>
      <c r="BB8" s="701">
        <f t="shared" si="22"/>
        <v>0</v>
      </c>
      <c r="BC8" s="706">
        <f t="shared" ref="BC8:BC50" si="23">BA8-BB8</f>
        <v>132647.97</v>
      </c>
      <c r="BD8" s="711">
        <f t="shared" si="1"/>
        <v>268352.07</v>
      </c>
      <c r="BE8" s="715">
        <f t="shared" si="2"/>
        <v>0</v>
      </c>
      <c r="BF8" s="716">
        <f t="shared" ref="BF8:BF50" si="24">BD8-BE8</f>
        <v>268352.07</v>
      </c>
      <c r="BG8" s="717">
        <f t="shared" ref="BG8:BG50" si="25">AC8+BD8</f>
        <v>560607.4425</v>
      </c>
      <c r="BH8" s="672">
        <f t="shared" ref="BH8:BH50" si="26">AD8+BE8</f>
        <v>200949.15000000002</v>
      </c>
      <c r="BI8" s="677">
        <f t="shared" ref="BI8:BI50" si="27">BG8-BH8</f>
        <v>359658.29249999998</v>
      </c>
      <c r="BJ8" s="541"/>
      <c r="BK8" s="446"/>
      <c r="BL8" s="374">
        <f>ROUND(VLOOKUP($B8,Test!$A$140:$I$192,4),1)/1000</f>
        <v>80.222399999999993</v>
      </c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  <c r="CG8" s="380"/>
      <c r="CH8" s="380"/>
      <c r="CI8" s="380"/>
      <c r="CJ8" s="380"/>
      <c r="CK8" s="380"/>
      <c r="CL8" s="380"/>
      <c r="CM8" s="380"/>
      <c r="CN8" s="380"/>
      <c r="CO8" s="380"/>
      <c r="CP8" s="380"/>
      <c r="CQ8" s="380"/>
      <c r="CR8" s="380"/>
      <c r="CS8" s="380"/>
      <c r="CT8" s="380"/>
      <c r="CU8" s="380"/>
      <c r="CV8" s="380"/>
      <c r="CW8" s="380"/>
      <c r="CX8" s="380"/>
      <c r="CY8" s="380"/>
      <c r="CZ8" s="380"/>
      <c r="DA8" s="380"/>
      <c r="DB8" s="380"/>
      <c r="DC8" s="380"/>
      <c r="DD8" s="380"/>
      <c r="DE8" s="380"/>
      <c r="DF8" s="380"/>
      <c r="DG8" s="380"/>
      <c r="DH8" s="380"/>
      <c r="DI8" s="380"/>
      <c r="DJ8" s="380"/>
      <c r="DK8" s="380"/>
      <c r="DL8" s="380"/>
      <c r="DM8" s="380"/>
      <c r="DN8" s="380"/>
      <c r="DO8" s="391"/>
      <c r="DP8" s="391"/>
      <c r="DQ8" s="380"/>
      <c r="DR8" s="380"/>
      <c r="DS8" s="380"/>
      <c r="DT8" s="380"/>
    </row>
    <row r="9" spans="1:124" s="383" customFormat="1" ht="33" customHeight="1">
      <c r="A9" s="388">
        <f t="shared" ref="A9:A50" si="28">A8+1</f>
        <v>3</v>
      </c>
      <c r="B9" s="399">
        <v>51203</v>
      </c>
      <c r="C9" s="536" t="s">
        <v>2</v>
      </c>
      <c r="D9" s="697" t="s">
        <v>253</v>
      </c>
      <c r="E9" s="680">
        <f>'[2]Banpho seat-other'!D9</f>
        <v>45144.04</v>
      </c>
      <c r="F9" s="673">
        <v>44274.65</v>
      </c>
      <c r="G9" s="674">
        <f t="shared" si="3"/>
        <v>869.38999999999942</v>
      </c>
      <c r="H9" s="680">
        <f>'[2]Banpho seat-other'!G9</f>
        <v>2148</v>
      </c>
      <c r="I9" s="673">
        <v>6075</v>
      </c>
      <c r="J9" s="674">
        <f t="shared" si="4"/>
        <v>-3927</v>
      </c>
      <c r="K9" s="680">
        <f>'[2]Banpho seat-other'!J9</f>
        <v>5064</v>
      </c>
      <c r="L9" s="673">
        <v>6660</v>
      </c>
      <c r="M9" s="773">
        <f t="shared" si="5"/>
        <v>-1596</v>
      </c>
      <c r="N9" s="688">
        <f t="shared" si="6"/>
        <v>52356.04</v>
      </c>
      <c r="O9" s="689">
        <f t="shared" si="6"/>
        <v>57009.65</v>
      </c>
      <c r="P9" s="690">
        <f t="shared" si="7"/>
        <v>-4653.6100000000006</v>
      </c>
      <c r="Q9" s="680">
        <f>'[2]Banpho seat-other'!M9</f>
        <v>2148</v>
      </c>
      <c r="R9" s="673">
        <v>2325</v>
      </c>
      <c r="S9" s="674">
        <f t="shared" si="8"/>
        <v>-177</v>
      </c>
      <c r="T9" s="680">
        <f>'[2]Banpho seat-other'!P9</f>
        <v>5064</v>
      </c>
      <c r="U9" s="673"/>
      <c r="V9" s="674">
        <f t="shared" si="9"/>
        <v>5064</v>
      </c>
      <c r="W9" s="680">
        <f>'[2]Banpho seat-other'!S9</f>
        <v>2148</v>
      </c>
      <c r="X9" s="673"/>
      <c r="Y9" s="773">
        <f t="shared" si="10"/>
        <v>2148</v>
      </c>
      <c r="Z9" s="688">
        <f t="shared" si="11"/>
        <v>9360</v>
      </c>
      <c r="AA9" s="701">
        <f t="shared" si="11"/>
        <v>2325</v>
      </c>
      <c r="AB9" s="690">
        <f t="shared" si="12"/>
        <v>7035</v>
      </c>
      <c r="AC9" s="775">
        <f t="shared" si="0"/>
        <v>61716.04</v>
      </c>
      <c r="AD9" s="776">
        <f t="shared" si="0"/>
        <v>59334.65</v>
      </c>
      <c r="AE9" s="777">
        <f t="shared" si="13"/>
        <v>2381.3899999999994</v>
      </c>
      <c r="AF9" s="680">
        <f>'[2]Banpho seat-other'!Y9</f>
        <v>5064</v>
      </c>
      <c r="AG9" s="673"/>
      <c r="AH9" s="674">
        <f t="shared" si="14"/>
        <v>5064</v>
      </c>
      <c r="AI9" s="680">
        <f>'[2]Banpho seat-other'!AB9</f>
        <v>2148</v>
      </c>
      <c r="AJ9" s="673"/>
      <c r="AK9" s="674">
        <f t="shared" si="15"/>
        <v>2148</v>
      </c>
      <c r="AL9" s="680">
        <f>'[2]Banpho seat-other'!AE9</f>
        <v>5064</v>
      </c>
      <c r="AM9" s="673"/>
      <c r="AN9" s="674">
        <f t="shared" si="16"/>
        <v>5064</v>
      </c>
      <c r="AO9" s="688">
        <f t="shared" si="17"/>
        <v>12276</v>
      </c>
      <c r="AP9" s="689">
        <f t="shared" si="17"/>
        <v>0</v>
      </c>
      <c r="AQ9" s="690">
        <f t="shared" si="18"/>
        <v>12276</v>
      </c>
      <c r="AR9" s="680">
        <f>'[2]Banpho seat-other'!AH9</f>
        <v>2148</v>
      </c>
      <c r="AS9" s="673"/>
      <c r="AT9" s="674">
        <f t="shared" si="19"/>
        <v>2148</v>
      </c>
      <c r="AU9" s="680">
        <f>'[2]Banpho seat-other'!AK9</f>
        <v>5064</v>
      </c>
      <c r="AV9" s="673"/>
      <c r="AW9" s="674">
        <f t="shared" si="20"/>
        <v>5064</v>
      </c>
      <c r="AX9" s="680">
        <f>'[2]Banpho seat-other'!AN9</f>
        <v>2148</v>
      </c>
      <c r="AY9" s="680"/>
      <c r="AZ9" s="773">
        <f t="shared" si="21"/>
        <v>2148</v>
      </c>
      <c r="BA9" s="688">
        <f t="shared" si="22"/>
        <v>9360</v>
      </c>
      <c r="BB9" s="701">
        <f t="shared" si="22"/>
        <v>0</v>
      </c>
      <c r="BC9" s="706">
        <f t="shared" si="23"/>
        <v>9360</v>
      </c>
      <c r="BD9" s="711">
        <f t="shared" si="1"/>
        <v>21636</v>
      </c>
      <c r="BE9" s="715">
        <f t="shared" si="2"/>
        <v>0</v>
      </c>
      <c r="BF9" s="716">
        <f t="shared" si="24"/>
        <v>21636</v>
      </c>
      <c r="BG9" s="717">
        <f t="shared" si="25"/>
        <v>83352.040000000008</v>
      </c>
      <c r="BH9" s="680">
        <f t="shared" si="26"/>
        <v>59334.65</v>
      </c>
      <c r="BI9" s="677">
        <f t="shared" si="27"/>
        <v>24017.390000000007</v>
      </c>
      <c r="BJ9" s="541"/>
      <c r="BK9" s="446"/>
      <c r="BL9" s="374">
        <f>ROUND(VLOOKUP($B9,Test!$A$140:$I$192,4),1)/1000</f>
        <v>19.629799999999999</v>
      </c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  <c r="CG9" s="380"/>
      <c r="CH9" s="380"/>
      <c r="CI9" s="380"/>
      <c r="CJ9" s="380"/>
      <c r="CK9" s="380"/>
      <c r="CL9" s="380"/>
      <c r="CM9" s="380"/>
      <c r="CN9" s="380"/>
      <c r="CO9" s="380"/>
      <c r="CP9" s="380"/>
      <c r="CQ9" s="380"/>
      <c r="CR9" s="380"/>
      <c r="CS9" s="380"/>
      <c r="CT9" s="380"/>
      <c r="CU9" s="380"/>
      <c r="CV9" s="380"/>
      <c r="CW9" s="380"/>
      <c r="CX9" s="380"/>
      <c r="CY9" s="380"/>
      <c r="CZ9" s="380"/>
      <c r="DA9" s="380"/>
      <c r="DB9" s="380"/>
      <c r="DC9" s="380"/>
      <c r="DD9" s="380"/>
      <c r="DE9" s="380"/>
      <c r="DF9" s="380"/>
      <c r="DG9" s="380"/>
      <c r="DH9" s="380"/>
      <c r="DI9" s="380"/>
      <c r="DJ9" s="380"/>
      <c r="DK9" s="380"/>
      <c r="DL9" s="380"/>
      <c r="DM9" s="380"/>
      <c r="DN9" s="380"/>
      <c r="DO9" s="391"/>
      <c r="DP9" s="391"/>
      <c r="DQ9" s="380"/>
      <c r="DR9" s="380"/>
      <c r="DS9" s="380"/>
      <c r="DT9" s="380"/>
    </row>
    <row r="10" spans="1:124" s="383" customFormat="1" ht="33" customHeight="1">
      <c r="A10" s="388">
        <f t="shared" si="28"/>
        <v>4</v>
      </c>
      <c r="B10" s="402">
        <v>51299</v>
      </c>
      <c r="C10" s="537" t="s">
        <v>3</v>
      </c>
      <c r="D10" s="697" t="s">
        <v>254</v>
      </c>
      <c r="E10" s="672">
        <f>'[2]Banpho seat-other'!D10</f>
        <v>4046.0000000000005</v>
      </c>
      <c r="F10" s="673">
        <v>9426.67</v>
      </c>
      <c r="G10" s="674">
        <f t="shared" si="3"/>
        <v>-5380.67</v>
      </c>
      <c r="H10" s="672">
        <f>'[2]Banpho seat-other'!G10</f>
        <v>69806</v>
      </c>
      <c r="I10" s="673">
        <v>113464.53</v>
      </c>
      <c r="J10" s="674">
        <f t="shared" si="4"/>
        <v>-43658.53</v>
      </c>
      <c r="K10" s="672">
        <f>'[2]Banpho seat-other'!J10</f>
        <v>21044.6</v>
      </c>
      <c r="L10" s="673">
        <v>6082.39</v>
      </c>
      <c r="M10" s="773">
        <f t="shared" si="5"/>
        <v>14962.21</v>
      </c>
      <c r="N10" s="688">
        <f t="shared" si="6"/>
        <v>94896.6</v>
      </c>
      <c r="O10" s="689">
        <f t="shared" si="6"/>
        <v>128973.59</v>
      </c>
      <c r="P10" s="690">
        <f t="shared" si="7"/>
        <v>-34076.989999999991</v>
      </c>
      <c r="Q10" s="672">
        <f>'[2]Banpho seat-other'!M10</f>
        <v>3487.4000000000005</v>
      </c>
      <c r="R10" s="673">
        <v>568.77</v>
      </c>
      <c r="S10" s="674">
        <f t="shared" si="8"/>
        <v>2918.6300000000006</v>
      </c>
      <c r="T10" s="672">
        <f>'[2]Banpho seat-other'!P10</f>
        <v>3673.6000000000004</v>
      </c>
      <c r="U10" s="673"/>
      <c r="V10" s="674">
        <f t="shared" si="9"/>
        <v>3673.6000000000004</v>
      </c>
      <c r="W10" s="672">
        <f>'[2]Banpho seat-other'!S10</f>
        <v>4714.8944000000001</v>
      </c>
      <c r="X10" s="673"/>
      <c r="Y10" s="773">
        <f t="shared" si="10"/>
        <v>4714.8944000000001</v>
      </c>
      <c r="Z10" s="688">
        <f t="shared" si="11"/>
        <v>11875.894400000001</v>
      </c>
      <c r="AA10" s="701">
        <f t="shared" si="11"/>
        <v>568.77</v>
      </c>
      <c r="AB10" s="690">
        <f t="shared" si="12"/>
        <v>11307.124400000001</v>
      </c>
      <c r="AC10" s="775">
        <f t="shared" si="0"/>
        <v>106772.49440000001</v>
      </c>
      <c r="AD10" s="776">
        <f t="shared" si="0"/>
        <v>129542.36</v>
      </c>
      <c r="AE10" s="777">
        <f t="shared" si="13"/>
        <v>-22769.86559999999</v>
      </c>
      <c r="AF10" s="672">
        <f>'[2]Banpho seat-other'!Y10</f>
        <v>4418.4000000000005</v>
      </c>
      <c r="AG10" s="673"/>
      <c r="AH10" s="674">
        <f t="shared" si="14"/>
        <v>4418.4000000000005</v>
      </c>
      <c r="AI10" s="672">
        <f>'[2]Banpho seat-other'!AB10</f>
        <v>4232.2000000000007</v>
      </c>
      <c r="AJ10" s="673"/>
      <c r="AK10" s="674">
        <f t="shared" si="15"/>
        <v>4232.2000000000007</v>
      </c>
      <c r="AL10" s="672">
        <f>'[2]Banpho seat-other'!AE10</f>
        <v>8123.4000000000005</v>
      </c>
      <c r="AM10" s="673"/>
      <c r="AN10" s="674">
        <f t="shared" si="16"/>
        <v>8123.4000000000005</v>
      </c>
      <c r="AO10" s="688">
        <f t="shared" si="17"/>
        <v>16774.000000000004</v>
      </c>
      <c r="AP10" s="689">
        <f t="shared" si="17"/>
        <v>0</v>
      </c>
      <c r="AQ10" s="690">
        <f t="shared" si="18"/>
        <v>16774.000000000004</v>
      </c>
      <c r="AR10" s="672">
        <f>'[2]Banpho seat-other'!AH10</f>
        <v>11669.16</v>
      </c>
      <c r="AS10" s="673"/>
      <c r="AT10" s="674">
        <f t="shared" si="19"/>
        <v>11669.16</v>
      </c>
      <c r="AU10" s="672">
        <f>'[2]Banpho seat-other'!AK10</f>
        <v>4604.6000000000004</v>
      </c>
      <c r="AV10" s="673"/>
      <c r="AW10" s="674">
        <f t="shared" si="20"/>
        <v>4604.6000000000004</v>
      </c>
      <c r="AX10" s="672">
        <f>'[2]Banpho seat-other'!AN10</f>
        <v>3859.8</v>
      </c>
      <c r="AY10" s="672"/>
      <c r="AZ10" s="773">
        <f t="shared" si="21"/>
        <v>3859.8</v>
      </c>
      <c r="BA10" s="688">
        <f t="shared" si="22"/>
        <v>20133.560000000001</v>
      </c>
      <c r="BB10" s="701">
        <f t="shared" si="22"/>
        <v>0</v>
      </c>
      <c r="BC10" s="706">
        <f t="shared" si="23"/>
        <v>20133.560000000001</v>
      </c>
      <c r="BD10" s="711">
        <f t="shared" si="1"/>
        <v>36907.560000000005</v>
      </c>
      <c r="BE10" s="715">
        <f t="shared" si="2"/>
        <v>0</v>
      </c>
      <c r="BF10" s="716">
        <f t="shared" si="24"/>
        <v>36907.560000000005</v>
      </c>
      <c r="BG10" s="717">
        <f t="shared" si="25"/>
        <v>143680.05440000002</v>
      </c>
      <c r="BH10" s="672">
        <f t="shared" si="26"/>
        <v>129542.36</v>
      </c>
      <c r="BI10" s="677">
        <f t="shared" si="27"/>
        <v>14137.694400000022</v>
      </c>
      <c r="BJ10" s="541"/>
      <c r="BK10" s="446"/>
      <c r="BL10" s="374">
        <f>ROUND(VLOOKUP($B10,Test!$A$140:$I$192,4),1)/1000</f>
        <v>33.283199999999994</v>
      </c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  <c r="CG10" s="380"/>
      <c r="CH10" s="380"/>
      <c r="CI10" s="380"/>
      <c r="CJ10" s="380"/>
      <c r="CK10" s="380"/>
      <c r="CL10" s="380"/>
      <c r="CM10" s="380"/>
      <c r="CN10" s="380"/>
      <c r="CO10" s="380"/>
      <c r="CP10" s="380"/>
      <c r="CQ10" s="380"/>
      <c r="CR10" s="380"/>
      <c r="CS10" s="380"/>
      <c r="CT10" s="380"/>
      <c r="CU10" s="380"/>
      <c r="CV10" s="380"/>
      <c r="CW10" s="380"/>
      <c r="CX10" s="380"/>
      <c r="CY10" s="380"/>
      <c r="CZ10" s="380"/>
      <c r="DA10" s="380"/>
      <c r="DB10" s="380"/>
      <c r="DC10" s="380"/>
      <c r="DD10" s="380"/>
      <c r="DE10" s="380"/>
      <c r="DF10" s="380"/>
      <c r="DG10" s="380"/>
      <c r="DH10" s="380"/>
      <c r="DI10" s="380"/>
      <c r="DJ10" s="380"/>
      <c r="DK10" s="380"/>
      <c r="DL10" s="380"/>
      <c r="DM10" s="380"/>
      <c r="DN10" s="380"/>
      <c r="DO10" s="391"/>
      <c r="DP10" s="391"/>
      <c r="DQ10" s="380"/>
      <c r="DR10" s="380"/>
      <c r="DS10" s="380"/>
      <c r="DT10" s="380"/>
    </row>
    <row r="11" spans="1:124" s="383" customFormat="1" ht="33" customHeight="1">
      <c r="A11" s="388">
        <f t="shared" si="28"/>
        <v>5</v>
      </c>
      <c r="B11" s="399">
        <v>51301</v>
      </c>
      <c r="C11" s="536" t="s">
        <v>4</v>
      </c>
      <c r="D11" s="697" t="s">
        <v>255</v>
      </c>
      <c r="E11" s="672">
        <f>'[2]Banpho seat-other'!D11</f>
        <v>321284.64333333325</v>
      </c>
      <c r="F11" s="673">
        <v>427687.1</v>
      </c>
      <c r="G11" s="674">
        <f t="shared" si="3"/>
        <v>-106402.45666666672</v>
      </c>
      <c r="H11" s="672">
        <f>'[2]Banpho seat-other'!G11</f>
        <v>321284.64333333325</v>
      </c>
      <c r="I11" s="673">
        <v>427687.1</v>
      </c>
      <c r="J11" s="674">
        <f t="shared" si="4"/>
        <v>-106402.45666666672</v>
      </c>
      <c r="K11" s="672">
        <f>'[2]Banpho seat-other'!J11</f>
        <v>321284.64333333325</v>
      </c>
      <c r="L11" s="673">
        <v>427687.1</v>
      </c>
      <c r="M11" s="773">
        <f t="shared" si="5"/>
        <v>-106402.45666666672</v>
      </c>
      <c r="N11" s="688">
        <f t="shared" si="6"/>
        <v>963853.9299999997</v>
      </c>
      <c r="O11" s="689">
        <f t="shared" si="6"/>
        <v>1283061.2999999998</v>
      </c>
      <c r="P11" s="690">
        <f t="shared" si="7"/>
        <v>-319207.37000000011</v>
      </c>
      <c r="Q11" s="672">
        <f>'[2]Banpho seat-other'!M11</f>
        <v>321284.64333333325</v>
      </c>
      <c r="R11" s="673">
        <v>427687.1</v>
      </c>
      <c r="S11" s="674">
        <f t="shared" si="8"/>
        <v>-106402.45666666672</v>
      </c>
      <c r="T11" s="672">
        <f>'[2]Banpho seat-other'!P11</f>
        <v>321284.64333333325</v>
      </c>
      <c r="U11" s="673"/>
      <c r="V11" s="674">
        <f t="shared" si="9"/>
        <v>321284.64333333325</v>
      </c>
      <c r="W11" s="672">
        <f>'[2]Banpho seat-other'!S11</f>
        <v>321284.64333333325</v>
      </c>
      <c r="X11" s="673"/>
      <c r="Y11" s="773">
        <f t="shared" si="10"/>
        <v>321284.64333333325</v>
      </c>
      <c r="Z11" s="688">
        <f t="shared" si="11"/>
        <v>963853.9299999997</v>
      </c>
      <c r="AA11" s="701">
        <f t="shared" si="11"/>
        <v>427687.1</v>
      </c>
      <c r="AB11" s="690">
        <f t="shared" si="12"/>
        <v>536166.82999999973</v>
      </c>
      <c r="AC11" s="775">
        <f t="shared" si="0"/>
        <v>1927707.8599999996</v>
      </c>
      <c r="AD11" s="776">
        <f t="shared" si="0"/>
        <v>1710748.4</v>
      </c>
      <c r="AE11" s="777">
        <f t="shared" si="13"/>
        <v>216959.45999999973</v>
      </c>
      <c r="AF11" s="672">
        <f>'[2]Banpho seat-other'!Y11</f>
        <v>321284.64333333325</v>
      </c>
      <c r="AG11" s="673"/>
      <c r="AH11" s="674">
        <f t="shared" si="14"/>
        <v>321284.64333333325</v>
      </c>
      <c r="AI11" s="672">
        <f>'[2]Banpho seat-other'!AB11</f>
        <v>321284.64333333325</v>
      </c>
      <c r="AJ11" s="673"/>
      <c r="AK11" s="674">
        <f t="shared" si="15"/>
        <v>321284.64333333325</v>
      </c>
      <c r="AL11" s="672">
        <f>'[2]Banpho seat-other'!AE11</f>
        <v>321284.64333333325</v>
      </c>
      <c r="AM11" s="673"/>
      <c r="AN11" s="674">
        <f t="shared" si="16"/>
        <v>321284.64333333325</v>
      </c>
      <c r="AO11" s="688">
        <f t="shared" si="17"/>
        <v>963853.9299999997</v>
      </c>
      <c r="AP11" s="689">
        <f t="shared" si="17"/>
        <v>0</v>
      </c>
      <c r="AQ11" s="690">
        <f t="shared" si="18"/>
        <v>963853.9299999997</v>
      </c>
      <c r="AR11" s="672">
        <f>'[2]Banpho seat-other'!AH11</f>
        <v>321284.64333333325</v>
      </c>
      <c r="AS11" s="673"/>
      <c r="AT11" s="674">
        <f t="shared" si="19"/>
        <v>321284.64333333325</v>
      </c>
      <c r="AU11" s="672">
        <f>'[2]Banpho seat-other'!AK11</f>
        <v>321284.64333333325</v>
      </c>
      <c r="AV11" s="673"/>
      <c r="AW11" s="674">
        <f t="shared" si="20"/>
        <v>321284.64333333325</v>
      </c>
      <c r="AX11" s="672">
        <f>'[2]Banpho seat-other'!AN11</f>
        <v>321284.64333333325</v>
      </c>
      <c r="AY11" s="672"/>
      <c r="AZ11" s="773">
        <f t="shared" si="21"/>
        <v>321284.64333333325</v>
      </c>
      <c r="BA11" s="688">
        <f t="shared" si="22"/>
        <v>963853.9299999997</v>
      </c>
      <c r="BB11" s="701">
        <f t="shared" si="22"/>
        <v>0</v>
      </c>
      <c r="BC11" s="706">
        <f t="shared" si="23"/>
        <v>963853.9299999997</v>
      </c>
      <c r="BD11" s="711">
        <f t="shared" si="1"/>
        <v>1927707.8599999996</v>
      </c>
      <c r="BE11" s="715">
        <f t="shared" si="2"/>
        <v>0</v>
      </c>
      <c r="BF11" s="716">
        <f t="shared" si="24"/>
        <v>1927707.8599999996</v>
      </c>
      <c r="BG11" s="717">
        <f t="shared" si="25"/>
        <v>3855415.7199999993</v>
      </c>
      <c r="BH11" s="672">
        <f t="shared" si="26"/>
        <v>1710748.4</v>
      </c>
      <c r="BI11" s="677">
        <f t="shared" si="27"/>
        <v>2144667.3199999994</v>
      </c>
      <c r="BJ11" s="541"/>
      <c r="BK11" s="446"/>
      <c r="BL11" s="374">
        <f>ROUND(VLOOKUP($B11,Test!$A$140:$I$192,4),1)/1000</f>
        <v>427.68709999999999</v>
      </c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  <c r="CG11" s="380"/>
      <c r="CH11" s="380"/>
      <c r="CI11" s="380"/>
      <c r="CJ11" s="380"/>
      <c r="CK11" s="380"/>
      <c r="CL11" s="380"/>
      <c r="CM11" s="380"/>
      <c r="CN11" s="380"/>
      <c r="CO11" s="380"/>
      <c r="CP11" s="380"/>
      <c r="CQ11" s="380"/>
      <c r="CR11" s="380"/>
      <c r="CS11" s="380"/>
      <c r="CT11" s="380"/>
      <c r="CU11" s="380"/>
      <c r="CV11" s="380"/>
      <c r="CW11" s="380"/>
      <c r="CX11" s="380"/>
      <c r="CY11" s="380"/>
      <c r="CZ11" s="380"/>
      <c r="DA11" s="380"/>
      <c r="DB11" s="380"/>
      <c r="DC11" s="380"/>
      <c r="DD11" s="380"/>
      <c r="DE11" s="380"/>
      <c r="DF11" s="380"/>
      <c r="DG11" s="380"/>
      <c r="DH11" s="380"/>
      <c r="DI11" s="380"/>
      <c r="DJ11" s="380"/>
      <c r="DK11" s="380"/>
      <c r="DL11" s="380"/>
      <c r="DM11" s="380"/>
      <c r="DN11" s="380"/>
      <c r="DO11" s="391"/>
      <c r="DP11" s="391"/>
      <c r="DQ11" s="380"/>
      <c r="DR11" s="380"/>
      <c r="DS11" s="380"/>
      <c r="DT11" s="380"/>
    </row>
    <row r="12" spans="1:124" s="383" customFormat="1" ht="33" customHeight="1">
      <c r="A12" s="388">
        <f t="shared" si="28"/>
        <v>6</v>
      </c>
      <c r="B12" s="399">
        <v>51302</v>
      </c>
      <c r="C12" s="536" t="s">
        <v>5</v>
      </c>
      <c r="D12" s="697" t="s">
        <v>256</v>
      </c>
      <c r="E12" s="672">
        <f>'[2]Banpho seat-other'!D12</f>
        <v>20659</v>
      </c>
      <c r="F12" s="673">
        <v>20659</v>
      </c>
      <c r="G12" s="674">
        <f t="shared" si="3"/>
        <v>0</v>
      </c>
      <c r="H12" s="672">
        <f>'[2]Banpho seat-other'!G12</f>
        <v>19325.119999999995</v>
      </c>
      <c r="I12" s="673">
        <v>19325.12</v>
      </c>
      <c r="J12" s="674">
        <f t="shared" si="4"/>
        <v>0</v>
      </c>
      <c r="K12" s="672">
        <f>'[2]Banpho seat-other'!J12</f>
        <v>20659</v>
      </c>
      <c r="L12" s="673">
        <v>-22568.74</v>
      </c>
      <c r="M12" s="773">
        <f t="shared" si="5"/>
        <v>43227.740000000005</v>
      </c>
      <c r="N12" s="688">
        <f t="shared" si="6"/>
        <v>60643.119999999995</v>
      </c>
      <c r="O12" s="689">
        <f t="shared" si="6"/>
        <v>17415.379999999994</v>
      </c>
      <c r="P12" s="690">
        <f t="shared" si="7"/>
        <v>43227.740000000005</v>
      </c>
      <c r="Q12" s="672">
        <f>'[2]Banpho seat-other'!M12</f>
        <v>20214</v>
      </c>
      <c r="R12" s="673">
        <v>20214</v>
      </c>
      <c r="S12" s="674">
        <f t="shared" si="8"/>
        <v>0</v>
      </c>
      <c r="T12" s="672">
        <f>'[2]Banpho seat-other'!P12</f>
        <v>20889.089999999997</v>
      </c>
      <c r="U12" s="673"/>
      <c r="V12" s="674">
        <f t="shared" si="9"/>
        <v>20889.089999999997</v>
      </c>
      <c r="W12" s="672">
        <f>'[2]Banpho seat-other'!S12</f>
        <v>20214</v>
      </c>
      <c r="X12" s="673"/>
      <c r="Y12" s="773">
        <f t="shared" si="10"/>
        <v>20214</v>
      </c>
      <c r="Z12" s="688">
        <f t="shared" si="11"/>
        <v>61317.09</v>
      </c>
      <c r="AA12" s="701">
        <f t="shared" si="11"/>
        <v>20214</v>
      </c>
      <c r="AB12" s="690">
        <f t="shared" si="12"/>
        <v>41103.089999999997</v>
      </c>
      <c r="AC12" s="775">
        <f t="shared" si="0"/>
        <v>121960.20999999999</v>
      </c>
      <c r="AD12" s="776">
        <f t="shared" si="0"/>
        <v>37629.37999999999</v>
      </c>
      <c r="AE12" s="777">
        <f t="shared" si="13"/>
        <v>84330.83</v>
      </c>
      <c r="AF12" s="672">
        <f>'[2]Banpho seat-other'!Y12</f>
        <v>20888</v>
      </c>
      <c r="AG12" s="673"/>
      <c r="AH12" s="674">
        <f t="shared" si="14"/>
        <v>20888</v>
      </c>
      <c r="AI12" s="672">
        <f>'[2]Banpho seat-other'!AB12</f>
        <v>20888</v>
      </c>
      <c r="AJ12" s="673"/>
      <c r="AK12" s="674">
        <f t="shared" si="15"/>
        <v>20888</v>
      </c>
      <c r="AL12" s="672">
        <f>'[2]Banpho seat-other'!AE12</f>
        <v>20214.75</v>
      </c>
      <c r="AM12" s="673"/>
      <c r="AN12" s="674">
        <f t="shared" si="16"/>
        <v>20214.75</v>
      </c>
      <c r="AO12" s="688">
        <f t="shared" si="17"/>
        <v>61990.75</v>
      </c>
      <c r="AP12" s="689">
        <f t="shared" si="17"/>
        <v>0</v>
      </c>
      <c r="AQ12" s="690">
        <f t="shared" si="18"/>
        <v>61990.75</v>
      </c>
      <c r="AR12" s="672">
        <f>'[2]Banpho seat-other'!AH12</f>
        <v>20888</v>
      </c>
      <c r="AS12" s="673"/>
      <c r="AT12" s="674">
        <f t="shared" si="19"/>
        <v>20888</v>
      </c>
      <c r="AU12" s="672">
        <f>'[2]Banpho seat-other'!AK12</f>
        <v>20214.970000000008</v>
      </c>
      <c r="AV12" s="673"/>
      <c r="AW12" s="674">
        <f t="shared" si="20"/>
        <v>20214.970000000008</v>
      </c>
      <c r="AX12" s="672">
        <f>'[2]Banpho seat-other'!AN12</f>
        <v>20888</v>
      </c>
      <c r="AY12" s="672"/>
      <c r="AZ12" s="773">
        <f t="shared" si="21"/>
        <v>20888</v>
      </c>
      <c r="BA12" s="688">
        <f t="shared" si="22"/>
        <v>61990.970000000008</v>
      </c>
      <c r="BB12" s="701">
        <f t="shared" si="22"/>
        <v>0</v>
      </c>
      <c r="BC12" s="706">
        <f t="shared" si="23"/>
        <v>61990.970000000008</v>
      </c>
      <c r="BD12" s="711">
        <f t="shared" si="1"/>
        <v>123981.72</v>
      </c>
      <c r="BE12" s="715">
        <f t="shared" si="2"/>
        <v>0</v>
      </c>
      <c r="BF12" s="716">
        <f t="shared" si="24"/>
        <v>123981.72</v>
      </c>
      <c r="BG12" s="717">
        <f t="shared" si="25"/>
        <v>245941.93</v>
      </c>
      <c r="BH12" s="672">
        <f t="shared" si="26"/>
        <v>37629.37999999999</v>
      </c>
      <c r="BI12" s="677">
        <f t="shared" si="27"/>
        <v>208312.55</v>
      </c>
      <c r="BJ12" s="541"/>
      <c r="BK12" s="446"/>
      <c r="BL12" s="374">
        <f>ROUND(VLOOKUP($B12,Test!$A$140:$I$192,4),1)/1000</f>
        <v>9.2379999999999995</v>
      </c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  <c r="CG12" s="380"/>
      <c r="CH12" s="380"/>
      <c r="CI12" s="380"/>
      <c r="CJ12" s="380"/>
      <c r="CK12" s="380"/>
      <c r="CL12" s="380"/>
      <c r="CM12" s="380"/>
      <c r="CN12" s="380"/>
      <c r="CO12" s="380"/>
      <c r="CP12" s="380"/>
      <c r="CQ12" s="380"/>
      <c r="CR12" s="380"/>
      <c r="CS12" s="380"/>
      <c r="CT12" s="380"/>
      <c r="CU12" s="380"/>
      <c r="CV12" s="380"/>
      <c r="CW12" s="380"/>
      <c r="CX12" s="380"/>
      <c r="CY12" s="380"/>
      <c r="CZ12" s="380"/>
      <c r="DA12" s="380"/>
      <c r="DB12" s="380"/>
      <c r="DC12" s="380"/>
      <c r="DD12" s="380"/>
      <c r="DE12" s="380"/>
      <c r="DF12" s="380"/>
      <c r="DG12" s="380"/>
      <c r="DH12" s="380"/>
      <c r="DI12" s="380"/>
      <c r="DJ12" s="380"/>
      <c r="DK12" s="380"/>
      <c r="DL12" s="380"/>
      <c r="DM12" s="380"/>
      <c r="DN12" s="380"/>
      <c r="DO12" s="391"/>
      <c r="DP12" s="391"/>
      <c r="DQ12" s="380"/>
      <c r="DR12" s="380"/>
      <c r="DS12" s="380"/>
      <c r="DT12" s="380"/>
    </row>
    <row r="13" spans="1:124" s="383" customFormat="1" ht="33" customHeight="1">
      <c r="A13" s="388">
        <f t="shared" si="28"/>
        <v>7</v>
      </c>
      <c r="B13" s="399">
        <v>51306</v>
      </c>
      <c r="C13" s="536" t="s">
        <v>6</v>
      </c>
      <c r="D13" s="697" t="s">
        <v>257</v>
      </c>
      <c r="E13" s="672">
        <f>'[2]Banpho seat-other'!D13</f>
        <v>0</v>
      </c>
      <c r="F13" s="673"/>
      <c r="G13" s="674">
        <f t="shared" si="3"/>
        <v>0</v>
      </c>
      <c r="H13" s="672">
        <f>'[2]Banpho seat-other'!G13</f>
        <v>0</v>
      </c>
      <c r="I13" s="673"/>
      <c r="J13" s="674">
        <f t="shared" si="4"/>
        <v>0</v>
      </c>
      <c r="K13" s="672">
        <f>'[2]Banpho seat-other'!J13</f>
        <v>0</v>
      </c>
      <c r="L13" s="673"/>
      <c r="M13" s="773">
        <f t="shared" si="5"/>
        <v>0</v>
      </c>
      <c r="N13" s="688">
        <f t="shared" si="6"/>
        <v>0</v>
      </c>
      <c r="O13" s="689">
        <f t="shared" si="6"/>
        <v>0</v>
      </c>
      <c r="P13" s="690">
        <f t="shared" si="7"/>
        <v>0</v>
      </c>
      <c r="Q13" s="672">
        <f>'[2]Banpho seat-other'!M13</f>
        <v>0</v>
      </c>
      <c r="R13" s="673"/>
      <c r="S13" s="674">
        <f t="shared" si="8"/>
        <v>0</v>
      </c>
      <c r="T13" s="672">
        <f>'[2]Banpho seat-other'!P13</f>
        <v>0</v>
      </c>
      <c r="U13" s="673"/>
      <c r="V13" s="674">
        <f t="shared" si="9"/>
        <v>0</v>
      </c>
      <c r="W13" s="672">
        <f>'[2]Banpho seat-other'!S13</f>
        <v>0</v>
      </c>
      <c r="X13" s="673"/>
      <c r="Y13" s="773">
        <f t="shared" si="10"/>
        <v>0</v>
      </c>
      <c r="Z13" s="688">
        <f t="shared" si="11"/>
        <v>0</v>
      </c>
      <c r="AA13" s="701">
        <f t="shared" si="11"/>
        <v>0</v>
      </c>
      <c r="AB13" s="690">
        <f t="shared" si="12"/>
        <v>0</v>
      </c>
      <c r="AC13" s="775">
        <f t="shared" si="0"/>
        <v>0</v>
      </c>
      <c r="AD13" s="776">
        <f t="shared" si="0"/>
        <v>0</v>
      </c>
      <c r="AE13" s="777">
        <f t="shared" si="13"/>
        <v>0</v>
      </c>
      <c r="AF13" s="672">
        <f>'[2]Banpho seat-other'!Y13</f>
        <v>0</v>
      </c>
      <c r="AG13" s="673"/>
      <c r="AH13" s="674">
        <f t="shared" si="14"/>
        <v>0</v>
      </c>
      <c r="AI13" s="672">
        <f>'[2]Banpho seat-other'!AB13</f>
        <v>0</v>
      </c>
      <c r="AJ13" s="673"/>
      <c r="AK13" s="674">
        <f t="shared" si="15"/>
        <v>0</v>
      </c>
      <c r="AL13" s="672">
        <f>'[2]Banpho seat-other'!AE13</f>
        <v>0</v>
      </c>
      <c r="AM13" s="673"/>
      <c r="AN13" s="674">
        <f t="shared" si="16"/>
        <v>0</v>
      </c>
      <c r="AO13" s="688">
        <f t="shared" si="17"/>
        <v>0</v>
      </c>
      <c r="AP13" s="689">
        <f t="shared" si="17"/>
        <v>0</v>
      </c>
      <c r="AQ13" s="690">
        <f t="shared" si="18"/>
        <v>0</v>
      </c>
      <c r="AR13" s="672">
        <f>'[2]Banpho seat-other'!AH13</f>
        <v>0</v>
      </c>
      <c r="AS13" s="673"/>
      <c r="AT13" s="674">
        <f t="shared" si="19"/>
        <v>0</v>
      </c>
      <c r="AU13" s="672">
        <f>'[2]Banpho seat-other'!AK13</f>
        <v>0</v>
      </c>
      <c r="AV13" s="673"/>
      <c r="AW13" s="674">
        <f t="shared" si="20"/>
        <v>0</v>
      </c>
      <c r="AX13" s="672">
        <f>'[2]Banpho seat-other'!AN13</f>
        <v>0</v>
      </c>
      <c r="AY13" s="672"/>
      <c r="AZ13" s="773">
        <f t="shared" si="21"/>
        <v>0</v>
      </c>
      <c r="BA13" s="688">
        <f t="shared" si="22"/>
        <v>0</v>
      </c>
      <c r="BB13" s="701">
        <f t="shared" si="22"/>
        <v>0</v>
      </c>
      <c r="BC13" s="706">
        <f t="shared" si="23"/>
        <v>0</v>
      </c>
      <c r="BD13" s="711">
        <f t="shared" si="1"/>
        <v>0</v>
      </c>
      <c r="BE13" s="715">
        <f t="shared" si="2"/>
        <v>0</v>
      </c>
      <c r="BF13" s="716">
        <f t="shared" si="24"/>
        <v>0</v>
      </c>
      <c r="BG13" s="717">
        <f t="shared" si="25"/>
        <v>0</v>
      </c>
      <c r="BH13" s="672">
        <f t="shared" si="26"/>
        <v>0</v>
      </c>
      <c r="BI13" s="677">
        <f t="shared" si="27"/>
        <v>0</v>
      </c>
      <c r="BJ13" s="541"/>
      <c r="BK13" s="446"/>
      <c r="BL13" s="374">
        <f>ROUND(VLOOKUP($B13,Test!$A$140:$I$192,4),1)/1000</f>
        <v>0</v>
      </c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  <c r="CG13" s="380"/>
      <c r="CH13" s="380"/>
      <c r="CI13" s="380"/>
      <c r="CJ13" s="380"/>
      <c r="CK13" s="380"/>
      <c r="CL13" s="380"/>
      <c r="CM13" s="380"/>
      <c r="CN13" s="380"/>
      <c r="CO13" s="380"/>
      <c r="CP13" s="380"/>
      <c r="CQ13" s="380"/>
      <c r="CR13" s="380"/>
      <c r="CS13" s="380"/>
      <c r="CT13" s="380"/>
      <c r="CU13" s="380"/>
      <c r="CV13" s="380"/>
      <c r="CW13" s="380"/>
      <c r="CX13" s="380"/>
      <c r="CY13" s="380"/>
      <c r="CZ13" s="380"/>
      <c r="DA13" s="380"/>
      <c r="DB13" s="380"/>
      <c r="DC13" s="380"/>
      <c r="DD13" s="380"/>
      <c r="DE13" s="380"/>
      <c r="DF13" s="380"/>
      <c r="DG13" s="380"/>
      <c r="DH13" s="380"/>
      <c r="DI13" s="380"/>
      <c r="DJ13" s="380"/>
      <c r="DK13" s="380"/>
      <c r="DL13" s="380"/>
      <c r="DM13" s="380"/>
      <c r="DN13" s="380"/>
      <c r="DO13" s="391"/>
      <c r="DP13" s="391"/>
      <c r="DQ13" s="380"/>
      <c r="DR13" s="380"/>
      <c r="DS13" s="380"/>
      <c r="DT13" s="380"/>
    </row>
    <row r="14" spans="1:124" s="383" customFormat="1" ht="33" customHeight="1">
      <c r="A14" s="388">
        <f t="shared" si="28"/>
        <v>8</v>
      </c>
      <c r="B14" s="399">
        <v>51307</v>
      </c>
      <c r="C14" s="536" t="s">
        <v>7</v>
      </c>
      <c r="D14" s="697" t="s">
        <v>258</v>
      </c>
      <c r="E14" s="672">
        <f>'[2]Banpho seat-other'!D14</f>
        <v>46003.333333333328</v>
      </c>
      <c r="F14" s="673">
        <v>12898</v>
      </c>
      <c r="G14" s="674">
        <f t="shared" si="3"/>
        <v>33105.333333333328</v>
      </c>
      <c r="H14" s="672">
        <f>'[2]Banpho seat-other'!G14</f>
        <v>133985</v>
      </c>
      <c r="I14" s="673">
        <v>73360.350000000006</v>
      </c>
      <c r="J14" s="674">
        <f t="shared" si="4"/>
        <v>60624.649999999994</v>
      </c>
      <c r="K14" s="672">
        <f>'[2]Banpho seat-other'!J14</f>
        <v>79605.555555555562</v>
      </c>
      <c r="L14" s="673">
        <v>73079.41</v>
      </c>
      <c r="M14" s="773">
        <f t="shared" si="5"/>
        <v>6526.1455555555585</v>
      </c>
      <c r="N14" s="688">
        <f t="shared" si="6"/>
        <v>259593.88888888888</v>
      </c>
      <c r="O14" s="689">
        <f t="shared" si="6"/>
        <v>159337.76</v>
      </c>
      <c r="P14" s="690">
        <f t="shared" si="7"/>
        <v>100256.12888888887</v>
      </c>
      <c r="Q14" s="672">
        <f>'[2]Banpho seat-other'!M14</f>
        <v>165935</v>
      </c>
      <c r="R14" s="673">
        <v>95815.81</v>
      </c>
      <c r="S14" s="674">
        <f t="shared" si="8"/>
        <v>70119.19</v>
      </c>
      <c r="T14" s="672">
        <f>'[2]Banpho seat-other'!P14</f>
        <v>69828.333333333343</v>
      </c>
      <c r="U14" s="673"/>
      <c r="V14" s="674">
        <f t="shared" si="9"/>
        <v>69828.333333333343</v>
      </c>
      <c r="W14" s="672">
        <f>'[2]Banpho seat-other'!S14</f>
        <v>72940</v>
      </c>
      <c r="X14" s="673"/>
      <c r="Y14" s="773">
        <f t="shared" si="10"/>
        <v>72940</v>
      </c>
      <c r="Z14" s="688">
        <f t="shared" si="11"/>
        <v>308703.33333333337</v>
      </c>
      <c r="AA14" s="701">
        <f t="shared" si="11"/>
        <v>95815.81</v>
      </c>
      <c r="AB14" s="690">
        <f t="shared" si="12"/>
        <v>212887.52333333337</v>
      </c>
      <c r="AC14" s="775">
        <f t="shared" si="0"/>
        <v>568297.22222222225</v>
      </c>
      <c r="AD14" s="776">
        <f t="shared" si="0"/>
        <v>255153.57</v>
      </c>
      <c r="AE14" s="777">
        <f t="shared" si="13"/>
        <v>313143.65222222224</v>
      </c>
      <c r="AF14" s="672">
        <f>'[2]Banpho seat-other'!Y14</f>
        <v>73746.666666666657</v>
      </c>
      <c r="AG14" s="673"/>
      <c r="AH14" s="674">
        <f t="shared" si="14"/>
        <v>73746.666666666657</v>
      </c>
      <c r="AI14" s="672">
        <f>'[2]Banpho seat-other'!AB14</f>
        <v>111500</v>
      </c>
      <c r="AJ14" s="673"/>
      <c r="AK14" s="674">
        <f t="shared" si="15"/>
        <v>111500</v>
      </c>
      <c r="AL14" s="672">
        <f>'[2]Banpho seat-other'!AE14</f>
        <v>83666.666666666657</v>
      </c>
      <c r="AM14" s="673"/>
      <c r="AN14" s="674">
        <f t="shared" si="16"/>
        <v>83666.666666666657</v>
      </c>
      <c r="AO14" s="688">
        <f t="shared" si="17"/>
        <v>268913.33333333331</v>
      </c>
      <c r="AP14" s="689">
        <f t="shared" si="17"/>
        <v>0</v>
      </c>
      <c r="AQ14" s="690">
        <f t="shared" si="18"/>
        <v>268913.33333333331</v>
      </c>
      <c r="AR14" s="672">
        <f>'[2]Banpho seat-other'!AH14</f>
        <v>91215</v>
      </c>
      <c r="AS14" s="673"/>
      <c r="AT14" s="674">
        <f t="shared" si="19"/>
        <v>91215</v>
      </c>
      <c r="AU14" s="672">
        <f>'[2]Banpho seat-other'!AK14</f>
        <v>37420.555555555555</v>
      </c>
      <c r="AV14" s="673"/>
      <c r="AW14" s="674">
        <f t="shared" si="20"/>
        <v>37420.555555555555</v>
      </c>
      <c r="AX14" s="672">
        <f>'[2]Banpho seat-other'!AN14</f>
        <v>85090</v>
      </c>
      <c r="AY14" s="672"/>
      <c r="AZ14" s="773">
        <f t="shared" si="21"/>
        <v>85090</v>
      </c>
      <c r="BA14" s="688">
        <f t="shared" si="22"/>
        <v>213725.55555555556</v>
      </c>
      <c r="BB14" s="701">
        <f t="shared" si="22"/>
        <v>0</v>
      </c>
      <c r="BC14" s="706">
        <f t="shared" si="23"/>
        <v>213725.55555555556</v>
      </c>
      <c r="BD14" s="711">
        <f t="shared" si="1"/>
        <v>482638.88888888888</v>
      </c>
      <c r="BE14" s="715">
        <f t="shared" si="2"/>
        <v>0</v>
      </c>
      <c r="BF14" s="716">
        <f t="shared" si="24"/>
        <v>482638.88888888888</v>
      </c>
      <c r="BG14" s="717">
        <f t="shared" si="25"/>
        <v>1050936.111111111</v>
      </c>
      <c r="BH14" s="672">
        <f t="shared" si="26"/>
        <v>255153.57</v>
      </c>
      <c r="BI14" s="677">
        <f t="shared" si="27"/>
        <v>795782.54111111094</v>
      </c>
      <c r="BJ14" s="541"/>
      <c r="BK14" s="446"/>
      <c r="BL14" s="374">
        <f>ROUND(VLOOKUP($B14,Test!$A$140:$I$192,4),1)/1000</f>
        <v>61.167000000000002</v>
      </c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  <c r="CO14" s="380"/>
      <c r="CP14" s="380"/>
      <c r="CQ14" s="380"/>
      <c r="CR14" s="380"/>
      <c r="CS14" s="380"/>
      <c r="CT14" s="380"/>
      <c r="CU14" s="380"/>
      <c r="CV14" s="380"/>
      <c r="CW14" s="380"/>
      <c r="CX14" s="380"/>
      <c r="CY14" s="380"/>
      <c r="CZ14" s="380"/>
      <c r="DA14" s="380"/>
      <c r="DB14" s="380"/>
      <c r="DC14" s="380"/>
      <c r="DD14" s="380"/>
      <c r="DE14" s="380"/>
      <c r="DF14" s="380"/>
      <c r="DG14" s="380"/>
      <c r="DH14" s="380"/>
      <c r="DI14" s="380"/>
      <c r="DJ14" s="380"/>
      <c r="DK14" s="380"/>
      <c r="DL14" s="380"/>
      <c r="DM14" s="380"/>
      <c r="DN14" s="380"/>
      <c r="DO14" s="391"/>
      <c r="DP14" s="391"/>
      <c r="DQ14" s="380"/>
      <c r="DR14" s="380"/>
      <c r="DS14" s="380"/>
      <c r="DT14" s="380"/>
    </row>
    <row r="15" spans="1:124" s="383" customFormat="1" ht="33" customHeight="1">
      <c r="A15" s="388">
        <f t="shared" si="28"/>
        <v>9</v>
      </c>
      <c r="B15" s="399">
        <v>51308</v>
      </c>
      <c r="C15" s="536" t="s">
        <v>8</v>
      </c>
      <c r="D15" s="697" t="s">
        <v>259</v>
      </c>
      <c r="E15" s="672">
        <f>'[2]Banpho seat-other'!D15</f>
        <v>79341.896999999968</v>
      </c>
      <c r="F15" s="673">
        <v>70124.460000000006</v>
      </c>
      <c r="G15" s="674">
        <f t="shared" si="3"/>
        <v>9217.4369999999617</v>
      </c>
      <c r="H15" s="672">
        <f>'[2]Banpho seat-other'!G15</f>
        <v>71785.525857142828</v>
      </c>
      <c r="I15" s="673">
        <v>57831.44</v>
      </c>
      <c r="J15" s="674">
        <f t="shared" si="4"/>
        <v>13954.085857142825</v>
      </c>
      <c r="K15" s="672">
        <f>'[2]Banpho seat-other'!J15</f>
        <v>83120.082571428531</v>
      </c>
      <c r="L15" s="673">
        <v>63180.52</v>
      </c>
      <c r="M15" s="773">
        <f t="shared" si="5"/>
        <v>19939.562571428534</v>
      </c>
      <c r="N15" s="688">
        <f t="shared" si="6"/>
        <v>234247.50542857134</v>
      </c>
      <c r="O15" s="689">
        <f t="shared" si="6"/>
        <v>191136.42</v>
      </c>
      <c r="P15" s="690">
        <f t="shared" si="7"/>
        <v>43111.085428571329</v>
      </c>
      <c r="Q15" s="672">
        <f>'[2]Banpho seat-other'!M15</f>
        <v>68007.34028571425</v>
      </c>
      <c r="R15" s="673">
        <v>31177.32</v>
      </c>
      <c r="S15" s="674">
        <f t="shared" si="8"/>
        <v>36830.02028571425</v>
      </c>
      <c r="T15" s="672">
        <f>'[2]Banpho seat-other'!P15</f>
        <v>83120.082571428531</v>
      </c>
      <c r="U15" s="673"/>
      <c r="V15" s="674">
        <f t="shared" si="9"/>
        <v>83120.082571428531</v>
      </c>
      <c r="W15" s="672">
        <f>'[2]Banpho seat-other'!S15</f>
        <v>79341.896999999968</v>
      </c>
      <c r="X15" s="673"/>
      <c r="Y15" s="773">
        <f t="shared" si="10"/>
        <v>79341.896999999968</v>
      </c>
      <c r="Z15" s="688">
        <f t="shared" si="11"/>
        <v>230469.31985714275</v>
      </c>
      <c r="AA15" s="701">
        <f t="shared" si="11"/>
        <v>31177.32</v>
      </c>
      <c r="AB15" s="690">
        <f t="shared" si="12"/>
        <v>199291.99985714274</v>
      </c>
      <c r="AC15" s="775">
        <f t="shared" si="0"/>
        <v>464716.82528571412</v>
      </c>
      <c r="AD15" s="776">
        <f t="shared" si="0"/>
        <v>222313.74000000002</v>
      </c>
      <c r="AE15" s="777">
        <f t="shared" si="13"/>
        <v>242403.0852857141</v>
      </c>
      <c r="AF15" s="672">
        <f>'[2]Banpho seat-other'!Y15</f>
        <v>75563.711428571391</v>
      </c>
      <c r="AG15" s="673"/>
      <c r="AH15" s="674">
        <f t="shared" si="14"/>
        <v>75563.711428571391</v>
      </c>
      <c r="AI15" s="672">
        <f>'[2]Banpho seat-other'!AB15</f>
        <v>86898.268142857109</v>
      </c>
      <c r="AJ15" s="673"/>
      <c r="AK15" s="674">
        <f t="shared" si="15"/>
        <v>86898.268142857109</v>
      </c>
      <c r="AL15" s="672">
        <f>'[2]Banpho seat-other'!AE15</f>
        <v>79341.896999999968</v>
      </c>
      <c r="AM15" s="673"/>
      <c r="AN15" s="674">
        <f t="shared" si="16"/>
        <v>79341.896999999968</v>
      </c>
      <c r="AO15" s="688">
        <f t="shared" si="17"/>
        <v>241803.87657142847</v>
      </c>
      <c r="AP15" s="689">
        <f t="shared" si="17"/>
        <v>0</v>
      </c>
      <c r="AQ15" s="690">
        <f t="shared" si="18"/>
        <v>241803.87657142847</v>
      </c>
      <c r="AR15" s="672">
        <f>'[2]Banpho seat-other'!AH15</f>
        <v>83120.082571428531</v>
      </c>
      <c r="AS15" s="673"/>
      <c r="AT15" s="674">
        <f t="shared" si="19"/>
        <v>83120.082571428531</v>
      </c>
      <c r="AU15" s="672">
        <f>'[2]Banpho seat-other'!AK15</f>
        <v>83120.082571428531</v>
      </c>
      <c r="AV15" s="673"/>
      <c r="AW15" s="674">
        <f t="shared" si="20"/>
        <v>83120.082571428531</v>
      </c>
      <c r="AX15" s="672">
        <f>'[2]Banpho seat-other'!AN15</f>
        <v>71785.525857142828</v>
      </c>
      <c r="AY15" s="672"/>
      <c r="AZ15" s="773">
        <f t="shared" si="21"/>
        <v>71785.525857142828</v>
      </c>
      <c r="BA15" s="688">
        <f t="shared" si="22"/>
        <v>238025.69099999988</v>
      </c>
      <c r="BB15" s="701">
        <f t="shared" si="22"/>
        <v>0</v>
      </c>
      <c r="BC15" s="706">
        <f t="shared" si="23"/>
        <v>238025.69099999988</v>
      </c>
      <c r="BD15" s="711">
        <f t="shared" si="1"/>
        <v>479829.56757142831</v>
      </c>
      <c r="BE15" s="715">
        <f t="shared" si="2"/>
        <v>0</v>
      </c>
      <c r="BF15" s="716">
        <f t="shared" si="24"/>
        <v>479829.56757142831</v>
      </c>
      <c r="BG15" s="717">
        <f t="shared" si="25"/>
        <v>944546.39285714249</v>
      </c>
      <c r="BH15" s="672">
        <f t="shared" si="26"/>
        <v>222313.74000000002</v>
      </c>
      <c r="BI15" s="677">
        <f t="shared" si="27"/>
        <v>722232.6528571425</v>
      </c>
      <c r="BJ15" s="541"/>
      <c r="BK15" s="446"/>
      <c r="BL15" s="374">
        <f>ROUND(VLOOKUP($B15,Test!$A$140:$I$192,4),1)/1000</f>
        <v>100.7942</v>
      </c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  <c r="CO15" s="380"/>
      <c r="CP15" s="380"/>
      <c r="CQ15" s="380"/>
      <c r="CR15" s="380"/>
      <c r="CS15" s="380"/>
      <c r="CT15" s="380"/>
      <c r="CU15" s="380"/>
      <c r="CV15" s="380"/>
      <c r="CW15" s="380"/>
      <c r="CX15" s="380"/>
      <c r="CY15" s="380"/>
      <c r="CZ15" s="380"/>
      <c r="DA15" s="380"/>
      <c r="DB15" s="380"/>
      <c r="DC15" s="380"/>
      <c r="DD15" s="380"/>
      <c r="DE15" s="380"/>
      <c r="DF15" s="380"/>
      <c r="DG15" s="380"/>
      <c r="DH15" s="380"/>
      <c r="DI15" s="380"/>
      <c r="DJ15" s="380"/>
      <c r="DK15" s="380"/>
      <c r="DL15" s="380"/>
      <c r="DM15" s="380"/>
      <c r="DN15" s="380"/>
      <c r="DO15" s="391"/>
      <c r="DP15" s="391"/>
      <c r="DQ15" s="380"/>
      <c r="DR15" s="380"/>
      <c r="DS15" s="380"/>
      <c r="DT15" s="380"/>
    </row>
    <row r="16" spans="1:124" s="383" customFormat="1" ht="33" customHeight="1">
      <c r="A16" s="388">
        <f t="shared" si="28"/>
        <v>10</v>
      </c>
      <c r="B16" s="399">
        <v>51309</v>
      </c>
      <c r="C16" s="536" t="s">
        <v>9</v>
      </c>
      <c r="D16" s="697" t="s">
        <v>260</v>
      </c>
      <c r="E16" s="672">
        <f>'[2]Banpho seat-other'!D16</f>
        <v>0</v>
      </c>
      <c r="F16" s="673"/>
      <c r="G16" s="674">
        <f t="shared" si="3"/>
        <v>0</v>
      </c>
      <c r="H16" s="672">
        <f>'[2]Banpho seat-other'!G16</f>
        <v>0</v>
      </c>
      <c r="I16" s="673"/>
      <c r="J16" s="674">
        <f t="shared" si="4"/>
        <v>0</v>
      </c>
      <c r="K16" s="672">
        <f>'[2]Banpho seat-other'!J16</f>
        <v>0</v>
      </c>
      <c r="L16" s="673"/>
      <c r="M16" s="773">
        <f t="shared" si="5"/>
        <v>0</v>
      </c>
      <c r="N16" s="688">
        <f t="shared" si="6"/>
        <v>0</v>
      </c>
      <c r="O16" s="689">
        <f t="shared" si="6"/>
        <v>0</v>
      </c>
      <c r="P16" s="690">
        <f t="shared" si="7"/>
        <v>0</v>
      </c>
      <c r="Q16" s="672">
        <f>'[2]Banpho seat-other'!M16</f>
        <v>0</v>
      </c>
      <c r="R16" s="673"/>
      <c r="S16" s="674">
        <f t="shared" si="8"/>
        <v>0</v>
      </c>
      <c r="T16" s="672">
        <f>'[2]Banpho seat-other'!P16</f>
        <v>0</v>
      </c>
      <c r="U16" s="673"/>
      <c r="V16" s="674">
        <f t="shared" si="9"/>
        <v>0</v>
      </c>
      <c r="W16" s="672">
        <f>'[2]Banpho seat-other'!S16</f>
        <v>0</v>
      </c>
      <c r="X16" s="673"/>
      <c r="Y16" s="773">
        <f t="shared" si="10"/>
        <v>0</v>
      </c>
      <c r="Z16" s="688">
        <f t="shared" si="11"/>
        <v>0</v>
      </c>
      <c r="AA16" s="701">
        <f t="shared" si="11"/>
        <v>0</v>
      </c>
      <c r="AB16" s="690">
        <f t="shared" si="12"/>
        <v>0</v>
      </c>
      <c r="AC16" s="775">
        <f t="shared" si="0"/>
        <v>0</v>
      </c>
      <c r="AD16" s="776">
        <f t="shared" si="0"/>
        <v>0</v>
      </c>
      <c r="AE16" s="777">
        <f t="shared" si="13"/>
        <v>0</v>
      </c>
      <c r="AF16" s="672">
        <f>'[2]Banpho seat-other'!Y16</f>
        <v>0</v>
      </c>
      <c r="AG16" s="673"/>
      <c r="AH16" s="674">
        <f t="shared" si="14"/>
        <v>0</v>
      </c>
      <c r="AI16" s="672">
        <f>'[2]Banpho seat-other'!AB16</f>
        <v>0</v>
      </c>
      <c r="AJ16" s="673"/>
      <c r="AK16" s="674">
        <f t="shared" si="15"/>
        <v>0</v>
      </c>
      <c r="AL16" s="672">
        <f>'[2]Banpho seat-other'!AE16</f>
        <v>0</v>
      </c>
      <c r="AM16" s="673"/>
      <c r="AN16" s="674">
        <f t="shared" si="16"/>
        <v>0</v>
      </c>
      <c r="AO16" s="688">
        <f t="shared" si="17"/>
        <v>0</v>
      </c>
      <c r="AP16" s="689">
        <f t="shared" si="17"/>
        <v>0</v>
      </c>
      <c r="AQ16" s="690">
        <f t="shared" si="18"/>
        <v>0</v>
      </c>
      <c r="AR16" s="672">
        <f>'[2]Banpho seat-other'!AH16</f>
        <v>0</v>
      </c>
      <c r="AS16" s="673"/>
      <c r="AT16" s="674">
        <f t="shared" si="19"/>
        <v>0</v>
      </c>
      <c r="AU16" s="672">
        <f>'[2]Banpho seat-other'!AK16</f>
        <v>0</v>
      </c>
      <c r="AV16" s="673"/>
      <c r="AW16" s="674">
        <f t="shared" si="20"/>
        <v>0</v>
      </c>
      <c r="AX16" s="672">
        <f>'[2]Banpho seat-other'!AN16</f>
        <v>0</v>
      </c>
      <c r="AY16" s="672"/>
      <c r="AZ16" s="773">
        <f t="shared" si="21"/>
        <v>0</v>
      </c>
      <c r="BA16" s="688">
        <f t="shared" si="22"/>
        <v>0</v>
      </c>
      <c r="BB16" s="701">
        <f t="shared" si="22"/>
        <v>0</v>
      </c>
      <c r="BC16" s="706">
        <f t="shared" si="23"/>
        <v>0</v>
      </c>
      <c r="BD16" s="711">
        <f t="shared" si="1"/>
        <v>0</v>
      </c>
      <c r="BE16" s="715">
        <f t="shared" si="2"/>
        <v>0</v>
      </c>
      <c r="BF16" s="716">
        <f t="shared" si="24"/>
        <v>0</v>
      </c>
      <c r="BG16" s="717">
        <f t="shared" si="25"/>
        <v>0</v>
      </c>
      <c r="BH16" s="672">
        <f t="shared" si="26"/>
        <v>0</v>
      </c>
      <c r="BI16" s="677">
        <f t="shared" si="27"/>
        <v>0</v>
      </c>
      <c r="BJ16" s="541"/>
      <c r="BK16" s="446"/>
      <c r="BL16" s="374">
        <f>ROUND(VLOOKUP($B16,Test!$A$140:$I$192,4),1)/1000</f>
        <v>0</v>
      </c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  <c r="CG16" s="380"/>
      <c r="CH16" s="380"/>
      <c r="CI16" s="380"/>
      <c r="CJ16" s="380"/>
      <c r="CK16" s="380"/>
      <c r="CL16" s="380"/>
      <c r="CM16" s="380"/>
      <c r="CN16" s="380"/>
      <c r="CO16" s="380"/>
      <c r="CP16" s="380"/>
      <c r="CQ16" s="380"/>
      <c r="CR16" s="380"/>
      <c r="CS16" s="380"/>
      <c r="CT16" s="380"/>
      <c r="CU16" s="380"/>
      <c r="CV16" s="380"/>
      <c r="CW16" s="380"/>
      <c r="CX16" s="380"/>
      <c r="CY16" s="380"/>
      <c r="CZ16" s="380"/>
      <c r="DA16" s="380"/>
      <c r="DB16" s="380"/>
      <c r="DC16" s="380"/>
      <c r="DD16" s="380"/>
      <c r="DE16" s="380"/>
      <c r="DF16" s="380"/>
      <c r="DG16" s="380"/>
      <c r="DH16" s="380"/>
      <c r="DI16" s="380"/>
      <c r="DJ16" s="380"/>
      <c r="DK16" s="380"/>
      <c r="DL16" s="380"/>
      <c r="DM16" s="380"/>
      <c r="DN16" s="380"/>
      <c r="DO16" s="391"/>
      <c r="DP16" s="391"/>
      <c r="DQ16" s="380"/>
      <c r="DR16" s="380"/>
      <c r="DS16" s="380"/>
      <c r="DT16" s="380"/>
    </row>
    <row r="17" spans="1:124" s="383" customFormat="1" ht="33" customHeight="1">
      <c r="A17" s="388">
        <f t="shared" si="28"/>
        <v>11</v>
      </c>
      <c r="B17" s="399">
        <v>51310</v>
      </c>
      <c r="C17" s="536" t="s">
        <v>10</v>
      </c>
      <c r="D17" s="697" t="s">
        <v>261</v>
      </c>
      <c r="E17" s="672">
        <f>'[2]Banpho seat-other'!D17</f>
        <v>0</v>
      </c>
      <c r="F17" s="673"/>
      <c r="G17" s="674">
        <f t="shared" si="3"/>
        <v>0</v>
      </c>
      <c r="H17" s="672">
        <f>'[2]Banpho seat-other'!G17</f>
        <v>0</v>
      </c>
      <c r="I17" s="673"/>
      <c r="J17" s="674">
        <f t="shared" si="4"/>
        <v>0</v>
      </c>
      <c r="K17" s="672">
        <f>'[2]Banpho seat-other'!J17</f>
        <v>0</v>
      </c>
      <c r="L17" s="673"/>
      <c r="M17" s="773">
        <f t="shared" si="5"/>
        <v>0</v>
      </c>
      <c r="N17" s="688">
        <f t="shared" si="6"/>
        <v>0</v>
      </c>
      <c r="O17" s="689">
        <f t="shared" si="6"/>
        <v>0</v>
      </c>
      <c r="P17" s="690">
        <f t="shared" si="7"/>
        <v>0</v>
      </c>
      <c r="Q17" s="672">
        <f>'[2]Banpho seat-other'!M17</f>
        <v>0</v>
      </c>
      <c r="R17" s="673"/>
      <c r="S17" s="674">
        <f t="shared" si="8"/>
        <v>0</v>
      </c>
      <c r="T17" s="672">
        <f>'[2]Banpho seat-other'!P17</f>
        <v>0</v>
      </c>
      <c r="U17" s="673"/>
      <c r="V17" s="674">
        <f t="shared" si="9"/>
        <v>0</v>
      </c>
      <c r="W17" s="672">
        <f>'[2]Banpho seat-other'!S17</f>
        <v>0</v>
      </c>
      <c r="X17" s="673"/>
      <c r="Y17" s="773">
        <f t="shared" si="10"/>
        <v>0</v>
      </c>
      <c r="Z17" s="688">
        <f t="shared" si="11"/>
        <v>0</v>
      </c>
      <c r="AA17" s="701">
        <f t="shared" si="11"/>
        <v>0</v>
      </c>
      <c r="AB17" s="690">
        <f t="shared" si="12"/>
        <v>0</v>
      </c>
      <c r="AC17" s="775">
        <f t="shared" si="0"/>
        <v>0</v>
      </c>
      <c r="AD17" s="776">
        <f t="shared" si="0"/>
        <v>0</v>
      </c>
      <c r="AE17" s="777">
        <f t="shared" si="13"/>
        <v>0</v>
      </c>
      <c r="AF17" s="672">
        <f>'[2]Banpho seat-other'!Y17</f>
        <v>0</v>
      </c>
      <c r="AG17" s="673"/>
      <c r="AH17" s="674">
        <f t="shared" si="14"/>
        <v>0</v>
      </c>
      <c r="AI17" s="672">
        <f>'[2]Banpho seat-other'!AB17</f>
        <v>0</v>
      </c>
      <c r="AJ17" s="673"/>
      <c r="AK17" s="674">
        <f t="shared" si="15"/>
        <v>0</v>
      </c>
      <c r="AL17" s="672">
        <f>'[2]Banpho seat-other'!AE17</f>
        <v>0</v>
      </c>
      <c r="AM17" s="673"/>
      <c r="AN17" s="674">
        <f t="shared" si="16"/>
        <v>0</v>
      </c>
      <c r="AO17" s="688">
        <f t="shared" si="17"/>
        <v>0</v>
      </c>
      <c r="AP17" s="689">
        <f t="shared" si="17"/>
        <v>0</v>
      </c>
      <c r="AQ17" s="690">
        <f t="shared" si="18"/>
        <v>0</v>
      </c>
      <c r="AR17" s="672">
        <f>'[2]Banpho seat-other'!AH17</f>
        <v>0</v>
      </c>
      <c r="AS17" s="673"/>
      <c r="AT17" s="674">
        <f t="shared" si="19"/>
        <v>0</v>
      </c>
      <c r="AU17" s="672">
        <f>'[2]Banpho seat-other'!AK17</f>
        <v>0</v>
      </c>
      <c r="AV17" s="673"/>
      <c r="AW17" s="674">
        <f t="shared" si="20"/>
        <v>0</v>
      </c>
      <c r="AX17" s="672">
        <f>'[2]Banpho seat-other'!AN17</f>
        <v>0</v>
      </c>
      <c r="AY17" s="672"/>
      <c r="AZ17" s="773">
        <f t="shared" si="21"/>
        <v>0</v>
      </c>
      <c r="BA17" s="688">
        <f t="shared" si="22"/>
        <v>0</v>
      </c>
      <c r="BB17" s="701">
        <f t="shared" si="22"/>
        <v>0</v>
      </c>
      <c r="BC17" s="706">
        <f t="shared" si="23"/>
        <v>0</v>
      </c>
      <c r="BD17" s="711">
        <f t="shared" si="1"/>
        <v>0</v>
      </c>
      <c r="BE17" s="715">
        <f t="shared" si="2"/>
        <v>0</v>
      </c>
      <c r="BF17" s="716">
        <f t="shared" si="24"/>
        <v>0</v>
      </c>
      <c r="BG17" s="717">
        <f t="shared" si="25"/>
        <v>0</v>
      </c>
      <c r="BH17" s="672">
        <f t="shared" si="26"/>
        <v>0</v>
      </c>
      <c r="BI17" s="677">
        <f t="shared" si="27"/>
        <v>0</v>
      </c>
      <c r="BJ17" s="541"/>
      <c r="BK17" s="446"/>
      <c r="BL17" s="374">
        <f>ROUND(VLOOKUP($B17,Test!$A$140:$I$192,4),1)/1000</f>
        <v>0</v>
      </c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  <c r="CG17" s="380"/>
      <c r="CH17" s="380"/>
      <c r="CI17" s="380"/>
      <c r="CJ17" s="380"/>
      <c r="CK17" s="380"/>
      <c r="CL17" s="380"/>
      <c r="CM17" s="380"/>
      <c r="CN17" s="380"/>
      <c r="CO17" s="380"/>
      <c r="CP17" s="380"/>
      <c r="CQ17" s="380"/>
      <c r="CR17" s="380"/>
      <c r="CS17" s="380"/>
      <c r="CT17" s="380"/>
      <c r="CU17" s="380"/>
      <c r="CV17" s="380"/>
      <c r="CW17" s="380"/>
      <c r="CX17" s="380"/>
      <c r="CY17" s="380"/>
      <c r="CZ17" s="380"/>
      <c r="DA17" s="380"/>
      <c r="DB17" s="380"/>
      <c r="DC17" s="380"/>
      <c r="DD17" s="380"/>
      <c r="DE17" s="380"/>
      <c r="DF17" s="380"/>
      <c r="DG17" s="380"/>
      <c r="DH17" s="380"/>
      <c r="DI17" s="380"/>
      <c r="DJ17" s="380"/>
      <c r="DK17" s="380"/>
      <c r="DL17" s="380"/>
      <c r="DM17" s="380"/>
      <c r="DN17" s="380"/>
      <c r="DO17" s="391"/>
      <c r="DP17" s="391"/>
      <c r="DQ17" s="380"/>
      <c r="DR17" s="380"/>
      <c r="DS17" s="380"/>
      <c r="DT17" s="380"/>
    </row>
    <row r="18" spans="1:124" s="383" customFormat="1" ht="33" customHeight="1">
      <c r="A18" s="388">
        <f t="shared" si="28"/>
        <v>12</v>
      </c>
      <c r="B18" s="399">
        <v>51311</v>
      </c>
      <c r="C18" s="536" t="s">
        <v>41</v>
      </c>
      <c r="D18" s="697" t="s">
        <v>262</v>
      </c>
      <c r="E18" s="672">
        <f>'[2]Banpho seat-other'!D18</f>
        <v>0</v>
      </c>
      <c r="F18" s="673"/>
      <c r="G18" s="674">
        <f t="shared" si="3"/>
        <v>0</v>
      </c>
      <c r="H18" s="672">
        <f>'[2]Banpho seat-other'!G18</f>
        <v>0</v>
      </c>
      <c r="I18" s="673"/>
      <c r="J18" s="674">
        <f t="shared" si="4"/>
        <v>0</v>
      </c>
      <c r="K18" s="672">
        <f>'[2]Banpho seat-other'!J18</f>
        <v>0</v>
      </c>
      <c r="L18" s="673"/>
      <c r="M18" s="773">
        <f t="shared" si="5"/>
        <v>0</v>
      </c>
      <c r="N18" s="688">
        <f t="shared" si="6"/>
        <v>0</v>
      </c>
      <c r="O18" s="689">
        <f t="shared" si="6"/>
        <v>0</v>
      </c>
      <c r="P18" s="690">
        <f t="shared" si="7"/>
        <v>0</v>
      </c>
      <c r="Q18" s="672">
        <f>'[2]Banpho seat-other'!M18</f>
        <v>0</v>
      </c>
      <c r="R18" s="673"/>
      <c r="S18" s="674">
        <f t="shared" si="8"/>
        <v>0</v>
      </c>
      <c r="T18" s="672">
        <f>'[2]Banpho seat-other'!P18</f>
        <v>0</v>
      </c>
      <c r="U18" s="673"/>
      <c r="V18" s="674">
        <f t="shared" si="9"/>
        <v>0</v>
      </c>
      <c r="W18" s="672">
        <f>'[2]Banpho seat-other'!S18</f>
        <v>0</v>
      </c>
      <c r="X18" s="673"/>
      <c r="Y18" s="773">
        <f t="shared" si="10"/>
        <v>0</v>
      </c>
      <c r="Z18" s="688">
        <f t="shared" si="11"/>
        <v>0</v>
      </c>
      <c r="AA18" s="701">
        <f t="shared" si="11"/>
        <v>0</v>
      </c>
      <c r="AB18" s="690">
        <f t="shared" si="12"/>
        <v>0</v>
      </c>
      <c r="AC18" s="775">
        <f t="shared" si="0"/>
        <v>0</v>
      </c>
      <c r="AD18" s="776">
        <f t="shared" si="0"/>
        <v>0</v>
      </c>
      <c r="AE18" s="777">
        <f t="shared" si="13"/>
        <v>0</v>
      </c>
      <c r="AF18" s="672">
        <f>'[2]Banpho seat-other'!Y18</f>
        <v>0</v>
      </c>
      <c r="AG18" s="673"/>
      <c r="AH18" s="674">
        <f t="shared" si="14"/>
        <v>0</v>
      </c>
      <c r="AI18" s="672">
        <f>'[2]Banpho seat-other'!AB18</f>
        <v>0</v>
      </c>
      <c r="AJ18" s="673"/>
      <c r="AK18" s="674">
        <f t="shared" si="15"/>
        <v>0</v>
      </c>
      <c r="AL18" s="672">
        <f>'[2]Banpho seat-other'!AE18</f>
        <v>0</v>
      </c>
      <c r="AM18" s="673"/>
      <c r="AN18" s="674">
        <f t="shared" si="16"/>
        <v>0</v>
      </c>
      <c r="AO18" s="688">
        <f t="shared" si="17"/>
        <v>0</v>
      </c>
      <c r="AP18" s="689">
        <f t="shared" si="17"/>
        <v>0</v>
      </c>
      <c r="AQ18" s="690">
        <f t="shared" si="18"/>
        <v>0</v>
      </c>
      <c r="AR18" s="672">
        <f>'[2]Banpho seat-other'!AH18</f>
        <v>0</v>
      </c>
      <c r="AS18" s="673"/>
      <c r="AT18" s="674">
        <f t="shared" si="19"/>
        <v>0</v>
      </c>
      <c r="AU18" s="672">
        <f>'[2]Banpho seat-other'!AK18</f>
        <v>0</v>
      </c>
      <c r="AV18" s="673"/>
      <c r="AW18" s="674">
        <f t="shared" si="20"/>
        <v>0</v>
      </c>
      <c r="AX18" s="672">
        <f>'[2]Banpho seat-other'!AN18</f>
        <v>0</v>
      </c>
      <c r="AY18" s="672"/>
      <c r="AZ18" s="773">
        <f t="shared" si="21"/>
        <v>0</v>
      </c>
      <c r="BA18" s="688">
        <f t="shared" si="22"/>
        <v>0</v>
      </c>
      <c r="BB18" s="701">
        <f t="shared" si="22"/>
        <v>0</v>
      </c>
      <c r="BC18" s="706">
        <f t="shared" si="23"/>
        <v>0</v>
      </c>
      <c r="BD18" s="711">
        <f t="shared" si="1"/>
        <v>0</v>
      </c>
      <c r="BE18" s="715">
        <f t="shared" si="2"/>
        <v>0</v>
      </c>
      <c r="BF18" s="716">
        <f t="shared" si="24"/>
        <v>0</v>
      </c>
      <c r="BG18" s="717">
        <f t="shared" si="25"/>
        <v>0</v>
      </c>
      <c r="BH18" s="672">
        <f t="shared" si="26"/>
        <v>0</v>
      </c>
      <c r="BI18" s="677">
        <f t="shared" si="27"/>
        <v>0</v>
      </c>
      <c r="BJ18" s="541"/>
      <c r="BK18" s="446"/>
      <c r="BL18" s="374">
        <f>ROUND(VLOOKUP($B18,Test!$A$140:$I$192,4),1)/1000</f>
        <v>0</v>
      </c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  <c r="CG18" s="380"/>
      <c r="CH18" s="380"/>
      <c r="CI18" s="380"/>
      <c r="CJ18" s="380"/>
      <c r="CK18" s="380"/>
      <c r="CL18" s="380"/>
      <c r="CM18" s="380"/>
      <c r="CN18" s="380"/>
      <c r="CO18" s="380"/>
      <c r="CP18" s="380"/>
      <c r="CQ18" s="380"/>
      <c r="CR18" s="380"/>
      <c r="CS18" s="380"/>
      <c r="CT18" s="380"/>
      <c r="CU18" s="380"/>
      <c r="CV18" s="380"/>
      <c r="CW18" s="380"/>
      <c r="CX18" s="380"/>
      <c r="CY18" s="380"/>
      <c r="CZ18" s="380"/>
      <c r="DA18" s="380"/>
      <c r="DB18" s="380"/>
      <c r="DC18" s="380"/>
      <c r="DD18" s="380"/>
      <c r="DE18" s="380"/>
      <c r="DF18" s="380"/>
      <c r="DG18" s="380"/>
      <c r="DH18" s="380"/>
      <c r="DI18" s="380"/>
      <c r="DJ18" s="380"/>
      <c r="DK18" s="380"/>
      <c r="DL18" s="380"/>
      <c r="DM18" s="380"/>
      <c r="DN18" s="380"/>
      <c r="DO18" s="391"/>
      <c r="DP18" s="391"/>
      <c r="DQ18" s="380"/>
      <c r="DR18" s="380"/>
      <c r="DS18" s="380"/>
      <c r="DT18" s="380"/>
    </row>
    <row r="19" spans="1:124" s="383" customFormat="1" ht="33" customHeight="1">
      <c r="A19" s="388">
        <f t="shared" si="28"/>
        <v>13</v>
      </c>
      <c r="B19" s="399">
        <v>51312</v>
      </c>
      <c r="C19" s="536" t="s">
        <v>62</v>
      </c>
      <c r="D19" s="698" t="s">
        <v>263</v>
      </c>
      <c r="E19" s="672">
        <f>'[2]Banpho seat-other'!D19</f>
        <v>68500</v>
      </c>
      <c r="F19" s="673"/>
      <c r="G19" s="674">
        <f t="shared" si="3"/>
        <v>68500</v>
      </c>
      <c r="H19" s="672">
        <f>'[2]Banpho seat-other'!G19</f>
        <v>0</v>
      </c>
      <c r="I19" s="673">
        <v>15885.1</v>
      </c>
      <c r="J19" s="674">
        <f t="shared" si="4"/>
        <v>-15885.1</v>
      </c>
      <c r="K19" s="672">
        <f>'[2]Banpho seat-other'!J19</f>
        <v>0</v>
      </c>
      <c r="L19" s="673">
        <v>0</v>
      </c>
      <c r="M19" s="773">
        <f t="shared" si="5"/>
        <v>0</v>
      </c>
      <c r="N19" s="688">
        <f t="shared" si="6"/>
        <v>68500</v>
      </c>
      <c r="O19" s="689">
        <f t="shared" si="6"/>
        <v>15885.1</v>
      </c>
      <c r="P19" s="690">
        <f t="shared" si="7"/>
        <v>52614.9</v>
      </c>
      <c r="Q19" s="672">
        <f>'[2]Banpho seat-other'!M19</f>
        <v>74500</v>
      </c>
      <c r="R19" s="673">
        <v>15698.93</v>
      </c>
      <c r="S19" s="674">
        <f t="shared" si="8"/>
        <v>58801.07</v>
      </c>
      <c r="T19" s="672">
        <f>'[2]Banpho seat-other'!P19</f>
        <v>0</v>
      </c>
      <c r="U19" s="673"/>
      <c r="V19" s="674">
        <f t="shared" si="9"/>
        <v>0</v>
      </c>
      <c r="W19" s="672">
        <f>'[2]Banpho seat-other'!S19</f>
        <v>0</v>
      </c>
      <c r="X19" s="673"/>
      <c r="Y19" s="773">
        <f t="shared" si="10"/>
        <v>0</v>
      </c>
      <c r="Z19" s="688">
        <f t="shared" si="11"/>
        <v>74500</v>
      </c>
      <c r="AA19" s="701">
        <f t="shared" si="11"/>
        <v>15698.93</v>
      </c>
      <c r="AB19" s="690">
        <f t="shared" si="12"/>
        <v>58801.07</v>
      </c>
      <c r="AC19" s="775">
        <f t="shared" si="0"/>
        <v>143000</v>
      </c>
      <c r="AD19" s="776">
        <f t="shared" si="0"/>
        <v>31584.03</v>
      </c>
      <c r="AE19" s="777">
        <f t="shared" si="13"/>
        <v>111415.97</v>
      </c>
      <c r="AF19" s="672">
        <f>'[2]Banpho seat-other'!Y19</f>
        <v>0</v>
      </c>
      <c r="AG19" s="673"/>
      <c r="AH19" s="674">
        <f t="shared" si="14"/>
        <v>0</v>
      </c>
      <c r="AI19" s="672">
        <f>'[2]Banpho seat-other'!AB19</f>
        <v>0</v>
      </c>
      <c r="AJ19" s="673"/>
      <c r="AK19" s="674">
        <f t="shared" si="15"/>
        <v>0</v>
      </c>
      <c r="AL19" s="672">
        <f>'[2]Banpho seat-other'!AE19</f>
        <v>0</v>
      </c>
      <c r="AM19" s="673"/>
      <c r="AN19" s="674">
        <f t="shared" si="16"/>
        <v>0</v>
      </c>
      <c r="AO19" s="688">
        <f t="shared" si="17"/>
        <v>0</v>
      </c>
      <c r="AP19" s="689">
        <f t="shared" si="17"/>
        <v>0</v>
      </c>
      <c r="AQ19" s="690">
        <f t="shared" si="18"/>
        <v>0</v>
      </c>
      <c r="AR19" s="672">
        <f>'[2]Banpho seat-other'!AH19</f>
        <v>0</v>
      </c>
      <c r="AS19" s="673"/>
      <c r="AT19" s="674">
        <f t="shared" si="19"/>
        <v>0</v>
      </c>
      <c r="AU19" s="672">
        <f>'[2]Banpho seat-other'!AK19</f>
        <v>0</v>
      </c>
      <c r="AV19" s="673"/>
      <c r="AW19" s="674">
        <f t="shared" si="20"/>
        <v>0</v>
      </c>
      <c r="AX19" s="672">
        <f>'[2]Banpho seat-other'!AN19</f>
        <v>0</v>
      </c>
      <c r="AY19" s="672"/>
      <c r="AZ19" s="773">
        <f t="shared" si="21"/>
        <v>0</v>
      </c>
      <c r="BA19" s="688">
        <f t="shared" si="22"/>
        <v>0</v>
      </c>
      <c r="BB19" s="701">
        <f t="shared" si="22"/>
        <v>0</v>
      </c>
      <c r="BC19" s="706">
        <f t="shared" si="23"/>
        <v>0</v>
      </c>
      <c r="BD19" s="711">
        <f t="shared" si="1"/>
        <v>0</v>
      </c>
      <c r="BE19" s="715">
        <f t="shared" si="2"/>
        <v>0</v>
      </c>
      <c r="BF19" s="716">
        <f t="shared" si="24"/>
        <v>0</v>
      </c>
      <c r="BG19" s="717">
        <f t="shared" si="25"/>
        <v>143000</v>
      </c>
      <c r="BH19" s="672">
        <f t="shared" si="26"/>
        <v>31584.03</v>
      </c>
      <c r="BI19" s="677">
        <f t="shared" si="27"/>
        <v>111415.97</v>
      </c>
      <c r="BJ19" s="541"/>
      <c r="BK19" s="446"/>
      <c r="BL19" s="374">
        <f>ROUND(VLOOKUP($B19,Test!$A$140:$I$192,4),1)/1000</f>
        <v>0</v>
      </c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  <c r="CG19" s="380"/>
      <c r="CH19" s="380"/>
      <c r="CI19" s="380"/>
      <c r="CJ19" s="380"/>
      <c r="CK19" s="380"/>
      <c r="CL19" s="380"/>
      <c r="CM19" s="380"/>
      <c r="CN19" s="380"/>
      <c r="CO19" s="380"/>
      <c r="CP19" s="380"/>
      <c r="CQ19" s="380"/>
      <c r="CR19" s="380"/>
      <c r="CS19" s="380"/>
      <c r="CT19" s="380"/>
      <c r="CU19" s="380"/>
      <c r="CV19" s="380"/>
      <c r="CW19" s="380"/>
      <c r="CX19" s="380"/>
      <c r="CY19" s="380"/>
      <c r="CZ19" s="380"/>
      <c r="DA19" s="380"/>
      <c r="DB19" s="380"/>
      <c r="DC19" s="380"/>
      <c r="DD19" s="380"/>
      <c r="DE19" s="380"/>
      <c r="DF19" s="380"/>
      <c r="DG19" s="380"/>
      <c r="DH19" s="380"/>
      <c r="DI19" s="380"/>
      <c r="DJ19" s="380"/>
      <c r="DK19" s="380"/>
      <c r="DL19" s="380"/>
      <c r="DM19" s="380"/>
      <c r="DN19" s="380"/>
      <c r="DO19" s="391"/>
      <c r="DP19" s="391"/>
      <c r="DQ19" s="380"/>
      <c r="DR19" s="380"/>
      <c r="DS19" s="380"/>
      <c r="DT19" s="380"/>
    </row>
    <row r="20" spans="1:124" s="383" customFormat="1" ht="33" customHeight="1">
      <c r="A20" s="388">
        <f t="shared" si="28"/>
        <v>14</v>
      </c>
      <c r="B20" s="399">
        <v>51313</v>
      </c>
      <c r="C20" s="536" t="s">
        <v>11</v>
      </c>
      <c r="D20" s="698" t="s">
        <v>264</v>
      </c>
      <c r="E20" s="672">
        <f>'[2]Banpho seat-other'!D20</f>
        <v>0</v>
      </c>
      <c r="F20" s="673">
        <v>0</v>
      </c>
      <c r="G20" s="674">
        <f t="shared" si="3"/>
        <v>0</v>
      </c>
      <c r="H20" s="672">
        <f>'[2]Banpho seat-other'!G20</f>
        <v>0</v>
      </c>
      <c r="I20" s="673">
        <v>0</v>
      </c>
      <c r="J20" s="674">
        <f t="shared" si="4"/>
        <v>0</v>
      </c>
      <c r="K20" s="672">
        <f>'[2]Banpho seat-other'!J20</f>
        <v>0</v>
      </c>
      <c r="L20" s="673">
        <v>0</v>
      </c>
      <c r="M20" s="773">
        <f t="shared" si="5"/>
        <v>0</v>
      </c>
      <c r="N20" s="688">
        <f t="shared" si="6"/>
        <v>0</v>
      </c>
      <c r="O20" s="689">
        <f t="shared" si="6"/>
        <v>0</v>
      </c>
      <c r="P20" s="690">
        <f t="shared" si="7"/>
        <v>0</v>
      </c>
      <c r="Q20" s="672">
        <f>'[2]Banpho seat-other'!M20</f>
        <v>0</v>
      </c>
      <c r="R20" s="673">
        <v>0</v>
      </c>
      <c r="S20" s="674">
        <f t="shared" si="8"/>
        <v>0</v>
      </c>
      <c r="T20" s="672">
        <f>'[2]Banpho seat-other'!P20</f>
        <v>0</v>
      </c>
      <c r="U20" s="673"/>
      <c r="V20" s="674">
        <f t="shared" si="9"/>
        <v>0</v>
      </c>
      <c r="W20" s="672">
        <f>'[2]Banpho seat-other'!S20</f>
        <v>0</v>
      </c>
      <c r="X20" s="673"/>
      <c r="Y20" s="773">
        <f t="shared" si="10"/>
        <v>0</v>
      </c>
      <c r="Z20" s="688">
        <f t="shared" si="11"/>
        <v>0</v>
      </c>
      <c r="AA20" s="701">
        <f t="shared" si="11"/>
        <v>0</v>
      </c>
      <c r="AB20" s="690">
        <f t="shared" si="12"/>
        <v>0</v>
      </c>
      <c r="AC20" s="775">
        <f t="shared" si="0"/>
        <v>0</v>
      </c>
      <c r="AD20" s="776">
        <f t="shared" si="0"/>
        <v>0</v>
      </c>
      <c r="AE20" s="777">
        <f t="shared" si="13"/>
        <v>0</v>
      </c>
      <c r="AF20" s="672">
        <f>'[2]Banpho seat-other'!Y20</f>
        <v>0</v>
      </c>
      <c r="AG20" s="673"/>
      <c r="AH20" s="674">
        <f t="shared" si="14"/>
        <v>0</v>
      </c>
      <c r="AI20" s="672">
        <f>'[2]Banpho seat-other'!AB20</f>
        <v>0</v>
      </c>
      <c r="AJ20" s="673"/>
      <c r="AK20" s="674">
        <f t="shared" si="15"/>
        <v>0</v>
      </c>
      <c r="AL20" s="672">
        <f>'[2]Banpho seat-other'!AE20</f>
        <v>0</v>
      </c>
      <c r="AM20" s="673"/>
      <c r="AN20" s="674">
        <f t="shared" si="16"/>
        <v>0</v>
      </c>
      <c r="AO20" s="688">
        <f t="shared" si="17"/>
        <v>0</v>
      </c>
      <c r="AP20" s="689">
        <f t="shared" si="17"/>
        <v>0</v>
      </c>
      <c r="AQ20" s="690">
        <f t="shared" si="18"/>
        <v>0</v>
      </c>
      <c r="AR20" s="672">
        <f>'[2]Banpho seat-other'!AH20</f>
        <v>0</v>
      </c>
      <c r="AS20" s="673"/>
      <c r="AT20" s="674">
        <f t="shared" si="19"/>
        <v>0</v>
      </c>
      <c r="AU20" s="672">
        <f>'[2]Banpho seat-other'!AK20</f>
        <v>0</v>
      </c>
      <c r="AV20" s="673"/>
      <c r="AW20" s="674">
        <f t="shared" si="20"/>
        <v>0</v>
      </c>
      <c r="AX20" s="672">
        <f>'[2]Banpho seat-other'!AN20</f>
        <v>0</v>
      </c>
      <c r="AY20" s="672"/>
      <c r="AZ20" s="773">
        <f t="shared" si="21"/>
        <v>0</v>
      </c>
      <c r="BA20" s="688">
        <f t="shared" si="22"/>
        <v>0</v>
      </c>
      <c r="BB20" s="701">
        <f t="shared" si="22"/>
        <v>0</v>
      </c>
      <c r="BC20" s="706">
        <f t="shared" si="23"/>
        <v>0</v>
      </c>
      <c r="BD20" s="711">
        <f t="shared" si="1"/>
        <v>0</v>
      </c>
      <c r="BE20" s="715">
        <f t="shared" si="2"/>
        <v>0</v>
      </c>
      <c r="BF20" s="716">
        <f t="shared" si="24"/>
        <v>0</v>
      </c>
      <c r="BG20" s="717">
        <f t="shared" si="25"/>
        <v>0</v>
      </c>
      <c r="BH20" s="672">
        <f t="shared" si="26"/>
        <v>0</v>
      </c>
      <c r="BI20" s="677">
        <f t="shared" si="27"/>
        <v>0</v>
      </c>
      <c r="BJ20" s="541"/>
      <c r="BK20" s="446"/>
      <c r="BL20" s="374">
        <f>ROUND(VLOOKUP($B20,Test!$A$140:$I$192,4),1)/1000</f>
        <v>0</v>
      </c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  <c r="CG20" s="380"/>
      <c r="CH20" s="380"/>
      <c r="CI20" s="380"/>
      <c r="CJ20" s="380"/>
      <c r="CK20" s="380"/>
      <c r="CL20" s="380"/>
      <c r="CM20" s="380"/>
      <c r="CN20" s="380"/>
      <c r="CO20" s="380"/>
      <c r="CP20" s="380"/>
      <c r="CQ20" s="380"/>
      <c r="CR20" s="380"/>
      <c r="CS20" s="380"/>
      <c r="CT20" s="380"/>
      <c r="CU20" s="380"/>
      <c r="CV20" s="380"/>
      <c r="CW20" s="380"/>
      <c r="CX20" s="380"/>
      <c r="CY20" s="380"/>
      <c r="CZ20" s="380"/>
      <c r="DA20" s="380"/>
      <c r="DB20" s="380"/>
      <c r="DC20" s="380"/>
      <c r="DD20" s="380"/>
      <c r="DE20" s="380"/>
      <c r="DF20" s="380"/>
      <c r="DG20" s="380"/>
      <c r="DH20" s="380"/>
      <c r="DI20" s="380"/>
      <c r="DJ20" s="380"/>
      <c r="DK20" s="380"/>
      <c r="DL20" s="380"/>
      <c r="DM20" s="380"/>
      <c r="DN20" s="380"/>
      <c r="DO20" s="391"/>
      <c r="DP20" s="391"/>
      <c r="DQ20" s="380"/>
      <c r="DR20" s="380"/>
      <c r="DS20" s="380"/>
      <c r="DT20" s="380"/>
    </row>
    <row r="21" spans="1:124" s="383" customFormat="1" ht="33" customHeight="1">
      <c r="A21" s="388">
        <f t="shared" si="28"/>
        <v>15</v>
      </c>
      <c r="B21" s="399">
        <v>51314</v>
      </c>
      <c r="C21" s="536" t="s">
        <v>12</v>
      </c>
      <c r="D21" s="698" t="s">
        <v>265</v>
      </c>
      <c r="E21" s="672">
        <f>'[2]Banpho seat-other'!D21</f>
        <v>0</v>
      </c>
      <c r="F21" s="673"/>
      <c r="G21" s="674">
        <f t="shared" si="3"/>
        <v>0</v>
      </c>
      <c r="H21" s="672">
        <f>'[2]Banpho seat-other'!G21</f>
        <v>0</v>
      </c>
      <c r="I21" s="673"/>
      <c r="J21" s="674">
        <f t="shared" si="4"/>
        <v>0</v>
      </c>
      <c r="K21" s="672">
        <f>'[2]Banpho seat-other'!J21</f>
        <v>0</v>
      </c>
      <c r="L21" s="673"/>
      <c r="M21" s="773">
        <f t="shared" si="5"/>
        <v>0</v>
      </c>
      <c r="N21" s="688">
        <f t="shared" si="6"/>
        <v>0</v>
      </c>
      <c r="O21" s="689">
        <f t="shared" si="6"/>
        <v>0</v>
      </c>
      <c r="P21" s="690">
        <f t="shared" si="7"/>
        <v>0</v>
      </c>
      <c r="Q21" s="672">
        <f>'[2]Banpho seat-other'!M21</f>
        <v>0</v>
      </c>
      <c r="R21" s="673"/>
      <c r="S21" s="674">
        <f t="shared" si="8"/>
        <v>0</v>
      </c>
      <c r="T21" s="672">
        <f>'[2]Banpho seat-other'!P21</f>
        <v>0</v>
      </c>
      <c r="U21" s="673"/>
      <c r="V21" s="674">
        <f t="shared" si="9"/>
        <v>0</v>
      </c>
      <c r="W21" s="672">
        <f>'[2]Banpho seat-other'!S21</f>
        <v>0</v>
      </c>
      <c r="X21" s="673"/>
      <c r="Y21" s="773">
        <f t="shared" si="10"/>
        <v>0</v>
      </c>
      <c r="Z21" s="688">
        <f t="shared" si="11"/>
        <v>0</v>
      </c>
      <c r="AA21" s="701">
        <f t="shared" si="11"/>
        <v>0</v>
      </c>
      <c r="AB21" s="690">
        <f t="shared" si="12"/>
        <v>0</v>
      </c>
      <c r="AC21" s="775">
        <f t="shared" si="0"/>
        <v>0</v>
      </c>
      <c r="AD21" s="776">
        <f t="shared" si="0"/>
        <v>0</v>
      </c>
      <c r="AE21" s="777">
        <f t="shared" si="13"/>
        <v>0</v>
      </c>
      <c r="AF21" s="672">
        <f>'[2]Banpho seat-other'!Y21</f>
        <v>0</v>
      </c>
      <c r="AG21" s="673"/>
      <c r="AH21" s="674">
        <f t="shared" si="14"/>
        <v>0</v>
      </c>
      <c r="AI21" s="672">
        <f>'[2]Banpho seat-other'!AB21</f>
        <v>0</v>
      </c>
      <c r="AJ21" s="673"/>
      <c r="AK21" s="674">
        <f t="shared" si="15"/>
        <v>0</v>
      </c>
      <c r="AL21" s="672">
        <f>'[2]Banpho seat-other'!AE21</f>
        <v>0</v>
      </c>
      <c r="AM21" s="673"/>
      <c r="AN21" s="674">
        <f t="shared" si="16"/>
        <v>0</v>
      </c>
      <c r="AO21" s="688">
        <f t="shared" si="17"/>
        <v>0</v>
      </c>
      <c r="AP21" s="689">
        <f t="shared" si="17"/>
        <v>0</v>
      </c>
      <c r="AQ21" s="690">
        <f t="shared" si="18"/>
        <v>0</v>
      </c>
      <c r="AR21" s="672">
        <f>'[2]Banpho seat-other'!AH21</f>
        <v>0</v>
      </c>
      <c r="AS21" s="673"/>
      <c r="AT21" s="674">
        <f t="shared" si="19"/>
        <v>0</v>
      </c>
      <c r="AU21" s="672">
        <f>'[2]Banpho seat-other'!AK21</f>
        <v>0</v>
      </c>
      <c r="AV21" s="673"/>
      <c r="AW21" s="674">
        <f t="shared" si="20"/>
        <v>0</v>
      </c>
      <c r="AX21" s="672">
        <f>'[2]Banpho seat-other'!AN21</f>
        <v>0</v>
      </c>
      <c r="AY21" s="672"/>
      <c r="AZ21" s="773">
        <f t="shared" si="21"/>
        <v>0</v>
      </c>
      <c r="BA21" s="688">
        <f t="shared" si="22"/>
        <v>0</v>
      </c>
      <c r="BB21" s="701">
        <f t="shared" si="22"/>
        <v>0</v>
      </c>
      <c r="BC21" s="706">
        <f t="shared" si="23"/>
        <v>0</v>
      </c>
      <c r="BD21" s="711">
        <f t="shared" si="1"/>
        <v>0</v>
      </c>
      <c r="BE21" s="715">
        <f t="shared" si="2"/>
        <v>0</v>
      </c>
      <c r="BF21" s="716">
        <f t="shared" si="24"/>
        <v>0</v>
      </c>
      <c r="BG21" s="717">
        <f t="shared" si="25"/>
        <v>0</v>
      </c>
      <c r="BH21" s="672">
        <f t="shared" si="26"/>
        <v>0</v>
      </c>
      <c r="BI21" s="677">
        <f t="shared" si="27"/>
        <v>0</v>
      </c>
      <c r="BJ21" s="541"/>
      <c r="BK21" s="446"/>
      <c r="BL21" s="374">
        <f>ROUND(VLOOKUP($B21,Test!$A$140:$I$192,4),1)/1000</f>
        <v>0</v>
      </c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  <c r="CG21" s="380"/>
      <c r="CH21" s="380"/>
      <c r="CI21" s="380"/>
      <c r="CJ21" s="380"/>
      <c r="CK21" s="380"/>
      <c r="CL21" s="380"/>
      <c r="CM21" s="380"/>
      <c r="CN21" s="380"/>
      <c r="CO21" s="380"/>
      <c r="CP21" s="380"/>
      <c r="CQ21" s="380"/>
      <c r="CR21" s="380"/>
      <c r="CS21" s="380"/>
      <c r="CT21" s="380"/>
      <c r="CU21" s="380"/>
      <c r="CV21" s="380"/>
      <c r="CW21" s="380"/>
      <c r="CX21" s="380"/>
      <c r="CY21" s="380"/>
      <c r="CZ21" s="380"/>
      <c r="DA21" s="380"/>
      <c r="DB21" s="380"/>
      <c r="DC21" s="380"/>
      <c r="DD21" s="380"/>
      <c r="DE21" s="380"/>
      <c r="DF21" s="380"/>
      <c r="DG21" s="380"/>
      <c r="DH21" s="380"/>
      <c r="DI21" s="380"/>
      <c r="DJ21" s="380"/>
      <c r="DK21" s="380"/>
      <c r="DL21" s="380"/>
      <c r="DM21" s="380"/>
      <c r="DN21" s="380"/>
      <c r="DO21" s="391"/>
      <c r="DP21" s="391"/>
      <c r="DQ21" s="380"/>
      <c r="DR21" s="380"/>
      <c r="DS21" s="380"/>
      <c r="DT21" s="380"/>
    </row>
    <row r="22" spans="1:124" s="383" customFormat="1" ht="33" customHeight="1">
      <c r="A22" s="388">
        <f t="shared" si="28"/>
        <v>16</v>
      </c>
      <c r="B22" s="399">
        <v>51315</v>
      </c>
      <c r="C22" s="536" t="s">
        <v>59</v>
      </c>
      <c r="D22" s="698" t="s">
        <v>266</v>
      </c>
      <c r="E22" s="672">
        <f>'[2]Banpho seat-other'!D22</f>
        <v>0</v>
      </c>
      <c r="F22" s="673"/>
      <c r="G22" s="674">
        <f t="shared" si="3"/>
        <v>0</v>
      </c>
      <c r="H22" s="672">
        <f>'[2]Banpho seat-other'!G22</f>
        <v>0</v>
      </c>
      <c r="I22" s="673"/>
      <c r="J22" s="674">
        <f t="shared" si="4"/>
        <v>0</v>
      </c>
      <c r="K22" s="672">
        <f>'[2]Banpho seat-other'!J22</f>
        <v>0</v>
      </c>
      <c r="L22" s="673"/>
      <c r="M22" s="773">
        <f t="shared" si="5"/>
        <v>0</v>
      </c>
      <c r="N22" s="688">
        <f t="shared" si="6"/>
        <v>0</v>
      </c>
      <c r="O22" s="689">
        <f t="shared" si="6"/>
        <v>0</v>
      </c>
      <c r="P22" s="690">
        <f t="shared" si="7"/>
        <v>0</v>
      </c>
      <c r="Q22" s="672">
        <f>'[2]Banpho seat-other'!M22</f>
        <v>0</v>
      </c>
      <c r="R22" s="673"/>
      <c r="S22" s="674">
        <f t="shared" si="8"/>
        <v>0</v>
      </c>
      <c r="T22" s="672">
        <f>'[2]Banpho seat-other'!P22</f>
        <v>0</v>
      </c>
      <c r="U22" s="673"/>
      <c r="V22" s="674">
        <f t="shared" si="9"/>
        <v>0</v>
      </c>
      <c r="W22" s="672">
        <f>'[2]Banpho seat-other'!S22</f>
        <v>0</v>
      </c>
      <c r="X22" s="673"/>
      <c r="Y22" s="773">
        <f t="shared" si="10"/>
        <v>0</v>
      </c>
      <c r="Z22" s="688">
        <f t="shared" si="11"/>
        <v>0</v>
      </c>
      <c r="AA22" s="701">
        <f t="shared" si="11"/>
        <v>0</v>
      </c>
      <c r="AB22" s="690">
        <f t="shared" si="12"/>
        <v>0</v>
      </c>
      <c r="AC22" s="775">
        <f t="shared" si="0"/>
        <v>0</v>
      </c>
      <c r="AD22" s="776">
        <f t="shared" si="0"/>
        <v>0</v>
      </c>
      <c r="AE22" s="777">
        <f t="shared" si="13"/>
        <v>0</v>
      </c>
      <c r="AF22" s="672">
        <f>'[2]Banpho seat-other'!Y22</f>
        <v>0</v>
      </c>
      <c r="AG22" s="673"/>
      <c r="AH22" s="674">
        <f t="shared" si="14"/>
        <v>0</v>
      </c>
      <c r="AI22" s="672">
        <f>'[2]Banpho seat-other'!AB22</f>
        <v>0</v>
      </c>
      <c r="AJ22" s="673"/>
      <c r="AK22" s="674">
        <f t="shared" si="15"/>
        <v>0</v>
      </c>
      <c r="AL22" s="672">
        <f>'[2]Banpho seat-other'!AE22</f>
        <v>0</v>
      </c>
      <c r="AM22" s="673"/>
      <c r="AN22" s="674">
        <f t="shared" si="16"/>
        <v>0</v>
      </c>
      <c r="AO22" s="688">
        <f t="shared" si="17"/>
        <v>0</v>
      </c>
      <c r="AP22" s="689">
        <f t="shared" si="17"/>
        <v>0</v>
      </c>
      <c r="AQ22" s="690">
        <f t="shared" si="18"/>
        <v>0</v>
      </c>
      <c r="AR22" s="672">
        <f>'[2]Banpho seat-other'!AH22</f>
        <v>0</v>
      </c>
      <c r="AS22" s="673"/>
      <c r="AT22" s="674">
        <f t="shared" si="19"/>
        <v>0</v>
      </c>
      <c r="AU22" s="672">
        <f>'[2]Banpho seat-other'!AK22</f>
        <v>0</v>
      </c>
      <c r="AV22" s="673"/>
      <c r="AW22" s="674">
        <f t="shared" si="20"/>
        <v>0</v>
      </c>
      <c r="AX22" s="672">
        <f>'[2]Banpho seat-other'!AN22</f>
        <v>0</v>
      </c>
      <c r="AY22" s="672"/>
      <c r="AZ22" s="773">
        <f t="shared" si="21"/>
        <v>0</v>
      </c>
      <c r="BA22" s="688">
        <f t="shared" si="22"/>
        <v>0</v>
      </c>
      <c r="BB22" s="701">
        <f t="shared" si="22"/>
        <v>0</v>
      </c>
      <c r="BC22" s="706">
        <f t="shared" si="23"/>
        <v>0</v>
      </c>
      <c r="BD22" s="711">
        <f t="shared" si="1"/>
        <v>0</v>
      </c>
      <c r="BE22" s="715">
        <f t="shared" si="2"/>
        <v>0</v>
      </c>
      <c r="BF22" s="716">
        <f t="shared" si="24"/>
        <v>0</v>
      </c>
      <c r="BG22" s="717">
        <f t="shared" si="25"/>
        <v>0</v>
      </c>
      <c r="BH22" s="672">
        <f t="shared" si="26"/>
        <v>0</v>
      </c>
      <c r="BI22" s="677">
        <f t="shared" si="27"/>
        <v>0</v>
      </c>
      <c r="BJ22" s="541"/>
      <c r="BK22" s="446"/>
      <c r="BL22" s="374">
        <f>ROUND(VLOOKUP($B22,Test!$A$140:$I$192,4),1)/1000</f>
        <v>0</v>
      </c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  <c r="CG22" s="380"/>
      <c r="CH22" s="380"/>
      <c r="CI22" s="380"/>
      <c r="CJ22" s="380"/>
      <c r="CK22" s="380"/>
      <c r="CL22" s="380"/>
      <c r="CM22" s="380"/>
      <c r="CN22" s="380"/>
      <c r="CO22" s="380"/>
      <c r="CP22" s="380"/>
      <c r="CQ22" s="380"/>
      <c r="CR22" s="380"/>
      <c r="CS22" s="380"/>
      <c r="CT22" s="380"/>
      <c r="CU22" s="380"/>
      <c r="CV22" s="380"/>
      <c r="CW22" s="380"/>
      <c r="CX22" s="380"/>
      <c r="CY22" s="380"/>
      <c r="CZ22" s="380"/>
      <c r="DA22" s="380"/>
      <c r="DB22" s="380"/>
      <c r="DC22" s="380"/>
      <c r="DD22" s="380"/>
      <c r="DE22" s="380"/>
      <c r="DF22" s="380"/>
      <c r="DG22" s="380"/>
      <c r="DH22" s="380"/>
      <c r="DI22" s="380"/>
      <c r="DJ22" s="380"/>
      <c r="DK22" s="380"/>
      <c r="DL22" s="380"/>
      <c r="DM22" s="380"/>
      <c r="DN22" s="380"/>
      <c r="DO22" s="391"/>
      <c r="DP22" s="391"/>
      <c r="DQ22" s="380"/>
      <c r="DR22" s="380"/>
      <c r="DS22" s="380"/>
      <c r="DT22" s="380"/>
    </row>
    <row r="23" spans="1:124" s="383" customFormat="1" ht="33" customHeight="1">
      <c r="A23" s="388">
        <f t="shared" si="28"/>
        <v>17</v>
      </c>
      <c r="B23" s="399">
        <v>51399</v>
      </c>
      <c r="C23" s="536" t="s">
        <v>13</v>
      </c>
      <c r="D23" s="698" t="s">
        <v>267</v>
      </c>
      <c r="E23" s="672">
        <f>'[2]Banpho seat-other'!D23</f>
        <v>140897.696</v>
      </c>
      <c r="F23" s="673">
        <v>257709.39</v>
      </c>
      <c r="G23" s="674">
        <f t="shared" si="3"/>
        <v>-116811.69400000002</v>
      </c>
      <c r="H23" s="672">
        <f>'[2]Banpho seat-other'!G23</f>
        <v>166239.296</v>
      </c>
      <c r="I23" s="673">
        <v>117569.92</v>
      </c>
      <c r="J23" s="674">
        <f t="shared" si="4"/>
        <v>48669.376000000004</v>
      </c>
      <c r="K23" s="672">
        <f>'[2]Banpho seat-other'!J23</f>
        <v>186965.696</v>
      </c>
      <c r="L23" s="673">
        <v>412789.89</v>
      </c>
      <c r="M23" s="773">
        <f t="shared" si="5"/>
        <v>-225824.19400000002</v>
      </c>
      <c r="N23" s="688">
        <f t="shared" si="6"/>
        <v>494102.68799999997</v>
      </c>
      <c r="O23" s="689">
        <f t="shared" si="6"/>
        <v>788069.2</v>
      </c>
      <c r="P23" s="690">
        <f t="shared" si="7"/>
        <v>-293966.51199999999</v>
      </c>
      <c r="Q23" s="672">
        <f>'[2]Banpho seat-other'!M23</f>
        <v>157938.696</v>
      </c>
      <c r="R23" s="673">
        <v>103813.83</v>
      </c>
      <c r="S23" s="674">
        <f t="shared" si="8"/>
        <v>54124.865999999995</v>
      </c>
      <c r="T23" s="672">
        <f>'[2]Banpho seat-other'!P23</f>
        <v>159100.696</v>
      </c>
      <c r="U23" s="673"/>
      <c r="V23" s="674">
        <f t="shared" si="9"/>
        <v>159100.696</v>
      </c>
      <c r="W23" s="672">
        <f>'[2]Banpho seat-other'!S23</f>
        <v>174451.296</v>
      </c>
      <c r="X23" s="673"/>
      <c r="Y23" s="773">
        <f t="shared" si="10"/>
        <v>174451.296</v>
      </c>
      <c r="Z23" s="688">
        <f t="shared" si="11"/>
        <v>491490.68799999997</v>
      </c>
      <c r="AA23" s="701">
        <f t="shared" si="11"/>
        <v>103813.83</v>
      </c>
      <c r="AB23" s="690">
        <f t="shared" si="12"/>
        <v>387676.85799999995</v>
      </c>
      <c r="AC23" s="775">
        <f t="shared" ref="AC23:AD50" si="29">E23+H23+K23+Q23+T23+W23</f>
        <v>985593.37599999993</v>
      </c>
      <c r="AD23" s="776">
        <f t="shared" si="29"/>
        <v>891883.02999999991</v>
      </c>
      <c r="AE23" s="777">
        <f t="shared" si="13"/>
        <v>93710.34600000002</v>
      </c>
      <c r="AF23" s="672">
        <f>'[2]Banpho seat-other'!Y23</f>
        <v>163152.696</v>
      </c>
      <c r="AG23" s="673"/>
      <c r="AH23" s="674">
        <f t="shared" si="14"/>
        <v>163152.696</v>
      </c>
      <c r="AI23" s="672">
        <f>'[2]Banpho seat-other'!AB23</f>
        <v>192016.296</v>
      </c>
      <c r="AJ23" s="673"/>
      <c r="AK23" s="674">
        <f t="shared" si="15"/>
        <v>192016.296</v>
      </c>
      <c r="AL23" s="672">
        <f>'[2]Banpho seat-other'!AE23</f>
        <v>172633.45600000001</v>
      </c>
      <c r="AM23" s="673"/>
      <c r="AN23" s="674">
        <f t="shared" si="16"/>
        <v>172633.45600000001</v>
      </c>
      <c r="AO23" s="688">
        <f t="shared" si="17"/>
        <v>527802.44799999997</v>
      </c>
      <c r="AP23" s="689">
        <f t="shared" si="17"/>
        <v>0</v>
      </c>
      <c r="AQ23" s="690">
        <f t="shared" si="18"/>
        <v>527802.44799999997</v>
      </c>
      <c r="AR23" s="672">
        <f>'[2]Banpho seat-other'!AH23</f>
        <v>245883.296</v>
      </c>
      <c r="AS23" s="673"/>
      <c r="AT23" s="674">
        <f t="shared" si="19"/>
        <v>245883.296</v>
      </c>
      <c r="AU23" s="672">
        <f>'[2]Banpho seat-other'!AK23</f>
        <v>262203.696</v>
      </c>
      <c r="AV23" s="673"/>
      <c r="AW23" s="674">
        <f t="shared" si="20"/>
        <v>262203.696</v>
      </c>
      <c r="AX23" s="672">
        <f>'[2]Banpho seat-other'!AN23</f>
        <v>251918.696</v>
      </c>
      <c r="AY23" s="672"/>
      <c r="AZ23" s="773">
        <f t="shared" si="21"/>
        <v>251918.696</v>
      </c>
      <c r="BA23" s="688">
        <f t="shared" si="22"/>
        <v>760005.68799999997</v>
      </c>
      <c r="BB23" s="701">
        <f t="shared" si="22"/>
        <v>0</v>
      </c>
      <c r="BC23" s="706">
        <f t="shared" si="23"/>
        <v>760005.68799999997</v>
      </c>
      <c r="BD23" s="711">
        <f t="shared" si="1"/>
        <v>1287808.1359999999</v>
      </c>
      <c r="BE23" s="715">
        <f t="shared" si="2"/>
        <v>0</v>
      </c>
      <c r="BF23" s="716">
        <f t="shared" si="24"/>
        <v>1287808.1359999999</v>
      </c>
      <c r="BG23" s="717">
        <f t="shared" si="25"/>
        <v>2273401.5120000001</v>
      </c>
      <c r="BH23" s="672">
        <f t="shared" si="26"/>
        <v>891883.02999999991</v>
      </c>
      <c r="BI23" s="677">
        <f t="shared" si="27"/>
        <v>1381518.4820000003</v>
      </c>
      <c r="BJ23" s="541"/>
      <c r="BK23" s="446"/>
      <c r="BL23" s="374">
        <f>ROUND(VLOOKUP($B23,Test!$A$140:$I$192,4),1)/1000</f>
        <v>50.171900000000001</v>
      </c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  <c r="CG23" s="380"/>
      <c r="CH23" s="380"/>
      <c r="CI23" s="380"/>
      <c r="CJ23" s="380"/>
      <c r="CK23" s="380"/>
      <c r="CL23" s="380"/>
      <c r="CM23" s="380"/>
      <c r="CN23" s="380"/>
      <c r="CO23" s="380"/>
      <c r="CP23" s="380"/>
      <c r="CQ23" s="380"/>
      <c r="CR23" s="380"/>
      <c r="CS23" s="380"/>
      <c r="CT23" s="380"/>
      <c r="CU23" s="380"/>
      <c r="CV23" s="380"/>
      <c r="CW23" s="380"/>
      <c r="CX23" s="380"/>
      <c r="CY23" s="380"/>
      <c r="CZ23" s="380"/>
      <c r="DA23" s="380"/>
      <c r="DB23" s="380"/>
      <c r="DC23" s="380"/>
      <c r="DD23" s="380"/>
      <c r="DE23" s="380"/>
      <c r="DF23" s="380"/>
      <c r="DG23" s="380"/>
      <c r="DH23" s="380"/>
      <c r="DI23" s="380"/>
      <c r="DJ23" s="380"/>
      <c r="DK23" s="380"/>
      <c r="DL23" s="380"/>
      <c r="DM23" s="380"/>
      <c r="DN23" s="380"/>
      <c r="DO23" s="391"/>
      <c r="DP23" s="391"/>
      <c r="DQ23" s="380"/>
      <c r="DR23" s="380"/>
      <c r="DS23" s="380"/>
      <c r="DT23" s="380"/>
    </row>
    <row r="24" spans="1:124" s="383" customFormat="1" ht="33" customHeight="1">
      <c r="A24" s="388">
        <f t="shared" si="28"/>
        <v>18</v>
      </c>
      <c r="B24" s="399">
        <v>51401</v>
      </c>
      <c r="C24" s="536" t="s">
        <v>14</v>
      </c>
      <c r="D24" s="698" t="s">
        <v>268</v>
      </c>
      <c r="E24" s="672">
        <f>'[2]Banpho seat-other'!D24</f>
        <v>0</v>
      </c>
      <c r="F24" s="673"/>
      <c r="G24" s="674">
        <f t="shared" si="3"/>
        <v>0</v>
      </c>
      <c r="H24" s="672">
        <f>'[2]Banpho seat-other'!G24</f>
        <v>0</v>
      </c>
      <c r="I24" s="673"/>
      <c r="J24" s="674">
        <f t="shared" si="4"/>
        <v>0</v>
      </c>
      <c r="K24" s="672">
        <f>'[2]Banpho seat-other'!J24</f>
        <v>0</v>
      </c>
      <c r="L24" s="673"/>
      <c r="M24" s="773">
        <f t="shared" si="5"/>
        <v>0</v>
      </c>
      <c r="N24" s="688">
        <f t="shared" si="6"/>
        <v>0</v>
      </c>
      <c r="O24" s="689">
        <f t="shared" si="6"/>
        <v>0</v>
      </c>
      <c r="P24" s="690">
        <f t="shared" si="7"/>
        <v>0</v>
      </c>
      <c r="Q24" s="672">
        <f>'[2]Banpho seat-other'!M24</f>
        <v>0</v>
      </c>
      <c r="R24" s="673"/>
      <c r="S24" s="674">
        <f t="shared" si="8"/>
        <v>0</v>
      </c>
      <c r="T24" s="672">
        <f>'[2]Banpho seat-other'!P24</f>
        <v>0</v>
      </c>
      <c r="U24" s="673"/>
      <c r="V24" s="674">
        <f t="shared" si="9"/>
        <v>0</v>
      </c>
      <c r="W24" s="672">
        <f>'[2]Banpho seat-other'!S24</f>
        <v>0</v>
      </c>
      <c r="X24" s="673"/>
      <c r="Y24" s="773">
        <f t="shared" si="10"/>
        <v>0</v>
      </c>
      <c r="Z24" s="688">
        <f t="shared" si="11"/>
        <v>0</v>
      </c>
      <c r="AA24" s="701">
        <f t="shared" si="11"/>
        <v>0</v>
      </c>
      <c r="AB24" s="690">
        <f t="shared" si="12"/>
        <v>0</v>
      </c>
      <c r="AC24" s="775">
        <f t="shared" si="29"/>
        <v>0</v>
      </c>
      <c r="AD24" s="776">
        <f t="shared" si="29"/>
        <v>0</v>
      </c>
      <c r="AE24" s="777">
        <f t="shared" si="13"/>
        <v>0</v>
      </c>
      <c r="AF24" s="672">
        <f>'[2]Banpho seat-other'!Y24</f>
        <v>0</v>
      </c>
      <c r="AG24" s="673"/>
      <c r="AH24" s="674">
        <f t="shared" si="14"/>
        <v>0</v>
      </c>
      <c r="AI24" s="672">
        <f>'[2]Banpho seat-other'!AB24</f>
        <v>0</v>
      </c>
      <c r="AJ24" s="673"/>
      <c r="AK24" s="674">
        <f t="shared" si="15"/>
        <v>0</v>
      </c>
      <c r="AL24" s="672">
        <f>'[2]Banpho seat-other'!AE24</f>
        <v>0</v>
      </c>
      <c r="AM24" s="673"/>
      <c r="AN24" s="674">
        <f t="shared" si="16"/>
        <v>0</v>
      </c>
      <c r="AO24" s="688">
        <f t="shared" si="17"/>
        <v>0</v>
      </c>
      <c r="AP24" s="689">
        <f t="shared" si="17"/>
        <v>0</v>
      </c>
      <c r="AQ24" s="690">
        <f t="shared" si="18"/>
        <v>0</v>
      </c>
      <c r="AR24" s="672">
        <f>'[2]Banpho seat-other'!AH24</f>
        <v>0</v>
      </c>
      <c r="AS24" s="673"/>
      <c r="AT24" s="674">
        <f t="shared" si="19"/>
        <v>0</v>
      </c>
      <c r="AU24" s="672">
        <f>'[2]Banpho seat-other'!AK24</f>
        <v>0</v>
      </c>
      <c r="AV24" s="673"/>
      <c r="AW24" s="674">
        <f t="shared" si="20"/>
        <v>0</v>
      </c>
      <c r="AX24" s="672">
        <f>'[2]Banpho seat-other'!AN24</f>
        <v>0</v>
      </c>
      <c r="AY24" s="672"/>
      <c r="AZ24" s="773">
        <f t="shared" si="21"/>
        <v>0</v>
      </c>
      <c r="BA24" s="688">
        <f t="shared" si="22"/>
        <v>0</v>
      </c>
      <c r="BB24" s="701">
        <f t="shared" si="22"/>
        <v>0</v>
      </c>
      <c r="BC24" s="706">
        <f t="shared" si="23"/>
        <v>0</v>
      </c>
      <c r="BD24" s="711">
        <f t="shared" si="1"/>
        <v>0</v>
      </c>
      <c r="BE24" s="715">
        <f t="shared" si="2"/>
        <v>0</v>
      </c>
      <c r="BF24" s="716">
        <f t="shared" si="24"/>
        <v>0</v>
      </c>
      <c r="BG24" s="717">
        <f t="shared" si="25"/>
        <v>0</v>
      </c>
      <c r="BH24" s="672">
        <f t="shared" si="26"/>
        <v>0</v>
      </c>
      <c r="BI24" s="677">
        <f t="shared" si="27"/>
        <v>0</v>
      </c>
      <c r="BJ24" s="541"/>
      <c r="BK24" s="446"/>
      <c r="BL24" s="374">
        <f>ROUND(VLOOKUP($B24,Test!$A$140:$I$192,4),1)/1000</f>
        <v>0</v>
      </c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  <c r="CG24" s="380"/>
      <c r="CH24" s="380"/>
      <c r="CI24" s="380"/>
      <c r="CJ24" s="380"/>
      <c r="CK24" s="380"/>
      <c r="CL24" s="380"/>
      <c r="CM24" s="380"/>
      <c r="CN24" s="380"/>
      <c r="CO24" s="380"/>
      <c r="CP24" s="380"/>
      <c r="CQ24" s="380"/>
      <c r="CR24" s="380"/>
      <c r="CS24" s="380"/>
      <c r="CT24" s="380"/>
      <c r="CU24" s="380"/>
      <c r="CV24" s="380"/>
      <c r="CW24" s="380"/>
      <c r="CX24" s="380"/>
      <c r="CY24" s="380"/>
      <c r="CZ24" s="380"/>
      <c r="DA24" s="380"/>
      <c r="DB24" s="380"/>
      <c r="DC24" s="380"/>
      <c r="DD24" s="380"/>
      <c r="DE24" s="380"/>
      <c r="DF24" s="380"/>
      <c r="DG24" s="380"/>
      <c r="DH24" s="380"/>
      <c r="DI24" s="380"/>
      <c r="DJ24" s="380"/>
      <c r="DK24" s="380"/>
      <c r="DL24" s="380"/>
      <c r="DM24" s="380"/>
      <c r="DN24" s="380"/>
      <c r="DO24" s="391"/>
      <c r="DP24" s="391"/>
      <c r="DQ24" s="380"/>
      <c r="DR24" s="380"/>
      <c r="DS24" s="380"/>
      <c r="DT24" s="380"/>
    </row>
    <row r="25" spans="1:124" s="383" customFormat="1" ht="33" customHeight="1">
      <c r="A25" s="388">
        <f t="shared" si="28"/>
        <v>19</v>
      </c>
      <c r="B25" s="399">
        <v>51402</v>
      </c>
      <c r="C25" s="536" t="s">
        <v>15</v>
      </c>
      <c r="D25" s="698" t="s">
        <v>269</v>
      </c>
      <c r="E25" s="672">
        <f>'[2]Banpho seat-other'!D25</f>
        <v>0</v>
      </c>
      <c r="F25" s="673"/>
      <c r="G25" s="674">
        <f t="shared" si="3"/>
        <v>0</v>
      </c>
      <c r="H25" s="672">
        <f>'[2]Banpho seat-other'!G25</f>
        <v>0</v>
      </c>
      <c r="I25" s="673"/>
      <c r="J25" s="674">
        <f t="shared" si="4"/>
        <v>0</v>
      </c>
      <c r="K25" s="672">
        <f>'[2]Banpho seat-other'!J25</f>
        <v>0</v>
      </c>
      <c r="L25" s="673"/>
      <c r="M25" s="773">
        <f t="shared" si="5"/>
        <v>0</v>
      </c>
      <c r="N25" s="688">
        <f t="shared" si="6"/>
        <v>0</v>
      </c>
      <c r="O25" s="689">
        <f t="shared" si="6"/>
        <v>0</v>
      </c>
      <c r="P25" s="690">
        <f t="shared" si="7"/>
        <v>0</v>
      </c>
      <c r="Q25" s="672">
        <f>'[2]Banpho seat-other'!M25</f>
        <v>0</v>
      </c>
      <c r="R25" s="673"/>
      <c r="S25" s="674">
        <f t="shared" si="8"/>
        <v>0</v>
      </c>
      <c r="T25" s="672">
        <f>'[2]Banpho seat-other'!P25</f>
        <v>0</v>
      </c>
      <c r="U25" s="673"/>
      <c r="V25" s="674">
        <f t="shared" si="9"/>
        <v>0</v>
      </c>
      <c r="W25" s="672">
        <f>'[2]Banpho seat-other'!S25</f>
        <v>0</v>
      </c>
      <c r="X25" s="673"/>
      <c r="Y25" s="773">
        <f t="shared" si="10"/>
        <v>0</v>
      </c>
      <c r="Z25" s="688">
        <f t="shared" si="11"/>
        <v>0</v>
      </c>
      <c r="AA25" s="701">
        <f t="shared" si="11"/>
        <v>0</v>
      </c>
      <c r="AB25" s="690">
        <f t="shared" si="12"/>
        <v>0</v>
      </c>
      <c r="AC25" s="775">
        <f t="shared" si="29"/>
        <v>0</v>
      </c>
      <c r="AD25" s="776">
        <f t="shared" si="29"/>
        <v>0</v>
      </c>
      <c r="AE25" s="777">
        <f t="shared" si="13"/>
        <v>0</v>
      </c>
      <c r="AF25" s="672">
        <f>'[2]Banpho seat-other'!Y25</f>
        <v>0</v>
      </c>
      <c r="AG25" s="673"/>
      <c r="AH25" s="674">
        <f t="shared" si="14"/>
        <v>0</v>
      </c>
      <c r="AI25" s="672">
        <f>'[2]Banpho seat-other'!AB25</f>
        <v>0</v>
      </c>
      <c r="AJ25" s="673"/>
      <c r="AK25" s="674">
        <f t="shared" si="15"/>
        <v>0</v>
      </c>
      <c r="AL25" s="672">
        <f>'[2]Banpho seat-other'!AE25</f>
        <v>0</v>
      </c>
      <c r="AM25" s="673"/>
      <c r="AN25" s="674">
        <f t="shared" si="16"/>
        <v>0</v>
      </c>
      <c r="AO25" s="688">
        <f t="shared" si="17"/>
        <v>0</v>
      </c>
      <c r="AP25" s="689">
        <f t="shared" si="17"/>
        <v>0</v>
      </c>
      <c r="AQ25" s="690">
        <f t="shared" si="18"/>
        <v>0</v>
      </c>
      <c r="AR25" s="672">
        <f>'[2]Banpho seat-other'!AH25</f>
        <v>0</v>
      </c>
      <c r="AS25" s="673"/>
      <c r="AT25" s="674">
        <f t="shared" si="19"/>
        <v>0</v>
      </c>
      <c r="AU25" s="672">
        <f>'[2]Banpho seat-other'!AK25</f>
        <v>0</v>
      </c>
      <c r="AV25" s="673"/>
      <c r="AW25" s="674">
        <f t="shared" si="20"/>
        <v>0</v>
      </c>
      <c r="AX25" s="672">
        <f>'[2]Banpho seat-other'!AN25</f>
        <v>0</v>
      </c>
      <c r="AY25" s="672"/>
      <c r="AZ25" s="773">
        <f t="shared" si="21"/>
        <v>0</v>
      </c>
      <c r="BA25" s="688">
        <f t="shared" si="22"/>
        <v>0</v>
      </c>
      <c r="BB25" s="701">
        <f t="shared" si="22"/>
        <v>0</v>
      </c>
      <c r="BC25" s="706">
        <f t="shared" si="23"/>
        <v>0</v>
      </c>
      <c r="BD25" s="711">
        <f t="shared" si="1"/>
        <v>0</v>
      </c>
      <c r="BE25" s="715">
        <f t="shared" si="2"/>
        <v>0</v>
      </c>
      <c r="BF25" s="716">
        <f t="shared" si="24"/>
        <v>0</v>
      </c>
      <c r="BG25" s="717">
        <f t="shared" si="25"/>
        <v>0</v>
      </c>
      <c r="BH25" s="672">
        <f t="shared" si="26"/>
        <v>0</v>
      </c>
      <c r="BI25" s="677">
        <f t="shared" si="27"/>
        <v>0</v>
      </c>
      <c r="BJ25" s="541"/>
      <c r="BK25" s="446"/>
      <c r="BL25" s="374">
        <f>ROUND(VLOOKUP($B25,Test!$A$140:$I$192,4),1)/1000</f>
        <v>0</v>
      </c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  <c r="CG25" s="380"/>
      <c r="CH25" s="380"/>
      <c r="CI25" s="380"/>
      <c r="CJ25" s="380"/>
      <c r="CK25" s="380"/>
      <c r="CL25" s="380"/>
      <c r="CM25" s="380"/>
      <c r="CN25" s="380"/>
      <c r="CO25" s="380"/>
      <c r="CP25" s="380"/>
      <c r="CQ25" s="380"/>
      <c r="CR25" s="380"/>
      <c r="CS25" s="380"/>
      <c r="CT25" s="380"/>
      <c r="CU25" s="380"/>
      <c r="CV25" s="380"/>
      <c r="CW25" s="380"/>
      <c r="CX25" s="380"/>
      <c r="CY25" s="380"/>
      <c r="CZ25" s="380"/>
      <c r="DA25" s="380"/>
      <c r="DB25" s="380"/>
      <c r="DC25" s="380"/>
      <c r="DD25" s="380"/>
      <c r="DE25" s="380"/>
      <c r="DF25" s="380"/>
      <c r="DG25" s="380"/>
      <c r="DH25" s="380"/>
      <c r="DI25" s="380"/>
      <c r="DJ25" s="380"/>
      <c r="DK25" s="380"/>
      <c r="DL25" s="380"/>
      <c r="DM25" s="380"/>
      <c r="DN25" s="380"/>
      <c r="DO25" s="391"/>
      <c r="DP25" s="391"/>
      <c r="DQ25" s="380"/>
      <c r="DR25" s="380"/>
      <c r="DS25" s="380"/>
      <c r="DT25" s="380"/>
    </row>
    <row r="26" spans="1:124" s="383" customFormat="1" ht="33" customHeight="1">
      <c r="A26" s="388">
        <f t="shared" si="28"/>
        <v>20</v>
      </c>
      <c r="B26" s="399">
        <v>51403</v>
      </c>
      <c r="C26" s="536" t="s">
        <v>16</v>
      </c>
      <c r="D26" s="698" t="s">
        <v>270</v>
      </c>
      <c r="E26" s="672">
        <f>'[2]Banpho seat-other'!D26</f>
        <v>0</v>
      </c>
      <c r="F26" s="673"/>
      <c r="G26" s="674">
        <f t="shared" si="3"/>
        <v>0</v>
      </c>
      <c r="H26" s="672">
        <f>'[2]Banpho seat-other'!G26</f>
        <v>0</v>
      </c>
      <c r="I26" s="673"/>
      <c r="J26" s="674">
        <f t="shared" si="4"/>
        <v>0</v>
      </c>
      <c r="K26" s="672">
        <f>'[2]Banpho seat-other'!J26</f>
        <v>0</v>
      </c>
      <c r="L26" s="673"/>
      <c r="M26" s="773">
        <f t="shared" si="5"/>
        <v>0</v>
      </c>
      <c r="N26" s="688">
        <f t="shared" si="6"/>
        <v>0</v>
      </c>
      <c r="O26" s="689">
        <f t="shared" si="6"/>
        <v>0</v>
      </c>
      <c r="P26" s="690">
        <f t="shared" si="7"/>
        <v>0</v>
      </c>
      <c r="Q26" s="672">
        <f>'[2]Banpho seat-other'!M26</f>
        <v>0</v>
      </c>
      <c r="R26" s="673"/>
      <c r="S26" s="674">
        <f t="shared" si="8"/>
        <v>0</v>
      </c>
      <c r="T26" s="672">
        <f>'[2]Banpho seat-other'!P26</f>
        <v>0</v>
      </c>
      <c r="U26" s="673"/>
      <c r="V26" s="674">
        <f t="shared" si="9"/>
        <v>0</v>
      </c>
      <c r="W26" s="672">
        <f>'[2]Banpho seat-other'!S26</f>
        <v>0</v>
      </c>
      <c r="X26" s="673"/>
      <c r="Y26" s="773">
        <f t="shared" si="10"/>
        <v>0</v>
      </c>
      <c r="Z26" s="688">
        <f t="shared" si="11"/>
        <v>0</v>
      </c>
      <c r="AA26" s="701">
        <f t="shared" si="11"/>
        <v>0</v>
      </c>
      <c r="AB26" s="690">
        <f t="shared" si="12"/>
        <v>0</v>
      </c>
      <c r="AC26" s="775">
        <f t="shared" si="29"/>
        <v>0</v>
      </c>
      <c r="AD26" s="776">
        <f t="shared" si="29"/>
        <v>0</v>
      </c>
      <c r="AE26" s="777">
        <f t="shared" si="13"/>
        <v>0</v>
      </c>
      <c r="AF26" s="672">
        <f>'[2]Banpho seat-other'!Y26</f>
        <v>0</v>
      </c>
      <c r="AG26" s="673"/>
      <c r="AH26" s="674">
        <f t="shared" si="14"/>
        <v>0</v>
      </c>
      <c r="AI26" s="672">
        <f>'[2]Banpho seat-other'!AB26</f>
        <v>0</v>
      </c>
      <c r="AJ26" s="673"/>
      <c r="AK26" s="674">
        <f t="shared" si="15"/>
        <v>0</v>
      </c>
      <c r="AL26" s="672">
        <f>'[2]Banpho seat-other'!AE26</f>
        <v>0</v>
      </c>
      <c r="AM26" s="673"/>
      <c r="AN26" s="674">
        <f t="shared" si="16"/>
        <v>0</v>
      </c>
      <c r="AO26" s="688">
        <f t="shared" si="17"/>
        <v>0</v>
      </c>
      <c r="AP26" s="689">
        <f t="shared" si="17"/>
        <v>0</v>
      </c>
      <c r="AQ26" s="690">
        <f t="shared" si="18"/>
        <v>0</v>
      </c>
      <c r="AR26" s="672">
        <f>'[2]Banpho seat-other'!AH26</f>
        <v>0</v>
      </c>
      <c r="AS26" s="673"/>
      <c r="AT26" s="674">
        <f t="shared" si="19"/>
        <v>0</v>
      </c>
      <c r="AU26" s="672">
        <f>'[2]Banpho seat-other'!AK26</f>
        <v>0</v>
      </c>
      <c r="AV26" s="673"/>
      <c r="AW26" s="674">
        <f t="shared" si="20"/>
        <v>0</v>
      </c>
      <c r="AX26" s="672">
        <f>'[2]Banpho seat-other'!AN26</f>
        <v>0</v>
      </c>
      <c r="AY26" s="672"/>
      <c r="AZ26" s="773">
        <f t="shared" si="21"/>
        <v>0</v>
      </c>
      <c r="BA26" s="688">
        <f t="shared" si="22"/>
        <v>0</v>
      </c>
      <c r="BB26" s="701">
        <f t="shared" si="22"/>
        <v>0</v>
      </c>
      <c r="BC26" s="706">
        <f t="shared" si="23"/>
        <v>0</v>
      </c>
      <c r="BD26" s="711">
        <f t="shared" si="1"/>
        <v>0</v>
      </c>
      <c r="BE26" s="715">
        <f t="shared" si="2"/>
        <v>0</v>
      </c>
      <c r="BF26" s="716">
        <f t="shared" si="24"/>
        <v>0</v>
      </c>
      <c r="BG26" s="717">
        <f t="shared" si="25"/>
        <v>0</v>
      </c>
      <c r="BH26" s="672">
        <f t="shared" si="26"/>
        <v>0</v>
      </c>
      <c r="BI26" s="677">
        <f t="shared" si="27"/>
        <v>0</v>
      </c>
      <c r="BJ26" s="541"/>
      <c r="BK26" s="446"/>
      <c r="BL26" s="374">
        <f>ROUND(VLOOKUP($B26,Test!$A$140:$I$192,4),1)/1000</f>
        <v>0</v>
      </c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  <c r="CG26" s="380"/>
      <c r="CH26" s="380"/>
      <c r="CI26" s="380"/>
      <c r="CJ26" s="380"/>
      <c r="CK26" s="380"/>
      <c r="CL26" s="380"/>
      <c r="CM26" s="380"/>
      <c r="CN26" s="380"/>
      <c r="CO26" s="380"/>
      <c r="CP26" s="380"/>
      <c r="CQ26" s="380"/>
      <c r="CR26" s="380"/>
      <c r="CS26" s="380"/>
      <c r="CT26" s="380"/>
      <c r="CU26" s="380"/>
      <c r="CV26" s="380"/>
      <c r="CW26" s="380"/>
      <c r="CX26" s="380"/>
      <c r="CY26" s="380"/>
      <c r="CZ26" s="380"/>
      <c r="DA26" s="380"/>
      <c r="DB26" s="380"/>
      <c r="DC26" s="380"/>
      <c r="DD26" s="380"/>
      <c r="DE26" s="380"/>
      <c r="DF26" s="380"/>
      <c r="DG26" s="380"/>
      <c r="DH26" s="380"/>
      <c r="DI26" s="380"/>
      <c r="DJ26" s="380"/>
      <c r="DK26" s="380"/>
      <c r="DL26" s="380"/>
      <c r="DM26" s="380"/>
      <c r="DN26" s="380"/>
      <c r="DO26" s="391"/>
      <c r="DP26" s="391"/>
      <c r="DQ26" s="380"/>
      <c r="DR26" s="380"/>
      <c r="DS26" s="380"/>
      <c r="DT26" s="380"/>
    </row>
    <row r="27" spans="1:124" s="383" customFormat="1" ht="33" customHeight="1">
      <c r="A27" s="388">
        <f t="shared" si="28"/>
        <v>21</v>
      </c>
      <c r="B27" s="399">
        <v>51404</v>
      </c>
      <c r="C27" s="536" t="s">
        <v>17</v>
      </c>
      <c r="D27" s="698" t="s">
        <v>271</v>
      </c>
      <c r="E27" s="672">
        <f>'[2]Banpho seat-other'!D27</f>
        <v>0</v>
      </c>
      <c r="F27" s="673"/>
      <c r="G27" s="674">
        <f t="shared" si="3"/>
        <v>0</v>
      </c>
      <c r="H27" s="672">
        <f>'[2]Banpho seat-other'!G27</f>
        <v>0</v>
      </c>
      <c r="I27" s="673"/>
      <c r="J27" s="674">
        <f t="shared" si="4"/>
        <v>0</v>
      </c>
      <c r="K27" s="672">
        <f>'[2]Banpho seat-other'!J27</f>
        <v>0</v>
      </c>
      <c r="L27" s="673"/>
      <c r="M27" s="773">
        <f t="shared" si="5"/>
        <v>0</v>
      </c>
      <c r="N27" s="688">
        <f t="shared" si="6"/>
        <v>0</v>
      </c>
      <c r="O27" s="689">
        <f t="shared" si="6"/>
        <v>0</v>
      </c>
      <c r="P27" s="690">
        <f t="shared" si="7"/>
        <v>0</v>
      </c>
      <c r="Q27" s="672">
        <f>'[2]Banpho seat-other'!M27</f>
        <v>0</v>
      </c>
      <c r="R27" s="673"/>
      <c r="S27" s="674">
        <f t="shared" si="8"/>
        <v>0</v>
      </c>
      <c r="T27" s="672">
        <f>'[2]Banpho seat-other'!P27</f>
        <v>0</v>
      </c>
      <c r="U27" s="673"/>
      <c r="V27" s="674">
        <f t="shared" si="9"/>
        <v>0</v>
      </c>
      <c r="W27" s="672">
        <f>'[2]Banpho seat-other'!S27</f>
        <v>0</v>
      </c>
      <c r="X27" s="673"/>
      <c r="Y27" s="773">
        <f t="shared" si="10"/>
        <v>0</v>
      </c>
      <c r="Z27" s="688">
        <f t="shared" si="11"/>
        <v>0</v>
      </c>
      <c r="AA27" s="701">
        <f t="shared" si="11"/>
        <v>0</v>
      </c>
      <c r="AB27" s="690">
        <f t="shared" si="12"/>
        <v>0</v>
      </c>
      <c r="AC27" s="775">
        <f t="shared" si="29"/>
        <v>0</v>
      </c>
      <c r="AD27" s="776">
        <f t="shared" si="29"/>
        <v>0</v>
      </c>
      <c r="AE27" s="777">
        <f t="shared" si="13"/>
        <v>0</v>
      </c>
      <c r="AF27" s="672">
        <f>'[2]Banpho seat-other'!Y27</f>
        <v>0</v>
      </c>
      <c r="AG27" s="673"/>
      <c r="AH27" s="674">
        <f t="shared" si="14"/>
        <v>0</v>
      </c>
      <c r="AI27" s="672">
        <f>'[2]Banpho seat-other'!AB27</f>
        <v>0</v>
      </c>
      <c r="AJ27" s="673"/>
      <c r="AK27" s="674">
        <f t="shared" si="15"/>
        <v>0</v>
      </c>
      <c r="AL27" s="672">
        <f>'[2]Banpho seat-other'!AE27</f>
        <v>0</v>
      </c>
      <c r="AM27" s="673"/>
      <c r="AN27" s="674">
        <f t="shared" si="16"/>
        <v>0</v>
      </c>
      <c r="AO27" s="688">
        <f t="shared" si="17"/>
        <v>0</v>
      </c>
      <c r="AP27" s="689">
        <f t="shared" si="17"/>
        <v>0</v>
      </c>
      <c r="AQ27" s="690">
        <f t="shared" si="18"/>
        <v>0</v>
      </c>
      <c r="AR27" s="672">
        <f>'[2]Banpho seat-other'!AH27</f>
        <v>0</v>
      </c>
      <c r="AS27" s="673"/>
      <c r="AT27" s="674">
        <f t="shared" si="19"/>
        <v>0</v>
      </c>
      <c r="AU27" s="672">
        <f>'[2]Banpho seat-other'!AK27</f>
        <v>0</v>
      </c>
      <c r="AV27" s="673"/>
      <c r="AW27" s="674">
        <f t="shared" si="20"/>
        <v>0</v>
      </c>
      <c r="AX27" s="672">
        <f>'[2]Banpho seat-other'!AN27</f>
        <v>0</v>
      </c>
      <c r="AY27" s="672"/>
      <c r="AZ27" s="773">
        <f t="shared" si="21"/>
        <v>0</v>
      </c>
      <c r="BA27" s="688">
        <f t="shared" si="22"/>
        <v>0</v>
      </c>
      <c r="BB27" s="701">
        <f t="shared" si="22"/>
        <v>0</v>
      </c>
      <c r="BC27" s="706">
        <f t="shared" si="23"/>
        <v>0</v>
      </c>
      <c r="BD27" s="711">
        <f t="shared" si="1"/>
        <v>0</v>
      </c>
      <c r="BE27" s="715">
        <f t="shared" si="2"/>
        <v>0</v>
      </c>
      <c r="BF27" s="716">
        <f t="shared" si="24"/>
        <v>0</v>
      </c>
      <c r="BG27" s="717">
        <f t="shared" si="25"/>
        <v>0</v>
      </c>
      <c r="BH27" s="672">
        <f t="shared" si="26"/>
        <v>0</v>
      </c>
      <c r="BI27" s="677">
        <f t="shared" si="27"/>
        <v>0</v>
      </c>
      <c r="BJ27" s="541"/>
      <c r="BK27" s="446"/>
      <c r="BL27" s="374">
        <f>ROUND(VLOOKUP($B27,Test!$A$140:$I$192,4),1)/1000</f>
        <v>0</v>
      </c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  <c r="CG27" s="380"/>
      <c r="CH27" s="380"/>
      <c r="CI27" s="380"/>
      <c r="CJ27" s="380"/>
      <c r="CK27" s="380"/>
      <c r="CL27" s="380"/>
      <c r="CM27" s="380"/>
      <c r="CN27" s="380"/>
      <c r="CO27" s="380"/>
      <c r="CP27" s="380"/>
      <c r="CQ27" s="380"/>
      <c r="CR27" s="380"/>
      <c r="CS27" s="380"/>
      <c r="CT27" s="380"/>
      <c r="CU27" s="380"/>
      <c r="CV27" s="380"/>
      <c r="CW27" s="380"/>
      <c r="CX27" s="380"/>
      <c r="CY27" s="380"/>
      <c r="CZ27" s="380"/>
      <c r="DA27" s="380"/>
      <c r="DB27" s="380"/>
      <c r="DC27" s="380"/>
      <c r="DD27" s="380"/>
      <c r="DE27" s="380"/>
      <c r="DF27" s="380"/>
      <c r="DG27" s="380"/>
      <c r="DH27" s="380"/>
      <c r="DI27" s="380"/>
      <c r="DJ27" s="380"/>
      <c r="DK27" s="380"/>
      <c r="DL27" s="380"/>
      <c r="DM27" s="380"/>
      <c r="DN27" s="380"/>
      <c r="DO27" s="391"/>
      <c r="DP27" s="391"/>
      <c r="DQ27" s="380"/>
      <c r="DR27" s="380"/>
      <c r="DS27" s="380"/>
      <c r="DT27" s="380"/>
    </row>
    <row r="28" spans="1:124" s="383" customFormat="1" ht="33" customHeight="1">
      <c r="A28" s="388">
        <f t="shared" si="28"/>
        <v>22</v>
      </c>
      <c r="B28" s="399">
        <v>51405</v>
      </c>
      <c r="C28" s="536" t="s">
        <v>18</v>
      </c>
      <c r="D28" s="698" t="s">
        <v>272</v>
      </c>
      <c r="E28" s="672">
        <f>'[2]Banpho seat-other'!D28</f>
        <v>50000</v>
      </c>
      <c r="F28" s="673">
        <v>50000</v>
      </c>
      <c r="G28" s="674">
        <f t="shared" si="3"/>
        <v>0</v>
      </c>
      <c r="H28" s="672">
        <f>'[2]Banpho seat-other'!G28</f>
        <v>50000</v>
      </c>
      <c r="I28" s="673">
        <v>50000</v>
      </c>
      <c r="J28" s="674">
        <f t="shared" si="4"/>
        <v>0</v>
      </c>
      <c r="K28" s="672">
        <f>'[2]Banpho seat-other'!J28</f>
        <v>50000</v>
      </c>
      <c r="L28" s="673">
        <v>50000</v>
      </c>
      <c r="M28" s="773">
        <f t="shared" si="5"/>
        <v>0</v>
      </c>
      <c r="N28" s="688">
        <f t="shared" si="6"/>
        <v>150000</v>
      </c>
      <c r="O28" s="689">
        <f t="shared" si="6"/>
        <v>150000</v>
      </c>
      <c r="P28" s="690">
        <f t="shared" si="7"/>
        <v>0</v>
      </c>
      <c r="Q28" s="672">
        <f>'[2]Banpho seat-other'!M28</f>
        <v>50000</v>
      </c>
      <c r="R28" s="673">
        <v>50000</v>
      </c>
      <c r="S28" s="674">
        <f t="shared" si="8"/>
        <v>0</v>
      </c>
      <c r="T28" s="672">
        <f>'[2]Banpho seat-other'!P28</f>
        <v>50000</v>
      </c>
      <c r="U28" s="673"/>
      <c r="V28" s="674">
        <f t="shared" si="9"/>
        <v>50000</v>
      </c>
      <c r="W28" s="672">
        <f>'[2]Banpho seat-other'!S28</f>
        <v>50000</v>
      </c>
      <c r="X28" s="673"/>
      <c r="Y28" s="773">
        <f t="shared" si="10"/>
        <v>50000</v>
      </c>
      <c r="Z28" s="688">
        <f t="shared" si="11"/>
        <v>150000</v>
      </c>
      <c r="AA28" s="701">
        <f t="shared" si="11"/>
        <v>50000</v>
      </c>
      <c r="AB28" s="690">
        <f t="shared" si="12"/>
        <v>100000</v>
      </c>
      <c r="AC28" s="775">
        <f t="shared" si="29"/>
        <v>300000</v>
      </c>
      <c r="AD28" s="776">
        <f t="shared" si="29"/>
        <v>200000</v>
      </c>
      <c r="AE28" s="777">
        <f t="shared" si="13"/>
        <v>100000</v>
      </c>
      <c r="AF28" s="672">
        <f>'[2]Banpho seat-other'!Y28</f>
        <v>50000</v>
      </c>
      <c r="AG28" s="673"/>
      <c r="AH28" s="674">
        <f t="shared" si="14"/>
        <v>50000</v>
      </c>
      <c r="AI28" s="672">
        <f>'[2]Banpho seat-other'!AB28</f>
        <v>50000</v>
      </c>
      <c r="AJ28" s="673"/>
      <c r="AK28" s="674">
        <f t="shared" si="15"/>
        <v>50000</v>
      </c>
      <c r="AL28" s="672">
        <f>'[2]Banpho seat-other'!AE28</f>
        <v>50000</v>
      </c>
      <c r="AM28" s="673"/>
      <c r="AN28" s="674">
        <f t="shared" si="16"/>
        <v>50000</v>
      </c>
      <c r="AO28" s="688">
        <f t="shared" si="17"/>
        <v>150000</v>
      </c>
      <c r="AP28" s="689">
        <f t="shared" si="17"/>
        <v>0</v>
      </c>
      <c r="AQ28" s="690">
        <f t="shared" si="18"/>
        <v>150000</v>
      </c>
      <c r="AR28" s="672">
        <f>'[2]Banpho seat-other'!AH28</f>
        <v>50000</v>
      </c>
      <c r="AS28" s="673"/>
      <c r="AT28" s="674">
        <f t="shared" si="19"/>
        <v>50000</v>
      </c>
      <c r="AU28" s="672">
        <f>'[2]Banpho seat-other'!AK28</f>
        <v>50000</v>
      </c>
      <c r="AV28" s="673"/>
      <c r="AW28" s="674">
        <f t="shared" si="20"/>
        <v>50000</v>
      </c>
      <c r="AX28" s="672">
        <f>'[2]Banpho seat-other'!AN28</f>
        <v>50000</v>
      </c>
      <c r="AY28" s="672"/>
      <c r="AZ28" s="773">
        <f t="shared" si="21"/>
        <v>50000</v>
      </c>
      <c r="BA28" s="688">
        <f t="shared" si="22"/>
        <v>150000</v>
      </c>
      <c r="BB28" s="701">
        <f t="shared" si="22"/>
        <v>0</v>
      </c>
      <c r="BC28" s="706">
        <f t="shared" si="23"/>
        <v>150000</v>
      </c>
      <c r="BD28" s="711">
        <f t="shared" si="1"/>
        <v>300000</v>
      </c>
      <c r="BE28" s="715">
        <f t="shared" si="2"/>
        <v>0</v>
      </c>
      <c r="BF28" s="716">
        <f t="shared" si="24"/>
        <v>300000</v>
      </c>
      <c r="BG28" s="717">
        <f t="shared" si="25"/>
        <v>600000</v>
      </c>
      <c r="BH28" s="672">
        <f t="shared" si="26"/>
        <v>200000</v>
      </c>
      <c r="BI28" s="677">
        <f t="shared" si="27"/>
        <v>400000</v>
      </c>
      <c r="BJ28" s="541"/>
      <c r="BK28" s="446"/>
      <c r="BL28" s="374">
        <f>ROUND(VLOOKUP($B28,Test!$A$140:$I$192,4),1)/1000</f>
        <v>50</v>
      </c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0"/>
      <c r="CJ28" s="380"/>
      <c r="CK28" s="380"/>
      <c r="CL28" s="380"/>
      <c r="CM28" s="380"/>
      <c r="CN28" s="380"/>
      <c r="CO28" s="380"/>
      <c r="CP28" s="380"/>
      <c r="CQ28" s="380"/>
      <c r="CR28" s="380"/>
      <c r="CS28" s="380"/>
      <c r="CT28" s="380"/>
      <c r="CU28" s="380"/>
      <c r="CV28" s="380"/>
      <c r="CW28" s="380"/>
      <c r="CX28" s="380"/>
      <c r="CY28" s="380"/>
      <c r="CZ28" s="380"/>
      <c r="DA28" s="380"/>
      <c r="DB28" s="380"/>
      <c r="DC28" s="380"/>
      <c r="DD28" s="380"/>
      <c r="DE28" s="380"/>
      <c r="DF28" s="380"/>
      <c r="DG28" s="380"/>
      <c r="DH28" s="380"/>
      <c r="DI28" s="380"/>
      <c r="DJ28" s="380"/>
      <c r="DK28" s="380"/>
      <c r="DL28" s="380"/>
      <c r="DM28" s="380"/>
      <c r="DN28" s="380"/>
      <c r="DO28" s="391"/>
      <c r="DP28" s="391"/>
      <c r="DQ28" s="380"/>
      <c r="DR28" s="380"/>
      <c r="DS28" s="380"/>
      <c r="DT28" s="380"/>
    </row>
    <row r="29" spans="1:124" s="383" customFormat="1" ht="33" customHeight="1">
      <c r="A29" s="388">
        <f t="shared" si="28"/>
        <v>23</v>
      </c>
      <c r="B29" s="399">
        <v>51406</v>
      </c>
      <c r="C29" s="536" t="s">
        <v>19</v>
      </c>
      <c r="D29" s="698" t="s">
        <v>273</v>
      </c>
      <c r="E29" s="672">
        <f>'[2]Banpho seat-other'!D29</f>
        <v>0</v>
      </c>
      <c r="F29" s="673"/>
      <c r="G29" s="674">
        <f t="shared" si="3"/>
        <v>0</v>
      </c>
      <c r="H29" s="672">
        <f>'[2]Banpho seat-other'!G29</f>
        <v>0</v>
      </c>
      <c r="I29" s="673"/>
      <c r="J29" s="674">
        <f t="shared" si="4"/>
        <v>0</v>
      </c>
      <c r="K29" s="672">
        <f>'[2]Banpho seat-other'!J29</f>
        <v>0</v>
      </c>
      <c r="L29" s="673"/>
      <c r="M29" s="773">
        <f t="shared" si="5"/>
        <v>0</v>
      </c>
      <c r="N29" s="688">
        <f t="shared" si="6"/>
        <v>0</v>
      </c>
      <c r="O29" s="689">
        <f t="shared" si="6"/>
        <v>0</v>
      </c>
      <c r="P29" s="690">
        <f t="shared" si="7"/>
        <v>0</v>
      </c>
      <c r="Q29" s="672">
        <f>'[2]Banpho seat-other'!M29</f>
        <v>0</v>
      </c>
      <c r="R29" s="673"/>
      <c r="S29" s="674">
        <f t="shared" si="8"/>
        <v>0</v>
      </c>
      <c r="T29" s="672">
        <f>'[2]Banpho seat-other'!P29</f>
        <v>0</v>
      </c>
      <c r="U29" s="673"/>
      <c r="V29" s="674">
        <f t="shared" si="9"/>
        <v>0</v>
      </c>
      <c r="W29" s="672">
        <f>'[2]Banpho seat-other'!S29</f>
        <v>0</v>
      </c>
      <c r="X29" s="673"/>
      <c r="Y29" s="773">
        <f t="shared" si="10"/>
        <v>0</v>
      </c>
      <c r="Z29" s="688">
        <f t="shared" si="11"/>
        <v>0</v>
      </c>
      <c r="AA29" s="701">
        <f t="shared" si="11"/>
        <v>0</v>
      </c>
      <c r="AB29" s="690">
        <f t="shared" si="12"/>
        <v>0</v>
      </c>
      <c r="AC29" s="775">
        <f t="shared" si="29"/>
        <v>0</v>
      </c>
      <c r="AD29" s="776">
        <f t="shared" si="29"/>
        <v>0</v>
      </c>
      <c r="AE29" s="777">
        <f t="shared" si="13"/>
        <v>0</v>
      </c>
      <c r="AF29" s="672">
        <f>'[2]Banpho seat-other'!Y29</f>
        <v>0</v>
      </c>
      <c r="AG29" s="673"/>
      <c r="AH29" s="674">
        <f t="shared" si="14"/>
        <v>0</v>
      </c>
      <c r="AI29" s="672">
        <f>'[2]Banpho seat-other'!AB29</f>
        <v>0</v>
      </c>
      <c r="AJ29" s="673"/>
      <c r="AK29" s="674">
        <f t="shared" si="15"/>
        <v>0</v>
      </c>
      <c r="AL29" s="672">
        <f>'[2]Banpho seat-other'!AE29</f>
        <v>0</v>
      </c>
      <c r="AM29" s="673"/>
      <c r="AN29" s="674">
        <f t="shared" si="16"/>
        <v>0</v>
      </c>
      <c r="AO29" s="688">
        <f t="shared" si="17"/>
        <v>0</v>
      </c>
      <c r="AP29" s="689">
        <f t="shared" si="17"/>
        <v>0</v>
      </c>
      <c r="AQ29" s="690">
        <f t="shared" si="18"/>
        <v>0</v>
      </c>
      <c r="AR29" s="672">
        <f>'[2]Banpho seat-other'!AH29</f>
        <v>0</v>
      </c>
      <c r="AS29" s="673"/>
      <c r="AT29" s="674">
        <f t="shared" si="19"/>
        <v>0</v>
      </c>
      <c r="AU29" s="672">
        <f>'[2]Banpho seat-other'!AK29</f>
        <v>0</v>
      </c>
      <c r="AV29" s="673"/>
      <c r="AW29" s="674">
        <f t="shared" si="20"/>
        <v>0</v>
      </c>
      <c r="AX29" s="672">
        <f>'[2]Banpho seat-other'!AN29</f>
        <v>0</v>
      </c>
      <c r="AY29" s="672"/>
      <c r="AZ29" s="773">
        <f t="shared" si="21"/>
        <v>0</v>
      </c>
      <c r="BA29" s="688">
        <f t="shared" si="22"/>
        <v>0</v>
      </c>
      <c r="BB29" s="701">
        <f t="shared" si="22"/>
        <v>0</v>
      </c>
      <c r="BC29" s="706">
        <f t="shared" si="23"/>
        <v>0</v>
      </c>
      <c r="BD29" s="711">
        <f t="shared" si="1"/>
        <v>0</v>
      </c>
      <c r="BE29" s="715">
        <f t="shared" si="2"/>
        <v>0</v>
      </c>
      <c r="BF29" s="716">
        <f t="shared" si="24"/>
        <v>0</v>
      </c>
      <c r="BG29" s="717">
        <f t="shared" si="25"/>
        <v>0</v>
      </c>
      <c r="BH29" s="672">
        <f t="shared" si="26"/>
        <v>0</v>
      </c>
      <c r="BI29" s="677">
        <f t="shared" si="27"/>
        <v>0</v>
      </c>
      <c r="BJ29" s="541"/>
      <c r="BK29" s="446"/>
      <c r="BL29" s="374">
        <f>ROUND(VLOOKUP($B29,Test!$A$140:$I$192,4),1)/1000</f>
        <v>0</v>
      </c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  <c r="CG29" s="380"/>
      <c r="CH29" s="380"/>
      <c r="CI29" s="380"/>
      <c r="CJ29" s="380"/>
      <c r="CK29" s="380"/>
      <c r="CL29" s="380"/>
      <c r="CM29" s="380"/>
      <c r="CN29" s="380"/>
      <c r="CO29" s="380"/>
      <c r="CP29" s="380"/>
      <c r="CQ29" s="380"/>
      <c r="CR29" s="380"/>
      <c r="CS29" s="380"/>
      <c r="CT29" s="380"/>
      <c r="CU29" s="380"/>
      <c r="CV29" s="380"/>
      <c r="CW29" s="380"/>
      <c r="CX29" s="380"/>
      <c r="CY29" s="380"/>
      <c r="CZ29" s="380"/>
      <c r="DA29" s="380"/>
      <c r="DB29" s="380"/>
      <c r="DC29" s="380"/>
      <c r="DD29" s="380"/>
      <c r="DE29" s="380"/>
      <c r="DF29" s="380"/>
      <c r="DG29" s="380"/>
      <c r="DH29" s="380"/>
      <c r="DI29" s="380"/>
      <c r="DJ29" s="380"/>
      <c r="DK29" s="380"/>
      <c r="DL29" s="380"/>
      <c r="DM29" s="380"/>
      <c r="DN29" s="380"/>
      <c r="DO29" s="391"/>
      <c r="DP29" s="391"/>
      <c r="DQ29" s="380"/>
      <c r="DR29" s="380"/>
      <c r="DS29" s="380"/>
      <c r="DT29" s="380"/>
    </row>
    <row r="30" spans="1:124" s="383" customFormat="1" ht="33" customHeight="1">
      <c r="A30" s="388">
        <f t="shared" si="28"/>
        <v>24</v>
      </c>
      <c r="B30" s="399">
        <v>51407</v>
      </c>
      <c r="C30" s="536" t="s">
        <v>20</v>
      </c>
      <c r="D30" s="698" t="s">
        <v>274</v>
      </c>
      <c r="E30" s="672">
        <f>'[2]Banpho seat-other'!D30</f>
        <v>0</v>
      </c>
      <c r="F30" s="673"/>
      <c r="G30" s="674">
        <f t="shared" si="3"/>
        <v>0</v>
      </c>
      <c r="H30" s="672">
        <f>'[2]Banpho seat-other'!G30</f>
        <v>0</v>
      </c>
      <c r="I30" s="673"/>
      <c r="J30" s="674">
        <f t="shared" si="4"/>
        <v>0</v>
      </c>
      <c r="K30" s="672">
        <f>'[2]Banpho seat-other'!J30</f>
        <v>0</v>
      </c>
      <c r="L30" s="673"/>
      <c r="M30" s="773">
        <f t="shared" si="5"/>
        <v>0</v>
      </c>
      <c r="N30" s="688">
        <f t="shared" si="6"/>
        <v>0</v>
      </c>
      <c r="O30" s="689">
        <f t="shared" si="6"/>
        <v>0</v>
      </c>
      <c r="P30" s="690">
        <f t="shared" si="7"/>
        <v>0</v>
      </c>
      <c r="Q30" s="672">
        <f>'[2]Banpho seat-other'!M30</f>
        <v>0</v>
      </c>
      <c r="R30" s="673"/>
      <c r="S30" s="674">
        <f t="shared" si="8"/>
        <v>0</v>
      </c>
      <c r="T30" s="672">
        <f>'[2]Banpho seat-other'!P30</f>
        <v>0</v>
      </c>
      <c r="U30" s="673"/>
      <c r="V30" s="674">
        <f t="shared" si="9"/>
        <v>0</v>
      </c>
      <c r="W30" s="672">
        <f>'[2]Banpho seat-other'!S30</f>
        <v>0</v>
      </c>
      <c r="X30" s="673"/>
      <c r="Y30" s="773">
        <f t="shared" si="10"/>
        <v>0</v>
      </c>
      <c r="Z30" s="688">
        <f t="shared" si="11"/>
        <v>0</v>
      </c>
      <c r="AA30" s="701">
        <f t="shared" si="11"/>
        <v>0</v>
      </c>
      <c r="AB30" s="690">
        <f t="shared" si="12"/>
        <v>0</v>
      </c>
      <c r="AC30" s="775">
        <f t="shared" si="29"/>
        <v>0</v>
      </c>
      <c r="AD30" s="776">
        <f t="shared" si="29"/>
        <v>0</v>
      </c>
      <c r="AE30" s="777">
        <f t="shared" si="13"/>
        <v>0</v>
      </c>
      <c r="AF30" s="672">
        <f>'[2]Banpho seat-other'!Y30</f>
        <v>0</v>
      </c>
      <c r="AG30" s="673"/>
      <c r="AH30" s="674">
        <f t="shared" si="14"/>
        <v>0</v>
      </c>
      <c r="AI30" s="672">
        <f>'[2]Banpho seat-other'!AB30</f>
        <v>0</v>
      </c>
      <c r="AJ30" s="673"/>
      <c r="AK30" s="674">
        <f t="shared" si="15"/>
        <v>0</v>
      </c>
      <c r="AL30" s="672">
        <f>'[2]Banpho seat-other'!AE30</f>
        <v>0</v>
      </c>
      <c r="AM30" s="673"/>
      <c r="AN30" s="674">
        <f t="shared" si="16"/>
        <v>0</v>
      </c>
      <c r="AO30" s="688">
        <f t="shared" si="17"/>
        <v>0</v>
      </c>
      <c r="AP30" s="689">
        <f t="shared" si="17"/>
        <v>0</v>
      </c>
      <c r="AQ30" s="690">
        <f t="shared" si="18"/>
        <v>0</v>
      </c>
      <c r="AR30" s="672">
        <f>'[2]Banpho seat-other'!AH30</f>
        <v>0</v>
      </c>
      <c r="AS30" s="673"/>
      <c r="AT30" s="674">
        <f t="shared" si="19"/>
        <v>0</v>
      </c>
      <c r="AU30" s="672">
        <f>'[2]Banpho seat-other'!AK30</f>
        <v>0</v>
      </c>
      <c r="AV30" s="673"/>
      <c r="AW30" s="674">
        <f t="shared" si="20"/>
        <v>0</v>
      </c>
      <c r="AX30" s="672">
        <f>'[2]Banpho seat-other'!AN30</f>
        <v>0</v>
      </c>
      <c r="AY30" s="672"/>
      <c r="AZ30" s="773">
        <f t="shared" si="21"/>
        <v>0</v>
      </c>
      <c r="BA30" s="688">
        <f t="shared" si="22"/>
        <v>0</v>
      </c>
      <c r="BB30" s="701">
        <f t="shared" si="22"/>
        <v>0</v>
      </c>
      <c r="BC30" s="706">
        <f t="shared" si="23"/>
        <v>0</v>
      </c>
      <c r="BD30" s="711">
        <f t="shared" si="1"/>
        <v>0</v>
      </c>
      <c r="BE30" s="715">
        <f t="shared" si="2"/>
        <v>0</v>
      </c>
      <c r="BF30" s="716">
        <f t="shared" si="24"/>
        <v>0</v>
      </c>
      <c r="BG30" s="717">
        <f t="shared" si="25"/>
        <v>0</v>
      </c>
      <c r="BH30" s="672">
        <f t="shared" si="26"/>
        <v>0</v>
      </c>
      <c r="BI30" s="677">
        <f t="shared" si="27"/>
        <v>0</v>
      </c>
      <c r="BJ30" s="541"/>
      <c r="BK30" s="446"/>
      <c r="BL30" s="374">
        <f>ROUND(VLOOKUP($B30,Test!$A$140:$I$192,4),1)/1000</f>
        <v>0</v>
      </c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  <c r="CG30" s="380"/>
      <c r="CH30" s="380"/>
      <c r="CI30" s="380"/>
      <c r="CJ30" s="380"/>
      <c r="CK30" s="380"/>
      <c r="CL30" s="380"/>
      <c r="CM30" s="380"/>
      <c r="CN30" s="380"/>
      <c r="CO30" s="380"/>
      <c r="CP30" s="380"/>
      <c r="CQ30" s="380"/>
      <c r="CR30" s="380"/>
      <c r="CS30" s="380"/>
      <c r="CT30" s="380"/>
      <c r="CU30" s="380"/>
      <c r="CV30" s="380"/>
      <c r="CW30" s="380"/>
      <c r="CX30" s="380"/>
      <c r="CY30" s="380"/>
      <c r="CZ30" s="380"/>
      <c r="DA30" s="380"/>
      <c r="DB30" s="380"/>
      <c r="DC30" s="380"/>
      <c r="DD30" s="380"/>
      <c r="DE30" s="380"/>
      <c r="DF30" s="380"/>
      <c r="DG30" s="380"/>
      <c r="DH30" s="380"/>
      <c r="DI30" s="380"/>
      <c r="DJ30" s="380"/>
      <c r="DK30" s="380"/>
      <c r="DL30" s="380"/>
      <c r="DM30" s="380"/>
      <c r="DN30" s="380"/>
      <c r="DO30" s="391"/>
      <c r="DP30" s="391"/>
      <c r="DQ30" s="380"/>
      <c r="DR30" s="380"/>
      <c r="DS30" s="380"/>
      <c r="DT30" s="380"/>
    </row>
    <row r="31" spans="1:124" s="383" customFormat="1" ht="33" customHeight="1">
      <c r="A31" s="388">
        <f t="shared" si="28"/>
        <v>25</v>
      </c>
      <c r="B31" s="614">
        <v>51408</v>
      </c>
      <c r="C31" s="615" t="s">
        <v>21</v>
      </c>
      <c r="D31" s="698" t="s">
        <v>275</v>
      </c>
      <c r="E31" s="780">
        <f>'[2]Banpho seat-other'!D54</f>
        <v>104379</v>
      </c>
      <c r="F31" s="673">
        <v>78324</v>
      </c>
      <c r="G31" s="674">
        <f t="shared" si="3"/>
        <v>26055</v>
      </c>
      <c r="H31" s="672">
        <f>'[2]Banpho seat-other'!G54</f>
        <v>92940</v>
      </c>
      <c r="I31" s="673">
        <v>89063</v>
      </c>
      <c r="J31" s="674">
        <f t="shared" si="4"/>
        <v>3877</v>
      </c>
      <c r="K31" s="672">
        <f>'[2]Banpho seat-other'!J54</f>
        <v>113361</v>
      </c>
      <c r="L31" s="673">
        <v>68148</v>
      </c>
      <c r="M31" s="773">
        <f t="shared" si="5"/>
        <v>45213</v>
      </c>
      <c r="N31" s="688">
        <f t="shared" si="6"/>
        <v>310680</v>
      </c>
      <c r="O31" s="689">
        <f t="shared" si="6"/>
        <v>235535</v>
      </c>
      <c r="P31" s="690">
        <f t="shared" si="7"/>
        <v>75145</v>
      </c>
      <c r="Q31" s="672">
        <f>'[2]Banpho seat-other'!M54</f>
        <v>57012</v>
      </c>
      <c r="R31" s="673">
        <v>41344</v>
      </c>
      <c r="S31" s="674">
        <f t="shared" si="8"/>
        <v>15668</v>
      </c>
      <c r="T31" s="672">
        <f>'[2]Banpho seat-other'!P54</f>
        <v>95397</v>
      </c>
      <c r="U31" s="673"/>
      <c r="V31" s="674">
        <f t="shared" si="9"/>
        <v>95397</v>
      </c>
      <c r="W31" s="672">
        <f>'[2]Banpho seat-other'!S54</f>
        <v>101922</v>
      </c>
      <c r="X31" s="673"/>
      <c r="Y31" s="773">
        <f t="shared" si="10"/>
        <v>101922</v>
      </c>
      <c r="Z31" s="688">
        <f t="shared" si="11"/>
        <v>254331</v>
      </c>
      <c r="AA31" s="701">
        <f t="shared" si="11"/>
        <v>41344</v>
      </c>
      <c r="AB31" s="690">
        <f t="shared" si="12"/>
        <v>212987</v>
      </c>
      <c r="AC31" s="775">
        <f t="shared" si="29"/>
        <v>565011</v>
      </c>
      <c r="AD31" s="776">
        <f t="shared" si="29"/>
        <v>276879</v>
      </c>
      <c r="AE31" s="777">
        <f t="shared" si="13"/>
        <v>288132</v>
      </c>
      <c r="AF31" s="672">
        <f>'[2]Banpho seat-other'!Y54</f>
        <v>104379</v>
      </c>
      <c r="AG31" s="673"/>
      <c r="AH31" s="674">
        <f t="shared" si="14"/>
        <v>104379</v>
      </c>
      <c r="AI31" s="672">
        <f>'[2]Banpho seat-other'!AB54</f>
        <v>97431</v>
      </c>
      <c r="AJ31" s="673"/>
      <c r="AK31" s="674">
        <f t="shared" si="15"/>
        <v>97431</v>
      </c>
      <c r="AL31" s="672">
        <f>'[2]Banpho seat-other'!AE54</f>
        <v>108870</v>
      </c>
      <c r="AM31" s="673"/>
      <c r="AN31" s="674">
        <f t="shared" si="16"/>
        <v>108870</v>
      </c>
      <c r="AO31" s="688">
        <f t="shared" si="17"/>
        <v>310680</v>
      </c>
      <c r="AP31" s="689">
        <f t="shared" si="17"/>
        <v>0</v>
      </c>
      <c r="AQ31" s="690">
        <f t="shared" si="18"/>
        <v>310680</v>
      </c>
      <c r="AR31" s="672">
        <f>'[2]Banpho seat-other'!AH54</f>
        <v>92940</v>
      </c>
      <c r="AS31" s="673"/>
      <c r="AT31" s="674">
        <f t="shared" si="19"/>
        <v>92940</v>
      </c>
      <c r="AU31" s="672">
        <f>'[2]Banpho seat-other'!AK54</f>
        <v>71982</v>
      </c>
      <c r="AV31" s="673"/>
      <c r="AW31" s="674">
        <f t="shared" si="20"/>
        <v>71982</v>
      </c>
      <c r="AX31" s="672">
        <f>'[2]Banpho seat-other'!AN54</f>
        <v>95397</v>
      </c>
      <c r="AY31" s="672"/>
      <c r="AZ31" s="773">
        <f t="shared" si="21"/>
        <v>95397</v>
      </c>
      <c r="BA31" s="688">
        <f t="shared" si="22"/>
        <v>260319</v>
      </c>
      <c r="BB31" s="701">
        <f t="shared" si="22"/>
        <v>0</v>
      </c>
      <c r="BC31" s="706">
        <f t="shared" si="23"/>
        <v>260319</v>
      </c>
      <c r="BD31" s="711">
        <f t="shared" si="1"/>
        <v>570999</v>
      </c>
      <c r="BE31" s="715">
        <f t="shared" si="2"/>
        <v>0</v>
      </c>
      <c r="BF31" s="716">
        <f t="shared" si="24"/>
        <v>570999</v>
      </c>
      <c r="BG31" s="717">
        <f t="shared" si="25"/>
        <v>1136010</v>
      </c>
      <c r="BH31" s="672">
        <f t="shared" si="26"/>
        <v>276879</v>
      </c>
      <c r="BI31" s="677">
        <f t="shared" si="27"/>
        <v>859131</v>
      </c>
      <c r="BJ31" s="541"/>
      <c r="BK31" s="446"/>
      <c r="BL31" s="374">
        <f>ROUND(VLOOKUP($B31,Test!$A$140:$I$192,4),1)/1000</f>
        <v>101.545</v>
      </c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  <c r="CG31" s="380"/>
      <c r="CH31" s="380"/>
      <c r="CI31" s="380"/>
      <c r="CJ31" s="380"/>
      <c r="CK31" s="380"/>
      <c r="CL31" s="380"/>
      <c r="CM31" s="380"/>
      <c r="CN31" s="380"/>
      <c r="CO31" s="380"/>
      <c r="CP31" s="380"/>
      <c r="CQ31" s="380"/>
      <c r="CR31" s="380"/>
      <c r="CS31" s="380"/>
      <c r="CT31" s="380"/>
      <c r="CU31" s="380"/>
      <c r="CV31" s="380"/>
      <c r="CW31" s="380"/>
      <c r="CX31" s="380"/>
      <c r="CY31" s="380"/>
      <c r="CZ31" s="380"/>
      <c r="DA31" s="380"/>
      <c r="DB31" s="380"/>
      <c r="DC31" s="380"/>
      <c r="DD31" s="380"/>
      <c r="DE31" s="380"/>
      <c r="DF31" s="380"/>
      <c r="DG31" s="380"/>
      <c r="DH31" s="380"/>
      <c r="DI31" s="380"/>
      <c r="DJ31" s="380"/>
      <c r="DK31" s="380"/>
      <c r="DL31" s="380"/>
      <c r="DM31" s="380"/>
      <c r="DN31" s="380"/>
      <c r="DO31" s="391"/>
      <c r="DP31" s="391"/>
      <c r="DQ31" s="380"/>
      <c r="DR31" s="380"/>
      <c r="DS31" s="380"/>
      <c r="DT31" s="380"/>
    </row>
    <row r="32" spans="1:124" s="383" customFormat="1" ht="33" customHeight="1">
      <c r="A32" s="388">
        <f t="shared" si="28"/>
        <v>26</v>
      </c>
      <c r="B32" s="399">
        <v>51409</v>
      </c>
      <c r="C32" s="536" t="s">
        <v>22</v>
      </c>
      <c r="D32" s="698" t="s">
        <v>276</v>
      </c>
      <c r="E32" s="672">
        <f>'[2]Banpho seat-other'!D32</f>
        <v>89799.335999999996</v>
      </c>
      <c r="F32" s="673">
        <v>70212.759999999995</v>
      </c>
      <c r="G32" s="674">
        <f t="shared" si="3"/>
        <v>19586.576000000001</v>
      </c>
      <c r="H32" s="672">
        <f>'[2]Banpho seat-other'!G32</f>
        <v>89799.335999999996</v>
      </c>
      <c r="I32" s="673">
        <v>88453.25</v>
      </c>
      <c r="J32" s="674">
        <f t="shared" si="4"/>
        <v>1346.0859999999957</v>
      </c>
      <c r="K32" s="672">
        <f>'[2]Banpho seat-other'!J32</f>
        <v>102671.31599999999</v>
      </c>
      <c r="L32" s="673">
        <v>79258.45</v>
      </c>
      <c r="M32" s="773">
        <f t="shared" si="5"/>
        <v>23412.865999999995</v>
      </c>
      <c r="N32" s="688">
        <f t="shared" si="6"/>
        <v>282269.98800000001</v>
      </c>
      <c r="O32" s="689">
        <f t="shared" si="6"/>
        <v>237924.46000000002</v>
      </c>
      <c r="P32" s="690">
        <f t="shared" si="7"/>
        <v>44345.527999999991</v>
      </c>
      <c r="Q32" s="672">
        <f>'[2]Banpho seat-other'!M32</f>
        <v>76927.356</v>
      </c>
      <c r="R32" s="673">
        <v>52441.02</v>
      </c>
      <c r="S32" s="674">
        <f t="shared" si="8"/>
        <v>24486.336000000003</v>
      </c>
      <c r="T32" s="672">
        <f>'[2]Banpho seat-other'!P32</f>
        <v>81218.016000000003</v>
      </c>
      <c r="U32" s="673"/>
      <c r="V32" s="674">
        <f t="shared" si="9"/>
        <v>81218.016000000003</v>
      </c>
      <c r="W32" s="672">
        <f>'[2]Banpho seat-other'!S32</f>
        <v>102671.31599999999</v>
      </c>
      <c r="X32" s="673"/>
      <c r="Y32" s="773">
        <f t="shared" si="10"/>
        <v>102671.31599999999</v>
      </c>
      <c r="Z32" s="688">
        <f t="shared" si="11"/>
        <v>260816.68799999999</v>
      </c>
      <c r="AA32" s="701">
        <f t="shared" si="11"/>
        <v>52441.02</v>
      </c>
      <c r="AB32" s="690">
        <f t="shared" si="12"/>
        <v>208375.66800000001</v>
      </c>
      <c r="AC32" s="775">
        <f t="shared" si="29"/>
        <v>543086.67599999998</v>
      </c>
      <c r="AD32" s="776">
        <f t="shared" si="29"/>
        <v>290365.48000000004</v>
      </c>
      <c r="AE32" s="777">
        <f t="shared" si="13"/>
        <v>252721.19599999994</v>
      </c>
      <c r="AF32" s="672">
        <f>'[2]Banpho seat-other'!Y32</f>
        <v>98380.656000000003</v>
      </c>
      <c r="AG32" s="673"/>
      <c r="AH32" s="674">
        <f t="shared" si="14"/>
        <v>98380.656000000003</v>
      </c>
      <c r="AI32" s="672">
        <f>'[2]Banpho seat-other'!AB32</f>
        <v>94089.995999999999</v>
      </c>
      <c r="AJ32" s="673"/>
      <c r="AK32" s="674">
        <f t="shared" si="15"/>
        <v>94089.995999999999</v>
      </c>
      <c r="AL32" s="672">
        <f>'[2]Banpho seat-other'!AE32</f>
        <v>102671.31599999999</v>
      </c>
      <c r="AM32" s="673"/>
      <c r="AN32" s="674">
        <f t="shared" si="16"/>
        <v>102671.31599999999</v>
      </c>
      <c r="AO32" s="688">
        <f t="shared" si="17"/>
        <v>295141.96799999999</v>
      </c>
      <c r="AP32" s="689">
        <f t="shared" si="17"/>
        <v>0</v>
      </c>
      <c r="AQ32" s="690">
        <f t="shared" si="18"/>
        <v>295141.96799999999</v>
      </c>
      <c r="AR32" s="672">
        <f>'[2]Banpho seat-other'!AH32</f>
        <v>94089.995999999999</v>
      </c>
      <c r="AS32" s="673"/>
      <c r="AT32" s="674">
        <f t="shared" si="19"/>
        <v>94089.995999999999</v>
      </c>
      <c r="AU32" s="672">
        <f>'[2]Banpho seat-other'!AK32</f>
        <v>102671.31599999999</v>
      </c>
      <c r="AV32" s="673"/>
      <c r="AW32" s="674">
        <f t="shared" si="20"/>
        <v>102671.31599999999</v>
      </c>
      <c r="AX32" s="672">
        <f>'[2]Banpho seat-other'!AN32</f>
        <v>85508.675999999992</v>
      </c>
      <c r="AY32" s="672"/>
      <c r="AZ32" s="773">
        <f t="shared" si="21"/>
        <v>85508.675999999992</v>
      </c>
      <c r="BA32" s="688">
        <f t="shared" si="22"/>
        <v>282269.98799999995</v>
      </c>
      <c r="BB32" s="701">
        <f t="shared" si="22"/>
        <v>0</v>
      </c>
      <c r="BC32" s="706">
        <f t="shared" si="23"/>
        <v>282269.98799999995</v>
      </c>
      <c r="BD32" s="711">
        <f t="shared" si="1"/>
        <v>577411.95600000001</v>
      </c>
      <c r="BE32" s="715">
        <f t="shared" si="2"/>
        <v>0</v>
      </c>
      <c r="BF32" s="716">
        <f t="shared" si="24"/>
        <v>577411.95600000001</v>
      </c>
      <c r="BG32" s="717">
        <f t="shared" si="25"/>
        <v>1120498.632</v>
      </c>
      <c r="BH32" s="672">
        <f t="shared" si="26"/>
        <v>290365.48000000004</v>
      </c>
      <c r="BI32" s="677">
        <f t="shared" si="27"/>
        <v>830133.152</v>
      </c>
      <c r="BJ32" s="541"/>
      <c r="BK32" s="446"/>
      <c r="BL32" s="374">
        <f>ROUND(VLOOKUP($B32,Test!$A$140:$I$192,4),1)/1000</f>
        <v>130.4436</v>
      </c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  <c r="CG32" s="380"/>
      <c r="CH32" s="380"/>
      <c r="CI32" s="380"/>
      <c r="CJ32" s="380"/>
      <c r="CK32" s="380"/>
      <c r="CL32" s="380"/>
      <c r="CM32" s="380"/>
      <c r="CN32" s="380"/>
      <c r="CO32" s="380"/>
      <c r="CP32" s="380"/>
      <c r="CQ32" s="380"/>
      <c r="CR32" s="380"/>
      <c r="CS32" s="380"/>
      <c r="CT32" s="380"/>
      <c r="CU32" s="380"/>
      <c r="CV32" s="380"/>
      <c r="CW32" s="380"/>
      <c r="CX32" s="380"/>
      <c r="CY32" s="380"/>
      <c r="CZ32" s="380"/>
      <c r="DA32" s="380"/>
      <c r="DB32" s="380"/>
      <c r="DC32" s="380"/>
      <c r="DD32" s="380"/>
      <c r="DE32" s="380"/>
      <c r="DF32" s="380"/>
      <c r="DG32" s="380"/>
      <c r="DH32" s="380"/>
      <c r="DI32" s="380"/>
      <c r="DJ32" s="380"/>
      <c r="DK32" s="380"/>
      <c r="DL32" s="380"/>
      <c r="DM32" s="380"/>
      <c r="DN32" s="380"/>
      <c r="DO32" s="391"/>
      <c r="DP32" s="391"/>
      <c r="DQ32" s="380"/>
      <c r="DR32" s="380"/>
      <c r="DS32" s="380"/>
      <c r="DT32" s="380"/>
    </row>
    <row r="33" spans="1:124" s="383" customFormat="1" ht="33" customHeight="1">
      <c r="A33" s="388">
        <f t="shared" si="28"/>
        <v>27</v>
      </c>
      <c r="B33" s="399">
        <v>51499</v>
      </c>
      <c r="C33" s="536" t="s">
        <v>23</v>
      </c>
      <c r="D33" s="698" t="s">
        <v>277</v>
      </c>
      <c r="E33" s="672">
        <f>'[2]Banpho seat-other'!D33</f>
        <v>0</v>
      </c>
      <c r="F33" s="673"/>
      <c r="G33" s="674">
        <f t="shared" si="3"/>
        <v>0</v>
      </c>
      <c r="H33" s="672">
        <f>'[2]Banpho seat-other'!G33</f>
        <v>0</v>
      </c>
      <c r="I33" s="673"/>
      <c r="J33" s="674">
        <f t="shared" si="4"/>
        <v>0</v>
      </c>
      <c r="K33" s="672">
        <f>'[2]Banpho seat-other'!J33</f>
        <v>0</v>
      </c>
      <c r="L33" s="673"/>
      <c r="M33" s="773">
        <f t="shared" si="5"/>
        <v>0</v>
      </c>
      <c r="N33" s="688">
        <f t="shared" si="6"/>
        <v>0</v>
      </c>
      <c r="O33" s="689">
        <f t="shared" si="6"/>
        <v>0</v>
      </c>
      <c r="P33" s="690">
        <f t="shared" si="7"/>
        <v>0</v>
      </c>
      <c r="Q33" s="672">
        <f>'[2]Banpho seat-other'!M33</f>
        <v>0</v>
      </c>
      <c r="R33" s="673"/>
      <c r="S33" s="674">
        <f t="shared" si="8"/>
        <v>0</v>
      </c>
      <c r="T33" s="672">
        <f>'[2]Banpho seat-other'!P33</f>
        <v>0</v>
      </c>
      <c r="U33" s="673"/>
      <c r="V33" s="674">
        <f t="shared" si="9"/>
        <v>0</v>
      </c>
      <c r="W33" s="672">
        <f>'[2]Banpho seat-other'!S33</f>
        <v>0</v>
      </c>
      <c r="X33" s="673"/>
      <c r="Y33" s="773">
        <f t="shared" si="10"/>
        <v>0</v>
      </c>
      <c r="Z33" s="688">
        <f t="shared" si="11"/>
        <v>0</v>
      </c>
      <c r="AA33" s="701">
        <f t="shared" si="11"/>
        <v>0</v>
      </c>
      <c r="AB33" s="690">
        <f t="shared" si="12"/>
        <v>0</v>
      </c>
      <c r="AC33" s="775">
        <f t="shared" si="29"/>
        <v>0</v>
      </c>
      <c r="AD33" s="776">
        <f t="shared" si="29"/>
        <v>0</v>
      </c>
      <c r="AE33" s="777">
        <f t="shared" si="13"/>
        <v>0</v>
      </c>
      <c r="AF33" s="672">
        <f>'[2]Banpho seat-other'!Y33</f>
        <v>0</v>
      </c>
      <c r="AG33" s="673"/>
      <c r="AH33" s="674">
        <f t="shared" si="14"/>
        <v>0</v>
      </c>
      <c r="AI33" s="672">
        <f>'[2]Banpho seat-other'!AB33</f>
        <v>0</v>
      </c>
      <c r="AJ33" s="673"/>
      <c r="AK33" s="674">
        <f t="shared" si="15"/>
        <v>0</v>
      </c>
      <c r="AL33" s="672">
        <f>'[2]Banpho seat-other'!AE33</f>
        <v>0</v>
      </c>
      <c r="AM33" s="673"/>
      <c r="AN33" s="674">
        <f t="shared" si="16"/>
        <v>0</v>
      </c>
      <c r="AO33" s="688">
        <f t="shared" si="17"/>
        <v>0</v>
      </c>
      <c r="AP33" s="689">
        <f t="shared" si="17"/>
        <v>0</v>
      </c>
      <c r="AQ33" s="690">
        <f t="shared" si="18"/>
        <v>0</v>
      </c>
      <c r="AR33" s="672">
        <f>'[2]Banpho seat-other'!AH33</f>
        <v>0</v>
      </c>
      <c r="AS33" s="673"/>
      <c r="AT33" s="674">
        <f t="shared" si="19"/>
        <v>0</v>
      </c>
      <c r="AU33" s="672">
        <f>'[2]Banpho seat-other'!AK33</f>
        <v>0</v>
      </c>
      <c r="AV33" s="673"/>
      <c r="AW33" s="674">
        <f t="shared" si="20"/>
        <v>0</v>
      </c>
      <c r="AX33" s="672">
        <f>'[2]Banpho seat-other'!AN33</f>
        <v>0</v>
      </c>
      <c r="AY33" s="672"/>
      <c r="AZ33" s="773">
        <f t="shared" si="21"/>
        <v>0</v>
      </c>
      <c r="BA33" s="688">
        <f t="shared" si="22"/>
        <v>0</v>
      </c>
      <c r="BB33" s="701">
        <f t="shared" si="22"/>
        <v>0</v>
      </c>
      <c r="BC33" s="706">
        <f t="shared" si="23"/>
        <v>0</v>
      </c>
      <c r="BD33" s="711">
        <f t="shared" si="1"/>
        <v>0</v>
      </c>
      <c r="BE33" s="715">
        <f t="shared" si="2"/>
        <v>0</v>
      </c>
      <c r="BF33" s="716">
        <f t="shared" si="24"/>
        <v>0</v>
      </c>
      <c r="BG33" s="717">
        <f t="shared" si="25"/>
        <v>0</v>
      </c>
      <c r="BH33" s="672">
        <f t="shared" si="26"/>
        <v>0</v>
      </c>
      <c r="BI33" s="677">
        <f t="shared" si="27"/>
        <v>0</v>
      </c>
      <c r="BJ33" s="541"/>
      <c r="BK33" s="446"/>
      <c r="BL33" s="374">
        <f>ROUND(VLOOKUP($B33,Test!$A$140:$I$192,4),1)/1000</f>
        <v>0</v>
      </c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  <c r="CO33" s="380"/>
      <c r="CP33" s="380"/>
      <c r="CQ33" s="380"/>
      <c r="CR33" s="380"/>
      <c r="CS33" s="380"/>
      <c r="CT33" s="380"/>
      <c r="CU33" s="380"/>
      <c r="CV33" s="380"/>
      <c r="CW33" s="380"/>
      <c r="CX33" s="380"/>
      <c r="CY33" s="380"/>
      <c r="CZ33" s="380"/>
      <c r="DA33" s="380"/>
      <c r="DB33" s="380"/>
      <c r="DC33" s="380"/>
      <c r="DD33" s="380"/>
      <c r="DE33" s="380"/>
      <c r="DF33" s="380"/>
      <c r="DG33" s="380"/>
      <c r="DH33" s="380"/>
      <c r="DI33" s="380"/>
      <c r="DJ33" s="380"/>
      <c r="DK33" s="380"/>
      <c r="DL33" s="380"/>
      <c r="DM33" s="380"/>
      <c r="DN33" s="380"/>
      <c r="DO33" s="391"/>
      <c r="DP33" s="391"/>
      <c r="DQ33" s="380"/>
      <c r="DR33" s="380"/>
      <c r="DS33" s="380"/>
      <c r="DT33" s="380"/>
    </row>
    <row r="34" spans="1:124" s="383" customFormat="1" ht="33" customHeight="1">
      <c r="A34" s="388">
        <f t="shared" si="28"/>
        <v>28</v>
      </c>
      <c r="B34" s="399">
        <v>51601</v>
      </c>
      <c r="C34" s="536" t="s">
        <v>24</v>
      </c>
      <c r="D34" s="698" t="s">
        <v>278</v>
      </c>
      <c r="E34" s="672">
        <f>'[2]Banpho seat-other'!D34</f>
        <v>0</v>
      </c>
      <c r="F34" s="673"/>
      <c r="G34" s="674">
        <f t="shared" si="3"/>
        <v>0</v>
      </c>
      <c r="H34" s="672">
        <f>'[2]Banpho seat-other'!G34</f>
        <v>0</v>
      </c>
      <c r="I34" s="673"/>
      <c r="J34" s="674">
        <f t="shared" si="4"/>
        <v>0</v>
      </c>
      <c r="K34" s="672">
        <f>'[2]Banpho seat-other'!J34</f>
        <v>0</v>
      </c>
      <c r="L34" s="673"/>
      <c r="M34" s="773">
        <f t="shared" si="5"/>
        <v>0</v>
      </c>
      <c r="N34" s="688">
        <f t="shared" si="6"/>
        <v>0</v>
      </c>
      <c r="O34" s="689">
        <f t="shared" si="6"/>
        <v>0</v>
      </c>
      <c r="P34" s="690">
        <f t="shared" si="7"/>
        <v>0</v>
      </c>
      <c r="Q34" s="672">
        <f>'[2]Banpho seat-other'!M34</f>
        <v>0</v>
      </c>
      <c r="R34" s="673"/>
      <c r="S34" s="674">
        <f t="shared" si="8"/>
        <v>0</v>
      </c>
      <c r="T34" s="672">
        <f>'[2]Banpho seat-other'!P34</f>
        <v>0</v>
      </c>
      <c r="U34" s="673"/>
      <c r="V34" s="674">
        <f t="shared" si="9"/>
        <v>0</v>
      </c>
      <c r="W34" s="672">
        <f>'[2]Banpho seat-other'!S34</f>
        <v>0</v>
      </c>
      <c r="X34" s="673"/>
      <c r="Y34" s="773">
        <f t="shared" si="10"/>
        <v>0</v>
      </c>
      <c r="Z34" s="688">
        <f t="shared" si="11"/>
        <v>0</v>
      </c>
      <c r="AA34" s="701">
        <f t="shared" si="11"/>
        <v>0</v>
      </c>
      <c r="AB34" s="690">
        <f t="shared" si="12"/>
        <v>0</v>
      </c>
      <c r="AC34" s="775">
        <f t="shared" si="29"/>
        <v>0</v>
      </c>
      <c r="AD34" s="776">
        <f t="shared" si="29"/>
        <v>0</v>
      </c>
      <c r="AE34" s="777">
        <f t="shared" si="13"/>
        <v>0</v>
      </c>
      <c r="AF34" s="672">
        <f>'[2]Banpho seat-other'!Y34</f>
        <v>0</v>
      </c>
      <c r="AG34" s="673"/>
      <c r="AH34" s="674">
        <f t="shared" si="14"/>
        <v>0</v>
      </c>
      <c r="AI34" s="672">
        <f>'[2]Banpho seat-other'!AB34</f>
        <v>0</v>
      </c>
      <c r="AJ34" s="673"/>
      <c r="AK34" s="674">
        <f t="shared" si="15"/>
        <v>0</v>
      </c>
      <c r="AL34" s="672">
        <f>'[2]Banpho seat-other'!AE34</f>
        <v>0</v>
      </c>
      <c r="AM34" s="673"/>
      <c r="AN34" s="674">
        <f t="shared" si="16"/>
        <v>0</v>
      </c>
      <c r="AO34" s="688">
        <f t="shared" si="17"/>
        <v>0</v>
      </c>
      <c r="AP34" s="689">
        <f t="shared" si="17"/>
        <v>0</v>
      </c>
      <c r="AQ34" s="690">
        <f t="shared" si="18"/>
        <v>0</v>
      </c>
      <c r="AR34" s="672">
        <f>'[2]Banpho seat-other'!AH34</f>
        <v>0</v>
      </c>
      <c r="AS34" s="673"/>
      <c r="AT34" s="674">
        <f t="shared" si="19"/>
        <v>0</v>
      </c>
      <c r="AU34" s="672">
        <f>'[2]Banpho seat-other'!AK34</f>
        <v>0</v>
      </c>
      <c r="AV34" s="673"/>
      <c r="AW34" s="674">
        <f t="shared" si="20"/>
        <v>0</v>
      </c>
      <c r="AX34" s="672">
        <f>'[2]Banpho seat-other'!AN34</f>
        <v>0</v>
      </c>
      <c r="AY34" s="672"/>
      <c r="AZ34" s="773">
        <f t="shared" si="21"/>
        <v>0</v>
      </c>
      <c r="BA34" s="688">
        <f t="shared" si="22"/>
        <v>0</v>
      </c>
      <c r="BB34" s="701">
        <f t="shared" si="22"/>
        <v>0</v>
      </c>
      <c r="BC34" s="706">
        <f t="shared" si="23"/>
        <v>0</v>
      </c>
      <c r="BD34" s="711">
        <f t="shared" si="1"/>
        <v>0</v>
      </c>
      <c r="BE34" s="715">
        <f t="shared" si="2"/>
        <v>0</v>
      </c>
      <c r="BF34" s="716">
        <f t="shared" si="24"/>
        <v>0</v>
      </c>
      <c r="BG34" s="717">
        <f t="shared" si="25"/>
        <v>0</v>
      </c>
      <c r="BH34" s="672">
        <f t="shared" si="26"/>
        <v>0</v>
      </c>
      <c r="BI34" s="677">
        <f t="shared" si="27"/>
        <v>0</v>
      </c>
      <c r="BJ34" s="541"/>
      <c r="BK34" s="446"/>
      <c r="BL34" s="374">
        <f>ROUND(VLOOKUP($B34,Test!$A$140:$I$192,4),1)/1000</f>
        <v>0</v>
      </c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  <c r="CO34" s="380"/>
      <c r="CP34" s="380"/>
      <c r="CQ34" s="380"/>
      <c r="CR34" s="380"/>
      <c r="CS34" s="380"/>
      <c r="CT34" s="380"/>
      <c r="CU34" s="380"/>
      <c r="CV34" s="380"/>
      <c r="CW34" s="380"/>
      <c r="CX34" s="380"/>
      <c r="CY34" s="380"/>
      <c r="CZ34" s="380"/>
      <c r="DA34" s="380"/>
      <c r="DB34" s="380"/>
      <c r="DC34" s="380"/>
      <c r="DD34" s="380"/>
      <c r="DE34" s="380"/>
      <c r="DF34" s="380"/>
      <c r="DG34" s="380"/>
      <c r="DH34" s="380"/>
      <c r="DI34" s="380"/>
      <c r="DJ34" s="380"/>
      <c r="DK34" s="380"/>
      <c r="DL34" s="380"/>
      <c r="DM34" s="380"/>
      <c r="DN34" s="380"/>
      <c r="DO34" s="391"/>
      <c r="DP34" s="391"/>
      <c r="DQ34" s="380"/>
      <c r="DR34" s="380"/>
      <c r="DS34" s="380"/>
      <c r="DT34" s="380"/>
    </row>
    <row r="35" spans="1:124" s="383" customFormat="1" ht="33" customHeight="1">
      <c r="A35" s="388">
        <f t="shared" si="28"/>
        <v>29</v>
      </c>
      <c r="B35" s="399">
        <v>51602</v>
      </c>
      <c r="C35" s="536" t="s">
        <v>25</v>
      </c>
      <c r="D35" s="698" t="s">
        <v>279</v>
      </c>
      <c r="E35" s="672">
        <f>'[2]Banpho seat-other'!D35</f>
        <v>0</v>
      </c>
      <c r="F35" s="673"/>
      <c r="G35" s="674">
        <f t="shared" si="3"/>
        <v>0</v>
      </c>
      <c r="H35" s="672">
        <f>'[2]Banpho seat-other'!G35</f>
        <v>0</v>
      </c>
      <c r="I35" s="673"/>
      <c r="J35" s="674">
        <f t="shared" si="4"/>
        <v>0</v>
      </c>
      <c r="K35" s="672">
        <f>'[2]Banpho seat-other'!J35</f>
        <v>0</v>
      </c>
      <c r="L35" s="673"/>
      <c r="M35" s="773">
        <f t="shared" si="5"/>
        <v>0</v>
      </c>
      <c r="N35" s="688">
        <f t="shared" si="6"/>
        <v>0</v>
      </c>
      <c r="O35" s="689">
        <f t="shared" si="6"/>
        <v>0</v>
      </c>
      <c r="P35" s="690">
        <f t="shared" si="7"/>
        <v>0</v>
      </c>
      <c r="Q35" s="672">
        <f>'[2]Banpho seat-other'!M35</f>
        <v>0</v>
      </c>
      <c r="R35" s="673"/>
      <c r="S35" s="674">
        <f t="shared" si="8"/>
        <v>0</v>
      </c>
      <c r="T35" s="672">
        <f>'[2]Banpho seat-other'!P35</f>
        <v>0</v>
      </c>
      <c r="U35" s="673"/>
      <c r="V35" s="674">
        <f t="shared" si="9"/>
        <v>0</v>
      </c>
      <c r="W35" s="672">
        <f>'[2]Banpho seat-other'!S35</f>
        <v>0</v>
      </c>
      <c r="X35" s="673"/>
      <c r="Y35" s="773">
        <f t="shared" si="10"/>
        <v>0</v>
      </c>
      <c r="Z35" s="688">
        <f t="shared" si="11"/>
        <v>0</v>
      </c>
      <c r="AA35" s="701">
        <f t="shared" si="11"/>
        <v>0</v>
      </c>
      <c r="AB35" s="690">
        <f t="shared" si="12"/>
        <v>0</v>
      </c>
      <c r="AC35" s="775">
        <f t="shared" si="29"/>
        <v>0</v>
      </c>
      <c r="AD35" s="776">
        <f t="shared" si="29"/>
        <v>0</v>
      </c>
      <c r="AE35" s="777">
        <f t="shared" si="13"/>
        <v>0</v>
      </c>
      <c r="AF35" s="672">
        <f>'[2]Banpho seat-other'!Y35</f>
        <v>0</v>
      </c>
      <c r="AG35" s="673"/>
      <c r="AH35" s="674">
        <f t="shared" si="14"/>
        <v>0</v>
      </c>
      <c r="AI35" s="672">
        <f>'[2]Banpho seat-other'!AB35</f>
        <v>0</v>
      </c>
      <c r="AJ35" s="673"/>
      <c r="AK35" s="674">
        <f t="shared" si="15"/>
        <v>0</v>
      </c>
      <c r="AL35" s="672">
        <f>'[2]Banpho seat-other'!AE35</f>
        <v>0</v>
      </c>
      <c r="AM35" s="673"/>
      <c r="AN35" s="674">
        <f t="shared" si="16"/>
        <v>0</v>
      </c>
      <c r="AO35" s="688">
        <f t="shared" si="17"/>
        <v>0</v>
      </c>
      <c r="AP35" s="689">
        <f t="shared" si="17"/>
        <v>0</v>
      </c>
      <c r="AQ35" s="690">
        <f t="shared" si="18"/>
        <v>0</v>
      </c>
      <c r="AR35" s="672">
        <f>'[2]Banpho seat-other'!AH35</f>
        <v>0</v>
      </c>
      <c r="AS35" s="673"/>
      <c r="AT35" s="674">
        <f t="shared" si="19"/>
        <v>0</v>
      </c>
      <c r="AU35" s="672">
        <f>'[2]Banpho seat-other'!AK35</f>
        <v>0</v>
      </c>
      <c r="AV35" s="673"/>
      <c r="AW35" s="674">
        <f t="shared" si="20"/>
        <v>0</v>
      </c>
      <c r="AX35" s="672">
        <f>'[2]Banpho seat-other'!AN35</f>
        <v>0</v>
      </c>
      <c r="AY35" s="672"/>
      <c r="AZ35" s="773">
        <f t="shared" si="21"/>
        <v>0</v>
      </c>
      <c r="BA35" s="688">
        <f t="shared" si="22"/>
        <v>0</v>
      </c>
      <c r="BB35" s="701">
        <f t="shared" si="22"/>
        <v>0</v>
      </c>
      <c r="BC35" s="706">
        <f t="shared" si="23"/>
        <v>0</v>
      </c>
      <c r="BD35" s="711">
        <f t="shared" si="1"/>
        <v>0</v>
      </c>
      <c r="BE35" s="715">
        <f t="shared" si="2"/>
        <v>0</v>
      </c>
      <c r="BF35" s="716">
        <f t="shared" si="24"/>
        <v>0</v>
      </c>
      <c r="BG35" s="717">
        <f t="shared" si="25"/>
        <v>0</v>
      </c>
      <c r="BH35" s="672">
        <f t="shared" si="26"/>
        <v>0</v>
      </c>
      <c r="BI35" s="677">
        <f t="shared" si="27"/>
        <v>0</v>
      </c>
      <c r="BJ35" s="541"/>
      <c r="BK35" s="446"/>
      <c r="BL35" s="374">
        <f>ROUND(VLOOKUP($B35,Test!$A$140:$I$192,4),1)/1000</f>
        <v>0</v>
      </c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  <c r="CG35" s="380"/>
      <c r="CH35" s="380"/>
      <c r="CI35" s="380"/>
      <c r="CJ35" s="380"/>
      <c r="CK35" s="380"/>
      <c r="CL35" s="380"/>
      <c r="CM35" s="380"/>
      <c r="CN35" s="380"/>
      <c r="CO35" s="380"/>
      <c r="CP35" s="380"/>
      <c r="CQ35" s="380"/>
      <c r="CR35" s="380"/>
      <c r="CS35" s="380"/>
      <c r="CT35" s="380"/>
      <c r="CU35" s="380"/>
      <c r="CV35" s="380"/>
      <c r="CW35" s="380"/>
      <c r="CX35" s="380"/>
      <c r="CY35" s="380"/>
      <c r="CZ35" s="380"/>
      <c r="DA35" s="380"/>
      <c r="DB35" s="380"/>
      <c r="DC35" s="380"/>
      <c r="DD35" s="380"/>
      <c r="DE35" s="380"/>
      <c r="DF35" s="380"/>
      <c r="DG35" s="380"/>
      <c r="DH35" s="380"/>
      <c r="DI35" s="380"/>
      <c r="DJ35" s="380"/>
      <c r="DK35" s="380"/>
      <c r="DL35" s="380"/>
      <c r="DM35" s="380"/>
      <c r="DN35" s="380"/>
      <c r="DO35" s="391"/>
      <c r="DP35" s="391"/>
      <c r="DQ35" s="380"/>
      <c r="DR35" s="380"/>
      <c r="DS35" s="380"/>
      <c r="DT35" s="380"/>
    </row>
    <row r="36" spans="1:124" s="383" customFormat="1" ht="33" customHeight="1">
      <c r="A36" s="388">
        <f t="shared" si="28"/>
        <v>30</v>
      </c>
      <c r="B36" s="399">
        <v>51603</v>
      </c>
      <c r="C36" s="536" t="s">
        <v>26</v>
      </c>
      <c r="D36" s="698" t="s">
        <v>280</v>
      </c>
      <c r="E36" s="672">
        <f>'[2]Banpho seat-other'!D36</f>
        <v>0</v>
      </c>
      <c r="F36" s="673"/>
      <c r="G36" s="674">
        <f t="shared" si="3"/>
        <v>0</v>
      </c>
      <c r="H36" s="672">
        <f>'[2]Banpho seat-other'!G36</f>
        <v>0</v>
      </c>
      <c r="I36" s="673"/>
      <c r="J36" s="674">
        <f t="shared" si="4"/>
        <v>0</v>
      </c>
      <c r="K36" s="672">
        <f>'[2]Banpho seat-other'!J36</f>
        <v>0</v>
      </c>
      <c r="L36" s="673"/>
      <c r="M36" s="773">
        <f t="shared" si="5"/>
        <v>0</v>
      </c>
      <c r="N36" s="688">
        <f t="shared" si="6"/>
        <v>0</v>
      </c>
      <c r="O36" s="689">
        <f t="shared" si="6"/>
        <v>0</v>
      </c>
      <c r="P36" s="690">
        <f t="shared" si="7"/>
        <v>0</v>
      </c>
      <c r="Q36" s="672">
        <f>'[2]Banpho seat-other'!M36</f>
        <v>0</v>
      </c>
      <c r="R36" s="673"/>
      <c r="S36" s="674">
        <f t="shared" si="8"/>
        <v>0</v>
      </c>
      <c r="T36" s="672">
        <f>'[2]Banpho seat-other'!P36</f>
        <v>0</v>
      </c>
      <c r="U36" s="673"/>
      <c r="V36" s="674">
        <f t="shared" si="9"/>
        <v>0</v>
      </c>
      <c r="W36" s="672">
        <f>'[2]Banpho seat-other'!S36</f>
        <v>0</v>
      </c>
      <c r="X36" s="673"/>
      <c r="Y36" s="773">
        <f t="shared" si="10"/>
        <v>0</v>
      </c>
      <c r="Z36" s="688">
        <f t="shared" si="11"/>
        <v>0</v>
      </c>
      <c r="AA36" s="701">
        <f t="shared" si="11"/>
        <v>0</v>
      </c>
      <c r="AB36" s="690">
        <f t="shared" si="12"/>
        <v>0</v>
      </c>
      <c r="AC36" s="775">
        <f t="shared" si="29"/>
        <v>0</v>
      </c>
      <c r="AD36" s="776">
        <f t="shared" si="29"/>
        <v>0</v>
      </c>
      <c r="AE36" s="777">
        <f t="shared" si="13"/>
        <v>0</v>
      </c>
      <c r="AF36" s="672">
        <f>'[2]Banpho seat-other'!Y36</f>
        <v>0</v>
      </c>
      <c r="AG36" s="673"/>
      <c r="AH36" s="674">
        <f t="shared" si="14"/>
        <v>0</v>
      </c>
      <c r="AI36" s="672">
        <f>'[2]Banpho seat-other'!AB36</f>
        <v>0</v>
      </c>
      <c r="AJ36" s="673"/>
      <c r="AK36" s="674">
        <f t="shared" si="15"/>
        <v>0</v>
      </c>
      <c r="AL36" s="672">
        <f>'[2]Banpho seat-other'!AE36</f>
        <v>0</v>
      </c>
      <c r="AM36" s="673"/>
      <c r="AN36" s="674">
        <f t="shared" si="16"/>
        <v>0</v>
      </c>
      <c r="AO36" s="688">
        <f t="shared" si="17"/>
        <v>0</v>
      </c>
      <c r="AP36" s="689">
        <f t="shared" si="17"/>
        <v>0</v>
      </c>
      <c r="AQ36" s="690">
        <f t="shared" si="18"/>
        <v>0</v>
      </c>
      <c r="AR36" s="672">
        <f>'[2]Banpho seat-other'!AH36</f>
        <v>0</v>
      </c>
      <c r="AS36" s="673"/>
      <c r="AT36" s="674">
        <f t="shared" si="19"/>
        <v>0</v>
      </c>
      <c r="AU36" s="672">
        <f>'[2]Banpho seat-other'!AK36</f>
        <v>0</v>
      </c>
      <c r="AV36" s="673"/>
      <c r="AW36" s="674">
        <f t="shared" si="20"/>
        <v>0</v>
      </c>
      <c r="AX36" s="672">
        <f>'[2]Banpho seat-other'!AN36</f>
        <v>0</v>
      </c>
      <c r="AY36" s="672"/>
      <c r="AZ36" s="773">
        <f t="shared" si="21"/>
        <v>0</v>
      </c>
      <c r="BA36" s="688">
        <f t="shared" si="22"/>
        <v>0</v>
      </c>
      <c r="BB36" s="701">
        <f t="shared" si="22"/>
        <v>0</v>
      </c>
      <c r="BC36" s="706">
        <f t="shared" si="23"/>
        <v>0</v>
      </c>
      <c r="BD36" s="711">
        <f t="shared" si="1"/>
        <v>0</v>
      </c>
      <c r="BE36" s="715">
        <f t="shared" si="2"/>
        <v>0</v>
      </c>
      <c r="BF36" s="716">
        <f t="shared" si="24"/>
        <v>0</v>
      </c>
      <c r="BG36" s="717">
        <f t="shared" si="25"/>
        <v>0</v>
      </c>
      <c r="BH36" s="672">
        <f t="shared" si="26"/>
        <v>0</v>
      </c>
      <c r="BI36" s="677">
        <f t="shared" si="27"/>
        <v>0</v>
      </c>
      <c r="BJ36" s="541"/>
      <c r="BK36" s="446"/>
      <c r="BL36" s="374">
        <f>ROUND(VLOOKUP($B36,Test!$A$140:$I$192,4),1)/1000</f>
        <v>0</v>
      </c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  <c r="CO36" s="380"/>
      <c r="CP36" s="380"/>
      <c r="CQ36" s="380"/>
      <c r="CR36" s="380"/>
      <c r="CS36" s="380"/>
      <c r="CT36" s="380"/>
      <c r="CU36" s="380"/>
      <c r="CV36" s="380"/>
      <c r="CW36" s="380"/>
      <c r="CX36" s="380"/>
      <c r="CY36" s="380"/>
      <c r="CZ36" s="380"/>
      <c r="DA36" s="380"/>
      <c r="DB36" s="380"/>
      <c r="DC36" s="380"/>
      <c r="DD36" s="380"/>
      <c r="DE36" s="380"/>
      <c r="DF36" s="380"/>
      <c r="DG36" s="380"/>
      <c r="DH36" s="380"/>
      <c r="DI36" s="380"/>
      <c r="DJ36" s="380"/>
      <c r="DK36" s="380"/>
      <c r="DL36" s="380"/>
      <c r="DM36" s="380"/>
      <c r="DN36" s="380"/>
      <c r="DO36" s="391"/>
      <c r="DP36" s="391"/>
      <c r="DQ36" s="380"/>
      <c r="DR36" s="380"/>
      <c r="DS36" s="380"/>
      <c r="DT36" s="380"/>
    </row>
    <row r="37" spans="1:124" s="383" customFormat="1" ht="33" customHeight="1">
      <c r="A37" s="388">
        <f t="shared" si="28"/>
        <v>31</v>
      </c>
      <c r="B37" s="399">
        <v>51604</v>
      </c>
      <c r="C37" s="536" t="s">
        <v>27</v>
      </c>
      <c r="D37" s="698" t="s">
        <v>281</v>
      </c>
      <c r="E37" s="672">
        <f>'[2]Banpho seat-other'!D37</f>
        <v>0</v>
      </c>
      <c r="F37" s="673"/>
      <c r="G37" s="674">
        <f t="shared" si="3"/>
        <v>0</v>
      </c>
      <c r="H37" s="672">
        <f>'[2]Banpho seat-other'!G37</f>
        <v>0</v>
      </c>
      <c r="I37" s="673"/>
      <c r="J37" s="674">
        <f t="shared" si="4"/>
        <v>0</v>
      </c>
      <c r="K37" s="672">
        <f>'[2]Banpho seat-other'!J37</f>
        <v>0</v>
      </c>
      <c r="L37" s="673"/>
      <c r="M37" s="773">
        <f t="shared" si="5"/>
        <v>0</v>
      </c>
      <c r="N37" s="688">
        <f t="shared" si="6"/>
        <v>0</v>
      </c>
      <c r="O37" s="689">
        <f t="shared" si="6"/>
        <v>0</v>
      </c>
      <c r="P37" s="690">
        <f t="shared" si="7"/>
        <v>0</v>
      </c>
      <c r="Q37" s="672">
        <f>'[2]Banpho seat-other'!M37</f>
        <v>0</v>
      </c>
      <c r="R37" s="673"/>
      <c r="S37" s="674">
        <f t="shared" si="8"/>
        <v>0</v>
      </c>
      <c r="T37" s="672">
        <f>'[2]Banpho seat-other'!P37</f>
        <v>0</v>
      </c>
      <c r="U37" s="673"/>
      <c r="V37" s="674">
        <f t="shared" si="9"/>
        <v>0</v>
      </c>
      <c r="W37" s="672">
        <f>'[2]Banpho seat-other'!S37</f>
        <v>0</v>
      </c>
      <c r="X37" s="673"/>
      <c r="Y37" s="773">
        <f t="shared" si="10"/>
        <v>0</v>
      </c>
      <c r="Z37" s="688">
        <f t="shared" si="11"/>
        <v>0</v>
      </c>
      <c r="AA37" s="701">
        <f t="shared" si="11"/>
        <v>0</v>
      </c>
      <c r="AB37" s="690">
        <f t="shared" si="12"/>
        <v>0</v>
      </c>
      <c r="AC37" s="775">
        <f t="shared" si="29"/>
        <v>0</v>
      </c>
      <c r="AD37" s="776">
        <f t="shared" si="29"/>
        <v>0</v>
      </c>
      <c r="AE37" s="777">
        <f t="shared" si="13"/>
        <v>0</v>
      </c>
      <c r="AF37" s="672">
        <f>'[2]Banpho seat-other'!Y37</f>
        <v>0</v>
      </c>
      <c r="AG37" s="673"/>
      <c r="AH37" s="674">
        <f t="shared" si="14"/>
        <v>0</v>
      </c>
      <c r="AI37" s="672">
        <f>'[2]Banpho seat-other'!AB37</f>
        <v>0</v>
      </c>
      <c r="AJ37" s="673"/>
      <c r="AK37" s="674">
        <f t="shared" si="15"/>
        <v>0</v>
      </c>
      <c r="AL37" s="672">
        <f>'[2]Banpho seat-other'!AE37</f>
        <v>0</v>
      </c>
      <c r="AM37" s="673"/>
      <c r="AN37" s="674">
        <f t="shared" si="16"/>
        <v>0</v>
      </c>
      <c r="AO37" s="688">
        <f t="shared" si="17"/>
        <v>0</v>
      </c>
      <c r="AP37" s="689">
        <f t="shared" si="17"/>
        <v>0</v>
      </c>
      <c r="AQ37" s="690">
        <f t="shared" si="18"/>
        <v>0</v>
      </c>
      <c r="AR37" s="672">
        <f>'[2]Banpho seat-other'!AH37</f>
        <v>0</v>
      </c>
      <c r="AS37" s="673"/>
      <c r="AT37" s="674">
        <f t="shared" si="19"/>
        <v>0</v>
      </c>
      <c r="AU37" s="672">
        <f>'[2]Banpho seat-other'!AK37</f>
        <v>0</v>
      </c>
      <c r="AV37" s="673"/>
      <c r="AW37" s="674">
        <f t="shared" si="20"/>
        <v>0</v>
      </c>
      <c r="AX37" s="672">
        <f>'[2]Banpho seat-other'!AN37</f>
        <v>0</v>
      </c>
      <c r="AY37" s="672"/>
      <c r="AZ37" s="773">
        <f t="shared" si="21"/>
        <v>0</v>
      </c>
      <c r="BA37" s="688">
        <f t="shared" si="22"/>
        <v>0</v>
      </c>
      <c r="BB37" s="701">
        <f t="shared" si="22"/>
        <v>0</v>
      </c>
      <c r="BC37" s="706">
        <f t="shared" si="23"/>
        <v>0</v>
      </c>
      <c r="BD37" s="711">
        <f t="shared" si="1"/>
        <v>0</v>
      </c>
      <c r="BE37" s="715">
        <f t="shared" si="2"/>
        <v>0</v>
      </c>
      <c r="BF37" s="716">
        <f t="shared" si="24"/>
        <v>0</v>
      </c>
      <c r="BG37" s="717">
        <f t="shared" si="25"/>
        <v>0</v>
      </c>
      <c r="BH37" s="672">
        <f t="shared" si="26"/>
        <v>0</v>
      </c>
      <c r="BI37" s="677">
        <f t="shared" si="27"/>
        <v>0</v>
      </c>
      <c r="BJ37" s="541"/>
      <c r="BK37" s="446"/>
      <c r="BL37" s="374">
        <f>ROUND(VLOOKUP($B37,Test!$A$140:$I$192,4),1)/1000</f>
        <v>0</v>
      </c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  <c r="CO37" s="380"/>
      <c r="CP37" s="380"/>
      <c r="CQ37" s="380"/>
      <c r="CR37" s="380"/>
      <c r="CS37" s="380"/>
      <c r="CT37" s="380"/>
      <c r="CU37" s="380"/>
      <c r="CV37" s="380"/>
      <c r="CW37" s="380"/>
      <c r="CX37" s="380"/>
      <c r="CY37" s="380"/>
      <c r="CZ37" s="380"/>
      <c r="DA37" s="380"/>
      <c r="DB37" s="380"/>
      <c r="DC37" s="380"/>
      <c r="DD37" s="380"/>
      <c r="DE37" s="380"/>
      <c r="DF37" s="380"/>
      <c r="DG37" s="380"/>
      <c r="DH37" s="380"/>
      <c r="DI37" s="380"/>
      <c r="DJ37" s="380"/>
      <c r="DK37" s="380"/>
      <c r="DL37" s="380"/>
      <c r="DM37" s="380"/>
      <c r="DN37" s="380"/>
      <c r="DO37" s="391"/>
      <c r="DP37" s="391"/>
      <c r="DQ37" s="380"/>
      <c r="DR37" s="380"/>
      <c r="DS37" s="380"/>
      <c r="DT37" s="380"/>
    </row>
    <row r="38" spans="1:124" s="383" customFormat="1" ht="33" customHeight="1">
      <c r="A38" s="388">
        <f t="shared" si="28"/>
        <v>32</v>
      </c>
      <c r="B38" s="399">
        <v>51605</v>
      </c>
      <c r="C38" s="536" t="s">
        <v>28</v>
      </c>
      <c r="D38" s="698" t="s">
        <v>282</v>
      </c>
      <c r="E38" s="672">
        <f>'[2]Banpho seat-other'!D38</f>
        <v>0</v>
      </c>
      <c r="F38" s="673"/>
      <c r="G38" s="674">
        <f t="shared" si="3"/>
        <v>0</v>
      </c>
      <c r="H38" s="672">
        <f>'[2]Banpho seat-other'!G38</f>
        <v>0</v>
      </c>
      <c r="I38" s="673"/>
      <c r="J38" s="674">
        <f t="shared" si="4"/>
        <v>0</v>
      </c>
      <c r="K38" s="672">
        <f>'[2]Banpho seat-other'!J38</f>
        <v>0</v>
      </c>
      <c r="L38" s="673"/>
      <c r="M38" s="773">
        <f t="shared" si="5"/>
        <v>0</v>
      </c>
      <c r="N38" s="688">
        <f t="shared" si="6"/>
        <v>0</v>
      </c>
      <c r="O38" s="689">
        <f t="shared" si="6"/>
        <v>0</v>
      </c>
      <c r="P38" s="690">
        <f t="shared" si="7"/>
        <v>0</v>
      </c>
      <c r="Q38" s="672">
        <f>'[2]Banpho seat-other'!M38</f>
        <v>0</v>
      </c>
      <c r="R38" s="673"/>
      <c r="S38" s="674">
        <f t="shared" si="8"/>
        <v>0</v>
      </c>
      <c r="T38" s="672">
        <f>'[2]Banpho seat-other'!P38</f>
        <v>0</v>
      </c>
      <c r="U38" s="673"/>
      <c r="V38" s="674">
        <f t="shared" si="9"/>
        <v>0</v>
      </c>
      <c r="W38" s="672">
        <f>'[2]Banpho seat-other'!S38</f>
        <v>0</v>
      </c>
      <c r="X38" s="673"/>
      <c r="Y38" s="773">
        <f t="shared" si="10"/>
        <v>0</v>
      </c>
      <c r="Z38" s="688">
        <f t="shared" si="11"/>
        <v>0</v>
      </c>
      <c r="AA38" s="701">
        <f t="shared" si="11"/>
        <v>0</v>
      </c>
      <c r="AB38" s="690">
        <f t="shared" si="12"/>
        <v>0</v>
      </c>
      <c r="AC38" s="775">
        <f t="shared" si="29"/>
        <v>0</v>
      </c>
      <c r="AD38" s="776">
        <f t="shared" si="29"/>
        <v>0</v>
      </c>
      <c r="AE38" s="777">
        <f t="shared" si="13"/>
        <v>0</v>
      </c>
      <c r="AF38" s="672">
        <f>'[2]Banpho seat-other'!Y38</f>
        <v>0</v>
      </c>
      <c r="AG38" s="673"/>
      <c r="AH38" s="674">
        <f t="shared" si="14"/>
        <v>0</v>
      </c>
      <c r="AI38" s="672">
        <f>'[2]Banpho seat-other'!AB38</f>
        <v>0</v>
      </c>
      <c r="AJ38" s="673"/>
      <c r="AK38" s="674">
        <f t="shared" si="15"/>
        <v>0</v>
      </c>
      <c r="AL38" s="672">
        <f>'[2]Banpho seat-other'!AE38</f>
        <v>0</v>
      </c>
      <c r="AM38" s="673"/>
      <c r="AN38" s="674">
        <f t="shared" si="16"/>
        <v>0</v>
      </c>
      <c r="AO38" s="688">
        <f t="shared" si="17"/>
        <v>0</v>
      </c>
      <c r="AP38" s="689">
        <f t="shared" si="17"/>
        <v>0</v>
      </c>
      <c r="AQ38" s="690">
        <f t="shared" si="18"/>
        <v>0</v>
      </c>
      <c r="AR38" s="672">
        <f>'[2]Banpho seat-other'!AH38</f>
        <v>0</v>
      </c>
      <c r="AS38" s="673"/>
      <c r="AT38" s="674">
        <f t="shared" si="19"/>
        <v>0</v>
      </c>
      <c r="AU38" s="672">
        <f>'[2]Banpho seat-other'!AK38</f>
        <v>0</v>
      </c>
      <c r="AV38" s="673"/>
      <c r="AW38" s="674">
        <f t="shared" si="20"/>
        <v>0</v>
      </c>
      <c r="AX38" s="672">
        <f>'[2]Banpho seat-other'!AN38</f>
        <v>0</v>
      </c>
      <c r="AY38" s="672"/>
      <c r="AZ38" s="773">
        <f t="shared" si="21"/>
        <v>0</v>
      </c>
      <c r="BA38" s="688">
        <f t="shared" si="22"/>
        <v>0</v>
      </c>
      <c r="BB38" s="701">
        <f t="shared" si="22"/>
        <v>0</v>
      </c>
      <c r="BC38" s="706">
        <f t="shared" si="23"/>
        <v>0</v>
      </c>
      <c r="BD38" s="711">
        <f t="shared" si="1"/>
        <v>0</v>
      </c>
      <c r="BE38" s="715">
        <f t="shared" si="2"/>
        <v>0</v>
      </c>
      <c r="BF38" s="716">
        <f t="shared" si="24"/>
        <v>0</v>
      </c>
      <c r="BG38" s="717">
        <f t="shared" si="25"/>
        <v>0</v>
      </c>
      <c r="BH38" s="672">
        <f t="shared" si="26"/>
        <v>0</v>
      </c>
      <c r="BI38" s="677">
        <f t="shared" si="27"/>
        <v>0</v>
      </c>
      <c r="BJ38" s="541"/>
      <c r="BK38" s="446"/>
      <c r="BL38" s="374">
        <f>ROUND(VLOOKUP($B38,Test!$A$140:$I$192,4),1)/1000</f>
        <v>0</v>
      </c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  <c r="CO38" s="380"/>
      <c r="CP38" s="380"/>
      <c r="CQ38" s="380"/>
      <c r="CR38" s="380"/>
      <c r="CS38" s="380"/>
      <c r="CT38" s="380"/>
      <c r="CU38" s="380"/>
      <c r="CV38" s="380"/>
      <c r="CW38" s="380"/>
      <c r="CX38" s="380"/>
      <c r="CY38" s="380"/>
      <c r="CZ38" s="380"/>
      <c r="DA38" s="380"/>
      <c r="DB38" s="380"/>
      <c r="DC38" s="380"/>
      <c r="DD38" s="380"/>
      <c r="DE38" s="380"/>
      <c r="DF38" s="380"/>
      <c r="DG38" s="380"/>
      <c r="DH38" s="380"/>
      <c r="DI38" s="380"/>
      <c r="DJ38" s="380"/>
      <c r="DK38" s="380"/>
      <c r="DL38" s="380"/>
      <c r="DM38" s="380"/>
      <c r="DN38" s="380"/>
      <c r="DO38" s="391"/>
      <c r="DP38" s="391"/>
      <c r="DQ38" s="380"/>
      <c r="DR38" s="380"/>
      <c r="DS38" s="380"/>
      <c r="DT38" s="380"/>
    </row>
    <row r="39" spans="1:124" s="383" customFormat="1" ht="33" customHeight="1">
      <c r="A39" s="388">
        <f t="shared" si="28"/>
        <v>33</v>
      </c>
      <c r="B39" s="399">
        <v>51606</v>
      </c>
      <c r="C39" s="536" t="s">
        <v>29</v>
      </c>
      <c r="D39" s="698" t="s">
        <v>283</v>
      </c>
      <c r="E39" s="672">
        <f>'[2]Banpho seat-other'!D39</f>
        <v>2045</v>
      </c>
      <c r="F39" s="673">
        <v>400</v>
      </c>
      <c r="G39" s="674">
        <f t="shared" si="3"/>
        <v>1645</v>
      </c>
      <c r="H39" s="672">
        <f>'[2]Banpho seat-other'!G39</f>
        <v>2045</v>
      </c>
      <c r="I39" s="673">
        <v>400</v>
      </c>
      <c r="J39" s="674">
        <f t="shared" si="4"/>
        <v>1645</v>
      </c>
      <c r="K39" s="672">
        <f>'[2]Banpho seat-other'!J39</f>
        <v>2045</v>
      </c>
      <c r="L39" s="673"/>
      <c r="M39" s="773">
        <f t="shared" si="5"/>
        <v>2045</v>
      </c>
      <c r="N39" s="688">
        <f t="shared" si="6"/>
        <v>6135</v>
      </c>
      <c r="O39" s="689">
        <f t="shared" si="6"/>
        <v>800</v>
      </c>
      <c r="P39" s="690">
        <f t="shared" si="7"/>
        <v>5335</v>
      </c>
      <c r="Q39" s="672">
        <f>'[2]Banpho seat-other'!M39</f>
        <v>2045</v>
      </c>
      <c r="R39" s="673">
        <v>800</v>
      </c>
      <c r="S39" s="674">
        <f t="shared" si="8"/>
        <v>1245</v>
      </c>
      <c r="T39" s="672">
        <f>'[2]Banpho seat-other'!P39</f>
        <v>2045</v>
      </c>
      <c r="U39" s="673"/>
      <c r="V39" s="674">
        <f t="shared" si="9"/>
        <v>2045</v>
      </c>
      <c r="W39" s="672">
        <f>'[2]Banpho seat-other'!S39</f>
        <v>2045</v>
      </c>
      <c r="X39" s="673"/>
      <c r="Y39" s="773">
        <f t="shared" si="10"/>
        <v>2045</v>
      </c>
      <c r="Z39" s="688">
        <f t="shared" si="11"/>
        <v>6135</v>
      </c>
      <c r="AA39" s="701">
        <f t="shared" si="11"/>
        <v>800</v>
      </c>
      <c r="AB39" s="690">
        <f t="shared" si="12"/>
        <v>5335</v>
      </c>
      <c r="AC39" s="775">
        <f t="shared" si="29"/>
        <v>12270</v>
      </c>
      <c r="AD39" s="776">
        <f t="shared" si="29"/>
        <v>1600</v>
      </c>
      <c r="AE39" s="777">
        <f t="shared" si="13"/>
        <v>10670</v>
      </c>
      <c r="AF39" s="672">
        <f>'[2]Banpho seat-other'!Y39</f>
        <v>2045</v>
      </c>
      <c r="AG39" s="673"/>
      <c r="AH39" s="674">
        <f t="shared" si="14"/>
        <v>2045</v>
      </c>
      <c r="AI39" s="672">
        <f>'[2]Banpho seat-other'!AB39</f>
        <v>2045</v>
      </c>
      <c r="AJ39" s="673"/>
      <c r="AK39" s="674">
        <f t="shared" si="15"/>
        <v>2045</v>
      </c>
      <c r="AL39" s="672">
        <f>'[2]Banpho seat-other'!AE39</f>
        <v>2045</v>
      </c>
      <c r="AM39" s="673"/>
      <c r="AN39" s="674">
        <f t="shared" si="16"/>
        <v>2045</v>
      </c>
      <c r="AO39" s="688">
        <f t="shared" si="17"/>
        <v>6135</v>
      </c>
      <c r="AP39" s="689">
        <f t="shared" si="17"/>
        <v>0</v>
      </c>
      <c r="AQ39" s="690">
        <f t="shared" si="18"/>
        <v>6135</v>
      </c>
      <c r="AR39" s="672">
        <f>'[2]Banpho seat-other'!AH39</f>
        <v>2045</v>
      </c>
      <c r="AS39" s="673"/>
      <c r="AT39" s="674">
        <f t="shared" si="19"/>
        <v>2045</v>
      </c>
      <c r="AU39" s="672">
        <f>'[2]Banpho seat-other'!AK39</f>
        <v>2045</v>
      </c>
      <c r="AV39" s="673"/>
      <c r="AW39" s="674">
        <f t="shared" si="20"/>
        <v>2045</v>
      </c>
      <c r="AX39" s="672">
        <f>'[2]Banpho seat-other'!AN39</f>
        <v>2045</v>
      </c>
      <c r="AY39" s="672"/>
      <c r="AZ39" s="773">
        <f t="shared" si="21"/>
        <v>2045</v>
      </c>
      <c r="BA39" s="688">
        <f t="shared" si="22"/>
        <v>6135</v>
      </c>
      <c r="BB39" s="701">
        <f t="shared" si="22"/>
        <v>0</v>
      </c>
      <c r="BC39" s="706">
        <f t="shared" si="23"/>
        <v>6135</v>
      </c>
      <c r="BD39" s="711">
        <f t="shared" si="1"/>
        <v>12270</v>
      </c>
      <c r="BE39" s="715">
        <f t="shared" si="2"/>
        <v>0</v>
      </c>
      <c r="BF39" s="716">
        <f t="shared" si="24"/>
        <v>12270</v>
      </c>
      <c r="BG39" s="717">
        <f t="shared" si="25"/>
        <v>24540</v>
      </c>
      <c r="BH39" s="672">
        <f t="shared" si="26"/>
        <v>1600</v>
      </c>
      <c r="BI39" s="677">
        <f t="shared" si="27"/>
        <v>22940</v>
      </c>
      <c r="BJ39" s="541"/>
      <c r="BK39" s="446"/>
      <c r="BL39" s="374">
        <f>ROUND(VLOOKUP($B39,Test!$A$140:$I$192,4),1)/1000</f>
        <v>0.8</v>
      </c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  <c r="CO39" s="380"/>
      <c r="CP39" s="380"/>
      <c r="CQ39" s="380"/>
      <c r="CR39" s="380"/>
      <c r="CS39" s="380"/>
      <c r="CT39" s="380"/>
      <c r="CU39" s="380"/>
      <c r="CV39" s="380"/>
      <c r="CW39" s="380"/>
      <c r="CX39" s="380"/>
      <c r="CY39" s="380"/>
      <c r="CZ39" s="380"/>
      <c r="DA39" s="380"/>
      <c r="DB39" s="380"/>
      <c r="DC39" s="380"/>
      <c r="DD39" s="380"/>
      <c r="DE39" s="380"/>
      <c r="DF39" s="380"/>
      <c r="DG39" s="380"/>
      <c r="DH39" s="380"/>
      <c r="DI39" s="380"/>
      <c r="DJ39" s="380"/>
      <c r="DK39" s="380"/>
      <c r="DL39" s="380"/>
      <c r="DM39" s="380"/>
      <c r="DN39" s="380"/>
      <c r="DO39" s="391"/>
      <c r="DP39" s="391"/>
      <c r="DQ39" s="380"/>
      <c r="DR39" s="380"/>
      <c r="DS39" s="380"/>
      <c r="DT39" s="380"/>
    </row>
    <row r="40" spans="1:124" s="383" customFormat="1" ht="33" customHeight="1">
      <c r="A40" s="388">
        <f t="shared" si="28"/>
        <v>34</v>
      </c>
      <c r="B40" s="399">
        <v>51607</v>
      </c>
      <c r="C40" s="536" t="s">
        <v>242</v>
      </c>
      <c r="D40" s="698" t="s">
        <v>284</v>
      </c>
      <c r="E40" s="672">
        <f>'[2]Banpho seat-other'!D40</f>
        <v>0</v>
      </c>
      <c r="F40" s="673"/>
      <c r="G40" s="674">
        <f t="shared" si="3"/>
        <v>0</v>
      </c>
      <c r="H40" s="672">
        <f>'[2]Banpho seat-other'!G40</f>
        <v>0</v>
      </c>
      <c r="I40" s="673"/>
      <c r="J40" s="674">
        <f t="shared" si="4"/>
        <v>0</v>
      </c>
      <c r="K40" s="672">
        <f>'[2]Banpho seat-other'!J40</f>
        <v>0</v>
      </c>
      <c r="L40" s="673"/>
      <c r="M40" s="773">
        <f t="shared" si="5"/>
        <v>0</v>
      </c>
      <c r="N40" s="688">
        <f t="shared" si="6"/>
        <v>0</v>
      </c>
      <c r="O40" s="689">
        <f t="shared" si="6"/>
        <v>0</v>
      </c>
      <c r="P40" s="690">
        <f t="shared" si="7"/>
        <v>0</v>
      </c>
      <c r="Q40" s="672">
        <f>'[2]Banpho seat-other'!M40</f>
        <v>0</v>
      </c>
      <c r="R40" s="673"/>
      <c r="S40" s="674">
        <f t="shared" si="8"/>
        <v>0</v>
      </c>
      <c r="T40" s="672">
        <f>'[2]Banpho seat-other'!P40</f>
        <v>0</v>
      </c>
      <c r="U40" s="673"/>
      <c r="V40" s="674">
        <f t="shared" si="9"/>
        <v>0</v>
      </c>
      <c r="W40" s="672">
        <f>'[2]Banpho seat-other'!S40</f>
        <v>0</v>
      </c>
      <c r="X40" s="673"/>
      <c r="Y40" s="773">
        <f t="shared" si="10"/>
        <v>0</v>
      </c>
      <c r="Z40" s="688">
        <f t="shared" si="11"/>
        <v>0</v>
      </c>
      <c r="AA40" s="701">
        <f t="shared" si="11"/>
        <v>0</v>
      </c>
      <c r="AB40" s="690">
        <f t="shared" si="12"/>
        <v>0</v>
      </c>
      <c r="AC40" s="775">
        <f t="shared" si="29"/>
        <v>0</v>
      </c>
      <c r="AD40" s="776">
        <f t="shared" si="29"/>
        <v>0</v>
      </c>
      <c r="AE40" s="777">
        <f t="shared" si="13"/>
        <v>0</v>
      </c>
      <c r="AF40" s="672">
        <f>'[2]Banpho seat-other'!Y40</f>
        <v>0</v>
      </c>
      <c r="AG40" s="673"/>
      <c r="AH40" s="674">
        <f t="shared" si="14"/>
        <v>0</v>
      </c>
      <c r="AI40" s="672">
        <f>'[2]Banpho seat-other'!AB40</f>
        <v>0</v>
      </c>
      <c r="AJ40" s="673"/>
      <c r="AK40" s="674">
        <f t="shared" si="15"/>
        <v>0</v>
      </c>
      <c r="AL40" s="672">
        <f>'[2]Banpho seat-other'!AE40</f>
        <v>0</v>
      </c>
      <c r="AM40" s="673"/>
      <c r="AN40" s="674">
        <f t="shared" si="16"/>
        <v>0</v>
      </c>
      <c r="AO40" s="688">
        <f t="shared" si="17"/>
        <v>0</v>
      </c>
      <c r="AP40" s="689">
        <f t="shared" si="17"/>
        <v>0</v>
      </c>
      <c r="AQ40" s="690">
        <f t="shared" si="18"/>
        <v>0</v>
      </c>
      <c r="AR40" s="672">
        <f>'[2]Banpho seat-other'!AH40</f>
        <v>0</v>
      </c>
      <c r="AS40" s="673"/>
      <c r="AT40" s="674">
        <f t="shared" si="19"/>
        <v>0</v>
      </c>
      <c r="AU40" s="672">
        <f>'[2]Banpho seat-other'!AK40</f>
        <v>0</v>
      </c>
      <c r="AV40" s="673"/>
      <c r="AW40" s="674">
        <f t="shared" si="20"/>
        <v>0</v>
      </c>
      <c r="AX40" s="672">
        <f>'[2]Banpho seat-other'!AN40</f>
        <v>0</v>
      </c>
      <c r="AY40" s="672"/>
      <c r="AZ40" s="773">
        <f t="shared" si="21"/>
        <v>0</v>
      </c>
      <c r="BA40" s="688">
        <f t="shared" si="22"/>
        <v>0</v>
      </c>
      <c r="BB40" s="701">
        <f t="shared" si="22"/>
        <v>0</v>
      </c>
      <c r="BC40" s="706">
        <f t="shared" si="23"/>
        <v>0</v>
      </c>
      <c r="BD40" s="711">
        <f t="shared" si="1"/>
        <v>0</v>
      </c>
      <c r="BE40" s="715">
        <f t="shared" si="2"/>
        <v>0</v>
      </c>
      <c r="BF40" s="716">
        <f t="shared" si="24"/>
        <v>0</v>
      </c>
      <c r="BG40" s="717">
        <f t="shared" si="25"/>
        <v>0</v>
      </c>
      <c r="BH40" s="672">
        <f t="shared" si="26"/>
        <v>0</v>
      </c>
      <c r="BI40" s="677">
        <f t="shared" si="27"/>
        <v>0</v>
      </c>
      <c r="BJ40" s="541"/>
      <c r="BK40" s="446"/>
      <c r="BL40" s="374">
        <f>ROUND(VLOOKUP($B40,Test!$A$140:$I$192,4),1)/1000</f>
        <v>0</v>
      </c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  <c r="CO40" s="380"/>
      <c r="CP40" s="380"/>
      <c r="CQ40" s="380"/>
      <c r="CR40" s="380"/>
      <c r="CS40" s="380"/>
      <c r="CT40" s="380"/>
      <c r="CU40" s="380"/>
      <c r="CV40" s="380"/>
      <c r="CW40" s="380"/>
      <c r="CX40" s="380"/>
      <c r="CY40" s="380"/>
      <c r="CZ40" s="380"/>
      <c r="DA40" s="380"/>
      <c r="DB40" s="380"/>
      <c r="DC40" s="380"/>
      <c r="DD40" s="380"/>
      <c r="DE40" s="380"/>
      <c r="DF40" s="380"/>
      <c r="DG40" s="380"/>
      <c r="DH40" s="380"/>
      <c r="DI40" s="380"/>
      <c r="DJ40" s="380"/>
      <c r="DK40" s="380"/>
      <c r="DL40" s="380"/>
      <c r="DM40" s="380"/>
      <c r="DN40" s="380"/>
      <c r="DO40" s="391"/>
      <c r="DP40" s="391"/>
      <c r="DQ40" s="380"/>
      <c r="DR40" s="380"/>
      <c r="DS40" s="380"/>
      <c r="DT40" s="380"/>
    </row>
    <row r="41" spans="1:124" s="383" customFormat="1" ht="33" customHeight="1">
      <c r="A41" s="388">
        <f t="shared" si="28"/>
        <v>35</v>
      </c>
      <c r="B41" s="399">
        <v>51608</v>
      </c>
      <c r="C41" s="536" t="s">
        <v>31</v>
      </c>
      <c r="D41" s="698" t="s">
        <v>285</v>
      </c>
      <c r="E41" s="672">
        <f>'[2]Banpho seat-other'!D41</f>
        <v>0</v>
      </c>
      <c r="F41" s="673"/>
      <c r="G41" s="674">
        <f t="shared" si="3"/>
        <v>0</v>
      </c>
      <c r="H41" s="672">
        <f>'[2]Banpho seat-other'!G41</f>
        <v>0</v>
      </c>
      <c r="I41" s="673"/>
      <c r="J41" s="674">
        <f t="shared" si="4"/>
        <v>0</v>
      </c>
      <c r="K41" s="672">
        <f>'[2]Banpho seat-other'!J41</f>
        <v>0</v>
      </c>
      <c r="L41" s="673"/>
      <c r="M41" s="773">
        <f t="shared" si="5"/>
        <v>0</v>
      </c>
      <c r="N41" s="688">
        <f t="shared" si="6"/>
        <v>0</v>
      </c>
      <c r="O41" s="689">
        <f t="shared" si="6"/>
        <v>0</v>
      </c>
      <c r="P41" s="690">
        <f t="shared" si="7"/>
        <v>0</v>
      </c>
      <c r="Q41" s="672">
        <f>'[2]Banpho seat-other'!M41</f>
        <v>0</v>
      </c>
      <c r="R41" s="673"/>
      <c r="S41" s="674">
        <f t="shared" si="8"/>
        <v>0</v>
      </c>
      <c r="T41" s="672">
        <f>'[2]Banpho seat-other'!P41</f>
        <v>0</v>
      </c>
      <c r="U41" s="673"/>
      <c r="V41" s="674">
        <f t="shared" si="9"/>
        <v>0</v>
      </c>
      <c r="W41" s="672">
        <f>'[2]Banpho seat-other'!S41</f>
        <v>0</v>
      </c>
      <c r="X41" s="673"/>
      <c r="Y41" s="773">
        <f t="shared" si="10"/>
        <v>0</v>
      </c>
      <c r="Z41" s="688">
        <f t="shared" si="11"/>
        <v>0</v>
      </c>
      <c r="AA41" s="701">
        <f t="shared" si="11"/>
        <v>0</v>
      </c>
      <c r="AB41" s="690">
        <f t="shared" si="12"/>
        <v>0</v>
      </c>
      <c r="AC41" s="775">
        <f t="shared" si="29"/>
        <v>0</v>
      </c>
      <c r="AD41" s="776">
        <f t="shared" si="29"/>
        <v>0</v>
      </c>
      <c r="AE41" s="777">
        <f t="shared" si="13"/>
        <v>0</v>
      </c>
      <c r="AF41" s="672">
        <f>'[2]Banpho seat-other'!Y41</f>
        <v>0</v>
      </c>
      <c r="AG41" s="673"/>
      <c r="AH41" s="674">
        <f t="shared" si="14"/>
        <v>0</v>
      </c>
      <c r="AI41" s="672">
        <f>'[2]Banpho seat-other'!AB41</f>
        <v>0</v>
      </c>
      <c r="AJ41" s="673"/>
      <c r="AK41" s="674">
        <f t="shared" si="15"/>
        <v>0</v>
      </c>
      <c r="AL41" s="672">
        <f>'[2]Banpho seat-other'!AE41</f>
        <v>0</v>
      </c>
      <c r="AM41" s="673"/>
      <c r="AN41" s="674">
        <f t="shared" si="16"/>
        <v>0</v>
      </c>
      <c r="AO41" s="688">
        <f t="shared" si="17"/>
        <v>0</v>
      </c>
      <c r="AP41" s="689">
        <f t="shared" si="17"/>
        <v>0</v>
      </c>
      <c r="AQ41" s="690">
        <f t="shared" si="18"/>
        <v>0</v>
      </c>
      <c r="AR41" s="672">
        <f>'[2]Banpho seat-other'!AH41</f>
        <v>0</v>
      </c>
      <c r="AS41" s="673"/>
      <c r="AT41" s="674">
        <f t="shared" si="19"/>
        <v>0</v>
      </c>
      <c r="AU41" s="672">
        <f>'[2]Banpho seat-other'!AK41</f>
        <v>0</v>
      </c>
      <c r="AV41" s="673"/>
      <c r="AW41" s="674">
        <f t="shared" si="20"/>
        <v>0</v>
      </c>
      <c r="AX41" s="672">
        <f>'[2]Banpho seat-other'!AN41</f>
        <v>0</v>
      </c>
      <c r="AY41" s="672"/>
      <c r="AZ41" s="773">
        <f t="shared" si="21"/>
        <v>0</v>
      </c>
      <c r="BA41" s="688">
        <f t="shared" si="22"/>
        <v>0</v>
      </c>
      <c r="BB41" s="701">
        <f t="shared" si="22"/>
        <v>0</v>
      </c>
      <c r="BC41" s="706">
        <f t="shared" si="23"/>
        <v>0</v>
      </c>
      <c r="BD41" s="711">
        <f t="shared" si="1"/>
        <v>0</v>
      </c>
      <c r="BE41" s="715">
        <f t="shared" si="2"/>
        <v>0</v>
      </c>
      <c r="BF41" s="716">
        <f t="shared" si="24"/>
        <v>0</v>
      </c>
      <c r="BG41" s="717">
        <f t="shared" si="25"/>
        <v>0</v>
      </c>
      <c r="BH41" s="672">
        <f t="shared" si="26"/>
        <v>0</v>
      </c>
      <c r="BI41" s="677">
        <f t="shared" si="27"/>
        <v>0</v>
      </c>
      <c r="BJ41" s="541"/>
      <c r="BK41" s="446"/>
      <c r="BL41" s="374">
        <f>ROUND(VLOOKUP($B41,Test!$A$140:$I$192,4),1)/1000</f>
        <v>0</v>
      </c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  <c r="CG41" s="380"/>
      <c r="CH41" s="380"/>
      <c r="CI41" s="380"/>
      <c r="CJ41" s="380"/>
      <c r="CK41" s="380"/>
      <c r="CL41" s="380"/>
      <c r="CM41" s="380"/>
      <c r="CN41" s="380"/>
      <c r="CO41" s="380"/>
      <c r="CP41" s="380"/>
      <c r="CQ41" s="380"/>
      <c r="CR41" s="380"/>
      <c r="CS41" s="380"/>
      <c r="CT41" s="380"/>
      <c r="CU41" s="380"/>
      <c r="CV41" s="380"/>
      <c r="CW41" s="380"/>
      <c r="CX41" s="380"/>
      <c r="CY41" s="380"/>
      <c r="CZ41" s="380"/>
      <c r="DA41" s="380"/>
      <c r="DB41" s="380"/>
      <c r="DC41" s="380"/>
      <c r="DD41" s="380"/>
      <c r="DE41" s="380"/>
      <c r="DF41" s="380"/>
      <c r="DG41" s="380"/>
      <c r="DH41" s="380"/>
      <c r="DI41" s="380"/>
      <c r="DJ41" s="380"/>
      <c r="DK41" s="380"/>
      <c r="DL41" s="380"/>
      <c r="DM41" s="380"/>
      <c r="DN41" s="380"/>
      <c r="DO41" s="391"/>
      <c r="DP41" s="391"/>
      <c r="DQ41" s="380"/>
      <c r="DR41" s="380"/>
      <c r="DS41" s="380"/>
      <c r="DT41" s="380"/>
    </row>
    <row r="42" spans="1:124" s="383" customFormat="1" ht="33" customHeight="1">
      <c r="A42" s="388">
        <f t="shared" si="28"/>
        <v>36</v>
      </c>
      <c r="B42" s="399">
        <v>51609</v>
      </c>
      <c r="C42" s="536" t="s">
        <v>89</v>
      </c>
      <c r="D42" s="698" t="s">
        <v>286</v>
      </c>
      <c r="E42" s="672">
        <f>'[2]Banpho seat-other'!D42</f>
        <v>0</v>
      </c>
      <c r="F42" s="673"/>
      <c r="G42" s="674">
        <f t="shared" si="3"/>
        <v>0</v>
      </c>
      <c r="H42" s="672">
        <f>'[2]Banpho seat-other'!G42</f>
        <v>0</v>
      </c>
      <c r="I42" s="673"/>
      <c r="J42" s="674">
        <f t="shared" si="4"/>
        <v>0</v>
      </c>
      <c r="K42" s="672">
        <f>'[2]Banpho seat-other'!J42</f>
        <v>0</v>
      </c>
      <c r="L42" s="673"/>
      <c r="M42" s="773">
        <f t="shared" si="5"/>
        <v>0</v>
      </c>
      <c r="N42" s="688">
        <f t="shared" si="6"/>
        <v>0</v>
      </c>
      <c r="O42" s="689">
        <f t="shared" si="6"/>
        <v>0</v>
      </c>
      <c r="P42" s="690">
        <f t="shared" si="7"/>
        <v>0</v>
      </c>
      <c r="Q42" s="672">
        <f>'[2]Banpho seat-other'!M42</f>
        <v>0</v>
      </c>
      <c r="R42" s="673"/>
      <c r="S42" s="674">
        <f t="shared" si="8"/>
        <v>0</v>
      </c>
      <c r="T42" s="672">
        <f>'[2]Banpho seat-other'!P42</f>
        <v>0</v>
      </c>
      <c r="U42" s="673"/>
      <c r="V42" s="674">
        <f t="shared" si="9"/>
        <v>0</v>
      </c>
      <c r="W42" s="672">
        <f>'[2]Banpho seat-other'!S42</f>
        <v>0</v>
      </c>
      <c r="X42" s="673"/>
      <c r="Y42" s="773">
        <f t="shared" si="10"/>
        <v>0</v>
      </c>
      <c r="Z42" s="688">
        <f t="shared" si="11"/>
        <v>0</v>
      </c>
      <c r="AA42" s="701">
        <f t="shared" si="11"/>
        <v>0</v>
      </c>
      <c r="AB42" s="690">
        <f t="shared" si="12"/>
        <v>0</v>
      </c>
      <c r="AC42" s="775">
        <f t="shared" si="29"/>
        <v>0</v>
      </c>
      <c r="AD42" s="776">
        <f t="shared" si="29"/>
        <v>0</v>
      </c>
      <c r="AE42" s="777">
        <f t="shared" si="13"/>
        <v>0</v>
      </c>
      <c r="AF42" s="672">
        <f>'[2]Banpho seat-other'!Y42</f>
        <v>0</v>
      </c>
      <c r="AG42" s="673"/>
      <c r="AH42" s="674">
        <f t="shared" si="14"/>
        <v>0</v>
      </c>
      <c r="AI42" s="672">
        <f>'[2]Banpho seat-other'!AB42</f>
        <v>0</v>
      </c>
      <c r="AJ42" s="673"/>
      <c r="AK42" s="674">
        <f t="shared" si="15"/>
        <v>0</v>
      </c>
      <c r="AL42" s="672">
        <f>'[2]Banpho seat-other'!AE42</f>
        <v>0</v>
      </c>
      <c r="AM42" s="673"/>
      <c r="AN42" s="674">
        <f t="shared" si="16"/>
        <v>0</v>
      </c>
      <c r="AO42" s="688">
        <f t="shared" si="17"/>
        <v>0</v>
      </c>
      <c r="AP42" s="689">
        <f t="shared" si="17"/>
        <v>0</v>
      </c>
      <c r="AQ42" s="690">
        <f t="shared" si="18"/>
        <v>0</v>
      </c>
      <c r="AR42" s="672">
        <f>'[2]Banpho seat-other'!AH42</f>
        <v>0</v>
      </c>
      <c r="AS42" s="673"/>
      <c r="AT42" s="674">
        <f t="shared" si="19"/>
        <v>0</v>
      </c>
      <c r="AU42" s="672">
        <f>'[2]Banpho seat-other'!AK42</f>
        <v>0</v>
      </c>
      <c r="AV42" s="673"/>
      <c r="AW42" s="674">
        <f t="shared" si="20"/>
        <v>0</v>
      </c>
      <c r="AX42" s="672">
        <f>'[2]Banpho seat-other'!AN42</f>
        <v>0</v>
      </c>
      <c r="AY42" s="672"/>
      <c r="AZ42" s="773">
        <f t="shared" si="21"/>
        <v>0</v>
      </c>
      <c r="BA42" s="688">
        <f t="shared" si="22"/>
        <v>0</v>
      </c>
      <c r="BB42" s="701">
        <f t="shared" si="22"/>
        <v>0</v>
      </c>
      <c r="BC42" s="706">
        <f t="shared" si="23"/>
        <v>0</v>
      </c>
      <c r="BD42" s="711">
        <f t="shared" si="1"/>
        <v>0</v>
      </c>
      <c r="BE42" s="715">
        <f t="shared" si="2"/>
        <v>0</v>
      </c>
      <c r="BF42" s="716">
        <f t="shared" si="24"/>
        <v>0</v>
      </c>
      <c r="BG42" s="717">
        <f t="shared" si="25"/>
        <v>0</v>
      </c>
      <c r="BH42" s="672">
        <f t="shared" si="26"/>
        <v>0</v>
      </c>
      <c r="BI42" s="677">
        <f t="shared" si="27"/>
        <v>0</v>
      </c>
      <c r="BJ42" s="541"/>
      <c r="BK42" s="446"/>
      <c r="BL42" s="374">
        <f>ROUND(VLOOKUP($B42,Test!$A$140:$I$192,4),1)/1000</f>
        <v>0</v>
      </c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  <c r="CG42" s="380"/>
      <c r="CH42" s="380"/>
      <c r="CI42" s="380"/>
      <c r="CJ42" s="380"/>
      <c r="CK42" s="380"/>
      <c r="CL42" s="380"/>
      <c r="CM42" s="380"/>
      <c r="CN42" s="380"/>
      <c r="CO42" s="380"/>
      <c r="CP42" s="380"/>
      <c r="CQ42" s="380"/>
      <c r="CR42" s="380"/>
      <c r="CS42" s="380"/>
      <c r="CT42" s="380"/>
      <c r="CU42" s="380"/>
      <c r="CV42" s="380"/>
      <c r="CW42" s="380"/>
      <c r="CX42" s="380"/>
      <c r="CY42" s="380"/>
      <c r="CZ42" s="380"/>
      <c r="DA42" s="380"/>
      <c r="DB42" s="380"/>
      <c r="DC42" s="380"/>
      <c r="DD42" s="380"/>
      <c r="DE42" s="380"/>
      <c r="DF42" s="380"/>
      <c r="DG42" s="380"/>
      <c r="DH42" s="380"/>
      <c r="DI42" s="380"/>
      <c r="DJ42" s="380"/>
      <c r="DK42" s="380"/>
      <c r="DL42" s="380"/>
      <c r="DM42" s="380"/>
      <c r="DN42" s="380"/>
      <c r="DO42" s="391"/>
      <c r="DP42" s="391"/>
      <c r="DQ42" s="380"/>
      <c r="DR42" s="380"/>
      <c r="DS42" s="380"/>
      <c r="DT42" s="380"/>
    </row>
    <row r="43" spans="1:124" s="383" customFormat="1" ht="33" customHeight="1">
      <c r="A43" s="388">
        <f t="shared" si="28"/>
        <v>37</v>
      </c>
      <c r="B43" s="399">
        <v>51610</v>
      </c>
      <c r="C43" s="536" t="s">
        <v>32</v>
      </c>
      <c r="D43" s="698" t="s">
        <v>287</v>
      </c>
      <c r="E43" s="672">
        <f>'[2]Banpho seat-other'!D43</f>
        <v>0</v>
      </c>
      <c r="F43" s="673"/>
      <c r="G43" s="674">
        <f t="shared" si="3"/>
        <v>0</v>
      </c>
      <c r="H43" s="672">
        <f>'[2]Banpho seat-other'!G43</f>
        <v>0</v>
      </c>
      <c r="I43" s="673"/>
      <c r="J43" s="674">
        <f t="shared" si="4"/>
        <v>0</v>
      </c>
      <c r="K43" s="672">
        <f>'[2]Banpho seat-other'!J43</f>
        <v>0</v>
      </c>
      <c r="L43" s="673"/>
      <c r="M43" s="773">
        <f t="shared" si="5"/>
        <v>0</v>
      </c>
      <c r="N43" s="688">
        <f t="shared" si="6"/>
        <v>0</v>
      </c>
      <c r="O43" s="689">
        <f t="shared" si="6"/>
        <v>0</v>
      </c>
      <c r="P43" s="690">
        <f t="shared" si="7"/>
        <v>0</v>
      </c>
      <c r="Q43" s="672">
        <f>'[2]Banpho seat-other'!M43</f>
        <v>0</v>
      </c>
      <c r="R43" s="673"/>
      <c r="S43" s="674">
        <f t="shared" si="8"/>
        <v>0</v>
      </c>
      <c r="T43" s="672">
        <f>'[2]Banpho seat-other'!P43</f>
        <v>0</v>
      </c>
      <c r="U43" s="673"/>
      <c r="V43" s="674">
        <f t="shared" si="9"/>
        <v>0</v>
      </c>
      <c r="W43" s="672">
        <f>'[2]Banpho seat-other'!S43</f>
        <v>0</v>
      </c>
      <c r="X43" s="673"/>
      <c r="Y43" s="773">
        <f t="shared" si="10"/>
        <v>0</v>
      </c>
      <c r="Z43" s="688">
        <f t="shared" si="11"/>
        <v>0</v>
      </c>
      <c r="AA43" s="701">
        <f t="shared" si="11"/>
        <v>0</v>
      </c>
      <c r="AB43" s="690">
        <f t="shared" si="12"/>
        <v>0</v>
      </c>
      <c r="AC43" s="775">
        <f t="shared" si="29"/>
        <v>0</v>
      </c>
      <c r="AD43" s="776">
        <f t="shared" si="29"/>
        <v>0</v>
      </c>
      <c r="AE43" s="777">
        <f t="shared" si="13"/>
        <v>0</v>
      </c>
      <c r="AF43" s="672">
        <f>'[2]Banpho seat-other'!Y43</f>
        <v>0</v>
      </c>
      <c r="AG43" s="673"/>
      <c r="AH43" s="674">
        <f t="shared" si="14"/>
        <v>0</v>
      </c>
      <c r="AI43" s="672">
        <f>'[2]Banpho seat-other'!AB43</f>
        <v>0</v>
      </c>
      <c r="AJ43" s="673"/>
      <c r="AK43" s="674">
        <f t="shared" si="15"/>
        <v>0</v>
      </c>
      <c r="AL43" s="672">
        <f>'[2]Banpho seat-other'!AE43</f>
        <v>0</v>
      </c>
      <c r="AM43" s="673"/>
      <c r="AN43" s="674">
        <f t="shared" si="16"/>
        <v>0</v>
      </c>
      <c r="AO43" s="688">
        <f t="shared" si="17"/>
        <v>0</v>
      </c>
      <c r="AP43" s="689">
        <f t="shared" si="17"/>
        <v>0</v>
      </c>
      <c r="AQ43" s="690">
        <f t="shared" si="18"/>
        <v>0</v>
      </c>
      <c r="AR43" s="672">
        <f>'[2]Banpho seat-other'!AH43</f>
        <v>0</v>
      </c>
      <c r="AS43" s="673"/>
      <c r="AT43" s="674">
        <f t="shared" si="19"/>
        <v>0</v>
      </c>
      <c r="AU43" s="672">
        <f>'[2]Banpho seat-other'!AK43</f>
        <v>0</v>
      </c>
      <c r="AV43" s="673"/>
      <c r="AW43" s="674">
        <f t="shared" si="20"/>
        <v>0</v>
      </c>
      <c r="AX43" s="672">
        <f>'[2]Banpho seat-other'!AN43</f>
        <v>0</v>
      </c>
      <c r="AY43" s="672"/>
      <c r="AZ43" s="773">
        <f t="shared" si="21"/>
        <v>0</v>
      </c>
      <c r="BA43" s="688">
        <f t="shared" si="22"/>
        <v>0</v>
      </c>
      <c r="BB43" s="701">
        <f t="shared" si="22"/>
        <v>0</v>
      </c>
      <c r="BC43" s="706">
        <f t="shared" si="23"/>
        <v>0</v>
      </c>
      <c r="BD43" s="711">
        <f t="shared" si="1"/>
        <v>0</v>
      </c>
      <c r="BE43" s="715">
        <f t="shared" si="2"/>
        <v>0</v>
      </c>
      <c r="BF43" s="716">
        <f t="shared" si="24"/>
        <v>0</v>
      </c>
      <c r="BG43" s="717">
        <f t="shared" si="25"/>
        <v>0</v>
      </c>
      <c r="BH43" s="672">
        <f t="shared" si="26"/>
        <v>0</v>
      </c>
      <c r="BI43" s="677">
        <f t="shared" si="27"/>
        <v>0</v>
      </c>
      <c r="BJ43" s="541"/>
      <c r="BK43" s="446"/>
      <c r="BL43" s="374">
        <f>ROUND(VLOOKUP($B43,Test!$A$140:$I$192,4),1)/1000</f>
        <v>0</v>
      </c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  <c r="CG43" s="380"/>
      <c r="CH43" s="380"/>
      <c r="CI43" s="380"/>
      <c r="CJ43" s="380"/>
      <c r="CK43" s="380"/>
      <c r="CL43" s="380"/>
      <c r="CM43" s="380"/>
      <c r="CN43" s="380"/>
      <c r="CO43" s="380"/>
      <c r="CP43" s="380"/>
      <c r="CQ43" s="380"/>
      <c r="CR43" s="380"/>
      <c r="CS43" s="380"/>
      <c r="CT43" s="380"/>
      <c r="CU43" s="380"/>
      <c r="CV43" s="380"/>
      <c r="CW43" s="380"/>
      <c r="CX43" s="380"/>
      <c r="CY43" s="380"/>
      <c r="CZ43" s="380"/>
      <c r="DA43" s="380"/>
      <c r="DB43" s="380"/>
      <c r="DC43" s="380"/>
      <c r="DD43" s="380"/>
      <c r="DE43" s="380"/>
      <c r="DF43" s="380"/>
      <c r="DG43" s="380"/>
      <c r="DH43" s="380"/>
      <c r="DI43" s="380"/>
      <c r="DJ43" s="380"/>
      <c r="DK43" s="380"/>
      <c r="DL43" s="380"/>
      <c r="DM43" s="380"/>
      <c r="DN43" s="380"/>
      <c r="DO43" s="391"/>
      <c r="DP43" s="391"/>
      <c r="DQ43" s="380"/>
      <c r="DR43" s="380"/>
      <c r="DS43" s="380"/>
      <c r="DT43" s="380"/>
    </row>
    <row r="44" spans="1:124" s="383" customFormat="1" ht="33" customHeight="1">
      <c r="A44" s="388">
        <f t="shared" si="28"/>
        <v>38</v>
      </c>
      <c r="B44" s="399">
        <v>51611</v>
      </c>
      <c r="C44" s="536" t="s">
        <v>33</v>
      </c>
      <c r="D44" s="698" t="s">
        <v>288</v>
      </c>
      <c r="E44" s="672">
        <f>'[2]Banpho seat-other'!D44</f>
        <v>31992.457999999999</v>
      </c>
      <c r="F44" s="673">
        <v>8639.1</v>
      </c>
      <c r="G44" s="674">
        <f t="shared" si="3"/>
        <v>23353.358</v>
      </c>
      <c r="H44" s="672">
        <f>'[2]Banpho seat-other'!G44</f>
        <v>25162.651999999998</v>
      </c>
      <c r="I44" s="673">
        <v>9305.3700000000008</v>
      </c>
      <c r="J44" s="674">
        <f t="shared" si="4"/>
        <v>15857.281999999997</v>
      </c>
      <c r="K44" s="672">
        <f>'[2]Banpho seat-other'!J44</f>
        <v>34172.008000000002</v>
      </c>
      <c r="L44" s="673">
        <v>7303.98</v>
      </c>
      <c r="M44" s="773">
        <f t="shared" si="5"/>
        <v>26868.028000000002</v>
      </c>
      <c r="N44" s="688">
        <f t="shared" si="6"/>
        <v>91327.118000000002</v>
      </c>
      <c r="O44" s="689">
        <f t="shared" si="6"/>
        <v>25248.45</v>
      </c>
      <c r="P44" s="690">
        <f t="shared" si="7"/>
        <v>66078.668000000005</v>
      </c>
      <c r="Q44" s="672">
        <f>'[2]Banpho seat-other'!M44</f>
        <v>24448.451999999997</v>
      </c>
      <c r="R44" s="673">
        <v>1348.5</v>
      </c>
      <c r="S44" s="674">
        <f t="shared" si="8"/>
        <v>23099.951999999997</v>
      </c>
      <c r="T44" s="672">
        <f>'[2]Banpho seat-other'!P44</f>
        <v>28424.808000000001</v>
      </c>
      <c r="U44" s="673"/>
      <c r="V44" s="674">
        <f t="shared" si="9"/>
        <v>28424.808000000001</v>
      </c>
      <c r="W44" s="672">
        <f>'[2]Banpho seat-other'!S44</f>
        <v>24122.002</v>
      </c>
      <c r="X44" s="673"/>
      <c r="Y44" s="773">
        <f t="shared" si="10"/>
        <v>24122.002</v>
      </c>
      <c r="Z44" s="688">
        <f t="shared" si="11"/>
        <v>76995.261999999988</v>
      </c>
      <c r="AA44" s="701">
        <f t="shared" si="11"/>
        <v>1348.5</v>
      </c>
      <c r="AB44" s="690">
        <f t="shared" si="12"/>
        <v>75646.761999999988</v>
      </c>
      <c r="AC44" s="775">
        <f t="shared" si="29"/>
        <v>168322.38</v>
      </c>
      <c r="AD44" s="776">
        <f t="shared" si="29"/>
        <v>26596.95</v>
      </c>
      <c r="AE44" s="777">
        <f t="shared" si="13"/>
        <v>141725.43</v>
      </c>
      <c r="AF44" s="672">
        <f>'[2]Banpho seat-other'!Y44</f>
        <v>30418.558000000001</v>
      </c>
      <c r="AG44" s="673"/>
      <c r="AH44" s="674">
        <f t="shared" si="14"/>
        <v>30418.558000000001</v>
      </c>
      <c r="AI44" s="672">
        <f>'[2]Banpho seat-other'!AB44</f>
        <v>29889.451999999997</v>
      </c>
      <c r="AJ44" s="673"/>
      <c r="AK44" s="674">
        <f t="shared" si="15"/>
        <v>29889.451999999997</v>
      </c>
      <c r="AL44" s="672">
        <f>'[2]Banpho seat-other'!AE44</f>
        <v>27566.858</v>
      </c>
      <c r="AM44" s="673"/>
      <c r="AN44" s="674">
        <f t="shared" si="16"/>
        <v>27566.858</v>
      </c>
      <c r="AO44" s="688">
        <f t="shared" si="17"/>
        <v>87874.867999999988</v>
      </c>
      <c r="AP44" s="689">
        <f t="shared" si="17"/>
        <v>0</v>
      </c>
      <c r="AQ44" s="690">
        <f t="shared" si="18"/>
        <v>87874.867999999988</v>
      </c>
      <c r="AR44" s="672">
        <f>'[2]Banpho seat-other'!AH44</f>
        <v>24078.651999999998</v>
      </c>
      <c r="AS44" s="673"/>
      <c r="AT44" s="674">
        <f t="shared" si="19"/>
        <v>24078.651999999998</v>
      </c>
      <c r="AU44" s="672">
        <f>'[2]Banpho seat-other'!AK44</f>
        <v>26892.858</v>
      </c>
      <c r="AV44" s="673"/>
      <c r="AW44" s="674">
        <f t="shared" si="20"/>
        <v>26892.858</v>
      </c>
      <c r="AX44" s="672">
        <f>'[2]Banpho seat-other'!AN44</f>
        <v>22435.951999999997</v>
      </c>
      <c r="AY44" s="672"/>
      <c r="AZ44" s="773">
        <f t="shared" si="21"/>
        <v>22435.951999999997</v>
      </c>
      <c r="BA44" s="688">
        <f t="shared" si="22"/>
        <v>73407.462</v>
      </c>
      <c r="BB44" s="701">
        <f t="shared" si="22"/>
        <v>0</v>
      </c>
      <c r="BC44" s="706">
        <f t="shared" si="23"/>
        <v>73407.462</v>
      </c>
      <c r="BD44" s="711">
        <f t="shared" si="1"/>
        <v>161282.32999999999</v>
      </c>
      <c r="BE44" s="715">
        <f t="shared" si="2"/>
        <v>0</v>
      </c>
      <c r="BF44" s="716">
        <f t="shared" si="24"/>
        <v>161282.32999999999</v>
      </c>
      <c r="BG44" s="717">
        <f t="shared" si="25"/>
        <v>329604.70999999996</v>
      </c>
      <c r="BH44" s="672">
        <f t="shared" si="26"/>
        <v>26596.95</v>
      </c>
      <c r="BI44" s="677">
        <f t="shared" si="27"/>
        <v>303007.75999999995</v>
      </c>
      <c r="BJ44" s="541"/>
      <c r="BK44" s="446"/>
      <c r="BL44" s="374">
        <f>ROUND(VLOOKUP($B44,Test!$A$140:$I$192,4),1)/1000</f>
        <v>15.621600000000001</v>
      </c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  <c r="CG44" s="380"/>
      <c r="CH44" s="380"/>
      <c r="CI44" s="380"/>
      <c r="CJ44" s="380"/>
      <c r="CK44" s="380"/>
      <c r="CL44" s="380"/>
      <c r="CM44" s="380"/>
      <c r="CN44" s="380"/>
      <c r="CO44" s="380"/>
      <c r="CP44" s="380"/>
      <c r="CQ44" s="380"/>
      <c r="CR44" s="380"/>
      <c r="CS44" s="380"/>
      <c r="CT44" s="380"/>
      <c r="CU44" s="380"/>
      <c r="CV44" s="380"/>
      <c r="CW44" s="380"/>
      <c r="CX44" s="380"/>
      <c r="CY44" s="380"/>
      <c r="CZ44" s="380"/>
      <c r="DA44" s="380"/>
      <c r="DB44" s="380"/>
      <c r="DC44" s="380"/>
      <c r="DD44" s="380"/>
      <c r="DE44" s="380"/>
      <c r="DF44" s="380"/>
      <c r="DG44" s="380"/>
      <c r="DH44" s="380"/>
      <c r="DI44" s="380"/>
      <c r="DJ44" s="380"/>
      <c r="DK44" s="380"/>
      <c r="DL44" s="380"/>
      <c r="DM44" s="380"/>
      <c r="DN44" s="380"/>
      <c r="DO44" s="391"/>
      <c r="DP44" s="391"/>
      <c r="DQ44" s="380"/>
      <c r="DR44" s="380"/>
      <c r="DS44" s="380"/>
      <c r="DT44" s="380"/>
    </row>
    <row r="45" spans="1:124" s="383" customFormat="1" ht="33" customHeight="1">
      <c r="A45" s="388">
        <f t="shared" si="28"/>
        <v>39</v>
      </c>
      <c r="B45" s="399">
        <v>51612</v>
      </c>
      <c r="C45" s="536" t="s">
        <v>34</v>
      </c>
      <c r="D45" s="698" t="s">
        <v>289</v>
      </c>
      <c r="E45" s="672">
        <f>'[2]Banpho seat-other'!D45</f>
        <v>0</v>
      </c>
      <c r="F45" s="673"/>
      <c r="G45" s="674">
        <f t="shared" si="3"/>
        <v>0</v>
      </c>
      <c r="H45" s="672">
        <f>'[2]Banpho seat-other'!G45</f>
        <v>0</v>
      </c>
      <c r="I45" s="673"/>
      <c r="J45" s="674">
        <f t="shared" si="4"/>
        <v>0</v>
      </c>
      <c r="K45" s="672">
        <f>'[2]Banpho seat-other'!J45</f>
        <v>0</v>
      </c>
      <c r="L45" s="673"/>
      <c r="M45" s="773">
        <f t="shared" si="5"/>
        <v>0</v>
      </c>
      <c r="N45" s="688">
        <f t="shared" si="6"/>
        <v>0</v>
      </c>
      <c r="O45" s="689">
        <f t="shared" si="6"/>
        <v>0</v>
      </c>
      <c r="P45" s="690">
        <f t="shared" si="7"/>
        <v>0</v>
      </c>
      <c r="Q45" s="672">
        <f>'[2]Banpho seat-other'!M45</f>
        <v>0</v>
      </c>
      <c r="R45" s="673"/>
      <c r="S45" s="674">
        <f t="shared" si="8"/>
        <v>0</v>
      </c>
      <c r="T45" s="672">
        <f>'[2]Banpho seat-other'!P45</f>
        <v>0</v>
      </c>
      <c r="U45" s="673"/>
      <c r="V45" s="674">
        <f t="shared" si="9"/>
        <v>0</v>
      </c>
      <c r="W45" s="672">
        <f>'[2]Banpho seat-other'!S45</f>
        <v>0</v>
      </c>
      <c r="X45" s="673"/>
      <c r="Y45" s="773">
        <f t="shared" si="10"/>
        <v>0</v>
      </c>
      <c r="Z45" s="688">
        <f t="shared" si="11"/>
        <v>0</v>
      </c>
      <c r="AA45" s="701">
        <f t="shared" si="11"/>
        <v>0</v>
      </c>
      <c r="AB45" s="690">
        <f t="shared" si="12"/>
        <v>0</v>
      </c>
      <c r="AC45" s="775">
        <f t="shared" si="29"/>
        <v>0</v>
      </c>
      <c r="AD45" s="776">
        <f t="shared" si="29"/>
        <v>0</v>
      </c>
      <c r="AE45" s="777">
        <f t="shared" si="13"/>
        <v>0</v>
      </c>
      <c r="AF45" s="672">
        <f>'[2]Banpho seat-other'!Y45</f>
        <v>0</v>
      </c>
      <c r="AG45" s="673"/>
      <c r="AH45" s="674">
        <f t="shared" si="14"/>
        <v>0</v>
      </c>
      <c r="AI45" s="672">
        <f>'[2]Banpho seat-other'!AB45</f>
        <v>0</v>
      </c>
      <c r="AJ45" s="673"/>
      <c r="AK45" s="674">
        <f t="shared" si="15"/>
        <v>0</v>
      </c>
      <c r="AL45" s="672">
        <f>'[2]Banpho seat-other'!AE45</f>
        <v>0</v>
      </c>
      <c r="AM45" s="673"/>
      <c r="AN45" s="674">
        <f t="shared" si="16"/>
        <v>0</v>
      </c>
      <c r="AO45" s="688">
        <f t="shared" si="17"/>
        <v>0</v>
      </c>
      <c r="AP45" s="689">
        <f t="shared" si="17"/>
        <v>0</v>
      </c>
      <c r="AQ45" s="690">
        <f t="shared" si="18"/>
        <v>0</v>
      </c>
      <c r="AR45" s="672">
        <f>'[2]Banpho seat-other'!AH45</f>
        <v>0</v>
      </c>
      <c r="AS45" s="673"/>
      <c r="AT45" s="674">
        <f t="shared" si="19"/>
        <v>0</v>
      </c>
      <c r="AU45" s="672">
        <f>'[2]Banpho seat-other'!AK45</f>
        <v>0</v>
      </c>
      <c r="AV45" s="673"/>
      <c r="AW45" s="674">
        <f t="shared" si="20"/>
        <v>0</v>
      </c>
      <c r="AX45" s="672">
        <f>'[2]Banpho seat-other'!AN45</f>
        <v>0</v>
      </c>
      <c r="AY45" s="672"/>
      <c r="AZ45" s="773">
        <f t="shared" si="21"/>
        <v>0</v>
      </c>
      <c r="BA45" s="688">
        <f t="shared" si="22"/>
        <v>0</v>
      </c>
      <c r="BB45" s="701">
        <f t="shared" si="22"/>
        <v>0</v>
      </c>
      <c r="BC45" s="706">
        <f t="shared" si="23"/>
        <v>0</v>
      </c>
      <c r="BD45" s="711">
        <f t="shared" si="1"/>
        <v>0</v>
      </c>
      <c r="BE45" s="715">
        <f t="shared" si="2"/>
        <v>0</v>
      </c>
      <c r="BF45" s="716">
        <f t="shared" si="24"/>
        <v>0</v>
      </c>
      <c r="BG45" s="717">
        <f t="shared" si="25"/>
        <v>0</v>
      </c>
      <c r="BH45" s="672">
        <f t="shared" si="26"/>
        <v>0</v>
      </c>
      <c r="BI45" s="677">
        <f t="shared" si="27"/>
        <v>0</v>
      </c>
      <c r="BJ45" s="541"/>
      <c r="BK45" s="446"/>
      <c r="BL45" s="374">
        <f>ROUND(VLOOKUP($B45,Test!$A$140:$I$192,4),1)/1000</f>
        <v>0</v>
      </c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  <c r="CG45" s="380"/>
      <c r="CH45" s="380"/>
      <c r="CI45" s="380"/>
      <c r="CJ45" s="380"/>
      <c r="CK45" s="380"/>
      <c r="CL45" s="380"/>
      <c r="CM45" s="380"/>
      <c r="CN45" s="380"/>
      <c r="CO45" s="380"/>
      <c r="CP45" s="380"/>
      <c r="CQ45" s="380"/>
      <c r="CR45" s="380"/>
      <c r="CS45" s="380"/>
      <c r="CT45" s="380"/>
      <c r="CU45" s="380"/>
      <c r="CV45" s="380"/>
      <c r="CW45" s="380"/>
      <c r="CX45" s="380"/>
      <c r="CY45" s="380"/>
      <c r="CZ45" s="380"/>
      <c r="DA45" s="380"/>
      <c r="DB45" s="380"/>
      <c r="DC45" s="380"/>
      <c r="DD45" s="380"/>
      <c r="DE45" s="380"/>
      <c r="DF45" s="380"/>
      <c r="DG45" s="380"/>
      <c r="DH45" s="380"/>
      <c r="DI45" s="380"/>
      <c r="DJ45" s="380"/>
      <c r="DK45" s="380"/>
      <c r="DL45" s="380"/>
      <c r="DM45" s="380"/>
      <c r="DN45" s="380"/>
      <c r="DO45" s="391"/>
      <c r="DP45" s="391"/>
      <c r="DQ45" s="380"/>
      <c r="DR45" s="380"/>
      <c r="DS45" s="380"/>
      <c r="DT45" s="380"/>
    </row>
    <row r="46" spans="1:124" s="383" customFormat="1" ht="33" customHeight="1">
      <c r="A46" s="388">
        <f t="shared" si="28"/>
        <v>40</v>
      </c>
      <c r="B46" s="399">
        <v>51613</v>
      </c>
      <c r="C46" s="536" t="s">
        <v>61</v>
      </c>
      <c r="D46" s="698" t="s">
        <v>290</v>
      </c>
      <c r="E46" s="672">
        <f>'[2]Banpho seat-other'!D46</f>
        <v>0</v>
      </c>
      <c r="F46" s="673"/>
      <c r="G46" s="674">
        <f t="shared" si="3"/>
        <v>0</v>
      </c>
      <c r="H46" s="672">
        <f>'[2]Banpho seat-other'!G46</f>
        <v>0</v>
      </c>
      <c r="I46" s="673"/>
      <c r="J46" s="674">
        <f t="shared" si="4"/>
        <v>0</v>
      </c>
      <c r="K46" s="672">
        <f>'[2]Banpho seat-other'!J46</f>
        <v>0</v>
      </c>
      <c r="L46" s="673"/>
      <c r="M46" s="773">
        <f t="shared" si="5"/>
        <v>0</v>
      </c>
      <c r="N46" s="688">
        <f t="shared" si="6"/>
        <v>0</v>
      </c>
      <c r="O46" s="689">
        <f t="shared" si="6"/>
        <v>0</v>
      </c>
      <c r="P46" s="690">
        <f t="shared" si="7"/>
        <v>0</v>
      </c>
      <c r="Q46" s="672">
        <f>'[2]Banpho seat-other'!M46</f>
        <v>0</v>
      </c>
      <c r="R46" s="673"/>
      <c r="S46" s="674">
        <f t="shared" si="8"/>
        <v>0</v>
      </c>
      <c r="T46" s="672">
        <f>'[2]Banpho seat-other'!P46</f>
        <v>0</v>
      </c>
      <c r="U46" s="673"/>
      <c r="V46" s="674">
        <f t="shared" si="9"/>
        <v>0</v>
      </c>
      <c r="W46" s="672">
        <f>'[2]Banpho seat-other'!S46</f>
        <v>0</v>
      </c>
      <c r="X46" s="673"/>
      <c r="Y46" s="773">
        <f t="shared" si="10"/>
        <v>0</v>
      </c>
      <c r="Z46" s="688">
        <f t="shared" si="11"/>
        <v>0</v>
      </c>
      <c r="AA46" s="701">
        <f t="shared" si="11"/>
        <v>0</v>
      </c>
      <c r="AB46" s="690">
        <f t="shared" si="12"/>
        <v>0</v>
      </c>
      <c r="AC46" s="775">
        <f t="shared" si="29"/>
        <v>0</v>
      </c>
      <c r="AD46" s="776">
        <f t="shared" si="29"/>
        <v>0</v>
      </c>
      <c r="AE46" s="777">
        <f t="shared" si="13"/>
        <v>0</v>
      </c>
      <c r="AF46" s="672">
        <f>'[2]Banpho seat-other'!Y46</f>
        <v>0</v>
      </c>
      <c r="AG46" s="673"/>
      <c r="AH46" s="674">
        <f t="shared" si="14"/>
        <v>0</v>
      </c>
      <c r="AI46" s="672">
        <f>'[2]Banpho seat-other'!AB46</f>
        <v>0</v>
      </c>
      <c r="AJ46" s="673"/>
      <c r="AK46" s="674">
        <f t="shared" si="15"/>
        <v>0</v>
      </c>
      <c r="AL46" s="672">
        <f>'[2]Banpho seat-other'!AE46</f>
        <v>0</v>
      </c>
      <c r="AM46" s="673"/>
      <c r="AN46" s="674">
        <f t="shared" si="16"/>
        <v>0</v>
      </c>
      <c r="AO46" s="688">
        <f t="shared" si="17"/>
        <v>0</v>
      </c>
      <c r="AP46" s="689">
        <f t="shared" si="17"/>
        <v>0</v>
      </c>
      <c r="AQ46" s="690">
        <f t="shared" si="18"/>
        <v>0</v>
      </c>
      <c r="AR46" s="672">
        <f>'[2]Banpho seat-other'!AH46</f>
        <v>0</v>
      </c>
      <c r="AS46" s="673"/>
      <c r="AT46" s="674">
        <f t="shared" si="19"/>
        <v>0</v>
      </c>
      <c r="AU46" s="672">
        <f>'[2]Banpho seat-other'!AK46</f>
        <v>0</v>
      </c>
      <c r="AV46" s="673"/>
      <c r="AW46" s="674">
        <f t="shared" si="20"/>
        <v>0</v>
      </c>
      <c r="AX46" s="672">
        <f>'[2]Banpho seat-other'!AN46</f>
        <v>0</v>
      </c>
      <c r="AY46" s="672"/>
      <c r="AZ46" s="773">
        <f t="shared" si="21"/>
        <v>0</v>
      </c>
      <c r="BA46" s="688">
        <f t="shared" si="22"/>
        <v>0</v>
      </c>
      <c r="BB46" s="701">
        <f t="shared" si="22"/>
        <v>0</v>
      </c>
      <c r="BC46" s="706">
        <f t="shared" si="23"/>
        <v>0</v>
      </c>
      <c r="BD46" s="711">
        <f t="shared" si="1"/>
        <v>0</v>
      </c>
      <c r="BE46" s="715">
        <f t="shared" si="2"/>
        <v>0</v>
      </c>
      <c r="BF46" s="716">
        <f t="shared" si="24"/>
        <v>0</v>
      </c>
      <c r="BG46" s="717">
        <f t="shared" si="25"/>
        <v>0</v>
      </c>
      <c r="BH46" s="672">
        <f t="shared" si="26"/>
        <v>0</v>
      </c>
      <c r="BI46" s="677">
        <f t="shared" si="27"/>
        <v>0</v>
      </c>
      <c r="BJ46" s="541"/>
      <c r="BK46" s="446"/>
      <c r="BL46" s="374">
        <f>ROUND(VLOOKUP($B46,Test!$A$140:$I$192,4),1)/1000</f>
        <v>0</v>
      </c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  <c r="CG46" s="380"/>
      <c r="CH46" s="380"/>
      <c r="CI46" s="380"/>
      <c r="CJ46" s="380"/>
      <c r="CK46" s="380"/>
      <c r="CL46" s="380"/>
      <c r="CM46" s="380"/>
      <c r="CN46" s="380"/>
      <c r="CO46" s="380"/>
      <c r="CP46" s="380"/>
      <c r="CQ46" s="380"/>
      <c r="CR46" s="380"/>
      <c r="CS46" s="380"/>
      <c r="CT46" s="380"/>
      <c r="CU46" s="380"/>
      <c r="CV46" s="380"/>
      <c r="CW46" s="380"/>
      <c r="CX46" s="380"/>
      <c r="CY46" s="380"/>
      <c r="CZ46" s="380"/>
      <c r="DA46" s="380"/>
      <c r="DB46" s="380"/>
      <c r="DC46" s="380"/>
      <c r="DD46" s="380"/>
      <c r="DE46" s="380"/>
      <c r="DF46" s="380"/>
      <c r="DG46" s="380"/>
      <c r="DH46" s="380"/>
      <c r="DI46" s="380"/>
      <c r="DJ46" s="380"/>
      <c r="DK46" s="380"/>
      <c r="DL46" s="380"/>
      <c r="DM46" s="380"/>
      <c r="DN46" s="380"/>
      <c r="DO46" s="391"/>
      <c r="DP46" s="391"/>
      <c r="DQ46" s="380"/>
      <c r="DR46" s="380"/>
      <c r="DS46" s="380"/>
      <c r="DT46" s="380"/>
    </row>
    <row r="47" spans="1:124" s="383" customFormat="1" ht="33" customHeight="1">
      <c r="A47" s="388">
        <f t="shared" si="28"/>
        <v>41</v>
      </c>
      <c r="B47" s="399">
        <v>51614</v>
      </c>
      <c r="C47" s="536" t="s">
        <v>42</v>
      </c>
      <c r="D47" s="698" t="s">
        <v>291</v>
      </c>
      <c r="E47" s="672">
        <f>'[2]Banpho seat-other'!D47</f>
        <v>0</v>
      </c>
      <c r="F47" s="673"/>
      <c r="G47" s="674">
        <f t="shared" si="3"/>
        <v>0</v>
      </c>
      <c r="H47" s="672">
        <f>'[2]Banpho seat-other'!G47</f>
        <v>0</v>
      </c>
      <c r="I47" s="673"/>
      <c r="J47" s="674">
        <f t="shared" si="4"/>
        <v>0</v>
      </c>
      <c r="K47" s="672">
        <f>'[2]Banpho seat-other'!J47</f>
        <v>0</v>
      </c>
      <c r="L47" s="673"/>
      <c r="M47" s="773">
        <f t="shared" si="5"/>
        <v>0</v>
      </c>
      <c r="N47" s="688">
        <f t="shared" si="6"/>
        <v>0</v>
      </c>
      <c r="O47" s="689">
        <f t="shared" si="6"/>
        <v>0</v>
      </c>
      <c r="P47" s="690">
        <f t="shared" si="7"/>
        <v>0</v>
      </c>
      <c r="Q47" s="672">
        <f>'[2]Banpho seat-other'!M47</f>
        <v>0</v>
      </c>
      <c r="R47" s="673"/>
      <c r="S47" s="674">
        <f t="shared" si="8"/>
        <v>0</v>
      </c>
      <c r="T47" s="672">
        <f>'[2]Banpho seat-other'!P47</f>
        <v>0</v>
      </c>
      <c r="U47" s="673"/>
      <c r="V47" s="674">
        <f t="shared" si="9"/>
        <v>0</v>
      </c>
      <c r="W47" s="672">
        <f>'[2]Banpho seat-other'!S47</f>
        <v>0</v>
      </c>
      <c r="X47" s="673"/>
      <c r="Y47" s="773">
        <f t="shared" si="10"/>
        <v>0</v>
      </c>
      <c r="Z47" s="688">
        <f t="shared" si="11"/>
        <v>0</v>
      </c>
      <c r="AA47" s="701">
        <f t="shared" si="11"/>
        <v>0</v>
      </c>
      <c r="AB47" s="690">
        <f t="shared" si="12"/>
        <v>0</v>
      </c>
      <c r="AC47" s="775">
        <f t="shared" si="29"/>
        <v>0</v>
      </c>
      <c r="AD47" s="776">
        <f t="shared" si="29"/>
        <v>0</v>
      </c>
      <c r="AE47" s="777">
        <f t="shared" si="13"/>
        <v>0</v>
      </c>
      <c r="AF47" s="672">
        <f>'[2]Banpho seat-other'!Y47</f>
        <v>0</v>
      </c>
      <c r="AG47" s="673"/>
      <c r="AH47" s="674">
        <f t="shared" si="14"/>
        <v>0</v>
      </c>
      <c r="AI47" s="672">
        <f>'[2]Banpho seat-other'!AB47</f>
        <v>0</v>
      </c>
      <c r="AJ47" s="673"/>
      <c r="AK47" s="674">
        <f t="shared" si="15"/>
        <v>0</v>
      </c>
      <c r="AL47" s="672">
        <f>'[2]Banpho seat-other'!AE47</f>
        <v>0</v>
      </c>
      <c r="AM47" s="673"/>
      <c r="AN47" s="674">
        <f t="shared" si="16"/>
        <v>0</v>
      </c>
      <c r="AO47" s="688">
        <f t="shared" si="17"/>
        <v>0</v>
      </c>
      <c r="AP47" s="689">
        <f t="shared" si="17"/>
        <v>0</v>
      </c>
      <c r="AQ47" s="690">
        <f t="shared" si="18"/>
        <v>0</v>
      </c>
      <c r="AR47" s="672">
        <f>'[2]Banpho seat-other'!AH47</f>
        <v>0</v>
      </c>
      <c r="AS47" s="673"/>
      <c r="AT47" s="674">
        <f t="shared" si="19"/>
        <v>0</v>
      </c>
      <c r="AU47" s="672">
        <f>'[2]Banpho seat-other'!AK47</f>
        <v>0</v>
      </c>
      <c r="AV47" s="673"/>
      <c r="AW47" s="674">
        <f t="shared" si="20"/>
        <v>0</v>
      </c>
      <c r="AX47" s="672">
        <f>'[2]Banpho seat-other'!AN47</f>
        <v>0</v>
      </c>
      <c r="AY47" s="672"/>
      <c r="AZ47" s="773">
        <f t="shared" si="21"/>
        <v>0</v>
      </c>
      <c r="BA47" s="688">
        <f t="shared" si="22"/>
        <v>0</v>
      </c>
      <c r="BB47" s="701">
        <f t="shared" si="22"/>
        <v>0</v>
      </c>
      <c r="BC47" s="706">
        <f t="shared" si="23"/>
        <v>0</v>
      </c>
      <c r="BD47" s="711">
        <f t="shared" si="1"/>
        <v>0</v>
      </c>
      <c r="BE47" s="715">
        <f t="shared" si="2"/>
        <v>0</v>
      </c>
      <c r="BF47" s="716">
        <f t="shared" si="24"/>
        <v>0</v>
      </c>
      <c r="BG47" s="717">
        <f t="shared" si="25"/>
        <v>0</v>
      </c>
      <c r="BH47" s="672">
        <f t="shared" si="26"/>
        <v>0</v>
      </c>
      <c r="BI47" s="677">
        <f t="shared" si="27"/>
        <v>0</v>
      </c>
      <c r="BJ47" s="541"/>
      <c r="BK47" s="446"/>
      <c r="BL47" s="374">
        <f>ROUND(VLOOKUP($B47,Test!$A$140:$I$192,4),1)/1000</f>
        <v>0</v>
      </c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  <c r="CG47" s="380"/>
      <c r="CH47" s="380"/>
      <c r="CI47" s="380"/>
      <c r="CJ47" s="380"/>
      <c r="CK47" s="380"/>
      <c r="CL47" s="380"/>
      <c r="CM47" s="380"/>
      <c r="CN47" s="380"/>
      <c r="CO47" s="380"/>
      <c r="CP47" s="380"/>
      <c r="CQ47" s="380"/>
      <c r="CR47" s="380"/>
      <c r="CS47" s="380"/>
      <c r="CT47" s="380"/>
      <c r="CU47" s="380"/>
      <c r="CV47" s="380"/>
      <c r="CW47" s="380"/>
      <c r="CX47" s="380"/>
      <c r="CY47" s="380"/>
      <c r="CZ47" s="380"/>
      <c r="DA47" s="380"/>
      <c r="DB47" s="380"/>
      <c r="DC47" s="380"/>
      <c r="DD47" s="380"/>
      <c r="DE47" s="380"/>
      <c r="DF47" s="380"/>
      <c r="DG47" s="380"/>
      <c r="DH47" s="380"/>
      <c r="DI47" s="380"/>
      <c r="DJ47" s="380"/>
      <c r="DK47" s="380"/>
      <c r="DL47" s="380"/>
      <c r="DM47" s="380"/>
      <c r="DN47" s="380"/>
      <c r="DO47" s="391"/>
      <c r="DP47" s="391"/>
      <c r="DQ47" s="380"/>
      <c r="DR47" s="380"/>
      <c r="DS47" s="380"/>
      <c r="DT47" s="380"/>
    </row>
    <row r="48" spans="1:124" s="383" customFormat="1" ht="33" customHeight="1">
      <c r="A48" s="388">
        <f t="shared" si="28"/>
        <v>42</v>
      </c>
      <c r="B48" s="399">
        <v>51615</v>
      </c>
      <c r="C48" s="536" t="s">
        <v>83</v>
      </c>
      <c r="D48" s="698" t="s">
        <v>292</v>
      </c>
      <c r="E48" s="672">
        <f>'[2]Banpho seat-other'!D48</f>
        <v>364</v>
      </c>
      <c r="F48" s="673"/>
      <c r="G48" s="674">
        <f t="shared" si="3"/>
        <v>364</v>
      </c>
      <c r="H48" s="672">
        <f>'[2]Banpho seat-other'!G48</f>
        <v>6226</v>
      </c>
      <c r="I48" s="673">
        <v>12580</v>
      </c>
      <c r="J48" s="674">
        <f t="shared" si="4"/>
        <v>-6354</v>
      </c>
      <c r="K48" s="672">
        <f>'[2]Banpho seat-other'!J48</f>
        <v>4780</v>
      </c>
      <c r="L48" s="673">
        <v>5950</v>
      </c>
      <c r="M48" s="773">
        <f t="shared" si="5"/>
        <v>-1170</v>
      </c>
      <c r="N48" s="688">
        <f t="shared" si="6"/>
        <v>11370</v>
      </c>
      <c r="O48" s="689">
        <f t="shared" si="6"/>
        <v>18530</v>
      </c>
      <c r="P48" s="690">
        <f t="shared" si="7"/>
        <v>-7160</v>
      </c>
      <c r="Q48" s="672">
        <f>'[2]Banpho seat-other'!M48</f>
        <v>0</v>
      </c>
      <c r="R48" s="673">
        <v>4150</v>
      </c>
      <c r="S48" s="674">
        <f t="shared" si="8"/>
        <v>-4150</v>
      </c>
      <c r="T48" s="672">
        <f>'[2]Banpho seat-other'!P48</f>
        <v>0</v>
      </c>
      <c r="U48" s="673"/>
      <c r="V48" s="674">
        <f t="shared" si="9"/>
        <v>0</v>
      </c>
      <c r="W48" s="672">
        <f>'[2]Banpho seat-other'!S48</f>
        <v>1846</v>
      </c>
      <c r="X48" s="673"/>
      <c r="Y48" s="773">
        <f t="shared" si="10"/>
        <v>1846</v>
      </c>
      <c r="Z48" s="688">
        <f t="shared" si="11"/>
        <v>1846</v>
      </c>
      <c r="AA48" s="701">
        <f t="shared" si="11"/>
        <v>4150</v>
      </c>
      <c r="AB48" s="690">
        <f t="shared" si="12"/>
        <v>-2304</v>
      </c>
      <c r="AC48" s="775">
        <f>E48+H48+K48+Q48+T48+W48</f>
        <v>13216</v>
      </c>
      <c r="AD48" s="776">
        <f t="shared" si="29"/>
        <v>22680</v>
      </c>
      <c r="AE48" s="777">
        <f t="shared" si="13"/>
        <v>-9464</v>
      </c>
      <c r="AF48" s="672">
        <f>'[2]Banpho seat-other'!Y48</f>
        <v>350</v>
      </c>
      <c r="AG48" s="673"/>
      <c r="AH48" s="674">
        <f t="shared" si="14"/>
        <v>350</v>
      </c>
      <c r="AI48" s="672">
        <f>'[2]Banpho seat-other'!AB48</f>
        <v>1160</v>
      </c>
      <c r="AJ48" s="673"/>
      <c r="AK48" s="674">
        <f t="shared" si="15"/>
        <v>1160</v>
      </c>
      <c r="AL48" s="672">
        <f>'[2]Banpho seat-other'!AE48</f>
        <v>1492</v>
      </c>
      <c r="AM48" s="673"/>
      <c r="AN48" s="674">
        <f t="shared" si="16"/>
        <v>1492</v>
      </c>
      <c r="AO48" s="688">
        <f t="shared" si="17"/>
        <v>3002</v>
      </c>
      <c r="AP48" s="689">
        <f t="shared" si="17"/>
        <v>0</v>
      </c>
      <c r="AQ48" s="690">
        <f t="shared" si="18"/>
        <v>3002</v>
      </c>
      <c r="AR48" s="672">
        <f>'[2]Banpho seat-other'!AH48</f>
        <v>3928</v>
      </c>
      <c r="AS48" s="673"/>
      <c r="AT48" s="674">
        <f t="shared" si="19"/>
        <v>3928</v>
      </c>
      <c r="AU48" s="672">
        <f>'[2]Banpho seat-other'!AK48</f>
        <v>730</v>
      </c>
      <c r="AV48" s="673"/>
      <c r="AW48" s="674">
        <f t="shared" si="20"/>
        <v>730</v>
      </c>
      <c r="AX48" s="672">
        <f>'[2]Banpho seat-other'!AN48</f>
        <v>20700</v>
      </c>
      <c r="AY48" s="672"/>
      <c r="AZ48" s="773">
        <f t="shared" si="21"/>
        <v>20700</v>
      </c>
      <c r="BA48" s="688">
        <f t="shared" si="22"/>
        <v>25358</v>
      </c>
      <c r="BB48" s="701">
        <f t="shared" si="22"/>
        <v>0</v>
      </c>
      <c r="BC48" s="706">
        <f t="shared" si="23"/>
        <v>25358</v>
      </c>
      <c r="BD48" s="711">
        <f t="shared" si="1"/>
        <v>28360</v>
      </c>
      <c r="BE48" s="715">
        <f t="shared" si="2"/>
        <v>0</v>
      </c>
      <c r="BF48" s="716">
        <f t="shared" si="24"/>
        <v>28360</v>
      </c>
      <c r="BG48" s="717">
        <f t="shared" si="25"/>
        <v>41576</v>
      </c>
      <c r="BH48" s="672">
        <f t="shared" si="26"/>
        <v>22680</v>
      </c>
      <c r="BI48" s="677">
        <f t="shared" si="27"/>
        <v>18896</v>
      </c>
      <c r="BJ48" s="541"/>
      <c r="BK48" s="446"/>
      <c r="BL48" s="374">
        <f>ROUND(VLOOKUP($B48,Test!$A$140:$I$192,4),1)/1000</f>
        <v>1.8609</v>
      </c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  <c r="CG48" s="380"/>
      <c r="CH48" s="380"/>
      <c r="CI48" s="380"/>
      <c r="CJ48" s="380"/>
      <c r="CK48" s="380"/>
      <c r="CL48" s="380"/>
      <c r="CM48" s="380"/>
      <c r="CN48" s="380"/>
      <c r="CO48" s="380"/>
      <c r="CP48" s="380"/>
      <c r="CQ48" s="380"/>
      <c r="CR48" s="380"/>
      <c r="CS48" s="380"/>
      <c r="CT48" s="380"/>
      <c r="CU48" s="380"/>
      <c r="CV48" s="380"/>
      <c r="CW48" s="380"/>
      <c r="CX48" s="380"/>
      <c r="CY48" s="380"/>
      <c r="CZ48" s="380"/>
      <c r="DA48" s="380"/>
      <c r="DB48" s="380"/>
      <c r="DC48" s="380"/>
      <c r="DD48" s="380"/>
      <c r="DE48" s="380"/>
      <c r="DF48" s="380"/>
      <c r="DG48" s="380"/>
      <c r="DH48" s="380"/>
      <c r="DI48" s="380"/>
      <c r="DJ48" s="380"/>
      <c r="DK48" s="380"/>
      <c r="DL48" s="380"/>
      <c r="DM48" s="380"/>
      <c r="DN48" s="380"/>
      <c r="DO48" s="391"/>
      <c r="DP48" s="391"/>
      <c r="DQ48" s="380"/>
      <c r="DR48" s="380"/>
      <c r="DS48" s="380"/>
      <c r="DT48" s="380"/>
    </row>
    <row r="49" spans="1:124" s="383" customFormat="1" ht="33" customHeight="1">
      <c r="A49" s="388">
        <f t="shared" si="28"/>
        <v>43</v>
      </c>
      <c r="B49" s="399">
        <v>51616</v>
      </c>
      <c r="C49" s="536" t="s">
        <v>35</v>
      </c>
      <c r="D49" s="698" t="s">
        <v>293</v>
      </c>
      <c r="E49" s="672">
        <f>'[2]Banpho seat-other'!D49</f>
        <v>0</v>
      </c>
      <c r="F49" s="673"/>
      <c r="G49" s="674">
        <f t="shared" si="3"/>
        <v>0</v>
      </c>
      <c r="H49" s="672">
        <f>'[2]Banpho seat-other'!G49</f>
        <v>0</v>
      </c>
      <c r="I49" s="673"/>
      <c r="J49" s="674">
        <f t="shared" si="4"/>
        <v>0</v>
      </c>
      <c r="K49" s="672">
        <f>'[2]Banpho seat-other'!J49</f>
        <v>0</v>
      </c>
      <c r="L49" s="673"/>
      <c r="M49" s="773">
        <f t="shared" si="5"/>
        <v>0</v>
      </c>
      <c r="N49" s="688">
        <f t="shared" si="6"/>
        <v>0</v>
      </c>
      <c r="O49" s="689">
        <f t="shared" si="6"/>
        <v>0</v>
      </c>
      <c r="P49" s="690">
        <f t="shared" si="7"/>
        <v>0</v>
      </c>
      <c r="Q49" s="672">
        <f>'[2]Banpho seat-other'!M49</f>
        <v>0</v>
      </c>
      <c r="R49" s="673"/>
      <c r="S49" s="674">
        <f t="shared" si="8"/>
        <v>0</v>
      </c>
      <c r="T49" s="672">
        <f>'[2]Banpho seat-other'!P49</f>
        <v>0</v>
      </c>
      <c r="U49" s="673"/>
      <c r="V49" s="674">
        <f t="shared" si="9"/>
        <v>0</v>
      </c>
      <c r="W49" s="672">
        <f>'[2]Banpho seat-other'!S49</f>
        <v>0</v>
      </c>
      <c r="X49" s="673"/>
      <c r="Y49" s="773">
        <f t="shared" si="10"/>
        <v>0</v>
      </c>
      <c r="Z49" s="688">
        <f t="shared" si="11"/>
        <v>0</v>
      </c>
      <c r="AA49" s="701">
        <f t="shared" si="11"/>
        <v>0</v>
      </c>
      <c r="AB49" s="690">
        <f t="shared" si="12"/>
        <v>0</v>
      </c>
      <c r="AC49" s="775">
        <f t="shared" si="29"/>
        <v>0</v>
      </c>
      <c r="AD49" s="776">
        <f t="shared" si="29"/>
        <v>0</v>
      </c>
      <c r="AE49" s="777">
        <f t="shared" si="13"/>
        <v>0</v>
      </c>
      <c r="AF49" s="672">
        <f>'[2]Banpho seat-other'!Y49</f>
        <v>0</v>
      </c>
      <c r="AG49" s="673"/>
      <c r="AH49" s="674">
        <f t="shared" si="14"/>
        <v>0</v>
      </c>
      <c r="AI49" s="672">
        <f>'[2]Banpho seat-other'!AB49</f>
        <v>0</v>
      </c>
      <c r="AJ49" s="673"/>
      <c r="AK49" s="674">
        <f t="shared" si="15"/>
        <v>0</v>
      </c>
      <c r="AL49" s="672">
        <f>'[2]Banpho seat-other'!AE49</f>
        <v>0</v>
      </c>
      <c r="AM49" s="673"/>
      <c r="AN49" s="674">
        <f t="shared" si="16"/>
        <v>0</v>
      </c>
      <c r="AO49" s="688">
        <f t="shared" si="17"/>
        <v>0</v>
      </c>
      <c r="AP49" s="689">
        <f t="shared" si="17"/>
        <v>0</v>
      </c>
      <c r="AQ49" s="690">
        <f t="shared" si="18"/>
        <v>0</v>
      </c>
      <c r="AR49" s="672">
        <f>'[2]Banpho seat-other'!AH49</f>
        <v>0</v>
      </c>
      <c r="AS49" s="673"/>
      <c r="AT49" s="674">
        <f t="shared" si="19"/>
        <v>0</v>
      </c>
      <c r="AU49" s="672">
        <f>'[2]Banpho seat-other'!AK49</f>
        <v>0</v>
      </c>
      <c r="AV49" s="673"/>
      <c r="AW49" s="674">
        <f t="shared" si="20"/>
        <v>0</v>
      </c>
      <c r="AX49" s="672">
        <f>'[2]Banpho seat-other'!AN49</f>
        <v>0</v>
      </c>
      <c r="AY49" s="672"/>
      <c r="AZ49" s="773">
        <f t="shared" si="21"/>
        <v>0</v>
      </c>
      <c r="BA49" s="688">
        <f t="shared" si="22"/>
        <v>0</v>
      </c>
      <c r="BB49" s="701">
        <f t="shared" si="22"/>
        <v>0</v>
      </c>
      <c r="BC49" s="706">
        <f t="shared" si="23"/>
        <v>0</v>
      </c>
      <c r="BD49" s="711">
        <f t="shared" si="1"/>
        <v>0</v>
      </c>
      <c r="BE49" s="715">
        <f t="shared" si="2"/>
        <v>0</v>
      </c>
      <c r="BF49" s="716">
        <f t="shared" si="24"/>
        <v>0</v>
      </c>
      <c r="BG49" s="717">
        <f t="shared" si="25"/>
        <v>0</v>
      </c>
      <c r="BH49" s="672">
        <f t="shared" si="26"/>
        <v>0</v>
      </c>
      <c r="BI49" s="677">
        <f t="shared" si="27"/>
        <v>0</v>
      </c>
      <c r="BJ49" s="541"/>
      <c r="BK49" s="446"/>
      <c r="BL49" s="374">
        <f>ROUND(VLOOKUP($B49,Test!$A$140:$I$192,4),1)/1000</f>
        <v>0</v>
      </c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  <c r="CG49" s="380"/>
      <c r="CH49" s="380"/>
      <c r="CI49" s="380"/>
      <c r="CJ49" s="380"/>
      <c r="CK49" s="380"/>
      <c r="CL49" s="380"/>
      <c r="CM49" s="380"/>
      <c r="CN49" s="380"/>
      <c r="CO49" s="380"/>
      <c r="CP49" s="380"/>
      <c r="CQ49" s="380"/>
      <c r="CR49" s="380"/>
      <c r="CS49" s="380"/>
      <c r="CT49" s="380"/>
      <c r="CU49" s="380"/>
      <c r="CV49" s="380"/>
      <c r="CW49" s="380"/>
      <c r="CX49" s="380"/>
      <c r="CY49" s="380"/>
      <c r="CZ49" s="380"/>
      <c r="DA49" s="380"/>
      <c r="DB49" s="380"/>
      <c r="DC49" s="380"/>
      <c r="DD49" s="380"/>
      <c r="DE49" s="380"/>
      <c r="DF49" s="380"/>
      <c r="DG49" s="380"/>
      <c r="DH49" s="380"/>
      <c r="DI49" s="380"/>
      <c r="DJ49" s="380"/>
      <c r="DK49" s="380"/>
      <c r="DL49" s="380"/>
      <c r="DM49" s="380"/>
      <c r="DN49" s="380"/>
      <c r="DO49" s="391"/>
      <c r="DP49" s="391"/>
      <c r="DQ49" s="380"/>
      <c r="DR49" s="380"/>
      <c r="DS49" s="380"/>
      <c r="DT49" s="380"/>
    </row>
    <row r="50" spans="1:124" s="383" customFormat="1" ht="33" customHeight="1" thickBot="1">
      <c r="A50" s="388">
        <f t="shared" si="28"/>
        <v>44</v>
      </c>
      <c r="B50" s="384">
        <v>51617</v>
      </c>
      <c r="C50" s="536" t="s">
        <v>36</v>
      </c>
      <c r="D50" s="698" t="s">
        <v>294</v>
      </c>
      <c r="E50" s="672">
        <f>'[2]Banpho seat-other'!D50</f>
        <v>0</v>
      </c>
      <c r="F50" s="673"/>
      <c r="G50" s="674">
        <f t="shared" si="3"/>
        <v>0</v>
      </c>
      <c r="H50" s="672">
        <f>'[2]Banpho seat-other'!G50</f>
        <v>0</v>
      </c>
      <c r="I50" s="673"/>
      <c r="J50" s="674">
        <f t="shared" si="4"/>
        <v>0</v>
      </c>
      <c r="K50" s="672">
        <f>'[2]Banpho seat-other'!J50</f>
        <v>0</v>
      </c>
      <c r="L50" s="673"/>
      <c r="M50" s="773">
        <f t="shared" si="5"/>
        <v>0</v>
      </c>
      <c r="N50" s="688">
        <f t="shared" si="6"/>
        <v>0</v>
      </c>
      <c r="O50" s="689">
        <f t="shared" si="6"/>
        <v>0</v>
      </c>
      <c r="P50" s="690">
        <f t="shared" si="7"/>
        <v>0</v>
      </c>
      <c r="Q50" s="672">
        <f>'[2]Banpho seat-other'!M50</f>
        <v>0</v>
      </c>
      <c r="R50" s="673"/>
      <c r="S50" s="674">
        <f t="shared" si="8"/>
        <v>0</v>
      </c>
      <c r="T50" s="672">
        <f>'[2]Banpho seat-other'!P50</f>
        <v>0</v>
      </c>
      <c r="U50" s="673"/>
      <c r="V50" s="674">
        <f t="shared" si="9"/>
        <v>0</v>
      </c>
      <c r="W50" s="672">
        <f>'[2]Banpho seat-other'!S50</f>
        <v>0</v>
      </c>
      <c r="X50" s="673"/>
      <c r="Y50" s="773">
        <f t="shared" si="10"/>
        <v>0</v>
      </c>
      <c r="Z50" s="688">
        <f t="shared" si="11"/>
        <v>0</v>
      </c>
      <c r="AA50" s="701">
        <f t="shared" si="11"/>
        <v>0</v>
      </c>
      <c r="AB50" s="690">
        <f t="shared" si="12"/>
        <v>0</v>
      </c>
      <c r="AC50" s="775">
        <f t="shared" si="29"/>
        <v>0</v>
      </c>
      <c r="AD50" s="776">
        <f t="shared" si="29"/>
        <v>0</v>
      </c>
      <c r="AE50" s="777">
        <f t="shared" si="13"/>
        <v>0</v>
      </c>
      <c r="AF50" s="672">
        <f>'[2]Banpho seat-other'!Y50</f>
        <v>0</v>
      </c>
      <c r="AG50" s="673"/>
      <c r="AH50" s="674">
        <f t="shared" si="14"/>
        <v>0</v>
      </c>
      <c r="AI50" s="672">
        <f>'[2]Banpho seat-other'!AB50</f>
        <v>0</v>
      </c>
      <c r="AJ50" s="673"/>
      <c r="AK50" s="674">
        <f t="shared" si="15"/>
        <v>0</v>
      </c>
      <c r="AL50" s="672">
        <f>'[2]Banpho seat-other'!AE50</f>
        <v>0</v>
      </c>
      <c r="AM50" s="673"/>
      <c r="AN50" s="674">
        <f t="shared" si="16"/>
        <v>0</v>
      </c>
      <c r="AO50" s="688">
        <f t="shared" si="17"/>
        <v>0</v>
      </c>
      <c r="AP50" s="689">
        <f t="shared" si="17"/>
        <v>0</v>
      </c>
      <c r="AQ50" s="690">
        <f t="shared" si="18"/>
        <v>0</v>
      </c>
      <c r="AR50" s="672">
        <f>'[2]Banpho seat-other'!AH50</f>
        <v>0</v>
      </c>
      <c r="AS50" s="673"/>
      <c r="AT50" s="674">
        <f t="shared" si="19"/>
        <v>0</v>
      </c>
      <c r="AU50" s="672">
        <f>'[2]Banpho seat-other'!AK50</f>
        <v>0</v>
      </c>
      <c r="AV50" s="673"/>
      <c r="AW50" s="674">
        <f t="shared" si="20"/>
        <v>0</v>
      </c>
      <c r="AX50" s="672">
        <f>'[2]Banpho seat-other'!AN50</f>
        <v>0</v>
      </c>
      <c r="AY50" s="672"/>
      <c r="AZ50" s="773">
        <f t="shared" si="21"/>
        <v>0</v>
      </c>
      <c r="BA50" s="688">
        <f t="shared" si="22"/>
        <v>0</v>
      </c>
      <c r="BB50" s="701">
        <f t="shared" si="22"/>
        <v>0</v>
      </c>
      <c r="BC50" s="706">
        <f t="shared" si="23"/>
        <v>0</v>
      </c>
      <c r="BD50" s="711">
        <f t="shared" ref="BD50" si="30">AF50+AI50+AL50+AR50+AU50+AX50</f>
        <v>0</v>
      </c>
      <c r="BE50" s="715">
        <f t="shared" ref="BE50" si="31">AG50+AJ50+AM50+AS50+AV50+AY50</f>
        <v>0</v>
      </c>
      <c r="BF50" s="716">
        <f t="shared" si="24"/>
        <v>0</v>
      </c>
      <c r="BG50" s="717">
        <f t="shared" si="25"/>
        <v>0</v>
      </c>
      <c r="BH50" s="672">
        <f t="shared" si="26"/>
        <v>0</v>
      </c>
      <c r="BI50" s="678">
        <f t="shared" si="27"/>
        <v>0</v>
      </c>
      <c r="BJ50" s="541"/>
      <c r="BK50" s="446"/>
      <c r="BL50" s="374">
        <f>ROUND(VLOOKUP($B50,Test!$A$140:$I$192,4),1)/1000</f>
        <v>0</v>
      </c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  <c r="CG50" s="380"/>
      <c r="CH50" s="380"/>
      <c r="CI50" s="380"/>
      <c r="CJ50" s="380"/>
      <c r="CK50" s="380"/>
      <c r="CL50" s="380"/>
      <c r="CM50" s="380"/>
      <c r="CN50" s="380"/>
      <c r="CO50" s="380"/>
      <c r="CP50" s="380"/>
      <c r="CQ50" s="380"/>
      <c r="CR50" s="380"/>
      <c r="CS50" s="380"/>
      <c r="CT50" s="380"/>
      <c r="CU50" s="380"/>
      <c r="CV50" s="380"/>
      <c r="CW50" s="380"/>
      <c r="CX50" s="380"/>
      <c r="CY50" s="380"/>
      <c r="CZ50" s="380"/>
      <c r="DA50" s="380"/>
      <c r="DB50" s="380"/>
      <c r="DC50" s="380"/>
      <c r="DD50" s="380"/>
      <c r="DE50" s="380"/>
      <c r="DF50" s="380"/>
      <c r="DG50" s="380"/>
      <c r="DH50" s="380"/>
      <c r="DI50" s="380"/>
      <c r="DJ50" s="380"/>
      <c r="DK50" s="380"/>
      <c r="DL50" s="380"/>
      <c r="DM50" s="380"/>
      <c r="DN50" s="380"/>
      <c r="DO50" s="391"/>
      <c r="DP50" s="391"/>
      <c r="DQ50" s="380"/>
      <c r="DR50" s="380"/>
      <c r="DS50" s="380"/>
      <c r="DT50" s="380"/>
    </row>
    <row r="51" spans="1:124" s="365" customFormat="1" ht="45" customHeight="1" thickBot="1">
      <c r="A51" s="836" t="s">
        <v>51</v>
      </c>
      <c r="B51" s="837"/>
      <c r="C51" s="838"/>
      <c r="D51" s="699"/>
      <c r="E51" s="719">
        <f t="shared" ref="E51:AJ51" si="32">SUM(E7:E50)</f>
        <v>1056038.5011666666</v>
      </c>
      <c r="F51" s="718">
        <f t="shared" si="32"/>
        <v>1064771.3</v>
      </c>
      <c r="G51" s="708">
        <f t="shared" si="32"/>
        <v>-8732.7988333334433</v>
      </c>
      <c r="H51" s="719">
        <f t="shared" si="32"/>
        <v>1103410.9981904761</v>
      </c>
      <c r="I51" s="718">
        <f t="shared" si="32"/>
        <v>1128655.4100000001</v>
      </c>
      <c r="J51" s="708">
        <f t="shared" si="32"/>
        <v>-25244.411809523903</v>
      </c>
      <c r="K51" s="719">
        <f t="shared" si="32"/>
        <v>1075154.3764603173</v>
      </c>
      <c r="L51" s="718">
        <f t="shared" si="32"/>
        <v>1274582.52</v>
      </c>
      <c r="M51" s="721">
        <f t="shared" si="32"/>
        <v>-199428.14353968267</v>
      </c>
      <c r="N51" s="691">
        <f t="shared" si="32"/>
        <v>3226703.8758174595</v>
      </c>
      <c r="O51" s="692">
        <f t="shared" si="32"/>
        <v>3460109.23</v>
      </c>
      <c r="P51" s="693">
        <f t="shared" si="32"/>
        <v>-233405.35418253997</v>
      </c>
      <c r="Q51" s="719">
        <f t="shared" si="32"/>
        <v>1074129.3626190475</v>
      </c>
      <c r="R51" s="718">
        <f t="shared" si="32"/>
        <v>899550.50999999989</v>
      </c>
      <c r="S51" s="708">
        <f t="shared" si="32"/>
        <v>174578.85261904751</v>
      </c>
      <c r="T51" s="719">
        <f t="shared" si="32"/>
        <v>971318.21923809499</v>
      </c>
      <c r="U51" s="718">
        <f t="shared" si="32"/>
        <v>0</v>
      </c>
      <c r="V51" s="708">
        <f t="shared" si="32"/>
        <v>971318.21923809499</v>
      </c>
      <c r="W51" s="719">
        <f t="shared" si="32"/>
        <v>1008973.9987333332</v>
      </c>
      <c r="X51" s="718">
        <f t="shared" si="32"/>
        <v>0</v>
      </c>
      <c r="Y51" s="721">
        <f t="shared" si="32"/>
        <v>1008973.9987333332</v>
      </c>
      <c r="Z51" s="691">
        <f t="shared" si="32"/>
        <v>3047221.5805904763</v>
      </c>
      <c r="AA51" s="702">
        <f t="shared" si="32"/>
        <v>897150.50999999989</v>
      </c>
      <c r="AB51" s="693">
        <f t="shared" si="32"/>
        <v>2150071.070590476</v>
      </c>
      <c r="AC51" s="724">
        <f t="shared" si="32"/>
        <v>6289025.4564079363</v>
      </c>
      <c r="AD51" s="718">
        <f t="shared" si="32"/>
        <v>4367559.74</v>
      </c>
      <c r="AE51" s="708">
        <f t="shared" si="32"/>
        <v>1921465.7164079358</v>
      </c>
      <c r="AF51" s="719">
        <f t="shared" si="32"/>
        <v>998681.33142857125</v>
      </c>
      <c r="AG51" s="718">
        <f t="shared" si="32"/>
        <v>0</v>
      </c>
      <c r="AH51" s="708">
        <f t="shared" si="32"/>
        <v>998681.33142857125</v>
      </c>
      <c r="AI51" s="718">
        <f t="shared" si="32"/>
        <v>1060489.9054761904</v>
      </c>
      <c r="AJ51" s="718">
        <f t="shared" si="32"/>
        <v>0</v>
      </c>
      <c r="AK51" s="708">
        <f t="shared" ref="AK51:BI51" si="33">SUM(AK7:AK50)</f>
        <v>1060489.9054761904</v>
      </c>
      <c r="AL51" s="719">
        <f t="shared" si="33"/>
        <v>1029681.0369999999</v>
      </c>
      <c r="AM51" s="718">
        <f t="shared" si="33"/>
        <v>0</v>
      </c>
      <c r="AN51" s="708">
        <f t="shared" si="33"/>
        <v>1029681.0369999999</v>
      </c>
      <c r="AO51" s="691">
        <f t="shared" si="33"/>
        <v>3081952.2739047613</v>
      </c>
      <c r="AP51" s="692">
        <f t="shared" si="33"/>
        <v>0</v>
      </c>
      <c r="AQ51" s="705">
        <f t="shared" si="33"/>
        <v>3081952.2739047613</v>
      </c>
      <c r="AR51" s="719">
        <f t="shared" si="33"/>
        <v>1089796.8799047617</v>
      </c>
      <c r="AS51" s="718">
        <f t="shared" si="33"/>
        <v>0</v>
      </c>
      <c r="AT51" s="708">
        <f t="shared" si="33"/>
        <v>1089796.8799047617</v>
      </c>
      <c r="AU51" s="718">
        <f t="shared" si="33"/>
        <v>1034195.0339603174</v>
      </c>
      <c r="AV51" s="718">
        <f t="shared" si="33"/>
        <v>0</v>
      </c>
      <c r="AW51" s="708">
        <f t="shared" si="33"/>
        <v>1034195.0339603174</v>
      </c>
      <c r="AX51" s="719">
        <f t="shared" si="33"/>
        <v>1079240.9006904762</v>
      </c>
      <c r="AY51" s="718">
        <f t="shared" si="33"/>
        <v>0</v>
      </c>
      <c r="AZ51" s="721">
        <f t="shared" si="33"/>
        <v>1079240.9006904762</v>
      </c>
      <c r="BA51" s="691">
        <f t="shared" si="33"/>
        <v>3197232.8145555547</v>
      </c>
      <c r="BB51" s="702">
        <f t="shared" si="33"/>
        <v>0</v>
      </c>
      <c r="BC51" s="707">
        <f t="shared" si="33"/>
        <v>3197232.8145555547</v>
      </c>
      <c r="BD51" s="722">
        <f t="shared" si="33"/>
        <v>6292085.0884603169</v>
      </c>
      <c r="BE51" s="718">
        <f t="shared" si="33"/>
        <v>0</v>
      </c>
      <c r="BF51" s="723">
        <f t="shared" si="33"/>
        <v>6292085.0884603169</v>
      </c>
      <c r="BG51" s="724">
        <f t="shared" si="33"/>
        <v>12581110.544868253</v>
      </c>
      <c r="BH51" s="683">
        <f t="shared" si="33"/>
        <v>4367559.74</v>
      </c>
      <c r="BI51" s="684">
        <f t="shared" si="33"/>
        <v>8213550.804868252</v>
      </c>
      <c r="BJ51" s="542"/>
      <c r="BK51" s="362"/>
      <c r="BL51" s="517">
        <f>ROUND(SUM(BL7:BL50),1)</f>
        <v>1084.9000000000001</v>
      </c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  <c r="CB51" s="366"/>
      <c r="CC51" s="366"/>
      <c r="CD51" s="366"/>
      <c r="CE51" s="366"/>
      <c r="CF51" s="366"/>
      <c r="CG51" s="366"/>
      <c r="CH51" s="366"/>
      <c r="CI51" s="366"/>
      <c r="CJ51" s="366"/>
      <c r="CK51" s="366"/>
      <c r="CL51" s="366"/>
      <c r="CM51" s="366"/>
      <c r="CN51" s="366"/>
      <c r="CO51" s="366"/>
      <c r="CP51" s="366"/>
      <c r="CQ51" s="366"/>
      <c r="CR51" s="366"/>
      <c r="CS51" s="366"/>
      <c r="CT51" s="366"/>
      <c r="CU51" s="366"/>
      <c r="CV51" s="366"/>
      <c r="CW51" s="366"/>
      <c r="CX51" s="366"/>
      <c r="CY51" s="366"/>
      <c r="CZ51" s="366"/>
      <c r="DA51" s="366"/>
      <c r="DB51" s="366"/>
      <c r="DC51" s="366"/>
      <c r="DD51" s="366"/>
      <c r="DE51" s="366"/>
      <c r="DF51" s="366"/>
      <c r="DG51" s="366"/>
      <c r="DH51" s="366"/>
      <c r="DI51" s="366"/>
      <c r="DJ51" s="366"/>
      <c r="DK51" s="366"/>
      <c r="DL51" s="366"/>
      <c r="DM51" s="366"/>
      <c r="DN51" s="366"/>
      <c r="DO51" s="366"/>
      <c r="DP51" s="366"/>
      <c r="DQ51" s="366"/>
      <c r="DR51" s="366"/>
      <c r="DS51" s="366"/>
      <c r="DT51" s="366"/>
    </row>
    <row r="52" spans="1:124" s="349" customFormat="1" ht="18">
      <c r="B52" s="350"/>
      <c r="C52" s="351"/>
      <c r="D52" s="473"/>
      <c r="E52" s="765"/>
      <c r="F52" s="765"/>
      <c r="G52" s="765"/>
      <c r="H52" s="765"/>
      <c r="I52" s="765"/>
      <c r="J52" s="765"/>
      <c r="K52" s="765"/>
      <c r="L52" s="765"/>
      <c r="M52" s="765"/>
      <c r="N52" s="765"/>
      <c r="O52" s="765"/>
      <c r="P52" s="765"/>
      <c r="Q52" s="765"/>
      <c r="R52" s="765"/>
      <c r="S52" s="765"/>
      <c r="T52" s="765"/>
      <c r="U52" s="765"/>
      <c r="V52" s="765"/>
      <c r="W52" s="765"/>
      <c r="X52" s="765"/>
      <c r="Y52" s="765"/>
      <c r="Z52" s="765"/>
      <c r="AA52" s="765"/>
      <c r="AB52" s="765"/>
      <c r="AC52" s="765"/>
      <c r="AD52" s="765"/>
      <c r="AE52" s="765"/>
      <c r="AF52" s="765"/>
      <c r="AG52" s="765"/>
      <c r="AH52" s="765"/>
      <c r="AI52" s="765"/>
      <c r="AJ52" s="765"/>
      <c r="AK52" s="765"/>
      <c r="AL52" s="765"/>
      <c r="AM52" s="765"/>
      <c r="AN52" s="765"/>
      <c r="AO52" s="765"/>
      <c r="AP52" s="765"/>
      <c r="AQ52" s="765"/>
      <c r="AR52" s="765"/>
      <c r="AS52" s="765"/>
      <c r="AT52" s="765"/>
      <c r="AU52" s="765"/>
      <c r="AV52" s="765"/>
      <c r="AW52" s="765"/>
      <c r="AX52" s="765"/>
      <c r="AY52" s="765"/>
      <c r="AZ52" s="765"/>
      <c r="BA52" s="765"/>
      <c r="BB52" s="765"/>
      <c r="BC52" s="765"/>
      <c r="BD52" s="765"/>
      <c r="BE52" s="765"/>
      <c r="BF52" s="765"/>
      <c r="BG52" s="765"/>
    </row>
    <row r="53" spans="1:124" s="349" customFormat="1" ht="18">
      <c r="B53" s="350"/>
      <c r="C53" s="351"/>
      <c r="D53" s="473"/>
      <c r="E53" s="765"/>
      <c r="F53" s="759">
        <f>ROUND(F51-Test!$D$198,2)</f>
        <v>1063686.44</v>
      </c>
      <c r="G53" s="765"/>
      <c r="H53" s="765"/>
      <c r="I53" s="765"/>
      <c r="J53" s="765"/>
      <c r="K53" s="765"/>
      <c r="L53" s="765"/>
      <c r="M53" s="765"/>
      <c r="N53" s="765"/>
      <c r="O53" s="765"/>
      <c r="P53" s="765"/>
      <c r="Q53" s="765"/>
      <c r="R53" s="765"/>
      <c r="S53" s="765"/>
      <c r="T53" s="765"/>
      <c r="U53" s="765"/>
      <c r="V53" s="765"/>
      <c r="W53" s="765"/>
      <c r="X53" s="765"/>
      <c r="Y53" s="765"/>
      <c r="Z53" s="765"/>
      <c r="AA53" s="765"/>
      <c r="AB53" s="765"/>
      <c r="AC53" s="765"/>
      <c r="AD53" s="765"/>
      <c r="AE53" s="765"/>
      <c r="AF53" s="765"/>
      <c r="AG53" s="765"/>
      <c r="AH53" s="765"/>
      <c r="AI53" s="765"/>
      <c r="AJ53" s="765"/>
      <c r="AK53" s="765"/>
      <c r="AL53" s="765"/>
      <c r="AM53" s="765"/>
      <c r="AN53" s="765"/>
      <c r="AO53" s="765"/>
      <c r="AP53" s="765"/>
      <c r="AQ53" s="765"/>
      <c r="AR53" s="765"/>
      <c r="AS53" s="765"/>
      <c r="AT53" s="765"/>
      <c r="AU53" s="765"/>
      <c r="AV53" s="765"/>
      <c r="AW53" s="765"/>
      <c r="AX53" s="765"/>
      <c r="AY53" s="765"/>
      <c r="AZ53" s="765"/>
      <c r="BA53" s="765"/>
      <c r="BB53" s="765"/>
      <c r="BC53" s="765"/>
      <c r="BD53" s="765"/>
      <c r="BE53" s="765"/>
      <c r="BF53" s="765"/>
      <c r="BG53" s="765"/>
    </row>
    <row r="54" spans="1:124" s="349" customFormat="1" ht="18">
      <c r="B54" s="350"/>
      <c r="C54" s="351"/>
      <c r="D54" s="473"/>
    </row>
    <row r="55" spans="1:124" s="349" customFormat="1" ht="18">
      <c r="B55" s="350"/>
      <c r="C55" s="351"/>
      <c r="D55" s="473"/>
    </row>
    <row r="56" spans="1:124" s="349" customFormat="1" ht="18">
      <c r="B56" s="350"/>
      <c r="C56" s="351"/>
      <c r="D56" s="473"/>
    </row>
    <row r="57" spans="1:124" s="349" customFormat="1" ht="18">
      <c r="B57" s="350"/>
      <c r="C57" s="351"/>
      <c r="D57" s="473"/>
    </row>
    <row r="58" spans="1:124" s="349" customFormat="1" ht="18">
      <c r="B58" s="350"/>
      <c r="C58" s="351"/>
      <c r="D58" s="473"/>
    </row>
    <row r="59" spans="1:124" s="349" customFormat="1" ht="18">
      <c r="B59" s="350"/>
      <c r="C59" s="351"/>
      <c r="D59" s="473"/>
    </row>
    <row r="60" spans="1:124" s="349" customFormat="1" ht="18">
      <c r="B60" s="350"/>
      <c r="C60" s="351"/>
      <c r="D60" s="473"/>
    </row>
    <row r="61" spans="1:124" s="349" customFormat="1" ht="18">
      <c r="B61" s="350"/>
      <c r="C61" s="351"/>
      <c r="D61" s="473"/>
    </row>
    <row r="62" spans="1:124" s="349" customFormat="1" ht="18">
      <c r="B62" s="350"/>
      <c r="C62" s="351"/>
      <c r="D62" s="473"/>
    </row>
    <row r="63" spans="1:124" s="349" customFormat="1" ht="18">
      <c r="B63" s="350"/>
      <c r="C63" s="351"/>
      <c r="D63" s="351"/>
    </row>
    <row r="64" spans="1:124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X5:AZ5"/>
    <mergeCell ref="AF4:AN4"/>
    <mergeCell ref="AO4:AQ4"/>
    <mergeCell ref="AR4:AZ4"/>
    <mergeCell ref="AO5:AQ5"/>
    <mergeCell ref="AF5:AH5"/>
    <mergeCell ref="AI5:AK5"/>
    <mergeCell ref="AL5:AN5"/>
    <mergeCell ref="AR5:AT5"/>
    <mergeCell ref="AU5:AW5"/>
    <mergeCell ref="A51:C51"/>
    <mergeCell ref="AC5:AE5"/>
    <mergeCell ref="E5:G5"/>
    <mergeCell ref="H5:J5"/>
    <mergeCell ref="K5:M5"/>
    <mergeCell ref="A4:A6"/>
    <mergeCell ref="E4:M4"/>
    <mergeCell ref="N4:P4"/>
    <mergeCell ref="Q4:Y4"/>
    <mergeCell ref="Z4:AB4"/>
    <mergeCell ref="AC4:AE4"/>
    <mergeCell ref="N5:P5"/>
    <mergeCell ref="Z5:AB5"/>
  </mergeCells>
  <phoneticPr fontId="2" type="noConversion"/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indexed="47"/>
  </sheetPr>
  <dimension ref="A1:DT127"/>
  <sheetViews>
    <sheetView showGridLines="0" zoomScale="70" zoomScaleNormal="70" workbookViewId="0">
      <pane xSplit="3" ySplit="6" topLeftCell="M40" activePane="bottomRight" state="frozen"/>
      <selection activeCell="F51" sqref="F51"/>
      <selection pane="topRight" activeCell="F51" sqref="F51"/>
      <selection pane="bottomLeft" activeCell="F51" sqref="F51"/>
      <selection pane="bottomRight" activeCell="R48" sqref="R48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5" width="15.7109375" style="205" customWidth="1"/>
    <col min="46" max="46" width="15.5703125" style="205" bestFit="1" customWidth="1"/>
    <col min="47" max="52" width="15.7109375" style="205" customWidth="1"/>
    <col min="53" max="55" width="15.7109375" style="205" hidden="1" customWidth="1"/>
    <col min="56" max="58" width="15.7109375" style="205" customWidth="1"/>
    <col min="59" max="59" width="16.85546875" style="205" customWidth="1"/>
    <col min="60" max="61" width="15.7109375" style="205" customWidth="1"/>
    <col min="62" max="63" width="12.7109375" style="205" customWidth="1"/>
    <col min="64" max="64" width="18.85546875" style="205" hidden="1" customWidth="1"/>
    <col min="65" max="92" width="12.7109375" style="205" customWidth="1"/>
    <col min="93" max="94" width="9.140625" style="205" customWidth="1"/>
    <col min="95" max="95" width="10.7109375" style="205" customWidth="1"/>
    <col min="96" max="97" width="9.140625" style="205" customWidth="1"/>
    <col min="98" max="98" width="10.7109375" style="205" customWidth="1"/>
    <col min="99" max="100" width="9.140625" style="205" customWidth="1"/>
    <col min="101" max="101" width="10.42578125" style="205" customWidth="1"/>
    <col min="102" max="103" width="9.140625" style="205" customWidth="1"/>
    <col min="104" max="104" width="10.140625" style="205" customWidth="1"/>
    <col min="105" max="106" width="9.140625" style="205" customWidth="1"/>
    <col min="107" max="107" width="10.85546875" style="205" customWidth="1"/>
    <col min="108" max="109" width="9.140625" style="205" customWidth="1"/>
    <col min="110" max="110" width="11.42578125" style="205" customWidth="1"/>
    <col min="111" max="112" width="9.140625" style="205" customWidth="1"/>
    <col min="113" max="113" width="11.7109375" style="205" customWidth="1"/>
    <col min="114" max="115" width="9.140625" style="205" customWidth="1"/>
    <col min="116" max="116" width="10.85546875" style="205" customWidth="1"/>
    <col min="117" max="118" width="9.140625" style="205" customWidth="1"/>
    <col min="119" max="119" width="12.7109375" style="205" customWidth="1"/>
    <col min="120" max="120" width="12" style="205" customWidth="1"/>
    <col min="121" max="121" width="10.7109375" style="205" customWidth="1"/>
    <col min="122" max="122" width="10.85546875" style="205" customWidth="1"/>
    <col min="123" max="123" width="11" style="205" customWidth="1"/>
    <col min="124" max="124" width="11.42578125" style="205" customWidth="1"/>
    <col min="125" max="16384" width="9.140625" style="205"/>
  </cols>
  <sheetData>
    <row r="1" spans="1:124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24"/>
      <c r="AJ1" s="324"/>
      <c r="AK1" s="324"/>
      <c r="AL1" s="319"/>
      <c r="AM1" s="319"/>
      <c r="AN1" s="319"/>
      <c r="AO1" s="319"/>
      <c r="AP1" s="319"/>
      <c r="AQ1" s="319"/>
      <c r="AR1" s="324"/>
      <c r="AS1" s="324"/>
      <c r="AT1" s="324"/>
      <c r="AX1" s="324"/>
      <c r="AY1" s="324"/>
      <c r="AZ1" s="324"/>
      <c r="BA1" s="324"/>
      <c r="BB1" s="324"/>
      <c r="BC1" s="324"/>
      <c r="BD1" s="323"/>
      <c r="BE1" s="323"/>
      <c r="BF1" s="323"/>
    </row>
    <row r="2" spans="1:124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T2" s="312"/>
      <c r="U2" s="312"/>
      <c r="V2" s="312"/>
      <c r="W2" s="306"/>
      <c r="X2" s="306"/>
      <c r="Y2" s="306"/>
      <c r="Z2" s="306"/>
      <c r="AA2" s="306"/>
      <c r="AB2" s="306"/>
      <c r="AC2" s="317"/>
      <c r="AD2" s="317"/>
      <c r="AE2" s="317"/>
      <c r="AF2" s="324"/>
      <c r="AG2" s="324"/>
      <c r="AH2" s="324"/>
      <c r="AI2" s="326"/>
      <c r="AJ2" s="327"/>
      <c r="AK2" s="324"/>
      <c r="AL2" s="317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124" s="322" customFormat="1" ht="45" customHeight="1" thickBot="1">
      <c r="A3" s="309" t="s">
        <v>199</v>
      </c>
      <c r="B3" s="320"/>
      <c r="L3" s="319"/>
      <c r="T3" s="312"/>
      <c r="U3" s="312"/>
      <c r="V3" s="312"/>
      <c r="X3" s="319"/>
      <c r="AF3" s="324"/>
      <c r="AG3" s="324"/>
      <c r="AH3" s="324"/>
      <c r="AI3" s="324"/>
      <c r="AJ3" s="324"/>
      <c r="AK3" s="324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124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124" s="202" customFormat="1" ht="39.950000000000003" customHeight="1">
      <c r="A5" s="819"/>
      <c r="B5" s="216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  <c r="CB5" s="201"/>
      <c r="CC5" s="201"/>
      <c r="CD5" s="201"/>
      <c r="CE5" s="201"/>
      <c r="CF5" s="201"/>
      <c r="CG5" s="201"/>
      <c r="CH5" s="201"/>
      <c r="CI5" s="201"/>
      <c r="CJ5" s="201"/>
      <c r="CK5" s="201"/>
      <c r="CL5" s="201"/>
      <c r="CM5" s="201"/>
      <c r="CN5" s="201"/>
      <c r="CO5" s="201"/>
      <c r="CP5" s="201"/>
      <c r="CQ5" s="201"/>
      <c r="CR5" s="201"/>
      <c r="CS5" s="201"/>
      <c r="CW5" s="201"/>
      <c r="CX5" s="201"/>
      <c r="CY5" s="201"/>
      <c r="CZ5" s="201"/>
      <c r="DA5" s="201"/>
      <c r="DB5" s="201"/>
      <c r="DC5" s="201"/>
      <c r="DD5" s="201"/>
      <c r="DE5" s="201"/>
      <c r="DF5" s="201"/>
      <c r="DG5" s="201"/>
      <c r="DH5" s="201"/>
      <c r="DI5" s="201"/>
      <c r="DJ5" s="201"/>
      <c r="DK5" s="201"/>
      <c r="DL5" s="201"/>
      <c r="DM5" s="201"/>
      <c r="DN5" s="201"/>
      <c r="DO5" s="201"/>
      <c r="DP5" s="201"/>
      <c r="DQ5" s="201"/>
      <c r="DR5" s="201"/>
      <c r="DS5" s="201"/>
      <c r="DT5" s="201"/>
    </row>
    <row r="6" spans="1:124" s="201" customFormat="1" ht="39.950000000000003" customHeight="1">
      <c r="A6" s="820"/>
      <c r="B6" s="232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3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17"/>
      <c r="BY6" s="217"/>
      <c r="BZ6" s="217"/>
      <c r="CA6" s="217"/>
      <c r="CB6" s="218"/>
      <c r="CC6" s="219"/>
      <c r="CD6" s="219"/>
      <c r="CE6" s="220"/>
      <c r="CF6" s="221"/>
      <c r="CG6" s="221"/>
      <c r="CH6" s="220"/>
      <c r="CI6" s="221"/>
      <c r="CJ6" s="221"/>
      <c r="CK6" s="220"/>
      <c r="CL6" s="221"/>
      <c r="CM6" s="221"/>
      <c r="CN6" s="220"/>
      <c r="CO6" s="221"/>
      <c r="CP6" s="221"/>
      <c r="CQ6" s="220"/>
      <c r="CR6" s="221"/>
      <c r="CS6" s="221"/>
      <c r="CT6" s="221"/>
      <c r="CU6" s="221"/>
      <c r="CV6" s="221"/>
      <c r="CW6" s="220"/>
      <c r="CX6" s="221"/>
      <c r="CY6" s="221"/>
      <c r="CZ6" s="220"/>
      <c r="DA6" s="221"/>
      <c r="DB6" s="221"/>
      <c r="DC6" s="220"/>
      <c r="DD6" s="221"/>
      <c r="DE6" s="221"/>
      <c r="DF6" s="220"/>
      <c r="DG6" s="221"/>
      <c r="DH6" s="221"/>
      <c r="DI6" s="220"/>
      <c r="DJ6" s="221"/>
      <c r="DK6" s="221"/>
      <c r="DL6" s="220"/>
      <c r="DM6" s="221"/>
      <c r="DN6" s="221"/>
      <c r="DO6" s="222"/>
      <c r="DP6" s="222"/>
      <c r="DQ6" s="223"/>
      <c r="DR6" s="223"/>
      <c r="DS6" s="223"/>
      <c r="DT6" s="223"/>
    </row>
    <row r="7" spans="1:124" s="383" customFormat="1" ht="33" customHeight="1">
      <c r="A7" s="388">
        <v>1</v>
      </c>
      <c r="B7" s="399">
        <v>51201</v>
      </c>
      <c r="C7" s="536" t="s">
        <v>0</v>
      </c>
      <c r="D7" s="696"/>
      <c r="E7" s="772">
        <f>'[2]Foam banpho'!D7</f>
        <v>1400</v>
      </c>
      <c r="F7" s="673">
        <v>1400</v>
      </c>
      <c r="G7" s="674">
        <f>E7-F7</f>
        <v>0</v>
      </c>
      <c r="H7" s="772">
        <f>'[2]Foam banpho'!G7</f>
        <v>1400</v>
      </c>
      <c r="I7" s="673">
        <v>1400</v>
      </c>
      <c r="J7" s="781">
        <f>H7-I7</f>
        <v>0</v>
      </c>
      <c r="K7" s="772">
        <f>'[2]Foam banpho'!J7</f>
        <v>1400</v>
      </c>
      <c r="L7" s="673">
        <v>1400</v>
      </c>
      <c r="M7" s="773">
        <f>K7-L7</f>
        <v>0</v>
      </c>
      <c r="N7" s="685"/>
      <c r="O7" s="686"/>
      <c r="P7" s="687"/>
      <c r="Q7" s="772">
        <f>'[2]Foam banpho'!M7</f>
        <v>1400</v>
      </c>
      <c r="R7" s="673">
        <v>1400</v>
      </c>
      <c r="S7" s="781">
        <f>Q7-R7</f>
        <v>0</v>
      </c>
      <c r="T7" s="772">
        <f>'[2]Foam banpho'!P7</f>
        <v>1400</v>
      </c>
      <c r="U7" s="673"/>
      <c r="V7" s="674">
        <f>T7-U7</f>
        <v>1400</v>
      </c>
      <c r="W7" s="772">
        <f>'[2]Foam banpho'!S7</f>
        <v>1400</v>
      </c>
      <c r="X7" s="673"/>
      <c r="Y7" s="773">
        <f>W7-X7</f>
        <v>1400</v>
      </c>
      <c r="Z7" s="685"/>
      <c r="AA7" s="700"/>
      <c r="AB7" s="687"/>
      <c r="AC7" s="775">
        <f t="shared" ref="AC7:AD22" si="0">E7+H7+K7+Q7+T7+W7</f>
        <v>8400</v>
      </c>
      <c r="AD7" s="776">
        <f>F7+I7+L7+R7+U7+X7</f>
        <v>5600</v>
      </c>
      <c r="AE7" s="777">
        <f>AC7-AD7</f>
        <v>2800</v>
      </c>
      <c r="AF7" s="772">
        <f>'[2]Foam banpho'!Y7</f>
        <v>1400</v>
      </c>
      <c r="AG7" s="673"/>
      <c r="AH7" s="674">
        <f>AF7-AG7</f>
        <v>1400</v>
      </c>
      <c r="AI7" s="772">
        <f>'[2]Foam banpho'!AB7</f>
        <v>1400</v>
      </c>
      <c r="AJ7" s="673"/>
      <c r="AK7" s="674">
        <f>AI7-AJ7</f>
        <v>1400</v>
      </c>
      <c r="AL7" s="772">
        <f>'[2]Foam banpho'!AE7</f>
        <v>1400</v>
      </c>
      <c r="AM7" s="673"/>
      <c r="AN7" s="674">
        <f>AL7-AM7</f>
        <v>1400</v>
      </c>
      <c r="AO7" s="685"/>
      <c r="AP7" s="703"/>
      <c r="AQ7" s="704"/>
      <c r="AR7" s="772">
        <f>'[2]Foam banpho'!AH7</f>
        <v>1400</v>
      </c>
      <c r="AS7" s="673"/>
      <c r="AT7" s="674">
        <f>AR7-AS7</f>
        <v>1400</v>
      </c>
      <c r="AU7" s="772">
        <f>'[2]Foam banpho'!AK7</f>
        <v>1400</v>
      </c>
      <c r="AV7" s="673"/>
      <c r="AW7" s="674">
        <f>AU7-AV7</f>
        <v>1400</v>
      </c>
      <c r="AX7" s="772">
        <f>'[2]Foam banpho'!AN7</f>
        <v>1400</v>
      </c>
      <c r="AY7" s="772"/>
      <c r="AZ7" s="773">
        <f>AX7-AY7</f>
        <v>1400</v>
      </c>
      <c r="BA7" s="725"/>
      <c r="BB7" s="728"/>
      <c r="BC7" s="728"/>
      <c r="BD7" s="711">
        <f t="shared" ref="BD7:BD49" si="1">AF7+AI7+AL7+AR7+AU7+AX7</f>
        <v>8400</v>
      </c>
      <c r="BE7" s="715">
        <f t="shared" ref="BE7:BE49" si="2">AG7+AJ7+AM7+AS7+AV7+AY7</f>
        <v>0</v>
      </c>
      <c r="BF7" s="716">
        <f>BD7-BE7</f>
        <v>8400</v>
      </c>
      <c r="BG7" s="717">
        <f>AC7+BD7</f>
        <v>16800</v>
      </c>
      <c r="BH7" s="673">
        <f>AD7+BE7</f>
        <v>5600</v>
      </c>
      <c r="BI7" s="677">
        <f>BG7-BH7</f>
        <v>11200</v>
      </c>
      <c r="BJ7" s="541"/>
      <c r="BK7" s="446"/>
      <c r="BL7" s="374">
        <f>ROUND(VLOOKUP($B7,Test!$A$140:$I$192,5),0)/1000</f>
        <v>1.7</v>
      </c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  <c r="CG7" s="380"/>
      <c r="CH7" s="380"/>
      <c r="CI7" s="380"/>
      <c r="CJ7" s="380"/>
      <c r="CK7" s="380"/>
      <c r="CL7" s="380"/>
      <c r="CM7" s="380"/>
      <c r="CN7" s="380"/>
      <c r="CO7" s="380"/>
      <c r="CP7" s="380"/>
      <c r="CQ7" s="380"/>
      <c r="CR7" s="380"/>
      <c r="CS7" s="380"/>
      <c r="CT7" s="380"/>
      <c r="CU7" s="380"/>
      <c r="CV7" s="380"/>
      <c r="CW7" s="380"/>
      <c r="CX7" s="380"/>
      <c r="CY7" s="380"/>
      <c r="CZ7" s="380"/>
      <c r="DA7" s="380"/>
      <c r="DB7" s="380"/>
      <c r="DC7" s="380"/>
      <c r="DD7" s="380"/>
      <c r="DE7" s="380"/>
      <c r="DF7" s="380"/>
      <c r="DG7" s="380"/>
      <c r="DH7" s="380"/>
      <c r="DI7" s="380"/>
      <c r="DJ7" s="380"/>
      <c r="DK7" s="380"/>
      <c r="DL7" s="380"/>
      <c r="DM7" s="380"/>
      <c r="DN7" s="380"/>
      <c r="DO7" s="391"/>
      <c r="DP7" s="391"/>
      <c r="DQ7" s="380"/>
      <c r="DR7" s="380"/>
      <c r="DS7" s="380"/>
      <c r="DT7" s="380"/>
    </row>
    <row r="8" spans="1:124" s="383" customFormat="1" ht="33" customHeight="1">
      <c r="A8" s="388">
        <f>A7+1</f>
        <v>2</v>
      </c>
      <c r="B8" s="399">
        <v>51202</v>
      </c>
      <c r="C8" s="536" t="s">
        <v>1</v>
      </c>
      <c r="D8" s="697" t="s">
        <v>252</v>
      </c>
      <c r="E8" s="672">
        <f>'[2]Foam banpho'!D8</f>
        <v>42495.7425</v>
      </c>
      <c r="F8" s="673">
        <v>14755.97</v>
      </c>
      <c r="G8" s="674">
        <f t="shared" ref="G8:G50" si="3">E8-F8</f>
        <v>27739.772499999999</v>
      </c>
      <c r="H8" s="672">
        <f>'[2]Foam banpho'!G8</f>
        <v>43259.775000000001</v>
      </c>
      <c r="I8" s="673">
        <v>34725.660000000003</v>
      </c>
      <c r="J8" s="674">
        <f t="shared" ref="J8:J50" si="4">H8-I8</f>
        <v>8534.114999999998</v>
      </c>
      <c r="K8" s="672">
        <f>'[2]Foam banpho'!J8</f>
        <v>41561.925000000003</v>
      </c>
      <c r="L8" s="673">
        <v>42250.77</v>
      </c>
      <c r="M8" s="773">
        <f t="shared" ref="M8:M50" si="5">K8-L8</f>
        <v>-688.84499999999389</v>
      </c>
      <c r="N8" s="688">
        <f t="shared" ref="N8:O50" si="6">+E8+H8+K8</f>
        <v>127317.4425</v>
      </c>
      <c r="O8" s="689">
        <f t="shared" si="6"/>
        <v>91732.4</v>
      </c>
      <c r="P8" s="690">
        <f t="shared" ref="P8:P50" si="7">+N8-O8</f>
        <v>35585.04250000001</v>
      </c>
      <c r="Q8" s="672">
        <f>'[2]Foam banpho'!M8</f>
        <v>41561.925000000003</v>
      </c>
      <c r="R8" s="673">
        <v>22639.05</v>
      </c>
      <c r="S8" s="674">
        <f t="shared" ref="S8:S50" si="8">Q8-R8</f>
        <v>18922.875000000004</v>
      </c>
      <c r="T8" s="672">
        <f>'[2]Foam banpho'!P8</f>
        <v>42410.85</v>
      </c>
      <c r="U8" s="673"/>
      <c r="V8" s="674">
        <f t="shared" ref="V8:V50" si="9">T8-U8</f>
        <v>42410.85</v>
      </c>
      <c r="W8" s="672">
        <f>'[2]Foam banpho'!S8</f>
        <v>42410.85</v>
      </c>
      <c r="X8" s="673"/>
      <c r="Y8" s="773">
        <f t="shared" ref="Y8:Y50" si="10">W8-X8</f>
        <v>42410.85</v>
      </c>
      <c r="Z8" s="688">
        <f t="shared" ref="Z8:AA50" si="11">+Q8+T8+W8</f>
        <v>126383.625</v>
      </c>
      <c r="AA8" s="701">
        <f t="shared" si="11"/>
        <v>22639.05</v>
      </c>
      <c r="AB8" s="690">
        <f t="shared" ref="AB8:AB50" si="12">+Z8-AA8</f>
        <v>103744.575</v>
      </c>
      <c r="AC8" s="775">
        <f t="shared" si="0"/>
        <v>253701.0675</v>
      </c>
      <c r="AD8" s="776">
        <f t="shared" si="0"/>
        <v>114371.45</v>
      </c>
      <c r="AE8" s="777">
        <f t="shared" ref="AE8:AE50" si="13">AC8-AD8</f>
        <v>139329.61749999999</v>
      </c>
      <c r="AF8" s="672">
        <f>'[2]Foam banpho'!Y8</f>
        <v>40713</v>
      </c>
      <c r="AG8" s="673"/>
      <c r="AH8" s="674">
        <f t="shared" ref="AH8:AH50" si="14">AF8-AG8</f>
        <v>40713</v>
      </c>
      <c r="AI8" s="672">
        <f>'[2]Foam banpho'!AB8</f>
        <v>39015.15</v>
      </c>
      <c r="AJ8" s="673"/>
      <c r="AK8" s="674">
        <f t="shared" ref="AK8:AK50" si="15">AI8-AJ8</f>
        <v>39015.15</v>
      </c>
      <c r="AL8" s="672">
        <f>'[2]Foam banpho'!AE8</f>
        <v>39015.15</v>
      </c>
      <c r="AM8" s="673"/>
      <c r="AN8" s="674">
        <f t="shared" ref="AN8:AN50" si="16">AL8-AM8</f>
        <v>39015.15</v>
      </c>
      <c r="AO8" s="688">
        <f t="shared" ref="AO8:AP50" si="17">+AF8+AI8+AL8</f>
        <v>118743.29999999999</v>
      </c>
      <c r="AP8" s="689">
        <f t="shared" si="17"/>
        <v>0</v>
      </c>
      <c r="AQ8" s="690">
        <f t="shared" ref="AQ8:AQ50" si="18">AO8-AP8</f>
        <v>118743.29999999999</v>
      </c>
      <c r="AR8" s="672">
        <f>'[2]Foam banpho'!AH8</f>
        <v>39015.15</v>
      </c>
      <c r="AS8" s="673"/>
      <c r="AT8" s="674">
        <f t="shared" ref="AT8:AT50" si="19">AR8-AS8</f>
        <v>39015.15</v>
      </c>
      <c r="AU8" s="672">
        <f>'[2]Foam banpho'!AK8</f>
        <v>38590.6875</v>
      </c>
      <c r="AV8" s="673"/>
      <c r="AW8" s="674">
        <f t="shared" ref="AW8:AW50" si="20">AU8-AV8</f>
        <v>38590.6875</v>
      </c>
      <c r="AX8" s="672">
        <f>'[2]Foam banpho'!AN8</f>
        <v>38760.472500000003</v>
      </c>
      <c r="AY8" s="672"/>
      <c r="AZ8" s="773">
        <f t="shared" ref="AZ8:AZ50" si="21">AX8-AY8</f>
        <v>38760.472500000003</v>
      </c>
      <c r="BA8" s="688">
        <f t="shared" ref="BA8:BB50" si="22">+AR8+AU8+AX8</f>
        <v>116366.31</v>
      </c>
      <c r="BB8" s="701">
        <f t="shared" si="22"/>
        <v>0</v>
      </c>
      <c r="BC8" s="706">
        <f t="shared" ref="BC8:BC50" si="23">BA8-BB8</f>
        <v>116366.31</v>
      </c>
      <c r="BD8" s="711">
        <f t="shared" si="1"/>
        <v>235109.61</v>
      </c>
      <c r="BE8" s="715">
        <f t="shared" si="2"/>
        <v>0</v>
      </c>
      <c r="BF8" s="716">
        <f t="shared" ref="BF8:BF50" si="24">BD8-BE8</f>
        <v>235109.61</v>
      </c>
      <c r="BG8" s="717">
        <f t="shared" ref="BG8:BG50" si="25">AC8+BD8</f>
        <v>488810.67749999999</v>
      </c>
      <c r="BH8" s="672">
        <f t="shared" ref="BH8:BH50" si="26">AD8+BE8</f>
        <v>114371.45</v>
      </c>
      <c r="BI8" s="677">
        <f t="shared" ref="BI8:BI50" si="27">BG8-BH8</f>
        <v>374439.22749999998</v>
      </c>
      <c r="BJ8" s="541"/>
      <c r="BK8" s="446"/>
      <c r="BL8" s="374">
        <f>ROUND(VLOOKUP($B8,Test!$A$140:$I$192,5),0)/1000</f>
        <v>26.988</v>
      </c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  <c r="CG8" s="380"/>
      <c r="CH8" s="380"/>
      <c r="CI8" s="380"/>
      <c r="CJ8" s="380"/>
      <c r="CK8" s="380"/>
      <c r="CL8" s="380"/>
      <c r="CM8" s="380"/>
      <c r="CN8" s="380"/>
      <c r="CO8" s="380"/>
      <c r="CP8" s="380"/>
      <c r="CQ8" s="380"/>
      <c r="CR8" s="380"/>
      <c r="CS8" s="380"/>
      <c r="CT8" s="380"/>
      <c r="CU8" s="380"/>
      <c r="CV8" s="380"/>
      <c r="CW8" s="380"/>
      <c r="CX8" s="380"/>
      <c r="CY8" s="380"/>
      <c r="CZ8" s="380"/>
      <c r="DA8" s="380"/>
      <c r="DB8" s="380"/>
      <c r="DC8" s="380"/>
      <c r="DD8" s="380"/>
      <c r="DE8" s="380"/>
      <c r="DF8" s="380"/>
      <c r="DG8" s="380"/>
      <c r="DH8" s="380"/>
      <c r="DI8" s="380"/>
      <c r="DJ8" s="380"/>
      <c r="DK8" s="380"/>
      <c r="DL8" s="380"/>
      <c r="DM8" s="380"/>
      <c r="DN8" s="380"/>
      <c r="DO8" s="391"/>
      <c r="DP8" s="391"/>
      <c r="DQ8" s="380"/>
      <c r="DR8" s="380"/>
      <c r="DS8" s="380"/>
      <c r="DT8" s="380"/>
    </row>
    <row r="9" spans="1:124" s="383" customFormat="1" ht="33" customHeight="1">
      <c r="A9" s="388">
        <f t="shared" ref="A9:A50" si="28">A8+1</f>
        <v>3</v>
      </c>
      <c r="B9" s="399">
        <v>51203</v>
      </c>
      <c r="C9" s="536" t="s">
        <v>2</v>
      </c>
      <c r="D9" s="697" t="s">
        <v>253</v>
      </c>
      <c r="E9" s="680">
        <f>'[2]Foam banpho'!D9</f>
        <v>33240.410000000003</v>
      </c>
      <c r="F9" s="673">
        <v>48838.82</v>
      </c>
      <c r="G9" s="674">
        <f t="shared" si="3"/>
        <v>-15598.409999999996</v>
      </c>
      <c r="H9" s="680">
        <f>'[2]Foam banpho'!G9</f>
        <v>1879.5000000000002</v>
      </c>
      <c r="I9" s="673">
        <v>6075</v>
      </c>
      <c r="J9" s="674">
        <f t="shared" si="4"/>
        <v>-4195.5</v>
      </c>
      <c r="K9" s="680">
        <f>'[2]Foam banpho'!J9</f>
        <v>4431.0000000000009</v>
      </c>
      <c r="L9" s="673">
        <v>6660</v>
      </c>
      <c r="M9" s="773">
        <f t="shared" si="5"/>
        <v>-2228.9999999999991</v>
      </c>
      <c r="N9" s="688">
        <f t="shared" si="6"/>
        <v>39550.910000000003</v>
      </c>
      <c r="O9" s="689">
        <f t="shared" si="6"/>
        <v>61573.82</v>
      </c>
      <c r="P9" s="690">
        <f t="shared" si="7"/>
        <v>-22022.909999999996</v>
      </c>
      <c r="Q9" s="680">
        <f>'[2]Foam banpho'!M9</f>
        <v>1879.5000000000002</v>
      </c>
      <c r="R9" s="673">
        <v>2325</v>
      </c>
      <c r="S9" s="674">
        <f t="shared" si="8"/>
        <v>-445.49999999999977</v>
      </c>
      <c r="T9" s="680">
        <f>'[2]Foam banpho'!P9</f>
        <v>4431.0000000000009</v>
      </c>
      <c r="U9" s="673"/>
      <c r="V9" s="674">
        <f t="shared" si="9"/>
        <v>4431.0000000000009</v>
      </c>
      <c r="W9" s="680">
        <f>'[2]Foam banpho'!S9</f>
        <v>1879.5000000000002</v>
      </c>
      <c r="X9" s="673"/>
      <c r="Y9" s="773">
        <f t="shared" si="10"/>
        <v>1879.5000000000002</v>
      </c>
      <c r="Z9" s="688">
        <f t="shared" si="11"/>
        <v>8190.0000000000009</v>
      </c>
      <c r="AA9" s="701">
        <f t="shared" si="11"/>
        <v>2325</v>
      </c>
      <c r="AB9" s="690">
        <f t="shared" si="12"/>
        <v>5865.0000000000009</v>
      </c>
      <c r="AC9" s="775">
        <f t="shared" si="0"/>
        <v>47740.91</v>
      </c>
      <c r="AD9" s="776">
        <f t="shared" si="0"/>
        <v>63898.82</v>
      </c>
      <c r="AE9" s="777">
        <f t="shared" si="13"/>
        <v>-16157.909999999996</v>
      </c>
      <c r="AF9" s="680">
        <f>'[2]Foam banpho'!Y9</f>
        <v>4431.0000000000009</v>
      </c>
      <c r="AG9" s="673"/>
      <c r="AH9" s="674">
        <f t="shared" si="14"/>
        <v>4431.0000000000009</v>
      </c>
      <c r="AI9" s="680">
        <f>'[2]Foam banpho'!AB9</f>
        <v>1879.5000000000002</v>
      </c>
      <c r="AJ9" s="673"/>
      <c r="AK9" s="674">
        <f t="shared" si="15"/>
        <v>1879.5000000000002</v>
      </c>
      <c r="AL9" s="680">
        <f>'[2]Foam banpho'!AE9</f>
        <v>4431.0000000000009</v>
      </c>
      <c r="AM9" s="673"/>
      <c r="AN9" s="674">
        <f t="shared" si="16"/>
        <v>4431.0000000000009</v>
      </c>
      <c r="AO9" s="688">
        <f t="shared" si="17"/>
        <v>10741.500000000002</v>
      </c>
      <c r="AP9" s="689">
        <f t="shared" si="17"/>
        <v>0</v>
      </c>
      <c r="AQ9" s="690">
        <f t="shared" si="18"/>
        <v>10741.500000000002</v>
      </c>
      <c r="AR9" s="680">
        <f>'[2]Foam banpho'!AH9</f>
        <v>1879.5000000000002</v>
      </c>
      <c r="AS9" s="673"/>
      <c r="AT9" s="674">
        <f t="shared" si="19"/>
        <v>1879.5000000000002</v>
      </c>
      <c r="AU9" s="680">
        <f>'[2]Foam banpho'!AK9</f>
        <v>4431.0000000000009</v>
      </c>
      <c r="AV9" s="673"/>
      <c r="AW9" s="674">
        <f t="shared" si="20"/>
        <v>4431.0000000000009</v>
      </c>
      <c r="AX9" s="680">
        <f>'[2]Foam banpho'!AN9</f>
        <v>1879.5000000000002</v>
      </c>
      <c r="AY9" s="680"/>
      <c r="AZ9" s="773">
        <f t="shared" si="21"/>
        <v>1879.5000000000002</v>
      </c>
      <c r="BA9" s="688">
        <f t="shared" si="22"/>
        <v>8190.0000000000009</v>
      </c>
      <c r="BB9" s="701">
        <f t="shared" si="22"/>
        <v>0</v>
      </c>
      <c r="BC9" s="706">
        <f t="shared" si="23"/>
        <v>8190.0000000000009</v>
      </c>
      <c r="BD9" s="711">
        <f t="shared" si="1"/>
        <v>18931.500000000004</v>
      </c>
      <c r="BE9" s="715">
        <f t="shared" si="2"/>
        <v>0</v>
      </c>
      <c r="BF9" s="716">
        <f t="shared" si="24"/>
        <v>18931.500000000004</v>
      </c>
      <c r="BG9" s="717">
        <f t="shared" si="25"/>
        <v>66672.41</v>
      </c>
      <c r="BH9" s="680">
        <f t="shared" si="26"/>
        <v>63898.82</v>
      </c>
      <c r="BI9" s="677">
        <f t="shared" si="27"/>
        <v>2773.5900000000038</v>
      </c>
      <c r="BJ9" s="541"/>
      <c r="BK9" s="446"/>
      <c r="BL9" s="374">
        <f>ROUND(VLOOKUP($B9,Test!$A$140:$I$192,5),0)/1000</f>
        <v>18.773</v>
      </c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  <c r="CG9" s="380"/>
      <c r="CH9" s="380"/>
      <c r="CI9" s="380"/>
      <c r="CJ9" s="380"/>
      <c r="CK9" s="380"/>
      <c r="CL9" s="380"/>
      <c r="CM9" s="380"/>
      <c r="CN9" s="380"/>
      <c r="CO9" s="380"/>
      <c r="CP9" s="380"/>
      <c r="CQ9" s="380"/>
      <c r="CR9" s="380"/>
      <c r="CS9" s="380"/>
      <c r="CT9" s="380"/>
      <c r="CU9" s="380"/>
      <c r="CV9" s="380"/>
      <c r="CW9" s="380"/>
      <c r="CX9" s="380"/>
      <c r="CY9" s="380"/>
      <c r="CZ9" s="380"/>
      <c r="DA9" s="380"/>
      <c r="DB9" s="380"/>
      <c r="DC9" s="380"/>
      <c r="DD9" s="380"/>
      <c r="DE9" s="380"/>
      <c r="DF9" s="380"/>
      <c r="DG9" s="380"/>
      <c r="DH9" s="380"/>
      <c r="DI9" s="380"/>
      <c r="DJ9" s="380"/>
      <c r="DK9" s="380"/>
      <c r="DL9" s="380"/>
      <c r="DM9" s="380"/>
      <c r="DN9" s="380"/>
      <c r="DO9" s="391"/>
      <c r="DP9" s="391"/>
      <c r="DQ9" s="380"/>
      <c r="DR9" s="380"/>
      <c r="DS9" s="380"/>
      <c r="DT9" s="380"/>
    </row>
    <row r="10" spans="1:124" s="383" customFormat="1" ht="33" customHeight="1">
      <c r="A10" s="388">
        <f t="shared" si="28"/>
        <v>4</v>
      </c>
      <c r="B10" s="402">
        <v>51299</v>
      </c>
      <c r="C10" s="537" t="s">
        <v>3</v>
      </c>
      <c r="D10" s="697" t="s">
        <v>254</v>
      </c>
      <c r="E10" s="672">
        <f>'[2]Foam banpho'!D10</f>
        <v>4046.0000000000005</v>
      </c>
      <c r="F10" s="673">
        <v>4011.01</v>
      </c>
      <c r="G10" s="674">
        <f t="shared" si="3"/>
        <v>34.990000000000236</v>
      </c>
      <c r="H10" s="672">
        <f>'[2]Foam banpho'!G10</f>
        <v>61586.000000000007</v>
      </c>
      <c r="I10" s="673">
        <v>106936.8</v>
      </c>
      <c r="J10" s="674">
        <f t="shared" si="4"/>
        <v>-45350.799999999996</v>
      </c>
      <c r="K10" s="672">
        <f>'[2]Foam banpho'!J10</f>
        <v>18989.600000000002</v>
      </c>
      <c r="L10" s="673">
        <v>33974.15</v>
      </c>
      <c r="M10" s="773">
        <f t="shared" si="5"/>
        <v>-14984.55</v>
      </c>
      <c r="N10" s="688">
        <f t="shared" si="6"/>
        <v>84621.60000000002</v>
      </c>
      <c r="O10" s="689">
        <f t="shared" si="6"/>
        <v>144921.96</v>
      </c>
      <c r="P10" s="690">
        <f t="shared" si="7"/>
        <v>-60300.359999999971</v>
      </c>
      <c r="Q10" s="672">
        <f>'[2]Foam banpho'!M10</f>
        <v>3487.4000000000005</v>
      </c>
      <c r="R10" s="673">
        <v>5928.89</v>
      </c>
      <c r="S10" s="674">
        <f t="shared" si="8"/>
        <v>-2441.4899999999998</v>
      </c>
      <c r="T10" s="672">
        <f>'[2]Foam banpho'!P10</f>
        <v>3673.6000000000004</v>
      </c>
      <c r="U10" s="673"/>
      <c r="V10" s="674">
        <f t="shared" si="9"/>
        <v>3673.6000000000004</v>
      </c>
      <c r="W10" s="672">
        <f>'[2]Foam banpho'!S10</f>
        <v>4728.6812</v>
      </c>
      <c r="X10" s="673"/>
      <c r="Y10" s="773">
        <f t="shared" si="10"/>
        <v>4728.6812</v>
      </c>
      <c r="Z10" s="688">
        <f t="shared" si="11"/>
        <v>11889.681200000001</v>
      </c>
      <c r="AA10" s="701">
        <f t="shared" si="11"/>
        <v>5928.89</v>
      </c>
      <c r="AB10" s="690">
        <f t="shared" si="12"/>
        <v>5960.7912000000006</v>
      </c>
      <c r="AC10" s="775">
        <f t="shared" si="0"/>
        <v>96511.281200000027</v>
      </c>
      <c r="AD10" s="776">
        <f t="shared" si="0"/>
        <v>150850.85</v>
      </c>
      <c r="AE10" s="777">
        <f t="shared" si="13"/>
        <v>-54339.568799999979</v>
      </c>
      <c r="AF10" s="672">
        <f>'[2]Foam banpho'!Y10</f>
        <v>4418.4000000000005</v>
      </c>
      <c r="AG10" s="673"/>
      <c r="AH10" s="674">
        <f t="shared" si="14"/>
        <v>4418.4000000000005</v>
      </c>
      <c r="AI10" s="672">
        <f>'[2]Foam banpho'!AB10</f>
        <v>4232.2000000000007</v>
      </c>
      <c r="AJ10" s="673"/>
      <c r="AK10" s="674">
        <f t="shared" si="15"/>
        <v>4232.2000000000007</v>
      </c>
      <c r="AL10" s="672">
        <f>'[2]Foam banpho'!AE10</f>
        <v>8563.25</v>
      </c>
      <c r="AM10" s="673"/>
      <c r="AN10" s="674">
        <f t="shared" si="16"/>
        <v>8563.25</v>
      </c>
      <c r="AO10" s="688">
        <f t="shared" si="17"/>
        <v>17213.850000000002</v>
      </c>
      <c r="AP10" s="689">
        <f t="shared" si="17"/>
        <v>0</v>
      </c>
      <c r="AQ10" s="690">
        <f t="shared" si="18"/>
        <v>17213.850000000002</v>
      </c>
      <c r="AR10" s="672">
        <f>'[2]Foam banpho'!AH10</f>
        <v>12598.78</v>
      </c>
      <c r="AS10" s="673"/>
      <c r="AT10" s="674">
        <f t="shared" si="19"/>
        <v>12598.78</v>
      </c>
      <c r="AU10" s="672">
        <f>'[2]Foam banpho'!AK10</f>
        <v>4604.6000000000004</v>
      </c>
      <c r="AV10" s="673"/>
      <c r="AW10" s="674">
        <f t="shared" si="20"/>
        <v>4604.6000000000004</v>
      </c>
      <c r="AX10" s="672">
        <f>'[2]Foam banpho'!AN10</f>
        <v>3859.8</v>
      </c>
      <c r="AY10" s="672"/>
      <c r="AZ10" s="773">
        <f t="shared" si="21"/>
        <v>3859.8</v>
      </c>
      <c r="BA10" s="688">
        <f t="shared" si="22"/>
        <v>21063.18</v>
      </c>
      <c r="BB10" s="701">
        <f t="shared" si="22"/>
        <v>0</v>
      </c>
      <c r="BC10" s="706">
        <f t="shared" si="23"/>
        <v>21063.18</v>
      </c>
      <c r="BD10" s="711">
        <f t="shared" si="1"/>
        <v>38277.030000000006</v>
      </c>
      <c r="BE10" s="715">
        <f t="shared" si="2"/>
        <v>0</v>
      </c>
      <c r="BF10" s="716">
        <f t="shared" si="24"/>
        <v>38277.030000000006</v>
      </c>
      <c r="BG10" s="717">
        <f t="shared" si="25"/>
        <v>134788.31120000003</v>
      </c>
      <c r="BH10" s="672">
        <f t="shared" si="26"/>
        <v>150850.85</v>
      </c>
      <c r="BI10" s="677">
        <f t="shared" si="27"/>
        <v>-16062.53879999998</v>
      </c>
      <c r="BJ10" s="541"/>
      <c r="BK10" s="446"/>
      <c r="BL10" s="374">
        <f>ROUND(VLOOKUP($B10,Test!$A$140:$I$192,5),0)/1000</f>
        <v>5.9980000000000002</v>
      </c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  <c r="CG10" s="380"/>
      <c r="CH10" s="380"/>
      <c r="CI10" s="380"/>
      <c r="CJ10" s="380"/>
      <c r="CK10" s="380"/>
      <c r="CL10" s="380"/>
      <c r="CM10" s="380"/>
      <c r="CN10" s="380"/>
      <c r="CO10" s="380"/>
      <c r="CP10" s="380"/>
      <c r="CQ10" s="380"/>
      <c r="CR10" s="380"/>
      <c r="CS10" s="380"/>
      <c r="CT10" s="380"/>
      <c r="CU10" s="380"/>
      <c r="CV10" s="380"/>
      <c r="CW10" s="380"/>
      <c r="CX10" s="380"/>
      <c r="CY10" s="380"/>
      <c r="CZ10" s="380"/>
      <c r="DA10" s="380"/>
      <c r="DB10" s="380"/>
      <c r="DC10" s="380"/>
      <c r="DD10" s="380"/>
      <c r="DE10" s="380"/>
      <c r="DF10" s="380"/>
      <c r="DG10" s="380"/>
      <c r="DH10" s="380"/>
      <c r="DI10" s="380"/>
      <c r="DJ10" s="380"/>
      <c r="DK10" s="380"/>
      <c r="DL10" s="380"/>
      <c r="DM10" s="380"/>
      <c r="DN10" s="380"/>
      <c r="DO10" s="391"/>
      <c r="DP10" s="391"/>
      <c r="DQ10" s="380"/>
      <c r="DR10" s="380"/>
      <c r="DS10" s="380"/>
      <c r="DT10" s="380"/>
    </row>
    <row r="11" spans="1:124" s="383" customFormat="1" ht="33" customHeight="1">
      <c r="A11" s="388">
        <f t="shared" si="28"/>
        <v>5</v>
      </c>
      <c r="B11" s="399">
        <v>51301</v>
      </c>
      <c r="C11" s="536" t="s">
        <v>4</v>
      </c>
      <c r="D11" s="697" t="s">
        <v>255</v>
      </c>
      <c r="E11" s="672">
        <f>'[2]Foam banpho'!D11</f>
        <v>0</v>
      </c>
      <c r="F11" s="673"/>
      <c r="G11" s="674">
        <f t="shared" si="3"/>
        <v>0</v>
      </c>
      <c r="H11" s="672">
        <f>'[2]Foam banpho'!G11</f>
        <v>0</v>
      </c>
      <c r="I11" s="673"/>
      <c r="J11" s="674">
        <f t="shared" si="4"/>
        <v>0</v>
      </c>
      <c r="K11" s="672">
        <f>'[2]Foam banpho'!J11</f>
        <v>0</v>
      </c>
      <c r="L11" s="673"/>
      <c r="M11" s="773">
        <f t="shared" si="5"/>
        <v>0</v>
      </c>
      <c r="N11" s="688">
        <f t="shared" si="6"/>
        <v>0</v>
      </c>
      <c r="O11" s="689">
        <f t="shared" si="6"/>
        <v>0</v>
      </c>
      <c r="P11" s="690">
        <f t="shared" si="7"/>
        <v>0</v>
      </c>
      <c r="Q11" s="672">
        <f>'[2]Foam banpho'!M11</f>
        <v>0</v>
      </c>
      <c r="R11" s="673"/>
      <c r="S11" s="674">
        <f t="shared" si="8"/>
        <v>0</v>
      </c>
      <c r="T11" s="672">
        <f>'[2]Foam banpho'!P11</f>
        <v>0</v>
      </c>
      <c r="U11" s="673"/>
      <c r="V11" s="674">
        <f t="shared" si="9"/>
        <v>0</v>
      </c>
      <c r="W11" s="672">
        <f>'[2]Foam banpho'!S11</f>
        <v>0</v>
      </c>
      <c r="X11" s="673"/>
      <c r="Y11" s="773">
        <f t="shared" si="10"/>
        <v>0</v>
      </c>
      <c r="Z11" s="688">
        <f t="shared" si="11"/>
        <v>0</v>
      </c>
      <c r="AA11" s="701">
        <f t="shared" si="11"/>
        <v>0</v>
      </c>
      <c r="AB11" s="690">
        <f t="shared" si="12"/>
        <v>0</v>
      </c>
      <c r="AC11" s="775">
        <f t="shared" si="0"/>
        <v>0</v>
      </c>
      <c r="AD11" s="776">
        <f t="shared" si="0"/>
        <v>0</v>
      </c>
      <c r="AE11" s="777">
        <f t="shared" si="13"/>
        <v>0</v>
      </c>
      <c r="AF11" s="672">
        <f>'[2]Foam banpho'!Y11</f>
        <v>0</v>
      </c>
      <c r="AG11" s="673"/>
      <c r="AH11" s="674">
        <f t="shared" si="14"/>
        <v>0</v>
      </c>
      <c r="AI11" s="672">
        <f>'[2]Foam banpho'!AB11</f>
        <v>0</v>
      </c>
      <c r="AJ11" s="673"/>
      <c r="AK11" s="674">
        <f t="shared" si="15"/>
        <v>0</v>
      </c>
      <c r="AL11" s="672">
        <f>'[2]Foam banpho'!AE11</f>
        <v>0</v>
      </c>
      <c r="AM11" s="673"/>
      <c r="AN11" s="674">
        <f t="shared" si="16"/>
        <v>0</v>
      </c>
      <c r="AO11" s="688">
        <f t="shared" si="17"/>
        <v>0</v>
      </c>
      <c r="AP11" s="689">
        <f t="shared" si="17"/>
        <v>0</v>
      </c>
      <c r="AQ11" s="690">
        <f t="shared" si="18"/>
        <v>0</v>
      </c>
      <c r="AR11" s="672">
        <f>'[2]Foam banpho'!AH11</f>
        <v>0</v>
      </c>
      <c r="AS11" s="673"/>
      <c r="AT11" s="674">
        <f t="shared" si="19"/>
        <v>0</v>
      </c>
      <c r="AU11" s="672">
        <f>'[2]Foam banpho'!AK11</f>
        <v>0</v>
      </c>
      <c r="AV11" s="673"/>
      <c r="AW11" s="674">
        <f t="shared" si="20"/>
        <v>0</v>
      </c>
      <c r="AX11" s="672">
        <f>'[2]Foam banpho'!AN11</f>
        <v>0</v>
      </c>
      <c r="AY11" s="672"/>
      <c r="AZ11" s="773">
        <f t="shared" si="21"/>
        <v>0</v>
      </c>
      <c r="BA11" s="688">
        <f t="shared" si="22"/>
        <v>0</v>
      </c>
      <c r="BB11" s="701">
        <f t="shared" si="22"/>
        <v>0</v>
      </c>
      <c r="BC11" s="706">
        <f t="shared" si="23"/>
        <v>0</v>
      </c>
      <c r="BD11" s="711">
        <f t="shared" si="1"/>
        <v>0</v>
      </c>
      <c r="BE11" s="715">
        <f t="shared" si="2"/>
        <v>0</v>
      </c>
      <c r="BF11" s="716">
        <f t="shared" si="24"/>
        <v>0</v>
      </c>
      <c r="BG11" s="717">
        <f t="shared" si="25"/>
        <v>0</v>
      </c>
      <c r="BH11" s="672">
        <f t="shared" si="26"/>
        <v>0</v>
      </c>
      <c r="BI11" s="677">
        <f t="shared" si="27"/>
        <v>0</v>
      </c>
      <c r="BJ11" s="541"/>
      <c r="BK11" s="446"/>
      <c r="BL11" s="374">
        <f>ROUND(VLOOKUP($B11,Test!$A$140:$I$192,5),0)/1000</f>
        <v>0</v>
      </c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  <c r="CG11" s="380"/>
      <c r="CH11" s="380"/>
      <c r="CI11" s="380"/>
      <c r="CJ11" s="380"/>
      <c r="CK11" s="380"/>
      <c r="CL11" s="380"/>
      <c r="CM11" s="380"/>
      <c r="CN11" s="380"/>
      <c r="CO11" s="380"/>
      <c r="CP11" s="380"/>
      <c r="CQ11" s="380"/>
      <c r="CR11" s="380"/>
      <c r="CS11" s="380"/>
      <c r="CT11" s="380"/>
      <c r="CU11" s="380"/>
      <c r="CV11" s="380"/>
      <c r="CW11" s="380"/>
      <c r="CX11" s="380"/>
      <c r="CY11" s="380"/>
      <c r="CZ11" s="380"/>
      <c r="DA11" s="380"/>
      <c r="DB11" s="380"/>
      <c r="DC11" s="380"/>
      <c r="DD11" s="380"/>
      <c r="DE11" s="380"/>
      <c r="DF11" s="380"/>
      <c r="DG11" s="380"/>
      <c r="DH11" s="380"/>
      <c r="DI11" s="380"/>
      <c r="DJ11" s="380"/>
      <c r="DK11" s="380"/>
      <c r="DL11" s="380"/>
      <c r="DM11" s="380"/>
      <c r="DN11" s="380"/>
      <c r="DO11" s="391"/>
      <c r="DP11" s="391"/>
      <c r="DQ11" s="380"/>
      <c r="DR11" s="380"/>
      <c r="DS11" s="380"/>
      <c r="DT11" s="380"/>
    </row>
    <row r="12" spans="1:124" s="383" customFormat="1" ht="33" customHeight="1">
      <c r="A12" s="388">
        <f t="shared" si="28"/>
        <v>6</v>
      </c>
      <c r="B12" s="399">
        <v>51302</v>
      </c>
      <c r="C12" s="536" t="s">
        <v>5</v>
      </c>
      <c r="D12" s="697" t="s">
        <v>256</v>
      </c>
      <c r="E12" s="672">
        <f>'[2]Foam banpho'!D12</f>
        <v>8466</v>
      </c>
      <c r="F12" s="673">
        <v>8466</v>
      </c>
      <c r="G12" s="674">
        <f t="shared" si="3"/>
        <v>0</v>
      </c>
      <c r="H12" s="672">
        <f>'[2]Foam banpho'!G12</f>
        <v>7919.4000000000015</v>
      </c>
      <c r="I12" s="673">
        <v>7919.4</v>
      </c>
      <c r="J12" s="674">
        <f t="shared" si="4"/>
        <v>0</v>
      </c>
      <c r="K12" s="672">
        <f>'[2]Foam banpho'!J12</f>
        <v>8466</v>
      </c>
      <c r="L12" s="673">
        <v>3350.37</v>
      </c>
      <c r="M12" s="773">
        <f t="shared" si="5"/>
        <v>5115.63</v>
      </c>
      <c r="N12" s="688">
        <f t="shared" si="6"/>
        <v>24851.4</v>
      </c>
      <c r="O12" s="689">
        <f t="shared" si="6"/>
        <v>19735.77</v>
      </c>
      <c r="P12" s="690">
        <f t="shared" si="7"/>
        <v>5115.630000000001</v>
      </c>
      <c r="Q12" s="672">
        <f>'[2]Foam banpho'!M12</f>
        <v>8284</v>
      </c>
      <c r="R12" s="673">
        <v>8284</v>
      </c>
      <c r="S12" s="674">
        <f t="shared" si="8"/>
        <v>0</v>
      </c>
      <c r="T12" s="672">
        <f>'[2]Foam banpho'!P12</f>
        <v>8559.7099999999991</v>
      </c>
      <c r="U12" s="673"/>
      <c r="V12" s="674">
        <f t="shared" si="9"/>
        <v>8559.7099999999991</v>
      </c>
      <c r="W12" s="672">
        <f>'[2]Foam banpho'!S12</f>
        <v>8284</v>
      </c>
      <c r="X12" s="673"/>
      <c r="Y12" s="773">
        <f t="shared" si="10"/>
        <v>8284</v>
      </c>
      <c r="Z12" s="688">
        <f t="shared" si="11"/>
        <v>25127.71</v>
      </c>
      <c r="AA12" s="701">
        <f t="shared" si="11"/>
        <v>8284</v>
      </c>
      <c r="AB12" s="690">
        <f t="shared" si="12"/>
        <v>16843.71</v>
      </c>
      <c r="AC12" s="775">
        <f t="shared" si="0"/>
        <v>49979.11</v>
      </c>
      <c r="AD12" s="776">
        <f t="shared" si="0"/>
        <v>28019.77</v>
      </c>
      <c r="AE12" s="777">
        <f t="shared" si="13"/>
        <v>21959.34</v>
      </c>
      <c r="AF12" s="672">
        <f>'[2]Foam banpho'!Y12</f>
        <v>8560</v>
      </c>
      <c r="AG12" s="673"/>
      <c r="AH12" s="674">
        <f t="shared" si="14"/>
        <v>8560</v>
      </c>
      <c r="AI12" s="672">
        <f>'[2]Foam banpho'!AB12</f>
        <v>8560</v>
      </c>
      <c r="AJ12" s="673"/>
      <c r="AK12" s="674">
        <f t="shared" si="15"/>
        <v>8560</v>
      </c>
      <c r="AL12" s="672">
        <f>'[2]Foam banpho'!AE12</f>
        <v>8283.66</v>
      </c>
      <c r="AM12" s="673"/>
      <c r="AN12" s="674">
        <f t="shared" si="16"/>
        <v>8283.66</v>
      </c>
      <c r="AO12" s="688">
        <f t="shared" si="17"/>
        <v>25403.66</v>
      </c>
      <c r="AP12" s="689">
        <f t="shared" si="17"/>
        <v>0</v>
      </c>
      <c r="AQ12" s="690">
        <f t="shared" si="18"/>
        <v>25403.66</v>
      </c>
      <c r="AR12" s="672">
        <f>'[2]Foam banpho'!AH12</f>
        <v>8560</v>
      </c>
      <c r="AS12" s="673"/>
      <c r="AT12" s="674">
        <f t="shared" si="19"/>
        <v>8560</v>
      </c>
      <c r="AU12" s="672">
        <f>'[2]Foam banpho'!AK12</f>
        <v>8284.41</v>
      </c>
      <c r="AV12" s="673"/>
      <c r="AW12" s="674">
        <f t="shared" si="20"/>
        <v>8284.41</v>
      </c>
      <c r="AX12" s="672">
        <f>'[2]Foam banpho'!AN12</f>
        <v>8560</v>
      </c>
      <c r="AY12" s="672"/>
      <c r="AZ12" s="773">
        <f t="shared" si="21"/>
        <v>8560</v>
      </c>
      <c r="BA12" s="688">
        <f t="shared" si="22"/>
        <v>25404.41</v>
      </c>
      <c r="BB12" s="701">
        <f t="shared" si="22"/>
        <v>0</v>
      </c>
      <c r="BC12" s="706">
        <f t="shared" si="23"/>
        <v>25404.41</v>
      </c>
      <c r="BD12" s="711">
        <f t="shared" si="1"/>
        <v>50808.070000000007</v>
      </c>
      <c r="BE12" s="715">
        <f t="shared" si="2"/>
        <v>0</v>
      </c>
      <c r="BF12" s="716">
        <f t="shared" si="24"/>
        <v>50808.070000000007</v>
      </c>
      <c r="BG12" s="717">
        <f t="shared" si="25"/>
        <v>100787.18000000001</v>
      </c>
      <c r="BH12" s="672">
        <f t="shared" si="26"/>
        <v>28019.77</v>
      </c>
      <c r="BI12" s="677">
        <f t="shared" si="27"/>
        <v>72767.41</v>
      </c>
      <c r="BJ12" s="541"/>
      <c r="BK12" s="446"/>
      <c r="BL12" s="374">
        <f>ROUND(VLOOKUP($B12,Test!$A$140:$I$192,5),0)/1000</f>
        <v>9.7509999999999994</v>
      </c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  <c r="CG12" s="380"/>
      <c r="CH12" s="380"/>
      <c r="CI12" s="380"/>
      <c r="CJ12" s="380"/>
      <c r="CK12" s="380"/>
      <c r="CL12" s="380"/>
      <c r="CM12" s="380"/>
      <c r="CN12" s="380"/>
      <c r="CO12" s="380"/>
      <c r="CP12" s="380"/>
      <c r="CQ12" s="380"/>
      <c r="CR12" s="380"/>
      <c r="CS12" s="380"/>
      <c r="CT12" s="380"/>
      <c r="CU12" s="380"/>
      <c r="CV12" s="380"/>
      <c r="CW12" s="380"/>
      <c r="CX12" s="380"/>
      <c r="CY12" s="380"/>
      <c r="CZ12" s="380"/>
      <c r="DA12" s="380"/>
      <c r="DB12" s="380"/>
      <c r="DC12" s="380"/>
      <c r="DD12" s="380"/>
      <c r="DE12" s="380"/>
      <c r="DF12" s="380"/>
      <c r="DG12" s="380"/>
      <c r="DH12" s="380"/>
      <c r="DI12" s="380"/>
      <c r="DJ12" s="380"/>
      <c r="DK12" s="380"/>
      <c r="DL12" s="380"/>
      <c r="DM12" s="380"/>
      <c r="DN12" s="380"/>
      <c r="DO12" s="391"/>
      <c r="DP12" s="391"/>
      <c r="DQ12" s="380"/>
      <c r="DR12" s="380"/>
      <c r="DS12" s="380"/>
      <c r="DT12" s="380"/>
    </row>
    <row r="13" spans="1:124" s="383" customFormat="1" ht="33" customHeight="1">
      <c r="A13" s="388">
        <f t="shared" si="28"/>
        <v>7</v>
      </c>
      <c r="B13" s="399">
        <v>51306</v>
      </c>
      <c r="C13" s="536" t="s">
        <v>6</v>
      </c>
      <c r="D13" s="697" t="s">
        <v>257</v>
      </c>
      <c r="E13" s="672">
        <f>'[2]Foam banpho'!D13</f>
        <v>0</v>
      </c>
      <c r="F13" s="673"/>
      <c r="G13" s="674">
        <f t="shared" si="3"/>
        <v>0</v>
      </c>
      <c r="H13" s="672">
        <f>'[2]Foam banpho'!G13</f>
        <v>0</v>
      </c>
      <c r="I13" s="673"/>
      <c r="J13" s="674">
        <f t="shared" si="4"/>
        <v>0</v>
      </c>
      <c r="K13" s="672">
        <f>'[2]Foam banpho'!J13</f>
        <v>0</v>
      </c>
      <c r="L13" s="673"/>
      <c r="M13" s="773">
        <f t="shared" si="5"/>
        <v>0</v>
      </c>
      <c r="N13" s="688">
        <f t="shared" si="6"/>
        <v>0</v>
      </c>
      <c r="O13" s="689">
        <f t="shared" si="6"/>
        <v>0</v>
      </c>
      <c r="P13" s="690">
        <f t="shared" si="7"/>
        <v>0</v>
      </c>
      <c r="Q13" s="672">
        <f>'[2]Foam banpho'!M13</f>
        <v>0</v>
      </c>
      <c r="R13" s="673"/>
      <c r="S13" s="674">
        <f t="shared" si="8"/>
        <v>0</v>
      </c>
      <c r="T13" s="672">
        <f>'[2]Foam banpho'!P13</f>
        <v>0</v>
      </c>
      <c r="U13" s="673"/>
      <c r="V13" s="674">
        <f t="shared" si="9"/>
        <v>0</v>
      </c>
      <c r="W13" s="672">
        <f>'[2]Foam banpho'!S13</f>
        <v>0</v>
      </c>
      <c r="X13" s="673"/>
      <c r="Y13" s="773">
        <f t="shared" si="10"/>
        <v>0</v>
      </c>
      <c r="Z13" s="688">
        <f t="shared" si="11"/>
        <v>0</v>
      </c>
      <c r="AA13" s="701">
        <f t="shared" si="11"/>
        <v>0</v>
      </c>
      <c r="AB13" s="690">
        <f t="shared" si="12"/>
        <v>0</v>
      </c>
      <c r="AC13" s="775">
        <f t="shared" si="0"/>
        <v>0</v>
      </c>
      <c r="AD13" s="776">
        <f t="shared" si="0"/>
        <v>0</v>
      </c>
      <c r="AE13" s="777">
        <f t="shared" si="13"/>
        <v>0</v>
      </c>
      <c r="AF13" s="672">
        <f>'[2]Foam banpho'!Y13</f>
        <v>0</v>
      </c>
      <c r="AG13" s="673"/>
      <c r="AH13" s="674">
        <f t="shared" si="14"/>
        <v>0</v>
      </c>
      <c r="AI13" s="672">
        <f>'[2]Foam banpho'!AB13</f>
        <v>0</v>
      </c>
      <c r="AJ13" s="673"/>
      <c r="AK13" s="674">
        <f t="shared" si="15"/>
        <v>0</v>
      </c>
      <c r="AL13" s="672">
        <f>'[2]Foam banpho'!AE13</f>
        <v>0</v>
      </c>
      <c r="AM13" s="673"/>
      <c r="AN13" s="674">
        <f t="shared" si="16"/>
        <v>0</v>
      </c>
      <c r="AO13" s="688">
        <f t="shared" si="17"/>
        <v>0</v>
      </c>
      <c r="AP13" s="689">
        <f t="shared" si="17"/>
        <v>0</v>
      </c>
      <c r="AQ13" s="690">
        <f t="shared" si="18"/>
        <v>0</v>
      </c>
      <c r="AR13" s="672">
        <f>'[2]Foam banpho'!AH13</f>
        <v>0</v>
      </c>
      <c r="AS13" s="673"/>
      <c r="AT13" s="674">
        <f t="shared" si="19"/>
        <v>0</v>
      </c>
      <c r="AU13" s="672">
        <f>'[2]Foam banpho'!AK13</f>
        <v>0</v>
      </c>
      <c r="AV13" s="673"/>
      <c r="AW13" s="674">
        <f t="shared" si="20"/>
        <v>0</v>
      </c>
      <c r="AX13" s="672">
        <f>'[2]Foam banpho'!AN13</f>
        <v>0</v>
      </c>
      <c r="AY13" s="672"/>
      <c r="AZ13" s="773">
        <f t="shared" si="21"/>
        <v>0</v>
      </c>
      <c r="BA13" s="688">
        <f t="shared" si="22"/>
        <v>0</v>
      </c>
      <c r="BB13" s="701">
        <f t="shared" si="22"/>
        <v>0</v>
      </c>
      <c r="BC13" s="706">
        <f t="shared" si="23"/>
        <v>0</v>
      </c>
      <c r="BD13" s="711">
        <f t="shared" si="1"/>
        <v>0</v>
      </c>
      <c r="BE13" s="715">
        <f t="shared" si="2"/>
        <v>0</v>
      </c>
      <c r="BF13" s="716">
        <f t="shared" si="24"/>
        <v>0</v>
      </c>
      <c r="BG13" s="717">
        <f t="shared" si="25"/>
        <v>0</v>
      </c>
      <c r="BH13" s="672">
        <f t="shared" si="26"/>
        <v>0</v>
      </c>
      <c r="BI13" s="677">
        <f t="shared" si="27"/>
        <v>0</v>
      </c>
      <c r="BJ13" s="541"/>
      <c r="BK13" s="446"/>
      <c r="BL13" s="374">
        <f>ROUND(VLOOKUP($B13,Test!$A$140:$I$192,5),0)/1000</f>
        <v>0</v>
      </c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  <c r="CG13" s="380"/>
      <c r="CH13" s="380"/>
      <c r="CI13" s="380"/>
      <c r="CJ13" s="380"/>
      <c r="CK13" s="380"/>
      <c r="CL13" s="380"/>
      <c r="CM13" s="380"/>
      <c r="CN13" s="380"/>
      <c r="CO13" s="380"/>
      <c r="CP13" s="380"/>
      <c r="CQ13" s="380"/>
      <c r="CR13" s="380"/>
      <c r="CS13" s="380"/>
      <c r="CT13" s="380"/>
      <c r="CU13" s="380"/>
      <c r="CV13" s="380"/>
      <c r="CW13" s="380"/>
      <c r="CX13" s="380"/>
      <c r="CY13" s="380"/>
      <c r="CZ13" s="380"/>
      <c r="DA13" s="380"/>
      <c r="DB13" s="380"/>
      <c r="DC13" s="380"/>
      <c r="DD13" s="380"/>
      <c r="DE13" s="380"/>
      <c r="DF13" s="380"/>
      <c r="DG13" s="380"/>
      <c r="DH13" s="380"/>
      <c r="DI13" s="380"/>
      <c r="DJ13" s="380"/>
      <c r="DK13" s="380"/>
      <c r="DL13" s="380"/>
      <c r="DM13" s="380"/>
      <c r="DN13" s="380"/>
      <c r="DO13" s="391"/>
      <c r="DP13" s="391"/>
      <c r="DQ13" s="380"/>
      <c r="DR13" s="380"/>
      <c r="DS13" s="380"/>
      <c r="DT13" s="380"/>
    </row>
    <row r="14" spans="1:124" s="383" customFormat="1" ht="33" customHeight="1">
      <c r="A14" s="388">
        <f t="shared" si="28"/>
        <v>8</v>
      </c>
      <c r="B14" s="399">
        <v>51307</v>
      </c>
      <c r="C14" s="536" t="s">
        <v>7</v>
      </c>
      <c r="D14" s="697" t="s">
        <v>258</v>
      </c>
      <c r="E14" s="672">
        <f>'[2]Foam banpho'!D14</f>
        <v>20220</v>
      </c>
      <c r="F14" s="673">
        <v>38518</v>
      </c>
      <c r="G14" s="674">
        <f t="shared" si="3"/>
        <v>-18298</v>
      </c>
      <c r="H14" s="672">
        <f>'[2]Foam banpho'!G14</f>
        <v>92995</v>
      </c>
      <c r="I14" s="673">
        <v>153014.35</v>
      </c>
      <c r="J14" s="674">
        <f t="shared" si="4"/>
        <v>-60019.350000000006</v>
      </c>
      <c r="K14" s="672">
        <f>'[2]Foam banpho'!J14</f>
        <v>100860</v>
      </c>
      <c r="L14" s="673">
        <v>125402.29</v>
      </c>
      <c r="M14" s="773">
        <f t="shared" si="5"/>
        <v>-24542.289999999994</v>
      </c>
      <c r="N14" s="688">
        <f t="shared" si="6"/>
        <v>214075</v>
      </c>
      <c r="O14" s="689">
        <f t="shared" si="6"/>
        <v>316934.64</v>
      </c>
      <c r="P14" s="690">
        <f t="shared" si="7"/>
        <v>-102859.64000000001</v>
      </c>
      <c r="Q14" s="672">
        <f>'[2]Foam banpho'!M14</f>
        <v>145320</v>
      </c>
      <c r="R14" s="673">
        <v>328989.83</v>
      </c>
      <c r="S14" s="674">
        <f t="shared" si="8"/>
        <v>-183669.83000000002</v>
      </c>
      <c r="T14" s="672">
        <f>'[2]Foam banpho'!P14</f>
        <v>172430</v>
      </c>
      <c r="U14" s="673"/>
      <c r="V14" s="674">
        <f t="shared" si="9"/>
        <v>172430</v>
      </c>
      <c r="W14" s="672">
        <f>'[2]Foam banpho'!S14</f>
        <v>167350</v>
      </c>
      <c r="X14" s="673"/>
      <c r="Y14" s="773">
        <f t="shared" si="10"/>
        <v>167350</v>
      </c>
      <c r="Z14" s="688">
        <f t="shared" si="11"/>
        <v>485100</v>
      </c>
      <c r="AA14" s="701">
        <f t="shared" si="11"/>
        <v>328989.83</v>
      </c>
      <c r="AB14" s="690">
        <f t="shared" si="12"/>
        <v>156110.16999999998</v>
      </c>
      <c r="AC14" s="775">
        <f t="shared" si="0"/>
        <v>699175</v>
      </c>
      <c r="AD14" s="776">
        <f t="shared" si="0"/>
        <v>645924.47</v>
      </c>
      <c r="AE14" s="777">
        <f t="shared" si="13"/>
        <v>53250.530000000028</v>
      </c>
      <c r="AF14" s="672">
        <f>'[2]Foam banpho'!Y14</f>
        <v>91480</v>
      </c>
      <c r="AG14" s="673"/>
      <c r="AH14" s="674">
        <f t="shared" si="14"/>
        <v>91480</v>
      </c>
      <c r="AI14" s="672">
        <f>'[2]Foam banpho'!AB14</f>
        <v>112770</v>
      </c>
      <c r="AJ14" s="673"/>
      <c r="AK14" s="674">
        <f t="shared" si="15"/>
        <v>112770</v>
      </c>
      <c r="AL14" s="672">
        <f>'[2]Foam banpho'!AE14</f>
        <v>82310</v>
      </c>
      <c r="AM14" s="673"/>
      <c r="AN14" s="674">
        <f t="shared" si="16"/>
        <v>82310</v>
      </c>
      <c r="AO14" s="688">
        <f t="shared" si="17"/>
        <v>286560</v>
      </c>
      <c r="AP14" s="689">
        <f t="shared" si="17"/>
        <v>0</v>
      </c>
      <c r="AQ14" s="690">
        <f t="shared" si="18"/>
        <v>286560</v>
      </c>
      <c r="AR14" s="672">
        <f>'[2]Foam banpho'!AH14</f>
        <v>141125</v>
      </c>
      <c r="AS14" s="673"/>
      <c r="AT14" s="674">
        <f t="shared" si="19"/>
        <v>141125</v>
      </c>
      <c r="AU14" s="672">
        <f>'[2]Foam banpho'!AK14</f>
        <v>110825</v>
      </c>
      <c r="AV14" s="673"/>
      <c r="AW14" s="674">
        <f t="shared" si="20"/>
        <v>110825</v>
      </c>
      <c r="AX14" s="672">
        <f>'[2]Foam banpho'!AN14</f>
        <v>103400</v>
      </c>
      <c r="AY14" s="672"/>
      <c r="AZ14" s="773">
        <f t="shared" si="21"/>
        <v>103400</v>
      </c>
      <c r="BA14" s="688">
        <f t="shared" si="22"/>
        <v>355350</v>
      </c>
      <c r="BB14" s="701">
        <f t="shared" si="22"/>
        <v>0</v>
      </c>
      <c r="BC14" s="706">
        <f t="shared" si="23"/>
        <v>355350</v>
      </c>
      <c r="BD14" s="711">
        <f t="shared" si="1"/>
        <v>641910</v>
      </c>
      <c r="BE14" s="715">
        <f t="shared" si="2"/>
        <v>0</v>
      </c>
      <c r="BF14" s="716">
        <f t="shared" si="24"/>
        <v>641910</v>
      </c>
      <c r="BG14" s="717">
        <f t="shared" si="25"/>
        <v>1341085</v>
      </c>
      <c r="BH14" s="672">
        <f t="shared" si="26"/>
        <v>645924.47</v>
      </c>
      <c r="BI14" s="677">
        <f t="shared" si="27"/>
        <v>695160.53</v>
      </c>
      <c r="BJ14" s="541"/>
      <c r="BK14" s="446"/>
      <c r="BL14" s="374">
        <f>ROUND(VLOOKUP($B14,Test!$A$140:$I$192,5),0)/1000</f>
        <v>98.259</v>
      </c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  <c r="CO14" s="380"/>
      <c r="CP14" s="380"/>
      <c r="CQ14" s="380"/>
      <c r="CR14" s="380"/>
      <c r="CS14" s="380"/>
      <c r="CT14" s="380"/>
      <c r="CU14" s="380"/>
      <c r="CV14" s="380"/>
      <c r="CW14" s="380"/>
      <c r="CX14" s="380"/>
      <c r="CY14" s="380"/>
      <c r="CZ14" s="380"/>
      <c r="DA14" s="380"/>
      <c r="DB14" s="380"/>
      <c r="DC14" s="380"/>
      <c r="DD14" s="380"/>
      <c r="DE14" s="380"/>
      <c r="DF14" s="380"/>
      <c r="DG14" s="380"/>
      <c r="DH14" s="380"/>
      <c r="DI14" s="380"/>
      <c r="DJ14" s="380"/>
      <c r="DK14" s="380"/>
      <c r="DL14" s="380"/>
      <c r="DM14" s="380"/>
      <c r="DN14" s="380"/>
      <c r="DO14" s="391"/>
      <c r="DP14" s="391"/>
      <c r="DQ14" s="380"/>
      <c r="DR14" s="380"/>
      <c r="DS14" s="380"/>
      <c r="DT14" s="380"/>
    </row>
    <row r="15" spans="1:124" s="383" customFormat="1" ht="33" customHeight="1">
      <c r="A15" s="388">
        <f t="shared" si="28"/>
        <v>9</v>
      </c>
      <c r="B15" s="399">
        <v>51308</v>
      </c>
      <c r="C15" s="536" t="s">
        <v>8</v>
      </c>
      <c r="D15" s="697" t="s">
        <v>259</v>
      </c>
      <c r="E15" s="672">
        <f>'[2]Foam banpho'!D15</f>
        <v>563730.51833333343</v>
      </c>
      <c r="F15" s="673">
        <v>526421.52</v>
      </c>
      <c r="G15" s="674">
        <f t="shared" si="3"/>
        <v>37308.998333333409</v>
      </c>
      <c r="H15" s="672">
        <f>'[2]Foam banpho'!G15</f>
        <v>509246.21500000003</v>
      </c>
      <c r="I15" s="673">
        <v>552886.48</v>
      </c>
      <c r="J15" s="674">
        <f t="shared" si="4"/>
        <v>-43640.264999999956</v>
      </c>
      <c r="K15" s="672">
        <f>'[2]Foam banpho'!J15</f>
        <v>590972.67000000004</v>
      </c>
      <c r="L15" s="673">
        <v>629694.31999999995</v>
      </c>
      <c r="M15" s="773">
        <f t="shared" si="5"/>
        <v>-38721.649999999907</v>
      </c>
      <c r="N15" s="688">
        <f t="shared" si="6"/>
        <v>1663949.4033333333</v>
      </c>
      <c r="O15" s="689">
        <f t="shared" si="6"/>
        <v>1709002.3199999998</v>
      </c>
      <c r="P15" s="690">
        <f t="shared" si="7"/>
        <v>-45052.916666666511</v>
      </c>
      <c r="Q15" s="672">
        <f>'[2]Foam banpho'!M15</f>
        <v>482004.0633333333</v>
      </c>
      <c r="R15" s="673">
        <v>446346.48</v>
      </c>
      <c r="S15" s="674">
        <f t="shared" si="8"/>
        <v>35657.583333333314</v>
      </c>
      <c r="T15" s="672">
        <f>'[2]Foam banpho'!P15</f>
        <v>590972.67000000004</v>
      </c>
      <c r="U15" s="673"/>
      <c r="V15" s="674">
        <f t="shared" si="9"/>
        <v>590972.67000000004</v>
      </c>
      <c r="W15" s="672">
        <f>'[2]Foam banpho'!S15</f>
        <v>563730.51833333343</v>
      </c>
      <c r="X15" s="673"/>
      <c r="Y15" s="773">
        <f t="shared" si="10"/>
        <v>563730.51833333343</v>
      </c>
      <c r="Z15" s="688">
        <f t="shared" si="11"/>
        <v>1636707.2516666669</v>
      </c>
      <c r="AA15" s="701">
        <f t="shared" si="11"/>
        <v>446346.48</v>
      </c>
      <c r="AB15" s="690">
        <f t="shared" si="12"/>
        <v>1190360.771666667</v>
      </c>
      <c r="AC15" s="775">
        <f t="shared" si="0"/>
        <v>3300656.6550000003</v>
      </c>
      <c r="AD15" s="776">
        <f t="shared" si="0"/>
        <v>2155348.7999999998</v>
      </c>
      <c r="AE15" s="777">
        <f t="shared" si="13"/>
        <v>1145307.8550000004</v>
      </c>
      <c r="AF15" s="672">
        <f>'[2]Foam banpho'!Y15</f>
        <v>536488.3666666667</v>
      </c>
      <c r="AG15" s="673"/>
      <c r="AH15" s="674">
        <f t="shared" si="14"/>
        <v>536488.3666666667</v>
      </c>
      <c r="AI15" s="672">
        <f>'[2]Foam banpho'!AB15</f>
        <v>618214.82166666677</v>
      </c>
      <c r="AJ15" s="673"/>
      <c r="AK15" s="674">
        <f t="shared" si="15"/>
        <v>618214.82166666677</v>
      </c>
      <c r="AL15" s="672">
        <f>'[2]Foam banpho'!AE15</f>
        <v>563730.51833333343</v>
      </c>
      <c r="AM15" s="673"/>
      <c r="AN15" s="674">
        <f t="shared" si="16"/>
        <v>563730.51833333343</v>
      </c>
      <c r="AO15" s="688">
        <f t="shared" si="17"/>
        <v>1718433.706666667</v>
      </c>
      <c r="AP15" s="689">
        <f t="shared" si="17"/>
        <v>0</v>
      </c>
      <c r="AQ15" s="690">
        <f t="shared" si="18"/>
        <v>1718433.706666667</v>
      </c>
      <c r="AR15" s="672">
        <f>'[2]Foam banpho'!AH15</f>
        <v>590972.67000000004</v>
      </c>
      <c r="AS15" s="673"/>
      <c r="AT15" s="674">
        <f t="shared" si="19"/>
        <v>590972.67000000004</v>
      </c>
      <c r="AU15" s="672">
        <f>'[2]Foam banpho'!AK15</f>
        <v>590972.67000000004</v>
      </c>
      <c r="AV15" s="673"/>
      <c r="AW15" s="674">
        <f t="shared" si="20"/>
        <v>590972.67000000004</v>
      </c>
      <c r="AX15" s="672">
        <f>'[2]Foam banpho'!AN15</f>
        <v>509246.21500000003</v>
      </c>
      <c r="AY15" s="672"/>
      <c r="AZ15" s="773">
        <f t="shared" si="21"/>
        <v>509246.21500000003</v>
      </c>
      <c r="BA15" s="688">
        <f t="shared" si="22"/>
        <v>1691191.5550000002</v>
      </c>
      <c r="BB15" s="701">
        <f t="shared" si="22"/>
        <v>0</v>
      </c>
      <c r="BC15" s="706">
        <f t="shared" si="23"/>
        <v>1691191.5550000002</v>
      </c>
      <c r="BD15" s="711">
        <f t="shared" si="1"/>
        <v>3409625.2616666667</v>
      </c>
      <c r="BE15" s="715">
        <f t="shared" si="2"/>
        <v>0</v>
      </c>
      <c r="BF15" s="716">
        <f t="shared" si="24"/>
        <v>3409625.2616666667</v>
      </c>
      <c r="BG15" s="717">
        <f t="shared" si="25"/>
        <v>6710281.916666667</v>
      </c>
      <c r="BH15" s="672">
        <f t="shared" si="26"/>
        <v>2155348.7999999998</v>
      </c>
      <c r="BI15" s="677">
        <f t="shared" si="27"/>
        <v>4554933.1166666672</v>
      </c>
      <c r="BJ15" s="541"/>
      <c r="BK15" s="446"/>
      <c r="BL15" s="374">
        <f>ROUND(VLOOKUP($B15,Test!$A$140:$I$192,5),0)/1000</f>
        <v>493.726</v>
      </c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  <c r="CO15" s="380"/>
      <c r="CP15" s="380"/>
      <c r="CQ15" s="380"/>
      <c r="CR15" s="380"/>
      <c r="CS15" s="380"/>
      <c r="CT15" s="380"/>
      <c r="CU15" s="380"/>
      <c r="CV15" s="380"/>
      <c r="CW15" s="380"/>
      <c r="CX15" s="380"/>
      <c r="CY15" s="380"/>
      <c r="CZ15" s="380"/>
      <c r="DA15" s="380"/>
      <c r="DB15" s="380"/>
      <c r="DC15" s="380"/>
      <c r="DD15" s="380"/>
      <c r="DE15" s="380"/>
      <c r="DF15" s="380"/>
      <c r="DG15" s="380"/>
      <c r="DH15" s="380"/>
      <c r="DI15" s="380"/>
      <c r="DJ15" s="380"/>
      <c r="DK15" s="380"/>
      <c r="DL15" s="380"/>
      <c r="DM15" s="380"/>
      <c r="DN15" s="380"/>
      <c r="DO15" s="391"/>
      <c r="DP15" s="391"/>
      <c r="DQ15" s="380"/>
      <c r="DR15" s="380"/>
      <c r="DS15" s="380"/>
      <c r="DT15" s="380"/>
    </row>
    <row r="16" spans="1:124" s="383" customFormat="1" ht="33" customHeight="1">
      <c r="A16" s="388">
        <f t="shared" si="28"/>
        <v>10</v>
      </c>
      <c r="B16" s="399">
        <v>51309</v>
      </c>
      <c r="C16" s="536" t="s">
        <v>9</v>
      </c>
      <c r="D16" s="697" t="s">
        <v>260</v>
      </c>
      <c r="E16" s="672">
        <f>'[2]Foam banpho'!D16</f>
        <v>0</v>
      </c>
      <c r="F16" s="673"/>
      <c r="G16" s="674">
        <f t="shared" si="3"/>
        <v>0</v>
      </c>
      <c r="H16" s="672">
        <f>'[2]Foam banpho'!G16</f>
        <v>0</v>
      </c>
      <c r="I16" s="673"/>
      <c r="J16" s="674">
        <f t="shared" si="4"/>
        <v>0</v>
      </c>
      <c r="K16" s="672">
        <f>'[2]Foam banpho'!J16</f>
        <v>0</v>
      </c>
      <c r="L16" s="673"/>
      <c r="M16" s="773">
        <f t="shared" si="5"/>
        <v>0</v>
      </c>
      <c r="N16" s="688">
        <f t="shared" si="6"/>
        <v>0</v>
      </c>
      <c r="O16" s="689">
        <f t="shared" si="6"/>
        <v>0</v>
      </c>
      <c r="P16" s="690">
        <f t="shared" si="7"/>
        <v>0</v>
      </c>
      <c r="Q16" s="672">
        <f>'[2]Foam banpho'!M16</f>
        <v>0</v>
      </c>
      <c r="R16" s="673"/>
      <c r="S16" s="674">
        <f t="shared" si="8"/>
        <v>0</v>
      </c>
      <c r="T16" s="672">
        <f>'[2]Foam banpho'!P16</f>
        <v>0</v>
      </c>
      <c r="U16" s="673"/>
      <c r="V16" s="674">
        <f t="shared" si="9"/>
        <v>0</v>
      </c>
      <c r="W16" s="672">
        <f>'[2]Foam banpho'!S16</f>
        <v>0</v>
      </c>
      <c r="X16" s="673"/>
      <c r="Y16" s="773">
        <f t="shared" si="10"/>
        <v>0</v>
      </c>
      <c r="Z16" s="688">
        <f t="shared" si="11"/>
        <v>0</v>
      </c>
      <c r="AA16" s="701">
        <f t="shared" si="11"/>
        <v>0</v>
      </c>
      <c r="AB16" s="690">
        <f t="shared" si="12"/>
        <v>0</v>
      </c>
      <c r="AC16" s="775">
        <f t="shared" si="0"/>
        <v>0</v>
      </c>
      <c r="AD16" s="776">
        <f t="shared" si="0"/>
        <v>0</v>
      </c>
      <c r="AE16" s="777">
        <f t="shared" si="13"/>
        <v>0</v>
      </c>
      <c r="AF16" s="672">
        <f>'[2]Foam banpho'!Y16</f>
        <v>0</v>
      </c>
      <c r="AG16" s="673"/>
      <c r="AH16" s="674">
        <f t="shared" si="14"/>
        <v>0</v>
      </c>
      <c r="AI16" s="672">
        <f>'[2]Foam banpho'!AB16</f>
        <v>0</v>
      </c>
      <c r="AJ16" s="673"/>
      <c r="AK16" s="674">
        <f t="shared" si="15"/>
        <v>0</v>
      </c>
      <c r="AL16" s="672">
        <f>'[2]Foam banpho'!AE16</f>
        <v>0</v>
      </c>
      <c r="AM16" s="673"/>
      <c r="AN16" s="674">
        <f t="shared" si="16"/>
        <v>0</v>
      </c>
      <c r="AO16" s="688">
        <f t="shared" si="17"/>
        <v>0</v>
      </c>
      <c r="AP16" s="689">
        <f t="shared" si="17"/>
        <v>0</v>
      </c>
      <c r="AQ16" s="690">
        <f t="shared" si="18"/>
        <v>0</v>
      </c>
      <c r="AR16" s="672">
        <f>'[2]Foam banpho'!AH16</f>
        <v>0</v>
      </c>
      <c r="AS16" s="673"/>
      <c r="AT16" s="674">
        <f t="shared" si="19"/>
        <v>0</v>
      </c>
      <c r="AU16" s="672">
        <f>'[2]Foam banpho'!AK16</f>
        <v>0</v>
      </c>
      <c r="AV16" s="673"/>
      <c r="AW16" s="674">
        <f t="shared" si="20"/>
        <v>0</v>
      </c>
      <c r="AX16" s="672">
        <f>'[2]Foam banpho'!AN16</f>
        <v>0</v>
      </c>
      <c r="AY16" s="672"/>
      <c r="AZ16" s="773">
        <f t="shared" si="21"/>
        <v>0</v>
      </c>
      <c r="BA16" s="688">
        <f t="shared" si="22"/>
        <v>0</v>
      </c>
      <c r="BB16" s="701">
        <f t="shared" si="22"/>
        <v>0</v>
      </c>
      <c r="BC16" s="706">
        <f t="shared" si="23"/>
        <v>0</v>
      </c>
      <c r="BD16" s="711">
        <f t="shared" si="1"/>
        <v>0</v>
      </c>
      <c r="BE16" s="715">
        <f t="shared" si="2"/>
        <v>0</v>
      </c>
      <c r="BF16" s="716">
        <f t="shared" si="24"/>
        <v>0</v>
      </c>
      <c r="BG16" s="717">
        <f t="shared" si="25"/>
        <v>0</v>
      </c>
      <c r="BH16" s="672">
        <f t="shared" si="26"/>
        <v>0</v>
      </c>
      <c r="BI16" s="677">
        <f t="shared" si="27"/>
        <v>0</v>
      </c>
      <c r="BJ16" s="541"/>
      <c r="BK16" s="446"/>
      <c r="BL16" s="374">
        <f>ROUND(VLOOKUP($B16,Test!$A$140:$I$192,5),0)/1000</f>
        <v>0</v>
      </c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  <c r="CG16" s="380"/>
      <c r="CH16" s="380"/>
      <c r="CI16" s="380"/>
      <c r="CJ16" s="380"/>
      <c r="CK16" s="380"/>
      <c r="CL16" s="380"/>
      <c r="CM16" s="380"/>
      <c r="CN16" s="380"/>
      <c r="CO16" s="380"/>
      <c r="CP16" s="380"/>
      <c r="CQ16" s="380"/>
      <c r="CR16" s="380"/>
      <c r="CS16" s="380"/>
      <c r="CT16" s="380"/>
      <c r="CU16" s="380"/>
      <c r="CV16" s="380"/>
      <c r="CW16" s="380"/>
      <c r="CX16" s="380"/>
      <c r="CY16" s="380"/>
      <c r="CZ16" s="380"/>
      <c r="DA16" s="380"/>
      <c r="DB16" s="380"/>
      <c r="DC16" s="380"/>
      <c r="DD16" s="380"/>
      <c r="DE16" s="380"/>
      <c r="DF16" s="380"/>
      <c r="DG16" s="380"/>
      <c r="DH16" s="380"/>
      <c r="DI16" s="380"/>
      <c r="DJ16" s="380"/>
      <c r="DK16" s="380"/>
      <c r="DL16" s="380"/>
      <c r="DM16" s="380"/>
      <c r="DN16" s="380"/>
      <c r="DO16" s="391"/>
      <c r="DP16" s="391"/>
      <c r="DQ16" s="380"/>
      <c r="DR16" s="380"/>
      <c r="DS16" s="380"/>
      <c r="DT16" s="380"/>
    </row>
    <row r="17" spans="1:124" s="383" customFormat="1" ht="33" customHeight="1">
      <c r="A17" s="388">
        <f t="shared" si="28"/>
        <v>11</v>
      </c>
      <c r="B17" s="399">
        <v>51310</v>
      </c>
      <c r="C17" s="536" t="s">
        <v>10</v>
      </c>
      <c r="D17" s="697" t="s">
        <v>261</v>
      </c>
      <c r="E17" s="672">
        <f>'[2]Foam banpho'!D17</f>
        <v>0</v>
      </c>
      <c r="F17" s="673"/>
      <c r="G17" s="674">
        <f t="shared" si="3"/>
        <v>0</v>
      </c>
      <c r="H17" s="672">
        <f>'[2]Foam banpho'!G17</f>
        <v>0</v>
      </c>
      <c r="I17" s="673"/>
      <c r="J17" s="674">
        <f t="shared" si="4"/>
        <v>0</v>
      </c>
      <c r="K17" s="672">
        <f>'[2]Foam banpho'!J17</f>
        <v>0</v>
      </c>
      <c r="L17" s="673"/>
      <c r="M17" s="773">
        <f t="shared" si="5"/>
        <v>0</v>
      </c>
      <c r="N17" s="688">
        <f t="shared" si="6"/>
        <v>0</v>
      </c>
      <c r="O17" s="689">
        <f t="shared" si="6"/>
        <v>0</v>
      </c>
      <c r="P17" s="690">
        <f t="shared" si="7"/>
        <v>0</v>
      </c>
      <c r="Q17" s="672">
        <f>'[2]Foam banpho'!M17</f>
        <v>0</v>
      </c>
      <c r="R17" s="673"/>
      <c r="S17" s="674">
        <f t="shared" si="8"/>
        <v>0</v>
      </c>
      <c r="T17" s="672">
        <f>'[2]Foam banpho'!P17</f>
        <v>0</v>
      </c>
      <c r="U17" s="673"/>
      <c r="V17" s="674">
        <f t="shared" si="9"/>
        <v>0</v>
      </c>
      <c r="W17" s="672">
        <f>'[2]Foam banpho'!S17</f>
        <v>0</v>
      </c>
      <c r="X17" s="673"/>
      <c r="Y17" s="773">
        <f t="shared" si="10"/>
        <v>0</v>
      </c>
      <c r="Z17" s="688">
        <f t="shared" si="11"/>
        <v>0</v>
      </c>
      <c r="AA17" s="701">
        <f t="shared" si="11"/>
        <v>0</v>
      </c>
      <c r="AB17" s="690">
        <f t="shared" si="12"/>
        <v>0</v>
      </c>
      <c r="AC17" s="775">
        <f t="shared" si="0"/>
        <v>0</v>
      </c>
      <c r="AD17" s="776">
        <f t="shared" si="0"/>
        <v>0</v>
      </c>
      <c r="AE17" s="777">
        <f t="shared" si="13"/>
        <v>0</v>
      </c>
      <c r="AF17" s="672">
        <f>'[2]Foam banpho'!Y17</f>
        <v>0</v>
      </c>
      <c r="AG17" s="673"/>
      <c r="AH17" s="674">
        <f t="shared" si="14"/>
        <v>0</v>
      </c>
      <c r="AI17" s="672">
        <f>'[2]Foam banpho'!AB17</f>
        <v>0</v>
      </c>
      <c r="AJ17" s="673"/>
      <c r="AK17" s="674">
        <f t="shared" si="15"/>
        <v>0</v>
      </c>
      <c r="AL17" s="672">
        <f>'[2]Foam banpho'!AE17</f>
        <v>0</v>
      </c>
      <c r="AM17" s="673"/>
      <c r="AN17" s="674">
        <f t="shared" si="16"/>
        <v>0</v>
      </c>
      <c r="AO17" s="688">
        <f t="shared" si="17"/>
        <v>0</v>
      </c>
      <c r="AP17" s="689">
        <f t="shared" si="17"/>
        <v>0</v>
      </c>
      <c r="AQ17" s="690">
        <f t="shared" si="18"/>
        <v>0</v>
      </c>
      <c r="AR17" s="672">
        <f>'[2]Foam banpho'!AH17</f>
        <v>0</v>
      </c>
      <c r="AS17" s="673"/>
      <c r="AT17" s="674">
        <f t="shared" si="19"/>
        <v>0</v>
      </c>
      <c r="AU17" s="672">
        <f>'[2]Foam banpho'!AK17</f>
        <v>0</v>
      </c>
      <c r="AV17" s="673"/>
      <c r="AW17" s="674">
        <f t="shared" si="20"/>
        <v>0</v>
      </c>
      <c r="AX17" s="672">
        <f>'[2]Foam banpho'!AN17</f>
        <v>0</v>
      </c>
      <c r="AY17" s="672"/>
      <c r="AZ17" s="773">
        <f t="shared" si="21"/>
        <v>0</v>
      </c>
      <c r="BA17" s="688">
        <f t="shared" si="22"/>
        <v>0</v>
      </c>
      <c r="BB17" s="701">
        <f t="shared" si="22"/>
        <v>0</v>
      </c>
      <c r="BC17" s="706">
        <f t="shared" si="23"/>
        <v>0</v>
      </c>
      <c r="BD17" s="711">
        <f t="shared" si="1"/>
        <v>0</v>
      </c>
      <c r="BE17" s="715">
        <f t="shared" si="2"/>
        <v>0</v>
      </c>
      <c r="BF17" s="716">
        <f t="shared" si="24"/>
        <v>0</v>
      </c>
      <c r="BG17" s="717">
        <f t="shared" si="25"/>
        <v>0</v>
      </c>
      <c r="BH17" s="672">
        <f t="shared" si="26"/>
        <v>0</v>
      </c>
      <c r="BI17" s="677">
        <f t="shared" si="27"/>
        <v>0</v>
      </c>
      <c r="BJ17" s="541"/>
      <c r="BK17" s="446"/>
      <c r="BL17" s="374">
        <f>ROUND(VLOOKUP($B17,Test!$A$140:$I$192,5),0)/1000</f>
        <v>0</v>
      </c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  <c r="CG17" s="380"/>
      <c r="CH17" s="380"/>
      <c r="CI17" s="380"/>
      <c r="CJ17" s="380"/>
      <c r="CK17" s="380"/>
      <c r="CL17" s="380"/>
      <c r="CM17" s="380"/>
      <c r="CN17" s="380"/>
      <c r="CO17" s="380"/>
      <c r="CP17" s="380"/>
      <c r="CQ17" s="380"/>
      <c r="CR17" s="380"/>
      <c r="CS17" s="380"/>
      <c r="CT17" s="380"/>
      <c r="CU17" s="380"/>
      <c r="CV17" s="380"/>
      <c r="CW17" s="380"/>
      <c r="CX17" s="380"/>
      <c r="CY17" s="380"/>
      <c r="CZ17" s="380"/>
      <c r="DA17" s="380"/>
      <c r="DB17" s="380"/>
      <c r="DC17" s="380"/>
      <c r="DD17" s="380"/>
      <c r="DE17" s="380"/>
      <c r="DF17" s="380"/>
      <c r="DG17" s="380"/>
      <c r="DH17" s="380"/>
      <c r="DI17" s="380"/>
      <c r="DJ17" s="380"/>
      <c r="DK17" s="380"/>
      <c r="DL17" s="380"/>
      <c r="DM17" s="380"/>
      <c r="DN17" s="380"/>
      <c r="DO17" s="391"/>
      <c r="DP17" s="391"/>
      <c r="DQ17" s="380"/>
      <c r="DR17" s="380"/>
      <c r="DS17" s="380"/>
      <c r="DT17" s="380"/>
    </row>
    <row r="18" spans="1:124" s="383" customFormat="1" ht="33" customHeight="1">
      <c r="A18" s="388">
        <f t="shared" si="28"/>
        <v>12</v>
      </c>
      <c r="B18" s="399">
        <v>51311</v>
      </c>
      <c r="C18" s="536" t="s">
        <v>41</v>
      </c>
      <c r="D18" s="697" t="s">
        <v>262</v>
      </c>
      <c r="E18" s="672">
        <f>'[2]Foam banpho'!D18</f>
        <v>0</v>
      </c>
      <c r="F18" s="673"/>
      <c r="G18" s="674">
        <f t="shared" si="3"/>
        <v>0</v>
      </c>
      <c r="H18" s="672">
        <f>'[2]Foam banpho'!G18</f>
        <v>0</v>
      </c>
      <c r="I18" s="673"/>
      <c r="J18" s="674">
        <f t="shared" si="4"/>
        <v>0</v>
      </c>
      <c r="K18" s="672">
        <f>'[2]Foam banpho'!J18</f>
        <v>0</v>
      </c>
      <c r="L18" s="673"/>
      <c r="M18" s="773">
        <f t="shared" si="5"/>
        <v>0</v>
      </c>
      <c r="N18" s="688">
        <f t="shared" si="6"/>
        <v>0</v>
      </c>
      <c r="O18" s="689">
        <f t="shared" si="6"/>
        <v>0</v>
      </c>
      <c r="P18" s="690">
        <f t="shared" si="7"/>
        <v>0</v>
      </c>
      <c r="Q18" s="672">
        <f>'[2]Foam banpho'!M18</f>
        <v>0</v>
      </c>
      <c r="R18" s="673"/>
      <c r="S18" s="674">
        <f t="shared" si="8"/>
        <v>0</v>
      </c>
      <c r="T18" s="672">
        <f>'[2]Foam banpho'!P18</f>
        <v>0</v>
      </c>
      <c r="U18" s="673"/>
      <c r="V18" s="674">
        <f t="shared" si="9"/>
        <v>0</v>
      </c>
      <c r="W18" s="672">
        <f>'[2]Foam banpho'!S18</f>
        <v>0</v>
      </c>
      <c r="X18" s="673"/>
      <c r="Y18" s="773">
        <f t="shared" si="10"/>
        <v>0</v>
      </c>
      <c r="Z18" s="688">
        <f t="shared" si="11"/>
        <v>0</v>
      </c>
      <c r="AA18" s="701">
        <f t="shared" si="11"/>
        <v>0</v>
      </c>
      <c r="AB18" s="690">
        <f t="shared" si="12"/>
        <v>0</v>
      </c>
      <c r="AC18" s="775">
        <f t="shared" si="0"/>
        <v>0</v>
      </c>
      <c r="AD18" s="776">
        <f t="shared" si="0"/>
        <v>0</v>
      </c>
      <c r="AE18" s="777">
        <f t="shared" si="13"/>
        <v>0</v>
      </c>
      <c r="AF18" s="672">
        <f>'[2]Foam banpho'!Y18</f>
        <v>0</v>
      </c>
      <c r="AG18" s="673"/>
      <c r="AH18" s="674">
        <f t="shared" si="14"/>
        <v>0</v>
      </c>
      <c r="AI18" s="672">
        <f>'[2]Foam banpho'!AB18</f>
        <v>0</v>
      </c>
      <c r="AJ18" s="673"/>
      <c r="AK18" s="674">
        <f t="shared" si="15"/>
        <v>0</v>
      </c>
      <c r="AL18" s="672">
        <f>'[2]Foam banpho'!AE18</f>
        <v>0</v>
      </c>
      <c r="AM18" s="673"/>
      <c r="AN18" s="674">
        <f t="shared" si="16"/>
        <v>0</v>
      </c>
      <c r="AO18" s="688">
        <f t="shared" si="17"/>
        <v>0</v>
      </c>
      <c r="AP18" s="689">
        <f t="shared" si="17"/>
        <v>0</v>
      </c>
      <c r="AQ18" s="690">
        <f t="shared" si="18"/>
        <v>0</v>
      </c>
      <c r="AR18" s="672">
        <f>'[2]Foam banpho'!AH18</f>
        <v>0</v>
      </c>
      <c r="AS18" s="673"/>
      <c r="AT18" s="674">
        <f t="shared" si="19"/>
        <v>0</v>
      </c>
      <c r="AU18" s="672">
        <f>'[2]Foam banpho'!AK18</f>
        <v>0</v>
      </c>
      <c r="AV18" s="673"/>
      <c r="AW18" s="674">
        <f t="shared" si="20"/>
        <v>0</v>
      </c>
      <c r="AX18" s="672">
        <f>'[2]Foam banpho'!AN18</f>
        <v>0</v>
      </c>
      <c r="AY18" s="672"/>
      <c r="AZ18" s="773">
        <f t="shared" si="21"/>
        <v>0</v>
      </c>
      <c r="BA18" s="688">
        <f t="shared" si="22"/>
        <v>0</v>
      </c>
      <c r="BB18" s="701">
        <f t="shared" si="22"/>
        <v>0</v>
      </c>
      <c r="BC18" s="706">
        <f t="shared" si="23"/>
        <v>0</v>
      </c>
      <c r="BD18" s="711">
        <f t="shared" si="1"/>
        <v>0</v>
      </c>
      <c r="BE18" s="715">
        <f t="shared" si="2"/>
        <v>0</v>
      </c>
      <c r="BF18" s="716">
        <f t="shared" si="24"/>
        <v>0</v>
      </c>
      <c r="BG18" s="717">
        <f t="shared" si="25"/>
        <v>0</v>
      </c>
      <c r="BH18" s="672">
        <f t="shared" si="26"/>
        <v>0</v>
      </c>
      <c r="BI18" s="677">
        <f t="shared" si="27"/>
        <v>0</v>
      </c>
      <c r="BJ18" s="541"/>
      <c r="BK18" s="446"/>
      <c r="BL18" s="374">
        <f>ROUND(VLOOKUP($B18,Test!$A$140:$I$192,5),0)/1000</f>
        <v>0</v>
      </c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  <c r="CG18" s="380"/>
      <c r="CH18" s="380"/>
      <c r="CI18" s="380"/>
      <c r="CJ18" s="380"/>
      <c r="CK18" s="380"/>
      <c r="CL18" s="380"/>
      <c r="CM18" s="380"/>
      <c r="CN18" s="380"/>
      <c r="CO18" s="380"/>
      <c r="CP18" s="380"/>
      <c r="CQ18" s="380"/>
      <c r="CR18" s="380"/>
      <c r="CS18" s="380"/>
      <c r="CT18" s="380"/>
      <c r="CU18" s="380"/>
      <c r="CV18" s="380"/>
      <c r="CW18" s="380"/>
      <c r="CX18" s="380"/>
      <c r="CY18" s="380"/>
      <c r="CZ18" s="380"/>
      <c r="DA18" s="380"/>
      <c r="DB18" s="380"/>
      <c r="DC18" s="380"/>
      <c r="DD18" s="380"/>
      <c r="DE18" s="380"/>
      <c r="DF18" s="380"/>
      <c r="DG18" s="380"/>
      <c r="DH18" s="380"/>
      <c r="DI18" s="380"/>
      <c r="DJ18" s="380"/>
      <c r="DK18" s="380"/>
      <c r="DL18" s="380"/>
      <c r="DM18" s="380"/>
      <c r="DN18" s="380"/>
      <c r="DO18" s="391"/>
      <c r="DP18" s="391"/>
      <c r="DQ18" s="380"/>
      <c r="DR18" s="380"/>
      <c r="DS18" s="380"/>
      <c r="DT18" s="380"/>
    </row>
    <row r="19" spans="1:124" s="383" customFormat="1" ht="33" customHeight="1">
      <c r="A19" s="388">
        <f t="shared" si="28"/>
        <v>13</v>
      </c>
      <c r="B19" s="399">
        <v>51312</v>
      </c>
      <c r="C19" s="536" t="s">
        <v>62</v>
      </c>
      <c r="D19" s="698" t="s">
        <v>263</v>
      </c>
      <c r="E19" s="672">
        <f>'[2]Foam banpho'!D19</f>
        <v>0</v>
      </c>
      <c r="F19" s="673"/>
      <c r="G19" s="674">
        <f t="shared" si="3"/>
        <v>0</v>
      </c>
      <c r="H19" s="672">
        <f>'[2]Foam banpho'!G19</f>
        <v>0</v>
      </c>
      <c r="I19" s="673"/>
      <c r="J19" s="674">
        <f t="shared" si="4"/>
        <v>0</v>
      </c>
      <c r="K19" s="672">
        <f>'[2]Foam banpho'!J19</f>
        <v>0</v>
      </c>
      <c r="L19" s="673"/>
      <c r="M19" s="773">
        <f t="shared" si="5"/>
        <v>0</v>
      </c>
      <c r="N19" s="688">
        <f t="shared" si="6"/>
        <v>0</v>
      </c>
      <c r="O19" s="689">
        <f t="shared" si="6"/>
        <v>0</v>
      </c>
      <c r="P19" s="690">
        <f t="shared" si="7"/>
        <v>0</v>
      </c>
      <c r="Q19" s="672">
        <f>'[2]Foam banpho'!M19</f>
        <v>0</v>
      </c>
      <c r="R19" s="673"/>
      <c r="S19" s="674">
        <f t="shared" si="8"/>
        <v>0</v>
      </c>
      <c r="T19" s="672">
        <f>'[2]Foam banpho'!P19</f>
        <v>10000</v>
      </c>
      <c r="U19" s="673"/>
      <c r="V19" s="674">
        <f t="shared" si="9"/>
        <v>10000</v>
      </c>
      <c r="W19" s="672">
        <f>'[2]Foam banpho'!S19</f>
        <v>0</v>
      </c>
      <c r="X19" s="673"/>
      <c r="Y19" s="773">
        <f t="shared" si="10"/>
        <v>0</v>
      </c>
      <c r="Z19" s="688">
        <f t="shared" si="11"/>
        <v>10000</v>
      </c>
      <c r="AA19" s="701">
        <f t="shared" si="11"/>
        <v>0</v>
      </c>
      <c r="AB19" s="690">
        <f t="shared" si="12"/>
        <v>10000</v>
      </c>
      <c r="AC19" s="775">
        <f t="shared" si="0"/>
        <v>10000</v>
      </c>
      <c r="AD19" s="776">
        <f t="shared" si="0"/>
        <v>0</v>
      </c>
      <c r="AE19" s="777">
        <f t="shared" si="13"/>
        <v>10000</v>
      </c>
      <c r="AF19" s="672">
        <f>'[2]Foam banpho'!Y19</f>
        <v>0</v>
      </c>
      <c r="AG19" s="673"/>
      <c r="AH19" s="674">
        <f t="shared" si="14"/>
        <v>0</v>
      </c>
      <c r="AI19" s="672">
        <f>'[2]Foam banpho'!AB19</f>
        <v>0</v>
      </c>
      <c r="AJ19" s="673"/>
      <c r="AK19" s="674">
        <f t="shared" si="15"/>
        <v>0</v>
      </c>
      <c r="AL19" s="672">
        <f>'[2]Foam banpho'!AE19</f>
        <v>0</v>
      </c>
      <c r="AM19" s="673"/>
      <c r="AN19" s="674">
        <f t="shared" si="16"/>
        <v>0</v>
      </c>
      <c r="AO19" s="688">
        <f t="shared" si="17"/>
        <v>0</v>
      </c>
      <c r="AP19" s="689">
        <f t="shared" si="17"/>
        <v>0</v>
      </c>
      <c r="AQ19" s="690">
        <f t="shared" si="18"/>
        <v>0</v>
      </c>
      <c r="AR19" s="672">
        <f>'[2]Foam banpho'!AH19</f>
        <v>0</v>
      </c>
      <c r="AS19" s="673"/>
      <c r="AT19" s="674">
        <f t="shared" si="19"/>
        <v>0</v>
      </c>
      <c r="AU19" s="672">
        <f>'[2]Foam banpho'!AK19</f>
        <v>0</v>
      </c>
      <c r="AV19" s="673"/>
      <c r="AW19" s="674">
        <f t="shared" si="20"/>
        <v>0</v>
      </c>
      <c r="AX19" s="672">
        <f>'[2]Foam banpho'!AN19</f>
        <v>0</v>
      </c>
      <c r="AY19" s="672"/>
      <c r="AZ19" s="773">
        <f t="shared" si="21"/>
        <v>0</v>
      </c>
      <c r="BA19" s="688">
        <f t="shared" si="22"/>
        <v>0</v>
      </c>
      <c r="BB19" s="701">
        <f t="shared" si="22"/>
        <v>0</v>
      </c>
      <c r="BC19" s="706">
        <f t="shared" si="23"/>
        <v>0</v>
      </c>
      <c r="BD19" s="711">
        <f t="shared" si="1"/>
        <v>0</v>
      </c>
      <c r="BE19" s="715">
        <f t="shared" si="2"/>
        <v>0</v>
      </c>
      <c r="BF19" s="716">
        <f t="shared" si="24"/>
        <v>0</v>
      </c>
      <c r="BG19" s="717">
        <f t="shared" si="25"/>
        <v>10000</v>
      </c>
      <c r="BH19" s="672">
        <f t="shared" si="26"/>
        <v>0</v>
      </c>
      <c r="BI19" s="677">
        <f t="shared" si="27"/>
        <v>10000</v>
      </c>
      <c r="BJ19" s="541"/>
      <c r="BK19" s="446"/>
      <c r="BL19" s="374">
        <f>ROUND(VLOOKUP($B19,Test!$A$140:$I$192,5),0)/1000</f>
        <v>0</v>
      </c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  <c r="CG19" s="380"/>
      <c r="CH19" s="380"/>
      <c r="CI19" s="380"/>
      <c r="CJ19" s="380"/>
      <c r="CK19" s="380"/>
      <c r="CL19" s="380"/>
      <c r="CM19" s="380"/>
      <c r="CN19" s="380"/>
      <c r="CO19" s="380"/>
      <c r="CP19" s="380"/>
      <c r="CQ19" s="380"/>
      <c r="CR19" s="380"/>
      <c r="CS19" s="380"/>
      <c r="CT19" s="380"/>
      <c r="CU19" s="380"/>
      <c r="CV19" s="380"/>
      <c r="CW19" s="380"/>
      <c r="CX19" s="380"/>
      <c r="CY19" s="380"/>
      <c r="CZ19" s="380"/>
      <c r="DA19" s="380"/>
      <c r="DB19" s="380"/>
      <c r="DC19" s="380"/>
      <c r="DD19" s="380"/>
      <c r="DE19" s="380"/>
      <c r="DF19" s="380"/>
      <c r="DG19" s="380"/>
      <c r="DH19" s="380"/>
      <c r="DI19" s="380"/>
      <c r="DJ19" s="380"/>
      <c r="DK19" s="380"/>
      <c r="DL19" s="380"/>
      <c r="DM19" s="380"/>
      <c r="DN19" s="380"/>
      <c r="DO19" s="391"/>
      <c r="DP19" s="391"/>
      <c r="DQ19" s="380"/>
      <c r="DR19" s="380"/>
      <c r="DS19" s="380"/>
      <c r="DT19" s="380"/>
    </row>
    <row r="20" spans="1:124" s="383" customFormat="1" ht="33" customHeight="1">
      <c r="A20" s="388">
        <f t="shared" si="28"/>
        <v>14</v>
      </c>
      <c r="B20" s="399">
        <v>51313</v>
      </c>
      <c r="C20" s="536" t="s">
        <v>11</v>
      </c>
      <c r="D20" s="698" t="s">
        <v>264</v>
      </c>
      <c r="E20" s="672">
        <f>'[2]Foam banpho'!D20</f>
        <v>0</v>
      </c>
      <c r="F20" s="673"/>
      <c r="G20" s="674">
        <f t="shared" si="3"/>
        <v>0</v>
      </c>
      <c r="H20" s="672">
        <f>'[2]Foam banpho'!G20</f>
        <v>0</v>
      </c>
      <c r="I20" s="673"/>
      <c r="J20" s="674">
        <f t="shared" si="4"/>
        <v>0</v>
      </c>
      <c r="K20" s="672">
        <f>'[2]Foam banpho'!J20</f>
        <v>0</v>
      </c>
      <c r="L20" s="673"/>
      <c r="M20" s="773">
        <f t="shared" si="5"/>
        <v>0</v>
      </c>
      <c r="N20" s="688">
        <f t="shared" si="6"/>
        <v>0</v>
      </c>
      <c r="O20" s="689">
        <f t="shared" si="6"/>
        <v>0</v>
      </c>
      <c r="P20" s="690">
        <f t="shared" si="7"/>
        <v>0</v>
      </c>
      <c r="Q20" s="672">
        <f>'[2]Foam banpho'!M20</f>
        <v>0</v>
      </c>
      <c r="R20" s="673"/>
      <c r="S20" s="674">
        <f t="shared" si="8"/>
        <v>0</v>
      </c>
      <c r="T20" s="672">
        <f>'[2]Foam banpho'!P20</f>
        <v>0</v>
      </c>
      <c r="U20" s="673"/>
      <c r="V20" s="674">
        <f t="shared" si="9"/>
        <v>0</v>
      </c>
      <c r="W20" s="672">
        <f>'[2]Foam banpho'!S20</f>
        <v>0</v>
      </c>
      <c r="X20" s="673"/>
      <c r="Y20" s="773">
        <f t="shared" si="10"/>
        <v>0</v>
      </c>
      <c r="Z20" s="688">
        <f t="shared" si="11"/>
        <v>0</v>
      </c>
      <c r="AA20" s="701">
        <f t="shared" si="11"/>
        <v>0</v>
      </c>
      <c r="AB20" s="690">
        <f t="shared" si="12"/>
        <v>0</v>
      </c>
      <c r="AC20" s="775">
        <f t="shared" si="0"/>
        <v>0</v>
      </c>
      <c r="AD20" s="776">
        <f t="shared" si="0"/>
        <v>0</v>
      </c>
      <c r="AE20" s="777">
        <f t="shared" si="13"/>
        <v>0</v>
      </c>
      <c r="AF20" s="672">
        <f>'[2]Foam banpho'!Y20</f>
        <v>0</v>
      </c>
      <c r="AG20" s="673"/>
      <c r="AH20" s="674">
        <f t="shared" si="14"/>
        <v>0</v>
      </c>
      <c r="AI20" s="672">
        <f>'[2]Foam banpho'!AB20</f>
        <v>0</v>
      </c>
      <c r="AJ20" s="673"/>
      <c r="AK20" s="674">
        <f t="shared" si="15"/>
        <v>0</v>
      </c>
      <c r="AL20" s="672">
        <f>'[2]Foam banpho'!AE20</f>
        <v>0</v>
      </c>
      <c r="AM20" s="673"/>
      <c r="AN20" s="674">
        <f t="shared" si="16"/>
        <v>0</v>
      </c>
      <c r="AO20" s="688">
        <f t="shared" si="17"/>
        <v>0</v>
      </c>
      <c r="AP20" s="689">
        <f t="shared" si="17"/>
        <v>0</v>
      </c>
      <c r="AQ20" s="690">
        <f t="shared" si="18"/>
        <v>0</v>
      </c>
      <c r="AR20" s="672">
        <f>'[2]Foam banpho'!AH20</f>
        <v>0</v>
      </c>
      <c r="AS20" s="673"/>
      <c r="AT20" s="674">
        <f t="shared" si="19"/>
        <v>0</v>
      </c>
      <c r="AU20" s="672">
        <f>'[2]Foam banpho'!AK20</f>
        <v>0</v>
      </c>
      <c r="AV20" s="673"/>
      <c r="AW20" s="674">
        <f t="shared" si="20"/>
        <v>0</v>
      </c>
      <c r="AX20" s="672">
        <f>'[2]Foam banpho'!AN20</f>
        <v>0</v>
      </c>
      <c r="AY20" s="672"/>
      <c r="AZ20" s="773">
        <f t="shared" si="21"/>
        <v>0</v>
      </c>
      <c r="BA20" s="688">
        <f t="shared" si="22"/>
        <v>0</v>
      </c>
      <c r="BB20" s="701">
        <f t="shared" si="22"/>
        <v>0</v>
      </c>
      <c r="BC20" s="706">
        <f t="shared" si="23"/>
        <v>0</v>
      </c>
      <c r="BD20" s="711">
        <f t="shared" si="1"/>
        <v>0</v>
      </c>
      <c r="BE20" s="715">
        <f t="shared" si="2"/>
        <v>0</v>
      </c>
      <c r="BF20" s="716">
        <f t="shared" si="24"/>
        <v>0</v>
      </c>
      <c r="BG20" s="717">
        <f t="shared" si="25"/>
        <v>0</v>
      </c>
      <c r="BH20" s="672">
        <f t="shared" si="26"/>
        <v>0</v>
      </c>
      <c r="BI20" s="677">
        <f t="shared" si="27"/>
        <v>0</v>
      </c>
      <c r="BJ20" s="541"/>
      <c r="BK20" s="446"/>
      <c r="BL20" s="374">
        <f>ROUND(VLOOKUP($B20,Test!$A$140:$I$192,5),0)/1000</f>
        <v>0</v>
      </c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  <c r="CG20" s="380"/>
      <c r="CH20" s="380"/>
      <c r="CI20" s="380"/>
      <c r="CJ20" s="380"/>
      <c r="CK20" s="380"/>
      <c r="CL20" s="380"/>
      <c r="CM20" s="380"/>
      <c r="CN20" s="380"/>
      <c r="CO20" s="380"/>
      <c r="CP20" s="380"/>
      <c r="CQ20" s="380"/>
      <c r="CR20" s="380"/>
      <c r="CS20" s="380"/>
      <c r="CT20" s="380"/>
      <c r="CU20" s="380"/>
      <c r="CV20" s="380"/>
      <c r="CW20" s="380"/>
      <c r="CX20" s="380"/>
      <c r="CY20" s="380"/>
      <c r="CZ20" s="380"/>
      <c r="DA20" s="380"/>
      <c r="DB20" s="380"/>
      <c r="DC20" s="380"/>
      <c r="DD20" s="380"/>
      <c r="DE20" s="380"/>
      <c r="DF20" s="380"/>
      <c r="DG20" s="380"/>
      <c r="DH20" s="380"/>
      <c r="DI20" s="380"/>
      <c r="DJ20" s="380"/>
      <c r="DK20" s="380"/>
      <c r="DL20" s="380"/>
      <c r="DM20" s="380"/>
      <c r="DN20" s="380"/>
      <c r="DO20" s="391"/>
      <c r="DP20" s="391"/>
      <c r="DQ20" s="380"/>
      <c r="DR20" s="380"/>
      <c r="DS20" s="380"/>
      <c r="DT20" s="380"/>
    </row>
    <row r="21" spans="1:124" s="383" customFormat="1" ht="33" customHeight="1">
      <c r="A21" s="388">
        <f t="shared" si="28"/>
        <v>15</v>
      </c>
      <c r="B21" s="399">
        <v>51314</v>
      </c>
      <c r="C21" s="536" t="s">
        <v>12</v>
      </c>
      <c r="D21" s="698" t="s">
        <v>265</v>
      </c>
      <c r="E21" s="672">
        <f>'[2]Foam banpho'!D21</f>
        <v>0</v>
      </c>
      <c r="F21" s="673"/>
      <c r="G21" s="674">
        <f t="shared" si="3"/>
        <v>0</v>
      </c>
      <c r="H21" s="672">
        <f>'[2]Foam banpho'!G21</f>
        <v>0</v>
      </c>
      <c r="I21" s="673"/>
      <c r="J21" s="674">
        <f t="shared" si="4"/>
        <v>0</v>
      </c>
      <c r="K21" s="672">
        <f>'[2]Foam banpho'!J21</f>
        <v>0</v>
      </c>
      <c r="L21" s="673"/>
      <c r="M21" s="773">
        <f t="shared" si="5"/>
        <v>0</v>
      </c>
      <c r="N21" s="688">
        <f t="shared" si="6"/>
        <v>0</v>
      </c>
      <c r="O21" s="689">
        <f t="shared" si="6"/>
        <v>0</v>
      </c>
      <c r="P21" s="690">
        <f t="shared" si="7"/>
        <v>0</v>
      </c>
      <c r="Q21" s="672">
        <f>'[2]Foam banpho'!M21</f>
        <v>0</v>
      </c>
      <c r="R21" s="673"/>
      <c r="S21" s="674">
        <f t="shared" si="8"/>
        <v>0</v>
      </c>
      <c r="T21" s="672">
        <f>'[2]Foam banpho'!P21</f>
        <v>0</v>
      </c>
      <c r="U21" s="673"/>
      <c r="V21" s="674">
        <f t="shared" si="9"/>
        <v>0</v>
      </c>
      <c r="W21" s="672">
        <f>'[2]Foam banpho'!S21</f>
        <v>0</v>
      </c>
      <c r="X21" s="673"/>
      <c r="Y21" s="773">
        <f t="shared" si="10"/>
        <v>0</v>
      </c>
      <c r="Z21" s="688">
        <f t="shared" si="11"/>
        <v>0</v>
      </c>
      <c r="AA21" s="701">
        <f t="shared" si="11"/>
        <v>0</v>
      </c>
      <c r="AB21" s="690">
        <f t="shared" si="12"/>
        <v>0</v>
      </c>
      <c r="AC21" s="775">
        <f t="shared" si="0"/>
        <v>0</v>
      </c>
      <c r="AD21" s="776">
        <f t="shared" si="0"/>
        <v>0</v>
      </c>
      <c r="AE21" s="777">
        <f t="shared" si="13"/>
        <v>0</v>
      </c>
      <c r="AF21" s="672">
        <f>'[2]Foam banpho'!Y21</f>
        <v>0</v>
      </c>
      <c r="AG21" s="673"/>
      <c r="AH21" s="674">
        <f t="shared" si="14"/>
        <v>0</v>
      </c>
      <c r="AI21" s="672">
        <f>'[2]Foam banpho'!AB21</f>
        <v>0</v>
      </c>
      <c r="AJ21" s="673"/>
      <c r="AK21" s="674">
        <f t="shared" si="15"/>
        <v>0</v>
      </c>
      <c r="AL21" s="672">
        <f>'[2]Foam banpho'!AE21</f>
        <v>0</v>
      </c>
      <c r="AM21" s="673"/>
      <c r="AN21" s="674">
        <f t="shared" si="16"/>
        <v>0</v>
      </c>
      <c r="AO21" s="688">
        <f t="shared" si="17"/>
        <v>0</v>
      </c>
      <c r="AP21" s="689">
        <f t="shared" si="17"/>
        <v>0</v>
      </c>
      <c r="AQ21" s="690">
        <f t="shared" si="18"/>
        <v>0</v>
      </c>
      <c r="AR21" s="672">
        <f>'[2]Foam banpho'!AH21</f>
        <v>0</v>
      </c>
      <c r="AS21" s="673"/>
      <c r="AT21" s="674">
        <f t="shared" si="19"/>
        <v>0</v>
      </c>
      <c r="AU21" s="672">
        <f>'[2]Foam banpho'!AK21</f>
        <v>0</v>
      </c>
      <c r="AV21" s="673"/>
      <c r="AW21" s="674">
        <f t="shared" si="20"/>
        <v>0</v>
      </c>
      <c r="AX21" s="672">
        <f>'[2]Foam banpho'!AN21</f>
        <v>0</v>
      </c>
      <c r="AY21" s="672"/>
      <c r="AZ21" s="773">
        <f t="shared" si="21"/>
        <v>0</v>
      </c>
      <c r="BA21" s="688">
        <f t="shared" si="22"/>
        <v>0</v>
      </c>
      <c r="BB21" s="701">
        <f t="shared" si="22"/>
        <v>0</v>
      </c>
      <c r="BC21" s="706">
        <f t="shared" si="23"/>
        <v>0</v>
      </c>
      <c r="BD21" s="711">
        <f t="shared" si="1"/>
        <v>0</v>
      </c>
      <c r="BE21" s="715">
        <f t="shared" si="2"/>
        <v>0</v>
      </c>
      <c r="BF21" s="716">
        <f t="shared" si="24"/>
        <v>0</v>
      </c>
      <c r="BG21" s="717">
        <f t="shared" si="25"/>
        <v>0</v>
      </c>
      <c r="BH21" s="672">
        <f t="shared" si="26"/>
        <v>0</v>
      </c>
      <c r="BI21" s="677">
        <f t="shared" si="27"/>
        <v>0</v>
      </c>
      <c r="BJ21" s="541"/>
      <c r="BK21" s="446"/>
      <c r="BL21" s="374">
        <f>ROUND(VLOOKUP($B21,Test!$A$140:$I$192,5),0)/1000</f>
        <v>0</v>
      </c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  <c r="CG21" s="380"/>
      <c r="CH21" s="380"/>
      <c r="CI21" s="380"/>
      <c r="CJ21" s="380"/>
      <c r="CK21" s="380"/>
      <c r="CL21" s="380"/>
      <c r="CM21" s="380"/>
      <c r="CN21" s="380"/>
      <c r="CO21" s="380"/>
      <c r="CP21" s="380"/>
      <c r="CQ21" s="380"/>
      <c r="CR21" s="380"/>
      <c r="CS21" s="380"/>
      <c r="CT21" s="380"/>
      <c r="CU21" s="380"/>
      <c r="CV21" s="380"/>
      <c r="CW21" s="380"/>
      <c r="CX21" s="380"/>
      <c r="CY21" s="380"/>
      <c r="CZ21" s="380"/>
      <c r="DA21" s="380"/>
      <c r="DB21" s="380"/>
      <c r="DC21" s="380"/>
      <c r="DD21" s="380"/>
      <c r="DE21" s="380"/>
      <c r="DF21" s="380"/>
      <c r="DG21" s="380"/>
      <c r="DH21" s="380"/>
      <c r="DI21" s="380"/>
      <c r="DJ21" s="380"/>
      <c r="DK21" s="380"/>
      <c r="DL21" s="380"/>
      <c r="DM21" s="380"/>
      <c r="DN21" s="380"/>
      <c r="DO21" s="391"/>
      <c r="DP21" s="391"/>
      <c r="DQ21" s="380"/>
      <c r="DR21" s="380"/>
      <c r="DS21" s="380"/>
      <c r="DT21" s="380"/>
    </row>
    <row r="22" spans="1:124" s="383" customFormat="1" ht="33" customHeight="1">
      <c r="A22" s="388">
        <f t="shared" si="28"/>
        <v>16</v>
      </c>
      <c r="B22" s="399">
        <v>51315</v>
      </c>
      <c r="C22" s="536" t="s">
        <v>59</v>
      </c>
      <c r="D22" s="698" t="s">
        <v>266</v>
      </c>
      <c r="E22" s="672">
        <f>'[2]Foam banpho'!D22</f>
        <v>0</v>
      </c>
      <c r="F22" s="673"/>
      <c r="G22" s="674">
        <f t="shared" si="3"/>
        <v>0</v>
      </c>
      <c r="H22" s="672">
        <f>'[2]Foam banpho'!G22</f>
        <v>0</v>
      </c>
      <c r="I22" s="673"/>
      <c r="J22" s="674">
        <f t="shared" si="4"/>
        <v>0</v>
      </c>
      <c r="K22" s="672">
        <f>'[2]Foam banpho'!J22</f>
        <v>0</v>
      </c>
      <c r="L22" s="673"/>
      <c r="M22" s="773">
        <f t="shared" si="5"/>
        <v>0</v>
      </c>
      <c r="N22" s="688">
        <f t="shared" si="6"/>
        <v>0</v>
      </c>
      <c r="O22" s="689">
        <f t="shared" si="6"/>
        <v>0</v>
      </c>
      <c r="P22" s="690">
        <f t="shared" si="7"/>
        <v>0</v>
      </c>
      <c r="Q22" s="672">
        <f>'[2]Foam banpho'!M22</f>
        <v>0</v>
      </c>
      <c r="R22" s="673"/>
      <c r="S22" s="674">
        <f t="shared" si="8"/>
        <v>0</v>
      </c>
      <c r="T22" s="672">
        <f>'[2]Foam banpho'!P22</f>
        <v>0</v>
      </c>
      <c r="U22" s="673"/>
      <c r="V22" s="674">
        <f t="shared" si="9"/>
        <v>0</v>
      </c>
      <c r="W22" s="672">
        <f>'[2]Foam banpho'!S22</f>
        <v>0</v>
      </c>
      <c r="X22" s="673"/>
      <c r="Y22" s="773">
        <f t="shared" si="10"/>
        <v>0</v>
      </c>
      <c r="Z22" s="688">
        <f t="shared" si="11"/>
        <v>0</v>
      </c>
      <c r="AA22" s="701">
        <f t="shared" si="11"/>
        <v>0</v>
      </c>
      <c r="AB22" s="690">
        <f t="shared" si="12"/>
        <v>0</v>
      </c>
      <c r="AC22" s="775">
        <f t="shared" si="0"/>
        <v>0</v>
      </c>
      <c r="AD22" s="776">
        <f t="shared" si="0"/>
        <v>0</v>
      </c>
      <c r="AE22" s="777">
        <f t="shared" si="13"/>
        <v>0</v>
      </c>
      <c r="AF22" s="672">
        <f>'[2]Foam banpho'!Y22</f>
        <v>0</v>
      </c>
      <c r="AG22" s="673"/>
      <c r="AH22" s="674">
        <f t="shared" si="14"/>
        <v>0</v>
      </c>
      <c r="AI22" s="672">
        <f>'[2]Foam banpho'!AB22</f>
        <v>0</v>
      </c>
      <c r="AJ22" s="673"/>
      <c r="AK22" s="674">
        <f t="shared" si="15"/>
        <v>0</v>
      </c>
      <c r="AL22" s="672">
        <f>'[2]Foam banpho'!AE22</f>
        <v>0</v>
      </c>
      <c r="AM22" s="673"/>
      <c r="AN22" s="674">
        <f t="shared" si="16"/>
        <v>0</v>
      </c>
      <c r="AO22" s="688">
        <f t="shared" si="17"/>
        <v>0</v>
      </c>
      <c r="AP22" s="689">
        <f t="shared" si="17"/>
        <v>0</v>
      </c>
      <c r="AQ22" s="690">
        <f t="shared" si="18"/>
        <v>0</v>
      </c>
      <c r="AR22" s="672">
        <f>'[2]Foam banpho'!AH22</f>
        <v>0</v>
      </c>
      <c r="AS22" s="673"/>
      <c r="AT22" s="674">
        <f t="shared" si="19"/>
        <v>0</v>
      </c>
      <c r="AU22" s="672">
        <f>'[2]Foam banpho'!AK22</f>
        <v>0</v>
      </c>
      <c r="AV22" s="673"/>
      <c r="AW22" s="674">
        <f t="shared" si="20"/>
        <v>0</v>
      </c>
      <c r="AX22" s="672">
        <f>'[2]Foam banpho'!AN22</f>
        <v>0</v>
      </c>
      <c r="AY22" s="672"/>
      <c r="AZ22" s="773">
        <f t="shared" si="21"/>
        <v>0</v>
      </c>
      <c r="BA22" s="688">
        <f t="shared" si="22"/>
        <v>0</v>
      </c>
      <c r="BB22" s="701">
        <f t="shared" si="22"/>
        <v>0</v>
      </c>
      <c r="BC22" s="706">
        <f t="shared" si="23"/>
        <v>0</v>
      </c>
      <c r="BD22" s="711">
        <f t="shared" si="1"/>
        <v>0</v>
      </c>
      <c r="BE22" s="715">
        <f t="shared" si="2"/>
        <v>0</v>
      </c>
      <c r="BF22" s="716">
        <f t="shared" si="24"/>
        <v>0</v>
      </c>
      <c r="BG22" s="717">
        <f t="shared" si="25"/>
        <v>0</v>
      </c>
      <c r="BH22" s="672">
        <f t="shared" si="26"/>
        <v>0</v>
      </c>
      <c r="BI22" s="677">
        <f t="shared" si="27"/>
        <v>0</v>
      </c>
      <c r="BJ22" s="541"/>
      <c r="BK22" s="446"/>
      <c r="BL22" s="374">
        <f>ROUND(VLOOKUP($B22,Test!$A$140:$I$192,5),0)/1000</f>
        <v>0</v>
      </c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  <c r="CG22" s="380"/>
      <c r="CH22" s="380"/>
      <c r="CI22" s="380"/>
      <c r="CJ22" s="380"/>
      <c r="CK22" s="380"/>
      <c r="CL22" s="380"/>
      <c r="CM22" s="380"/>
      <c r="CN22" s="380"/>
      <c r="CO22" s="380"/>
      <c r="CP22" s="380"/>
      <c r="CQ22" s="380"/>
      <c r="CR22" s="380"/>
      <c r="CS22" s="380"/>
      <c r="CT22" s="380"/>
      <c r="CU22" s="380"/>
      <c r="CV22" s="380"/>
      <c r="CW22" s="380"/>
      <c r="CX22" s="380"/>
      <c r="CY22" s="380"/>
      <c r="CZ22" s="380"/>
      <c r="DA22" s="380"/>
      <c r="DB22" s="380"/>
      <c r="DC22" s="380"/>
      <c r="DD22" s="380"/>
      <c r="DE22" s="380"/>
      <c r="DF22" s="380"/>
      <c r="DG22" s="380"/>
      <c r="DH22" s="380"/>
      <c r="DI22" s="380"/>
      <c r="DJ22" s="380"/>
      <c r="DK22" s="380"/>
      <c r="DL22" s="380"/>
      <c r="DM22" s="380"/>
      <c r="DN22" s="380"/>
      <c r="DO22" s="391"/>
      <c r="DP22" s="391"/>
      <c r="DQ22" s="380"/>
      <c r="DR22" s="380"/>
      <c r="DS22" s="380"/>
      <c r="DT22" s="380"/>
    </row>
    <row r="23" spans="1:124" s="383" customFormat="1" ht="33" customHeight="1">
      <c r="A23" s="388">
        <f t="shared" si="28"/>
        <v>17</v>
      </c>
      <c r="B23" s="399">
        <v>51399</v>
      </c>
      <c r="C23" s="536" t="s">
        <v>13</v>
      </c>
      <c r="D23" s="698" t="s">
        <v>267</v>
      </c>
      <c r="E23" s="672">
        <f>'[2]Foam banpho'!D23</f>
        <v>66456.782999999996</v>
      </c>
      <c r="F23" s="673">
        <v>6506.2</v>
      </c>
      <c r="G23" s="674">
        <f t="shared" si="3"/>
        <v>59950.582999999999</v>
      </c>
      <c r="H23" s="672">
        <f>'[2]Foam banpho'!G23</f>
        <v>72925.683000000005</v>
      </c>
      <c r="I23" s="673">
        <v>14813.96</v>
      </c>
      <c r="J23" s="674">
        <f t="shared" si="4"/>
        <v>58111.723000000005</v>
      </c>
      <c r="K23" s="672">
        <f>'[2]Foam banpho'!J23</f>
        <v>63228.782999999996</v>
      </c>
      <c r="L23" s="673">
        <v>55590.46</v>
      </c>
      <c r="M23" s="773">
        <f t="shared" si="5"/>
        <v>7638.3229999999967</v>
      </c>
      <c r="N23" s="688">
        <f t="shared" si="6"/>
        <v>202611.24900000001</v>
      </c>
      <c r="O23" s="689">
        <f t="shared" si="6"/>
        <v>76910.62</v>
      </c>
      <c r="P23" s="690">
        <f t="shared" si="7"/>
        <v>125700.62900000002</v>
      </c>
      <c r="Q23" s="672">
        <f>'[2]Foam banpho'!M23</f>
        <v>61815.683000000005</v>
      </c>
      <c r="R23" s="673">
        <v>26472.55</v>
      </c>
      <c r="S23" s="674">
        <f t="shared" si="8"/>
        <v>35343.133000000002</v>
      </c>
      <c r="T23" s="672">
        <f>'[2]Foam banpho'!P23</f>
        <v>59993.782999999996</v>
      </c>
      <c r="U23" s="673"/>
      <c r="V23" s="674">
        <f t="shared" si="9"/>
        <v>59993.782999999996</v>
      </c>
      <c r="W23" s="672">
        <f>'[2]Foam banpho'!S23</f>
        <v>61417.683000000005</v>
      </c>
      <c r="X23" s="673"/>
      <c r="Y23" s="773">
        <f t="shared" si="10"/>
        <v>61417.683000000005</v>
      </c>
      <c r="Z23" s="688">
        <f t="shared" si="11"/>
        <v>183227.149</v>
      </c>
      <c r="AA23" s="701">
        <f t="shared" si="11"/>
        <v>26472.55</v>
      </c>
      <c r="AB23" s="690">
        <f t="shared" si="12"/>
        <v>156754.59900000002</v>
      </c>
      <c r="AC23" s="775">
        <f t="shared" ref="AC23:AD50" si="29">E23+H23+K23+Q23+T23+W23</f>
        <v>385838.39800000004</v>
      </c>
      <c r="AD23" s="776">
        <f t="shared" si="29"/>
        <v>103383.17</v>
      </c>
      <c r="AE23" s="777">
        <f t="shared" si="13"/>
        <v>282455.22800000006</v>
      </c>
      <c r="AF23" s="672">
        <f>'[2]Foam banpho'!Y23</f>
        <v>53721.782999999996</v>
      </c>
      <c r="AG23" s="673"/>
      <c r="AH23" s="674">
        <f t="shared" si="14"/>
        <v>53721.782999999996</v>
      </c>
      <c r="AI23" s="672">
        <f>'[2]Foam banpho'!AB23</f>
        <v>65247.683000000005</v>
      </c>
      <c r="AJ23" s="673"/>
      <c r="AK23" s="674">
        <f t="shared" si="15"/>
        <v>65247.683000000005</v>
      </c>
      <c r="AL23" s="672">
        <f>'[2]Foam banpho'!AE23</f>
        <v>54006.262999999999</v>
      </c>
      <c r="AM23" s="673"/>
      <c r="AN23" s="674">
        <f t="shared" si="16"/>
        <v>54006.262999999999</v>
      </c>
      <c r="AO23" s="688">
        <f t="shared" si="17"/>
        <v>172975.72899999999</v>
      </c>
      <c r="AP23" s="689">
        <f t="shared" si="17"/>
        <v>0</v>
      </c>
      <c r="AQ23" s="690">
        <f t="shared" si="18"/>
        <v>172975.72899999999</v>
      </c>
      <c r="AR23" s="672">
        <f>'[2]Foam banpho'!AH23</f>
        <v>56895.682999999997</v>
      </c>
      <c r="AS23" s="673"/>
      <c r="AT23" s="674">
        <f t="shared" si="19"/>
        <v>56895.682999999997</v>
      </c>
      <c r="AU23" s="672">
        <f>'[2]Foam banpho'!AK23</f>
        <v>60946.782999999996</v>
      </c>
      <c r="AV23" s="673"/>
      <c r="AW23" s="674">
        <f t="shared" si="20"/>
        <v>60946.782999999996</v>
      </c>
      <c r="AX23" s="672">
        <f>'[2]Foam banpho'!AN23</f>
        <v>53695.682999999997</v>
      </c>
      <c r="AY23" s="672"/>
      <c r="AZ23" s="773">
        <f t="shared" si="21"/>
        <v>53695.682999999997</v>
      </c>
      <c r="BA23" s="688">
        <f t="shared" si="22"/>
        <v>171538.14899999998</v>
      </c>
      <c r="BB23" s="701">
        <f t="shared" si="22"/>
        <v>0</v>
      </c>
      <c r="BC23" s="706">
        <f t="shared" si="23"/>
        <v>171538.14899999998</v>
      </c>
      <c r="BD23" s="711">
        <f t="shared" si="1"/>
        <v>344513.87799999997</v>
      </c>
      <c r="BE23" s="715">
        <f t="shared" si="2"/>
        <v>0</v>
      </c>
      <c r="BF23" s="716">
        <f t="shared" si="24"/>
        <v>344513.87799999997</v>
      </c>
      <c r="BG23" s="717">
        <f t="shared" si="25"/>
        <v>730352.27600000007</v>
      </c>
      <c r="BH23" s="672">
        <f t="shared" si="26"/>
        <v>103383.17</v>
      </c>
      <c r="BI23" s="677">
        <f t="shared" si="27"/>
        <v>626969.10600000003</v>
      </c>
      <c r="BJ23" s="541"/>
      <c r="BK23" s="446"/>
      <c r="BL23" s="374">
        <f>ROUND(VLOOKUP($B23,Test!$A$140:$I$192,5),0)/1000</f>
        <v>64.688999999999993</v>
      </c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  <c r="CG23" s="380"/>
      <c r="CH23" s="380"/>
      <c r="CI23" s="380"/>
      <c r="CJ23" s="380"/>
      <c r="CK23" s="380"/>
      <c r="CL23" s="380"/>
      <c r="CM23" s="380"/>
      <c r="CN23" s="380"/>
      <c r="CO23" s="380"/>
      <c r="CP23" s="380"/>
      <c r="CQ23" s="380"/>
      <c r="CR23" s="380"/>
      <c r="CS23" s="380"/>
      <c r="CT23" s="380"/>
      <c r="CU23" s="380"/>
      <c r="CV23" s="380"/>
      <c r="CW23" s="380"/>
      <c r="CX23" s="380"/>
      <c r="CY23" s="380"/>
      <c r="CZ23" s="380"/>
      <c r="DA23" s="380"/>
      <c r="DB23" s="380"/>
      <c r="DC23" s="380"/>
      <c r="DD23" s="380"/>
      <c r="DE23" s="380"/>
      <c r="DF23" s="380"/>
      <c r="DG23" s="380"/>
      <c r="DH23" s="380"/>
      <c r="DI23" s="380"/>
      <c r="DJ23" s="380"/>
      <c r="DK23" s="380"/>
      <c r="DL23" s="380"/>
      <c r="DM23" s="380"/>
      <c r="DN23" s="380"/>
      <c r="DO23" s="391"/>
      <c r="DP23" s="391"/>
      <c r="DQ23" s="380"/>
      <c r="DR23" s="380"/>
      <c r="DS23" s="380"/>
      <c r="DT23" s="380"/>
    </row>
    <row r="24" spans="1:124" s="383" customFormat="1" ht="33" customHeight="1">
      <c r="A24" s="388">
        <f t="shared" si="28"/>
        <v>18</v>
      </c>
      <c r="B24" s="399">
        <v>51401</v>
      </c>
      <c r="C24" s="536" t="s">
        <v>14</v>
      </c>
      <c r="D24" s="698" t="s">
        <v>268</v>
      </c>
      <c r="E24" s="672">
        <f>'[2]Foam banpho'!D24</f>
        <v>0</v>
      </c>
      <c r="F24" s="673"/>
      <c r="G24" s="674">
        <f t="shared" si="3"/>
        <v>0</v>
      </c>
      <c r="H24" s="672">
        <f>'[2]Foam banpho'!G24</f>
        <v>0</v>
      </c>
      <c r="I24" s="673"/>
      <c r="J24" s="674">
        <f t="shared" si="4"/>
        <v>0</v>
      </c>
      <c r="K24" s="672">
        <f>'[2]Foam banpho'!J24</f>
        <v>0</v>
      </c>
      <c r="L24" s="673"/>
      <c r="M24" s="773">
        <f t="shared" si="5"/>
        <v>0</v>
      </c>
      <c r="N24" s="688">
        <f t="shared" si="6"/>
        <v>0</v>
      </c>
      <c r="O24" s="689">
        <f t="shared" si="6"/>
        <v>0</v>
      </c>
      <c r="P24" s="690">
        <f t="shared" si="7"/>
        <v>0</v>
      </c>
      <c r="Q24" s="672">
        <f>'[2]Foam banpho'!M24</f>
        <v>0</v>
      </c>
      <c r="R24" s="673"/>
      <c r="S24" s="674">
        <f t="shared" si="8"/>
        <v>0</v>
      </c>
      <c r="T24" s="672">
        <f>'[2]Foam banpho'!P24</f>
        <v>0</v>
      </c>
      <c r="U24" s="673"/>
      <c r="V24" s="674">
        <f t="shared" si="9"/>
        <v>0</v>
      </c>
      <c r="W24" s="672">
        <f>'[2]Foam banpho'!S24</f>
        <v>0</v>
      </c>
      <c r="X24" s="673"/>
      <c r="Y24" s="773">
        <f t="shared" si="10"/>
        <v>0</v>
      </c>
      <c r="Z24" s="688">
        <f t="shared" si="11"/>
        <v>0</v>
      </c>
      <c r="AA24" s="701">
        <f t="shared" si="11"/>
        <v>0</v>
      </c>
      <c r="AB24" s="690">
        <f t="shared" si="12"/>
        <v>0</v>
      </c>
      <c r="AC24" s="775">
        <f t="shared" si="29"/>
        <v>0</v>
      </c>
      <c r="AD24" s="776">
        <f t="shared" si="29"/>
        <v>0</v>
      </c>
      <c r="AE24" s="777">
        <f t="shared" si="13"/>
        <v>0</v>
      </c>
      <c r="AF24" s="672">
        <f>'[2]Foam banpho'!Y24</f>
        <v>0</v>
      </c>
      <c r="AG24" s="673"/>
      <c r="AH24" s="674">
        <f t="shared" si="14"/>
        <v>0</v>
      </c>
      <c r="AI24" s="672">
        <f>'[2]Foam banpho'!AB24</f>
        <v>0</v>
      </c>
      <c r="AJ24" s="673"/>
      <c r="AK24" s="674">
        <f t="shared" si="15"/>
        <v>0</v>
      </c>
      <c r="AL24" s="672">
        <f>'[2]Foam banpho'!AE24</f>
        <v>0</v>
      </c>
      <c r="AM24" s="673"/>
      <c r="AN24" s="674">
        <f t="shared" si="16"/>
        <v>0</v>
      </c>
      <c r="AO24" s="688">
        <f t="shared" si="17"/>
        <v>0</v>
      </c>
      <c r="AP24" s="689">
        <f t="shared" si="17"/>
        <v>0</v>
      </c>
      <c r="AQ24" s="690">
        <f t="shared" si="18"/>
        <v>0</v>
      </c>
      <c r="AR24" s="672">
        <f>'[2]Foam banpho'!AH24</f>
        <v>0</v>
      </c>
      <c r="AS24" s="673"/>
      <c r="AT24" s="674">
        <f t="shared" si="19"/>
        <v>0</v>
      </c>
      <c r="AU24" s="672">
        <f>'[2]Foam banpho'!AK24</f>
        <v>0</v>
      </c>
      <c r="AV24" s="673"/>
      <c r="AW24" s="674">
        <f t="shared" si="20"/>
        <v>0</v>
      </c>
      <c r="AX24" s="672">
        <f>'[2]Foam banpho'!AN24</f>
        <v>0</v>
      </c>
      <c r="AY24" s="672"/>
      <c r="AZ24" s="773">
        <f t="shared" si="21"/>
        <v>0</v>
      </c>
      <c r="BA24" s="688">
        <f t="shared" si="22"/>
        <v>0</v>
      </c>
      <c r="BB24" s="701">
        <f t="shared" si="22"/>
        <v>0</v>
      </c>
      <c r="BC24" s="706">
        <f t="shared" si="23"/>
        <v>0</v>
      </c>
      <c r="BD24" s="711">
        <f t="shared" si="1"/>
        <v>0</v>
      </c>
      <c r="BE24" s="715">
        <f t="shared" si="2"/>
        <v>0</v>
      </c>
      <c r="BF24" s="716">
        <f t="shared" si="24"/>
        <v>0</v>
      </c>
      <c r="BG24" s="717">
        <f t="shared" si="25"/>
        <v>0</v>
      </c>
      <c r="BH24" s="672">
        <f t="shared" si="26"/>
        <v>0</v>
      </c>
      <c r="BI24" s="677">
        <f t="shared" si="27"/>
        <v>0</v>
      </c>
      <c r="BJ24" s="541"/>
      <c r="BK24" s="446"/>
      <c r="BL24" s="374">
        <f>ROUND(VLOOKUP($B24,Test!$A$140:$I$192,5),0)/1000</f>
        <v>0</v>
      </c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  <c r="CG24" s="380"/>
      <c r="CH24" s="380"/>
      <c r="CI24" s="380"/>
      <c r="CJ24" s="380"/>
      <c r="CK24" s="380"/>
      <c r="CL24" s="380"/>
      <c r="CM24" s="380"/>
      <c r="CN24" s="380"/>
      <c r="CO24" s="380"/>
      <c r="CP24" s="380"/>
      <c r="CQ24" s="380"/>
      <c r="CR24" s="380"/>
      <c r="CS24" s="380"/>
      <c r="CT24" s="380"/>
      <c r="CU24" s="380"/>
      <c r="CV24" s="380"/>
      <c r="CW24" s="380"/>
      <c r="CX24" s="380"/>
      <c r="CY24" s="380"/>
      <c r="CZ24" s="380"/>
      <c r="DA24" s="380"/>
      <c r="DB24" s="380"/>
      <c r="DC24" s="380"/>
      <c r="DD24" s="380"/>
      <c r="DE24" s="380"/>
      <c r="DF24" s="380"/>
      <c r="DG24" s="380"/>
      <c r="DH24" s="380"/>
      <c r="DI24" s="380"/>
      <c r="DJ24" s="380"/>
      <c r="DK24" s="380"/>
      <c r="DL24" s="380"/>
      <c r="DM24" s="380"/>
      <c r="DN24" s="380"/>
      <c r="DO24" s="391"/>
      <c r="DP24" s="391"/>
      <c r="DQ24" s="380"/>
      <c r="DR24" s="380"/>
      <c r="DS24" s="380"/>
      <c r="DT24" s="380"/>
    </row>
    <row r="25" spans="1:124" s="383" customFormat="1" ht="33" customHeight="1">
      <c r="A25" s="388">
        <f t="shared" si="28"/>
        <v>19</v>
      </c>
      <c r="B25" s="399">
        <v>51402</v>
      </c>
      <c r="C25" s="536" t="s">
        <v>15</v>
      </c>
      <c r="D25" s="698" t="s">
        <v>269</v>
      </c>
      <c r="E25" s="672">
        <f>'[2]Foam banpho'!D25</f>
        <v>0</v>
      </c>
      <c r="F25" s="673"/>
      <c r="G25" s="674">
        <f t="shared" si="3"/>
        <v>0</v>
      </c>
      <c r="H25" s="672">
        <f>'[2]Foam banpho'!G25</f>
        <v>0</v>
      </c>
      <c r="I25" s="673"/>
      <c r="J25" s="674">
        <f t="shared" si="4"/>
        <v>0</v>
      </c>
      <c r="K25" s="672">
        <f>'[2]Foam banpho'!J25</f>
        <v>0</v>
      </c>
      <c r="L25" s="673"/>
      <c r="M25" s="773">
        <f t="shared" si="5"/>
        <v>0</v>
      </c>
      <c r="N25" s="688">
        <f t="shared" si="6"/>
        <v>0</v>
      </c>
      <c r="O25" s="689">
        <f t="shared" si="6"/>
        <v>0</v>
      </c>
      <c r="P25" s="690">
        <f t="shared" si="7"/>
        <v>0</v>
      </c>
      <c r="Q25" s="672">
        <f>'[2]Foam banpho'!M25</f>
        <v>0</v>
      </c>
      <c r="R25" s="673"/>
      <c r="S25" s="674">
        <f t="shared" si="8"/>
        <v>0</v>
      </c>
      <c r="T25" s="672">
        <f>'[2]Foam banpho'!P25</f>
        <v>0</v>
      </c>
      <c r="U25" s="673"/>
      <c r="V25" s="674">
        <f t="shared" si="9"/>
        <v>0</v>
      </c>
      <c r="W25" s="672">
        <f>'[2]Foam banpho'!S25</f>
        <v>0</v>
      </c>
      <c r="X25" s="673"/>
      <c r="Y25" s="773">
        <f t="shared" si="10"/>
        <v>0</v>
      </c>
      <c r="Z25" s="688">
        <f t="shared" si="11"/>
        <v>0</v>
      </c>
      <c r="AA25" s="701">
        <f t="shared" si="11"/>
        <v>0</v>
      </c>
      <c r="AB25" s="690">
        <f t="shared" si="12"/>
        <v>0</v>
      </c>
      <c r="AC25" s="775">
        <f t="shared" si="29"/>
        <v>0</v>
      </c>
      <c r="AD25" s="776">
        <f t="shared" si="29"/>
        <v>0</v>
      </c>
      <c r="AE25" s="777">
        <f t="shared" si="13"/>
        <v>0</v>
      </c>
      <c r="AF25" s="672">
        <f>'[2]Foam banpho'!Y25</f>
        <v>0</v>
      </c>
      <c r="AG25" s="673"/>
      <c r="AH25" s="674">
        <f t="shared" si="14"/>
        <v>0</v>
      </c>
      <c r="AI25" s="672">
        <f>'[2]Foam banpho'!AB25</f>
        <v>0</v>
      </c>
      <c r="AJ25" s="673"/>
      <c r="AK25" s="674">
        <f t="shared" si="15"/>
        <v>0</v>
      </c>
      <c r="AL25" s="672">
        <f>'[2]Foam banpho'!AE25</f>
        <v>0</v>
      </c>
      <c r="AM25" s="673"/>
      <c r="AN25" s="674">
        <f t="shared" si="16"/>
        <v>0</v>
      </c>
      <c r="AO25" s="688">
        <f t="shared" si="17"/>
        <v>0</v>
      </c>
      <c r="AP25" s="689">
        <f t="shared" si="17"/>
        <v>0</v>
      </c>
      <c r="AQ25" s="690">
        <f t="shared" si="18"/>
        <v>0</v>
      </c>
      <c r="AR25" s="672">
        <f>'[2]Foam banpho'!AH25</f>
        <v>0</v>
      </c>
      <c r="AS25" s="673"/>
      <c r="AT25" s="674">
        <f t="shared" si="19"/>
        <v>0</v>
      </c>
      <c r="AU25" s="672">
        <f>'[2]Foam banpho'!AK25</f>
        <v>0</v>
      </c>
      <c r="AV25" s="673"/>
      <c r="AW25" s="674">
        <f t="shared" si="20"/>
        <v>0</v>
      </c>
      <c r="AX25" s="672">
        <f>'[2]Foam banpho'!AN25</f>
        <v>0</v>
      </c>
      <c r="AY25" s="672"/>
      <c r="AZ25" s="773">
        <f t="shared" si="21"/>
        <v>0</v>
      </c>
      <c r="BA25" s="688">
        <f t="shared" si="22"/>
        <v>0</v>
      </c>
      <c r="BB25" s="701">
        <f t="shared" si="22"/>
        <v>0</v>
      </c>
      <c r="BC25" s="706">
        <f t="shared" si="23"/>
        <v>0</v>
      </c>
      <c r="BD25" s="711">
        <f t="shared" si="1"/>
        <v>0</v>
      </c>
      <c r="BE25" s="715">
        <f t="shared" si="2"/>
        <v>0</v>
      </c>
      <c r="BF25" s="716">
        <f t="shared" si="24"/>
        <v>0</v>
      </c>
      <c r="BG25" s="717">
        <f t="shared" si="25"/>
        <v>0</v>
      </c>
      <c r="BH25" s="672">
        <f t="shared" si="26"/>
        <v>0</v>
      </c>
      <c r="BI25" s="677">
        <f t="shared" si="27"/>
        <v>0</v>
      </c>
      <c r="BJ25" s="541"/>
      <c r="BK25" s="446"/>
      <c r="BL25" s="374">
        <f>ROUND(VLOOKUP($B25,Test!$A$140:$I$192,5),0)/1000</f>
        <v>0</v>
      </c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  <c r="CG25" s="380"/>
      <c r="CH25" s="380"/>
      <c r="CI25" s="380"/>
      <c r="CJ25" s="380"/>
      <c r="CK25" s="380"/>
      <c r="CL25" s="380"/>
      <c r="CM25" s="380"/>
      <c r="CN25" s="380"/>
      <c r="CO25" s="380"/>
      <c r="CP25" s="380"/>
      <c r="CQ25" s="380"/>
      <c r="CR25" s="380"/>
      <c r="CS25" s="380"/>
      <c r="CT25" s="380"/>
      <c r="CU25" s="380"/>
      <c r="CV25" s="380"/>
      <c r="CW25" s="380"/>
      <c r="CX25" s="380"/>
      <c r="CY25" s="380"/>
      <c r="CZ25" s="380"/>
      <c r="DA25" s="380"/>
      <c r="DB25" s="380"/>
      <c r="DC25" s="380"/>
      <c r="DD25" s="380"/>
      <c r="DE25" s="380"/>
      <c r="DF25" s="380"/>
      <c r="DG25" s="380"/>
      <c r="DH25" s="380"/>
      <c r="DI25" s="380"/>
      <c r="DJ25" s="380"/>
      <c r="DK25" s="380"/>
      <c r="DL25" s="380"/>
      <c r="DM25" s="380"/>
      <c r="DN25" s="380"/>
      <c r="DO25" s="391"/>
      <c r="DP25" s="391"/>
      <c r="DQ25" s="380"/>
      <c r="DR25" s="380"/>
      <c r="DS25" s="380"/>
      <c r="DT25" s="380"/>
    </row>
    <row r="26" spans="1:124" s="383" customFormat="1" ht="33" customHeight="1">
      <c r="A26" s="388">
        <f t="shared" si="28"/>
        <v>20</v>
      </c>
      <c r="B26" s="399">
        <v>51403</v>
      </c>
      <c r="C26" s="536" t="s">
        <v>16</v>
      </c>
      <c r="D26" s="698" t="s">
        <v>270</v>
      </c>
      <c r="E26" s="672">
        <f>'[2]Foam banpho'!D26</f>
        <v>0</v>
      </c>
      <c r="F26" s="673"/>
      <c r="G26" s="674">
        <f t="shared" si="3"/>
        <v>0</v>
      </c>
      <c r="H26" s="672">
        <f>'[2]Foam banpho'!G26</f>
        <v>0</v>
      </c>
      <c r="I26" s="673"/>
      <c r="J26" s="674">
        <f t="shared" si="4"/>
        <v>0</v>
      </c>
      <c r="K26" s="672">
        <f>'[2]Foam banpho'!J26</f>
        <v>0</v>
      </c>
      <c r="L26" s="673"/>
      <c r="M26" s="773">
        <f t="shared" si="5"/>
        <v>0</v>
      </c>
      <c r="N26" s="688">
        <f t="shared" si="6"/>
        <v>0</v>
      </c>
      <c r="O26" s="689">
        <f t="shared" si="6"/>
        <v>0</v>
      </c>
      <c r="P26" s="690">
        <f t="shared" si="7"/>
        <v>0</v>
      </c>
      <c r="Q26" s="672">
        <f>'[2]Foam banpho'!M26</f>
        <v>0</v>
      </c>
      <c r="R26" s="673"/>
      <c r="S26" s="674">
        <f t="shared" si="8"/>
        <v>0</v>
      </c>
      <c r="T26" s="672">
        <f>'[2]Foam banpho'!P26</f>
        <v>0</v>
      </c>
      <c r="U26" s="673"/>
      <c r="V26" s="674">
        <f t="shared" si="9"/>
        <v>0</v>
      </c>
      <c r="W26" s="672">
        <f>'[2]Foam banpho'!S26</f>
        <v>0</v>
      </c>
      <c r="X26" s="673"/>
      <c r="Y26" s="773">
        <f t="shared" si="10"/>
        <v>0</v>
      </c>
      <c r="Z26" s="688">
        <f t="shared" si="11"/>
        <v>0</v>
      </c>
      <c r="AA26" s="701">
        <f t="shared" si="11"/>
        <v>0</v>
      </c>
      <c r="AB26" s="690">
        <f t="shared" si="12"/>
        <v>0</v>
      </c>
      <c r="AC26" s="775">
        <f t="shared" si="29"/>
        <v>0</v>
      </c>
      <c r="AD26" s="776">
        <f t="shared" si="29"/>
        <v>0</v>
      </c>
      <c r="AE26" s="777">
        <f t="shared" si="13"/>
        <v>0</v>
      </c>
      <c r="AF26" s="672">
        <f>'[2]Foam banpho'!Y26</f>
        <v>0</v>
      </c>
      <c r="AG26" s="673"/>
      <c r="AH26" s="674">
        <f t="shared" si="14"/>
        <v>0</v>
      </c>
      <c r="AI26" s="672">
        <f>'[2]Foam banpho'!AB26</f>
        <v>0</v>
      </c>
      <c r="AJ26" s="673"/>
      <c r="AK26" s="674">
        <f t="shared" si="15"/>
        <v>0</v>
      </c>
      <c r="AL26" s="672">
        <f>'[2]Foam banpho'!AE26</f>
        <v>0</v>
      </c>
      <c r="AM26" s="673"/>
      <c r="AN26" s="674">
        <f t="shared" si="16"/>
        <v>0</v>
      </c>
      <c r="AO26" s="688">
        <f t="shared" si="17"/>
        <v>0</v>
      </c>
      <c r="AP26" s="689">
        <f t="shared" si="17"/>
        <v>0</v>
      </c>
      <c r="AQ26" s="690">
        <f t="shared" si="18"/>
        <v>0</v>
      </c>
      <c r="AR26" s="672">
        <f>'[2]Foam banpho'!AH26</f>
        <v>0</v>
      </c>
      <c r="AS26" s="673"/>
      <c r="AT26" s="674">
        <f t="shared" si="19"/>
        <v>0</v>
      </c>
      <c r="AU26" s="672">
        <f>'[2]Foam banpho'!AK26</f>
        <v>0</v>
      </c>
      <c r="AV26" s="673"/>
      <c r="AW26" s="674">
        <f t="shared" si="20"/>
        <v>0</v>
      </c>
      <c r="AX26" s="672">
        <f>'[2]Foam banpho'!AN26</f>
        <v>0</v>
      </c>
      <c r="AY26" s="672"/>
      <c r="AZ26" s="773">
        <f t="shared" si="21"/>
        <v>0</v>
      </c>
      <c r="BA26" s="688">
        <f t="shared" si="22"/>
        <v>0</v>
      </c>
      <c r="BB26" s="701">
        <f t="shared" si="22"/>
        <v>0</v>
      </c>
      <c r="BC26" s="706">
        <f t="shared" si="23"/>
        <v>0</v>
      </c>
      <c r="BD26" s="711">
        <f t="shared" si="1"/>
        <v>0</v>
      </c>
      <c r="BE26" s="715">
        <f t="shared" si="2"/>
        <v>0</v>
      </c>
      <c r="BF26" s="716">
        <f t="shared" si="24"/>
        <v>0</v>
      </c>
      <c r="BG26" s="717">
        <f t="shared" si="25"/>
        <v>0</v>
      </c>
      <c r="BH26" s="672">
        <f t="shared" si="26"/>
        <v>0</v>
      </c>
      <c r="BI26" s="677">
        <f t="shared" si="27"/>
        <v>0</v>
      </c>
      <c r="BJ26" s="541"/>
      <c r="BK26" s="446"/>
      <c r="BL26" s="374">
        <f>ROUND(VLOOKUP($B26,Test!$A$140:$I$192,5),0)/1000</f>
        <v>0</v>
      </c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  <c r="CG26" s="380"/>
      <c r="CH26" s="380"/>
      <c r="CI26" s="380"/>
      <c r="CJ26" s="380"/>
      <c r="CK26" s="380"/>
      <c r="CL26" s="380"/>
      <c r="CM26" s="380"/>
      <c r="CN26" s="380"/>
      <c r="CO26" s="380"/>
      <c r="CP26" s="380"/>
      <c r="CQ26" s="380"/>
      <c r="CR26" s="380"/>
      <c r="CS26" s="380"/>
      <c r="CT26" s="380"/>
      <c r="CU26" s="380"/>
      <c r="CV26" s="380"/>
      <c r="CW26" s="380"/>
      <c r="CX26" s="380"/>
      <c r="CY26" s="380"/>
      <c r="CZ26" s="380"/>
      <c r="DA26" s="380"/>
      <c r="DB26" s="380"/>
      <c r="DC26" s="380"/>
      <c r="DD26" s="380"/>
      <c r="DE26" s="380"/>
      <c r="DF26" s="380"/>
      <c r="DG26" s="380"/>
      <c r="DH26" s="380"/>
      <c r="DI26" s="380"/>
      <c r="DJ26" s="380"/>
      <c r="DK26" s="380"/>
      <c r="DL26" s="380"/>
      <c r="DM26" s="380"/>
      <c r="DN26" s="380"/>
      <c r="DO26" s="391"/>
      <c r="DP26" s="391"/>
      <c r="DQ26" s="380"/>
      <c r="DR26" s="380"/>
      <c r="DS26" s="380"/>
      <c r="DT26" s="380"/>
    </row>
    <row r="27" spans="1:124" s="383" customFormat="1" ht="33" customHeight="1">
      <c r="A27" s="388">
        <f t="shared" si="28"/>
        <v>21</v>
      </c>
      <c r="B27" s="399">
        <v>51404</v>
      </c>
      <c r="C27" s="536" t="s">
        <v>17</v>
      </c>
      <c r="D27" s="698" t="s">
        <v>271</v>
      </c>
      <c r="E27" s="672">
        <f>'[2]Foam banpho'!D27</f>
        <v>0</v>
      </c>
      <c r="F27" s="673"/>
      <c r="G27" s="674">
        <f t="shared" si="3"/>
        <v>0</v>
      </c>
      <c r="H27" s="672">
        <f>'[2]Foam banpho'!G27</f>
        <v>0</v>
      </c>
      <c r="I27" s="673"/>
      <c r="J27" s="674">
        <f t="shared" si="4"/>
        <v>0</v>
      </c>
      <c r="K27" s="672">
        <f>'[2]Foam banpho'!J27</f>
        <v>0</v>
      </c>
      <c r="L27" s="673"/>
      <c r="M27" s="773">
        <f t="shared" si="5"/>
        <v>0</v>
      </c>
      <c r="N27" s="688">
        <f t="shared" si="6"/>
        <v>0</v>
      </c>
      <c r="O27" s="689">
        <f t="shared" si="6"/>
        <v>0</v>
      </c>
      <c r="P27" s="690">
        <f t="shared" si="7"/>
        <v>0</v>
      </c>
      <c r="Q27" s="672">
        <f>'[2]Foam banpho'!M27</f>
        <v>0</v>
      </c>
      <c r="R27" s="673"/>
      <c r="S27" s="674">
        <f t="shared" si="8"/>
        <v>0</v>
      </c>
      <c r="T27" s="672">
        <f>'[2]Foam banpho'!P27</f>
        <v>0</v>
      </c>
      <c r="U27" s="673"/>
      <c r="V27" s="674">
        <f t="shared" si="9"/>
        <v>0</v>
      </c>
      <c r="W27" s="672">
        <f>'[2]Foam banpho'!S27</f>
        <v>0</v>
      </c>
      <c r="X27" s="673"/>
      <c r="Y27" s="773">
        <f t="shared" si="10"/>
        <v>0</v>
      </c>
      <c r="Z27" s="688">
        <f t="shared" si="11"/>
        <v>0</v>
      </c>
      <c r="AA27" s="701">
        <f t="shared" si="11"/>
        <v>0</v>
      </c>
      <c r="AB27" s="690">
        <f t="shared" si="12"/>
        <v>0</v>
      </c>
      <c r="AC27" s="775">
        <f t="shared" si="29"/>
        <v>0</v>
      </c>
      <c r="AD27" s="776">
        <f t="shared" si="29"/>
        <v>0</v>
      </c>
      <c r="AE27" s="777">
        <f t="shared" si="13"/>
        <v>0</v>
      </c>
      <c r="AF27" s="672">
        <f>'[2]Foam banpho'!Y27</f>
        <v>0</v>
      </c>
      <c r="AG27" s="673"/>
      <c r="AH27" s="674">
        <f t="shared" si="14"/>
        <v>0</v>
      </c>
      <c r="AI27" s="672">
        <f>'[2]Foam banpho'!AB27</f>
        <v>0</v>
      </c>
      <c r="AJ27" s="673"/>
      <c r="AK27" s="674">
        <f t="shared" si="15"/>
        <v>0</v>
      </c>
      <c r="AL27" s="672">
        <f>'[2]Foam banpho'!AE27</f>
        <v>0</v>
      </c>
      <c r="AM27" s="673"/>
      <c r="AN27" s="674">
        <f t="shared" si="16"/>
        <v>0</v>
      </c>
      <c r="AO27" s="688">
        <f t="shared" si="17"/>
        <v>0</v>
      </c>
      <c r="AP27" s="689">
        <f t="shared" si="17"/>
        <v>0</v>
      </c>
      <c r="AQ27" s="690">
        <f t="shared" si="18"/>
        <v>0</v>
      </c>
      <c r="AR27" s="672">
        <f>'[2]Foam banpho'!AH27</f>
        <v>0</v>
      </c>
      <c r="AS27" s="673"/>
      <c r="AT27" s="674">
        <f t="shared" si="19"/>
        <v>0</v>
      </c>
      <c r="AU27" s="672">
        <f>'[2]Foam banpho'!AK27</f>
        <v>0</v>
      </c>
      <c r="AV27" s="673"/>
      <c r="AW27" s="674">
        <f t="shared" si="20"/>
        <v>0</v>
      </c>
      <c r="AX27" s="672">
        <f>'[2]Foam banpho'!AN27</f>
        <v>0</v>
      </c>
      <c r="AY27" s="672"/>
      <c r="AZ27" s="773">
        <f t="shared" si="21"/>
        <v>0</v>
      </c>
      <c r="BA27" s="688">
        <f t="shared" si="22"/>
        <v>0</v>
      </c>
      <c r="BB27" s="701">
        <f t="shared" si="22"/>
        <v>0</v>
      </c>
      <c r="BC27" s="706">
        <f t="shared" si="23"/>
        <v>0</v>
      </c>
      <c r="BD27" s="711">
        <f t="shared" si="1"/>
        <v>0</v>
      </c>
      <c r="BE27" s="715">
        <f t="shared" si="2"/>
        <v>0</v>
      </c>
      <c r="BF27" s="716">
        <f t="shared" si="24"/>
        <v>0</v>
      </c>
      <c r="BG27" s="717">
        <f t="shared" si="25"/>
        <v>0</v>
      </c>
      <c r="BH27" s="672">
        <f t="shared" si="26"/>
        <v>0</v>
      </c>
      <c r="BI27" s="677">
        <f t="shared" si="27"/>
        <v>0</v>
      </c>
      <c r="BJ27" s="541"/>
      <c r="BK27" s="446"/>
      <c r="BL27" s="374">
        <f>ROUND(VLOOKUP($B27,Test!$A$140:$I$192,5),0)/1000</f>
        <v>0</v>
      </c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  <c r="CG27" s="380"/>
      <c r="CH27" s="380"/>
      <c r="CI27" s="380"/>
      <c r="CJ27" s="380"/>
      <c r="CK27" s="380"/>
      <c r="CL27" s="380"/>
      <c r="CM27" s="380"/>
      <c r="CN27" s="380"/>
      <c r="CO27" s="380"/>
      <c r="CP27" s="380"/>
      <c r="CQ27" s="380"/>
      <c r="CR27" s="380"/>
      <c r="CS27" s="380"/>
      <c r="CT27" s="380"/>
      <c r="CU27" s="380"/>
      <c r="CV27" s="380"/>
      <c r="CW27" s="380"/>
      <c r="CX27" s="380"/>
      <c r="CY27" s="380"/>
      <c r="CZ27" s="380"/>
      <c r="DA27" s="380"/>
      <c r="DB27" s="380"/>
      <c r="DC27" s="380"/>
      <c r="DD27" s="380"/>
      <c r="DE27" s="380"/>
      <c r="DF27" s="380"/>
      <c r="DG27" s="380"/>
      <c r="DH27" s="380"/>
      <c r="DI27" s="380"/>
      <c r="DJ27" s="380"/>
      <c r="DK27" s="380"/>
      <c r="DL27" s="380"/>
      <c r="DM27" s="380"/>
      <c r="DN27" s="380"/>
      <c r="DO27" s="391"/>
      <c r="DP27" s="391"/>
      <c r="DQ27" s="380"/>
      <c r="DR27" s="380"/>
      <c r="DS27" s="380"/>
      <c r="DT27" s="380"/>
    </row>
    <row r="28" spans="1:124" s="383" customFormat="1" ht="33" customHeight="1">
      <c r="A28" s="388">
        <f t="shared" si="28"/>
        <v>22</v>
      </c>
      <c r="B28" s="399">
        <v>51405</v>
      </c>
      <c r="C28" s="536" t="s">
        <v>18</v>
      </c>
      <c r="D28" s="698" t="s">
        <v>272</v>
      </c>
      <c r="E28" s="672">
        <f>'[2]Foam banpho'!D28</f>
        <v>12500</v>
      </c>
      <c r="F28" s="673">
        <v>12500</v>
      </c>
      <c r="G28" s="674">
        <f t="shared" si="3"/>
        <v>0</v>
      </c>
      <c r="H28" s="672">
        <f>'[2]Foam banpho'!G28</f>
        <v>12500</v>
      </c>
      <c r="I28" s="673">
        <v>12500</v>
      </c>
      <c r="J28" s="674">
        <f t="shared" si="4"/>
        <v>0</v>
      </c>
      <c r="K28" s="672">
        <f>'[2]Foam banpho'!J28</f>
        <v>12500</v>
      </c>
      <c r="L28" s="673">
        <v>12500</v>
      </c>
      <c r="M28" s="773">
        <f t="shared" si="5"/>
        <v>0</v>
      </c>
      <c r="N28" s="688">
        <f t="shared" si="6"/>
        <v>37500</v>
      </c>
      <c r="O28" s="689">
        <f t="shared" si="6"/>
        <v>37500</v>
      </c>
      <c r="P28" s="690">
        <f t="shared" si="7"/>
        <v>0</v>
      </c>
      <c r="Q28" s="672">
        <f>'[2]Foam banpho'!M28</f>
        <v>12500</v>
      </c>
      <c r="R28" s="673">
        <v>12500</v>
      </c>
      <c r="S28" s="674">
        <f t="shared" si="8"/>
        <v>0</v>
      </c>
      <c r="T28" s="672">
        <f>'[2]Foam banpho'!P28</f>
        <v>12500</v>
      </c>
      <c r="U28" s="673"/>
      <c r="V28" s="674">
        <f t="shared" si="9"/>
        <v>12500</v>
      </c>
      <c r="W28" s="672">
        <f>'[2]Foam banpho'!S28</f>
        <v>12500</v>
      </c>
      <c r="X28" s="673"/>
      <c r="Y28" s="773">
        <f t="shared" si="10"/>
        <v>12500</v>
      </c>
      <c r="Z28" s="688">
        <f t="shared" si="11"/>
        <v>37500</v>
      </c>
      <c r="AA28" s="701">
        <f t="shared" si="11"/>
        <v>12500</v>
      </c>
      <c r="AB28" s="690">
        <f t="shared" si="12"/>
        <v>25000</v>
      </c>
      <c r="AC28" s="775">
        <f t="shared" si="29"/>
        <v>75000</v>
      </c>
      <c r="AD28" s="776">
        <f t="shared" si="29"/>
        <v>50000</v>
      </c>
      <c r="AE28" s="777">
        <f t="shared" si="13"/>
        <v>25000</v>
      </c>
      <c r="AF28" s="672">
        <f>'[2]Foam banpho'!Y28</f>
        <v>12500</v>
      </c>
      <c r="AG28" s="673"/>
      <c r="AH28" s="674">
        <f t="shared" si="14"/>
        <v>12500</v>
      </c>
      <c r="AI28" s="672">
        <f>'[2]Foam banpho'!AB28</f>
        <v>12500</v>
      </c>
      <c r="AJ28" s="673"/>
      <c r="AK28" s="674">
        <f t="shared" si="15"/>
        <v>12500</v>
      </c>
      <c r="AL28" s="672">
        <f>'[2]Foam banpho'!AE28</f>
        <v>12500</v>
      </c>
      <c r="AM28" s="673"/>
      <c r="AN28" s="674">
        <f t="shared" si="16"/>
        <v>12500</v>
      </c>
      <c r="AO28" s="688">
        <f t="shared" si="17"/>
        <v>37500</v>
      </c>
      <c r="AP28" s="689">
        <f t="shared" si="17"/>
        <v>0</v>
      </c>
      <c r="AQ28" s="690">
        <f t="shared" si="18"/>
        <v>37500</v>
      </c>
      <c r="AR28" s="672">
        <f>'[2]Foam banpho'!AH28</f>
        <v>12500</v>
      </c>
      <c r="AS28" s="673"/>
      <c r="AT28" s="674">
        <f t="shared" si="19"/>
        <v>12500</v>
      </c>
      <c r="AU28" s="672">
        <f>'[2]Foam banpho'!AK28</f>
        <v>12500</v>
      </c>
      <c r="AV28" s="673"/>
      <c r="AW28" s="674">
        <f t="shared" si="20"/>
        <v>12500</v>
      </c>
      <c r="AX28" s="672">
        <f>'[2]Foam banpho'!AN28</f>
        <v>12500</v>
      </c>
      <c r="AY28" s="672"/>
      <c r="AZ28" s="773">
        <f t="shared" si="21"/>
        <v>12500</v>
      </c>
      <c r="BA28" s="688">
        <f t="shared" si="22"/>
        <v>37500</v>
      </c>
      <c r="BB28" s="701">
        <f t="shared" si="22"/>
        <v>0</v>
      </c>
      <c r="BC28" s="706">
        <f t="shared" si="23"/>
        <v>37500</v>
      </c>
      <c r="BD28" s="711">
        <f t="shared" si="1"/>
        <v>75000</v>
      </c>
      <c r="BE28" s="715">
        <f t="shared" si="2"/>
        <v>0</v>
      </c>
      <c r="BF28" s="716">
        <f t="shared" si="24"/>
        <v>75000</v>
      </c>
      <c r="BG28" s="717">
        <f t="shared" si="25"/>
        <v>150000</v>
      </c>
      <c r="BH28" s="672">
        <f t="shared" si="26"/>
        <v>50000</v>
      </c>
      <c r="BI28" s="677">
        <f t="shared" si="27"/>
        <v>100000</v>
      </c>
      <c r="BJ28" s="541"/>
      <c r="BK28" s="446"/>
      <c r="BL28" s="374">
        <f>ROUND(VLOOKUP($B28,Test!$A$140:$I$192,5),0)/1000</f>
        <v>12.5</v>
      </c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0"/>
      <c r="CJ28" s="380"/>
      <c r="CK28" s="380"/>
      <c r="CL28" s="380"/>
      <c r="CM28" s="380"/>
      <c r="CN28" s="380"/>
      <c r="CO28" s="380"/>
      <c r="CP28" s="380"/>
      <c r="CQ28" s="380"/>
      <c r="CR28" s="380"/>
      <c r="CS28" s="380"/>
      <c r="CT28" s="380"/>
      <c r="CU28" s="380"/>
      <c r="CV28" s="380"/>
      <c r="CW28" s="380"/>
      <c r="CX28" s="380"/>
      <c r="CY28" s="380"/>
      <c r="CZ28" s="380"/>
      <c r="DA28" s="380"/>
      <c r="DB28" s="380"/>
      <c r="DC28" s="380"/>
      <c r="DD28" s="380"/>
      <c r="DE28" s="380"/>
      <c r="DF28" s="380"/>
      <c r="DG28" s="380"/>
      <c r="DH28" s="380"/>
      <c r="DI28" s="380"/>
      <c r="DJ28" s="380"/>
      <c r="DK28" s="380"/>
      <c r="DL28" s="380"/>
      <c r="DM28" s="380"/>
      <c r="DN28" s="380"/>
      <c r="DO28" s="391"/>
      <c r="DP28" s="391"/>
      <c r="DQ28" s="380"/>
      <c r="DR28" s="380"/>
      <c r="DS28" s="380"/>
      <c r="DT28" s="380"/>
    </row>
    <row r="29" spans="1:124" s="383" customFormat="1" ht="33" customHeight="1">
      <c r="A29" s="388">
        <f t="shared" si="28"/>
        <v>23</v>
      </c>
      <c r="B29" s="399">
        <v>51406</v>
      </c>
      <c r="C29" s="536" t="s">
        <v>19</v>
      </c>
      <c r="D29" s="698" t="s">
        <v>273</v>
      </c>
      <c r="E29" s="672">
        <f>'[2]Foam banpho'!D29</f>
        <v>0</v>
      </c>
      <c r="F29" s="673"/>
      <c r="G29" s="674">
        <f t="shared" si="3"/>
        <v>0</v>
      </c>
      <c r="H29" s="672">
        <f>'[2]Foam banpho'!G29</f>
        <v>0</v>
      </c>
      <c r="I29" s="673"/>
      <c r="J29" s="674">
        <f t="shared" si="4"/>
        <v>0</v>
      </c>
      <c r="K29" s="672">
        <f>'[2]Foam banpho'!J29</f>
        <v>0</v>
      </c>
      <c r="L29" s="673"/>
      <c r="M29" s="773">
        <f t="shared" si="5"/>
        <v>0</v>
      </c>
      <c r="N29" s="688">
        <f t="shared" si="6"/>
        <v>0</v>
      </c>
      <c r="O29" s="689">
        <f t="shared" si="6"/>
        <v>0</v>
      </c>
      <c r="P29" s="690">
        <f t="shared" si="7"/>
        <v>0</v>
      </c>
      <c r="Q29" s="672">
        <f>'[2]Foam banpho'!M29</f>
        <v>0</v>
      </c>
      <c r="R29" s="673"/>
      <c r="S29" s="674">
        <f t="shared" si="8"/>
        <v>0</v>
      </c>
      <c r="T29" s="672">
        <f>'[2]Foam banpho'!P29</f>
        <v>0</v>
      </c>
      <c r="U29" s="673"/>
      <c r="V29" s="674">
        <f t="shared" si="9"/>
        <v>0</v>
      </c>
      <c r="W29" s="672">
        <f>'[2]Foam banpho'!S29</f>
        <v>0</v>
      </c>
      <c r="X29" s="673"/>
      <c r="Y29" s="773">
        <f t="shared" si="10"/>
        <v>0</v>
      </c>
      <c r="Z29" s="688">
        <f t="shared" si="11"/>
        <v>0</v>
      </c>
      <c r="AA29" s="701">
        <f t="shared" si="11"/>
        <v>0</v>
      </c>
      <c r="AB29" s="690">
        <f t="shared" si="12"/>
        <v>0</v>
      </c>
      <c r="AC29" s="775">
        <f t="shared" si="29"/>
        <v>0</v>
      </c>
      <c r="AD29" s="776">
        <f t="shared" si="29"/>
        <v>0</v>
      </c>
      <c r="AE29" s="777">
        <f t="shared" si="13"/>
        <v>0</v>
      </c>
      <c r="AF29" s="672">
        <f>'[2]Foam banpho'!Y29</f>
        <v>0</v>
      </c>
      <c r="AG29" s="673"/>
      <c r="AH29" s="674">
        <f t="shared" si="14"/>
        <v>0</v>
      </c>
      <c r="AI29" s="672">
        <f>'[2]Foam banpho'!AB29</f>
        <v>0</v>
      </c>
      <c r="AJ29" s="673"/>
      <c r="AK29" s="674">
        <f t="shared" si="15"/>
        <v>0</v>
      </c>
      <c r="AL29" s="672">
        <f>'[2]Foam banpho'!AE29</f>
        <v>0</v>
      </c>
      <c r="AM29" s="673"/>
      <c r="AN29" s="674">
        <f t="shared" si="16"/>
        <v>0</v>
      </c>
      <c r="AO29" s="688">
        <f t="shared" si="17"/>
        <v>0</v>
      </c>
      <c r="AP29" s="689">
        <f t="shared" si="17"/>
        <v>0</v>
      </c>
      <c r="AQ29" s="690">
        <f t="shared" si="18"/>
        <v>0</v>
      </c>
      <c r="AR29" s="672">
        <f>'[2]Foam banpho'!AH29</f>
        <v>0</v>
      </c>
      <c r="AS29" s="673"/>
      <c r="AT29" s="674">
        <f t="shared" si="19"/>
        <v>0</v>
      </c>
      <c r="AU29" s="672">
        <f>'[2]Foam banpho'!AK29</f>
        <v>0</v>
      </c>
      <c r="AV29" s="673"/>
      <c r="AW29" s="674">
        <f t="shared" si="20"/>
        <v>0</v>
      </c>
      <c r="AX29" s="672">
        <f>'[2]Foam banpho'!AN29</f>
        <v>0</v>
      </c>
      <c r="AY29" s="672"/>
      <c r="AZ29" s="773">
        <f t="shared" si="21"/>
        <v>0</v>
      </c>
      <c r="BA29" s="688">
        <f t="shared" si="22"/>
        <v>0</v>
      </c>
      <c r="BB29" s="701">
        <f t="shared" si="22"/>
        <v>0</v>
      </c>
      <c r="BC29" s="706">
        <f t="shared" si="23"/>
        <v>0</v>
      </c>
      <c r="BD29" s="711">
        <f t="shared" si="1"/>
        <v>0</v>
      </c>
      <c r="BE29" s="715">
        <f t="shared" si="2"/>
        <v>0</v>
      </c>
      <c r="BF29" s="716">
        <f t="shared" si="24"/>
        <v>0</v>
      </c>
      <c r="BG29" s="717">
        <f t="shared" si="25"/>
        <v>0</v>
      </c>
      <c r="BH29" s="672">
        <f t="shared" si="26"/>
        <v>0</v>
      </c>
      <c r="BI29" s="677">
        <f t="shared" si="27"/>
        <v>0</v>
      </c>
      <c r="BJ29" s="541"/>
      <c r="BK29" s="446"/>
      <c r="BL29" s="374">
        <f>ROUND(VLOOKUP($B29,Test!$A$140:$I$192,5),0)/1000</f>
        <v>0</v>
      </c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  <c r="CG29" s="380"/>
      <c r="CH29" s="380"/>
      <c r="CI29" s="380"/>
      <c r="CJ29" s="380"/>
      <c r="CK29" s="380"/>
      <c r="CL29" s="380"/>
      <c r="CM29" s="380"/>
      <c r="CN29" s="380"/>
      <c r="CO29" s="380"/>
      <c r="CP29" s="380"/>
      <c r="CQ29" s="380"/>
      <c r="CR29" s="380"/>
      <c r="CS29" s="380"/>
      <c r="CT29" s="380"/>
      <c r="CU29" s="380"/>
      <c r="CV29" s="380"/>
      <c r="CW29" s="380"/>
      <c r="CX29" s="380"/>
      <c r="CY29" s="380"/>
      <c r="CZ29" s="380"/>
      <c r="DA29" s="380"/>
      <c r="DB29" s="380"/>
      <c r="DC29" s="380"/>
      <c r="DD29" s="380"/>
      <c r="DE29" s="380"/>
      <c r="DF29" s="380"/>
      <c r="DG29" s="380"/>
      <c r="DH29" s="380"/>
      <c r="DI29" s="380"/>
      <c r="DJ29" s="380"/>
      <c r="DK29" s="380"/>
      <c r="DL29" s="380"/>
      <c r="DM29" s="380"/>
      <c r="DN29" s="380"/>
      <c r="DO29" s="391"/>
      <c r="DP29" s="391"/>
      <c r="DQ29" s="380"/>
      <c r="DR29" s="380"/>
      <c r="DS29" s="380"/>
      <c r="DT29" s="380"/>
    </row>
    <row r="30" spans="1:124" s="383" customFormat="1" ht="33" customHeight="1">
      <c r="A30" s="388">
        <f t="shared" si="28"/>
        <v>24</v>
      </c>
      <c r="B30" s="399">
        <v>51407</v>
      </c>
      <c r="C30" s="536" t="s">
        <v>20</v>
      </c>
      <c r="D30" s="698" t="s">
        <v>274</v>
      </c>
      <c r="E30" s="672">
        <f>'[2]Foam banpho'!D30</f>
        <v>0</v>
      </c>
      <c r="F30" s="673"/>
      <c r="G30" s="674">
        <f t="shared" si="3"/>
        <v>0</v>
      </c>
      <c r="H30" s="672">
        <f>'[2]Foam banpho'!G30</f>
        <v>0</v>
      </c>
      <c r="I30" s="673"/>
      <c r="J30" s="674">
        <f t="shared" si="4"/>
        <v>0</v>
      </c>
      <c r="K30" s="672">
        <f>'[2]Foam banpho'!J30</f>
        <v>0</v>
      </c>
      <c r="L30" s="673"/>
      <c r="M30" s="773">
        <f t="shared" si="5"/>
        <v>0</v>
      </c>
      <c r="N30" s="688">
        <f t="shared" si="6"/>
        <v>0</v>
      </c>
      <c r="O30" s="689">
        <f t="shared" si="6"/>
        <v>0</v>
      </c>
      <c r="P30" s="690">
        <f t="shared" si="7"/>
        <v>0</v>
      </c>
      <c r="Q30" s="672">
        <f>'[2]Foam banpho'!M30</f>
        <v>0</v>
      </c>
      <c r="R30" s="673"/>
      <c r="S30" s="674">
        <f t="shared" si="8"/>
        <v>0</v>
      </c>
      <c r="T30" s="672">
        <f>'[2]Foam banpho'!P30</f>
        <v>0</v>
      </c>
      <c r="U30" s="673"/>
      <c r="V30" s="674">
        <f t="shared" si="9"/>
        <v>0</v>
      </c>
      <c r="W30" s="672">
        <f>'[2]Foam banpho'!S30</f>
        <v>0</v>
      </c>
      <c r="X30" s="673"/>
      <c r="Y30" s="773">
        <f t="shared" si="10"/>
        <v>0</v>
      </c>
      <c r="Z30" s="688">
        <f t="shared" si="11"/>
        <v>0</v>
      </c>
      <c r="AA30" s="701">
        <f t="shared" si="11"/>
        <v>0</v>
      </c>
      <c r="AB30" s="690">
        <f t="shared" si="12"/>
        <v>0</v>
      </c>
      <c r="AC30" s="775">
        <f t="shared" si="29"/>
        <v>0</v>
      </c>
      <c r="AD30" s="776">
        <f t="shared" si="29"/>
        <v>0</v>
      </c>
      <c r="AE30" s="777">
        <f t="shared" si="13"/>
        <v>0</v>
      </c>
      <c r="AF30" s="672">
        <f>'[2]Foam banpho'!Y30</f>
        <v>0</v>
      </c>
      <c r="AG30" s="673"/>
      <c r="AH30" s="674">
        <f t="shared" si="14"/>
        <v>0</v>
      </c>
      <c r="AI30" s="672">
        <f>'[2]Foam banpho'!AB30</f>
        <v>0</v>
      </c>
      <c r="AJ30" s="673"/>
      <c r="AK30" s="674">
        <f t="shared" si="15"/>
        <v>0</v>
      </c>
      <c r="AL30" s="672">
        <f>'[2]Foam banpho'!AE30</f>
        <v>0</v>
      </c>
      <c r="AM30" s="673"/>
      <c r="AN30" s="674">
        <f t="shared" si="16"/>
        <v>0</v>
      </c>
      <c r="AO30" s="688">
        <f t="shared" si="17"/>
        <v>0</v>
      </c>
      <c r="AP30" s="689">
        <f t="shared" si="17"/>
        <v>0</v>
      </c>
      <c r="AQ30" s="690">
        <f t="shared" si="18"/>
        <v>0</v>
      </c>
      <c r="AR30" s="672">
        <f>'[2]Foam banpho'!AH30</f>
        <v>0</v>
      </c>
      <c r="AS30" s="673"/>
      <c r="AT30" s="674">
        <f t="shared" si="19"/>
        <v>0</v>
      </c>
      <c r="AU30" s="672">
        <f>'[2]Foam banpho'!AK30</f>
        <v>0</v>
      </c>
      <c r="AV30" s="673"/>
      <c r="AW30" s="674">
        <f t="shared" si="20"/>
        <v>0</v>
      </c>
      <c r="AX30" s="672">
        <f>'[2]Foam banpho'!AN30</f>
        <v>0</v>
      </c>
      <c r="AY30" s="672"/>
      <c r="AZ30" s="773">
        <f t="shared" si="21"/>
        <v>0</v>
      </c>
      <c r="BA30" s="688">
        <f t="shared" si="22"/>
        <v>0</v>
      </c>
      <c r="BB30" s="701">
        <f t="shared" si="22"/>
        <v>0</v>
      </c>
      <c r="BC30" s="706">
        <f t="shared" si="23"/>
        <v>0</v>
      </c>
      <c r="BD30" s="711">
        <f t="shared" si="1"/>
        <v>0</v>
      </c>
      <c r="BE30" s="715">
        <f t="shared" si="2"/>
        <v>0</v>
      </c>
      <c r="BF30" s="716">
        <f t="shared" si="24"/>
        <v>0</v>
      </c>
      <c r="BG30" s="717">
        <f t="shared" si="25"/>
        <v>0</v>
      </c>
      <c r="BH30" s="672">
        <f t="shared" si="26"/>
        <v>0</v>
      </c>
      <c r="BI30" s="677">
        <f t="shared" si="27"/>
        <v>0</v>
      </c>
      <c r="BJ30" s="541"/>
      <c r="BK30" s="446"/>
      <c r="BL30" s="374">
        <f>ROUND(VLOOKUP($B30,Test!$A$140:$I$192,5),0)/1000</f>
        <v>0</v>
      </c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  <c r="CG30" s="380"/>
      <c r="CH30" s="380"/>
      <c r="CI30" s="380"/>
      <c r="CJ30" s="380"/>
      <c r="CK30" s="380"/>
      <c r="CL30" s="380"/>
      <c r="CM30" s="380"/>
      <c r="CN30" s="380"/>
      <c r="CO30" s="380"/>
      <c r="CP30" s="380"/>
      <c r="CQ30" s="380"/>
      <c r="CR30" s="380"/>
      <c r="CS30" s="380"/>
      <c r="CT30" s="380"/>
      <c r="CU30" s="380"/>
      <c r="CV30" s="380"/>
      <c r="CW30" s="380"/>
      <c r="CX30" s="380"/>
      <c r="CY30" s="380"/>
      <c r="CZ30" s="380"/>
      <c r="DA30" s="380"/>
      <c r="DB30" s="380"/>
      <c r="DC30" s="380"/>
      <c r="DD30" s="380"/>
      <c r="DE30" s="380"/>
      <c r="DF30" s="380"/>
      <c r="DG30" s="380"/>
      <c r="DH30" s="380"/>
      <c r="DI30" s="380"/>
      <c r="DJ30" s="380"/>
      <c r="DK30" s="380"/>
      <c r="DL30" s="380"/>
      <c r="DM30" s="380"/>
      <c r="DN30" s="380"/>
      <c r="DO30" s="391"/>
      <c r="DP30" s="391"/>
      <c r="DQ30" s="380"/>
      <c r="DR30" s="380"/>
      <c r="DS30" s="380"/>
      <c r="DT30" s="380"/>
    </row>
    <row r="31" spans="1:124" s="383" customFormat="1" ht="33" customHeight="1">
      <c r="A31" s="388">
        <f t="shared" si="28"/>
        <v>25</v>
      </c>
      <c r="B31" s="614">
        <v>51408</v>
      </c>
      <c r="C31" s="615" t="s">
        <v>21</v>
      </c>
      <c r="D31" s="698" t="s">
        <v>275</v>
      </c>
      <c r="E31" s="780">
        <f>'[2]Foam banpho'!D54</f>
        <v>239148</v>
      </c>
      <c r="F31" s="673">
        <v>196485</v>
      </c>
      <c r="G31" s="674">
        <f t="shared" si="3"/>
        <v>42663</v>
      </c>
      <c r="H31" s="672">
        <f>'[2]Foam banpho'!G54</f>
        <v>227760</v>
      </c>
      <c r="I31" s="673">
        <v>241889</v>
      </c>
      <c r="J31" s="674">
        <f t="shared" si="4"/>
        <v>-14129</v>
      </c>
      <c r="K31" s="672">
        <f>'[2]Foam banpho'!J54</f>
        <v>261924</v>
      </c>
      <c r="L31" s="673">
        <v>222826</v>
      </c>
      <c r="M31" s="773">
        <f t="shared" si="5"/>
        <v>39098</v>
      </c>
      <c r="N31" s="688">
        <f t="shared" si="6"/>
        <v>728832</v>
      </c>
      <c r="O31" s="689">
        <f t="shared" si="6"/>
        <v>661200</v>
      </c>
      <c r="P31" s="690">
        <f t="shared" si="7"/>
        <v>67632</v>
      </c>
      <c r="Q31" s="672">
        <f>'[2]Foam banpho'!M54</f>
        <v>204984</v>
      </c>
      <c r="R31" s="673">
        <v>85793</v>
      </c>
      <c r="S31" s="674">
        <f t="shared" si="8"/>
        <v>119191</v>
      </c>
      <c r="T31" s="672">
        <f>'[2]Foam banpho'!P54</f>
        <v>227760</v>
      </c>
      <c r="U31" s="673"/>
      <c r="V31" s="674">
        <f t="shared" si="9"/>
        <v>227760</v>
      </c>
      <c r="W31" s="672">
        <f>'[2]Foam banpho'!S54</f>
        <v>250536</v>
      </c>
      <c r="X31" s="673"/>
      <c r="Y31" s="773">
        <f t="shared" si="10"/>
        <v>250536</v>
      </c>
      <c r="Z31" s="688">
        <f t="shared" si="11"/>
        <v>683280</v>
      </c>
      <c r="AA31" s="701">
        <f t="shared" si="11"/>
        <v>85793</v>
      </c>
      <c r="AB31" s="690">
        <f t="shared" si="12"/>
        <v>597487</v>
      </c>
      <c r="AC31" s="775">
        <f t="shared" si="29"/>
        <v>1412112</v>
      </c>
      <c r="AD31" s="776">
        <f t="shared" si="29"/>
        <v>746993</v>
      </c>
      <c r="AE31" s="777">
        <f t="shared" si="13"/>
        <v>665119</v>
      </c>
      <c r="AF31" s="672">
        <f>'[2]Foam banpho'!Y54</f>
        <v>239148</v>
      </c>
      <c r="AG31" s="673"/>
      <c r="AH31" s="674">
        <f t="shared" si="14"/>
        <v>239148</v>
      </c>
      <c r="AI31" s="672">
        <f>'[2]Foam banpho'!AB54</f>
        <v>239148</v>
      </c>
      <c r="AJ31" s="673"/>
      <c r="AK31" s="674">
        <f t="shared" si="15"/>
        <v>239148</v>
      </c>
      <c r="AL31" s="672">
        <f>'[2]Foam banpho'!AE54</f>
        <v>250536</v>
      </c>
      <c r="AM31" s="673"/>
      <c r="AN31" s="674">
        <f t="shared" si="16"/>
        <v>250536</v>
      </c>
      <c r="AO31" s="688">
        <f t="shared" si="17"/>
        <v>728832</v>
      </c>
      <c r="AP31" s="689">
        <f t="shared" si="17"/>
        <v>0</v>
      </c>
      <c r="AQ31" s="690">
        <f t="shared" si="18"/>
        <v>728832</v>
      </c>
      <c r="AR31" s="672">
        <f>'[2]Foam banpho'!AH54</f>
        <v>227760</v>
      </c>
      <c r="AS31" s="673"/>
      <c r="AT31" s="674">
        <f t="shared" si="19"/>
        <v>227760</v>
      </c>
      <c r="AU31" s="672">
        <f>'[2]Foam banpho'!AK54</f>
        <v>261924</v>
      </c>
      <c r="AV31" s="673"/>
      <c r="AW31" s="674">
        <f t="shared" si="20"/>
        <v>261924</v>
      </c>
      <c r="AX31" s="672">
        <f>'[2]Foam banpho'!AN54</f>
        <v>216372</v>
      </c>
      <c r="AY31" s="672"/>
      <c r="AZ31" s="773">
        <f t="shared" si="21"/>
        <v>216372</v>
      </c>
      <c r="BA31" s="688">
        <f t="shared" si="22"/>
        <v>706056</v>
      </c>
      <c r="BB31" s="701">
        <f t="shared" si="22"/>
        <v>0</v>
      </c>
      <c r="BC31" s="706">
        <f t="shared" si="23"/>
        <v>706056</v>
      </c>
      <c r="BD31" s="711">
        <f t="shared" si="1"/>
        <v>1434888</v>
      </c>
      <c r="BE31" s="715">
        <f t="shared" si="2"/>
        <v>0</v>
      </c>
      <c r="BF31" s="716">
        <f t="shared" si="24"/>
        <v>1434888</v>
      </c>
      <c r="BG31" s="717">
        <f t="shared" si="25"/>
        <v>2847000</v>
      </c>
      <c r="BH31" s="672">
        <f t="shared" si="26"/>
        <v>746993</v>
      </c>
      <c r="BI31" s="677">
        <f t="shared" si="27"/>
        <v>2100007</v>
      </c>
      <c r="BJ31" s="541"/>
      <c r="BK31" s="446"/>
      <c r="BL31" s="374">
        <f>ROUND(VLOOKUP($B31,Test!$A$140:$I$192,5),0)/1000</f>
        <v>253.78</v>
      </c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  <c r="CG31" s="380"/>
      <c r="CH31" s="380"/>
      <c r="CI31" s="380"/>
      <c r="CJ31" s="380"/>
      <c r="CK31" s="380"/>
      <c r="CL31" s="380"/>
      <c r="CM31" s="380"/>
      <c r="CN31" s="380"/>
      <c r="CO31" s="380"/>
      <c r="CP31" s="380"/>
      <c r="CQ31" s="380"/>
      <c r="CR31" s="380"/>
      <c r="CS31" s="380"/>
      <c r="CT31" s="380"/>
      <c r="CU31" s="380"/>
      <c r="CV31" s="380"/>
      <c r="CW31" s="380"/>
      <c r="CX31" s="380"/>
      <c r="CY31" s="380"/>
      <c r="CZ31" s="380"/>
      <c r="DA31" s="380"/>
      <c r="DB31" s="380"/>
      <c r="DC31" s="380"/>
      <c r="DD31" s="380"/>
      <c r="DE31" s="380"/>
      <c r="DF31" s="380"/>
      <c r="DG31" s="380"/>
      <c r="DH31" s="380"/>
      <c r="DI31" s="380"/>
      <c r="DJ31" s="380"/>
      <c r="DK31" s="380"/>
      <c r="DL31" s="380"/>
      <c r="DM31" s="380"/>
      <c r="DN31" s="380"/>
      <c r="DO31" s="391"/>
      <c r="DP31" s="391"/>
      <c r="DQ31" s="380"/>
      <c r="DR31" s="380"/>
      <c r="DS31" s="380"/>
      <c r="DT31" s="380"/>
    </row>
    <row r="32" spans="1:124" s="383" customFormat="1" ht="33" customHeight="1">
      <c r="A32" s="388">
        <f t="shared" si="28"/>
        <v>26</v>
      </c>
      <c r="B32" s="399">
        <v>51409</v>
      </c>
      <c r="C32" s="536" t="s">
        <v>22</v>
      </c>
      <c r="D32" s="698" t="s">
        <v>276</v>
      </c>
      <c r="E32" s="672">
        <f>'[2]Foam banpho'!D32</f>
        <v>101024.253</v>
      </c>
      <c r="F32" s="673">
        <v>58178.64</v>
      </c>
      <c r="G32" s="674">
        <f t="shared" si="3"/>
        <v>42845.612999999998</v>
      </c>
      <c r="H32" s="672">
        <f>'[2]Foam banpho'!G32</f>
        <v>101024.253</v>
      </c>
      <c r="I32" s="673">
        <v>75008.61</v>
      </c>
      <c r="J32" s="674">
        <f t="shared" si="4"/>
        <v>26015.642999999996</v>
      </c>
      <c r="K32" s="672">
        <f>'[2]Foam banpho'!J32</f>
        <v>115505.23049999999</v>
      </c>
      <c r="L32" s="673">
        <v>70042.73</v>
      </c>
      <c r="M32" s="773">
        <f t="shared" si="5"/>
        <v>45462.500499999995</v>
      </c>
      <c r="N32" s="688">
        <f t="shared" si="6"/>
        <v>317553.7365</v>
      </c>
      <c r="O32" s="689">
        <f t="shared" si="6"/>
        <v>203229.97999999998</v>
      </c>
      <c r="P32" s="690">
        <f t="shared" si="7"/>
        <v>114323.75650000002</v>
      </c>
      <c r="Q32" s="672">
        <f>'[2]Foam banpho'!M32</f>
        <v>86543.275499999989</v>
      </c>
      <c r="R32" s="673">
        <v>46353.07</v>
      </c>
      <c r="S32" s="674">
        <f t="shared" si="8"/>
        <v>40190.205499999989</v>
      </c>
      <c r="T32" s="672">
        <f>'[2]Foam banpho'!P32</f>
        <v>91370.267999999996</v>
      </c>
      <c r="U32" s="673"/>
      <c r="V32" s="674">
        <f t="shared" si="9"/>
        <v>91370.267999999996</v>
      </c>
      <c r="W32" s="672">
        <f>'[2]Foam banpho'!S32</f>
        <v>115505.23049999999</v>
      </c>
      <c r="X32" s="673"/>
      <c r="Y32" s="773">
        <f t="shared" si="10"/>
        <v>115505.23049999999</v>
      </c>
      <c r="Z32" s="688">
        <f t="shared" si="11"/>
        <v>293418.77399999998</v>
      </c>
      <c r="AA32" s="701">
        <f t="shared" si="11"/>
        <v>46353.07</v>
      </c>
      <c r="AB32" s="690">
        <f t="shared" si="12"/>
        <v>247065.70399999997</v>
      </c>
      <c r="AC32" s="775">
        <f t="shared" si="29"/>
        <v>610972.51049999997</v>
      </c>
      <c r="AD32" s="776">
        <f t="shared" si="29"/>
        <v>249583.05</v>
      </c>
      <c r="AE32" s="777">
        <f t="shared" si="13"/>
        <v>361389.46049999999</v>
      </c>
      <c r="AF32" s="672">
        <f>'[2]Foam banpho'!Y32</f>
        <v>110678.238</v>
      </c>
      <c r="AG32" s="673"/>
      <c r="AH32" s="674">
        <f t="shared" si="14"/>
        <v>110678.238</v>
      </c>
      <c r="AI32" s="672">
        <f>'[2]Foam banpho'!AB32</f>
        <v>105851.24549999999</v>
      </c>
      <c r="AJ32" s="673"/>
      <c r="AK32" s="674">
        <f t="shared" si="15"/>
        <v>105851.24549999999</v>
      </c>
      <c r="AL32" s="672">
        <f>'[2]Foam banpho'!AE32</f>
        <v>115505.23049999999</v>
      </c>
      <c r="AM32" s="673"/>
      <c r="AN32" s="674">
        <f t="shared" si="16"/>
        <v>115505.23049999999</v>
      </c>
      <c r="AO32" s="688">
        <f t="shared" si="17"/>
        <v>332034.71399999998</v>
      </c>
      <c r="AP32" s="689">
        <f t="shared" si="17"/>
        <v>0</v>
      </c>
      <c r="AQ32" s="690">
        <f t="shared" si="18"/>
        <v>332034.71399999998</v>
      </c>
      <c r="AR32" s="672">
        <f>'[2]Foam banpho'!AH32</f>
        <v>105851.24549999999</v>
      </c>
      <c r="AS32" s="673"/>
      <c r="AT32" s="674">
        <f t="shared" si="19"/>
        <v>105851.24549999999</v>
      </c>
      <c r="AU32" s="672">
        <f>'[2]Foam banpho'!AK32</f>
        <v>115505.23049999999</v>
      </c>
      <c r="AV32" s="673"/>
      <c r="AW32" s="674">
        <f t="shared" si="20"/>
        <v>115505.23049999999</v>
      </c>
      <c r="AX32" s="672">
        <f>'[2]Foam banpho'!AN32</f>
        <v>96197.260499999989</v>
      </c>
      <c r="AY32" s="672"/>
      <c r="AZ32" s="773">
        <f t="shared" si="21"/>
        <v>96197.260499999989</v>
      </c>
      <c r="BA32" s="688">
        <f t="shared" si="22"/>
        <v>317553.73649999994</v>
      </c>
      <c r="BB32" s="701">
        <f t="shared" si="22"/>
        <v>0</v>
      </c>
      <c r="BC32" s="706">
        <f t="shared" si="23"/>
        <v>317553.73649999994</v>
      </c>
      <c r="BD32" s="711">
        <f t="shared" si="1"/>
        <v>649588.45049999992</v>
      </c>
      <c r="BE32" s="715">
        <f t="shared" si="2"/>
        <v>0</v>
      </c>
      <c r="BF32" s="716">
        <f t="shared" si="24"/>
        <v>649588.45049999992</v>
      </c>
      <c r="BG32" s="717">
        <f t="shared" si="25"/>
        <v>1260560.9609999999</v>
      </c>
      <c r="BH32" s="672">
        <f t="shared" si="26"/>
        <v>249583.05</v>
      </c>
      <c r="BI32" s="677">
        <f t="shared" si="27"/>
        <v>1010977.9109999998</v>
      </c>
      <c r="BJ32" s="541"/>
      <c r="BK32" s="446"/>
      <c r="BL32" s="374">
        <f>ROUND(VLOOKUP($B32,Test!$A$140:$I$192,5),0)/1000</f>
        <v>116.59699999999999</v>
      </c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  <c r="CG32" s="380"/>
      <c r="CH32" s="380"/>
      <c r="CI32" s="380"/>
      <c r="CJ32" s="380"/>
      <c r="CK32" s="380"/>
      <c r="CL32" s="380"/>
      <c r="CM32" s="380"/>
      <c r="CN32" s="380"/>
      <c r="CO32" s="380"/>
      <c r="CP32" s="380"/>
      <c r="CQ32" s="380"/>
      <c r="CR32" s="380"/>
      <c r="CS32" s="380"/>
      <c r="CT32" s="380"/>
      <c r="CU32" s="380"/>
      <c r="CV32" s="380"/>
      <c r="CW32" s="380"/>
      <c r="CX32" s="380"/>
      <c r="CY32" s="380"/>
      <c r="CZ32" s="380"/>
      <c r="DA32" s="380"/>
      <c r="DB32" s="380"/>
      <c r="DC32" s="380"/>
      <c r="DD32" s="380"/>
      <c r="DE32" s="380"/>
      <c r="DF32" s="380"/>
      <c r="DG32" s="380"/>
      <c r="DH32" s="380"/>
      <c r="DI32" s="380"/>
      <c r="DJ32" s="380"/>
      <c r="DK32" s="380"/>
      <c r="DL32" s="380"/>
      <c r="DM32" s="380"/>
      <c r="DN32" s="380"/>
      <c r="DO32" s="391"/>
      <c r="DP32" s="391"/>
      <c r="DQ32" s="380"/>
      <c r="DR32" s="380"/>
      <c r="DS32" s="380"/>
      <c r="DT32" s="380"/>
    </row>
    <row r="33" spans="1:124" s="383" customFormat="1" ht="33" customHeight="1">
      <c r="A33" s="388">
        <f t="shared" si="28"/>
        <v>27</v>
      </c>
      <c r="B33" s="399">
        <v>51499</v>
      </c>
      <c r="C33" s="536" t="s">
        <v>23</v>
      </c>
      <c r="D33" s="698" t="s">
        <v>277</v>
      </c>
      <c r="E33" s="672">
        <f>'[2]Foam banpho'!D33</f>
        <v>0</v>
      </c>
      <c r="F33" s="673"/>
      <c r="G33" s="674">
        <f t="shared" si="3"/>
        <v>0</v>
      </c>
      <c r="H33" s="672">
        <f>'[2]Foam banpho'!G33</f>
        <v>0</v>
      </c>
      <c r="I33" s="673"/>
      <c r="J33" s="674">
        <f t="shared" si="4"/>
        <v>0</v>
      </c>
      <c r="K33" s="672">
        <f>'[2]Foam banpho'!J33</f>
        <v>0</v>
      </c>
      <c r="L33" s="673"/>
      <c r="M33" s="773">
        <f t="shared" si="5"/>
        <v>0</v>
      </c>
      <c r="N33" s="688">
        <f t="shared" si="6"/>
        <v>0</v>
      </c>
      <c r="O33" s="689">
        <f t="shared" si="6"/>
        <v>0</v>
      </c>
      <c r="P33" s="690">
        <f t="shared" si="7"/>
        <v>0</v>
      </c>
      <c r="Q33" s="672">
        <f>'[2]Foam banpho'!M33</f>
        <v>0</v>
      </c>
      <c r="R33" s="673"/>
      <c r="S33" s="674">
        <f t="shared" si="8"/>
        <v>0</v>
      </c>
      <c r="T33" s="672">
        <f>'[2]Foam banpho'!P33</f>
        <v>0</v>
      </c>
      <c r="U33" s="673"/>
      <c r="V33" s="674">
        <f t="shared" si="9"/>
        <v>0</v>
      </c>
      <c r="W33" s="672">
        <f>'[2]Foam banpho'!S33</f>
        <v>0</v>
      </c>
      <c r="X33" s="673"/>
      <c r="Y33" s="773">
        <f t="shared" si="10"/>
        <v>0</v>
      </c>
      <c r="Z33" s="688">
        <f t="shared" si="11"/>
        <v>0</v>
      </c>
      <c r="AA33" s="701">
        <f t="shared" si="11"/>
        <v>0</v>
      </c>
      <c r="AB33" s="690">
        <f t="shared" si="12"/>
        <v>0</v>
      </c>
      <c r="AC33" s="775">
        <f t="shared" si="29"/>
        <v>0</v>
      </c>
      <c r="AD33" s="776">
        <f t="shared" si="29"/>
        <v>0</v>
      </c>
      <c r="AE33" s="777">
        <f t="shared" si="13"/>
        <v>0</v>
      </c>
      <c r="AF33" s="672">
        <f>'[2]Foam banpho'!Y33</f>
        <v>0</v>
      </c>
      <c r="AG33" s="673"/>
      <c r="AH33" s="674">
        <f t="shared" si="14"/>
        <v>0</v>
      </c>
      <c r="AI33" s="672">
        <f>'[2]Foam banpho'!AB33</f>
        <v>0</v>
      </c>
      <c r="AJ33" s="673"/>
      <c r="AK33" s="674">
        <f t="shared" si="15"/>
        <v>0</v>
      </c>
      <c r="AL33" s="672">
        <f>'[2]Foam banpho'!AE33</f>
        <v>0</v>
      </c>
      <c r="AM33" s="673"/>
      <c r="AN33" s="674">
        <f t="shared" si="16"/>
        <v>0</v>
      </c>
      <c r="AO33" s="688">
        <f t="shared" si="17"/>
        <v>0</v>
      </c>
      <c r="AP33" s="689">
        <f t="shared" si="17"/>
        <v>0</v>
      </c>
      <c r="AQ33" s="690">
        <f t="shared" si="18"/>
        <v>0</v>
      </c>
      <c r="AR33" s="672">
        <f>'[2]Foam banpho'!AH33</f>
        <v>0</v>
      </c>
      <c r="AS33" s="673"/>
      <c r="AT33" s="674">
        <f t="shared" si="19"/>
        <v>0</v>
      </c>
      <c r="AU33" s="672">
        <f>'[2]Foam banpho'!AK33</f>
        <v>0</v>
      </c>
      <c r="AV33" s="673"/>
      <c r="AW33" s="674">
        <f t="shared" si="20"/>
        <v>0</v>
      </c>
      <c r="AX33" s="672">
        <f>'[2]Foam banpho'!AN33</f>
        <v>0</v>
      </c>
      <c r="AY33" s="672"/>
      <c r="AZ33" s="773">
        <f t="shared" si="21"/>
        <v>0</v>
      </c>
      <c r="BA33" s="688">
        <f t="shared" si="22"/>
        <v>0</v>
      </c>
      <c r="BB33" s="701">
        <f t="shared" si="22"/>
        <v>0</v>
      </c>
      <c r="BC33" s="706">
        <f t="shared" si="23"/>
        <v>0</v>
      </c>
      <c r="BD33" s="711">
        <f t="shared" si="1"/>
        <v>0</v>
      </c>
      <c r="BE33" s="715">
        <f t="shared" si="2"/>
        <v>0</v>
      </c>
      <c r="BF33" s="716">
        <f t="shared" si="24"/>
        <v>0</v>
      </c>
      <c r="BG33" s="717">
        <f t="shared" si="25"/>
        <v>0</v>
      </c>
      <c r="BH33" s="672">
        <f t="shared" si="26"/>
        <v>0</v>
      </c>
      <c r="BI33" s="677">
        <f t="shared" si="27"/>
        <v>0</v>
      </c>
      <c r="BJ33" s="541"/>
      <c r="BK33" s="446"/>
      <c r="BL33" s="374">
        <f>ROUND(VLOOKUP($B33,Test!$A$140:$I$192,5),0)/1000</f>
        <v>0</v>
      </c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  <c r="CO33" s="380"/>
      <c r="CP33" s="380"/>
      <c r="CQ33" s="380"/>
      <c r="CR33" s="380"/>
      <c r="CS33" s="380"/>
      <c r="CT33" s="380"/>
      <c r="CU33" s="380"/>
      <c r="CV33" s="380"/>
      <c r="CW33" s="380"/>
      <c r="CX33" s="380"/>
      <c r="CY33" s="380"/>
      <c r="CZ33" s="380"/>
      <c r="DA33" s="380"/>
      <c r="DB33" s="380"/>
      <c r="DC33" s="380"/>
      <c r="DD33" s="380"/>
      <c r="DE33" s="380"/>
      <c r="DF33" s="380"/>
      <c r="DG33" s="380"/>
      <c r="DH33" s="380"/>
      <c r="DI33" s="380"/>
      <c r="DJ33" s="380"/>
      <c r="DK33" s="380"/>
      <c r="DL33" s="380"/>
      <c r="DM33" s="380"/>
      <c r="DN33" s="380"/>
      <c r="DO33" s="391"/>
      <c r="DP33" s="391"/>
      <c r="DQ33" s="380"/>
      <c r="DR33" s="380"/>
      <c r="DS33" s="380"/>
      <c r="DT33" s="380"/>
    </row>
    <row r="34" spans="1:124" s="383" customFormat="1" ht="33" customHeight="1">
      <c r="A34" s="388">
        <f t="shared" si="28"/>
        <v>28</v>
      </c>
      <c r="B34" s="399">
        <v>51601</v>
      </c>
      <c r="C34" s="536" t="s">
        <v>24</v>
      </c>
      <c r="D34" s="698" t="s">
        <v>278</v>
      </c>
      <c r="E34" s="672">
        <f>'[2]Foam banpho'!D34</f>
        <v>0</v>
      </c>
      <c r="F34" s="673"/>
      <c r="G34" s="674">
        <f t="shared" si="3"/>
        <v>0</v>
      </c>
      <c r="H34" s="672">
        <f>'[2]Foam banpho'!G34</f>
        <v>0</v>
      </c>
      <c r="I34" s="673"/>
      <c r="J34" s="674">
        <f t="shared" si="4"/>
        <v>0</v>
      </c>
      <c r="K34" s="672">
        <f>'[2]Foam banpho'!J34</f>
        <v>0</v>
      </c>
      <c r="L34" s="673"/>
      <c r="M34" s="773">
        <f t="shared" si="5"/>
        <v>0</v>
      </c>
      <c r="N34" s="688">
        <f t="shared" si="6"/>
        <v>0</v>
      </c>
      <c r="O34" s="689">
        <f t="shared" si="6"/>
        <v>0</v>
      </c>
      <c r="P34" s="690">
        <f t="shared" si="7"/>
        <v>0</v>
      </c>
      <c r="Q34" s="672">
        <f>'[2]Foam banpho'!M34</f>
        <v>0</v>
      </c>
      <c r="R34" s="673"/>
      <c r="S34" s="674">
        <f t="shared" si="8"/>
        <v>0</v>
      </c>
      <c r="T34" s="672">
        <f>'[2]Foam banpho'!P34</f>
        <v>0</v>
      </c>
      <c r="U34" s="673"/>
      <c r="V34" s="674">
        <f t="shared" si="9"/>
        <v>0</v>
      </c>
      <c r="W34" s="672">
        <f>'[2]Foam banpho'!S34</f>
        <v>0</v>
      </c>
      <c r="X34" s="673"/>
      <c r="Y34" s="773">
        <f t="shared" si="10"/>
        <v>0</v>
      </c>
      <c r="Z34" s="688">
        <f t="shared" si="11"/>
        <v>0</v>
      </c>
      <c r="AA34" s="701">
        <f t="shared" si="11"/>
        <v>0</v>
      </c>
      <c r="AB34" s="690">
        <f t="shared" si="12"/>
        <v>0</v>
      </c>
      <c r="AC34" s="775">
        <f t="shared" si="29"/>
        <v>0</v>
      </c>
      <c r="AD34" s="776">
        <f t="shared" si="29"/>
        <v>0</v>
      </c>
      <c r="AE34" s="777">
        <f t="shared" si="13"/>
        <v>0</v>
      </c>
      <c r="AF34" s="672">
        <f>'[2]Foam banpho'!Y34</f>
        <v>0</v>
      </c>
      <c r="AG34" s="673"/>
      <c r="AH34" s="674">
        <f t="shared" si="14"/>
        <v>0</v>
      </c>
      <c r="AI34" s="672">
        <f>'[2]Foam banpho'!AB34</f>
        <v>0</v>
      </c>
      <c r="AJ34" s="673"/>
      <c r="AK34" s="674">
        <f t="shared" si="15"/>
        <v>0</v>
      </c>
      <c r="AL34" s="672">
        <f>'[2]Foam banpho'!AE34</f>
        <v>0</v>
      </c>
      <c r="AM34" s="673"/>
      <c r="AN34" s="674">
        <f t="shared" si="16"/>
        <v>0</v>
      </c>
      <c r="AO34" s="688">
        <f t="shared" si="17"/>
        <v>0</v>
      </c>
      <c r="AP34" s="689">
        <f t="shared" si="17"/>
        <v>0</v>
      </c>
      <c r="AQ34" s="690">
        <f t="shared" si="18"/>
        <v>0</v>
      </c>
      <c r="AR34" s="672">
        <f>'[2]Foam banpho'!AH34</f>
        <v>0</v>
      </c>
      <c r="AS34" s="673"/>
      <c r="AT34" s="674">
        <f t="shared" si="19"/>
        <v>0</v>
      </c>
      <c r="AU34" s="672">
        <f>'[2]Foam banpho'!AK34</f>
        <v>0</v>
      </c>
      <c r="AV34" s="673"/>
      <c r="AW34" s="674">
        <f t="shared" si="20"/>
        <v>0</v>
      </c>
      <c r="AX34" s="672">
        <f>'[2]Foam banpho'!AN34</f>
        <v>0</v>
      </c>
      <c r="AY34" s="672"/>
      <c r="AZ34" s="773">
        <f t="shared" si="21"/>
        <v>0</v>
      </c>
      <c r="BA34" s="688">
        <f t="shared" si="22"/>
        <v>0</v>
      </c>
      <c r="BB34" s="701">
        <f t="shared" si="22"/>
        <v>0</v>
      </c>
      <c r="BC34" s="706">
        <f t="shared" si="23"/>
        <v>0</v>
      </c>
      <c r="BD34" s="711">
        <f t="shared" si="1"/>
        <v>0</v>
      </c>
      <c r="BE34" s="715">
        <f t="shared" si="2"/>
        <v>0</v>
      </c>
      <c r="BF34" s="716">
        <f t="shared" si="24"/>
        <v>0</v>
      </c>
      <c r="BG34" s="717">
        <f t="shared" si="25"/>
        <v>0</v>
      </c>
      <c r="BH34" s="672">
        <f t="shared" si="26"/>
        <v>0</v>
      </c>
      <c r="BI34" s="677">
        <f t="shared" si="27"/>
        <v>0</v>
      </c>
      <c r="BJ34" s="541"/>
      <c r="BK34" s="446"/>
      <c r="BL34" s="374">
        <f>ROUND(VLOOKUP($B34,Test!$A$140:$I$192,5),0)/1000</f>
        <v>0</v>
      </c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  <c r="CO34" s="380"/>
      <c r="CP34" s="380"/>
      <c r="CQ34" s="380"/>
      <c r="CR34" s="380"/>
      <c r="CS34" s="380"/>
      <c r="CT34" s="380"/>
      <c r="CU34" s="380"/>
      <c r="CV34" s="380"/>
      <c r="CW34" s="380"/>
      <c r="CX34" s="380"/>
      <c r="CY34" s="380"/>
      <c r="CZ34" s="380"/>
      <c r="DA34" s="380"/>
      <c r="DB34" s="380"/>
      <c r="DC34" s="380"/>
      <c r="DD34" s="380"/>
      <c r="DE34" s="380"/>
      <c r="DF34" s="380"/>
      <c r="DG34" s="380"/>
      <c r="DH34" s="380"/>
      <c r="DI34" s="380"/>
      <c r="DJ34" s="380"/>
      <c r="DK34" s="380"/>
      <c r="DL34" s="380"/>
      <c r="DM34" s="380"/>
      <c r="DN34" s="380"/>
      <c r="DO34" s="391"/>
      <c r="DP34" s="391"/>
      <c r="DQ34" s="380"/>
      <c r="DR34" s="380"/>
      <c r="DS34" s="380"/>
      <c r="DT34" s="380"/>
    </row>
    <row r="35" spans="1:124" s="383" customFormat="1" ht="33" customHeight="1">
      <c r="A35" s="388">
        <f t="shared" si="28"/>
        <v>29</v>
      </c>
      <c r="B35" s="399">
        <v>51602</v>
      </c>
      <c r="C35" s="536" t="s">
        <v>25</v>
      </c>
      <c r="D35" s="698" t="s">
        <v>279</v>
      </c>
      <c r="E35" s="672">
        <f>'[2]Foam banpho'!D35</f>
        <v>0</v>
      </c>
      <c r="F35" s="673"/>
      <c r="G35" s="674">
        <f t="shared" si="3"/>
        <v>0</v>
      </c>
      <c r="H35" s="672">
        <f>'[2]Foam banpho'!G35</f>
        <v>0</v>
      </c>
      <c r="I35" s="673"/>
      <c r="J35" s="674">
        <f t="shared" si="4"/>
        <v>0</v>
      </c>
      <c r="K35" s="672">
        <f>'[2]Foam banpho'!J35</f>
        <v>0</v>
      </c>
      <c r="L35" s="673"/>
      <c r="M35" s="773">
        <f t="shared" si="5"/>
        <v>0</v>
      </c>
      <c r="N35" s="688">
        <f t="shared" si="6"/>
        <v>0</v>
      </c>
      <c r="O35" s="689">
        <f t="shared" si="6"/>
        <v>0</v>
      </c>
      <c r="P35" s="690">
        <f t="shared" si="7"/>
        <v>0</v>
      </c>
      <c r="Q35" s="672">
        <f>'[2]Foam banpho'!M35</f>
        <v>0</v>
      </c>
      <c r="R35" s="673"/>
      <c r="S35" s="674">
        <f t="shared" si="8"/>
        <v>0</v>
      </c>
      <c r="T35" s="672">
        <f>'[2]Foam banpho'!P35</f>
        <v>0</v>
      </c>
      <c r="U35" s="673"/>
      <c r="V35" s="674">
        <f t="shared" si="9"/>
        <v>0</v>
      </c>
      <c r="W35" s="672">
        <f>'[2]Foam banpho'!S35</f>
        <v>0</v>
      </c>
      <c r="X35" s="673"/>
      <c r="Y35" s="773">
        <f t="shared" si="10"/>
        <v>0</v>
      </c>
      <c r="Z35" s="688">
        <f t="shared" si="11"/>
        <v>0</v>
      </c>
      <c r="AA35" s="701">
        <f t="shared" si="11"/>
        <v>0</v>
      </c>
      <c r="AB35" s="690">
        <f t="shared" si="12"/>
        <v>0</v>
      </c>
      <c r="AC35" s="775">
        <f t="shared" si="29"/>
        <v>0</v>
      </c>
      <c r="AD35" s="776">
        <f t="shared" si="29"/>
        <v>0</v>
      </c>
      <c r="AE35" s="777">
        <f t="shared" si="13"/>
        <v>0</v>
      </c>
      <c r="AF35" s="672">
        <f>'[2]Foam banpho'!Y35</f>
        <v>0</v>
      </c>
      <c r="AG35" s="673"/>
      <c r="AH35" s="674">
        <f t="shared" si="14"/>
        <v>0</v>
      </c>
      <c r="AI35" s="672">
        <f>'[2]Foam banpho'!AB35</f>
        <v>0</v>
      </c>
      <c r="AJ35" s="673"/>
      <c r="AK35" s="674">
        <f t="shared" si="15"/>
        <v>0</v>
      </c>
      <c r="AL35" s="672">
        <f>'[2]Foam banpho'!AE35</f>
        <v>0</v>
      </c>
      <c r="AM35" s="673"/>
      <c r="AN35" s="674">
        <f t="shared" si="16"/>
        <v>0</v>
      </c>
      <c r="AO35" s="688">
        <f t="shared" si="17"/>
        <v>0</v>
      </c>
      <c r="AP35" s="689">
        <f t="shared" si="17"/>
        <v>0</v>
      </c>
      <c r="AQ35" s="690">
        <f t="shared" si="18"/>
        <v>0</v>
      </c>
      <c r="AR35" s="672">
        <f>'[2]Foam banpho'!AH35</f>
        <v>0</v>
      </c>
      <c r="AS35" s="673"/>
      <c r="AT35" s="674">
        <f t="shared" si="19"/>
        <v>0</v>
      </c>
      <c r="AU35" s="672">
        <f>'[2]Foam banpho'!AK35</f>
        <v>0</v>
      </c>
      <c r="AV35" s="673"/>
      <c r="AW35" s="674">
        <f t="shared" si="20"/>
        <v>0</v>
      </c>
      <c r="AX35" s="672">
        <f>'[2]Foam banpho'!AN35</f>
        <v>0</v>
      </c>
      <c r="AY35" s="672"/>
      <c r="AZ35" s="773">
        <f t="shared" si="21"/>
        <v>0</v>
      </c>
      <c r="BA35" s="688">
        <f t="shared" si="22"/>
        <v>0</v>
      </c>
      <c r="BB35" s="701">
        <f t="shared" si="22"/>
        <v>0</v>
      </c>
      <c r="BC35" s="706">
        <f t="shared" si="23"/>
        <v>0</v>
      </c>
      <c r="BD35" s="711">
        <f t="shared" si="1"/>
        <v>0</v>
      </c>
      <c r="BE35" s="715">
        <f t="shared" si="2"/>
        <v>0</v>
      </c>
      <c r="BF35" s="716">
        <f t="shared" si="24"/>
        <v>0</v>
      </c>
      <c r="BG35" s="717">
        <f t="shared" si="25"/>
        <v>0</v>
      </c>
      <c r="BH35" s="672">
        <f t="shared" si="26"/>
        <v>0</v>
      </c>
      <c r="BI35" s="677">
        <f t="shared" si="27"/>
        <v>0</v>
      </c>
      <c r="BJ35" s="541"/>
      <c r="BK35" s="446"/>
      <c r="BL35" s="374">
        <f>ROUND(VLOOKUP($B35,Test!$A$140:$I$192,5),0)/1000</f>
        <v>0</v>
      </c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  <c r="CG35" s="380"/>
      <c r="CH35" s="380"/>
      <c r="CI35" s="380"/>
      <c r="CJ35" s="380"/>
      <c r="CK35" s="380"/>
      <c r="CL35" s="380"/>
      <c r="CM35" s="380"/>
      <c r="CN35" s="380"/>
      <c r="CO35" s="380"/>
      <c r="CP35" s="380"/>
      <c r="CQ35" s="380"/>
      <c r="CR35" s="380"/>
      <c r="CS35" s="380"/>
      <c r="CT35" s="380"/>
      <c r="CU35" s="380"/>
      <c r="CV35" s="380"/>
      <c r="CW35" s="380"/>
      <c r="CX35" s="380"/>
      <c r="CY35" s="380"/>
      <c r="CZ35" s="380"/>
      <c r="DA35" s="380"/>
      <c r="DB35" s="380"/>
      <c r="DC35" s="380"/>
      <c r="DD35" s="380"/>
      <c r="DE35" s="380"/>
      <c r="DF35" s="380"/>
      <c r="DG35" s="380"/>
      <c r="DH35" s="380"/>
      <c r="DI35" s="380"/>
      <c r="DJ35" s="380"/>
      <c r="DK35" s="380"/>
      <c r="DL35" s="380"/>
      <c r="DM35" s="380"/>
      <c r="DN35" s="380"/>
      <c r="DO35" s="391"/>
      <c r="DP35" s="391"/>
      <c r="DQ35" s="380"/>
      <c r="DR35" s="380"/>
      <c r="DS35" s="380"/>
      <c r="DT35" s="380"/>
    </row>
    <row r="36" spans="1:124" s="383" customFormat="1" ht="33" customHeight="1">
      <c r="A36" s="388">
        <f t="shared" si="28"/>
        <v>30</v>
      </c>
      <c r="B36" s="399">
        <v>51603</v>
      </c>
      <c r="C36" s="536" t="s">
        <v>26</v>
      </c>
      <c r="D36" s="698" t="s">
        <v>280</v>
      </c>
      <c r="E36" s="672">
        <f>'[2]Foam banpho'!D36</f>
        <v>0</v>
      </c>
      <c r="F36" s="673"/>
      <c r="G36" s="674">
        <f t="shared" si="3"/>
        <v>0</v>
      </c>
      <c r="H36" s="672">
        <f>'[2]Foam banpho'!G36</f>
        <v>0</v>
      </c>
      <c r="I36" s="673"/>
      <c r="J36" s="674">
        <f t="shared" si="4"/>
        <v>0</v>
      </c>
      <c r="K36" s="672">
        <f>'[2]Foam banpho'!J36</f>
        <v>0</v>
      </c>
      <c r="L36" s="673"/>
      <c r="M36" s="773">
        <f t="shared" si="5"/>
        <v>0</v>
      </c>
      <c r="N36" s="688">
        <f t="shared" si="6"/>
        <v>0</v>
      </c>
      <c r="O36" s="689">
        <f t="shared" si="6"/>
        <v>0</v>
      </c>
      <c r="P36" s="690">
        <f t="shared" si="7"/>
        <v>0</v>
      </c>
      <c r="Q36" s="672">
        <f>'[2]Foam banpho'!M36</f>
        <v>0</v>
      </c>
      <c r="R36" s="673"/>
      <c r="S36" s="674">
        <f t="shared" si="8"/>
        <v>0</v>
      </c>
      <c r="T36" s="672">
        <f>'[2]Foam banpho'!P36</f>
        <v>0</v>
      </c>
      <c r="U36" s="673"/>
      <c r="V36" s="674">
        <f t="shared" si="9"/>
        <v>0</v>
      </c>
      <c r="W36" s="672">
        <f>'[2]Foam banpho'!S36</f>
        <v>0</v>
      </c>
      <c r="X36" s="673"/>
      <c r="Y36" s="773">
        <f t="shared" si="10"/>
        <v>0</v>
      </c>
      <c r="Z36" s="688">
        <f t="shared" si="11"/>
        <v>0</v>
      </c>
      <c r="AA36" s="701">
        <f t="shared" si="11"/>
        <v>0</v>
      </c>
      <c r="AB36" s="690">
        <f t="shared" si="12"/>
        <v>0</v>
      </c>
      <c r="AC36" s="775">
        <f t="shared" si="29"/>
        <v>0</v>
      </c>
      <c r="AD36" s="776">
        <f t="shared" si="29"/>
        <v>0</v>
      </c>
      <c r="AE36" s="777">
        <f t="shared" si="13"/>
        <v>0</v>
      </c>
      <c r="AF36" s="672">
        <f>'[2]Foam banpho'!Y36</f>
        <v>0</v>
      </c>
      <c r="AG36" s="673"/>
      <c r="AH36" s="674">
        <f t="shared" si="14"/>
        <v>0</v>
      </c>
      <c r="AI36" s="672">
        <f>'[2]Foam banpho'!AB36</f>
        <v>0</v>
      </c>
      <c r="AJ36" s="673"/>
      <c r="AK36" s="674">
        <f t="shared" si="15"/>
        <v>0</v>
      </c>
      <c r="AL36" s="672">
        <f>'[2]Foam banpho'!AE36</f>
        <v>0</v>
      </c>
      <c r="AM36" s="673"/>
      <c r="AN36" s="674">
        <f t="shared" si="16"/>
        <v>0</v>
      </c>
      <c r="AO36" s="688">
        <f t="shared" si="17"/>
        <v>0</v>
      </c>
      <c r="AP36" s="689">
        <f t="shared" si="17"/>
        <v>0</v>
      </c>
      <c r="AQ36" s="690">
        <f t="shared" si="18"/>
        <v>0</v>
      </c>
      <c r="AR36" s="672">
        <f>'[2]Foam banpho'!AH36</f>
        <v>0</v>
      </c>
      <c r="AS36" s="673"/>
      <c r="AT36" s="674">
        <f t="shared" si="19"/>
        <v>0</v>
      </c>
      <c r="AU36" s="672">
        <f>'[2]Foam banpho'!AK36</f>
        <v>0</v>
      </c>
      <c r="AV36" s="673"/>
      <c r="AW36" s="674">
        <f t="shared" si="20"/>
        <v>0</v>
      </c>
      <c r="AX36" s="672">
        <f>'[2]Foam banpho'!AN36</f>
        <v>0</v>
      </c>
      <c r="AY36" s="672"/>
      <c r="AZ36" s="773">
        <f t="shared" si="21"/>
        <v>0</v>
      </c>
      <c r="BA36" s="688">
        <f t="shared" si="22"/>
        <v>0</v>
      </c>
      <c r="BB36" s="701">
        <f t="shared" si="22"/>
        <v>0</v>
      </c>
      <c r="BC36" s="706">
        <f t="shared" si="23"/>
        <v>0</v>
      </c>
      <c r="BD36" s="711">
        <f t="shared" si="1"/>
        <v>0</v>
      </c>
      <c r="BE36" s="715">
        <f t="shared" si="2"/>
        <v>0</v>
      </c>
      <c r="BF36" s="716">
        <f t="shared" si="24"/>
        <v>0</v>
      </c>
      <c r="BG36" s="717">
        <f t="shared" si="25"/>
        <v>0</v>
      </c>
      <c r="BH36" s="672">
        <f t="shared" si="26"/>
        <v>0</v>
      </c>
      <c r="BI36" s="677">
        <f t="shared" si="27"/>
        <v>0</v>
      </c>
      <c r="BJ36" s="541"/>
      <c r="BK36" s="446"/>
      <c r="BL36" s="374">
        <f>ROUND(VLOOKUP($B36,Test!$A$140:$I$192,5),0)/1000</f>
        <v>0</v>
      </c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  <c r="CO36" s="380"/>
      <c r="CP36" s="380"/>
      <c r="CQ36" s="380"/>
      <c r="CR36" s="380"/>
      <c r="CS36" s="380"/>
      <c r="CT36" s="380"/>
      <c r="CU36" s="380"/>
      <c r="CV36" s="380"/>
      <c r="CW36" s="380"/>
      <c r="CX36" s="380"/>
      <c r="CY36" s="380"/>
      <c r="CZ36" s="380"/>
      <c r="DA36" s="380"/>
      <c r="DB36" s="380"/>
      <c r="DC36" s="380"/>
      <c r="DD36" s="380"/>
      <c r="DE36" s="380"/>
      <c r="DF36" s="380"/>
      <c r="DG36" s="380"/>
      <c r="DH36" s="380"/>
      <c r="DI36" s="380"/>
      <c r="DJ36" s="380"/>
      <c r="DK36" s="380"/>
      <c r="DL36" s="380"/>
      <c r="DM36" s="380"/>
      <c r="DN36" s="380"/>
      <c r="DO36" s="391"/>
      <c r="DP36" s="391"/>
      <c r="DQ36" s="380"/>
      <c r="DR36" s="380"/>
      <c r="DS36" s="380"/>
      <c r="DT36" s="380"/>
    </row>
    <row r="37" spans="1:124" s="383" customFormat="1" ht="33" customHeight="1">
      <c r="A37" s="388">
        <f t="shared" si="28"/>
        <v>31</v>
      </c>
      <c r="B37" s="399">
        <v>51604</v>
      </c>
      <c r="C37" s="536" t="s">
        <v>27</v>
      </c>
      <c r="D37" s="698" t="s">
        <v>281</v>
      </c>
      <c r="E37" s="672">
        <f>'[2]Foam banpho'!D37</f>
        <v>0</v>
      </c>
      <c r="F37" s="673"/>
      <c r="G37" s="674">
        <f t="shared" si="3"/>
        <v>0</v>
      </c>
      <c r="H37" s="672">
        <f>'[2]Foam banpho'!G37</f>
        <v>0</v>
      </c>
      <c r="I37" s="673"/>
      <c r="J37" s="674">
        <f t="shared" si="4"/>
        <v>0</v>
      </c>
      <c r="K37" s="672">
        <f>'[2]Foam banpho'!J37</f>
        <v>0</v>
      </c>
      <c r="L37" s="673"/>
      <c r="M37" s="773">
        <f t="shared" si="5"/>
        <v>0</v>
      </c>
      <c r="N37" s="688">
        <f t="shared" si="6"/>
        <v>0</v>
      </c>
      <c r="O37" s="689">
        <f t="shared" si="6"/>
        <v>0</v>
      </c>
      <c r="P37" s="690">
        <f t="shared" si="7"/>
        <v>0</v>
      </c>
      <c r="Q37" s="672">
        <f>'[2]Foam banpho'!M37</f>
        <v>0</v>
      </c>
      <c r="R37" s="673"/>
      <c r="S37" s="674">
        <f t="shared" si="8"/>
        <v>0</v>
      </c>
      <c r="T37" s="672">
        <f>'[2]Foam banpho'!P37</f>
        <v>0</v>
      </c>
      <c r="U37" s="673"/>
      <c r="V37" s="674">
        <f t="shared" si="9"/>
        <v>0</v>
      </c>
      <c r="W37" s="672">
        <f>'[2]Foam banpho'!S37</f>
        <v>0</v>
      </c>
      <c r="X37" s="673"/>
      <c r="Y37" s="773">
        <f t="shared" si="10"/>
        <v>0</v>
      </c>
      <c r="Z37" s="688">
        <f t="shared" si="11"/>
        <v>0</v>
      </c>
      <c r="AA37" s="701">
        <f t="shared" si="11"/>
        <v>0</v>
      </c>
      <c r="AB37" s="690">
        <f t="shared" si="12"/>
        <v>0</v>
      </c>
      <c r="AC37" s="775">
        <f t="shared" si="29"/>
        <v>0</v>
      </c>
      <c r="AD37" s="776">
        <f t="shared" si="29"/>
        <v>0</v>
      </c>
      <c r="AE37" s="777">
        <f t="shared" si="13"/>
        <v>0</v>
      </c>
      <c r="AF37" s="672">
        <f>'[2]Foam banpho'!Y37</f>
        <v>0</v>
      </c>
      <c r="AG37" s="673"/>
      <c r="AH37" s="674">
        <f t="shared" si="14"/>
        <v>0</v>
      </c>
      <c r="AI37" s="672">
        <f>'[2]Foam banpho'!AB37</f>
        <v>0</v>
      </c>
      <c r="AJ37" s="673"/>
      <c r="AK37" s="674">
        <f t="shared" si="15"/>
        <v>0</v>
      </c>
      <c r="AL37" s="672">
        <f>'[2]Foam banpho'!AE37</f>
        <v>0</v>
      </c>
      <c r="AM37" s="673"/>
      <c r="AN37" s="674">
        <f t="shared" si="16"/>
        <v>0</v>
      </c>
      <c r="AO37" s="688">
        <f t="shared" si="17"/>
        <v>0</v>
      </c>
      <c r="AP37" s="689">
        <f t="shared" si="17"/>
        <v>0</v>
      </c>
      <c r="AQ37" s="690">
        <f t="shared" si="18"/>
        <v>0</v>
      </c>
      <c r="AR37" s="672">
        <f>'[2]Foam banpho'!AH37</f>
        <v>0</v>
      </c>
      <c r="AS37" s="673"/>
      <c r="AT37" s="674">
        <f t="shared" si="19"/>
        <v>0</v>
      </c>
      <c r="AU37" s="672">
        <f>'[2]Foam banpho'!AK37</f>
        <v>0</v>
      </c>
      <c r="AV37" s="673"/>
      <c r="AW37" s="674">
        <f t="shared" si="20"/>
        <v>0</v>
      </c>
      <c r="AX37" s="672">
        <f>'[2]Foam banpho'!AN37</f>
        <v>0</v>
      </c>
      <c r="AY37" s="672"/>
      <c r="AZ37" s="773">
        <f t="shared" si="21"/>
        <v>0</v>
      </c>
      <c r="BA37" s="688">
        <f t="shared" si="22"/>
        <v>0</v>
      </c>
      <c r="BB37" s="701">
        <f t="shared" si="22"/>
        <v>0</v>
      </c>
      <c r="BC37" s="706">
        <f t="shared" si="23"/>
        <v>0</v>
      </c>
      <c r="BD37" s="711">
        <f t="shared" si="1"/>
        <v>0</v>
      </c>
      <c r="BE37" s="715">
        <f t="shared" si="2"/>
        <v>0</v>
      </c>
      <c r="BF37" s="716">
        <f t="shared" si="24"/>
        <v>0</v>
      </c>
      <c r="BG37" s="717">
        <f t="shared" si="25"/>
        <v>0</v>
      </c>
      <c r="BH37" s="672">
        <f t="shared" si="26"/>
        <v>0</v>
      </c>
      <c r="BI37" s="677">
        <f t="shared" si="27"/>
        <v>0</v>
      </c>
      <c r="BJ37" s="541"/>
      <c r="BK37" s="446"/>
      <c r="BL37" s="374">
        <f>ROUND(VLOOKUP($B37,Test!$A$140:$I$192,5),0)/1000</f>
        <v>0</v>
      </c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  <c r="CO37" s="380"/>
      <c r="CP37" s="380"/>
      <c r="CQ37" s="380"/>
      <c r="CR37" s="380"/>
      <c r="CS37" s="380"/>
      <c r="CT37" s="380"/>
      <c r="CU37" s="380"/>
      <c r="CV37" s="380"/>
      <c r="CW37" s="380"/>
      <c r="CX37" s="380"/>
      <c r="CY37" s="380"/>
      <c r="CZ37" s="380"/>
      <c r="DA37" s="380"/>
      <c r="DB37" s="380"/>
      <c r="DC37" s="380"/>
      <c r="DD37" s="380"/>
      <c r="DE37" s="380"/>
      <c r="DF37" s="380"/>
      <c r="DG37" s="380"/>
      <c r="DH37" s="380"/>
      <c r="DI37" s="380"/>
      <c r="DJ37" s="380"/>
      <c r="DK37" s="380"/>
      <c r="DL37" s="380"/>
      <c r="DM37" s="380"/>
      <c r="DN37" s="380"/>
      <c r="DO37" s="391"/>
      <c r="DP37" s="391"/>
      <c r="DQ37" s="380"/>
      <c r="DR37" s="380"/>
      <c r="DS37" s="380"/>
      <c r="DT37" s="380"/>
    </row>
    <row r="38" spans="1:124" s="383" customFormat="1" ht="33" customHeight="1">
      <c r="A38" s="388">
        <f t="shared" si="28"/>
        <v>32</v>
      </c>
      <c r="B38" s="399">
        <v>51605</v>
      </c>
      <c r="C38" s="536" t="s">
        <v>28</v>
      </c>
      <c r="D38" s="698" t="s">
        <v>282</v>
      </c>
      <c r="E38" s="672">
        <f>'[2]Foam banpho'!D38</f>
        <v>0</v>
      </c>
      <c r="F38" s="673"/>
      <c r="G38" s="674">
        <f t="shared" si="3"/>
        <v>0</v>
      </c>
      <c r="H38" s="672">
        <f>'[2]Foam banpho'!G38</f>
        <v>0</v>
      </c>
      <c r="I38" s="673"/>
      <c r="J38" s="674">
        <f t="shared" si="4"/>
        <v>0</v>
      </c>
      <c r="K38" s="672">
        <f>'[2]Foam banpho'!J38</f>
        <v>0</v>
      </c>
      <c r="L38" s="673"/>
      <c r="M38" s="773">
        <f t="shared" si="5"/>
        <v>0</v>
      </c>
      <c r="N38" s="688">
        <f t="shared" si="6"/>
        <v>0</v>
      </c>
      <c r="O38" s="689">
        <f t="shared" si="6"/>
        <v>0</v>
      </c>
      <c r="P38" s="690">
        <f t="shared" si="7"/>
        <v>0</v>
      </c>
      <c r="Q38" s="672">
        <f>'[2]Foam banpho'!M38</f>
        <v>0</v>
      </c>
      <c r="R38" s="673"/>
      <c r="S38" s="674">
        <f t="shared" si="8"/>
        <v>0</v>
      </c>
      <c r="T38" s="672">
        <f>'[2]Foam banpho'!P38</f>
        <v>0</v>
      </c>
      <c r="U38" s="673"/>
      <c r="V38" s="674">
        <f t="shared" si="9"/>
        <v>0</v>
      </c>
      <c r="W38" s="672">
        <f>'[2]Foam banpho'!S38</f>
        <v>0</v>
      </c>
      <c r="X38" s="673"/>
      <c r="Y38" s="773">
        <f t="shared" si="10"/>
        <v>0</v>
      </c>
      <c r="Z38" s="688">
        <f t="shared" si="11"/>
        <v>0</v>
      </c>
      <c r="AA38" s="701">
        <f t="shared" si="11"/>
        <v>0</v>
      </c>
      <c r="AB38" s="690">
        <f t="shared" si="12"/>
        <v>0</v>
      </c>
      <c r="AC38" s="775">
        <f t="shared" si="29"/>
        <v>0</v>
      </c>
      <c r="AD38" s="776">
        <f t="shared" si="29"/>
        <v>0</v>
      </c>
      <c r="AE38" s="777">
        <f t="shared" si="13"/>
        <v>0</v>
      </c>
      <c r="AF38" s="672">
        <f>'[2]Foam banpho'!Y38</f>
        <v>0</v>
      </c>
      <c r="AG38" s="673"/>
      <c r="AH38" s="674">
        <f t="shared" si="14"/>
        <v>0</v>
      </c>
      <c r="AI38" s="672">
        <f>'[2]Foam banpho'!AB38</f>
        <v>0</v>
      </c>
      <c r="AJ38" s="673"/>
      <c r="AK38" s="674">
        <f t="shared" si="15"/>
        <v>0</v>
      </c>
      <c r="AL38" s="672">
        <f>'[2]Foam banpho'!AE38</f>
        <v>0</v>
      </c>
      <c r="AM38" s="673"/>
      <c r="AN38" s="674">
        <f t="shared" si="16"/>
        <v>0</v>
      </c>
      <c r="AO38" s="688">
        <f t="shared" si="17"/>
        <v>0</v>
      </c>
      <c r="AP38" s="689">
        <f t="shared" si="17"/>
        <v>0</v>
      </c>
      <c r="AQ38" s="690">
        <f t="shared" si="18"/>
        <v>0</v>
      </c>
      <c r="AR38" s="672">
        <f>'[2]Foam banpho'!AH38</f>
        <v>0</v>
      </c>
      <c r="AS38" s="673"/>
      <c r="AT38" s="674">
        <f t="shared" si="19"/>
        <v>0</v>
      </c>
      <c r="AU38" s="672">
        <f>'[2]Foam banpho'!AK38</f>
        <v>0</v>
      </c>
      <c r="AV38" s="673"/>
      <c r="AW38" s="674">
        <f t="shared" si="20"/>
        <v>0</v>
      </c>
      <c r="AX38" s="672">
        <f>'[2]Foam banpho'!AN38</f>
        <v>0</v>
      </c>
      <c r="AY38" s="672"/>
      <c r="AZ38" s="773">
        <f t="shared" si="21"/>
        <v>0</v>
      </c>
      <c r="BA38" s="688">
        <f t="shared" si="22"/>
        <v>0</v>
      </c>
      <c r="BB38" s="701">
        <f t="shared" si="22"/>
        <v>0</v>
      </c>
      <c r="BC38" s="706">
        <f t="shared" si="23"/>
        <v>0</v>
      </c>
      <c r="BD38" s="711">
        <f t="shared" si="1"/>
        <v>0</v>
      </c>
      <c r="BE38" s="715">
        <f t="shared" si="2"/>
        <v>0</v>
      </c>
      <c r="BF38" s="716">
        <f t="shared" si="24"/>
        <v>0</v>
      </c>
      <c r="BG38" s="717">
        <f t="shared" si="25"/>
        <v>0</v>
      </c>
      <c r="BH38" s="672">
        <f t="shared" si="26"/>
        <v>0</v>
      </c>
      <c r="BI38" s="677">
        <f t="shared" si="27"/>
        <v>0</v>
      </c>
      <c r="BJ38" s="541"/>
      <c r="BK38" s="446"/>
      <c r="BL38" s="374">
        <f>ROUND(VLOOKUP($B38,Test!$A$140:$I$192,5),0)/1000</f>
        <v>0</v>
      </c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  <c r="CO38" s="380"/>
      <c r="CP38" s="380"/>
      <c r="CQ38" s="380"/>
      <c r="CR38" s="380"/>
      <c r="CS38" s="380"/>
      <c r="CT38" s="380"/>
      <c r="CU38" s="380"/>
      <c r="CV38" s="380"/>
      <c r="CW38" s="380"/>
      <c r="CX38" s="380"/>
      <c r="CY38" s="380"/>
      <c r="CZ38" s="380"/>
      <c r="DA38" s="380"/>
      <c r="DB38" s="380"/>
      <c r="DC38" s="380"/>
      <c r="DD38" s="380"/>
      <c r="DE38" s="380"/>
      <c r="DF38" s="380"/>
      <c r="DG38" s="380"/>
      <c r="DH38" s="380"/>
      <c r="DI38" s="380"/>
      <c r="DJ38" s="380"/>
      <c r="DK38" s="380"/>
      <c r="DL38" s="380"/>
      <c r="DM38" s="380"/>
      <c r="DN38" s="380"/>
      <c r="DO38" s="391"/>
      <c r="DP38" s="391"/>
      <c r="DQ38" s="380"/>
      <c r="DR38" s="380"/>
      <c r="DS38" s="380"/>
      <c r="DT38" s="380"/>
    </row>
    <row r="39" spans="1:124" s="383" customFormat="1" ht="33" customHeight="1">
      <c r="A39" s="388">
        <f t="shared" si="28"/>
        <v>33</v>
      </c>
      <c r="B39" s="399">
        <v>51606</v>
      </c>
      <c r="C39" s="536" t="s">
        <v>29</v>
      </c>
      <c r="D39" s="698" t="s">
        <v>283</v>
      </c>
      <c r="E39" s="672">
        <f>'[2]Foam banpho'!D39</f>
        <v>400</v>
      </c>
      <c r="F39" s="673">
        <v>400</v>
      </c>
      <c r="G39" s="674">
        <f t="shared" si="3"/>
        <v>0</v>
      </c>
      <c r="H39" s="672">
        <f>'[2]Foam banpho'!G39</f>
        <v>400</v>
      </c>
      <c r="I39" s="673">
        <v>400</v>
      </c>
      <c r="J39" s="674">
        <f t="shared" si="4"/>
        <v>0</v>
      </c>
      <c r="K39" s="672">
        <f>'[2]Foam banpho'!J39</f>
        <v>400</v>
      </c>
      <c r="L39" s="673"/>
      <c r="M39" s="773">
        <f t="shared" si="5"/>
        <v>400</v>
      </c>
      <c r="N39" s="688">
        <f t="shared" si="6"/>
        <v>1200</v>
      </c>
      <c r="O39" s="689">
        <f t="shared" si="6"/>
        <v>800</v>
      </c>
      <c r="P39" s="690">
        <f t="shared" si="7"/>
        <v>400</v>
      </c>
      <c r="Q39" s="672">
        <f>'[2]Foam banpho'!M39</f>
        <v>400</v>
      </c>
      <c r="R39" s="673">
        <v>800</v>
      </c>
      <c r="S39" s="674">
        <f t="shared" si="8"/>
        <v>-400</v>
      </c>
      <c r="T39" s="672">
        <f>'[2]Foam banpho'!P39</f>
        <v>400</v>
      </c>
      <c r="U39" s="673"/>
      <c r="V39" s="674">
        <f t="shared" si="9"/>
        <v>400</v>
      </c>
      <c r="W39" s="672">
        <f>'[2]Foam banpho'!S39</f>
        <v>400</v>
      </c>
      <c r="X39" s="673"/>
      <c r="Y39" s="773">
        <f t="shared" si="10"/>
        <v>400</v>
      </c>
      <c r="Z39" s="688">
        <f t="shared" si="11"/>
        <v>1200</v>
      </c>
      <c r="AA39" s="701">
        <f t="shared" si="11"/>
        <v>800</v>
      </c>
      <c r="AB39" s="690">
        <f t="shared" si="12"/>
        <v>400</v>
      </c>
      <c r="AC39" s="775">
        <f t="shared" si="29"/>
        <v>2400</v>
      </c>
      <c r="AD39" s="776">
        <f t="shared" si="29"/>
        <v>1600</v>
      </c>
      <c r="AE39" s="777">
        <f t="shared" si="13"/>
        <v>800</v>
      </c>
      <c r="AF39" s="672">
        <f>'[2]Foam banpho'!Y39</f>
        <v>400</v>
      </c>
      <c r="AG39" s="673"/>
      <c r="AH39" s="674">
        <f t="shared" si="14"/>
        <v>400</v>
      </c>
      <c r="AI39" s="672">
        <f>'[2]Foam banpho'!AB39</f>
        <v>400</v>
      </c>
      <c r="AJ39" s="673"/>
      <c r="AK39" s="674">
        <f t="shared" si="15"/>
        <v>400</v>
      </c>
      <c r="AL39" s="672">
        <f>'[2]Foam banpho'!AE39</f>
        <v>400</v>
      </c>
      <c r="AM39" s="673"/>
      <c r="AN39" s="674">
        <f t="shared" si="16"/>
        <v>400</v>
      </c>
      <c r="AO39" s="688">
        <f t="shared" si="17"/>
        <v>1200</v>
      </c>
      <c r="AP39" s="689">
        <f t="shared" si="17"/>
        <v>0</v>
      </c>
      <c r="AQ39" s="690">
        <f t="shared" si="18"/>
        <v>1200</v>
      </c>
      <c r="AR39" s="672">
        <f>'[2]Foam banpho'!AH39</f>
        <v>400</v>
      </c>
      <c r="AS39" s="673"/>
      <c r="AT39" s="674">
        <f t="shared" si="19"/>
        <v>400</v>
      </c>
      <c r="AU39" s="672">
        <f>'[2]Foam banpho'!AK39</f>
        <v>400</v>
      </c>
      <c r="AV39" s="673"/>
      <c r="AW39" s="674">
        <f t="shared" si="20"/>
        <v>400</v>
      </c>
      <c r="AX39" s="672">
        <f>'[2]Foam banpho'!AN39</f>
        <v>400</v>
      </c>
      <c r="AY39" s="672"/>
      <c r="AZ39" s="773">
        <f t="shared" si="21"/>
        <v>400</v>
      </c>
      <c r="BA39" s="688">
        <f t="shared" si="22"/>
        <v>1200</v>
      </c>
      <c r="BB39" s="701">
        <f t="shared" si="22"/>
        <v>0</v>
      </c>
      <c r="BC39" s="706">
        <f t="shared" si="23"/>
        <v>1200</v>
      </c>
      <c r="BD39" s="711">
        <f t="shared" si="1"/>
        <v>2400</v>
      </c>
      <c r="BE39" s="715">
        <f t="shared" si="2"/>
        <v>0</v>
      </c>
      <c r="BF39" s="716">
        <f t="shared" si="24"/>
        <v>2400</v>
      </c>
      <c r="BG39" s="717">
        <f t="shared" si="25"/>
        <v>4800</v>
      </c>
      <c r="BH39" s="672">
        <f t="shared" si="26"/>
        <v>1600</v>
      </c>
      <c r="BI39" s="677">
        <f t="shared" si="27"/>
        <v>3200</v>
      </c>
      <c r="BJ39" s="541"/>
      <c r="BK39" s="446"/>
      <c r="BL39" s="374">
        <f>ROUND(VLOOKUP($B39,Test!$A$140:$I$192,5),0)/1000</f>
        <v>0.4</v>
      </c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  <c r="CO39" s="380"/>
      <c r="CP39" s="380"/>
      <c r="CQ39" s="380"/>
      <c r="CR39" s="380"/>
      <c r="CS39" s="380"/>
      <c r="CT39" s="380"/>
      <c r="CU39" s="380"/>
      <c r="CV39" s="380"/>
      <c r="CW39" s="380"/>
      <c r="CX39" s="380"/>
      <c r="CY39" s="380"/>
      <c r="CZ39" s="380"/>
      <c r="DA39" s="380"/>
      <c r="DB39" s="380"/>
      <c r="DC39" s="380"/>
      <c r="DD39" s="380"/>
      <c r="DE39" s="380"/>
      <c r="DF39" s="380"/>
      <c r="DG39" s="380"/>
      <c r="DH39" s="380"/>
      <c r="DI39" s="380"/>
      <c r="DJ39" s="380"/>
      <c r="DK39" s="380"/>
      <c r="DL39" s="380"/>
      <c r="DM39" s="380"/>
      <c r="DN39" s="380"/>
      <c r="DO39" s="391"/>
      <c r="DP39" s="391"/>
      <c r="DQ39" s="380"/>
      <c r="DR39" s="380"/>
      <c r="DS39" s="380"/>
      <c r="DT39" s="380"/>
    </row>
    <row r="40" spans="1:124" s="383" customFormat="1" ht="33" customHeight="1">
      <c r="A40" s="388">
        <f t="shared" si="28"/>
        <v>34</v>
      </c>
      <c r="B40" s="399">
        <v>51607</v>
      </c>
      <c r="C40" s="536" t="s">
        <v>242</v>
      </c>
      <c r="D40" s="698" t="s">
        <v>284</v>
      </c>
      <c r="E40" s="672">
        <f>'[2]Foam banpho'!D40</f>
        <v>0</v>
      </c>
      <c r="F40" s="673"/>
      <c r="G40" s="674">
        <f t="shared" si="3"/>
        <v>0</v>
      </c>
      <c r="H40" s="672">
        <f>'[2]Foam banpho'!G40</f>
        <v>0</v>
      </c>
      <c r="I40" s="673"/>
      <c r="J40" s="674">
        <f t="shared" si="4"/>
        <v>0</v>
      </c>
      <c r="K40" s="672">
        <f>'[2]Foam banpho'!J40</f>
        <v>0</v>
      </c>
      <c r="L40" s="673"/>
      <c r="M40" s="773">
        <f t="shared" si="5"/>
        <v>0</v>
      </c>
      <c r="N40" s="688">
        <f t="shared" si="6"/>
        <v>0</v>
      </c>
      <c r="O40" s="689">
        <f t="shared" si="6"/>
        <v>0</v>
      </c>
      <c r="P40" s="690">
        <f t="shared" si="7"/>
        <v>0</v>
      </c>
      <c r="Q40" s="672">
        <f>'[2]Foam banpho'!M40</f>
        <v>0</v>
      </c>
      <c r="R40" s="673"/>
      <c r="S40" s="674">
        <f t="shared" si="8"/>
        <v>0</v>
      </c>
      <c r="T40" s="672">
        <f>'[2]Foam banpho'!P40</f>
        <v>0</v>
      </c>
      <c r="U40" s="673"/>
      <c r="V40" s="674">
        <f t="shared" si="9"/>
        <v>0</v>
      </c>
      <c r="W40" s="672">
        <f>'[2]Foam banpho'!S40</f>
        <v>0</v>
      </c>
      <c r="X40" s="673"/>
      <c r="Y40" s="773">
        <f t="shared" si="10"/>
        <v>0</v>
      </c>
      <c r="Z40" s="688">
        <f t="shared" si="11"/>
        <v>0</v>
      </c>
      <c r="AA40" s="701">
        <f t="shared" si="11"/>
        <v>0</v>
      </c>
      <c r="AB40" s="690">
        <f t="shared" si="12"/>
        <v>0</v>
      </c>
      <c r="AC40" s="775">
        <f t="shared" si="29"/>
        <v>0</v>
      </c>
      <c r="AD40" s="776">
        <f t="shared" si="29"/>
        <v>0</v>
      </c>
      <c r="AE40" s="777">
        <f t="shared" si="13"/>
        <v>0</v>
      </c>
      <c r="AF40" s="672">
        <f>'[2]Foam banpho'!Y40</f>
        <v>0</v>
      </c>
      <c r="AG40" s="673"/>
      <c r="AH40" s="674">
        <f t="shared" si="14"/>
        <v>0</v>
      </c>
      <c r="AI40" s="672">
        <f>'[2]Foam banpho'!AB40</f>
        <v>0</v>
      </c>
      <c r="AJ40" s="673"/>
      <c r="AK40" s="674">
        <f t="shared" si="15"/>
        <v>0</v>
      </c>
      <c r="AL40" s="672">
        <f>'[2]Foam banpho'!AE40</f>
        <v>0</v>
      </c>
      <c r="AM40" s="673"/>
      <c r="AN40" s="674">
        <f t="shared" si="16"/>
        <v>0</v>
      </c>
      <c r="AO40" s="688">
        <f t="shared" si="17"/>
        <v>0</v>
      </c>
      <c r="AP40" s="689">
        <f t="shared" si="17"/>
        <v>0</v>
      </c>
      <c r="AQ40" s="690">
        <f t="shared" si="18"/>
        <v>0</v>
      </c>
      <c r="AR40" s="672">
        <f>'[2]Foam banpho'!AH40</f>
        <v>0</v>
      </c>
      <c r="AS40" s="673"/>
      <c r="AT40" s="674">
        <f t="shared" si="19"/>
        <v>0</v>
      </c>
      <c r="AU40" s="672">
        <f>'[2]Foam banpho'!AK40</f>
        <v>0</v>
      </c>
      <c r="AV40" s="673"/>
      <c r="AW40" s="674">
        <f t="shared" si="20"/>
        <v>0</v>
      </c>
      <c r="AX40" s="672">
        <f>'[2]Foam banpho'!AN40</f>
        <v>0</v>
      </c>
      <c r="AY40" s="672"/>
      <c r="AZ40" s="773">
        <f t="shared" si="21"/>
        <v>0</v>
      </c>
      <c r="BA40" s="688">
        <f t="shared" si="22"/>
        <v>0</v>
      </c>
      <c r="BB40" s="701">
        <f t="shared" si="22"/>
        <v>0</v>
      </c>
      <c r="BC40" s="706">
        <f t="shared" si="23"/>
        <v>0</v>
      </c>
      <c r="BD40" s="711">
        <f t="shared" si="1"/>
        <v>0</v>
      </c>
      <c r="BE40" s="715">
        <f t="shared" si="2"/>
        <v>0</v>
      </c>
      <c r="BF40" s="716">
        <f t="shared" si="24"/>
        <v>0</v>
      </c>
      <c r="BG40" s="717">
        <f t="shared" si="25"/>
        <v>0</v>
      </c>
      <c r="BH40" s="672">
        <f t="shared" si="26"/>
        <v>0</v>
      </c>
      <c r="BI40" s="677">
        <f t="shared" si="27"/>
        <v>0</v>
      </c>
      <c r="BJ40" s="541"/>
      <c r="BK40" s="446"/>
      <c r="BL40" s="374">
        <f>ROUND(VLOOKUP($B40,Test!$A$140:$I$192,5),0)/1000</f>
        <v>0</v>
      </c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  <c r="CO40" s="380"/>
      <c r="CP40" s="380"/>
      <c r="CQ40" s="380"/>
      <c r="CR40" s="380"/>
      <c r="CS40" s="380"/>
      <c r="CT40" s="380"/>
      <c r="CU40" s="380"/>
      <c r="CV40" s="380"/>
      <c r="CW40" s="380"/>
      <c r="CX40" s="380"/>
      <c r="CY40" s="380"/>
      <c r="CZ40" s="380"/>
      <c r="DA40" s="380"/>
      <c r="DB40" s="380"/>
      <c r="DC40" s="380"/>
      <c r="DD40" s="380"/>
      <c r="DE40" s="380"/>
      <c r="DF40" s="380"/>
      <c r="DG40" s="380"/>
      <c r="DH40" s="380"/>
      <c r="DI40" s="380"/>
      <c r="DJ40" s="380"/>
      <c r="DK40" s="380"/>
      <c r="DL40" s="380"/>
      <c r="DM40" s="380"/>
      <c r="DN40" s="380"/>
      <c r="DO40" s="391"/>
      <c r="DP40" s="391"/>
      <c r="DQ40" s="380"/>
      <c r="DR40" s="380"/>
      <c r="DS40" s="380"/>
      <c r="DT40" s="380"/>
    </row>
    <row r="41" spans="1:124" s="383" customFormat="1" ht="33" customHeight="1">
      <c r="A41" s="388">
        <f t="shared" si="28"/>
        <v>35</v>
      </c>
      <c r="B41" s="399">
        <v>51608</v>
      </c>
      <c r="C41" s="536" t="s">
        <v>31</v>
      </c>
      <c r="D41" s="698" t="s">
        <v>285</v>
      </c>
      <c r="E41" s="672">
        <f>'[2]Foam banpho'!D41</f>
        <v>0</v>
      </c>
      <c r="F41" s="673"/>
      <c r="G41" s="674">
        <f t="shared" si="3"/>
        <v>0</v>
      </c>
      <c r="H41" s="672">
        <f>'[2]Foam banpho'!G41</f>
        <v>0</v>
      </c>
      <c r="I41" s="673"/>
      <c r="J41" s="674">
        <f t="shared" si="4"/>
        <v>0</v>
      </c>
      <c r="K41" s="672">
        <f>'[2]Foam banpho'!J41</f>
        <v>0</v>
      </c>
      <c r="L41" s="673"/>
      <c r="M41" s="773">
        <f t="shared" si="5"/>
        <v>0</v>
      </c>
      <c r="N41" s="688">
        <f t="shared" si="6"/>
        <v>0</v>
      </c>
      <c r="O41" s="689">
        <f t="shared" si="6"/>
        <v>0</v>
      </c>
      <c r="P41" s="690">
        <f t="shared" si="7"/>
        <v>0</v>
      </c>
      <c r="Q41" s="672">
        <f>'[2]Foam banpho'!M41</f>
        <v>0</v>
      </c>
      <c r="R41" s="673"/>
      <c r="S41" s="674">
        <f t="shared" si="8"/>
        <v>0</v>
      </c>
      <c r="T41" s="672">
        <f>'[2]Foam banpho'!P41</f>
        <v>0</v>
      </c>
      <c r="U41" s="673"/>
      <c r="V41" s="674">
        <f t="shared" si="9"/>
        <v>0</v>
      </c>
      <c r="W41" s="672">
        <f>'[2]Foam banpho'!S41</f>
        <v>0</v>
      </c>
      <c r="X41" s="673"/>
      <c r="Y41" s="773">
        <f t="shared" si="10"/>
        <v>0</v>
      </c>
      <c r="Z41" s="688">
        <f t="shared" si="11"/>
        <v>0</v>
      </c>
      <c r="AA41" s="701">
        <f t="shared" si="11"/>
        <v>0</v>
      </c>
      <c r="AB41" s="690">
        <f t="shared" si="12"/>
        <v>0</v>
      </c>
      <c r="AC41" s="775">
        <f t="shared" si="29"/>
        <v>0</v>
      </c>
      <c r="AD41" s="776">
        <f t="shared" si="29"/>
        <v>0</v>
      </c>
      <c r="AE41" s="777">
        <f t="shared" si="13"/>
        <v>0</v>
      </c>
      <c r="AF41" s="672">
        <f>'[2]Foam banpho'!Y41</f>
        <v>0</v>
      </c>
      <c r="AG41" s="673"/>
      <c r="AH41" s="674">
        <f t="shared" si="14"/>
        <v>0</v>
      </c>
      <c r="AI41" s="672">
        <f>'[2]Foam banpho'!AB41</f>
        <v>0</v>
      </c>
      <c r="AJ41" s="673"/>
      <c r="AK41" s="674">
        <f t="shared" si="15"/>
        <v>0</v>
      </c>
      <c r="AL41" s="672">
        <f>'[2]Foam banpho'!AE41</f>
        <v>0</v>
      </c>
      <c r="AM41" s="673"/>
      <c r="AN41" s="674">
        <f t="shared" si="16"/>
        <v>0</v>
      </c>
      <c r="AO41" s="688">
        <f t="shared" si="17"/>
        <v>0</v>
      </c>
      <c r="AP41" s="689">
        <f t="shared" si="17"/>
        <v>0</v>
      </c>
      <c r="AQ41" s="690">
        <f t="shared" si="18"/>
        <v>0</v>
      </c>
      <c r="AR41" s="672">
        <f>'[2]Foam banpho'!AH41</f>
        <v>0</v>
      </c>
      <c r="AS41" s="673"/>
      <c r="AT41" s="674">
        <f t="shared" si="19"/>
        <v>0</v>
      </c>
      <c r="AU41" s="672">
        <f>'[2]Foam banpho'!AK41</f>
        <v>0</v>
      </c>
      <c r="AV41" s="673"/>
      <c r="AW41" s="674">
        <f t="shared" si="20"/>
        <v>0</v>
      </c>
      <c r="AX41" s="672">
        <f>'[2]Foam banpho'!AN41</f>
        <v>0</v>
      </c>
      <c r="AY41" s="672"/>
      <c r="AZ41" s="773">
        <f t="shared" si="21"/>
        <v>0</v>
      </c>
      <c r="BA41" s="688">
        <f t="shared" si="22"/>
        <v>0</v>
      </c>
      <c r="BB41" s="701">
        <f t="shared" si="22"/>
        <v>0</v>
      </c>
      <c r="BC41" s="706">
        <f t="shared" si="23"/>
        <v>0</v>
      </c>
      <c r="BD41" s="711">
        <f t="shared" si="1"/>
        <v>0</v>
      </c>
      <c r="BE41" s="715">
        <f t="shared" si="2"/>
        <v>0</v>
      </c>
      <c r="BF41" s="716">
        <f t="shared" si="24"/>
        <v>0</v>
      </c>
      <c r="BG41" s="717">
        <f t="shared" si="25"/>
        <v>0</v>
      </c>
      <c r="BH41" s="672">
        <f t="shared" si="26"/>
        <v>0</v>
      </c>
      <c r="BI41" s="677">
        <f t="shared" si="27"/>
        <v>0</v>
      </c>
      <c r="BJ41" s="541"/>
      <c r="BK41" s="446"/>
      <c r="BL41" s="374">
        <f>ROUND(VLOOKUP($B41,Test!$A$140:$I$192,5),0)/1000</f>
        <v>0</v>
      </c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  <c r="CG41" s="380"/>
      <c r="CH41" s="380"/>
      <c r="CI41" s="380"/>
      <c r="CJ41" s="380"/>
      <c r="CK41" s="380"/>
      <c r="CL41" s="380"/>
      <c r="CM41" s="380"/>
      <c r="CN41" s="380"/>
      <c r="CO41" s="380"/>
      <c r="CP41" s="380"/>
      <c r="CQ41" s="380"/>
      <c r="CR41" s="380"/>
      <c r="CS41" s="380"/>
      <c r="CT41" s="380"/>
      <c r="CU41" s="380"/>
      <c r="CV41" s="380"/>
      <c r="CW41" s="380"/>
      <c r="CX41" s="380"/>
      <c r="CY41" s="380"/>
      <c r="CZ41" s="380"/>
      <c r="DA41" s="380"/>
      <c r="DB41" s="380"/>
      <c r="DC41" s="380"/>
      <c r="DD41" s="380"/>
      <c r="DE41" s="380"/>
      <c r="DF41" s="380"/>
      <c r="DG41" s="380"/>
      <c r="DH41" s="380"/>
      <c r="DI41" s="380"/>
      <c r="DJ41" s="380"/>
      <c r="DK41" s="380"/>
      <c r="DL41" s="380"/>
      <c r="DM41" s="380"/>
      <c r="DN41" s="380"/>
      <c r="DO41" s="391"/>
      <c r="DP41" s="391"/>
      <c r="DQ41" s="380"/>
      <c r="DR41" s="380"/>
      <c r="DS41" s="380"/>
      <c r="DT41" s="380"/>
    </row>
    <row r="42" spans="1:124" s="383" customFormat="1" ht="33" customHeight="1">
      <c r="A42" s="388">
        <f t="shared" si="28"/>
        <v>36</v>
      </c>
      <c r="B42" s="399">
        <v>51609</v>
      </c>
      <c r="C42" s="536" t="s">
        <v>89</v>
      </c>
      <c r="D42" s="698" t="s">
        <v>286</v>
      </c>
      <c r="E42" s="672">
        <f>'[2]Foam banpho'!D42</f>
        <v>0</v>
      </c>
      <c r="F42" s="673"/>
      <c r="G42" s="674">
        <f t="shared" si="3"/>
        <v>0</v>
      </c>
      <c r="H42" s="672">
        <f>'[2]Foam banpho'!G42</f>
        <v>0</v>
      </c>
      <c r="I42" s="673"/>
      <c r="J42" s="674">
        <f t="shared" si="4"/>
        <v>0</v>
      </c>
      <c r="K42" s="672">
        <f>'[2]Foam banpho'!J42</f>
        <v>0</v>
      </c>
      <c r="L42" s="673"/>
      <c r="M42" s="773">
        <f t="shared" si="5"/>
        <v>0</v>
      </c>
      <c r="N42" s="688">
        <f t="shared" si="6"/>
        <v>0</v>
      </c>
      <c r="O42" s="689">
        <f t="shared" si="6"/>
        <v>0</v>
      </c>
      <c r="P42" s="690">
        <f t="shared" si="7"/>
        <v>0</v>
      </c>
      <c r="Q42" s="672">
        <f>'[2]Foam banpho'!M42</f>
        <v>0</v>
      </c>
      <c r="R42" s="673"/>
      <c r="S42" s="674">
        <f t="shared" si="8"/>
        <v>0</v>
      </c>
      <c r="T42" s="672">
        <f>'[2]Foam banpho'!P42</f>
        <v>0</v>
      </c>
      <c r="U42" s="673"/>
      <c r="V42" s="674">
        <f t="shared" si="9"/>
        <v>0</v>
      </c>
      <c r="W42" s="672">
        <f>'[2]Foam banpho'!S42</f>
        <v>0</v>
      </c>
      <c r="X42" s="673"/>
      <c r="Y42" s="773">
        <f t="shared" si="10"/>
        <v>0</v>
      </c>
      <c r="Z42" s="688">
        <f t="shared" si="11"/>
        <v>0</v>
      </c>
      <c r="AA42" s="701">
        <f t="shared" si="11"/>
        <v>0</v>
      </c>
      <c r="AB42" s="690">
        <f t="shared" si="12"/>
        <v>0</v>
      </c>
      <c r="AC42" s="775">
        <f t="shared" si="29"/>
        <v>0</v>
      </c>
      <c r="AD42" s="776">
        <f t="shared" si="29"/>
        <v>0</v>
      </c>
      <c r="AE42" s="777">
        <f t="shared" si="13"/>
        <v>0</v>
      </c>
      <c r="AF42" s="672">
        <f>'[2]Foam banpho'!Y42</f>
        <v>0</v>
      </c>
      <c r="AG42" s="673"/>
      <c r="AH42" s="674">
        <f t="shared" si="14"/>
        <v>0</v>
      </c>
      <c r="AI42" s="672">
        <f>'[2]Foam banpho'!AB42</f>
        <v>0</v>
      </c>
      <c r="AJ42" s="673"/>
      <c r="AK42" s="674">
        <f t="shared" si="15"/>
        <v>0</v>
      </c>
      <c r="AL42" s="672">
        <f>'[2]Foam banpho'!AE42</f>
        <v>0</v>
      </c>
      <c r="AM42" s="673"/>
      <c r="AN42" s="674">
        <f t="shared" si="16"/>
        <v>0</v>
      </c>
      <c r="AO42" s="688">
        <f t="shared" si="17"/>
        <v>0</v>
      </c>
      <c r="AP42" s="689">
        <f t="shared" si="17"/>
        <v>0</v>
      </c>
      <c r="AQ42" s="690">
        <f t="shared" si="18"/>
        <v>0</v>
      </c>
      <c r="AR42" s="672">
        <f>'[2]Foam banpho'!AH42</f>
        <v>0</v>
      </c>
      <c r="AS42" s="673"/>
      <c r="AT42" s="674">
        <f t="shared" si="19"/>
        <v>0</v>
      </c>
      <c r="AU42" s="672">
        <f>'[2]Foam banpho'!AK42</f>
        <v>0</v>
      </c>
      <c r="AV42" s="673"/>
      <c r="AW42" s="674">
        <f t="shared" si="20"/>
        <v>0</v>
      </c>
      <c r="AX42" s="672">
        <f>'[2]Foam banpho'!AN42</f>
        <v>0</v>
      </c>
      <c r="AY42" s="672"/>
      <c r="AZ42" s="773">
        <f t="shared" si="21"/>
        <v>0</v>
      </c>
      <c r="BA42" s="688">
        <f t="shared" si="22"/>
        <v>0</v>
      </c>
      <c r="BB42" s="701">
        <f t="shared" si="22"/>
        <v>0</v>
      </c>
      <c r="BC42" s="706">
        <f t="shared" si="23"/>
        <v>0</v>
      </c>
      <c r="BD42" s="711">
        <f t="shared" si="1"/>
        <v>0</v>
      </c>
      <c r="BE42" s="715">
        <f t="shared" si="2"/>
        <v>0</v>
      </c>
      <c r="BF42" s="716">
        <f t="shared" si="24"/>
        <v>0</v>
      </c>
      <c r="BG42" s="717">
        <f t="shared" si="25"/>
        <v>0</v>
      </c>
      <c r="BH42" s="672">
        <f t="shared" si="26"/>
        <v>0</v>
      </c>
      <c r="BI42" s="677">
        <f t="shared" si="27"/>
        <v>0</v>
      </c>
      <c r="BJ42" s="541"/>
      <c r="BK42" s="446"/>
      <c r="BL42" s="374">
        <f>ROUND(VLOOKUP($B42,Test!$A$140:$I$192,5),0)/1000</f>
        <v>0</v>
      </c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  <c r="CG42" s="380"/>
      <c r="CH42" s="380"/>
      <c r="CI42" s="380"/>
      <c r="CJ42" s="380"/>
      <c r="CK42" s="380"/>
      <c r="CL42" s="380"/>
      <c r="CM42" s="380"/>
      <c r="CN42" s="380"/>
      <c r="CO42" s="380"/>
      <c r="CP42" s="380"/>
      <c r="CQ42" s="380"/>
      <c r="CR42" s="380"/>
      <c r="CS42" s="380"/>
      <c r="CT42" s="380"/>
      <c r="CU42" s="380"/>
      <c r="CV42" s="380"/>
      <c r="CW42" s="380"/>
      <c r="CX42" s="380"/>
      <c r="CY42" s="380"/>
      <c r="CZ42" s="380"/>
      <c r="DA42" s="380"/>
      <c r="DB42" s="380"/>
      <c r="DC42" s="380"/>
      <c r="DD42" s="380"/>
      <c r="DE42" s="380"/>
      <c r="DF42" s="380"/>
      <c r="DG42" s="380"/>
      <c r="DH42" s="380"/>
      <c r="DI42" s="380"/>
      <c r="DJ42" s="380"/>
      <c r="DK42" s="380"/>
      <c r="DL42" s="380"/>
      <c r="DM42" s="380"/>
      <c r="DN42" s="380"/>
      <c r="DO42" s="391"/>
      <c r="DP42" s="391"/>
      <c r="DQ42" s="380"/>
      <c r="DR42" s="380"/>
      <c r="DS42" s="380"/>
      <c r="DT42" s="380"/>
    </row>
    <row r="43" spans="1:124" s="383" customFormat="1" ht="33" customHeight="1">
      <c r="A43" s="388">
        <f t="shared" si="28"/>
        <v>37</v>
      </c>
      <c r="B43" s="399">
        <v>51610</v>
      </c>
      <c r="C43" s="536" t="s">
        <v>32</v>
      </c>
      <c r="D43" s="698" t="s">
        <v>287</v>
      </c>
      <c r="E43" s="672">
        <f>'[2]Foam banpho'!D43</f>
        <v>0</v>
      </c>
      <c r="F43" s="673"/>
      <c r="G43" s="674">
        <f t="shared" si="3"/>
        <v>0</v>
      </c>
      <c r="H43" s="672">
        <f>'[2]Foam banpho'!G43</f>
        <v>0</v>
      </c>
      <c r="I43" s="673"/>
      <c r="J43" s="674">
        <f t="shared" si="4"/>
        <v>0</v>
      </c>
      <c r="K43" s="672">
        <f>'[2]Foam banpho'!J43</f>
        <v>0</v>
      </c>
      <c r="L43" s="673"/>
      <c r="M43" s="773">
        <f t="shared" si="5"/>
        <v>0</v>
      </c>
      <c r="N43" s="688">
        <f t="shared" si="6"/>
        <v>0</v>
      </c>
      <c r="O43" s="689">
        <f t="shared" si="6"/>
        <v>0</v>
      </c>
      <c r="P43" s="690">
        <f t="shared" si="7"/>
        <v>0</v>
      </c>
      <c r="Q43" s="672">
        <f>'[2]Foam banpho'!M43</f>
        <v>0</v>
      </c>
      <c r="R43" s="673"/>
      <c r="S43" s="674">
        <f t="shared" si="8"/>
        <v>0</v>
      </c>
      <c r="T43" s="672">
        <f>'[2]Foam banpho'!P43</f>
        <v>0</v>
      </c>
      <c r="U43" s="673"/>
      <c r="V43" s="674">
        <f t="shared" si="9"/>
        <v>0</v>
      </c>
      <c r="W43" s="672">
        <f>'[2]Foam banpho'!S43</f>
        <v>0</v>
      </c>
      <c r="X43" s="673"/>
      <c r="Y43" s="773">
        <f t="shared" si="10"/>
        <v>0</v>
      </c>
      <c r="Z43" s="688">
        <f t="shared" si="11"/>
        <v>0</v>
      </c>
      <c r="AA43" s="701">
        <f t="shared" si="11"/>
        <v>0</v>
      </c>
      <c r="AB43" s="690">
        <f t="shared" si="12"/>
        <v>0</v>
      </c>
      <c r="AC43" s="775">
        <f t="shared" si="29"/>
        <v>0</v>
      </c>
      <c r="AD43" s="776">
        <f t="shared" si="29"/>
        <v>0</v>
      </c>
      <c r="AE43" s="777">
        <f t="shared" si="13"/>
        <v>0</v>
      </c>
      <c r="AF43" s="672">
        <f>'[2]Foam banpho'!Y43</f>
        <v>0</v>
      </c>
      <c r="AG43" s="673"/>
      <c r="AH43" s="674">
        <f t="shared" si="14"/>
        <v>0</v>
      </c>
      <c r="AI43" s="672">
        <f>'[2]Foam banpho'!AB43</f>
        <v>0</v>
      </c>
      <c r="AJ43" s="673"/>
      <c r="AK43" s="674">
        <f t="shared" si="15"/>
        <v>0</v>
      </c>
      <c r="AL43" s="672">
        <f>'[2]Foam banpho'!AE43</f>
        <v>0</v>
      </c>
      <c r="AM43" s="673"/>
      <c r="AN43" s="674">
        <f t="shared" si="16"/>
        <v>0</v>
      </c>
      <c r="AO43" s="688">
        <f t="shared" si="17"/>
        <v>0</v>
      </c>
      <c r="AP43" s="689">
        <f t="shared" si="17"/>
        <v>0</v>
      </c>
      <c r="AQ43" s="690">
        <f t="shared" si="18"/>
        <v>0</v>
      </c>
      <c r="AR43" s="672">
        <f>'[2]Foam banpho'!AH43</f>
        <v>0</v>
      </c>
      <c r="AS43" s="673"/>
      <c r="AT43" s="674">
        <f t="shared" si="19"/>
        <v>0</v>
      </c>
      <c r="AU43" s="672">
        <f>'[2]Foam banpho'!AK43</f>
        <v>0</v>
      </c>
      <c r="AV43" s="673"/>
      <c r="AW43" s="674">
        <f t="shared" si="20"/>
        <v>0</v>
      </c>
      <c r="AX43" s="672">
        <f>'[2]Foam banpho'!AN43</f>
        <v>0</v>
      </c>
      <c r="AY43" s="672"/>
      <c r="AZ43" s="773">
        <f t="shared" si="21"/>
        <v>0</v>
      </c>
      <c r="BA43" s="688">
        <f t="shared" si="22"/>
        <v>0</v>
      </c>
      <c r="BB43" s="701">
        <f t="shared" si="22"/>
        <v>0</v>
      </c>
      <c r="BC43" s="706">
        <f t="shared" si="23"/>
        <v>0</v>
      </c>
      <c r="BD43" s="711">
        <f t="shared" si="1"/>
        <v>0</v>
      </c>
      <c r="BE43" s="715">
        <f t="shared" si="2"/>
        <v>0</v>
      </c>
      <c r="BF43" s="716">
        <f t="shared" si="24"/>
        <v>0</v>
      </c>
      <c r="BG43" s="717">
        <f t="shared" si="25"/>
        <v>0</v>
      </c>
      <c r="BH43" s="672">
        <f t="shared" si="26"/>
        <v>0</v>
      </c>
      <c r="BI43" s="677">
        <f t="shared" si="27"/>
        <v>0</v>
      </c>
      <c r="BJ43" s="541"/>
      <c r="BK43" s="446"/>
      <c r="BL43" s="374">
        <f>ROUND(VLOOKUP($B43,Test!$A$140:$I$192,5),0)/1000</f>
        <v>0</v>
      </c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  <c r="CG43" s="380"/>
      <c r="CH43" s="380"/>
      <c r="CI43" s="380"/>
      <c r="CJ43" s="380"/>
      <c r="CK43" s="380"/>
      <c r="CL43" s="380"/>
      <c r="CM43" s="380"/>
      <c r="CN43" s="380"/>
      <c r="CO43" s="380"/>
      <c r="CP43" s="380"/>
      <c r="CQ43" s="380"/>
      <c r="CR43" s="380"/>
      <c r="CS43" s="380"/>
      <c r="CT43" s="380"/>
      <c r="CU43" s="380"/>
      <c r="CV43" s="380"/>
      <c r="CW43" s="380"/>
      <c r="CX43" s="380"/>
      <c r="CY43" s="380"/>
      <c r="CZ43" s="380"/>
      <c r="DA43" s="380"/>
      <c r="DB43" s="380"/>
      <c r="DC43" s="380"/>
      <c r="DD43" s="380"/>
      <c r="DE43" s="380"/>
      <c r="DF43" s="380"/>
      <c r="DG43" s="380"/>
      <c r="DH43" s="380"/>
      <c r="DI43" s="380"/>
      <c r="DJ43" s="380"/>
      <c r="DK43" s="380"/>
      <c r="DL43" s="380"/>
      <c r="DM43" s="380"/>
      <c r="DN43" s="380"/>
      <c r="DO43" s="391"/>
      <c r="DP43" s="391"/>
      <c r="DQ43" s="380"/>
      <c r="DR43" s="380"/>
      <c r="DS43" s="380"/>
      <c r="DT43" s="380"/>
    </row>
    <row r="44" spans="1:124" s="383" customFormat="1" ht="33" customHeight="1">
      <c r="A44" s="388">
        <f t="shared" si="28"/>
        <v>38</v>
      </c>
      <c r="B44" s="399">
        <v>51611</v>
      </c>
      <c r="C44" s="536" t="s">
        <v>33</v>
      </c>
      <c r="D44" s="698" t="s">
        <v>288</v>
      </c>
      <c r="E44" s="672">
        <f>'[2]Foam banpho'!D44</f>
        <v>2243.7147999999997</v>
      </c>
      <c r="F44" s="673">
        <v>3297.77</v>
      </c>
      <c r="G44" s="674">
        <f t="shared" si="3"/>
        <v>-1054.0552000000002</v>
      </c>
      <c r="H44" s="672">
        <f>'[2]Foam banpho'!G44</f>
        <v>2305.3211999999999</v>
      </c>
      <c r="I44" s="673">
        <v>2827.74</v>
      </c>
      <c r="J44" s="674">
        <f t="shared" si="4"/>
        <v>-522.41879999999992</v>
      </c>
      <c r="K44" s="672">
        <f>'[2]Foam banpho'!J44</f>
        <v>9138.8148000000001</v>
      </c>
      <c r="L44" s="673">
        <v>4471.74</v>
      </c>
      <c r="M44" s="773">
        <f t="shared" si="5"/>
        <v>4667.0748000000003</v>
      </c>
      <c r="N44" s="688">
        <f t="shared" si="6"/>
        <v>13687.8508</v>
      </c>
      <c r="O44" s="689">
        <f t="shared" si="6"/>
        <v>10597.25</v>
      </c>
      <c r="P44" s="690">
        <f t="shared" si="7"/>
        <v>3090.6008000000002</v>
      </c>
      <c r="Q44" s="672">
        <f>'[2]Foam banpho'!M44</f>
        <v>1840.3712</v>
      </c>
      <c r="R44" s="673">
        <v>941.77</v>
      </c>
      <c r="S44" s="674">
        <f t="shared" si="8"/>
        <v>898.60120000000006</v>
      </c>
      <c r="T44" s="672">
        <f>'[2]Foam banpho'!P44</f>
        <v>1960.0647999999999</v>
      </c>
      <c r="U44" s="673"/>
      <c r="V44" s="674">
        <f t="shared" si="9"/>
        <v>1960.0647999999999</v>
      </c>
      <c r="W44" s="672">
        <f>'[2]Foam banpho'!S44</f>
        <v>2055.1711999999998</v>
      </c>
      <c r="X44" s="673"/>
      <c r="Y44" s="773">
        <f t="shared" si="10"/>
        <v>2055.1711999999998</v>
      </c>
      <c r="Z44" s="688">
        <f t="shared" si="11"/>
        <v>5855.6071999999995</v>
      </c>
      <c r="AA44" s="701">
        <f t="shared" si="11"/>
        <v>941.77</v>
      </c>
      <c r="AB44" s="690">
        <f t="shared" si="12"/>
        <v>4913.8371999999999</v>
      </c>
      <c r="AC44" s="775">
        <f t="shared" si="29"/>
        <v>19543.457999999999</v>
      </c>
      <c r="AD44" s="776">
        <f t="shared" si="29"/>
        <v>11539.02</v>
      </c>
      <c r="AE44" s="777">
        <f t="shared" si="13"/>
        <v>8004.4379999999983</v>
      </c>
      <c r="AF44" s="672">
        <f>'[2]Foam banpho'!Y44</f>
        <v>3506.6648</v>
      </c>
      <c r="AG44" s="673"/>
      <c r="AH44" s="674">
        <f t="shared" si="14"/>
        <v>3506.6648</v>
      </c>
      <c r="AI44" s="672">
        <f>'[2]Foam banpho'!AB44</f>
        <v>7177.8711999999996</v>
      </c>
      <c r="AJ44" s="673"/>
      <c r="AK44" s="674">
        <f t="shared" si="15"/>
        <v>7177.8711999999996</v>
      </c>
      <c r="AL44" s="672">
        <f>'[2]Foam banpho'!AE44</f>
        <v>2898.0648000000001</v>
      </c>
      <c r="AM44" s="673"/>
      <c r="AN44" s="674">
        <f t="shared" si="16"/>
        <v>2898.0648000000001</v>
      </c>
      <c r="AO44" s="688">
        <f t="shared" si="17"/>
        <v>13582.6008</v>
      </c>
      <c r="AP44" s="689">
        <f t="shared" si="17"/>
        <v>0</v>
      </c>
      <c r="AQ44" s="690">
        <f t="shared" si="18"/>
        <v>13582.6008</v>
      </c>
      <c r="AR44" s="672">
        <f>'[2]Foam banpho'!AH44</f>
        <v>1964.3212000000001</v>
      </c>
      <c r="AS44" s="673"/>
      <c r="AT44" s="674">
        <f t="shared" si="19"/>
        <v>1964.3212000000001</v>
      </c>
      <c r="AU44" s="672">
        <f>'[2]Foam banpho'!AK44</f>
        <v>2352.1648</v>
      </c>
      <c r="AV44" s="673"/>
      <c r="AW44" s="674">
        <f t="shared" si="20"/>
        <v>2352.1648</v>
      </c>
      <c r="AX44" s="672">
        <f>'[2]Foam banpho'!AN44</f>
        <v>1526.8712</v>
      </c>
      <c r="AY44" s="672"/>
      <c r="AZ44" s="773">
        <f t="shared" si="21"/>
        <v>1526.8712</v>
      </c>
      <c r="BA44" s="688">
        <f t="shared" si="22"/>
        <v>5843.3572000000004</v>
      </c>
      <c r="BB44" s="701">
        <f t="shared" si="22"/>
        <v>0</v>
      </c>
      <c r="BC44" s="706">
        <f t="shared" si="23"/>
        <v>5843.3572000000004</v>
      </c>
      <c r="BD44" s="711">
        <f t="shared" si="1"/>
        <v>19425.958000000002</v>
      </c>
      <c r="BE44" s="715">
        <f t="shared" si="2"/>
        <v>0</v>
      </c>
      <c r="BF44" s="716">
        <f t="shared" si="24"/>
        <v>19425.958000000002</v>
      </c>
      <c r="BG44" s="717">
        <f t="shared" si="25"/>
        <v>38969.415999999997</v>
      </c>
      <c r="BH44" s="672">
        <f t="shared" si="26"/>
        <v>11539.02</v>
      </c>
      <c r="BI44" s="677">
        <f t="shared" si="27"/>
        <v>27430.395999999997</v>
      </c>
      <c r="BJ44" s="541"/>
      <c r="BK44" s="446"/>
      <c r="BL44" s="374">
        <f>ROUND(VLOOKUP($B44,Test!$A$140:$I$192,5),0)/1000</f>
        <v>10.005000000000001</v>
      </c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  <c r="CG44" s="380"/>
      <c r="CH44" s="380"/>
      <c r="CI44" s="380"/>
      <c r="CJ44" s="380"/>
      <c r="CK44" s="380"/>
      <c r="CL44" s="380"/>
      <c r="CM44" s="380"/>
      <c r="CN44" s="380"/>
      <c r="CO44" s="380"/>
      <c r="CP44" s="380"/>
      <c r="CQ44" s="380"/>
      <c r="CR44" s="380"/>
      <c r="CS44" s="380"/>
      <c r="CT44" s="380"/>
      <c r="CU44" s="380"/>
      <c r="CV44" s="380"/>
      <c r="CW44" s="380"/>
      <c r="CX44" s="380"/>
      <c r="CY44" s="380"/>
      <c r="CZ44" s="380"/>
      <c r="DA44" s="380"/>
      <c r="DB44" s="380"/>
      <c r="DC44" s="380"/>
      <c r="DD44" s="380"/>
      <c r="DE44" s="380"/>
      <c r="DF44" s="380"/>
      <c r="DG44" s="380"/>
      <c r="DH44" s="380"/>
      <c r="DI44" s="380"/>
      <c r="DJ44" s="380"/>
      <c r="DK44" s="380"/>
      <c r="DL44" s="380"/>
      <c r="DM44" s="380"/>
      <c r="DN44" s="380"/>
      <c r="DO44" s="391"/>
      <c r="DP44" s="391"/>
      <c r="DQ44" s="380"/>
      <c r="DR44" s="380"/>
      <c r="DS44" s="380"/>
      <c r="DT44" s="380"/>
    </row>
    <row r="45" spans="1:124" s="383" customFormat="1" ht="33" customHeight="1">
      <c r="A45" s="388">
        <f t="shared" si="28"/>
        <v>39</v>
      </c>
      <c r="B45" s="399">
        <v>51612</v>
      </c>
      <c r="C45" s="536" t="s">
        <v>34</v>
      </c>
      <c r="D45" s="698" t="s">
        <v>289</v>
      </c>
      <c r="E45" s="672">
        <f>'[2]Foam banpho'!D45</f>
        <v>0</v>
      </c>
      <c r="F45" s="673"/>
      <c r="G45" s="674">
        <f t="shared" si="3"/>
        <v>0</v>
      </c>
      <c r="H45" s="672">
        <f>'[2]Foam banpho'!G45</f>
        <v>0</v>
      </c>
      <c r="I45" s="673"/>
      <c r="J45" s="674">
        <f t="shared" si="4"/>
        <v>0</v>
      </c>
      <c r="K45" s="672">
        <f>'[2]Foam banpho'!J45</f>
        <v>0</v>
      </c>
      <c r="L45" s="673"/>
      <c r="M45" s="773">
        <f t="shared" si="5"/>
        <v>0</v>
      </c>
      <c r="N45" s="688">
        <f t="shared" si="6"/>
        <v>0</v>
      </c>
      <c r="O45" s="689">
        <f t="shared" si="6"/>
        <v>0</v>
      </c>
      <c r="P45" s="690">
        <f t="shared" si="7"/>
        <v>0</v>
      </c>
      <c r="Q45" s="672">
        <f>'[2]Foam banpho'!M45</f>
        <v>0</v>
      </c>
      <c r="R45" s="673"/>
      <c r="S45" s="674">
        <f t="shared" si="8"/>
        <v>0</v>
      </c>
      <c r="T45" s="672">
        <f>'[2]Foam banpho'!P45</f>
        <v>0</v>
      </c>
      <c r="U45" s="673"/>
      <c r="V45" s="674">
        <f t="shared" si="9"/>
        <v>0</v>
      </c>
      <c r="W45" s="672">
        <f>'[2]Foam banpho'!S45</f>
        <v>0</v>
      </c>
      <c r="X45" s="673"/>
      <c r="Y45" s="773">
        <f t="shared" si="10"/>
        <v>0</v>
      </c>
      <c r="Z45" s="688">
        <f t="shared" si="11"/>
        <v>0</v>
      </c>
      <c r="AA45" s="701">
        <f t="shared" si="11"/>
        <v>0</v>
      </c>
      <c r="AB45" s="690">
        <f t="shared" si="12"/>
        <v>0</v>
      </c>
      <c r="AC45" s="775">
        <f t="shared" si="29"/>
        <v>0</v>
      </c>
      <c r="AD45" s="776">
        <f t="shared" si="29"/>
        <v>0</v>
      </c>
      <c r="AE45" s="777">
        <f t="shared" si="13"/>
        <v>0</v>
      </c>
      <c r="AF45" s="672">
        <f>'[2]Foam banpho'!Y45</f>
        <v>0</v>
      </c>
      <c r="AG45" s="673"/>
      <c r="AH45" s="674">
        <f t="shared" si="14"/>
        <v>0</v>
      </c>
      <c r="AI45" s="672">
        <f>'[2]Foam banpho'!AB45</f>
        <v>0</v>
      </c>
      <c r="AJ45" s="673"/>
      <c r="AK45" s="674">
        <f t="shared" si="15"/>
        <v>0</v>
      </c>
      <c r="AL45" s="672">
        <f>'[2]Foam banpho'!AE45</f>
        <v>0</v>
      </c>
      <c r="AM45" s="673"/>
      <c r="AN45" s="674">
        <f t="shared" si="16"/>
        <v>0</v>
      </c>
      <c r="AO45" s="688">
        <f t="shared" si="17"/>
        <v>0</v>
      </c>
      <c r="AP45" s="689">
        <f t="shared" si="17"/>
        <v>0</v>
      </c>
      <c r="AQ45" s="690">
        <f t="shared" si="18"/>
        <v>0</v>
      </c>
      <c r="AR45" s="672">
        <f>'[2]Foam banpho'!AH45</f>
        <v>0</v>
      </c>
      <c r="AS45" s="673"/>
      <c r="AT45" s="674">
        <f t="shared" si="19"/>
        <v>0</v>
      </c>
      <c r="AU45" s="672">
        <f>'[2]Foam banpho'!AK45</f>
        <v>0</v>
      </c>
      <c r="AV45" s="673"/>
      <c r="AW45" s="674">
        <f t="shared" si="20"/>
        <v>0</v>
      </c>
      <c r="AX45" s="672">
        <f>'[2]Foam banpho'!AN45</f>
        <v>0</v>
      </c>
      <c r="AY45" s="672"/>
      <c r="AZ45" s="773">
        <f t="shared" si="21"/>
        <v>0</v>
      </c>
      <c r="BA45" s="688">
        <f t="shared" si="22"/>
        <v>0</v>
      </c>
      <c r="BB45" s="701">
        <f t="shared" si="22"/>
        <v>0</v>
      </c>
      <c r="BC45" s="706">
        <f t="shared" si="23"/>
        <v>0</v>
      </c>
      <c r="BD45" s="711">
        <f t="shared" si="1"/>
        <v>0</v>
      </c>
      <c r="BE45" s="715">
        <f t="shared" si="2"/>
        <v>0</v>
      </c>
      <c r="BF45" s="716">
        <f t="shared" si="24"/>
        <v>0</v>
      </c>
      <c r="BG45" s="717">
        <f t="shared" si="25"/>
        <v>0</v>
      </c>
      <c r="BH45" s="672">
        <f t="shared" si="26"/>
        <v>0</v>
      </c>
      <c r="BI45" s="677">
        <f t="shared" si="27"/>
        <v>0</v>
      </c>
      <c r="BJ45" s="541"/>
      <c r="BK45" s="446"/>
      <c r="BL45" s="374">
        <f>ROUND(VLOOKUP($B45,Test!$A$140:$I$192,5),0)/1000</f>
        <v>0</v>
      </c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  <c r="CG45" s="380"/>
      <c r="CH45" s="380"/>
      <c r="CI45" s="380"/>
      <c r="CJ45" s="380"/>
      <c r="CK45" s="380"/>
      <c r="CL45" s="380"/>
      <c r="CM45" s="380"/>
      <c r="CN45" s="380"/>
      <c r="CO45" s="380"/>
      <c r="CP45" s="380"/>
      <c r="CQ45" s="380"/>
      <c r="CR45" s="380"/>
      <c r="CS45" s="380"/>
      <c r="CT45" s="380"/>
      <c r="CU45" s="380"/>
      <c r="CV45" s="380"/>
      <c r="CW45" s="380"/>
      <c r="CX45" s="380"/>
      <c r="CY45" s="380"/>
      <c r="CZ45" s="380"/>
      <c r="DA45" s="380"/>
      <c r="DB45" s="380"/>
      <c r="DC45" s="380"/>
      <c r="DD45" s="380"/>
      <c r="DE45" s="380"/>
      <c r="DF45" s="380"/>
      <c r="DG45" s="380"/>
      <c r="DH45" s="380"/>
      <c r="DI45" s="380"/>
      <c r="DJ45" s="380"/>
      <c r="DK45" s="380"/>
      <c r="DL45" s="380"/>
      <c r="DM45" s="380"/>
      <c r="DN45" s="380"/>
      <c r="DO45" s="391"/>
      <c r="DP45" s="391"/>
      <c r="DQ45" s="380"/>
      <c r="DR45" s="380"/>
      <c r="DS45" s="380"/>
      <c r="DT45" s="380"/>
    </row>
    <row r="46" spans="1:124" s="383" customFormat="1" ht="33" customHeight="1">
      <c r="A46" s="388">
        <f t="shared" si="28"/>
        <v>40</v>
      </c>
      <c r="B46" s="399">
        <v>51613</v>
      </c>
      <c r="C46" s="536" t="s">
        <v>61</v>
      </c>
      <c r="D46" s="698" t="s">
        <v>290</v>
      </c>
      <c r="E46" s="672">
        <f>'[2]Foam banpho'!D46</f>
        <v>0</v>
      </c>
      <c r="F46" s="673"/>
      <c r="G46" s="674">
        <f t="shared" si="3"/>
        <v>0</v>
      </c>
      <c r="H46" s="672">
        <f>'[2]Foam banpho'!G46</f>
        <v>0</v>
      </c>
      <c r="I46" s="673"/>
      <c r="J46" s="674">
        <f t="shared" si="4"/>
        <v>0</v>
      </c>
      <c r="K46" s="672">
        <f>'[2]Foam banpho'!J46</f>
        <v>0</v>
      </c>
      <c r="L46" s="673"/>
      <c r="M46" s="773">
        <f t="shared" si="5"/>
        <v>0</v>
      </c>
      <c r="N46" s="688">
        <f t="shared" si="6"/>
        <v>0</v>
      </c>
      <c r="O46" s="689">
        <f t="shared" si="6"/>
        <v>0</v>
      </c>
      <c r="P46" s="690">
        <f t="shared" si="7"/>
        <v>0</v>
      </c>
      <c r="Q46" s="672">
        <f>'[2]Foam banpho'!M46</f>
        <v>0</v>
      </c>
      <c r="R46" s="673"/>
      <c r="S46" s="674">
        <f t="shared" si="8"/>
        <v>0</v>
      </c>
      <c r="T46" s="672">
        <f>'[2]Foam banpho'!P46</f>
        <v>0</v>
      </c>
      <c r="U46" s="673"/>
      <c r="V46" s="674">
        <f t="shared" si="9"/>
        <v>0</v>
      </c>
      <c r="W46" s="672">
        <f>'[2]Foam banpho'!S46</f>
        <v>0</v>
      </c>
      <c r="X46" s="673"/>
      <c r="Y46" s="773">
        <f t="shared" si="10"/>
        <v>0</v>
      </c>
      <c r="Z46" s="688">
        <f t="shared" si="11"/>
        <v>0</v>
      </c>
      <c r="AA46" s="701">
        <f t="shared" si="11"/>
        <v>0</v>
      </c>
      <c r="AB46" s="690">
        <f t="shared" si="12"/>
        <v>0</v>
      </c>
      <c r="AC46" s="775">
        <f t="shared" si="29"/>
        <v>0</v>
      </c>
      <c r="AD46" s="776">
        <f t="shared" si="29"/>
        <v>0</v>
      </c>
      <c r="AE46" s="777">
        <f t="shared" si="13"/>
        <v>0</v>
      </c>
      <c r="AF46" s="672">
        <f>'[2]Foam banpho'!Y46</f>
        <v>0</v>
      </c>
      <c r="AG46" s="673"/>
      <c r="AH46" s="674">
        <f t="shared" si="14"/>
        <v>0</v>
      </c>
      <c r="AI46" s="672">
        <f>'[2]Foam banpho'!AB46</f>
        <v>0</v>
      </c>
      <c r="AJ46" s="673"/>
      <c r="AK46" s="674">
        <f t="shared" si="15"/>
        <v>0</v>
      </c>
      <c r="AL46" s="672">
        <f>'[2]Foam banpho'!AE46</f>
        <v>0</v>
      </c>
      <c r="AM46" s="673"/>
      <c r="AN46" s="674">
        <f t="shared" si="16"/>
        <v>0</v>
      </c>
      <c r="AO46" s="688">
        <f t="shared" si="17"/>
        <v>0</v>
      </c>
      <c r="AP46" s="689">
        <f t="shared" si="17"/>
        <v>0</v>
      </c>
      <c r="AQ46" s="690">
        <f t="shared" si="18"/>
        <v>0</v>
      </c>
      <c r="AR46" s="672">
        <f>'[2]Foam banpho'!AH46</f>
        <v>0</v>
      </c>
      <c r="AS46" s="673"/>
      <c r="AT46" s="674">
        <f t="shared" si="19"/>
        <v>0</v>
      </c>
      <c r="AU46" s="672">
        <f>'[2]Foam banpho'!AK46</f>
        <v>0</v>
      </c>
      <c r="AV46" s="673"/>
      <c r="AW46" s="674">
        <f t="shared" si="20"/>
        <v>0</v>
      </c>
      <c r="AX46" s="672">
        <f>'[2]Foam banpho'!AN46</f>
        <v>0</v>
      </c>
      <c r="AY46" s="672"/>
      <c r="AZ46" s="773">
        <f t="shared" si="21"/>
        <v>0</v>
      </c>
      <c r="BA46" s="688">
        <f t="shared" si="22"/>
        <v>0</v>
      </c>
      <c r="BB46" s="701">
        <f t="shared" si="22"/>
        <v>0</v>
      </c>
      <c r="BC46" s="706">
        <f t="shared" si="23"/>
        <v>0</v>
      </c>
      <c r="BD46" s="711">
        <f t="shared" si="1"/>
        <v>0</v>
      </c>
      <c r="BE46" s="715">
        <f t="shared" si="2"/>
        <v>0</v>
      </c>
      <c r="BF46" s="716">
        <f t="shared" si="24"/>
        <v>0</v>
      </c>
      <c r="BG46" s="717">
        <f t="shared" si="25"/>
        <v>0</v>
      </c>
      <c r="BH46" s="672">
        <f t="shared" si="26"/>
        <v>0</v>
      </c>
      <c r="BI46" s="677">
        <f t="shared" si="27"/>
        <v>0</v>
      </c>
      <c r="BJ46" s="541"/>
      <c r="BK46" s="446"/>
      <c r="BL46" s="374">
        <f>ROUND(VLOOKUP($B46,Test!$A$140:$I$192,5),0)/1000</f>
        <v>0</v>
      </c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  <c r="CG46" s="380"/>
      <c r="CH46" s="380"/>
      <c r="CI46" s="380"/>
      <c r="CJ46" s="380"/>
      <c r="CK46" s="380"/>
      <c r="CL46" s="380"/>
      <c r="CM46" s="380"/>
      <c r="CN46" s="380"/>
      <c r="CO46" s="380"/>
      <c r="CP46" s="380"/>
      <c r="CQ46" s="380"/>
      <c r="CR46" s="380"/>
      <c r="CS46" s="380"/>
      <c r="CT46" s="380"/>
      <c r="CU46" s="380"/>
      <c r="CV46" s="380"/>
      <c r="CW46" s="380"/>
      <c r="CX46" s="380"/>
      <c r="CY46" s="380"/>
      <c r="CZ46" s="380"/>
      <c r="DA46" s="380"/>
      <c r="DB46" s="380"/>
      <c r="DC46" s="380"/>
      <c r="DD46" s="380"/>
      <c r="DE46" s="380"/>
      <c r="DF46" s="380"/>
      <c r="DG46" s="380"/>
      <c r="DH46" s="380"/>
      <c r="DI46" s="380"/>
      <c r="DJ46" s="380"/>
      <c r="DK46" s="380"/>
      <c r="DL46" s="380"/>
      <c r="DM46" s="380"/>
      <c r="DN46" s="380"/>
      <c r="DO46" s="391"/>
      <c r="DP46" s="391"/>
      <c r="DQ46" s="380"/>
      <c r="DR46" s="380"/>
      <c r="DS46" s="380"/>
      <c r="DT46" s="380"/>
    </row>
    <row r="47" spans="1:124" s="383" customFormat="1" ht="33" customHeight="1">
      <c r="A47" s="388">
        <f t="shared" si="28"/>
        <v>41</v>
      </c>
      <c r="B47" s="399">
        <v>51614</v>
      </c>
      <c r="C47" s="536" t="s">
        <v>42</v>
      </c>
      <c r="D47" s="698" t="s">
        <v>291</v>
      </c>
      <c r="E47" s="672">
        <f>'[2]Foam banpho'!D47</f>
        <v>0</v>
      </c>
      <c r="F47" s="673"/>
      <c r="G47" s="674">
        <f t="shared" si="3"/>
        <v>0</v>
      </c>
      <c r="H47" s="672">
        <f>'[2]Foam banpho'!G47</f>
        <v>0</v>
      </c>
      <c r="I47" s="673"/>
      <c r="J47" s="674">
        <f t="shared" si="4"/>
        <v>0</v>
      </c>
      <c r="K47" s="672">
        <f>'[2]Foam banpho'!J47</f>
        <v>0</v>
      </c>
      <c r="L47" s="673"/>
      <c r="M47" s="773">
        <f t="shared" si="5"/>
        <v>0</v>
      </c>
      <c r="N47" s="688">
        <f t="shared" si="6"/>
        <v>0</v>
      </c>
      <c r="O47" s="689">
        <f t="shared" si="6"/>
        <v>0</v>
      </c>
      <c r="P47" s="690">
        <f t="shared" si="7"/>
        <v>0</v>
      </c>
      <c r="Q47" s="672">
        <f>'[2]Foam banpho'!M47</f>
        <v>0</v>
      </c>
      <c r="R47" s="673"/>
      <c r="S47" s="674">
        <f t="shared" si="8"/>
        <v>0</v>
      </c>
      <c r="T47" s="672">
        <f>'[2]Foam banpho'!P47</f>
        <v>0</v>
      </c>
      <c r="U47" s="673"/>
      <c r="V47" s="674">
        <f t="shared" si="9"/>
        <v>0</v>
      </c>
      <c r="W47" s="672">
        <f>'[2]Foam banpho'!S47</f>
        <v>0</v>
      </c>
      <c r="X47" s="673"/>
      <c r="Y47" s="773">
        <f t="shared" si="10"/>
        <v>0</v>
      </c>
      <c r="Z47" s="688">
        <f t="shared" si="11"/>
        <v>0</v>
      </c>
      <c r="AA47" s="701">
        <f t="shared" si="11"/>
        <v>0</v>
      </c>
      <c r="AB47" s="690">
        <f t="shared" si="12"/>
        <v>0</v>
      </c>
      <c r="AC47" s="775">
        <f t="shared" si="29"/>
        <v>0</v>
      </c>
      <c r="AD47" s="776">
        <f t="shared" si="29"/>
        <v>0</v>
      </c>
      <c r="AE47" s="777">
        <f t="shared" si="13"/>
        <v>0</v>
      </c>
      <c r="AF47" s="672">
        <f>'[2]Foam banpho'!Y47</f>
        <v>0</v>
      </c>
      <c r="AG47" s="673"/>
      <c r="AH47" s="674">
        <f t="shared" si="14"/>
        <v>0</v>
      </c>
      <c r="AI47" s="672">
        <f>'[2]Foam banpho'!AB47</f>
        <v>0</v>
      </c>
      <c r="AJ47" s="673"/>
      <c r="AK47" s="674">
        <f t="shared" si="15"/>
        <v>0</v>
      </c>
      <c r="AL47" s="672">
        <f>'[2]Foam banpho'!AE47</f>
        <v>0</v>
      </c>
      <c r="AM47" s="673"/>
      <c r="AN47" s="674">
        <f t="shared" si="16"/>
        <v>0</v>
      </c>
      <c r="AO47" s="688">
        <f t="shared" si="17"/>
        <v>0</v>
      </c>
      <c r="AP47" s="689">
        <f t="shared" si="17"/>
        <v>0</v>
      </c>
      <c r="AQ47" s="690">
        <f t="shared" si="18"/>
        <v>0</v>
      </c>
      <c r="AR47" s="672">
        <f>'[2]Foam banpho'!AH47</f>
        <v>0</v>
      </c>
      <c r="AS47" s="673"/>
      <c r="AT47" s="674">
        <f t="shared" si="19"/>
        <v>0</v>
      </c>
      <c r="AU47" s="672">
        <f>'[2]Foam banpho'!AK47</f>
        <v>0</v>
      </c>
      <c r="AV47" s="673"/>
      <c r="AW47" s="674">
        <f t="shared" si="20"/>
        <v>0</v>
      </c>
      <c r="AX47" s="672">
        <f>'[2]Foam banpho'!AN47</f>
        <v>0</v>
      </c>
      <c r="AY47" s="672"/>
      <c r="AZ47" s="773">
        <f t="shared" si="21"/>
        <v>0</v>
      </c>
      <c r="BA47" s="688">
        <f t="shared" si="22"/>
        <v>0</v>
      </c>
      <c r="BB47" s="701">
        <f t="shared" si="22"/>
        <v>0</v>
      </c>
      <c r="BC47" s="706">
        <f t="shared" si="23"/>
        <v>0</v>
      </c>
      <c r="BD47" s="711">
        <f t="shared" si="1"/>
        <v>0</v>
      </c>
      <c r="BE47" s="715">
        <f t="shared" si="2"/>
        <v>0</v>
      </c>
      <c r="BF47" s="716">
        <f t="shared" si="24"/>
        <v>0</v>
      </c>
      <c r="BG47" s="717">
        <f t="shared" si="25"/>
        <v>0</v>
      </c>
      <c r="BH47" s="672">
        <f t="shared" si="26"/>
        <v>0</v>
      </c>
      <c r="BI47" s="677">
        <f t="shared" si="27"/>
        <v>0</v>
      </c>
      <c r="BJ47" s="541"/>
      <c r="BK47" s="446"/>
      <c r="BL47" s="374">
        <f>ROUND(VLOOKUP($B47,Test!$A$140:$I$192,5),0)/1000</f>
        <v>0</v>
      </c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  <c r="CG47" s="380"/>
      <c r="CH47" s="380"/>
      <c r="CI47" s="380"/>
      <c r="CJ47" s="380"/>
      <c r="CK47" s="380"/>
      <c r="CL47" s="380"/>
      <c r="CM47" s="380"/>
      <c r="CN47" s="380"/>
      <c r="CO47" s="380"/>
      <c r="CP47" s="380"/>
      <c r="CQ47" s="380"/>
      <c r="CR47" s="380"/>
      <c r="CS47" s="380"/>
      <c r="CT47" s="380"/>
      <c r="CU47" s="380"/>
      <c r="CV47" s="380"/>
      <c r="CW47" s="380"/>
      <c r="CX47" s="380"/>
      <c r="CY47" s="380"/>
      <c r="CZ47" s="380"/>
      <c r="DA47" s="380"/>
      <c r="DB47" s="380"/>
      <c r="DC47" s="380"/>
      <c r="DD47" s="380"/>
      <c r="DE47" s="380"/>
      <c r="DF47" s="380"/>
      <c r="DG47" s="380"/>
      <c r="DH47" s="380"/>
      <c r="DI47" s="380"/>
      <c r="DJ47" s="380"/>
      <c r="DK47" s="380"/>
      <c r="DL47" s="380"/>
      <c r="DM47" s="380"/>
      <c r="DN47" s="380"/>
      <c r="DO47" s="391"/>
      <c r="DP47" s="391"/>
      <c r="DQ47" s="380"/>
      <c r="DR47" s="380"/>
      <c r="DS47" s="380"/>
      <c r="DT47" s="380"/>
    </row>
    <row r="48" spans="1:124" s="383" customFormat="1" ht="33" customHeight="1">
      <c r="A48" s="388">
        <f t="shared" si="28"/>
        <v>42</v>
      </c>
      <c r="B48" s="399">
        <v>51615</v>
      </c>
      <c r="C48" s="536" t="s">
        <v>83</v>
      </c>
      <c r="D48" s="698" t="s">
        <v>292</v>
      </c>
      <c r="E48" s="672">
        <f>'[2]Foam banpho'!D48</f>
        <v>364</v>
      </c>
      <c r="F48" s="673"/>
      <c r="G48" s="674">
        <f t="shared" si="3"/>
        <v>364</v>
      </c>
      <c r="H48" s="672">
        <f>'[2]Foam banpho'!G48</f>
        <v>6226</v>
      </c>
      <c r="I48" s="673">
        <v>12580</v>
      </c>
      <c r="J48" s="674">
        <f t="shared" si="4"/>
        <v>-6354</v>
      </c>
      <c r="K48" s="672">
        <f>'[2]Foam banpho'!J48</f>
        <v>4780</v>
      </c>
      <c r="L48" s="673">
        <v>2450</v>
      </c>
      <c r="M48" s="773">
        <f t="shared" si="5"/>
        <v>2330</v>
      </c>
      <c r="N48" s="688">
        <f t="shared" si="6"/>
        <v>11370</v>
      </c>
      <c r="O48" s="689">
        <f t="shared" si="6"/>
        <v>15030</v>
      </c>
      <c r="P48" s="690">
        <f t="shared" si="7"/>
        <v>-3660</v>
      </c>
      <c r="Q48" s="672">
        <f>'[2]Foam banpho'!M48</f>
        <v>0</v>
      </c>
      <c r="R48" s="673">
        <v>4150</v>
      </c>
      <c r="S48" s="674">
        <f t="shared" si="8"/>
        <v>-4150</v>
      </c>
      <c r="T48" s="672">
        <f>'[2]Foam banpho'!P48</f>
        <v>0</v>
      </c>
      <c r="U48" s="673"/>
      <c r="V48" s="674">
        <f t="shared" si="9"/>
        <v>0</v>
      </c>
      <c r="W48" s="672">
        <f>'[2]Foam banpho'!S48</f>
        <v>1846</v>
      </c>
      <c r="X48" s="673"/>
      <c r="Y48" s="773">
        <f t="shared" si="10"/>
        <v>1846</v>
      </c>
      <c r="Z48" s="688">
        <f t="shared" si="11"/>
        <v>1846</v>
      </c>
      <c r="AA48" s="701">
        <f t="shared" si="11"/>
        <v>4150</v>
      </c>
      <c r="AB48" s="690">
        <f t="shared" si="12"/>
        <v>-2304</v>
      </c>
      <c r="AC48" s="775">
        <f>E48+H48+K48+Q48+T48+W48</f>
        <v>13216</v>
      </c>
      <c r="AD48" s="776">
        <f t="shared" si="29"/>
        <v>19180</v>
      </c>
      <c r="AE48" s="777">
        <f t="shared" si="13"/>
        <v>-5964</v>
      </c>
      <c r="AF48" s="672">
        <f>'[2]Foam banpho'!Y48</f>
        <v>350</v>
      </c>
      <c r="AG48" s="673"/>
      <c r="AH48" s="674">
        <f t="shared" si="14"/>
        <v>350</v>
      </c>
      <c r="AI48" s="672">
        <f>'[2]Foam banpho'!AB48</f>
        <v>1160</v>
      </c>
      <c r="AJ48" s="673"/>
      <c r="AK48" s="674">
        <f t="shared" si="15"/>
        <v>1160</v>
      </c>
      <c r="AL48" s="672">
        <f>'[2]Foam banpho'!AE48</f>
        <v>1492</v>
      </c>
      <c r="AM48" s="673"/>
      <c r="AN48" s="674">
        <f t="shared" si="16"/>
        <v>1492</v>
      </c>
      <c r="AO48" s="688">
        <f t="shared" si="17"/>
        <v>3002</v>
      </c>
      <c r="AP48" s="689">
        <f t="shared" si="17"/>
        <v>0</v>
      </c>
      <c r="AQ48" s="690">
        <f t="shared" si="18"/>
        <v>3002</v>
      </c>
      <c r="AR48" s="672">
        <f>'[2]Foam banpho'!AH48</f>
        <v>3928</v>
      </c>
      <c r="AS48" s="673"/>
      <c r="AT48" s="674">
        <f t="shared" si="19"/>
        <v>3928</v>
      </c>
      <c r="AU48" s="672">
        <f>'[2]Foam banpho'!AK48</f>
        <v>730</v>
      </c>
      <c r="AV48" s="673"/>
      <c r="AW48" s="674">
        <f t="shared" si="20"/>
        <v>730</v>
      </c>
      <c r="AX48" s="672">
        <f>'[2]Foam banpho'!AN48</f>
        <v>20700</v>
      </c>
      <c r="AY48" s="672"/>
      <c r="AZ48" s="773">
        <f t="shared" si="21"/>
        <v>20700</v>
      </c>
      <c r="BA48" s="688">
        <f t="shared" si="22"/>
        <v>25358</v>
      </c>
      <c r="BB48" s="701">
        <f t="shared" si="22"/>
        <v>0</v>
      </c>
      <c r="BC48" s="706">
        <f t="shared" si="23"/>
        <v>25358</v>
      </c>
      <c r="BD48" s="711">
        <f t="shared" si="1"/>
        <v>28360</v>
      </c>
      <c r="BE48" s="715">
        <f t="shared" si="2"/>
        <v>0</v>
      </c>
      <c r="BF48" s="716">
        <f t="shared" si="24"/>
        <v>28360</v>
      </c>
      <c r="BG48" s="717">
        <f t="shared" si="25"/>
        <v>41576</v>
      </c>
      <c r="BH48" s="672">
        <f t="shared" si="26"/>
        <v>19180</v>
      </c>
      <c r="BI48" s="677">
        <f t="shared" si="27"/>
        <v>22396</v>
      </c>
      <c r="BJ48" s="541"/>
      <c r="BK48" s="446"/>
      <c r="BL48" s="374">
        <f>ROUND(VLOOKUP($B48,Test!$A$140:$I$192,5),0)/1000</f>
        <v>1.1919999999999999</v>
      </c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  <c r="CG48" s="380"/>
      <c r="CH48" s="380"/>
      <c r="CI48" s="380"/>
      <c r="CJ48" s="380"/>
      <c r="CK48" s="380"/>
      <c r="CL48" s="380"/>
      <c r="CM48" s="380"/>
      <c r="CN48" s="380"/>
      <c r="CO48" s="380"/>
      <c r="CP48" s="380"/>
      <c r="CQ48" s="380"/>
      <c r="CR48" s="380"/>
      <c r="CS48" s="380"/>
      <c r="CT48" s="380"/>
      <c r="CU48" s="380"/>
      <c r="CV48" s="380"/>
      <c r="CW48" s="380"/>
      <c r="CX48" s="380"/>
      <c r="CY48" s="380"/>
      <c r="CZ48" s="380"/>
      <c r="DA48" s="380"/>
      <c r="DB48" s="380"/>
      <c r="DC48" s="380"/>
      <c r="DD48" s="380"/>
      <c r="DE48" s="380"/>
      <c r="DF48" s="380"/>
      <c r="DG48" s="380"/>
      <c r="DH48" s="380"/>
      <c r="DI48" s="380"/>
      <c r="DJ48" s="380"/>
      <c r="DK48" s="380"/>
      <c r="DL48" s="380"/>
      <c r="DM48" s="380"/>
      <c r="DN48" s="380"/>
      <c r="DO48" s="391"/>
      <c r="DP48" s="391"/>
      <c r="DQ48" s="380"/>
      <c r="DR48" s="380"/>
      <c r="DS48" s="380"/>
      <c r="DT48" s="380"/>
    </row>
    <row r="49" spans="1:124" s="383" customFormat="1" ht="33" customHeight="1">
      <c r="A49" s="388">
        <f t="shared" si="28"/>
        <v>43</v>
      </c>
      <c r="B49" s="399">
        <v>51616</v>
      </c>
      <c r="C49" s="536" t="s">
        <v>35</v>
      </c>
      <c r="D49" s="698" t="s">
        <v>293</v>
      </c>
      <c r="E49" s="672">
        <f>'[2]Foam banpho'!D49</f>
        <v>0</v>
      </c>
      <c r="F49" s="673"/>
      <c r="G49" s="674">
        <f t="shared" si="3"/>
        <v>0</v>
      </c>
      <c r="H49" s="672">
        <f>'[2]Foam banpho'!G49</f>
        <v>0</v>
      </c>
      <c r="I49" s="673"/>
      <c r="J49" s="674">
        <f t="shared" si="4"/>
        <v>0</v>
      </c>
      <c r="K49" s="672">
        <f>'[2]Foam banpho'!J49</f>
        <v>0</v>
      </c>
      <c r="L49" s="673"/>
      <c r="M49" s="773">
        <f t="shared" si="5"/>
        <v>0</v>
      </c>
      <c r="N49" s="688">
        <f t="shared" si="6"/>
        <v>0</v>
      </c>
      <c r="O49" s="689">
        <f t="shared" si="6"/>
        <v>0</v>
      </c>
      <c r="P49" s="690">
        <f t="shared" si="7"/>
        <v>0</v>
      </c>
      <c r="Q49" s="672">
        <f>'[2]Foam banpho'!M49</f>
        <v>0</v>
      </c>
      <c r="R49" s="673"/>
      <c r="S49" s="674">
        <f t="shared" si="8"/>
        <v>0</v>
      </c>
      <c r="T49" s="672">
        <f>'[2]Foam banpho'!P49</f>
        <v>0</v>
      </c>
      <c r="U49" s="673"/>
      <c r="V49" s="674">
        <f t="shared" si="9"/>
        <v>0</v>
      </c>
      <c r="W49" s="672">
        <f>'[2]Foam banpho'!S49</f>
        <v>0</v>
      </c>
      <c r="X49" s="673"/>
      <c r="Y49" s="773">
        <f t="shared" si="10"/>
        <v>0</v>
      </c>
      <c r="Z49" s="688">
        <f t="shared" si="11"/>
        <v>0</v>
      </c>
      <c r="AA49" s="701">
        <f t="shared" si="11"/>
        <v>0</v>
      </c>
      <c r="AB49" s="690">
        <f t="shared" si="12"/>
        <v>0</v>
      </c>
      <c r="AC49" s="775">
        <f t="shared" si="29"/>
        <v>0</v>
      </c>
      <c r="AD49" s="776">
        <f t="shared" si="29"/>
        <v>0</v>
      </c>
      <c r="AE49" s="777">
        <f t="shared" si="13"/>
        <v>0</v>
      </c>
      <c r="AF49" s="672">
        <f>'[2]Foam banpho'!Y49</f>
        <v>0</v>
      </c>
      <c r="AG49" s="673"/>
      <c r="AH49" s="674">
        <f t="shared" si="14"/>
        <v>0</v>
      </c>
      <c r="AI49" s="672">
        <f>'[2]Foam banpho'!AB49</f>
        <v>0</v>
      </c>
      <c r="AJ49" s="673"/>
      <c r="AK49" s="674">
        <f t="shared" si="15"/>
        <v>0</v>
      </c>
      <c r="AL49" s="672">
        <f>'[2]Foam banpho'!AE49</f>
        <v>0</v>
      </c>
      <c r="AM49" s="673"/>
      <c r="AN49" s="674">
        <f t="shared" si="16"/>
        <v>0</v>
      </c>
      <c r="AO49" s="688">
        <f t="shared" si="17"/>
        <v>0</v>
      </c>
      <c r="AP49" s="689">
        <f t="shared" si="17"/>
        <v>0</v>
      </c>
      <c r="AQ49" s="690">
        <f t="shared" si="18"/>
        <v>0</v>
      </c>
      <c r="AR49" s="672">
        <f>'[2]Foam banpho'!AH49</f>
        <v>0</v>
      </c>
      <c r="AS49" s="673"/>
      <c r="AT49" s="674">
        <f t="shared" si="19"/>
        <v>0</v>
      </c>
      <c r="AU49" s="672">
        <f>'[2]Foam banpho'!AK49</f>
        <v>0</v>
      </c>
      <c r="AV49" s="673"/>
      <c r="AW49" s="674">
        <f t="shared" si="20"/>
        <v>0</v>
      </c>
      <c r="AX49" s="672">
        <f>'[2]Foam banpho'!AN49</f>
        <v>0</v>
      </c>
      <c r="AY49" s="672"/>
      <c r="AZ49" s="773">
        <f t="shared" si="21"/>
        <v>0</v>
      </c>
      <c r="BA49" s="688">
        <f t="shared" si="22"/>
        <v>0</v>
      </c>
      <c r="BB49" s="701">
        <f t="shared" si="22"/>
        <v>0</v>
      </c>
      <c r="BC49" s="706">
        <f t="shared" si="23"/>
        <v>0</v>
      </c>
      <c r="BD49" s="711">
        <f t="shared" si="1"/>
        <v>0</v>
      </c>
      <c r="BE49" s="715">
        <f t="shared" si="2"/>
        <v>0</v>
      </c>
      <c r="BF49" s="716">
        <f t="shared" si="24"/>
        <v>0</v>
      </c>
      <c r="BG49" s="717">
        <f t="shared" si="25"/>
        <v>0</v>
      </c>
      <c r="BH49" s="672">
        <f t="shared" si="26"/>
        <v>0</v>
      </c>
      <c r="BI49" s="677">
        <f t="shared" si="27"/>
        <v>0</v>
      </c>
      <c r="BJ49" s="541"/>
      <c r="BK49" s="446"/>
      <c r="BL49" s="374">
        <f>ROUND(VLOOKUP($B49,Test!$A$140:$I$192,5),0)/1000</f>
        <v>0</v>
      </c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  <c r="CG49" s="380"/>
      <c r="CH49" s="380"/>
      <c r="CI49" s="380"/>
      <c r="CJ49" s="380"/>
      <c r="CK49" s="380"/>
      <c r="CL49" s="380"/>
      <c r="CM49" s="380"/>
      <c r="CN49" s="380"/>
      <c r="CO49" s="380"/>
      <c r="CP49" s="380"/>
      <c r="CQ49" s="380"/>
      <c r="CR49" s="380"/>
      <c r="CS49" s="380"/>
      <c r="CT49" s="380"/>
      <c r="CU49" s="380"/>
      <c r="CV49" s="380"/>
      <c r="CW49" s="380"/>
      <c r="CX49" s="380"/>
      <c r="CY49" s="380"/>
      <c r="CZ49" s="380"/>
      <c r="DA49" s="380"/>
      <c r="DB49" s="380"/>
      <c r="DC49" s="380"/>
      <c r="DD49" s="380"/>
      <c r="DE49" s="380"/>
      <c r="DF49" s="380"/>
      <c r="DG49" s="380"/>
      <c r="DH49" s="380"/>
      <c r="DI49" s="380"/>
      <c r="DJ49" s="380"/>
      <c r="DK49" s="380"/>
      <c r="DL49" s="380"/>
      <c r="DM49" s="380"/>
      <c r="DN49" s="380"/>
      <c r="DO49" s="391"/>
      <c r="DP49" s="391"/>
      <c r="DQ49" s="380"/>
      <c r="DR49" s="380"/>
      <c r="DS49" s="380"/>
      <c r="DT49" s="380"/>
    </row>
    <row r="50" spans="1:124" s="383" customFormat="1" ht="33" customHeight="1" thickBot="1">
      <c r="A50" s="388">
        <f t="shared" si="28"/>
        <v>44</v>
      </c>
      <c r="B50" s="384">
        <v>51617</v>
      </c>
      <c r="C50" s="536" t="s">
        <v>36</v>
      </c>
      <c r="D50" s="698" t="s">
        <v>294</v>
      </c>
      <c r="E50" s="672">
        <f>'[2]Foam banpho'!D50</f>
        <v>0</v>
      </c>
      <c r="F50" s="673"/>
      <c r="G50" s="674">
        <f t="shared" si="3"/>
        <v>0</v>
      </c>
      <c r="H50" s="672">
        <f>'[2]Foam banpho'!G50</f>
        <v>0</v>
      </c>
      <c r="I50" s="673"/>
      <c r="J50" s="674">
        <f t="shared" si="4"/>
        <v>0</v>
      </c>
      <c r="K50" s="672">
        <f>'[2]Foam banpho'!J50</f>
        <v>0</v>
      </c>
      <c r="L50" s="673"/>
      <c r="M50" s="773">
        <f t="shared" si="5"/>
        <v>0</v>
      </c>
      <c r="N50" s="688">
        <f t="shared" si="6"/>
        <v>0</v>
      </c>
      <c r="O50" s="689">
        <f t="shared" si="6"/>
        <v>0</v>
      </c>
      <c r="P50" s="690">
        <f t="shared" si="7"/>
        <v>0</v>
      </c>
      <c r="Q50" s="672">
        <f>'[2]Foam banpho'!M50</f>
        <v>0</v>
      </c>
      <c r="R50" s="673"/>
      <c r="S50" s="674">
        <f t="shared" si="8"/>
        <v>0</v>
      </c>
      <c r="T50" s="672">
        <f>'[2]Foam banpho'!P50</f>
        <v>0</v>
      </c>
      <c r="U50" s="673"/>
      <c r="V50" s="674">
        <f t="shared" si="9"/>
        <v>0</v>
      </c>
      <c r="W50" s="672">
        <f>'[2]Foam banpho'!S50</f>
        <v>0</v>
      </c>
      <c r="X50" s="673"/>
      <c r="Y50" s="773">
        <f t="shared" si="10"/>
        <v>0</v>
      </c>
      <c r="Z50" s="688">
        <f t="shared" si="11"/>
        <v>0</v>
      </c>
      <c r="AA50" s="701">
        <f t="shared" si="11"/>
        <v>0</v>
      </c>
      <c r="AB50" s="690">
        <f t="shared" si="12"/>
        <v>0</v>
      </c>
      <c r="AC50" s="775">
        <f t="shared" si="29"/>
        <v>0</v>
      </c>
      <c r="AD50" s="776">
        <f t="shared" si="29"/>
        <v>0</v>
      </c>
      <c r="AE50" s="777">
        <f t="shared" si="13"/>
        <v>0</v>
      </c>
      <c r="AF50" s="672">
        <f>'[2]Foam banpho'!Y50</f>
        <v>0</v>
      </c>
      <c r="AG50" s="673"/>
      <c r="AH50" s="674">
        <f t="shared" si="14"/>
        <v>0</v>
      </c>
      <c r="AI50" s="672">
        <f>'[2]Foam banpho'!AB50</f>
        <v>0</v>
      </c>
      <c r="AJ50" s="673"/>
      <c r="AK50" s="674">
        <f t="shared" si="15"/>
        <v>0</v>
      </c>
      <c r="AL50" s="672">
        <f>'[2]Foam banpho'!AE50</f>
        <v>0</v>
      </c>
      <c r="AM50" s="673"/>
      <c r="AN50" s="674">
        <f t="shared" si="16"/>
        <v>0</v>
      </c>
      <c r="AO50" s="688">
        <f t="shared" si="17"/>
        <v>0</v>
      </c>
      <c r="AP50" s="689">
        <f t="shared" si="17"/>
        <v>0</v>
      </c>
      <c r="AQ50" s="690">
        <f t="shared" si="18"/>
        <v>0</v>
      </c>
      <c r="AR50" s="672">
        <f>'[2]Foam banpho'!AH50</f>
        <v>0</v>
      </c>
      <c r="AS50" s="673"/>
      <c r="AT50" s="674">
        <f t="shared" si="19"/>
        <v>0</v>
      </c>
      <c r="AU50" s="672">
        <f>'[2]Foam banpho'!AK50</f>
        <v>0</v>
      </c>
      <c r="AV50" s="673"/>
      <c r="AW50" s="674">
        <f t="shared" si="20"/>
        <v>0</v>
      </c>
      <c r="AX50" s="672">
        <f>'[2]Foam banpho'!AN50</f>
        <v>0</v>
      </c>
      <c r="AY50" s="672"/>
      <c r="AZ50" s="773">
        <f t="shared" si="21"/>
        <v>0</v>
      </c>
      <c r="BA50" s="688">
        <f t="shared" si="22"/>
        <v>0</v>
      </c>
      <c r="BB50" s="701">
        <f t="shared" si="22"/>
        <v>0</v>
      </c>
      <c r="BC50" s="706">
        <f t="shared" si="23"/>
        <v>0</v>
      </c>
      <c r="BD50" s="711">
        <f t="shared" ref="BD50" si="30">AF50+AI50+AL50+AR50+AU50+AX50</f>
        <v>0</v>
      </c>
      <c r="BE50" s="715">
        <f t="shared" ref="BE50" si="31">AG50+AJ50+AM50+AS50+AV50+AY50</f>
        <v>0</v>
      </c>
      <c r="BF50" s="716">
        <f t="shared" si="24"/>
        <v>0</v>
      </c>
      <c r="BG50" s="717">
        <f t="shared" si="25"/>
        <v>0</v>
      </c>
      <c r="BH50" s="672">
        <f t="shared" si="26"/>
        <v>0</v>
      </c>
      <c r="BI50" s="678">
        <f t="shared" si="27"/>
        <v>0</v>
      </c>
      <c r="BJ50" s="541"/>
      <c r="BK50" s="446"/>
      <c r="BL50" s="611">
        <f>ROUND(VLOOKUP($B50,Test!$A$140:$I$192,5),0)/1000</f>
        <v>0</v>
      </c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  <c r="CG50" s="380"/>
      <c r="CH50" s="380"/>
      <c r="CI50" s="380"/>
      <c r="CJ50" s="380"/>
      <c r="CK50" s="380"/>
      <c r="CL50" s="380"/>
      <c r="CM50" s="380"/>
      <c r="CN50" s="380"/>
      <c r="CO50" s="380"/>
      <c r="CP50" s="380"/>
      <c r="CQ50" s="380"/>
      <c r="CR50" s="380"/>
      <c r="CS50" s="380"/>
      <c r="CT50" s="380"/>
      <c r="CU50" s="380"/>
      <c r="CV50" s="380"/>
      <c r="CW50" s="380"/>
      <c r="CX50" s="380"/>
      <c r="CY50" s="380"/>
      <c r="CZ50" s="380"/>
      <c r="DA50" s="380"/>
      <c r="DB50" s="380"/>
      <c r="DC50" s="380"/>
      <c r="DD50" s="380"/>
      <c r="DE50" s="380"/>
      <c r="DF50" s="380"/>
      <c r="DG50" s="380"/>
      <c r="DH50" s="380"/>
      <c r="DI50" s="380"/>
      <c r="DJ50" s="380"/>
      <c r="DK50" s="380"/>
      <c r="DL50" s="380"/>
      <c r="DM50" s="380"/>
      <c r="DN50" s="380"/>
      <c r="DO50" s="391"/>
      <c r="DP50" s="391"/>
      <c r="DQ50" s="380"/>
      <c r="DR50" s="380"/>
      <c r="DS50" s="380"/>
      <c r="DT50" s="380"/>
    </row>
    <row r="51" spans="1:124" s="365" customFormat="1" ht="45" customHeight="1" thickBot="1">
      <c r="A51" s="836" t="s">
        <v>51</v>
      </c>
      <c r="B51" s="837"/>
      <c r="C51" s="838"/>
      <c r="D51" s="699"/>
      <c r="E51" s="719">
        <f t="shared" ref="E51:AJ51" si="32">SUM(E7:E50)</f>
        <v>1095735.4216333334</v>
      </c>
      <c r="F51" s="718">
        <f t="shared" si="32"/>
        <v>919778.93</v>
      </c>
      <c r="G51" s="708">
        <f t="shared" si="32"/>
        <v>175956.49163333338</v>
      </c>
      <c r="H51" s="719">
        <f t="shared" si="32"/>
        <v>1141427.1471999998</v>
      </c>
      <c r="I51" s="718">
        <f t="shared" si="32"/>
        <v>1222977</v>
      </c>
      <c r="J51" s="708">
        <f t="shared" si="32"/>
        <v>-81549.852799999964</v>
      </c>
      <c r="K51" s="719">
        <f t="shared" si="32"/>
        <v>1234158.0233000002</v>
      </c>
      <c r="L51" s="718">
        <f t="shared" si="32"/>
        <v>1210612.8299999998</v>
      </c>
      <c r="M51" s="721">
        <f t="shared" si="32"/>
        <v>23545.193300000101</v>
      </c>
      <c r="N51" s="691">
        <f t="shared" si="32"/>
        <v>3467120.5921333334</v>
      </c>
      <c r="O51" s="692">
        <f t="shared" si="32"/>
        <v>3349168.7600000002</v>
      </c>
      <c r="P51" s="693">
        <f t="shared" si="32"/>
        <v>117951.83213333353</v>
      </c>
      <c r="Q51" s="719">
        <f t="shared" si="32"/>
        <v>1052020.2180333333</v>
      </c>
      <c r="R51" s="718">
        <f t="shared" si="32"/>
        <v>992923.64</v>
      </c>
      <c r="S51" s="708">
        <f t="shared" si="32"/>
        <v>59096.578033333295</v>
      </c>
      <c r="T51" s="719">
        <f t="shared" si="32"/>
        <v>1227861.9458000001</v>
      </c>
      <c r="U51" s="718">
        <f t="shared" si="32"/>
        <v>0</v>
      </c>
      <c r="V51" s="708">
        <f t="shared" si="32"/>
        <v>1227861.9458000001</v>
      </c>
      <c r="W51" s="719">
        <f t="shared" si="32"/>
        <v>1234043.6342333334</v>
      </c>
      <c r="X51" s="718">
        <f t="shared" si="32"/>
        <v>0</v>
      </c>
      <c r="Y51" s="721">
        <f t="shared" si="32"/>
        <v>1234043.6342333334</v>
      </c>
      <c r="Z51" s="691">
        <f t="shared" si="32"/>
        <v>3509725.7980666668</v>
      </c>
      <c r="AA51" s="702">
        <f t="shared" si="32"/>
        <v>991523.64</v>
      </c>
      <c r="AB51" s="693">
        <f t="shared" si="32"/>
        <v>2518202.1580666667</v>
      </c>
      <c r="AC51" s="724">
        <f t="shared" si="32"/>
        <v>6985246.3902000003</v>
      </c>
      <c r="AD51" s="718">
        <f t="shared" si="32"/>
        <v>4346292.3999999994</v>
      </c>
      <c r="AE51" s="708">
        <f t="shared" si="32"/>
        <v>2638953.9902000008</v>
      </c>
      <c r="AF51" s="719">
        <f t="shared" si="32"/>
        <v>1107795.4524666665</v>
      </c>
      <c r="AG51" s="718">
        <f t="shared" si="32"/>
        <v>0</v>
      </c>
      <c r="AH51" s="708">
        <f t="shared" si="32"/>
        <v>1107795.4524666665</v>
      </c>
      <c r="AI51" s="718">
        <f t="shared" si="32"/>
        <v>1217556.4713666665</v>
      </c>
      <c r="AJ51" s="718">
        <f t="shared" si="32"/>
        <v>0</v>
      </c>
      <c r="AK51" s="708">
        <f t="shared" ref="AK51:BI51" si="33">SUM(AK7:AK50)</f>
        <v>1217556.4713666665</v>
      </c>
      <c r="AL51" s="719">
        <f t="shared" si="33"/>
        <v>1145071.1366333335</v>
      </c>
      <c r="AM51" s="718">
        <f t="shared" si="33"/>
        <v>0</v>
      </c>
      <c r="AN51" s="708">
        <f t="shared" si="33"/>
        <v>1145071.1366333335</v>
      </c>
      <c r="AO51" s="691">
        <f t="shared" si="33"/>
        <v>3466223.0604666672</v>
      </c>
      <c r="AP51" s="692">
        <f t="shared" si="33"/>
        <v>0</v>
      </c>
      <c r="AQ51" s="705">
        <f t="shared" si="33"/>
        <v>3466223.0604666672</v>
      </c>
      <c r="AR51" s="719">
        <f t="shared" si="33"/>
        <v>1204850.3496999999</v>
      </c>
      <c r="AS51" s="718">
        <f t="shared" si="33"/>
        <v>0</v>
      </c>
      <c r="AT51" s="708">
        <f t="shared" si="33"/>
        <v>1204850.3496999999</v>
      </c>
      <c r="AU51" s="718">
        <f t="shared" si="33"/>
        <v>1213466.5458</v>
      </c>
      <c r="AV51" s="718">
        <f t="shared" si="33"/>
        <v>0</v>
      </c>
      <c r="AW51" s="708">
        <f t="shared" si="33"/>
        <v>1213466.5458</v>
      </c>
      <c r="AX51" s="719">
        <f t="shared" si="33"/>
        <v>1068497.8022</v>
      </c>
      <c r="AY51" s="718">
        <f t="shared" si="33"/>
        <v>0</v>
      </c>
      <c r="AZ51" s="721">
        <f t="shared" si="33"/>
        <v>1068497.8022</v>
      </c>
      <c r="BA51" s="691">
        <f t="shared" si="33"/>
        <v>3482614.6977000004</v>
      </c>
      <c r="BB51" s="702">
        <f t="shared" si="33"/>
        <v>0</v>
      </c>
      <c r="BC51" s="707">
        <f t="shared" si="33"/>
        <v>3482614.6977000004</v>
      </c>
      <c r="BD51" s="722">
        <f t="shared" si="33"/>
        <v>6957237.7581666661</v>
      </c>
      <c r="BE51" s="718">
        <f t="shared" si="33"/>
        <v>0</v>
      </c>
      <c r="BF51" s="723">
        <f t="shared" si="33"/>
        <v>6957237.7581666661</v>
      </c>
      <c r="BG51" s="724">
        <f t="shared" si="33"/>
        <v>13942484.148366665</v>
      </c>
      <c r="BH51" s="683">
        <f t="shared" si="33"/>
        <v>4346292.3999999994</v>
      </c>
      <c r="BI51" s="684">
        <f t="shared" si="33"/>
        <v>9596191.748366667</v>
      </c>
      <c r="BJ51" s="542"/>
      <c r="BK51" s="362"/>
      <c r="BL51" s="517">
        <f>SUM(BL7:BL50)</f>
        <v>1114.3580000000002</v>
      </c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  <c r="CB51" s="366"/>
      <c r="CC51" s="366"/>
      <c r="CD51" s="366"/>
      <c r="CE51" s="366"/>
      <c r="CF51" s="366"/>
      <c r="CG51" s="366"/>
      <c r="CH51" s="366"/>
      <c r="CI51" s="366"/>
      <c r="CJ51" s="366"/>
      <c r="CK51" s="366"/>
      <c r="CL51" s="366"/>
      <c r="CM51" s="366"/>
      <c r="CN51" s="366"/>
      <c r="CO51" s="366"/>
      <c r="CP51" s="366"/>
      <c r="CQ51" s="366"/>
      <c r="CR51" s="366"/>
      <c r="CS51" s="366"/>
      <c r="CT51" s="366"/>
      <c r="CU51" s="366"/>
      <c r="CV51" s="366"/>
      <c r="CW51" s="366"/>
      <c r="CX51" s="366"/>
      <c r="CY51" s="366"/>
      <c r="CZ51" s="366"/>
      <c r="DA51" s="366"/>
      <c r="DB51" s="366"/>
      <c r="DC51" s="366"/>
      <c r="DD51" s="366"/>
      <c r="DE51" s="366"/>
      <c r="DF51" s="366"/>
      <c r="DG51" s="366"/>
      <c r="DH51" s="366"/>
      <c r="DI51" s="366"/>
      <c r="DJ51" s="366"/>
      <c r="DK51" s="366"/>
      <c r="DL51" s="366"/>
      <c r="DM51" s="366"/>
      <c r="DN51" s="366"/>
      <c r="DO51" s="366"/>
      <c r="DP51" s="366"/>
      <c r="DQ51" s="366"/>
      <c r="DR51" s="366"/>
      <c r="DS51" s="366"/>
      <c r="DT51" s="366"/>
    </row>
    <row r="52" spans="1:124" s="349" customFormat="1" ht="18">
      <c r="B52" s="350"/>
      <c r="C52" s="351"/>
      <c r="D52" s="473"/>
    </row>
    <row r="53" spans="1:124" s="349" customFormat="1" ht="18">
      <c r="B53" s="350"/>
      <c r="C53" s="351"/>
      <c r="D53" s="473"/>
      <c r="F53" s="759">
        <f>ROUND(F51-Test!$E$198,2)</f>
        <v>918664.57</v>
      </c>
      <c r="I53" s="759">
        <f>ROUND(I51-Test!$E$198,2)</f>
        <v>1221862.6399999999</v>
      </c>
    </row>
    <row r="54" spans="1:124" s="349" customFormat="1" ht="18">
      <c r="B54" s="350"/>
      <c r="C54" s="351"/>
      <c r="D54" s="473"/>
    </row>
    <row r="55" spans="1:124" s="349" customFormat="1" ht="18">
      <c r="B55" s="350"/>
      <c r="C55" s="351"/>
      <c r="D55" s="473"/>
    </row>
    <row r="56" spans="1:124" s="349" customFormat="1" ht="18">
      <c r="B56" s="350"/>
      <c r="C56" s="351"/>
      <c r="D56" s="473"/>
    </row>
    <row r="57" spans="1:124" s="349" customFormat="1" ht="18">
      <c r="B57" s="350"/>
      <c r="C57" s="351"/>
      <c r="D57" s="473"/>
    </row>
    <row r="58" spans="1:124" s="349" customFormat="1" ht="18">
      <c r="B58" s="350"/>
      <c r="C58" s="351"/>
      <c r="D58" s="473"/>
    </row>
    <row r="59" spans="1:124" s="349" customFormat="1" ht="18">
      <c r="B59" s="350"/>
      <c r="C59" s="351"/>
      <c r="D59" s="473"/>
    </row>
    <row r="60" spans="1:124" s="349" customFormat="1" ht="18">
      <c r="B60" s="350"/>
      <c r="C60" s="351"/>
      <c r="D60" s="473"/>
    </row>
    <row r="61" spans="1:124" s="349" customFormat="1" ht="18">
      <c r="B61" s="350"/>
      <c r="C61" s="351"/>
      <c r="D61" s="473"/>
    </row>
    <row r="62" spans="1:124" s="349" customFormat="1" ht="18">
      <c r="B62" s="350"/>
      <c r="C62" s="351"/>
      <c r="D62" s="473"/>
    </row>
    <row r="63" spans="1:124" s="349" customFormat="1" ht="18">
      <c r="B63" s="350"/>
      <c r="C63" s="351"/>
      <c r="D63" s="351"/>
    </row>
    <row r="64" spans="1:124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X5:AZ5"/>
    <mergeCell ref="AF4:AN4"/>
    <mergeCell ref="AO4:AQ4"/>
    <mergeCell ref="AR4:AZ4"/>
    <mergeCell ref="AO5:AQ5"/>
    <mergeCell ref="AF5:AH5"/>
    <mergeCell ref="AI5:AK5"/>
    <mergeCell ref="AL5:AN5"/>
    <mergeCell ref="AR5:AT5"/>
    <mergeCell ref="AU5:AW5"/>
    <mergeCell ref="A51:C51"/>
    <mergeCell ref="AC5:AE5"/>
    <mergeCell ref="E5:G5"/>
    <mergeCell ref="H5:J5"/>
    <mergeCell ref="K5:M5"/>
    <mergeCell ref="A4:A6"/>
    <mergeCell ref="E4:M4"/>
    <mergeCell ref="N4:P4"/>
    <mergeCell ref="Q4:Y4"/>
    <mergeCell ref="Z4:AB4"/>
    <mergeCell ref="AC4:AE4"/>
    <mergeCell ref="N5:P5"/>
    <mergeCell ref="Z5:AB5"/>
  </mergeCells>
  <phoneticPr fontId="2" type="noConversion"/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9" tint="0.39997558519241921"/>
  </sheetPr>
  <dimension ref="A1:DG127"/>
  <sheetViews>
    <sheetView showGridLines="0" zoomScale="60" workbookViewId="0">
      <pane xSplit="3" ySplit="6" topLeftCell="AI43" activePane="bottomRight" state="frozen"/>
      <selection activeCell="I12" sqref="I12:I13"/>
      <selection pane="topRight" activeCell="I12" sqref="I12:I13"/>
      <selection pane="bottomLeft" activeCell="I12" sqref="I12:I13"/>
      <selection pane="bottomRight" activeCell="C9" sqref="C9"/>
    </sheetView>
  </sheetViews>
  <sheetFormatPr defaultRowHeight="20.25"/>
  <cols>
    <col min="1" max="1" width="8.7109375" style="205" customWidth="1"/>
    <col min="2" max="2" width="23.7109375" style="203" customWidth="1"/>
    <col min="3" max="3" width="49.28515625" style="204" customWidth="1"/>
    <col min="4" max="14" width="16.7109375" style="205" customWidth="1"/>
    <col min="15" max="15" width="15.7109375" style="205" customWidth="1"/>
    <col min="16" max="17" width="16.7109375" style="205" customWidth="1"/>
    <col min="18" max="18" width="15.7109375" style="205" customWidth="1"/>
    <col min="19" max="20" width="16.7109375" style="205" customWidth="1"/>
    <col min="21" max="21" width="15.7109375" style="205" customWidth="1"/>
    <col min="22" max="24" width="18.7109375" style="205" customWidth="1"/>
    <col min="25" max="35" width="15.7109375" style="205" customWidth="1"/>
    <col min="36" max="36" width="12.7109375" style="205" customWidth="1"/>
    <col min="37" max="46" width="15.7109375" style="205" customWidth="1"/>
    <col min="47" max="48" width="15.7109375" style="205" hidden="1" customWidth="1"/>
    <col min="49" max="50" width="12.7109375" style="205" customWidth="1"/>
    <col min="51" max="51" width="18.85546875" style="205" customWidth="1"/>
    <col min="52" max="79" width="12.7109375" style="205" customWidth="1"/>
    <col min="80" max="81" width="9.140625" style="205" customWidth="1"/>
    <col min="82" max="82" width="10.7109375" style="205" customWidth="1"/>
    <col min="83" max="84" width="9.140625" style="205" customWidth="1"/>
    <col min="85" max="85" width="10.7109375" style="205" customWidth="1"/>
    <col min="86" max="87" width="9.140625" style="205" customWidth="1"/>
    <col min="88" max="88" width="10.42578125" style="205" customWidth="1"/>
    <col min="89" max="90" width="9.140625" style="205" customWidth="1"/>
    <col min="91" max="91" width="10.140625" style="205" customWidth="1"/>
    <col min="92" max="93" width="9.140625" style="205" customWidth="1"/>
    <col min="94" max="94" width="10.85546875" style="205" customWidth="1"/>
    <col min="95" max="96" width="9.140625" style="205" customWidth="1"/>
    <col min="97" max="97" width="11.42578125" style="205" customWidth="1"/>
    <col min="98" max="99" width="9.140625" style="205" customWidth="1"/>
    <col min="100" max="100" width="11.7109375" style="205" customWidth="1"/>
    <col min="101" max="102" width="9.140625" style="205" customWidth="1"/>
    <col min="103" max="103" width="10.85546875" style="205" customWidth="1"/>
    <col min="104" max="105" width="9.140625" style="205" customWidth="1"/>
    <col min="106" max="106" width="12.7109375" style="205" customWidth="1"/>
    <col min="107" max="107" width="12" style="205" customWidth="1"/>
    <col min="108" max="108" width="10.7109375" style="205" customWidth="1"/>
    <col min="109" max="109" width="10.85546875" style="205" customWidth="1"/>
    <col min="110" max="110" width="11" style="205" customWidth="1"/>
    <col min="111" max="111" width="11.42578125" style="205" customWidth="1"/>
    <col min="112" max="16384" width="9.140625" style="205"/>
  </cols>
  <sheetData>
    <row r="1" spans="1:111" s="322" customFormat="1" ht="45" customHeight="1">
      <c r="A1" s="306" t="s">
        <v>57</v>
      </c>
      <c r="B1" s="320"/>
      <c r="C1" s="321"/>
      <c r="P1" s="312"/>
      <c r="Q1" s="312"/>
      <c r="R1" s="312"/>
      <c r="S1" s="323"/>
      <c r="T1" s="323"/>
      <c r="U1" s="323"/>
      <c r="Y1" s="324"/>
      <c r="Z1" s="324"/>
      <c r="AA1" s="324"/>
      <c r="AB1" s="324"/>
      <c r="AC1" s="324"/>
      <c r="AD1" s="324"/>
      <c r="AE1" s="319"/>
      <c r="AF1" s="319"/>
      <c r="AG1" s="319"/>
      <c r="AH1" s="324"/>
      <c r="AI1" s="324"/>
      <c r="AJ1" s="324"/>
      <c r="AN1" s="324"/>
      <c r="AO1" s="324"/>
      <c r="AP1" s="324"/>
      <c r="AQ1" s="323"/>
      <c r="AR1" s="323"/>
      <c r="AS1" s="323"/>
    </row>
    <row r="2" spans="1:111" s="323" customFormat="1" ht="45" customHeight="1">
      <c r="A2" s="306" t="s">
        <v>228</v>
      </c>
      <c r="B2" s="317"/>
      <c r="C2" s="317"/>
      <c r="D2" s="306"/>
      <c r="E2" s="306"/>
      <c r="F2" s="306"/>
      <c r="P2" s="312"/>
      <c r="Q2" s="312"/>
      <c r="R2" s="312"/>
      <c r="S2" s="306"/>
      <c r="T2" s="306"/>
      <c r="U2" s="306"/>
      <c r="V2" s="317"/>
      <c r="W2" s="317"/>
      <c r="X2" s="317"/>
      <c r="Y2" s="324"/>
      <c r="Z2" s="324"/>
      <c r="AA2" s="324"/>
      <c r="AB2" s="326"/>
      <c r="AC2" s="327"/>
      <c r="AD2" s="324"/>
      <c r="AE2" s="317"/>
      <c r="AF2" s="317"/>
      <c r="AG2" s="317"/>
      <c r="AH2" s="324"/>
      <c r="AI2" s="324"/>
      <c r="AJ2" s="324"/>
      <c r="AN2" s="324"/>
      <c r="AO2" s="324"/>
      <c r="AP2" s="324"/>
    </row>
    <row r="3" spans="1:111" s="322" customFormat="1" ht="45" customHeight="1" thickBot="1">
      <c r="A3" s="309" t="s">
        <v>200</v>
      </c>
      <c r="B3" s="320"/>
      <c r="K3" s="319" t="s">
        <v>201</v>
      </c>
      <c r="P3" s="312"/>
      <c r="Q3" s="312"/>
      <c r="R3" s="312"/>
      <c r="T3" s="319" t="s">
        <v>201</v>
      </c>
      <c r="Y3" s="324"/>
      <c r="Z3" s="324"/>
      <c r="AA3" s="324"/>
      <c r="AB3" s="324"/>
      <c r="AC3" s="324"/>
      <c r="AD3" s="324"/>
      <c r="AE3" s="319"/>
      <c r="AF3" s="319" t="s">
        <v>201</v>
      </c>
      <c r="AG3" s="319"/>
      <c r="AH3" s="324"/>
      <c r="AI3" s="324"/>
      <c r="AJ3" s="324"/>
      <c r="AN3" s="306" t="s">
        <v>193</v>
      </c>
      <c r="AO3" s="324"/>
      <c r="AP3" s="324"/>
      <c r="AQ3" s="323"/>
      <c r="AR3" s="323"/>
      <c r="AS3" s="323"/>
    </row>
    <row r="4" spans="1:111" s="202" customFormat="1" ht="39.950000000000003" customHeight="1">
      <c r="A4" s="818" t="s">
        <v>43</v>
      </c>
      <c r="B4" s="215" t="s">
        <v>38</v>
      </c>
      <c r="C4" s="528" t="s">
        <v>40</v>
      </c>
      <c r="D4" s="531">
        <v>2015</v>
      </c>
      <c r="E4" s="515"/>
      <c r="F4" s="515"/>
      <c r="G4" s="515"/>
      <c r="H4" s="515"/>
      <c r="I4" s="515"/>
      <c r="J4" s="515"/>
      <c r="K4" s="515"/>
      <c r="L4" s="516"/>
      <c r="M4" s="515">
        <v>2015</v>
      </c>
      <c r="N4" s="515"/>
      <c r="O4" s="515"/>
      <c r="P4" s="515"/>
      <c r="Q4" s="515"/>
      <c r="R4" s="515"/>
      <c r="S4" s="515"/>
      <c r="T4" s="515"/>
      <c r="U4" s="516"/>
      <c r="V4" s="515"/>
      <c r="W4" s="515"/>
      <c r="X4" s="515"/>
      <c r="Y4" s="515">
        <v>2015</v>
      </c>
      <c r="Z4" s="515"/>
      <c r="AA4" s="515"/>
      <c r="AB4" s="515"/>
      <c r="AC4" s="515"/>
      <c r="AD4" s="515"/>
      <c r="AE4" s="515"/>
      <c r="AF4" s="515"/>
      <c r="AG4" s="515"/>
      <c r="AH4" s="515">
        <v>2015</v>
      </c>
      <c r="AI4" s="515"/>
      <c r="AJ4" s="515"/>
      <c r="AK4" s="515"/>
      <c r="AL4" s="515"/>
      <c r="AM4" s="516"/>
      <c r="AN4" s="515"/>
      <c r="AO4" s="515"/>
      <c r="AP4" s="516"/>
      <c r="AQ4" s="843" t="s">
        <v>51</v>
      </c>
      <c r="AR4" s="844"/>
      <c r="AS4" s="844"/>
      <c r="AT4" s="843" t="s">
        <v>64</v>
      </c>
      <c r="AU4" s="849"/>
      <c r="AV4" s="849"/>
      <c r="AW4" s="539"/>
    </row>
    <row r="5" spans="1:111" s="202" customFormat="1" ht="39.950000000000003" customHeight="1">
      <c r="A5" s="819"/>
      <c r="B5" s="216"/>
      <c r="C5" s="529"/>
      <c r="D5" s="846" t="s">
        <v>44</v>
      </c>
      <c r="E5" s="842"/>
      <c r="F5" s="842"/>
      <c r="G5" s="840" t="s">
        <v>45</v>
      </c>
      <c r="H5" s="840"/>
      <c r="I5" s="840"/>
      <c r="J5" s="840" t="s">
        <v>46</v>
      </c>
      <c r="K5" s="840"/>
      <c r="L5" s="850"/>
      <c r="M5" s="848" t="s">
        <v>47</v>
      </c>
      <c r="N5" s="840"/>
      <c r="O5" s="840"/>
      <c r="P5" s="840" t="s">
        <v>48</v>
      </c>
      <c r="Q5" s="840"/>
      <c r="R5" s="840"/>
      <c r="S5" s="840" t="s">
        <v>49</v>
      </c>
      <c r="T5" s="840"/>
      <c r="U5" s="850"/>
      <c r="V5" s="898" t="s">
        <v>63</v>
      </c>
      <c r="W5" s="839"/>
      <c r="X5" s="899"/>
      <c r="Y5" s="841" t="s">
        <v>50</v>
      </c>
      <c r="Z5" s="900"/>
      <c r="AA5" s="901"/>
      <c r="AB5" s="841" t="s">
        <v>52</v>
      </c>
      <c r="AC5" s="842"/>
      <c r="AD5" s="842"/>
      <c r="AE5" s="841" t="s">
        <v>53</v>
      </c>
      <c r="AF5" s="842"/>
      <c r="AG5" s="842"/>
      <c r="AH5" s="841" t="s">
        <v>54</v>
      </c>
      <c r="AI5" s="842"/>
      <c r="AJ5" s="848"/>
      <c r="AK5" s="841" t="s">
        <v>55</v>
      </c>
      <c r="AL5" s="842"/>
      <c r="AM5" s="842"/>
      <c r="AN5" s="841" t="s">
        <v>56</v>
      </c>
      <c r="AO5" s="842"/>
      <c r="AP5" s="847"/>
      <c r="AQ5" s="846" t="s">
        <v>81</v>
      </c>
      <c r="AR5" s="842"/>
      <c r="AS5" s="842"/>
      <c r="AT5" s="851" t="s">
        <v>205</v>
      </c>
      <c r="AU5" s="852"/>
      <c r="AV5" s="852"/>
      <c r="AW5" s="539"/>
      <c r="AY5" s="511" t="s">
        <v>192</v>
      </c>
      <c r="BO5" s="201"/>
      <c r="BP5" s="201"/>
      <c r="BQ5" s="201"/>
      <c r="BR5" s="201"/>
      <c r="BS5" s="201"/>
      <c r="BT5" s="201"/>
      <c r="BU5" s="201"/>
      <c r="BV5" s="201"/>
      <c r="BW5" s="201"/>
      <c r="BX5" s="201"/>
      <c r="BY5" s="201"/>
      <c r="BZ5" s="201"/>
      <c r="CA5" s="201"/>
      <c r="CB5" s="201"/>
      <c r="CC5" s="201"/>
      <c r="CD5" s="201"/>
      <c r="CE5" s="201"/>
      <c r="CF5" s="201"/>
      <c r="CJ5" s="201"/>
      <c r="CK5" s="201"/>
      <c r="CL5" s="201"/>
      <c r="CM5" s="201"/>
      <c r="CN5" s="201"/>
      <c r="CO5" s="201"/>
      <c r="CP5" s="201"/>
      <c r="CQ5" s="201"/>
      <c r="CR5" s="201"/>
      <c r="CS5" s="201"/>
      <c r="CT5" s="201"/>
      <c r="CU5" s="201"/>
      <c r="CV5" s="201"/>
      <c r="CW5" s="201"/>
      <c r="CX5" s="201"/>
      <c r="CY5" s="201"/>
      <c r="CZ5" s="201"/>
      <c r="DA5" s="201"/>
      <c r="DB5" s="201"/>
      <c r="DC5" s="201"/>
      <c r="DD5" s="201"/>
      <c r="DE5" s="201"/>
      <c r="DF5" s="201"/>
      <c r="DG5" s="201"/>
    </row>
    <row r="6" spans="1:111" s="201" customFormat="1" ht="39.950000000000003" customHeight="1">
      <c r="A6" s="820"/>
      <c r="B6" s="232" t="s">
        <v>39</v>
      </c>
      <c r="C6" s="530" t="s">
        <v>37</v>
      </c>
      <c r="D6" s="524" t="s">
        <v>60</v>
      </c>
      <c r="E6" s="231" t="s">
        <v>117</v>
      </c>
      <c r="F6" s="551" t="s">
        <v>118</v>
      </c>
      <c r="G6" s="595" t="s">
        <v>60</v>
      </c>
      <c r="H6" s="229" t="s">
        <v>117</v>
      </c>
      <c r="I6" s="551" t="s">
        <v>118</v>
      </c>
      <c r="J6" s="595" t="s">
        <v>60</v>
      </c>
      <c r="K6" s="229" t="s">
        <v>117</v>
      </c>
      <c r="L6" s="560" t="s">
        <v>118</v>
      </c>
      <c r="M6" s="596" t="s">
        <v>60</v>
      </c>
      <c r="N6" s="595" t="s">
        <v>117</v>
      </c>
      <c r="O6" s="550" t="s">
        <v>118</v>
      </c>
      <c r="P6" s="595" t="s">
        <v>60</v>
      </c>
      <c r="Q6" s="303" t="s">
        <v>117</v>
      </c>
      <c r="R6" s="550" t="s">
        <v>118</v>
      </c>
      <c r="S6" s="595" t="s">
        <v>60</v>
      </c>
      <c r="T6" s="303" t="s">
        <v>117</v>
      </c>
      <c r="U6" s="556" t="s">
        <v>118</v>
      </c>
      <c r="V6" s="568" t="s">
        <v>60</v>
      </c>
      <c r="W6" s="569" t="s">
        <v>117</v>
      </c>
      <c r="X6" s="551" t="s">
        <v>118</v>
      </c>
      <c r="Y6" s="595" t="s">
        <v>60</v>
      </c>
      <c r="Z6" s="595" t="s">
        <v>117</v>
      </c>
      <c r="AA6" s="546" t="s">
        <v>203</v>
      </c>
      <c r="AB6" s="595" t="s">
        <v>60</v>
      </c>
      <c r="AC6" s="302" t="s">
        <v>117</v>
      </c>
      <c r="AD6" s="550" t="s">
        <v>203</v>
      </c>
      <c r="AE6" s="595" t="s">
        <v>60</v>
      </c>
      <c r="AF6" s="596" t="s">
        <v>117</v>
      </c>
      <c r="AG6" s="550" t="s">
        <v>203</v>
      </c>
      <c r="AH6" s="229" t="s">
        <v>60</v>
      </c>
      <c r="AI6" s="596" t="s">
        <v>117</v>
      </c>
      <c r="AJ6" s="546" t="s">
        <v>203</v>
      </c>
      <c r="AK6" s="229" t="s">
        <v>60</v>
      </c>
      <c r="AL6" s="596" t="s">
        <v>117</v>
      </c>
      <c r="AM6" s="550" t="s">
        <v>203</v>
      </c>
      <c r="AN6" s="595" t="s">
        <v>60</v>
      </c>
      <c r="AO6" s="596" t="s">
        <v>117</v>
      </c>
      <c r="AP6" s="556" t="s">
        <v>203</v>
      </c>
      <c r="AQ6" s="523" t="s">
        <v>60</v>
      </c>
      <c r="AR6" s="302" t="s">
        <v>117</v>
      </c>
      <c r="AS6" s="503" t="s">
        <v>203</v>
      </c>
      <c r="AT6" s="523" t="s">
        <v>60</v>
      </c>
      <c r="AU6" s="302" t="s">
        <v>117</v>
      </c>
      <c r="AV6" s="503" t="s">
        <v>203</v>
      </c>
      <c r="AW6" s="543"/>
      <c r="AX6" s="217"/>
      <c r="AY6" s="217"/>
      <c r="AZ6" s="217"/>
      <c r="BA6" s="217"/>
      <c r="BB6" s="217"/>
      <c r="BC6" s="217"/>
      <c r="BD6" s="217"/>
      <c r="BE6" s="217"/>
      <c r="BF6" s="217"/>
      <c r="BG6" s="217"/>
      <c r="BH6" s="217"/>
      <c r="BI6" s="217"/>
      <c r="BJ6" s="217"/>
      <c r="BK6" s="217"/>
      <c r="BL6" s="217"/>
      <c r="BM6" s="217"/>
      <c r="BN6" s="217"/>
      <c r="BO6" s="218"/>
      <c r="BP6" s="219"/>
      <c r="BQ6" s="219"/>
      <c r="BR6" s="220"/>
      <c r="BS6" s="221"/>
      <c r="BT6" s="221"/>
      <c r="BU6" s="220"/>
      <c r="BV6" s="221"/>
      <c r="BW6" s="221"/>
      <c r="BX6" s="220"/>
      <c r="BY6" s="221"/>
      <c r="BZ6" s="221"/>
      <c r="CA6" s="220"/>
      <c r="CB6" s="221"/>
      <c r="CC6" s="221"/>
      <c r="CD6" s="220"/>
      <c r="CE6" s="221"/>
      <c r="CF6" s="221"/>
      <c r="CG6" s="221"/>
      <c r="CH6" s="221"/>
      <c r="CI6" s="221"/>
      <c r="CJ6" s="220"/>
      <c r="CK6" s="221"/>
      <c r="CL6" s="221"/>
      <c r="CM6" s="220"/>
      <c r="CN6" s="221"/>
      <c r="CO6" s="221"/>
      <c r="CP6" s="220"/>
      <c r="CQ6" s="221"/>
      <c r="CR6" s="221"/>
      <c r="CS6" s="220"/>
      <c r="CT6" s="221"/>
      <c r="CU6" s="221"/>
      <c r="CV6" s="220"/>
      <c r="CW6" s="221"/>
      <c r="CX6" s="221"/>
      <c r="CY6" s="220"/>
      <c r="CZ6" s="221"/>
      <c r="DA6" s="221"/>
      <c r="DB6" s="222"/>
      <c r="DC6" s="222"/>
      <c r="DD6" s="223"/>
      <c r="DE6" s="223"/>
      <c r="DF6" s="223"/>
      <c r="DG6" s="223"/>
    </row>
    <row r="7" spans="1:111" s="383" customFormat="1" ht="33" customHeight="1">
      <c r="A7" s="388">
        <v>1</v>
      </c>
      <c r="B7" s="399">
        <v>51201</v>
      </c>
      <c r="C7" s="533" t="s">
        <v>0</v>
      </c>
      <c r="D7" s="597"/>
      <c r="E7" s="376"/>
      <c r="F7" s="547">
        <f t="shared" ref="F7:F50" si="0">+D7-E7</f>
        <v>0</v>
      </c>
      <c r="G7" s="582"/>
      <c r="H7" s="376"/>
      <c r="I7" s="547">
        <f t="shared" ref="I7:I50" si="1">+G7-H7</f>
        <v>0</v>
      </c>
      <c r="J7" s="376"/>
      <c r="K7" s="376"/>
      <c r="L7" s="557">
        <f t="shared" ref="L7:L50" si="2">+J7-K7</f>
        <v>0</v>
      </c>
      <c r="M7" s="400"/>
      <c r="N7" s="376"/>
      <c r="O7" s="547">
        <f t="shared" ref="O7:O50" si="3">+M7-N7</f>
        <v>0</v>
      </c>
      <c r="P7" s="376"/>
      <c r="Q7" s="376"/>
      <c r="R7" s="547">
        <f t="shared" ref="R7:R50" si="4">+P7-Q7</f>
        <v>0</v>
      </c>
      <c r="S7" s="376"/>
      <c r="T7" s="376"/>
      <c r="U7" s="557">
        <f t="shared" ref="U7:U50" si="5">+S7-T7</f>
        <v>0</v>
      </c>
      <c r="V7" s="400">
        <f t="shared" ref="V7:V50" si="6">D7+G7+J7+M7+P7+S7</f>
        <v>0</v>
      </c>
      <c r="W7" s="376">
        <f t="shared" ref="W7:W50" si="7">+E7+H7+K7+N7+Q7+T7</f>
        <v>0</v>
      </c>
      <c r="X7" s="547">
        <f t="shared" ref="X7:X50" si="8">+V7-W7</f>
        <v>0</v>
      </c>
      <c r="Y7" s="376"/>
      <c r="Z7" s="376"/>
      <c r="AA7" s="552">
        <f t="shared" ref="AA7:AA50" si="9">+Y7-Z7</f>
        <v>0</v>
      </c>
      <c r="AB7" s="376"/>
      <c r="AC7" s="376"/>
      <c r="AD7" s="547">
        <f t="shared" ref="AD7:AD50" si="10">+AB7-AC7</f>
        <v>0</v>
      </c>
      <c r="AE7" s="376"/>
      <c r="AF7" s="376"/>
      <c r="AG7" s="547">
        <f t="shared" ref="AG7:AG50" si="11">+AE7-AF7</f>
        <v>0</v>
      </c>
      <c r="AH7" s="376"/>
      <c r="AI7" s="376"/>
      <c r="AJ7" s="552">
        <f t="shared" ref="AJ7:AJ50" si="12">+AH7-AI7</f>
        <v>0</v>
      </c>
      <c r="AK7" s="376"/>
      <c r="AL7" s="376"/>
      <c r="AM7" s="547">
        <f t="shared" ref="AM7:AM50" si="13">+AK7-AL7</f>
        <v>0</v>
      </c>
      <c r="AN7" s="376"/>
      <c r="AO7" s="376"/>
      <c r="AP7" s="557">
        <f t="shared" ref="AP7:AP50" si="14">+AN7-AO7</f>
        <v>0</v>
      </c>
      <c r="AQ7" s="373">
        <f t="shared" ref="AQ7:AQ50" si="15">Y7+AB7+AE7+AH7+AK7+AN7</f>
        <v>0</v>
      </c>
      <c r="AR7" s="407">
        <f t="shared" ref="AR7:AR50" si="16">Z7+AC7+AF7+AI7+AL7+AO7</f>
        <v>0</v>
      </c>
      <c r="AS7" s="386">
        <f t="shared" ref="AS7:AS50" si="17">+AQ7-AR7</f>
        <v>0</v>
      </c>
      <c r="AT7" s="373">
        <f t="shared" ref="AT7:AT50" si="18">+V7+AQ7</f>
        <v>0</v>
      </c>
      <c r="AU7" s="376">
        <f t="shared" ref="AU7:AU50" si="19">+W7+AR7</f>
        <v>0</v>
      </c>
      <c r="AV7" s="386">
        <f t="shared" ref="AV7:AV50" si="20">+AT7-AU7</f>
        <v>0</v>
      </c>
      <c r="AW7" s="541"/>
      <c r="AX7" s="446"/>
      <c r="AY7" s="374"/>
      <c r="AZ7" s="380"/>
      <c r="BA7" s="380"/>
      <c r="BB7" s="380"/>
      <c r="BC7" s="380"/>
      <c r="BD7" s="380"/>
      <c r="BE7" s="380"/>
      <c r="BF7" s="380"/>
      <c r="BG7" s="380"/>
      <c r="BH7" s="380"/>
      <c r="BI7" s="380"/>
      <c r="BJ7" s="380"/>
      <c r="BK7" s="380"/>
      <c r="BL7" s="380"/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  <c r="CG7" s="380"/>
      <c r="CH7" s="380"/>
      <c r="CI7" s="380"/>
      <c r="CJ7" s="380"/>
      <c r="CK7" s="380"/>
      <c r="CL7" s="380"/>
      <c r="CM7" s="380"/>
      <c r="CN7" s="380"/>
      <c r="CO7" s="380"/>
      <c r="CP7" s="380"/>
      <c r="CQ7" s="380"/>
      <c r="CR7" s="380"/>
      <c r="CS7" s="380"/>
      <c r="CT7" s="380"/>
      <c r="CU7" s="380"/>
      <c r="CV7" s="380"/>
      <c r="CW7" s="380"/>
      <c r="CX7" s="380"/>
      <c r="CY7" s="380"/>
      <c r="CZ7" s="380"/>
      <c r="DA7" s="380"/>
      <c r="DB7" s="391"/>
      <c r="DC7" s="391"/>
      <c r="DD7" s="380"/>
      <c r="DE7" s="380"/>
      <c r="DF7" s="380"/>
      <c r="DG7" s="380"/>
    </row>
    <row r="8" spans="1:111" s="383" customFormat="1" ht="33" customHeight="1">
      <c r="A8" s="388">
        <f>A7+1</f>
        <v>2</v>
      </c>
      <c r="B8" s="399">
        <v>51202</v>
      </c>
      <c r="C8" s="533" t="s">
        <v>1</v>
      </c>
      <c r="D8" s="387"/>
      <c r="E8" s="376"/>
      <c r="F8" s="561">
        <f t="shared" si="0"/>
        <v>0</v>
      </c>
      <c r="G8" s="376"/>
      <c r="H8" s="400"/>
      <c r="I8" s="547">
        <f t="shared" si="1"/>
        <v>0</v>
      </c>
      <c r="J8" s="376"/>
      <c r="K8" s="400"/>
      <c r="L8" s="557">
        <f t="shared" si="2"/>
        <v>0</v>
      </c>
      <c r="M8" s="400"/>
      <c r="N8" s="400"/>
      <c r="O8" s="547">
        <f t="shared" si="3"/>
        <v>0</v>
      </c>
      <c r="P8" s="376"/>
      <c r="Q8" s="400"/>
      <c r="R8" s="547">
        <f t="shared" si="4"/>
        <v>0</v>
      </c>
      <c r="S8" s="376"/>
      <c r="T8" s="400"/>
      <c r="U8" s="557">
        <f t="shared" si="5"/>
        <v>0</v>
      </c>
      <c r="V8" s="400">
        <f t="shared" si="6"/>
        <v>0</v>
      </c>
      <c r="W8" s="376">
        <f t="shared" si="7"/>
        <v>0</v>
      </c>
      <c r="X8" s="547">
        <f t="shared" si="8"/>
        <v>0</v>
      </c>
      <c r="Y8" s="376"/>
      <c r="Z8" s="400"/>
      <c r="AA8" s="552">
        <f t="shared" si="9"/>
        <v>0</v>
      </c>
      <c r="AB8" s="376"/>
      <c r="AC8" s="400"/>
      <c r="AD8" s="547">
        <f t="shared" si="10"/>
        <v>0</v>
      </c>
      <c r="AE8" s="376"/>
      <c r="AF8" s="400"/>
      <c r="AG8" s="547">
        <f t="shared" si="11"/>
        <v>0</v>
      </c>
      <c r="AH8" s="376"/>
      <c r="AI8" s="376"/>
      <c r="AJ8" s="552">
        <f t="shared" si="12"/>
        <v>0</v>
      </c>
      <c r="AK8" s="376"/>
      <c r="AL8" s="376"/>
      <c r="AM8" s="547">
        <f t="shared" si="13"/>
        <v>0</v>
      </c>
      <c r="AN8" s="376"/>
      <c r="AO8" s="400"/>
      <c r="AP8" s="557">
        <f t="shared" si="14"/>
        <v>0</v>
      </c>
      <c r="AQ8" s="373">
        <f t="shared" si="15"/>
        <v>0</v>
      </c>
      <c r="AR8" s="407">
        <f t="shared" si="16"/>
        <v>0</v>
      </c>
      <c r="AS8" s="386">
        <f t="shared" si="17"/>
        <v>0</v>
      </c>
      <c r="AT8" s="373">
        <f t="shared" si="18"/>
        <v>0</v>
      </c>
      <c r="AU8" s="400">
        <f t="shared" si="19"/>
        <v>0</v>
      </c>
      <c r="AV8" s="386">
        <f t="shared" si="20"/>
        <v>0</v>
      </c>
      <c r="AW8" s="541"/>
      <c r="AX8" s="446"/>
      <c r="AY8" s="374"/>
      <c r="AZ8" s="380"/>
      <c r="BA8" s="380"/>
      <c r="BB8" s="380"/>
      <c r="BC8" s="380"/>
      <c r="BD8" s="380"/>
      <c r="BE8" s="380"/>
      <c r="BF8" s="380"/>
      <c r="BG8" s="380"/>
      <c r="BH8" s="380"/>
      <c r="BI8" s="380"/>
      <c r="BJ8" s="380"/>
      <c r="BK8" s="380"/>
      <c r="BL8" s="380"/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  <c r="CG8" s="380"/>
      <c r="CH8" s="380"/>
      <c r="CI8" s="380"/>
      <c r="CJ8" s="380"/>
      <c r="CK8" s="380"/>
      <c r="CL8" s="380"/>
      <c r="CM8" s="380"/>
      <c r="CN8" s="380"/>
      <c r="CO8" s="380"/>
      <c r="CP8" s="380"/>
      <c r="CQ8" s="380"/>
      <c r="CR8" s="380"/>
      <c r="CS8" s="380"/>
      <c r="CT8" s="380"/>
      <c r="CU8" s="380"/>
      <c r="CV8" s="380"/>
      <c r="CW8" s="380"/>
      <c r="CX8" s="380"/>
      <c r="CY8" s="380"/>
      <c r="CZ8" s="380"/>
      <c r="DA8" s="380"/>
      <c r="DB8" s="391"/>
      <c r="DC8" s="391"/>
      <c r="DD8" s="380"/>
      <c r="DE8" s="380"/>
      <c r="DF8" s="380"/>
      <c r="DG8" s="380"/>
    </row>
    <row r="9" spans="1:111" s="383" customFormat="1" ht="33" customHeight="1">
      <c r="A9" s="388">
        <f t="shared" ref="A9:A50" si="21">A8+1</f>
        <v>3</v>
      </c>
      <c r="B9" s="399">
        <v>51203</v>
      </c>
      <c r="C9" s="533" t="s">
        <v>2</v>
      </c>
      <c r="D9" s="532"/>
      <c r="E9" s="376"/>
      <c r="F9" s="561">
        <f t="shared" si="0"/>
        <v>0</v>
      </c>
      <c r="G9" s="401"/>
      <c r="H9" s="400"/>
      <c r="I9" s="547">
        <f t="shared" si="1"/>
        <v>0</v>
      </c>
      <c r="J9" s="401"/>
      <c r="K9" s="400"/>
      <c r="L9" s="557">
        <f t="shared" si="2"/>
        <v>0</v>
      </c>
      <c r="M9" s="450"/>
      <c r="N9" s="400"/>
      <c r="O9" s="547">
        <f t="shared" si="3"/>
        <v>0</v>
      </c>
      <c r="P9" s="401"/>
      <c r="Q9" s="400"/>
      <c r="R9" s="547">
        <f t="shared" si="4"/>
        <v>0</v>
      </c>
      <c r="S9" s="401"/>
      <c r="T9" s="400"/>
      <c r="U9" s="557">
        <f t="shared" si="5"/>
        <v>0</v>
      </c>
      <c r="V9" s="400">
        <f t="shared" si="6"/>
        <v>0</v>
      </c>
      <c r="W9" s="376">
        <f t="shared" si="7"/>
        <v>0</v>
      </c>
      <c r="X9" s="547">
        <f t="shared" si="8"/>
        <v>0</v>
      </c>
      <c r="Y9" s="401"/>
      <c r="Z9" s="400"/>
      <c r="AA9" s="552">
        <f t="shared" si="9"/>
        <v>0</v>
      </c>
      <c r="AB9" s="401"/>
      <c r="AC9" s="400"/>
      <c r="AD9" s="547">
        <f t="shared" si="10"/>
        <v>0</v>
      </c>
      <c r="AE9" s="401"/>
      <c r="AF9" s="400"/>
      <c r="AG9" s="547">
        <f t="shared" si="11"/>
        <v>0</v>
      </c>
      <c r="AH9" s="401"/>
      <c r="AI9" s="376"/>
      <c r="AJ9" s="552">
        <f t="shared" si="12"/>
        <v>0</v>
      </c>
      <c r="AK9" s="401"/>
      <c r="AL9" s="376"/>
      <c r="AM9" s="547">
        <f t="shared" si="13"/>
        <v>0</v>
      </c>
      <c r="AN9" s="401"/>
      <c r="AO9" s="400"/>
      <c r="AP9" s="557">
        <f t="shared" si="14"/>
        <v>0</v>
      </c>
      <c r="AQ9" s="373">
        <f t="shared" si="15"/>
        <v>0</v>
      </c>
      <c r="AR9" s="407">
        <f t="shared" si="16"/>
        <v>0</v>
      </c>
      <c r="AS9" s="386">
        <f t="shared" si="17"/>
        <v>0</v>
      </c>
      <c r="AT9" s="373">
        <f t="shared" si="18"/>
        <v>0</v>
      </c>
      <c r="AU9" s="450">
        <f t="shared" si="19"/>
        <v>0</v>
      </c>
      <c r="AV9" s="386">
        <f t="shared" si="20"/>
        <v>0</v>
      </c>
      <c r="AW9" s="541"/>
      <c r="AX9" s="446"/>
      <c r="AY9" s="374"/>
      <c r="AZ9" s="380"/>
      <c r="BA9" s="380"/>
      <c r="BB9" s="380"/>
      <c r="BC9" s="380"/>
      <c r="BD9" s="380"/>
      <c r="BE9" s="380"/>
      <c r="BF9" s="380"/>
      <c r="BG9" s="380"/>
      <c r="BH9" s="380"/>
      <c r="BI9" s="380"/>
      <c r="BJ9" s="380"/>
      <c r="BK9" s="380"/>
      <c r="BL9" s="380"/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  <c r="CG9" s="380"/>
      <c r="CH9" s="380"/>
      <c r="CI9" s="380"/>
      <c r="CJ9" s="380"/>
      <c r="CK9" s="380"/>
      <c r="CL9" s="380"/>
      <c r="CM9" s="380"/>
      <c r="CN9" s="380"/>
      <c r="CO9" s="380"/>
      <c r="CP9" s="380"/>
      <c r="CQ9" s="380"/>
      <c r="CR9" s="380"/>
      <c r="CS9" s="380"/>
      <c r="CT9" s="380"/>
      <c r="CU9" s="380"/>
      <c r="CV9" s="380"/>
      <c r="CW9" s="380"/>
      <c r="CX9" s="380"/>
      <c r="CY9" s="380"/>
      <c r="CZ9" s="380"/>
      <c r="DA9" s="380"/>
      <c r="DB9" s="391"/>
      <c r="DC9" s="391"/>
      <c r="DD9" s="380"/>
      <c r="DE9" s="380"/>
      <c r="DF9" s="380"/>
      <c r="DG9" s="380"/>
    </row>
    <row r="10" spans="1:111" s="383" customFormat="1" ht="33" customHeight="1">
      <c r="A10" s="388">
        <f t="shared" si="21"/>
        <v>4</v>
      </c>
      <c r="B10" s="402">
        <v>51299</v>
      </c>
      <c r="C10" s="534" t="s">
        <v>3</v>
      </c>
      <c r="D10" s="387"/>
      <c r="E10" s="376"/>
      <c r="F10" s="561">
        <f t="shared" si="0"/>
        <v>0</v>
      </c>
      <c r="G10" s="376"/>
      <c r="H10" s="400"/>
      <c r="I10" s="547">
        <f t="shared" si="1"/>
        <v>0</v>
      </c>
      <c r="J10" s="376"/>
      <c r="K10" s="400"/>
      <c r="L10" s="557">
        <f t="shared" si="2"/>
        <v>0</v>
      </c>
      <c r="M10" s="400"/>
      <c r="N10" s="400"/>
      <c r="O10" s="547">
        <f t="shared" si="3"/>
        <v>0</v>
      </c>
      <c r="P10" s="376"/>
      <c r="Q10" s="400"/>
      <c r="R10" s="547">
        <f t="shared" si="4"/>
        <v>0</v>
      </c>
      <c r="S10" s="376"/>
      <c r="T10" s="400"/>
      <c r="U10" s="557">
        <f t="shared" si="5"/>
        <v>0</v>
      </c>
      <c r="V10" s="400">
        <f t="shared" si="6"/>
        <v>0</v>
      </c>
      <c r="W10" s="376">
        <f t="shared" si="7"/>
        <v>0</v>
      </c>
      <c r="X10" s="547">
        <f t="shared" si="8"/>
        <v>0</v>
      </c>
      <c r="Y10" s="376"/>
      <c r="Z10" s="400"/>
      <c r="AA10" s="552">
        <f t="shared" si="9"/>
        <v>0</v>
      </c>
      <c r="AB10" s="376"/>
      <c r="AC10" s="400"/>
      <c r="AD10" s="547">
        <f t="shared" si="10"/>
        <v>0</v>
      </c>
      <c r="AE10" s="376"/>
      <c r="AF10" s="400"/>
      <c r="AG10" s="547">
        <f t="shared" si="11"/>
        <v>0</v>
      </c>
      <c r="AH10" s="376"/>
      <c r="AI10" s="376"/>
      <c r="AJ10" s="552">
        <f t="shared" si="12"/>
        <v>0</v>
      </c>
      <c r="AK10" s="376"/>
      <c r="AL10" s="376"/>
      <c r="AM10" s="547">
        <f t="shared" si="13"/>
        <v>0</v>
      </c>
      <c r="AN10" s="376"/>
      <c r="AO10" s="400"/>
      <c r="AP10" s="557">
        <f t="shared" si="14"/>
        <v>0</v>
      </c>
      <c r="AQ10" s="373">
        <f t="shared" si="15"/>
        <v>0</v>
      </c>
      <c r="AR10" s="407">
        <f t="shared" si="16"/>
        <v>0</v>
      </c>
      <c r="AS10" s="386">
        <f t="shared" si="17"/>
        <v>0</v>
      </c>
      <c r="AT10" s="373">
        <f t="shared" si="18"/>
        <v>0</v>
      </c>
      <c r="AU10" s="400">
        <f t="shared" si="19"/>
        <v>0</v>
      </c>
      <c r="AV10" s="386">
        <f t="shared" si="20"/>
        <v>0</v>
      </c>
      <c r="AW10" s="541"/>
      <c r="AX10" s="446"/>
      <c r="AY10" s="374"/>
      <c r="AZ10" s="380"/>
      <c r="BA10" s="380"/>
      <c r="BB10" s="380"/>
      <c r="BC10" s="380"/>
      <c r="BD10" s="380"/>
      <c r="BE10" s="380"/>
      <c r="BF10" s="380"/>
      <c r="BG10" s="380"/>
      <c r="BH10" s="380"/>
      <c r="BI10" s="380"/>
      <c r="BJ10" s="380"/>
      <c r="BK10" s="380"/>
      <c r="BL10" s="380"/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  <c r="CG10" s="380"/>
      <c r="CH10" s="380"/>
      <c r="CI10" s="380"/>
      <c r="CJ10" s="380"/>
      <c r="CK10" s="380"/>
      <c r="CL10" s="380"/>
      <c r="CM10" s="380"/>
      <c r="CN10" s="380"/>
      <c r="CO10" s="380"/>
      <c r="CP10" s="380"/>
      <c r="CQ10" s="380"/>
      <c r="CR10" s="380"/>
      <c r="CS10" s="380"/>
      <c r="CT10" s="380"/>
      <c r="CU10" s="380"/>
      <c r="CV10" s="380"/>
      <c r="CW10" s="380"/>
      <c r="CX10" s="380"/>
      <c r="CY10" s="380"/>
      <c r="CZ10" s="380"/>
      <c r="DA10" s="380"/>
      <c r="DB10" s="391"/>
      <c r="DC10" s="391"/>
      <c r="DD10" s="380"/>
      <c r="DE10" s="380"/>
      <c r="DF10" s="380"/>
      <c r="DG10" s="380"/>
    </row>
    <row r="11" spans="1:111" s="383" customFormat="1" ht="33" customHeight="1">
      <c r="A11" s="388">
        <f t="shared" si="21"/>
        <v>5</v>
      </c>
      <c r="B11" s="399">
        <v>51301</v>
      </c>
      <c r="C11" s="533" t="s">
        <v>4</v>
      </c>
      <c r="D11" s="387"/>
      <c r="E11" s="376"/>
      <c r="F11" s="561">
        <f t="shared" si="0"/>
        <v>0</v>
      </c>
      <c r="G11" s="376"/>
      <c r="H11" s="400"/>
      <c r="I11" s="547">
        <f t="shared" si="1"/>
        <v>0</v>
      </c>
      <c r="J11" s="376"/>
      <c r="K11" s="400"/>
      <c r="L11" s="557">
        <f t="shared" si="2"/>
        <v>0</v>
      </c>
      <c r="M11" s="400"/>
      <c r="N11" s="400"/>
      <c r="O11" s="547">
        <f t="shared" si="3"/>
        <v>0</v>
      </c>
      <c r="P11" s="376"/>
      <c r="Q11" s="400"/>
      <c r="R11" s="547">
        <f t="shared" si="4"/>
        <v>0</v>
      </c>
      <c r="S11" s="376"/>
      <c r="T11" s="400"/>
      <c r="U11" s="557">
        <f t="shared" si="5"/>
        <v>0</v>
      </c>
      <c r="V11" s="400">
        <f t="shared" si="6"/>
        <v>0</v>
      </c>
      <c r="W11" s="376">
        <f t="shared" si="7"/>
        <v>0</v>
      </c>
      <c r="X11" s="547">
        <f t="shared" si="8"/>
        <v>0</v>
      </c>
      <c r="Y11" s="376"/>
      <c r="Z11" s="400"/>
      <c r="AA11" s="552">
        <f t="shared" si="9"/>
        <v>0</v>
      </c>
      <c r="AB11" s="376"/>
      <c r="AC11" s="400"/>
      <c r="AD11" s="547">
        <f t="shared" si="10"/>
        <v>0</v>
      </c>
      <c r="AE11" s="376"/>
      <c r="AF11" s="400"/>
      <c r="AG11" s="547">
        <f t="shared" si="11"/>
        <v>0</v>
      </c>
      <c r="AH11" s="376"/>
      <c r="AI11" s="376"/>
      <c r="AJ11" s="552">
        <f t="shared" si="12"/>
        <v>0</v>
      </c>
      <c r="AK11" s="376"/>
      <c r="AL11" s="376"/>
      <c r="AM11" s="547">
        <f t="shared" si="13"/>
        <v>0</v>
      </c>
      <c r="AN11" s="376"/>
      <c r="AO11" s="400"/>
      <c r="AP11" s="557">
        <f t="shared" si="14"/>
        <v>0</v>
      </c>
      <c r="AQ11" s="373">
        <f t="shared" si="15"/>
        <v>0</v>
      </c>
      <c r="AR11" s="407">
        <f t="shared" si="16"/>
        <v>0</v>
      </c>
      <c r="AS11" s="386">
        <f t="shared" si="17"/>
        <v>0</v>
      </c>
      <c r="AT11" s="373">
        <f t="shared" si="18"/>
        <v>0</v>
      </c>
      <c r="AU11" s="400">
        <f t="shared" si="19"/>
        <v>0</v>
      </c>
      <c r="AV11" s="386">
        <f t="shared" si="20"/>
        <v>0</v>
      </c>
      <c r="AW11" s="541"/>
      <c r="AX11" s="446"/>
      <c r="AY11" s="374"/>
      <c r="AZ11" s="380"/>
      <c r="BA11" s="380"/>
      <c r="BB11" s="380"/>
      <c r="BC11" s="380"/>
      <c r="BD11" s="380"/>
      <c r="BE11" s="380"/>
      <c r="BF11" s="380"/>
      <c r="BG11" s="380"/>
      <c r="BH11" s="380"/>
      <c r="BI11" s="380"/>
      <c r="BJ11" s="380"/>
      <c r="BK11" s="380"/>
      <c r="BL11" s="380"/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  <c r="CG11" s="380"/>
      <c r="CH11" s="380"/>
      <c r="CI11" s="380"/>
      <c r="CJ11" s="380"/>
      <c r="CK11" s="380"/>
      <c r="CL11" s="380"/>
      <c r="CM11" s="380"/>
      <c r="CN11" s="380"/>
      <c r="CO11" s="380"/>
      <c r="CP11" s="380"/>
      <c r="CQ11" s="380"/>
      <c r="CR11" s="380"/>
      <c r="CS11" s="380"/>
      <c r="CT11" s="380"/>
      <c r="CU11" s="380"/>
      <c r="CV11" s="380"/>
      <c r="CW11" s="380"/>
      <c r="CX11" s="380"/>
      <c r="CY11" s="380"/>
      <c r="CZ11" s="380"/>
      <c r="DA11" s="380"/>
      <c r="DB11" s="391"/>
      <c r="DC11" s="391"/>
      <c r="DD11" s="380"/>
      <c r="DE11" s="380"/>
      <c r="DF11" s="380"/>
      <c r="DG11" s="380"/>
    </row>
    <row r="12" spans="1:111" s="383" customFormat="1" ht="33" customHeight="1">
      <c r="A12" s="388">
        <f t="shared" si="21"/>
        <v>6</v>
      </c>
      <c r="B12" s="399">
        <v>51302</v>
      </c>
      <c r="C12" s="533" t="s">
        <v>5</v>
      </c>
      <c r="D12" s="387"/>
      <c r="E12" s="376"/>
      <c r="F12" s="561">
        <f t="shared" si="0"/>
        <v>0</v>
      </c>
      <c r="G12" s="376"/>
      <c r="H12" s="400"/>
      <c r="I12" s="547">
        <f t="shared" si="1"/>
        <v>0</v>
      </c>
      <c r="J12" s="376"/>
      <c r="K12" s="400"/>
      <c r="L12" s="557">
        <f t="shared" si="2"/>
        <v>0</v>
      </c>
      <c r="M12" s="400"/>
      <c r="N12" s="400"/>
      <c r="O12" s="547">
        <f t="shared" si="3"/>
        <v>0</v>
      </c>
      <c r="P12" s="376"/>
      <c r="Q12" s="400"/>
      <c r="R12" s="547">
        <f t="shared" si="4"/>
        <v>0</v>
      </c>
      <c r="S12" s="376"/>
      <c r="T12" s="400"/>
      <c r="U12" s="557">
        <f t="shared" si="5"/>
        <v>0</v>
      </c>
      <c r="V12" s="400">
        <f t="shared" si="6"/>
        <v>0</v>
      </c>
      <c r="W12" s="376">
        <f t="shared" si="7"/>
        <v>0</v>
      </c>
      <c r="X12" s="547">
        <f t="shared" si="8"/>
        <v>0</v>
      </c>
      <c r="Y12" s="376"/>
      <c r="Z12" s="400"/>
      <c r="AA12" s="552">
        <f t="shared" si="9"/>
        <v>0</v>
      </c>
      <c r="AB12" s="376"/>
      <c r="AC12" s="400"/>
      <c r="AD12" s="547">
        <f t="shared" si="10"/>
        <v>0</v>
      </c>
      <c r="AE12" s="376"/>
      <c r="AF12" s="400"/>
      <c r="AG12" s="547">
        <f t="shared" si="11"/>
        <v>0</v>
      </c>
      <c r="AH12" s="376"/>
      <c r="AI12" s="376"/>
      <c r="AJ12" s="552">
        <f t="shared" si="12"/>
        <v>0</v>
      </c>
      <c r="AK12" s="376"/>
      <c r="AL12" s="376"/>
      <c r="AM12" s="547">
        <f t="shared" si="13"/>
        <v>0</v>
      </c>
      <c r="AN12" s="376"/>
      <c r="AO12" s="400"/>
      <c r="AP12" s="557">
        <f t="shared" si="14"/>
        <v>0</v>
      </c>
      <c r="AQ12" s="373">
        <f t="shared" si="15"/>
        <v>0</v>
      </c>
      <c r="AR12" s="407">
        <f t="shared" si="16"/>
        <v>0</v>
      </c>
      <c r="AS12" s="386">
        <f t="shared" si="17"/>
        <v>0</v>
      </c>
      <c r="AT12" s="373">
        <f t="shared" si="18"/>
        <v>0</v>
      </c>
      <c r="AU12" s="400">
        <f t="shared" si="19"/>
        <v>0</v>
      </c>
      <c r="AV12" s="386">
        <f t="shared" si="20"/>
        <v>0</v>
      </c>
      <c r="AW12" s="541"/>
      <c r="AX12" s="446"/>
      <c r="AY12" s="374"/>
      <c r="AZ12" s="380"/>
      <c r="BA12" s="380"/>
      <c r="BB12" s="380"/>
      <c r="BC12" s="380"/>
      <c r="BD12" s="380"/>
      <c r="BE12" s="380"/>
      <c r="BF12" s="380"/>
      <c r="BG12" s="380"/>
      <c r="BH12" s="380"/>
      <c r="BI12" s="380"/>
      <c r="BJ12" s="380"/>
      <c r="BK12" s="380"/>
      <c r="BL12" s="380"/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  <c r="CG12" s="380"/>
      <c r="CH12" s="380"/>
      <c r="CI12" s="380"/>
      <c r="CJ12" s="380"/>
      <c r="CK12" s="380"/>
      <c r="CL12" s="380"/>
      <c r="CM12" s="380"/>
      <c r="CN12" s="380"/>
      <c r="CO12" s="380"/>
      <c r="CP12" s="380"/>
      <c r="CQ12" s="380"/>
      <c r="CR12" s="380"/>
      <c r="CS12" s="380"/>
      <c r="CT12" s="380"/>
      <c r="CU12" s="380"/>
      <c r="CV12" s="380"/>
      <c r="CW12" s="380"/>
      <c r="CX12" s="380"/>
      <c r="CY12" s="380"/>
      <c r="CZ12" s="380"/>
      <c r="DA12" s="380"/>
      <c r="DB12" s="391"/>
      <c r="DC12" s="391"/>
      <c r="DD12" s="380"/>
      <c r="DE12" s="380"/>
      <c r="DF12" s="380"/>
      <c r="DG12" s="380"/>
    </row>
    <row r="13" spans="1:111" s="383" customFormat="1" ht="33" customHeight="1">
      <c r="A13" s="388">
        <f t="shared" si="21"/>
        <v>7</v>
      </c>
      <c r="B13" s="399">
        <v>51306</v>
      </c>
      <c r="C13" s="533" t="s">
        <v>6</v>
      </c>
      <c r="D13" s="387"/>
      <c r="E13" s="376"/>
      <c r="F13" s="561">
        <f t="shared" si="0"/>
        <v>0</v>
      </c>
      <c r="G13" s="376"/>
      <c r="H13" s="400"/>
      <c r="I13" s="547">
        <f t="shared" si="1"/>
        <v>0</v>
      </c>
      <c r="J13" s="376"/>
      <c r="K13" s="400"/>
      <c r="L13" s="557">
        <f t="shared" si="2"/>
        <v>0</v>
      </c>
      <c r="M13" s="400"/>
      <c r="N13" s="400"/>
      <c r="O13" s="547">
        <f t="shared" si="3"/>
        <v>0</v>
      </c>
      <c r="P13" s="376"/>
      <c r="Q13" s="400"/>
      <c r="R13" s="547">
        <f t="shared" si="4"/>
        <v>0</v>
      </c>
      <c r="S13" s="376"/>
      <c r="T13" s="400"/>
      <c r="U13" s="557">
        <f t="shared" si="5"/>
        <v>0</v>
      </c>
      <c r="V13" s="400">
        <f t="shared" si="6"/>
        <v>0</v>
      </c>
      <c r="W13" s="376">
        <f t="shared" si="7"/>
        <v>0</v>
      </c>
      <c r="X13" s="547">
        <f t="shared" si="8"/>
        <v>0</v>
      </c>
      <c r="Y13" s="376"/>
      <c r="Z13" s="400"/>
      <c r="AA13" s="552">
        <f t="shared" si="9"/>
        <v>0</v>
      </c>
      <c r="AB13" s="376"/>
      <c r="AC13" s="400"/>
      <c r="AD13" s="547">
        <f t="shared" si="10"/>
        <v>0</v>
      </c>
      <c r="AE13" s="376"/>
      <c r="AF13" s="400"/>
      <c r="AG13" s="547">
        <f t="shared" si="11"/>
        <v>0</v>
      </c>
      <c r="AH13" s="376"/>
      <c r="AI13" s="376"/>
      <c r="AJ13" s="552">
        <f t="shared" si="12"/>
        <v>0</v>
      </c>
      <c r="AK13" s="376"/>
      <c r="AL13" s="376"/>
      <c r="AM13" s="547">
        <f t="shared" si="13"/>
        <v>0</v>
      </c>
      <c r="AN13" s="376"/>
      <c r="AO13" s="400"/>
      <c r="AP13" s="557">
        <f t="shared" si="14"/>
        <v>0</v>
      </c>
      <c r="AQ13" s="373">
        <f t="shared" si="15"/>
        <v>0</v>
      </c>
      <c r="AR13" s="407">
        <f t="shared" si="16"/>
        <v>0</v>
      </c>
      <c r="AS13" s="386">
        <f t="shared" si="17"/>
        <v>0</v>
      </c>
      <c r="AT13" s="373">
        <f t="shared" si="18"/>
        <v>0</v>
      </c>
      <c r="AU13" s="400">
        <f t="shared" si="19"/>
        <v>0</v>
      </c>
      <c r="AV13" s="386">
        <f t="shared" si="20"/>
        <v>0</v>
      </c>
      <c r="AW13" s="541"/>
      <c r="AX13" s="446"/>
      <c r="AY13" s="374"/>
      <c r="AZ13" s="380"/>
      <c r="BA13" s="380"/>
      <c r="BB13" s="380"/>
      <c r="BC13" s="380"/>
      <c r="BD13" s="380"/>
      <c r="BE13" s="380"/>
      <c r="BF13" s="380"/>
      <c r="BG13" s="380"/>
      <c r="BH13" s="380"/>
      <c r="BI13" s="380"/>
      <c r="BJ13" s="380"/>
      <c r="BK13" s="380"/>
      <c r="BL13" s="380"/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  <c r="CG13" s="380"/>
      <c r="CH13" s="380"/>
      <c r="CI13" s="380"/>
      <c r="CJ13" s="380"/>
      <c r="CK13" s="380"/>
      <c r="CL13" s="380"/>
      <c r="CM13" s="380"/>
      <c r="CN13" s="380"/>
      <c r="CO13" s="380"/>
      <c r="CP13" s="380"/>
      <c r="CQ13" s="380"/>
      <c r="CR13" s="380"/>
      <c r="CS13" s="380"/>
      <c r="CT13" s="380"/>
      <c r="CU13" s="380"/>
      <c r="CV13" s="380"/>
      <c r="CW13" s="380"/>
      <c r="CX13" s="380"/>
      <c r="CY13" s="380"/>
      <c r="CZ13" s="380"/>
      <c r="DA13" s="380"/>
      <c r="DB13" s="391"/>
      <c r="DC13" s="391"/>
      <c r="DD13" s="380"/>
      <c r="DE13" s="380"/>
      <c r="DF13" s="380"/>
      <c r="DG13" s="380"/>
    </row>
    <row r="14" spans="1:111" s="383" customFormat="1" ht="33" customHeight="1">
      <c r="A14" s="388">
        <f t="shared" si="21"/>
        <v>8</v>
      </c>
      <c r="B14" s="399">
        <v>51307</v>
      </c>
      <c r="C14" s="533" t="s">
        <v>7</v>
      </c>
      <c r="D14" s="387"/>
      <c r="E14" s="376"/>
      <c r="F14" s="561">
        <f t="shared" si="0"/>
        <v>0</v>
      </c>
      <c r="G14" s="376"/>
      <c r="H14" s="400"/>
      <c r="I14" s="547">
        <f t="shared" si="1"/>
        <v>0</v>
      </c>
      <c r="J14" s="376"/>
      <c r="K14" s="400"/>
      <c r="L14" s="557">
        <f t="shared" si="2"/>
        <v>0</v>
      </c>
      <c r="M14" s="400"/>
      <c r="N14" s="400"/>
      <c r="O14" s="547">
        <f t="shared" si="3"/>
        <v>0</v>
      </c>
      <c r="P14" s="376"/>
      <c r="Q14" s="400"/>
      <c r="R14" s="547">
        <f t="shared" si="4"/>
        <v>0</v>
      </c>
      <c r="S14" s="376"/>
      <c r="T14" s="400"/>
      <c r="U14" s="557">
        <f t="shared" si="5"/>
        <v>0</v>
      </c>
      <c r="V14" s="400">
        <f t="shared" si="6"/>
        <v>0</v>
      </c>
      <c r="W14" s="376">
        <f t="shared" si="7"/>
        <v>0</v>
      </c>
      <c r="X14" s="547">
        <f t="shared" si="8"/>
        <v>0</v>
      </c>
      <c r="Y14" s="376"/>
      <c r="Z14" s="400"/>
      <c r="AA14" s="552">
        <f t="shared" si="9"/>
        <v>0</v>
      </c>
      <c r="AB14" s="376"/>
      <c r="AC14" s="400"/>
      <c r="AD14" s="547">
        <f t="shared" si="10"/>
        <v>0</v>
      </c>
      <c r="AE14" s="376"/>
      <c r="AF14" s="400"/>
      <c r="AG14" s="547">
        <f t="shared" si="11"/>
        <v>0</v>
      </c>
      <c r="AH14" s="376"/>
      <c r="AI14" s="376"/>
      <c r="AJ14" s="552">
        <f t="shared" si="12"/>
        <v>0</v>
      </c>
      <c r="AK14" s="376"/>
      <c r="AL14" s="376"/>
      <c r="AM14" s="547">
        <f t="shared" si="13"/>
        <v>0</v>
      </c>
      <c r="AN14" s="376"/>
      <c r="AO14" s="400"/>
      <c r="AP14" s="557">
        <f t="shared" si="14"/>
        <v>0</v>
      </c>
      <c r="AQ14" s="373">
        <f t="shared" si="15"/>
        <v>0</v>
      </c>
      <c r="AR14" s="407">
        <f t="shared" si="16"/>
        <v>0</v>
      </c>
      <c r="AS14" s="386">
        <f t="shared" si="17"/>
        <v>0</v>
      </c>
      <c r="AT14" s="373">
        <f t="shared" si="18"/>
        <v>0</v>
      </c>
      <c r="AU14" s="400">
        <f t="shared" si="19"/>
        <v>0</v>
      </c>
      <c r="AV14" s="386">
        <f t="shared" si="20"/>
        <v>0</v>
      </c>
      <c r="AW14" s="541"/>
      <c r="AX14" s="446"/>
      <c r="AY14" s="374"/>
      <c r="AZ14" s="380"/>
      <c r="BA14" s="380"/>
      <c r="BB14" s="380"/>
      <c r="BC14" s="380"/>
      <c r="BD14" s="380"/>
      <c r="BE14" s="380"/>
      <c r="BF14" s="380"/>
      <c r="BG14" s="380"/>
      <c r="BH14" s="380"/>
      <c r="BI14" s="380"/>
      <c r="BJ14" s="380"/>
      <c r="BK14" s="380"/>
      <c r="BL14" s="380"/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  <c r="CO14" s="380"/>
      <c r="CP14" s="380"/>
      <c r="CQ14" s="380"/>
      <c r="CR14" s="380"/>
      <c r="CS14" s="380"/>
      <c r="CT14" s="380"/>
      <c r="CU14" s="380"/>
      <c r="CV14" s="380"/>
      <c r="CW14" s="380"/>
      <c r="CX14" s="380"/>
      <c r="CY14" s="380"/>
      <c r="CZ14" s="380"/>
      <c r="DA14" s="380"/>
      <c r="DB14" s="391"/>
      <c r="DC14" s="391"/>
      <c r="DD14" s="380"/>
      <c r="DE14" s="380"/>
      <c r="DF14" s="380"/>
      <c r="DG14" s="380"/>
    </row>
    <row r="15" spans="1:111" s="383" customFormat="1" ht="33" customHeight="1">
      <c r="A15" s="388">
        <f t="shared" si="21"/>
        <v>9</v>
      </c>
      <c r="B15" s="399">
        <v>51308</v>
      </c>
      <c r="C15" s="533" t="s">
        <v>8</v>
      </c>
      <c r="D15" s="387"/>
      <c r="E15" s="376"/>
      <c r="F15" s="561">
        <f t="shared" si="0"/>
        <v>0</v>
      </c>
      <c r="G15" s="376"/>
      <c r="H15" s="400"/>
      <c r="I15" s="547">
        <f t="shared" si="1"/>
        <v>0</v>
      </c>
      <c r="J15" s="376"/>
      <c r="K15" s="400"/>
      <c r="L15" s="557">
        <f t="shared" si="2"/>
        <v>0</v>
      </c>
      <c r="M15" s="400"/>
      <c r="N15" s="400"/>
      <c r="O15" s="547">
        <f t="shared" si="3"/>
        <v>0</v>
      </c>
      <c r="P15" s="376"/>
      <c r="Q15" s="400"/>
      <c r="R15" s="547">
        <f t="shared" si="4"/>
        <v>0</v>
      </c>
      <c r="S15" s="376"/>
      <c r="T15" s="400"/>
      <c r="U15" s="557">
        <f t="shared" si="5"/>
        <v>0</v>
      </c>
      <c r="V15" s="400">
        <f t="shared" si="6"/>
        <v>0</v>
      </c>
      <c r="W15" s="376">
        <f t="shared" si="7"/>
        <v>0</v>
      </c>
      <c r="X15" s="547">
        <f t="shared" si="8"/>
        <v>0</v>
      </c>
      <c r="Y15" s="376"/>
      <c r="Z15" s="400"/>
      <c r="AA15" s="552">
        <f t="shared" si="9"/>
        <v>0</v>
      </c>
      <c r="AB15" s="376"/>
      <c r="AC15" s="400"/>
      <c r="AD15" s="547">
        <f t="shared" si="10"/>
        <v>0</v>
      </c>
      <c r="AE15" s="376"/>
      <c r="AF15" s="400"/>
      <c r="AG15" s="547">
        <f t="shared" si="11"/>
        <v>0</v>
      </c>
      <c r="AH15" s="376"/>
      <c r="AI15" s="376"/>
      <c r="AJ15" s="552">
        <f t="shared" si="12"/>
        <v>0</v>
      </c>
      <c r="AK15" s="376"/>
      <c r="AL15" s="376"/>
      <c r="AM15" s="547">
        <f t="shared" si="13"/>
        <v>0</v>
      </c>
      <c r="AN15" s="376"/>
      <c r="AO15" s="400"/>
      <c r="AP15" s="557">
        <f t="shared" si="14"/>
        <v>0</v>
      </c>
      <c r="AQ15" s="373">
        <f t="shared" si="15"/>
        <v>0</v>
      </c>
      <c r="AR15" s="407">
        <f t="shared" si="16"/>
        <v>0</v>
      </c>
      <c r="AS15" s="386">
        <f t="shared" si="17"/>
        <v>0</v>
      </c>
      <c r="AT15" s="373">
        <f t="shared" si="18"/>
        <v>0</v>
      </c>
      <c r="AU15" s="400">
        <f t="shared" si="19"/>
        <v>0</v>
      </c>
      <c r="AV15" s="386">
        <f t="shared" si="20"/>
        <v>0</v>
      </c>
      <c r="AW15" s="541"/>
      <c r="AX15" s="446"/>
      <c r="AY15" s="374"/>
      <c r="AZ15" s="380"/>
      <c r="BA15" s="380"/>
      <c r="BB15" s="380"/>
      <c r="BC15" s="380"/>
      <c r="BD15" s="380"/>
      <c r="BE15" s="380"/>
      <c r="BF15" s="380"/>
      <c r="BG15" s="380"/>
      <c r="BH15" s="380"/>
      <c r="BI15" s="380"/>
      <c r="BJ15" s="380"/>
      <c r="BK15" s="380"/>
      <c r="BL15" s="380"/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  <c r="CO15" s="380"/>
      <c r="CP15" s="380"/>
      <c r="CQ15" s="380"/>
      <c r="CR15" s="380"/>
      <c r="CS15" s="380"/>
      <c r="CT15" s="380"/>
      <c r="CU15" s="380"/>
      <c r="CV15" s="380"/>
      <c r="CW15" s="380"/>
      <c r="CX15" s="380"/>
      <c r="CY15" s="380"/>
      <c r="CZ15" s="380"/>
      <c r="DA15" s="380"/>
      <c r="DB15" s="391"/>
      <c r="DC15" s="391"/>
      <c r="DD15" s="380"/>
      <c r="DE15" s="380"/>
      <c r="DF15" s="380"/>
      <c r="DG15" s="380"/>
    </row>
    <row r="16" spans="1:111" s="383" customFormat="1" ht="33" customHeight="1">
      <c r="A16" s="388">
        <f t="shared" si="21"/>
        <v>10</v>
      </c>
      <c r="B16" s="399">
        <v>51309</v>
      </c>
      <c r="C16" s="533" t="s">
        <v>9</v>
      </c>
      <c r="D16" s="387"/>
      <c r="E16" s="376"/>
      <c r="F16" s="561">
        <f t="shared" si="0"/>
        <v>0</v>
      </c>
      <c r="G16" s="376"/>
      <c r="H16" s="400"/>
      <c r="I16" s="547">
        <f t="shared" si="1"/>
        <v>0</v>
      </c>
      <c r="J16" s="376"/>
      <c r="K16" s="400"/>
      <c r="L16" s="557">
        <f t="shared" si="2"/>
        <v>0</v>
      </c>
      <c r="M16" s="400"/>
      <c r="N16" s="400"/>
      <c r="O16" s="547">
        <f t="shared" si="3"/>
        <v>0</v>
      </c>
      <c r="P16" s="376"/>
      <c r="Q16" s="400"/>
      <c r="R16" s="547">
        <f t="shared" si="4"/>
        <v>0</v>
      </c>
      <c r="S16" s="376"/>
      <c r="T16" s="400"/>
      <c r="U16" s="557">
        <f t="shared" si="5"/>
        <v>0</v>
      </c>
      <c r="V16" s="400">
        <f t="shared" si="6"/>
        <v>0</v>
      </c>
      <c r="W16" s="376">
        <f t="shared" si="7"/>
        <v>0</v>
      </c>
      <c r="X16" s="547">
        <f t="shared" si="8"/>
        <v>0</v>
      </c>
      <c r="Y16" s="376"/>
      <c r="Z16" s="400"/>
      <c r="AA16" s="552">
        <f t="shared" si="9"/>
        <v>0</v>
      </c>
      <c r="AB16" s="376"/>
      <c r="AC16" s="400"/>
      <c r="AD16" s="547">
        <f t="shared" si="10"/>
        <v>0</v>
      </c>
      <c r="AE16" s="376"/>
      <c r="AF16" s="400"/>
      <c r="AG16" s="547">
        <f t="shared" si="11"/>
        <v>0</v>
      </c>
      <c r="AH16" s="376"/>
      <c r="AI16" s="376"/>
      <c r="AJ16" s="552">
        <f t="shared" si="12"/>
        <v>0</v>
      </c>
      <c r="AK16" s="376"/>
      <c r="AL16" s="376"/>
      <c r="AM16" s="547">
        <f t="shared" si="13"/>
        <v>0</v>
      </c>
      <c r="AN16" s="376"/>
      <c r="AO16" s="400"/>
      <c r="AP16" s="557">
        <f t="shared" si="14"/>
        <v>0</v>
      </c>
      <c r="AQ16" s="373">
        <f t="shared" si="15"/>
        <v>0</v>
      </c>
      <c r="AR16" s="407">
        <f t="shared" si="16"/>
        <v>0</v>
      </c>
      <c r="AS16" s="386">
        <f t="shared" si="17"/>
        <v>0</v>
      </c>
      <c r="AT16" s="373">
        <f t="shared" si="18"/>
        <v>0</v>
      </c>
      <c r="AU16" s="400">
        <f t="shared" si="19"/>
        <v>0</v>
      </c>
      <c r="AV16" s="386">
        <f t="shared" si="20"/>
        <v>0</v>
      </c>
      <c r="AW16" s="541"/>
      <c r="AX16" s="446"/>
      <c r="AY16" s="374"/>
      <c r="AZ16" s="380"/>
      <c r="BA16" s="380"/>
      <c r="BB16" s="380"/>
      <c r="BC16" s="380"/>
      <c r="BD16" s="380"/>
      <c r="BE16" s="380"/>
      <c r="BF16" s="380"/>
      <c r="BG16" s="380"/>
      <c r="BH16" s="380"/>
      <c r="BI16" s="380"/>
      <c r="BJ16" s="380"/>
      <c r="BK16" s="380"/>
      <c r="BL16" s="380"/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  <c r="CG16" s="380"/>
      <c r="CH16" s="380"/>
      <c r="CI16" s="380"/>
      <c r="CJ16" s="380"/>
      <c r="CK16" s="380"/>
      <c r="CL16" s="380"/>
      <c r="CM16" s="380"/>
      <c r="CN16" s="380"/>
      <c r="CO16" s="380"/>
      <c r="CP16" s="380"/>
      <c r="CQ16" s="380"/>
      <c r="CR16" s="380"/>
      <c r="CS16" s="380"/>
      <c r="CT16" s="380"/>
      <c r="CU16" s="380"/>
      <c r="CV16" s="380"/>
      <c r="CW16" s="380"/>
      <c r="CX16" s="380"/>
      <c r="CY16" s="380"/>
      <c r="CZ16" s="380"/>
      <c r="DA16" s="380"/>
      <c r="DB16" s="391"/>
      <c r="DC16" s="391"/>
      <c r="DD16" s="380"/>
      <c r="DE16" s="380"/>
      <c r="DF16" s="380"/>
      <c r="DG16" s="380"/>
    </row>
    <row r="17" spans="1:111" s="383" customFormat="1" ht="33" customHeight="1">
      <c r="A17" s="388">
        <f t="shared" si="21"/>
        <v>11</v>
      </c>
      <c r="B17" s="399">
        <v>51310</v>
      </c>
      <c r="C17" s="533" t="s">
        <v>10</v>
      </c>
      <c r="D17" s="387"/>
      <c r="E17" s="376"/>
      <c r="F17" s="561">
        <f t="shared" si="0"/>
        <v>0</v>
      </c>
      <c r="G17" s="376"/>
      <c r="H17" s="400"/>
      <c r="I17" s="547">
        <f t="shared" si="1"/>
        <v>0</v>
      </c>
      <c r="J17" s="376"/>
      <c r="K17" s="400"/>
      <c r="L17" s="557">
        <f t="shared" si="2"/>
        <v>0</v>
      </c>
      <c r="M17" s="400"/>
      <c r="N17" s="400"/>
      <c r="O17" s="547">
        <f t="shared" si="3"/>
        <v>0</v>
      </c>
      <c r="P17" s="376"/>
      <c r="Q17" s="400"/>
      <c r="R17" s="547">
        <f t="shared" si="4"/>
        <v>0</v>
      </c>
      <c r="S17" s="376"/>
      <c r="T17" s="400"/>
      <c r="U17" s="557">
        <f t="shared" si="5"/>
        <v>0</v>
      </c>
      <c r="V17" s="400">
        <f t="shared" si="6"/>
        <v>0</v>
      </c>
      <c r="W17" s="376">
        <f t="shared" si="7"/>
        <v>0</v>
      </c>
      <c r="X17" s="547">
        <f t="shared" si="8"/>
        <v>0</v>
      </c>
      <c r="Y17" s="376"/>
      <c r="Z17" s="400"/>
      <c r="AA17" s="552">
        <f t="shared" si="9"/>
        <v>0</v>
      </c>
      <c r="AB17" s="376"/>
      <c r="AC17" s="400"/>
      <c r="AD17" s="547">
        <f t="shared" si="10"/>
        <v>0</v>
      </c>
      <c r="AE17" s="376"/>
      <c r="AF17" s="400"/>
      <c r="AG17" s="547">
        <f t="shared" si="11"/>
        <v>0</v>
      </c>
      <c r="AH17" s="376"/>
      <c r="AI17" s="376"/>
      <c r="AJ17" s="552">
        <f t="shared" si="12"/>
        <v>0</v>
      </c>
      <c r="AK17" s="376"/>
      <c r="AL17" s="376"/>
      <c r="AM17" s="547">
        <f t="shared" si="13"/>
        <v>0</v>
      </c>
      <c r="AN17" s="376"/>
      <c r="AO17" s="400"/>
      <c r="AP17" s="557">
        <f t="shared" si="14"/>
        <v>0</v>
      </c>
      <c r="AQ17" s="373">
        <f t="shared" si="15"/>
        <v>0</v>
      </c>
      <c r="AR17" s="407">
        <f t="shared" si="16"/>
        <v>0</v>
      </c>
      <c r="AS17" s="386">
        <f t="shared" si="17"/>
        <v>0</v>
      </c>
      <c r="AT17" s="373">
        <f t="shared" si="18"/>
        <v>0</v>
      </c>
      <c r="AU17" s="400">
        <f t="shared" si="19"/>
        <v>0</v>
      </c>
      <c r="AV17" s="386">
        <f t="shared" si="20"/>
        <v>0</v>
      </c>
      <c r="AW17" s="541"/>
      <c r="AX17" s="446"/>
      <c r="AY17" s="374"/>
      <c r="AZ17" s="380"/>
      <c r="BA17" s="380"/>
      <c r="BB17" s="380"/>
      <c r="BC17" s="380"/>
      <c r="BD17" s="380"/>
      <c r="BE17" s="380"/>
      <c r="BF17" s="380"/>
      <c r="BG17" s="380"/>
      <c r="BH17" s="380"/>
      <c r="BI17" s="380"/>
      <c r="BJ17" s="380"/>
      <c r="BK17" s="380"/>
      <c r="BL17" s="380"/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  <c r="CG17" s="380"/>
      <c r="CH17" s="380"/>
      <c r="CI17" s="380"/>
      <c r="CJ17" s="380"/>
      <c r="CK17" s="380"/>
      <c r="CL17" s="380"/>
      <c r="CM17" s="380"/>
      <c r="CN17" s="380"/>
      <c r="CO17" s="380"/>
      <c r="CP17" s="380"/>
      <c r="CQ17" s="380"/>
      <c r="CR17" s="380"/>
      <c r="CS17" s="380"/>
      <c r="CT17" s="380"/>
      <c r="CU17" s="380"/>
      <c r="CV17" s="380"/>
      <c r="CW17" s="380"/>
      <c r="CX17" s="380"/>
      <c r="CY17" s="380"/>
      <c r="CZ17" s="380"/>
      <c r="DA17" s="380"/>
      <c r="DB17" s="391"/>
      <c r="DC17" s="391"/>
      <c r="DD17" s="380"/>
      <c r="DE17" s="380"/>
      <c r="DF17" s="380"/>
      <c r="DG17" s="380"/>
    </row>
    <row r="18" spans="1:111" s="383" customFormat="1" ht="33" customHeight="1">
      <c r="A18" s="388">
        <f t="shared" si="21"/>
        <v>12</v>
      </c>
      <c r="B18" s="399">
        <v>51311</v>
      </c>
      <c r="C18" s="533" t="s">
        <v>41</v>
      </c>
      <c r="D18" s="387"/>
      <c r="E18" s="376"/>
      <c r="F18" s="561">
        <f t="shared" si="0"/>
        <v>0</v>
      </c>
      <c r="G18" s="376"/>
      <c r="H18" s="400"/>
      <c r="I18" s="547">
        <f t="shared" si="1"/>
        <v>0</v>
      </c>
      <c r="J18" s="376"/>
      <c r="K18" s="400"/>
      <c r="L18" s="557">
        <f t="shared" si="2"/>
        <v>0</v>
      </c>
      <c r="M18" s="400"/>
      <c r="N18" s="400"/>
      <c r="O18" s="547">
        <f t="shared" si="3"/>
        <v>0</v>
      </c>
      <c r="P18" s="376"/>
      <c r="Q18" s="400"/>
      <c r="R18" s="547">
        <f t="shared" si="4"/>
        <v>0</v>
      </c>
      <c r="S18" s="376"/>
      <c r="T18" s="400"/>
      <c r="U18" s="557">
        <f t="shared" si="5"/>
        <v>0</v>
      </c>
      <c r="V18" s="400">
        <f t="shared" si="6"/>
        <v>0</v>
      </c>
      <c r="W18" s="376">
        <f t="shared" si="7"/>
        <v>0</v>
      </c>
      <c r="X18" s="547">
        <f t="shared" si="8"/>
        <v>0</v>
      </c>
      <c r="Y18" s="376"/>
      <c r="Z18" s="400"/>
      <c r="AA18" s="552">
        <f t="shared" si="9"/>
        <v>0</v>
      </c>
      <c r="AB18" s="376"/>
      <c r="AC18" s="400"/>
      <c r="AD18" s="547">
        <f t="shared" si="10"/>
        <v>0</v>
      </c>
      <c r="AE18" s="376"/>
      <c r="AF18" s="400"/>
      <c r="AG18" s="547">
        <f t="shared" si="11"/>
        <v>0</v>
      </c>
      <c r="AH18" s="376"/>
      <c r="AI18" s="376"/>
      <c r="AJ18" s="552">
        <f t="shared" si="12"/>
        <v>0</v>
      </c>
      <c r="AK18" s="376"/>
      <c r="AL18" s="376"/>
      <c r="AM18" s="547">
        <f t="shared" si="13"/>
        <v>0</v>
      </c>
      <c r="AN18" s="376"/>
      <c r="AO18" s="400"/>
      <c r="AP18" s="557">
        <f t="shared" si="14"/>
        <v>0</v>
      </c>
      <c r="AQ18" s="373">
        <f t="shared" si="15"/>
        <v>0</v>
      </c>
      <c r="AR18" s="407">
        <f t="shared" si="16"/>
        <v>0</v>
      </c>
      <c r="AS18" s="386">
        <f t="shared" si="17"/>
        <v>0</v>
      </c>
      <c r="AT18" s="373">
        <f t="shared" si="18"/>
        <v>0</v>
      </c>
      <c r="AU18" s="400">
        <f t="shared" si="19"/>
        <v>0</v>
      </c>
      <c r="AV18" s="386">
        <f t="shared" si="20"/>
        <v>0</v>
      </c>
      <c r="AW18" s="541"/>
      <c r="AX18" s="446"/>
      <c r="AY18" s="374"/>
      <c r="AZ18" s="380"/>
      <c r="BA18" s="380"/>
      <c r="BB18" s="380"/>
      <c r="BC18" s="380"/>
      <c r="BD18" s="380"/>
      <c r="BE18" s="380"/>
      <c r="BF18" s="380"/>
      <c r="BG18" s="380"/>
      <c r="BH18" s="380"/>
      <c r="BI18" s="380"/>
      <c r="BJ18" s="380"/>
      <c r="BK18" s="380"/>
      <c r="BL18" s="380"/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  <c r="CG18" s="380"/>
      <c r="CH18" s="380"/>
      <c r="CI18" s="380"/>
      <c r="CJ18" s="380"/>
      <c r="CK18" s="380"/>
      <c r="CL18" s="380"/>
      <c r="CM18" s="380"/>
      <c r="CN18" s="380"/>
      <c r="CO18" s="380"/>
      <c r="CP18" s="380"/>
      <c r="CQ18" s="380"/>
      <c r="CR18" s="380"/>
      <c r="CS18" s="380"/>
      <c r="CT18" s="380"/>
      <c r="CU18" s="380"/>
      <c r="CV18" s="380"/>
      <c r="CW18" s="380"/>
      <c r="CX18" s="380"/>
      <c r="CY18" s="380"/>
      <c r="CZ18" s="380"/>
      <c r="DA18" s="380"/>
      <c r="DB18" s="391"/>
      <c r="DC18" s="391"/>
      <c r="DD18" s="380"/>
      <c r="DE18" s="380"/>
      <c r="DF18" s="380"/>
      <c r="DG18" s="380"/>
    </row>
    <row r="19" spans="1:111" s="383" customFormat="1" ht="33" customHeight="1">
      <c r="A19" s="388">
        <f t="shared" si="21"/>
        <v>13</v>
      </c>
      <c r="B19" s="399">
        <v>51312</v>
      </c>
      <c r="C19" s="533" t="s">
        <v>62</v>
      </c>
      <c r="D19" s="387"/>
      <c r="E19" s="376"/>
      <c r="F19" s="561">
        <f t="shared" si="0"/>
        <v>0</v>
      </c>
      <c r="G19" s="376"/>
      <c r="H19" s="400"/>
      <c r="I19" s="547">
        <f t="shared" si="1"/>
        <v>0</v>
      </c>
      <c r="J19" s="376"/>
      <c r="K19" s="400"/>
      <c r="L19" s="557">
        <f t="shared" si="2"/>
        <v>0</v>
      </c>
      <c r="M19" s="400"/>
      <c r="N19" s="400"/>
      <c r="O19" s="547">
        <f t="shared" si="3"/>
        <v>0</v>
      </c>
      <c r="P19" s="376"/>
      <c r="Q19" s="400"/>
      <c r="R19" s="547">
        <f t="shared" si="4"/>
        <v>0</v>
      </c>
      <c r="S19" s="376"/>
      <c r="T19" s="400"/>
      <c r="U19" s="557">
        <f t="shared" si="5"/>
        <v>0</v>
      </c>
      <c r="V19" s="400">
        <f t="shared" si="6"/>
        <v>0</v>
      </c>
      <c r="W19" s="376">
        <f t="shared" si="7"/>
        <v>0</v>
      </c>
      <c r="X19" s="547">
        <f t="shared" si="8"/>
        <v>0</v>
      </c>
      <c r="Y19" s="376"/>
      <c r="Z19" s="400"/>
      <c r="AA19" s="552">
        <f t="shared" si="9"/>
        <v>0</v>
      </c>
      <c r="AB19" s="376"/>
      <c r="AC19" s="400"/>
      <c r="AD19" s="547">
        <f t="shared" si="10"/>
        <v>0</v>
      </c>
      <c r="AE19" s="376"/>
      <c r="AF19" s="400"/>
      <c r="AG19" s="547">
        <f t="shared" si="11"/>
        <v>0</v>
      </c>
      <c r="AH19" s="376"/>
      <c r="AI19" s="376"/>
      <c r="AJ19" s="552">
        <f t="shared" si="12"/>
        <v>0</v>
      </c>
      <c r="AK19" s="376"/>
      <c r="AL19" s="376"/>
      <c r="AM19" s="547">
        <f t="shared" si="13"/>
        <v>0</v>
      </c>
      <c r="AN19" s="376"/>
      <c r="AO19" s="400"/>
      <c r="AP19" s="557">
        <f t="shared" si="14"/>
        <v>0</v>
      </c>
      <c r="AQ19" s="373">
        <f t="shared" si="15"/>
        <v>0</v>
      </c>
      <c r="AR19" s="407">
        <f t="shared" si="16"/>
        <v>0</v>
      </c>
      <c r="AS19" s="386">
        <f t="shared" si="17"/>
        <v>0</v>
      </c>
      <c r="AT19" s="373">
        <f t="shared" si="18"/>
        <v>0</v>
      </c>
      <c r="AU19" s="400">
        <f t="shared" si="19"/>
        <v>0</v>
      </c>
      <c r="AV19" s="386">
        <f t="shared" si="20"/>
        <v>0</v>
      </c>
      <c r="AW19" s="541"/>
      <c r="AX19" s="446"/>
      <c r="AY19" s="374"/>
      <c r="AZ19" s="380"/>
      <c r="BA19" s="380"/>
      <c r="BB19" s="380"/>
      <c r="BC19" s="380"/>
      <c r="BD19" s="380"/>
      <c r="BE19" s="380"/>
      <c r="BF19" s="380"/>
      <c r="BG19" s="380"/>
      <c r="BH19" s="380"/>
      <c r="BI19" s="380"/>
      <c r="BJ19" s="380"/>
      <c r="BK19" s="380"/>
      <c r="BL19" s="380"/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  <c r="CG19" s="380"/>
      <c r="CH19" s="380"/>
      <c r="CI19" s="380"/>
      <c r="CJ19" s="380"/>
      <c r="CK19" s="380"/>
      <c r="CL19" s="380"/>
      <c r="CM19" s="380"/>
      <c r="CN19" s="380"/>
      <c r="CO19" s="380"/>
      <c r="CP19" s="380"/>
      <c r="CQ19" s="380"/>
      <c r="CR19" s="380"/>
      <c r="CS19" s="380"/>
      <c r="CT19" s="380"/>
      <c r="CU19" s="380"/>
      <c r="CV19" s="380"/>
      <c r="CW19" s="380"/>
      <c r="CX19" s="380"/>
      <c r="CY19" s="380"/>
      <c r="CZ19" s="380"/>
      <c r="DA19" s="380"/>
      <c r="DB19" s="391"/>
      <c r="DC19" s="391"/>
      <c r="DD19" s="380"/>
      <c r="DE19" s="380"/>
      <c r="DF19" s="380"/>
      <c r="DG19" s="380"/>
    </row>
    <row r="20" spans="1:111" s="383" customFormat="1" ht="33" customHeight="1">
      <c r="A20" s="388">
        <f t="shared" si="21"/>
        <v>14</v>
      </c>
      <c r="B20" s="399">
        <v>51313</v>
      </c>
      <c r="C20" s="533" t="s">
        <v>11</v>
      </c>
      <c r="D20" s="387"/>
      <c r="E20" s="376"/>
      <c r="F20" s="561">
        <f t="shared" si="0"/>
        <v>0</v>
      </c>
      <c r="G20" s="376"/>
      <c r="H20" s="400"/>
      <c r="I20" s="547">
        <f t="shared" si="1"/>
        <v>0</v>
      </c>
      <c r="J20" s="376"/>
      <c r="K20" s="400"/>
      <c r="L20" s="557">
        <f t="shared" si="2"/>
        <v>0</v>
      </c>
      <c r="M20" s="400"/>
      <c r="N20" s="400"/>
      <c r="O20" s="547">
        <f t="shared" si="3"/>
        <v>0</v>
      </c>
      <c r="P20" s="376"/>
      <c r="Q20" s="400"/>
      <c r="R20" s="547">
        <f t="shared" si="4"/>
        <v>0</v>
      </c>
      <c r="S20" s="376"/>
      <c r="T20" s="400"/>
      <c r="U20" s="557">
        <f t="shared" si="5"/>
        <v>0</v>
      </c>
      <c r="V20" s="400">
        <f t="shared" si="6"/>
        <v>0</v>
      </c>
      <c r="W20" s="376">
        <f t="shared" si="7"/>
        <v>0</v>
      </c>
      <c r="X20" s="547">
        <f t="shared" si="8"/>
        <v>0</v>
      </c>
      <c r="Y20" s="376"/>
      <c r="Z20" s="400"/>
      <c r="AA20" s="552">
        <f t="shared" si="9"/>
        <v>0</v>
      </c>
      <c r="AB20" s="376"/>
      <c r="AC20" s="400"/>
      <c r="AD20" s="547">
        <f t="shared" si="10"/>
        <v>0</v>
      </c>
      <c r="AE20" s="376"/>
      <c r="AF20" s="400"/>
      <c r="AG20" s="547">
        <f t="shared" si="11"/>
        <v>0</v>
      </c>
      <c r="AH20" s="376"/>
      <c r="AI20" s="376"/>
      <c r="AJ20" s="552">
        <f t="shared" si="12"/>
        <v>0</v>
      </c>
      <c r="AK20" s="376"/>
      <c r="AL20" s="376"/>
      <c r="AM20" s="547">
        <f t="shared" si="13"/>
        <v>0</v>
      </c>
      <c r="AN20" s="376"/>
      <c r="AO20" s="400"/>
      <c r="AP20" s="557">
        <f t="shared" si="14"/>
        <v>0</v>
      </c>
      <c r="AQ20" s="373">
        <f t="shared" si="15"/>
        <v>0</v>
      </c>
      <c r="AR20" s="407">
        <f t="shared" si="16"/>
        <v>0</v>
      </c>
      <c r="AS20" s="386">
        <f t="shared" si="17"/>
        <v>0</v>
      </c>
      <c r="AT20" s="373">
        <f t="shared" si="18"/>
        <v>0</v>
      </c>
      <c r="AU20" s="400">
        <f t="shared" si="19"/>
        <v>0</v>
      </c>
      <c r="AV20" s="386">
        <f t="shared" si="20"/>
        <v>0</v>
      </c>
      <c r="AW20" s="541"/>
      <c r="AX20" s="446"/>
      <c r="AY20" s="374"/>
      <c r="AZ20" s="380"/>
      <c r="BA20" s="380"/>
      <c r="BB20" s="380"/>
      <c r="BC20" s="380"/>
      <c r="BD20" s="380"/>
      <c r="BE20" s="380"/>
      <c r="BF20" s="380"/>
      <c r="BG20" s="380"/>
      <c r="BH20" s="380"/>
      <c r="BI20" s="380"/>
      <c r="BJ20" s="380"/>
      <c r="BK20" s="380"/>
      <c r="BL20" s="380"/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  <c r="CG20" s="380"/>
      <c r="CH20" s="380"/>
      <c r="CI20" s="380"/>
      <c r="CJ20" s="380"/>
      <c r="CK20" s="380"/>
      <c r="CL20" s="380"/>
      <c r="CM20" s="380"/>
      <c r="CN20" s="380"/>
      <c r="CO20" s="380"/>
      <c r="CP20" s="380"/>
      <c r="CQ20" s="380"/>
      <c r="CR20" s="380"/>
      <c r="CS20" s="380"/>
      <c r="CT20" s="380"/>
      <c r="CU20" s="380"/>
      <c r="CV20" s="380"/>
      <c r="CW20" s="380"/>
      <c r="CX20" s="380"/>
      <c r="CY20" s="380"/>
      <c r="CZ20" s="380"/>
      <c r="DA20" s="380"/>
      <c r="DB20" s="391"/>
      <c r="DC20" s="391"/>
      <c r="DD20" s="380"/>
      <c r="DE20" s="380"/>
      <c r="DF20" s="380"/>
      <c r="DG20" s="380"/>
    </row>
    <row r="21" spans="1:111" s="383" customFormat="1" ht="33" customHeight="1">
      <c r="A21" s="388">
        <f t="shared" si="21"/>
        <v>15</v>
      </c>
      <c r="B21" s="399">
        <v>51314</v>
      </c>
      <c r="C21" s="533" t="s">
        <v>12</v>
      </c>
      <c r="D21" s="387"/>
      <c r="E21" s="376"/>
      <c r="F21" s="561">
        <f t="shared" si="0"/>
        <v>0</v>
      </c>
      <c r="G21" s="376"/>
      <c r="H21" s="400"/>
      <c r="I21" s="547">
        <f t="shared" si="1"/>
        <v>0</v>
      </c>
      <c r="J21" s="376"/>
      <c r="K21" s="400"/>
      <c r="L21" s="557">
        <f t="shared" si="2"/>
        <v>0</v>
      </c>
      <c r="M21" s="400"/>
      <c r="N21" s="400"/>
      <c r="O21" s="547">
        <f t="shared" si="3"/>
        <v>0</v>
      </c>
      <c r="P21" s="376"/>
      <c r="Q21" s="400"/>
      <c r="R21" s="547">
        <f t="shared" si="4"/>
        <v>0</v>
      </c>
      <c r="S21" s="376"/>
      <c r="T21" s="400"/>
      <c r="U21" s="557">
        <f t="shared" si="5"/>
        <v>0</v>
      </c>
      <c r="V21" s="400">
        <f t="shared" si="6"/>
        <v>0</v>
      </c>
      <c r="W21" s="376">
        <f t="shared" si="7"/>
        <v>0</v>
      </c>
      <c r="X21" s="547">
        <f t="shared" si="8"/>
        <v>0</v>
      </c>
      <c r="Y21" s="376"/>
      <c r="Z21" s="400"/>
      <c r="AA21" s="552">
        <f t="shared" si="9"/>
        <v>0</v>
      </c>
      <c r="AB21" s="376"/>
      <c r="AC21" s="400"/>
      <c r="AD21" s="547">
        <f t="shared" si="10"/>
        <v>0</v>
      </c>
      <c r="AE21" s="376"/>
      <c r="AF21" s="400"/>
      <c r="AG21" s="547">
        <f t="shared" si="11"/>
        <v>0</v>
      </c>
      <c r="AH21" s="376"/>
      <c r="AI21" s="376"/>
      <c r="AJ21" s="552">
        <f t="shared" si="12"/>
        <v>0</v>
      </c>
      <c r="AK21" s="376"/>
      <c r="AL21" s="376"/>
      <c r="AM21" s="547">
        <f t="shared" si="13"/>
        <v>0</v>
      </c>
      <c r="AN21" s="376"/>
      <c r="AO21" s="400"/>
      <c r="AP21" s="557">
        <f t="shared" si="14"/>
        <v>0</v>
      </c>
      <c r="AQ21" s="373">
        <f t="shared" si="15"/>
        <v>0</v>
      </c>
      <c r="AR21" s="407">
        <f t="shared" si="16"/>
        <v>0</v>
      </c>
      <c r="AS21" s="386">
        <f t="shared" si="17"/>
        <v>0</v>
      </c>
      <c r="AT21" s="373">
        <f t="shared" si="18"/>
        <v>0</v>
      </c>
      <c r="AU21" s="400">
        <f t="shared" si="19"/>
        <v>0</v>
      </c>
      <c r="AV21" s="386">
        <f t="shared" si="20"/>
        <v>0</v>
      </c>
      <c r="AW21" s="541"/>
      <c r="AX21" s="446"/>
      <c r="AY21" s="374"/>
      <c r="AZ21" s="380"/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  <c r="BK21" s="380"/>
      <c r="BL21" s="380"/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  <c r="CG21" s="380"/>
      <c r="CH21" s="380"/>
      <c r="CI21" s="380"/>
      <c r="CJ21" s="380"/>
      <c r="CK21" s="380"/>
      <c r="CL21" s="380"/>
      <c r="CM21" s="380"/>
      <c r="CN21" s="380"/>
      <c r="CO21" s="380"/>
      <c r="CP21" s="380"/>
      <c r="CQ21" s="380"/>
      <c r="CR21" s="380"/>
      <c r="CS21" s="380"/>
      <c r="CT21" s="380"/>
      <c r="CU21" s="380"/>
      <c r="CV21" s="380"/>
      <c r="CW21" s="380"/>
      <c r="CX21" s="380"/>
      <c r="CY21" s="380"/>
      <c r="CZ21" s="380"/>
      <c r="DA21" s="380"/>
      <c r="DB21" s="391"/>
      <c r="DC21" s="391"/>
      <c r="DD21" s="380"/>
      <c r="DE21" s="380"/>
      <c r="DF21" s="380"/>
      <c r="DG21" s="380"/>
    </row>
    <row r="22" spans="1:111" s="383" customFormat="1" ht="33" customHeight="1">
      <c r="A22" s="388">
        <f t="shared" si="21"/>
        <v>16</v>
      </c>
      <c r="B22" s="399">
        <v>51315</v>
      </c>
      <c r="C22" s="533" t="s">
        <v>59</v>
      </c>
      <c r="D22" s="387"/>
      <c r="E22" s="376"/>
      <c r="F22" s="561">
        <f t="shared" si="0"/>
        <v>0</v>
      </c>
      <c r="G22" s="376"/>
      <c r="H22" s="400"/>
      <c r="I22" s="547">
        <f t="shared" si="1"/>
        <v>0</v>
      </c>
      <c r="J22" s="376"/>
      <c r="K22" s="400"/>
      <c r="L22" s="557">
        <f t="shared" si="2"/>
        <v>0</v>
      </c>
      <c r="M22" s="400"/>
      <c r="N22" s="400"/>
      <c r="O22" s="547">
        <f t="shared" si="3"/>
        <v>0</v>
      </c>
      <c r="P22" s="376"/>
      <c r="Q22" s="400"/>
      <c r="R22" s="547">
        <f t="shared" si="4"/>
        <v>0</v>
      </c>
      <c r="S22" s="376"/>
      <c r="T22" s="400"/>
      <c r="U22" s="557">
        <f t="shared" si="5"/>
        <v>0</v>
      </c>
      <c r="V22" s="400">
        <f t="shared" si="6"/>
        <v>0</v>
      </c>
      <c r="W22" s="376">
        <f t="shared" si="7"/>
        <v>0</v>
      </c>
      <c r="X22" s="547">
        <f t="shared" si="8"/>
        <v>0</v>
      </c>
      <c r="Y22" s="376"/>
      <c r="Z22" s="400"/>
      <c r="AA22" s="552">
        <f t="shared" si="9"/>
        <v>0</v>
      </c>
      <c r="AB22" s="376"/>
      <c r="AC22" s="400"/>
      <c r="AD22" s="547">
        <f t="shared" si="10"/>
        <v>0</v>
      </c>
      <c r="AE22" s="376"/>
      <c r="AF22" s="400"/>
      <c r="AG22" s="547">
        <f t="shared" si="11"/>
        <v>0</v>
      </c>
      <c r="AH22" s="376"/>
      <c r="AI22" s="376"/>
      <c r="AJ22" s="552">
        <f t="shared" si="12"/>
        <v>0</v>
      </c>
      <c r="AK22" s="376"/>
      <c r="AL22" s="376"/>
      <c r="AM22" s="547">
        <f t="shared" si="13"/>
        <v>0</v>
      </c>
      <c r="AN22" s="376"/>
      <c r="AO22" s="400"/>
      <c r="AP22" s="557">
        <f t="shared" si="14"/>
        <v>0</v>
      </c>
      <c r="AQ22" s="373">
        <f t="shared" si="15"/>
        <v>0</v>
      </c>
      <c r="AR22" s="407">
        <f t="shared" si="16"/>
        <v>0</v>
      </c>
      <c r="AS22" s="386">
        <f t="shared" si="17"/>
        <v>0</v>
      </c>
      <c r="AT22" s="373">
        <f t="shared" si="18"/>
        <v>0</v>
      </c>
      <c r="AU22" s="400">
        <f t="shared" si="19"/>
        <v>0</v>
      </c>
      <c r="AV22" s="386">
        <f t="shared" si="20"/>
        <v>0</v>
      </c>
      <c r="AW22" s="541"/>
      <c r="AX22" s="446"/>
      <c r="AY22" s="374"/>
      <c r="AZ22" s="380"/>
      <c r="BA22" s="380"/>
      <c r="BB22" s="380"/>
      <c r="BC22" s="380"/>
      <c r="BD22" s="380"/>
      <c r="BE22" s="380"/>
      <c r="BF22" s="380"/>
      <c r="BG22" s="380"/>
      <c r="BH22" s="380"/>
      <c r="BI22" s="380"/>
      <c r="BJ22" s="380"/>
      <c r="BK22" s="380"/>
      <c r="BL22" s="380"/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  <c r="CG22" s="380"/>
      <c r="CH22" s="380"/>
      <c r="CI22" s="380"/>
      <c r="CJ22" s="380"/>
      <c r="CK22" s="380"/>
      <c r="CL22" s="380"/>
      <c r="CM22" s="380"/>
      <c r="CN22" s="380"/>
      <c r="CO22" s="380"/>
      <c r="CP22" s="380"/>
      <c r="CQ22" s="380"/>
      <c r="CR22" s="380"/>
      <c r="CS22" s="380"/>
      <c r="CT22" s="380"/>
      <c r="CU22" s="380"/>
      <c r="CV22" s="380"/>
      <c r="CW22" s="380"/>
      <c r="CX22" s="380"/>
      <c r="CY22" s="380"/>
      <c r="CZ22" s="380"/>
      <c r="DA22" s="380"/>
      <c r="DB22" s="391"/>
      <c r="DC22" s="391"/>
      <c r="DD22" s="380"/>
      <c r="DE22" s="380"/>
      <c r="DF22" s="380"/>
      <c r="DG22" s="380"/>
    </row>
    <row r="23" spans="1:111" s="383" customFormat="1" ht="33" customHeight="1">
      <c r="A23" s="388">
        <f t="shared" si="21"/>
        <v>17</v>
      </c>
      <c r="B23" s="399">
        <v>51399</v>
      </c>
      <c r="C23" s="533" t="s">
        <v>13</v>
      </c>
      <c r="D23" s="387"/>
      <c r="E23" s="376"/>
      <c r="F23" s="561">
        <f t="shared" si="0"/>
        <v>0</v>
      </c>
      <c r="G23" s="376"/>
      <c r="H23" s="400"/>
      <c r="I23" s="547">
        <f t="shared" si="1"/>
        <v>0</v>
      </c>
      <c r="J23" s="376"/>
      <c r="K23" s="400"/>
      <c r="L23" s="557">
        <f t="shared" si="2"/>
        <v>0</v>
      </c>
      <c r="M23" s="400"/>
      <c r="N23" s="400"/>
      <c r="O23" s="547">
        <f t="shared" si="3"/>
        <v>0</v>
      </c>
      <c r="P23" s="376"/>
      <c r="Q23" s="400"/>
      <c r="R23" s="547">
        <f t="shared" si="4"/>
        <v>0</v>
      </c>
      <c r="S23" s="376"/>
      <c r="T23" s="400"/>
      <c r="U23" s="557">
        <f t="shared" si="5"/>
        <v>0</v>
      </c>
      <c r="V23" s="400">
        <f t="shared" si="6"/>
        <v>0</v>
      </c>
      <c r="W23" s="376">
        <f t="shared" si="7"/>
        <v>0</v>
      </c>
      <c r="X23" s="547">
        <f t="shared" si="8"/>
        <v>0</v>
      </c>
      <c r="Y23" s="376"/>
      <c r="Z23" s="400"/>
      <c r="AA23" s="552">
        <f t="shared" si="9"/>
        <v>0</v>
      </c>
      <c r="AB23" s="376"/>
      <c r="AC23" s="400"/>
      <c r="AD23" s="547">
        <f t="shared" si="10"/>
        <v>0</v>
      </c>
      <c r="AE23" s="376"/>
      <c r="AF23" s="400"/>
      <c r="AG23" s="547">
        <f t="shared" si="11"/>
        <v>0</v>
      </c>
      <c r="AH23" s="376"/>
      <c r="AI23" s="376"/>
      <c r="AJ23" s="552">
        <f t="shared" si="12"/>
        <v>0</v>
      </c>
      <c r="AK23" s="376"/>
      <c r="AL23" s="376"/>
      <c r="AM23" s="547">
        <f t="shared" si="13"/>
        <v>0</v>
      </c>
      <c r="AN23" s="376"/>
      <c r="AO23" s="400"/>
      <c r="AP23" s="557">
        <f t="shared" si="14"/>
        <v>0</v>
      </c>
      <c r="AQ23" s="373">
        <f t="shared" si="15"/>
        <v>0</v>
      </c>
      <c r="AR23" s="407">
        <f t="shared" si="16"/>
        <v>0</v>
      </c>
      <c r="AS23" s="386">
        <f t="shared" si="17"/>
        <v>0</v>
      </c>
      <c r="AT23" s="373">
        <f t="shared" si="18"/>
        <v>0</v>
      </c>
      <c r="AU23" s="400">
        <f t="shared" si="19"/>
        <v>0</v>
      </c>
      <c r="AV23" s="386">
        <f t="shared" si="20"/>
        <v>0</v>
      </c>
      <c r="AW23" s="541"/>
      <c r="AX23" s="446"/>
      <c r="AY23" s="374"/>
      <c r="AZ23" s="380"/>
      <c r="BA23" s="380"/>
      <c r="BB23" s="380"/>
      <c r="BC23" s="380"/>
      <c r="BD23" s="380"/>
      <c r="BE23" s="380"/>
      <c r="BF23" s="380"/>
      <c r="BG23" s="380"/>
      <c r="BH23" s="380"/>
      <c r="BI23" s="380"/>
      <c r="BJ23" s="380"/>
      <c r="BK23" s="380"/>
      <c r="BL23" s="380"/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  <c r="CG23" s="380"/>
      <c r="CH23" s="380"/>
      <c r="CI23" s="380"/>
      <c r="CJ23" s="380"/>
      <c r="CK23" s="380"/>
      <c r="CL23" s="380"/>
      <c r="CM23" s="380"/>
      <c r="CN23" s="380"/>
      <c r="CO23" s="380"/>
      <c r="CP23" s="380"/>
      <c r="CQ23" s="380"/>
      <c r="CR23" s="380"/>
      <c r="CS23" s="380"/>
      <c r="CT23" s="380"/>
      <c r="CU23" s="380"/>
      <c r="CV23" s="380"/>
      <c r="CW23" s="380"/>
      <c r="CX23" s="380"/>
      <c r="CY23" s="380"/>
      <c r="CZ23" s="380"/>
      <c r="DA23" s="380"/>
      <c r="DB23" s="391"/>
      <c r="DC23" s="391"/>
      <c r="DD23" s="380"/>
      <c r="DE23" s="380"/>
      <c r="DF23" s="380"/>
      <c r="DG23" s="380"/>
    </row>
    <row r="24" spans="1:111" s="383" customFormat="1" ht="33" customHeight="1">
      <c r="A24" s="388">
        <f t="shared" si="21"/>
        <v>18</v>
      </c>
      <c r="B24" s="399">
        <v>51401</v>
      </c>
      <c r="C24" s="533" t="s">
        <v>14</v>
      </c>
      <c r="D24" s="387"/>
      <c r="E24" s="376"/>
      <c r="F24" s="561">
        <f t="shared" si="0"/>
        <v>0</v>
      </c>
      <c r="G24" s="376"/>
      <c r="H24" s="400"/>
      <c r="I24" s="547">
        <f t="shared" si="1"/>
        <v>0</v>
      </c>
      <c r="J24" s="376"/>
      <c r="K24" s="400"/>
      <c r="L24" s="557">
        <f t="shared" si="2"/>
        <v>0</v>
      </c>
      <c r="M24" s="400"/>
      <c r="N24" s="400"/>
      <c r="O24" s="547">
        <f t="shared" si="3"/>
        <v>0</v>
      </c>
      <c r="P24" s="376"/>
      <c r="Q24" s="400"/>
      <c r="R24" s="547">
        <f t="shared" si="4"/>
        <v>0</v>
      </c>
      <c r="S24" s="376"/>
      <c r="T24" s="400"/>
      <c r="U24" s="557">
        <f t="shared" si="5"/>
        <v>0</v>
      </c>
      <c r="V24" s="400">
        <f t="shared" si="6"/>
        <v>0</v>
      </c>
      <c r="W24" s="376">
        <f t="shared" si="7"/>
        <v>0</v>
      </c>
      <c r="X24" s="547">
        <f t="shared" si="8"/>
        <v>0</v>
      </c>
      <c r="Y24" s="376"/>
      <c r="Z24" s="400"/>
      <c r="AA24" s="552">
        <f t="shared" si="9"/>
        <v>0</v>
      </c>
      <c r="AB24" s="376"/>
      <c r="AC24" s="400"/>
      <c r="AD24" s="547">
        <f t="shared" si="10"/>
        <v>0</v>
      </c>
      <c r="AE24" s="376"/>
      <c r="AF24" s="400"/>
      <c r="AG24" s="547">
        <f t="shared" si="11"/>
        <v>0</v>
      </c>
      <c r="AH24" s="376"/>
      <c r="AI24" s="376"/>
      <c r="AJ24" s="552">
        <f t="shared" si="12"/>
        <v>0</v>
      </c>
      <c r="AK24" s="376"/>
      <c r="AL24" s="376"/>
      <c r="AM24" s="547">
        <f t="shared" si="13"/>
        <v>0</v>
      </c>
      <c r="AN24" s="376"/>
      <c r="AO24" s="400"/>
      <c r="AP24" s="557">
        <f t="shared" si="14"/>
        <v>0</v>
      </c>
      <c r="AQ24" s="373">
        <f t="shared" si="15"/>
        <v>0</v>
      </c>
      <c r="AR24" s="407">
        <f t="shared" si="16"/>
        <v>0</v>
      </c>
      <c r="AS24" s="386">
        <f t="shared" si="17"/>
        <v>0</v>
      </c>
      <c r="AT24" s="373">
        <f t="shared" si="18"/>
        <v>0</v>
      </c>
      <c r="AU24" s="400">
        <f t="shared" si="19"/>
        <v>0</v>
      </c>
      <c r="AV24" s="386">
        <f t="shared" si="20"/>
        <v>0</v>
      </c>
      <c r="AW24" s="541"/>
      <c r="AX24" s="446"/>
      <c r="AY24" s="374"/>
      <c r="AZ24" s="380"/>
      <c r="BA24" s="380"/>
      <c r="BB24" s="380"/>
      <c r="BC24" s="380"/>
      <c r="BD24" s="380"/>
      <c r="BE24" s="380"/>
      <c r="BF24" s="380"/>
      <c r="BG24" s="380"/>
      <c r="BH24" s="380"/>
      <c r="BI24" s="380"/>
      <c r="BJ24" s="380"/>
      <c r="BK24" s="380"/>
      <c r="BL24" s="380"/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  <c r="CG24" s="380"/>
      <c r="CH24" s="380"/>
      <c r="CI24" s="380"/>
      <c r="CJ24" s="380"/>
      <c r="CK24" s="380"/>
      <c r="CL24" s="380"/>
      <c r="CM24" s="380"/>
      <c r="CN24" s="380"/>
      <c r="CO24" s="380"/>
      <c r="CP24" s="380"/>
      <c r="CQ24" s="380"/>
      <c r="CR24" s="380"/>
      <c r="CS24" s="380"/>
      <c r="CT24" s="380"/>
      <c r="CU24" s="380"/>
      <c r="CV24" s="380"/>
      <c r="CW24" s="380"/>
      <c r="CX24" s="380"/>
      <c r="CY24" s="380"/>
      <c r="CZ24" s="380"/>
      <c r="DA24" s="380"/>
      <c r="DB24" s="391"/>
      <c r="DC24" s="391"/>
      <c r="DD24" s="380"/>
      <c r="DE24" s="380"/>
      <c r="DF24" s="380"/>
      <c r="DG24" s="380"/>
    </row>
    <row r="25" spans="1:111" s="383" customFormat="1" ht="33" customHeight="1">
      <c r="A25" s="388">
        <f t="shared" si="21"/>
        <v>19</v>
      </c>
      <c r="B25" s="399">
        <v>51402</v>
      </c>
      <c r="C25" s="533" t="s">
        <v>15</v>
      </c>
      <c r="D25" s="387"/>
      <c r="E25" s="376"/>
      <c r="F25" s="561">
        <f t="shared" si="0"/>
        <v>0</v>
      </c>
      <c r="G25" s="376"/>
      <c r="H25" s="400"/>
      <c r="I25" s="547">
        <f t="shared" si="1"/>
        <v>0</v>
      </c>
      <c r="J25" s="376"/>
      <c r="K25" s="400"/>
      <c r="L25" s="557">
        <f t="shared" si="2"/>
        <v>0</v>
      </c>
      <c r="M25" s="400"/>
      <c r="N25" s="400"/>
      <c r="O25" s="547">
        <f t="shared" si="3"/>
        <v>0</v>
      </c>
      <c r="P25" s="376"/>
      <c r="Q25" s="400"/>
      <c r="R25" s="547">
        <f t="shared" si="4"/>
        <v>0</v>
      </c>
      <c r="S25" s="376"/>
      <c r="T25" s="400"/>
      <c r="U25" s="557">
        <f t="shared" si="5"/>
        <v>0</v>
      </c>
      <c r="V25" s="400">
        <f t="shared" si="6"/>
        <v>0</v>
      </c>
      <c r="W25" s="376">
        <f t="shared" si="7"/>
        <v>0</v>
      </c>
      <c r="X25" s="547">
        <f t="shared" si="8"/>
        <v>0</v>
      </c>
      <c r="Y25" s="376"/>
      <c r="Z25" s="400"/>
      <c r="AA25" s="552">
        <f t="shared" si="9"/>
        <v>0</v>
      </c>
      <c r="AB25" s="376"/>
      <c r="AC25" s="400"/>
      <c r="AD25" s="547">
        <f t="shared" si="10"/>
        <v>0</v>
      </c>
      <c r="AE25" s="376"/>
      <c r="AF25" s="400"/>
      <c r="AG25" s="547">
        <f t="shared" si="11"/>
        <v>0</v>
      </c>
      <c r="AH25" s="376"/>
      <c r="AI25" s="376"/>
      <c r="AJ25" s="552">
        <f t="shared" si="12"/>
        <v>0</v>
      </c>
      <c r="AK25" s="376"/>
      <c r="AL25" s="376"/>
      <c r="AM25" s="547">
        <f t="shared" si="13"/>
        <v>0</v>
      </c>
      <c r="AN25" s="376"/>
      <c r="AO25" s="400"/>
      <c r="AP25" s="557">
        <f t="shared" si="14"/>
        <v>0</v>
      </c>
      <c r="AQ25" s="373">
        <f t="shared" si="15"/>
        <v>0</v>
      </c>
      <c r="AR25" s="407">
        <f t="shared" si="16"/>
        <v>0</v>
      </c>
      <c r="AS25" s="386">
        <f t="shared" si="17"/>
        <v>0</v>
      </c>
      <c r="AT25" s="373">
        <f t="shared" si="18"/>
        <v>0</v>
      </c>
      <c r="AU25" s="400">
        <f t="shared" si="19"/>
        <v>0</v>
      </c>
      <c r="AV25" s="386">
        <f t="shared" si="20"/>
        <v>0</v>
      </c>
      <c r="AW25" s="541"/>
      <c r="AX25" s="446"/>
      <c r="AY25" s="374"/>
      <c r="AZ25" s="380"/>
      <c r="BA25" s="380"/>
      <c r="BB25" s="380"/>
      <c r="BC25" s="380"/>
      <c r="BD25" s="380"/>
      <c r="BE25" s="380"/>
      <c r="BF25" s="380"/>
      <c r="BG25" s="380"/>
      <c r="BH25" s="380"/>
      <c r="BI25" s="380"/>
      <c r="BJ25" s="380"/>
      <c r="BK25" s="380"/>
      <c r="BL25" s="380"/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  <c r="CG25" s="380"/>
      <c r="CH25" s="380"/>
      <c r="CI25" s="380"/>
      <c r="CJ25" s="380"/>
      <c r="CK25" s="380"/>
      <c r="CL25" s="380"/>
      <c r="CM25" s="380"/>
      <c r="CN25" s="380"/>
      <c r="CO25" s="380"/>
      <c r="CP25" s="380"/>
      <c r="CQ25" s="380"/>
      <c r="CR25" s="380"/>
      <c r="CS25" s="380"/>
      <c r="CT25" s="380"/>
      <c r="CU25" s="380"/>
      <c r="CV25" s="380"/>
      <c r="CW25" s="380"/>
      <c r="CX25" s="380"/>
      <c r="CY25" s="380"/>
      <c r="CZ25" s="380"/>
      <c r="DA25" s="380"/>
      <c r="DB25" s="391"/>
      <c r="DC25" s="391"/>
      <c r="DD25" s="380"/>
      <c r="DE25" s="380"/>
      <c r="DF25" s="380"/>
      <c r="DG25" s="380"/>
    </row>
    <row r="26" spans="1:111" s="383" customFormat="1" ht="33" customHeight="1">
      <c r="A26" s="388">
        <f t="shared" si="21"/>
        <v>20</v>
      </c>
      <c r="B26" s="399">
        <v>51403</v>
      </c>
      <c r="C26" s="533" t="s">
        <v>16</v>
      </c>
      <c r="D26" s="387"/>
      <c r="E26" s="376"/>
      <c r="F26" s="561">
        <f t="shared" si="0"/>
        <v>0</v>
      </c>
      <c r="G26" s="376"/>
      <c r="H26" s="400"/>
      <c r="I26" s="547">
        <f t="shared" si="1"/>
        <v>0</v>
      </c>
      <c r="J26" s="376"/>
      <c r="K26" s="400"/>
      <c r="L26" s="557">
        <f t="shared" si="2"/>
        <v>0</v>
      </c>
      <c r="M26" s="400"/>
      <c r="N26" s="400"/>
      <c r="O26" s="547">
        <f t="shared" si="3"/>
        <v>0</v>
      </c>
      <c r="P26" s="376"/>
      <c r="Q26" s="400"/>
      <c r="R26" s="547">
        <f t="shared" si="4"/>
        <v>0</v>
      </c>
      <c r="S26" s="376"/>
      <c r="T26" s="400"/>
      <c r="U26" s="557">
        <f t="shared" si="5"/>
        <v>0</v>
      </c>
      <c r="V26" s="400">
        <f t="shared" si="6"/>
        <v>0</v>
      </c>
      <c r="W26" s="376">
        <f t="shared" si="7"/>
        <v>0</v>
      </c>
      <c r="X26" s="547">
        <f t="shared" si="8"/>
        <v>0</v>
      </c>
      <c r="Y26" s="376"/>
      <c r="Z26" s="400"/>
      <c r="AA26" s="552">
        <f t="shared" si="9"/>
        <v>0</v>
      </c>
      <c r="AB26" s="376"/>
      <c r="AC26" s="400"/>
      <c r="AD26" s="547">
        <f t="shared" si="10"/>
        <v>0</v>
      </c>
      <c r="AE26" s="376"/>
      <c r="AF26" s="400"/>
      <c r="AG26" s="547">
        <f t="shared" si="11"/>
        <v>0</v>
      </c>
      <c r="AH26" s="376"/>
      <c r="AI26" s="376"/>
      <c r="AJ26" s="552">
        <f t="shared" si="12"/>
        <v>0</v>
      </c>
      <c r="AK26" s="376"/>
      <c r="AL26" s="376"/>
      <c r="AM26" s="547">
        <f t="shared" si="13"/>
        <v>0</v>
      </c>
      <c r="AN26" s="376"/>
      <c r="AO26" s="400"/>
      <c r="AP26" s="557">
        <f t="shared" si="14"/>
        <v>0</v>
      </c>
      <c r="AQ26" s="373">
        <f t="shared" si="15"/>
        <v>0</v>
      </c>
      <c r="AR26" s="407">
        <f t="shared" si="16"/>
        <v>0</v>
      </c>
      <c r="AS26" s="386">
        <f t="shared" si="17"/>
        <v>0</v>
      </c>
      <c r="AT26" s="373">
        <f t="shared" si="18"/>
        <v>0</v>
      </c>
      <c r="AU26" s="400">
        <f t="shared" si="19"/>
        <v>0</v>
      </c>
      <c r="AV26" s="386">
        <f t="shared" si="20"/>
        <v>0</v>
      </c>
      <c r="AW26" s="541"/>
      <c r="AX26" s="446"/>
      <c r="AY26" s="374"/>
      <c r="AZ26" s="380"/>
      <c r="BA26" s="380"/>
      <c r="BB26" s="380"/>
      <c r="BC26" s="380"/>
      <c r="BD26" s="380"/>
      <c r="BE26" s="380"/>
      <c r="BF26" s="380"/>
      <c r="BG26" s="380"/>
      <c r="BH26" s="380"/>
      <c r="BI26" s="380"/>
      <c r="BJ26" s="380"/>
      <c r="BK26" s="380"/>
      <c r="BL26" s="380"/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  <c r="CG26" s="380"/>
      <c r="CH26" s="380"/>
      <c r="CI26" s="380"/>
      <c r="CJ26" s="380"/>
      <c r="CK26" s="380"/>
      <c r="CL26" s="380"/>
      <c r="CM26" s="380"/>
      <c r="CN26" s="380"/>
      <c r="CO26" s="380"/>
      <c r="CP26" s="380"/>
      <c r="CQ26" s="380"/>
      <c r="CR26" s="380"/>
      <c r="CS26" s="380"/>
      <c r="CT26" s="380"/>
      <c r="CU26" s="380"/>
      <c r="CV26" s="380"/>
      <c r="CW26" s="380"/>
      <c r="CX26" s="380"/>
      <c r="CY26" s="380"/>
      <c r="CZ26" s="380"/>
      <c r="DA26" s="380"/>
      <c r="DB26" s="391"/>
      <c r="DC26" s="391"/>
      <c r="DD26" s="380"/>
      <c r="DE26" s="380"/>
      <c r="DF26" s="380"/>
      <c r="DG26" s="380"/>
    </row>
    <row r="27" spans="1:111" s="383" customFormat="1" ht="33" customHeight="1">
      <c r="A27" s="388">
        <f t="shared" si="21"/>
        <v>21</v>
      </c>
      <c r="B27" s="399">
        <v>51404</v>
      </c>
      <c r="C27" s="533" t="s">
        <v>17</v>
      </c>
      <c r="D27" s="387"/>
      <c r="E27" s="376"/>
      <c r="F27" s="561">
        <f t="shared" si="0"/>
        <v>0</v>
      </c>
      <c r="G27" s="376"/>
      <c r="H27" s="400"/>
      <c r="I27" s="547">
        <f t="shared" si="1"/>
        <v>0</v>
      </c>
      <c r="J27" s="376"/>
      <c r="K27" s="400"/>
      <c r="L27" s="557">
        <f t="shared" si="2"/>
        <v>0</v>
      </c>
      <c r="M27" s="400"/>
      <c r="N27" s="400"/>
      <c r="O27" s="547">
        <f t="shared" si="3"/>
        <v>0</v>
      </c>
      <c r="P27" s="376"/>
      <c r="Q27" s="400"/>
      <c r="R27" s="547">
        <f t="shared" si="4"/>
        <v>0</v>
      </c>
      <c r="S27" s="376"/>
      <c r="T27" s="400"/>
      <c r="U27" s="557">
        <f t="shared" si="5"/>
        <v>0</v>
      </c>
      <c r="V27" s="400">
        <f t="shared" si="6"/>
        <v>0</v>
      </c>
      <c r="W27" s="376">
        <f t="shared" si="7"/>
        <v>0</v>
      </c>
      <c r="X27" s="547">
        <f t="shared" si="8"/>
        <v>0</v>
      </c>
      <c r="Y27" s="376"/>
      <c r="Z27" s="400"/>
      <c r="AA27" s="552">
        <f t="shared" si="9"/>
        <v>0</v>
      </c>
      <c r="AB27" s="376"/>
      <c r="AC27" s="400"/>
      <c r="AD27" s="547">
        <f t="shared" si="10"/>
        <v>0</v>
      </c>
      <c r="AE27" s="376"/>
      <c r="AF27" s="400"/>
      <c r="AG27" s="547">
        <f t="shared" si="11"/>
        <v>0</v>
      </c>
      <c r="AH27" s="376"/>
      <c r="AI27" s="376"/>
      <c r="AJ27" s="552">
        <f t="shared" si="12"/>
        <v>0</v>
      </c>
      <c r="AK27" s="376"/>
      <c r="AL27" s="376"/>
      <c r="AM27" s="547">
        <f t="shared" si="13"/>
        <v>0</v>
      </c>
      <c r="AN27" s="376"/>
      <c r="AO27" s="400"/>
      <c r="AP27" s="557">
        <f t="shared" si="14"/>
        <v>0</v>
      </c>
      <c r="AQ27" s="373">
        <f t="shared" si="15"/>
        <v>0</v>
      </c>
      <c r="AR27" s="407">
        <f t="shared" si="16"/>
        <v>0</v>
      </c>
      <c r="AS27" s="386">
        <f t="shared" si="17"/>
        <v>0</v>
      </c>
      <c r="AT27" s="373">
        <f t="shared" si="18"/>
        <v>0</v>
      </c>
      <c r="AU27" s="400">
        <f t="shared" si="19"/>
        <v>0</v>
      </c>
      <c r="AV27" s="386">
        <f t="shared" si="20"/>
        <v>0</v>
      </c>
      <c r="AW27" s="541"/>
      <c r="AX27" s="446"/>
      <c r="AY27" s="374"/>
      <c r="AZ27" s="380"/>
      <c r="BA27" s="380"/>
      <c r="BB27" s="380"/>
      <c r="BC27" s="380"/>
      <c r="BD27" s="380"/>
      <c r="BE27" s="380"/>
      <c r="BF27" s="380"/>
      <c r="BG27" s="380"/>
      <c r="BH27" s="380"/>
      <c r="BI27" s="380"/>
      <c r="BJ27" s="380"/>
      <c r="BK27" s="380"/>
      <c r="BL27" s="380"/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  <c r="CG27" s="380"/>
      <c r="CH27" s="380"/>
      <c r="CI27" s="380"/>
      <c r="CJ27" s="380"/>
      <c r="CK27" s="380"/>
      <c r="CL27" s="380"/>
      <c r="CM27" s="380"/>
      <c r="CN27" s="380"/>
      <c r="CO27" s="380"/>
      <c r="CP27" s="380"/>
      <c r="CQ27" s="380"/>
      <c r="CR27" s="380"/>
      <c r="CS27" s="380"/>
      <c r="CT27" s="380"/>
      <c r="CU27" s="380"/>
      <c r="CV27" s="380"/>
      <c r="CW27" s="380"/>
      <c r="CX27" s="380"/>
      <c r="CY27" s="380"/>
      <c r="CZ27" s="380"/>
      <c r="DA27" s="380"/>
      <c r="DB27" s="391"/>
      <c r="DC27" s="391"/>
      <c r="DD27" s="380"/>
      <c r="DE27" s="380"/>
      <c r="DF27" s="380"/>
      <c r="DG27" s="380"/>
    </row>
    <row r="28" spans="1:111" s="383" customFormat="1" ht="33" customHeight="1">
      <c r="A28" s="388">
        <f t="shared" si="21"/>
        <v>22</v>
      </c>
      <c r="B28" s="399">
        <v>51405</v>
      </c>
      <c r="C28" s="533" t="s">
        <v>18</v>
      </c>
      <c r="D28" s="387"/>
      <c r="E28" s="376"/>
      <c r="F28" s="561">
        <f t="shared" si="0"/>
        <v>0</v>
      </c>
      <c r="G28" s="376"/>
      <c r="H28" s="400"/>
      <c r="I28" s="547">
        <f t="shared" si="1"/>
        <v>0</v>
      </c>
      <c r="J28" s="376"/>
      <c r="K28" s="400"/>
      <c r="L28" s="557">
        <f t="shared" si="2"/>
        <v>0</v>
      </c>
      <c r="M28" s="400"/>
      <c r="N28" s="400"/>
      <c r="O28" s="547">
        <f t="shared" si="3"/>
        <v>0</v>
      </c>
      <c r="P28" s="376"/>
      <c r="Q28" s="400"/>
      <c r="R28" s="547">
        <f t="shared" si="4"/>
        <v>0</v>
      </c>
      <c r="S28" s="376"/>
      <c r="T28" s="400"/>
      <c r="U28" s="557">
        <f t="shared" si="5"/>
        <v>0</v>
      </c>
      <c r="V28" s="400">
        <f t="shared" si="6"/>
        <v>0</v>
      </c>
      <c r="W28" s="376">
        <f t="shared" si="7"/>
        <v>0</v>
      </c>
      <c r="X28" s="547">
        <f t="shared" si="8"/>
        <v>0</v>
      </c>
      <c r="Y28" s="376"/>
      <c r="Z28" s="400"/>
      <c r="AA28" s="552">
        <f t="shared" si="9"/>
        <v>0</v>
      </c>
      <c r="AB28" s="376"/>
      <c r="AC28" s="400"/>
      <c r="AD28" s="547">
        <f t="shared" si="10"/>
        <v>0</v>
      </c>
      <c r="AE28" s="376"/>
      <c r="AF28" s="400"/>
      <c r="AG28" s="547">
        <f t="shared" si="11"/>
        <v>0</v>
      </c>
      <c r="AH28" s="376"/>
      <c r="AI28" s="376"/>
      <c r="AJ28" s="552">
        <f t="shared" si="12"/>
        <v>0</v>
      </c>
      <c r="AK28" s="376"/>
      <c r="AL28" s="376"/>
      <c r="AM28" s="547">
        <f t="shared" si="13"/>
        <v>0</v>
      </c>
      <c r="AN28" s="376"/>
      <c r="AO28" s="400"/>
      <c r="AP28" s="557">
        <f t="shared" si="14"/>
        <v>0</v>
      </c>
      <c r="AQ28" s="373">
        <f t="shared" si="15"/>
        <v>0</v>
      </c>
      <c r="AR28" s="407">
        <f t="shared" si="16"/>
        <v>0</v>
      </c>
      <c r="AS28" s="386">
        <f t="shared" si="17"/>
        <v>0</v>
      </c>
      <c r="AT28" s="373">
        <f t="shared" si="18"/>
        <v>0</v>
      </c>
      <c r="AU28" s="400">
        <f t="shared" si="19"/>
        <v>0</v>
      </c>
      <c r="AV28" s="386">
        <f t="shared" si="20"/>
        <v>0</v>
      </c>
      <c r="AW28" s="541"/>
      <c r="AX28" s="446"/>
      <c r="AY28" s="374"/>
      <c r="AZ28" s="380"/>
      <c r="BA28" s="380"/>
      <c r="BB28" s="380"/>
      <c r="BC28" s="380"/>
      <c r="BD28" s="380"/>
      <c r="BE28" s="380"/>
      <c r="BF28" s="380"/>
      <c r="BG28" s="380"/>
      <c r="BH28" s="380"/>
      <c r="BI28" s="380"/>
      <c r="BJ28" s="380"/>
      <c r="BK28" s="380"/>
      <c r="BL28" s="380"/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0"/>
      <c r="CJ28" s="380"/>
      <c r="CK28" s="380"/>
      <c r="CL28" s="380"/>
      <c r="CM28" s="380"/>
      <c r="CN28" s="380"/>
      <c r="CO28" s="380"/>
      <c r="CP28" s="380"/>
      <c r="CQ28" s="380"/>
      <c r="CR28" s="380"/>
      <c r="CS28" s="380"/>
      <c r="CT28" s="380"/>
      <c r="CU28" s="380"/>
      <c r="CV28" s="380"/>
      <c r="CW28" s="380"/>
      <c r="CX28" s="380"/>
      <c r="CY28" s="380"/>
      <c r="CZ28" s="380"/>
      <c r="DA28" s="380"/>
      <c r="DB28" s="391"/>
      <c r="DC28" s="391"/>
      <c r="DD28" s="380"/>
      <c r="DE28" s="380"/>
      <c r="DF28" s="380"/>
      <c r="DG28" s="380"/>
    </row>
    <row r="29" spans="1:111" s="383" customFormat="1" ht="33" customHeight="1">
      <c r="A29" s="388">
        <f t="shared" si="21"/>
        <v>23</v>
      </c>
      <c r="B29" s="399">
        <v>51406</v>
      </c>
      <c r="C29" s="533" t="s">
        <v>19</v>
      </c>
      <c r="D29" s="387"/>
      <c r="E29" s="376"/>
      <c r="F29" s="561">
        <f t="shared" si="0"/>
        <v>0</v>
      </c>
      <c r="G29" s="376"/>
      <c r="H29" s="400"/>
      <c r="I29" s="547">
        <f t="shared" si="1"/>
        <v>0</v>
      </c>
      <c r="J29" s="376"/>
      <c r="K29" s="400"/>
      <c r="L29" s="557">
        <f t="shared" si="2"/>
        <v>0</v>
      </c>
      <c r="M29" s="400"/>
      <c r="N29" s="400"/>
      <c r="O29" s="547">
        <f t="shared" si="3"/>
        <v>0</v>
      </c>
      <c r="P29" s="376"/>
      <c r="Q29" s="400"/>
      <c r="R29" s="547">
        <f t="shared" si="4"/>
        <v>0</v>
      </c>
      <c r="S29" s="376"/>
      <c r="T29" s="400"/>
      <c r="U29" s="557">
        <f t="shared" si="5"/>
        <v>0</v>
      </c>
      <c r="V29" s="400">
        <f t="shared" si="6"/>
        <v>0</v>
      </c>
      <c r="W29" s="376">
        <f t="shared" si="7"/>
        <v>0</v>
      </c>
      <c r="X29" s="547">
        <f t="shared" si="8"/>
        <v>0</v>
      </c>
      <c r="Y29" s="376"/>
      <c r="Z29" s="400"/>
      <c r="AA29" s="552">
        <f t="shared" si="9"/>
        <v>0</v>
      </c>
      <c r="AB29" s="376"/>
      <c r="AC29" s="400"/>
      <c r="AD29" s="547">
        <f t="shared" si="10"/>
        <v>0</v>
      </c>
      <c r="AE29" s="376"/>
      <c r="AF29" s="400"/>
      <c r="AG29" s="547">
        <f t="shared" si="11"/>
        <v>0</v>
      </c>
      <c r="AH29" s="376"/>
      <c r="AI29" s="376"/>
      <c r="AJ29" s="552">
        <f t="shared" si="12"/>
        <v>0</v>
      </c>
      <c r="AK29" s="376"/>
      <c r="AL29" s="376"/>
      <c r="AM29" s="547">
        <f t="shared" si="13"/>
        <v>0</v>
      </c>
      <c r="AN29" s="376"/>
      <c r="AO29" s="400"/>
      <c r="AP29" s="557">
        <f t="shared" si="14"/>
        <v>0</v>
      </c>
      <c r="AQ29" s="373">
        <f t="shared" si="15"/>
        <v>0</v>
      </c>
      <c r="AR29" s="407">
        <f t="shared" si="16"/>
        <v>0</v>
      </c>
      <c r="AS29" s="386">
        <f t="shared" si="17"/>
        <v>0</v>
      </c>
      <c r="AT29" s="373">
        <f t="shared" si="18"/>
        <v>0</v>
      </c>
      <c r="AU29" s="400">
        <f t="shared" si="19"/>
        <v>0</v>
      </c>
      <c r="AV29" s="386">
        <f t="shared" si="20"/>
        <v>0</v>
      </c>
      <c r="AW29" s="541"/>
      <c r="AX29" s="446"/>
      <c r="AY29" s="374"/>
      <c r="AZ29" s="380"/>
      <c r="BA29" s="380"/>
      <c r="BB29" s="380"/>
      <c r="BC29" s="380"/>
      <c r="BD29" s="380"/>
      <c r="BE29" s="380"/>
      <c r="BF29" s="380"/>
      <c r="BG29" s="380"/>
      <c r="BH29" s="380"/>
      <c r="BI29" s="380"/>
      <c r="BJ29" s="380"/>
      <c r="BK29" s="380"/>
      <c r="BL29" s="380"/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  <c r="CG29" s="380"/>
      <c r="CH29" s="380"/>
      <c r="CI29" s="380"/>
      <c r="CJ29" s="380"/>
      <c r="CK29" s="380"/>
      <c r="CL29" s="380"/>
      <c r="CM29" s="380"/>
      <c r="CN29" s="380"/>
      <c r="CO29" s="380"/>
      <c r="CP29" s="380"/>
      <c r="CQ29" s="380"/>
      <c r="CR29" s="380"/>
      <c r="CS29" s="380"/>
      <c r="CT29" s="380"/>
      <c r="CU29" s="380"/>
      <c r="CV29" s="380"/>
      <c r="CW29" s="380"/>
      <c r="CX29" s="380"/>
      <c r="CY29" s="380"/>
      <c r="CZ29" s="380"/>
      <c r="DA29" s="380"/>
      <c r="DB29" s="391"/>
      <c r="DC29" s="391"/>
      <c r="DD29" s="380"/>
      <c r="DE29" s="380"/>
      <c r="DF29" s="380"/>
      <c r="DG29" s="380"/>
    </row>
    <row r="30" spans="1:111" s="383" customFormat="1" ht="33" customHeight="1">
      <c r="A30" s="388">
        <f t="shared" si="21"/>
        <v>24</v>
      </c>
      <c r="B30" s="399">
        <v>51407</v>
      </c>
      <c r="C30" s="533" t="s">
        <v>20</v>
      </c>
      <c r="D30" s="387"/>
      <c r="E30" s="376"/>
      <c r="F30" s="561">
        <f t="shared" si="0"/>
        <v>0</v>
      </c>
      <c r="G30" s="376"/>
      <c r="H30" s="400"/>
      <c r="I30" s="547">
        <f t="shared" si="1"/>
        <v>0</v>
      </c>
      <c r="J30" s="376"/>
      <c r="K30" s="400"/>
      <c r="L30" s="557">
        <f t="shared" si="2"/>
        <v>0</v>
      </c>
      <c r="M30" s="400"/>
      <c r="N30" s="400"/>
      <c r="O30" s="547">
        <f t="shared" si="3"/>
        <v>0</v>
      </c>
      <c r="P30" s="376"/>
      <c r="Q30" s="400"/>
      <c r="R30" s="547">
        <f t="shared" si="4"/>
        <v>0</v>
      </c>
      <c r="S30" s="376"/>
      <c r="T30" s="400"/>
      <c r="U30" s="557">
        <f t="shared" si="5"/>
        <v>0</v>
      </c>
      <c r="V30" s="400">
        <f t="shared" si="6"/>
        <v>0</v>
      </c>
      <c r="W30" s="376">
        <f t="shared" si="7"/>
        <v>0</v>
      </c>
      <c r="X30" s="547">
        <f t="shared" si="8"/>
        <v>0</v>
      </c>
      <c r="Y30" s="376"/>
      <c r="Z30" s="400"/>
      <c r="AA30" s="552">
        <f t="shared" si="9"/>
        <v>0</v>
      </c>
      <c r="AB30" s="376"/>
      <c r="AC30" s="400"/>
      <c r="AD30" s="547">
        <f t="shared" si="10"/>
        <v>0</v>
      </c>
      <c r="AE30" s="376"/>
      <c r="AF30" s="400"/>
      <c r="AG30" s="547">
        <f t="shared" si="11"/>
        <v>0</v>
      </c>
      <c r="AH30" s="376"/>
      <c r="AI30" s="376"/>
      <c r="AJ30" s="552">
        <f t="shared" si="12"/>
        <v>0</v>
      </c>
      <c r="AK30" s="376"/>
      <c r="AL30" s="376"/>
      <c r="AM30" s="547">
        <f t="shared" si="13"/>
        <v>0</v>
      </c>
      <c r="AN30" s="376"/>
      <c r="AO30" s="400"/>
      <c r="AP30" s="557">
        <f t="shared" si="14"/>
        <v>0</v>
      </c>
      <c r="AQ30" s="373">
        <f t="shared" si="15"/>
        <v>0</v>
      </c>
      <c r="AR30" s="407">
        <f t="shared" si="16"/>
        <v>0</v>
      </c>
      <c r="AS30" s="386">
        <f t="shared" si="17"/>
        <v>0</v>
      </c>
      <c r="AT30" s="373">
        <f t="shared" si="18"/>
        <v>0</v>
      </c>
      <c r="AU30" s="400">
        <f t="shared" si="19"/>
        <v>0</v>
      </c>
      <c r="AV30" s="386">
        <f t="shared" si="20"/>
        <v>0</v>
      </c>
      <c r="AW30" s="541"/>
      <c r="AX30" s="446"/>
      <c r="AY30" s="374"/>
      <c r="AZ30" s="380"/>
      <c r="BA30" s="380"/>
      <c r="BB30" s="380"/>
      <c r="BC30" s="380"/>
      <c r="BD30" s="380"/>
      <c r="BE30" s="380"/>
      <c r="BF30" s="380"/>
      <c r="BG30" s="380"/>
      <c r="BH30" s="380"/>
      <c r="BI30" s="380"/>
      <c r="BJ30" s="380"/>
      <c r="BK30" s="380"/>
      <c r="BL30" s="380"/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  <c r="CG30" s="380"/>
      <c r="CH30" s="380"/>
      <c r="CI30" s="380"/>
      <c r="CJ30" s="380"/>
      <c r="CK30" s="380"/>
      <c r="CL30" s="380"/>
      <c r="CM30" s="380"/>
      <c r="CN30" s="380"/>
      <c r="CO30" s="380"/>
      <c r="CP30" s="380"/>
      <c r="CQ30" s="380"/>
      <c r="CR30" s="380"/>
      <c r="CS30" s="380"/>
      <c r="CT30" s="380"/>
      <c r="CU30" s="380"/>
      <c r="CV30" s="380"/>
      <c r="CW30" s="380"/>
      <c r="CX30" s="380"/>
      <c r="CY30" s="380"/>
      <c r="CZ30" s="380"/>
      <c r="DA30" s="380"/>
      <c r="DB30" s="391"/>
      <c r="DC30" s="391"/>
      <c r="DD30" s="380"/>
      <c r="DE30" s="380"/>
      <c r="DF30" s="380"/>
      <c r="DG30" s="380"/>
    </row>
    <row r="31" spans="1:111" s="383" customFormat="1" ht="33" customHeight="1">
      <c r="A31" s="388">
        <f t="shared" si="21"/>
        <v>25</v>
      </c>
      <c r="B31" s="399">
        <v>51408</v>
      </c>
      <c r="C31" s="533" t="s">
        <v>21</v>
      </c>
      <c r="D31" s="387"/>
      <c r="E31" s="376"/>
      <c r="F31" s="561">
        <f t="shared" si="0"/>
        <v>0</v>
      </c>
      <c r="G31" s="376"/>
      <c r="H31" s="400"/>
      <c r="I31" s="547">
        <f t="shared" si="1"/>
        <v>0</v>
      </c>
      <c r="J31" s="376"/>
      <c r="K31" s="400"/>
      <c r="L31" s="557">
        <f t="shared" si="2"/>
        <v>0</v>
      </c>
      <c r="M31" s="400"/>
      <c r="N31" s="400"/>
      <c r="O31" s="547">
        <f t="shared" si="3"/>
        <v>0</v>
      </c>
      <c r="P31" s="376"/>
      <c r="Q31" s="400"/>
      <c r="R31" s="547">
        <f t="shared" si="4"/>
        <v>0</v>
      </c>
      <c r="S31" s="376"/>
      <c r="T31" s="400"/>
      <c r="U31" s="557">
        <f t="shared" si="5"/>
        <v>0</v>
      </c>
      <c r="V31" s="400">
        <f t="shared" si="6"/>
        <v>0</v>
      </c>
      <c r="W31" s="376">
        <f t="shared" si="7"/>
        <v>0</v>
      </c>
      <c r="X31" s="547">
        <f t="shared" si="8"/>
        <v>0</v>
      </c>
      <c r="Y31" s="376"/>
      <c r="Z31" s="400"/>
      <c r="AA31" s="552">
        <f t="shared" si="9"/>
        <v>0</v>
      </c>
      <c r="AB31" s="376"/>
      <c r="AC31" s="400"/>
      <c r="AD31" s="547">
        <f t="shared" si="10"/>
        <v>0</v>
      </c>
      <c r="AE31" s="376"/>
      <c r="AF31" s="400"/>
      <c r="AG31" s="547">
        <f t="shared" si="11"/>
        <v>0</v>
      </c>
      <c r="AH31" s="376"/>
      <c r="AI31" s="376"/>
      <c r="AJ31" s="552">
        <f t="shared" si="12"/>
        <v>0</v>
      </c>
      <c r="AK31" s="376"/>
      <c r="AL31" s="376"/>
      <c r="AM31" s="547">
        <f t="shared" si="13"/>
        <v>0</v>
      </c>
      <c r="AN31" s="376"/>
      <c r="AO31" s="400"/>
      <c r="AP31" s="557">
        <f t="shared" si="14"/>
        <v>0</v>
      </c>
      <c r="AQ31" s="373">
        <f t="shared" si="15"/>
        <v>0</v>
      </c>
      <c r="AR31" s="407">
        <f t="shared" si="16"/>
        <v>0</v>
      </c>
      <c r="AS31" s="386">
        <f t="shared" si="17"/>
        <v>0</v>
      </c>
      <c r="AT31" s="373">
        <f t="shared" si="18"/>
        <v>0</v>
      </c>
      <c r="AU31" s="400">
        <f t="shared" si="19"/>
        <v>0</v>
      </c>
      <c r="AV31" s="386">
        <f t="shared" si="20"/>
        <v>0</v>
      </c>
      <c r="AW31" s="541"/>
      <c r="AX31" s="446"/>
      <c r="AY31" s="374"/>
      <c r="AZ31" s="380"/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  <c r="BK31" s="380"/>
      <c r="BL31" s="380"/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  <c r="CG31" s="380"/>
      <c r="CH31" s="380"/>
      <c r="CI31" s="380"/>
      <c r="CJ31" s="380"/>
      <c r="CK31" s="380"/>
      <c r="CL31" s="380"/>
      <c r="CM31" s="380"/>
      <c r="CN31" s="380"/>
      <c r="CO31" s="380"/>
      <c r="CP31" s="380"/>
      <c r="CQ31" s="380"/>
      <c r="CR31" s="380"/>
      <c r="CS31" s="380"/>
      <c r="CT31" s="380"/>
      <c r="CU31" s="380"/>
      <c r="CV31" s="380"/>
      <c r="CW31" s="380"/>
      <c r="CX31" s="380"/>
      <c r="CY31" s="380"/>
      <c r="CZ31" s="380"/>
      <c r="DA31" s="380"/>
      <c r="DB31" s="391"/>
      <c r="DC31" s="391"/>
      <c r="DD31" s="380"/>
      <c r="DE31" s="380"/>
      <c r="DF31" s="380"/>
      <c r="DG31" s="380"/>
    </row>
    <row r="32" spans="1:111" s="383" customFormat="1" ht="33" customHeight="1">
      <c r="A32" s="388">
        <f t="shared" si="21"/>
        <v>26</v>
      </c>
      <c r="B32" s="399">
        <v>51409</v>
      </c>
      <c r="C32" s="533" t="s">
        <v>22</v>
      </c>
      <c r="D32" s="387"/>
      <c r="E32" s="376"/>
      <c r="F32" s="561">
        <f t="shared" si="0"/>
        <v>0</v>
      </c>
      <c r="G32" s="376"/>
      <c r="H32" s="400"/>
      <c r="I32" s="547">
        <f t="shared" si="1"/>
        <v>0</v>
      </c>
      <c r="J32" s="376"/>
      <c r="K32" s="400"/>
      <c r="L32" s="557">
        <f t="shared" si="2"/>
        <v>0</v>
      </c>
      <c r="M32" s="400"/>
      <c r="N32" s="400"/>
      <c r="O32" s="547">
        <f t="shared" si="3"/>
        <v>0</v>
      </c>
      <c r="P32" s="376"/>
      <c r="Q32" s="400"/>
      <c r="R32" s="547">
        <f t="shared" si="4"/>
        <v>0</v>
      </c>
      <c r="S32" s="376"/>
      <c r="T32" s="400"/>
      <c r="U32" s="557">
        <f t="shared" si="5"/>
        <v>0</v>
      </c>
      <c r="V32" s="400">
        <f t="shared" si="6"/>
        <v>0</v>
      </c>
      <c r="W32" s="376">
        <f t="shared" si="7"/>
        <v>0</v>
      </c>
      <c r="X32" s="547">
        <f t="shared" si="8"/>
        <v>0</v>
      </c>
      <c r="Y32" s="376"/>
      <c r="Z32" s="400"/>
      <c r="AA32" s="552">
        <f t="shared" si="9"/>
        <v>0</v>
      </c>
      <c r="AB32" s="376"/>
      <c r="AC32" s="400"/>
      <c r="AD32" s="547">
        <f t="shared" si="10"/>
        <v>0</v>
      </c>
      <c r="AE32" s="376"/>
      <c r="AF32" s="400"/>
      <c r="AG32" s="547">
        <f t="shared" si="11"/>
        <v>0</v>
      </c>
      <c r="AH32" s="376"/>
      <c r="AI32" s="376"/>
      <c r="AJ32" s="552">
        <f t="shared" si="12"/>
        <v>0</v>
      </c>
      <c r="AK32" s="376"/>
      <c r="AL32" s="376"/>
      <c r="AM32" s="547">
        <f t="shared" si="13"/>
        <v>0</v>
      </c>
      <c r="AN32" s="376"/>
      <c r="AO32" s="400"/>
      <c r="AP32" s="557">
        <f t="shared" si="14"/>
        <v>0</v>
      </c>
      <c r="AQ32" s="373">
        <f t="shared" si="15"/>
        <v>0</v>
      </c>
      <c r="AR32" s="407">
        <f t="shared" si="16"/>
        <v>0</v>
      </c>
      <c r="AS32" s="386">
        <f t="shared" si="17"/>
        <v>0</v>
      </c>
      <c r="AT32" s="373">
        <f t="shared" si="18"/>
        <v>0</v>
      </c>
      <c r="AU32" s="400">
        <f t="shared" si="19"/>
        <v>0</v>
      </c>
      <c r="AV32" s="386">
        <f t="shared" si="20"/>
        <v>0</v>
      </c>
      <c r="AW32" s="541"/>
      <c r="AX32" s="446"/>
      <c r="AY32" s="374"/>
      <c r="AZ32" s="380"/>
      <c r="BA32" s="380"/>
      <c r="BB32" s="380"/>
      <c r="BC32" s="380"/>
      <c r="BD32" s="380"/>
      <c r="BE32" s="380"/>
      <c r="BF32" s="380"/>
      <c r="BG32" s="380"/>
      <c r="BH32" s="380"/>
      <c r="BI32" s="380"/>
      <c r="BJ32" s="380"/>
      <c r="BK32" s="380"/>
      <c r="BL32" s="380"/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  <c r="CG32" s="380"/>
      <c r="CH32" s="380"/>
      <c r="CI32" s="380"/>
      <c r="CJ32" s="380"/>
      <c r="CK32" s="380"/>
      <c r="CL32" s="380"/>
      <c r="CM32" s="380"/>
      <c r="CN32" s="380"/>
      <c r="CO32" s="380"/>
      <c r="CP32" s="380"/>
      <c r="CQ32" s="380"/>
      <c r="CR32" s="380"/>
      <c r="CS32" s="380"/>
      <c r="CT32" s="380"/>
      <c r="CU32" s="380"/>
      <c r="CV32" s="380"/>
      <c r="CW32" s="380"/>
      <c r="CX32" s="380"/>
      <c r="CY32" s="380"/>
      <c r="CZ32" s="380"/>
      <c r="DA32" s="380"/>
      <c r="DB32" s="391"/>
      <c r="DC32" s="391"/>
      <c r="DD32" s="380"/>
      <c r="DE32" s="380"/>
      <c r="DF32" s="380"/>
      <c r="DG32" s="380"/>
    </row>
    <row r="33" spans="1:111" s="383" customFormat="1" ht="33" customHeight="1">
      <c r="A33" s="388">
        <f t="shared" si="21"/>
        <v>27</v>
      </c>
      <c r="B33" s="399">
        <v>51499</v>
      </c>
      <c r="C33" s="533" t="s">
        <v>23</v>
      </c>
      <c r="D33" s="387"/>
      <c r="E33" s="376"/>
      <c r="F33" s="561">
        <f t="shared" si="0"/>
        <v>0</v>
      </c>
      <c r="G33" s="376"/>
      <c r="H33" s="400"/>
      <c r="I33" s="547">
        <f t="shared" si="1"/>
        <v>0</v>
      </c>
      <c r="J33" s="376"/>
      <c r="K33" s="400"/>
      <c r="L33" s="557">
        <f t="shared" si="2"/>
        <v>0</v>
      </c>
      <c r="M33" s="400"/>
      <c r="N33" s="400"/>
      <c r="O33" s="547">
        <f t="shared" si="3"/>
        <v>0</v>
      </c>
      <c r="P33" s="376"/>
      <c r="Q33" s="400"/>
      <c r="R33" s="547">
        <f t="shared" si="4"/>
        <v>0</v>
      </c>
      <c r="S33" s="376"/>
      <c r="T33" s="400"/>
      <c r="U33" s="557">
        <f t="shared" si="5"/>
        <v>0</v>
      </c>
      <c r="V33" s="400">
        <f t="shared" si="6"/>
        <v>0</v>
      </c>
      <c r="W33" s="376">
        <f t="shared" si="7"/>
        <v>0</v>
      </c>
      <c r="X33" s="547">
        <f t="shared" si="8"/>
        <v>0</v>
      </c>
      <c r="Y33" s="376"/>
      <c r="Z33" s="400"/>
      <c r="AA33" s="552">
        <f t="shared" si="9"/>
        <v>0</v>
      </c>
      <c r="AB33" s="376"/>
      <c r="AC33" s="400"/>
      <c r="AD33" s="547">
        <f t="shared" si="10"/>
        <v>0</v>
      </c>
      <c r="AE33" s="376"/>
      <c r="AF33" s="400"/>
      <c r="AG33" s="547">
        <f t="shared" si="11"/>
        <v>0</v>
      </c>
      <c r="AH33" s="376"/>
      <c r="AI33" s="376"/>
      <c r="AJ33" s="552">
        <f t="shared" si="12"/>
        <v>0</v>
      </c>
      <c r="AK33" s="376"/>
      <c r="AL33" s="376"/>
      <c r="AM33" s="547">
        <f t="shared" si="13"/>
        <v>0</v>
      </c>
      <c r="AN33" s="376"/>
      <c r="AO33" s="400"/>
      <c r="AP33" s="557">
        <f t="shared" si="14"/>
        <v>0</v>
      </c>
      <c r="AQ33" s="373">
        <f t="shared" si="15"/>
        <v>0</v>
      </c>
      <c r="AR33" s="407">
        <f t="shared" si="16"/>
        <v>0</v>
      </c>
      <c r="AS33" s="386">
        <f t="shared" si="17"/>
        <v>0</v>
      </c>
      <c r="AT33" s="373">
        <f t="shared" si="18"/>
        <v>0</v>
      </c>
      <c r="AU33" s="400">
        <f t="shared" si="19"/>
        <v>0</v>
      </c>
      <c r="AV33" s="386">
        <f t="shared" si="20"/>
        <v>0</v>
      </c>
      <c r="AW33" s="541"/>
      <c r="AX33" s="446"/>
      <c r="AY33" s="374"/>
      <c r="AZ33" s="380"/>
      <c r="BA33" s="380"/>
      <c r="BB33" s="380"/>
      <c r="BC33" s="380"/>
      <c r="BD33" s="380"/>
      <c r="BE33" s="380"/>
      <c r="BF33" s="380"/>
      <c r="BG33" s="380"/>
      <c r="BH33" s="380"/>
      <c r="BI33" s="380"/>
      <c r="BJ33" s="380"/>
      <c r="BK33" s="380"/>
      <c r="BL33" s="380"/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  <c r="CO33" s="380"/>
      <c r="CP33" s="380"/>
      <c r="CQ33" s="380"/>
      <c r="CR33" s="380"/>
      <c r="CS33" s="380"/>
      <c r="CT33" s="380"/>
      <c r="CU33" s="380"/>
      <c r="CV33" s="380"/>
      <c r="CW33" s="380"/>
      <c r="CX33" s="380"/>
      <c r="CY33" s="380"/>
      <c r="CZ33" s="380"/>
      <c r="DA33" s="380"/>
      <c r="DB33" s="391"/>
      <c r="DC33" s="391"/>
      <c r="DD33" s="380"/>
      <c r="DE33" s="380"/>
      <c r="DF33" s="380"/>
      <c r="DG33" s="380"/>
    </row>
    <row r="34" spans="1:111" s="383" customFormat="1" ht="33" customHeight="1">
      <c r="A34" s="388">
        <f t="shared" si="21"/>
        <v>28</v>
      </c>
      <c r="B34" s="399">
        <v>51601</v>
      </c>
      <c r="C34" s="533" t="s">
        <v>24</v>
      </c>
      <c r="D34" s="387"/>
      <c r="E34" s="376"/>
      <c r="F34" s="561">
        <f t="shared" si="0"/>
        <v>0</v>
      </c>
      <c r="G34" s="376"/>
      <c r="H34" s="400"/>
      <c r="I34" s="547">
        <f t="shared" si="1"/>
        <v>0</v>
      </c>
      <c r="J34" s="376"/>
      <c r="K34" s="400"/>
      <c r="L34" s="557">
        <f t="shared" si="2"/>
        <v>0</v>
      </c>
      <c r="M34" s="400"/>
      <c r="N34" s="400"/>
      <c r="O34" s="547">
        <f t="shared" si="3"/>
        <v>0</v>
      </c>
      <c r="P34" s="376"/>
      <c r="Q34" s="400"/>
      <c r="R34" s="547">
        <f t="shared" si="4"/>
        <v>0</v>
      </c>
      <c r="S34" s="376"/>
      <c r="T34" s="400"/>
      <c r="U34" s="557">
        <f t="shared" si="5"/>
        <v>0</v>
      </c>
      <c r="V34" s="400">
        <f t="shared" si="6"/>
        <v>0</v>
      </c>
      <c r="W34" s="376">
        <f t="shared" si="7"/>
        <v>0</v>
      </c>
      <c r="X34" s="547">
        <f t="shared" si="8"/>
        <v>0</v>
      </c>
      <c r="Y34" s="376"/>
      <c r="Z34" s="400"/>
      <c r="AA34" s="552">
        <f t="shared" si="9"/>
        <v>0</v>
      </c>
      <c r="AB34" s="376"/>
      <c r="AC34" s="400"/>
      <c r="AD34" s="547">
        <f t="shared" si="10"/>
        <v>0</v>
      </c>
      <c r="AE34" s="376"/>
      <c r="AF34" s="400"/>
      <c r="AG34" s="547">
        <f t="shared" si="11"/>
        <v>0</v>
      </c>
      <c r="AH34" s="376"/>
      <c r="AI34" s="376"/>
      <c r="AJ34" s="552">
        <f t="shared" si="12"/>
        <v>0</v>
      </c>
      <c r="AK34" s="376"/>
      <c r="AL34" s="376"/>
      <c r="AM34" s="547">
        <f t="shared" si="13"/>
        <v>0</v>
      </c>
      <c r="AN34" s="376"/>
      <c r="AO34" s="400"/>
      <c r="AP34" s="557">
        <f t="shared" si="14"/>
        <v>0</v>
      </c>
      <c r="AQ34" s="373">
        <f t="shared" si="15"/>
        <v>0</v>
      </c>
      <c r="AR34" s="407">
        <f t="shared" si="16"/>
        <v>0</v>
      </c>
      <c r="AS34" s="386">
        <f t="shared" si="17"/>
        <v>0</v>
      </c>
      <c r="AT34" s="373">
        <f t="shared" si="18"/>
        <v>0</v>
      </c>
      <c r="AU34" s="400">
        <f t="shared" si="19"/>
        <v>0</v>
      </c>
      <c r="AV34" s="386">
        <f t="shared" si="20"/>
        <v>0</v>
      </c>
      <c r="AW34" s="541"/>
      <c r="AX34" s="446"/>
      <c r="AY34" s="374"/>
      <c r="AZ34" s="380"/>
      <c r="BA34" s="380"/>
      <c r="BB34" s="380"/>
      <c r="BC34" s="380"/>
      <c r="BD34" s="380"/>
      <c r="BE34" s="380"/>
      <c r="BF34" s="380"/>
      <c r="BG34" s="380"/>
      <c r="BH34" s="380"/>
      <c r="BI34" s="380"/>
      <c r="BJ34" s="380"/>
      <c r="BK34" s="380"/>
      <c r="BL34" s="380"/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  <c r="CO34" s="380"/>
      <c r="CP34" s="380"/>
      <c r="CQ34" s="380"/>
      <c r="CR34" s="380"/>
      <c r="CS34" s="380"/>
      <c r="CT34" s="380"/>
      <c r="CU34" s="380"/>
      <c r="CV34" s="380"/>
      <c r="CW34" s="380"/>
      <c r="CX34" s="380"/>
      <c r="CY34" s="380"/>
      <c r="CZ34" s="380"/>
      <c r="DA34" s="380"/>
      <c r="DB34" s="391"/>
      <c r="DC34" s="391"/>
      <c r="DD34" s="380"/>
      <c r="DE34" s="380"/>
      <c r="DF34" s="380"/>
      <c r="DG34" s="380"/>
    </row>
    <row r="35" spans="1:111" s="383" customFormat="1" ht="33" customHeight="1">
      <c r="A35" s="388">
        <f t="shared" si="21"/>
        <v>29</v>
      </c>
      <c r="B35" s="399">
        <v>51602</v>
      </c>
      <c r="C35" s="533" t="s">
        <v>25</v>
      </c>
      <c r="D35" s="387"/>
      <c r="E35" s="376"/>
      <c r="F35" s="561">
        <f t="shared" si="0"/>
        <v>0</v>
      </c>
      <c r="G35" s="376"/>
      <c r="H35" s="400"/>
      <c r="I35" s="547">
        <f t="shared" si="1"/>
        <v>0</v>
      </c>
      <c r="J35" s="376"/>
      <c r="K35" s="400"/>
      <c r="L35" s="557">
        <f t="shared" si="2"/>
        <v>0</v>
      </c>
      <c r="M35" s="400"/>
      <c r="N35" s="400"/>
      <c r="O35" s="547">
        <f t="shared" si="3"/>
        <v>0</v>
      </c>
      <c r="P35" s="376"/>
      <c r="Q35" s="400"/>
      <c r="R35" s="547">
        <f t="shared" si="4"/>
        <v>0</v>
      </c>
      <c r="S35" s="376"/>
      <c r="T35" s="400"/>
      <c r="U35" s="557">
        <f t="shared" si="5"/>
        <v>0</v>
      </c>
      <c r="V35" s="400">
        <f t="shared" si="6"/>
        <v>0</v>
      </c>
      <c r="W35" s="376">
        <f t="shared" si="7"/>
        <v>0</v>
      </c>
      <c r="X35" s="547">
        <f t="shared" si="8"/>
        <v>0</v>
      </c>
      <c r="Y35" s="376"/>
      <c r="Z35" s="400"/>
      <c r="AA35" s="552">
        <f t="shared" si="9"/>
        <v>0</v>
      </c>
      <c r="AB35" s="376"/>
      <c r="AC35" s="400"/>
      <c r="AD35" s="547">
        <f t="shared" si="10"/>
        <v>0</v>
      </c>
      <c r="AE35" s="376"/>
      <c r="AF35" s="400"/>
      <c r="AG35" s="547">
        <f t="shared" si="11"/>
        <v>0</v>
      </c>
      <c r="AH35" s="376"/>
      <c r="AI35" s="376"/>
      <c r="AJ35" s="552">
        <f t="shared" si="12"/>
        <v>0</v>
      </c>
      <c r="AK35" s="376"/>
      <c r="AL35" s="376"/>
      <c r="AM35" s="547">
        <f t="shared" si="13"/>
        <v>0</v>
      </c>
      <c r="AN35" s="376"/>
      <c r="AO35" s="400"/>
      <c r="AP35" s="557">
        <f t="shared" si="14"/>
        <v>0</v>
      </c>
      <c r="AQ35" s="373">
        <f t="shared" si="15"/>
        <v>0</v>
      </c>
      <c r="AR35" s="407">
        <f t="shared" si="16"/>
        <v>0</v>
      </c>
      <c r="AS35" s="386">
        <f t="shared" si="17"/>
        <v>0</v>
      </c>
      <c r="AT35" s="373">
        <f t="shared" si="18"/>
        <v>0</v>
      </c>
      <c r="AU35" s="400">
        <f t="shared" si="19"/>
        <v>0</v>
      </c>
      <c r="AV35" s="386">
        <f t="shared" si="20"/>
        <v>0</v>
      </c>
      <c r="AW35" s="541"/>
      <c r="AX35" s="446"/>
      <c r="AY35" s="374"/>
      <c r="AZ35" s="380"/>
      <c r="BA35" s="380"/>
      <c r="BB35" s="380"/>
      <c r="BC35" s="380"/>
      <c r="BD35" s="380"/>
      <c r="BE35" s="380"/>
      <c r="BF35" s="380"/>
      <c r="BG35" s="380"/>
      <c r="BH35" s="380"/>
      <c r="BI35" s="380"/>
      <c r="BJ35" s="380"/>
      <c r="BK35" s="380"/>
      <c r="BL35" s="380"/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  <c r="CG35" s="380"/>
      <c r="CH35" s="380"/>
      <c r="CI35" s="380"/>
      <c r="CJ35" s="380"/>
      <c r="CK35" s="380"/>
      <c r="CL35" s="380"/>
      <c r="CM35" s="380"/>
      <c r="CN35" s="380"/>
      <c r="CO35" s="380"/>
      <c r="CP35" s="380"/>
      <c r="CQ35" s="380"/>
      <c r="CR35" s="380"/>
      <c r="CS35" s="380"/>
      <c r="CT35" s="380"/>
      <c r="CU35" s="380"/>
      <c r="CV35" s="380"/>
      <c r="CW35" s="380"/>
      <c r="CX35" s="380"/>
      <c r="CY35" s="380"/>
      <c r="CZ35" s="380"/>
      <c r="DA35" s="380"/>
      <c r="DB35" s="391"/>
      <c r="DC35" s="391"/>
      <c r="DD35" s="380"/>
      <c r="DE35" s="380"/>
      <c r="DF35" s="380"/>
      <c r="DG35" s="380"/>
    </row>
    <row r="36" spans="1:111" s="383" customFormat="1" ht="33" customHeight="1">
      <c r="A36" s="388">
        <f t="shared" si="21"/>
        <v>30</v>
      </c>
      <c r="B36" s="399">
        <v>51603</v>
      </c>
      <c r="C36" s="533" t="s">
        <v>26</v>
      </c>
      <c r="D36" s="387"/>
      <c r="E36" s="376"/>
      <c r="F36" s="561">
        <f t="shared" si="0"/>
        <v>0</v>
      </c>
      <c r="G36" s="376"/>
      <c r="H36" s="400"/>
      <c r="I36" s="547">
        <f t="shared" si="1"/>
        <v>0</v>
      </c>
      <c r="J36" s="376"/>
      <c r="K36" s="400"/>
      <c r="L36" s="557">
        <f t="shared" si="2"/>
        <v>0</v>
      </c>
      <c r="M36" s="400"/>
      <c r="N36" s="400"/>
      <c r="O36" s="547">
        <f t="shared" si="3"/>
        <v>0</v>
      </c>
      <c r="P36" s="376"/>
      <c r="Q36" s="400"/>
      <c r="R36" s="547">
        <f t="shared" si="4"/>
        <v>0</v>
      </c>
      <c r="S36" s="376"/>
      <c r="T36" s="400"/>
      <c r="U36" s="557">
        <f t="shared" si="5"/>
        <v>0</v>
      </c>
      <c r="V36" s="400">
        <f t="shared" si="6"/>
        <v>0</v>
      </c>
      <c r="W36" s="376">
        <f t="shared" si="7"/>
        <v>0</v>
      </c>
      <c r="X36" s="547">
        <f t="shared" si="8"/>
        <v>0</v>
      </c>
      <c r="Y36" s="376"/>
      <c r="Z36" s="400"/>
      <c r="AA36" s="552">
        <f t="shared" si="9"/>
        <v>0</v>
      </c>
      <c r="AB36" s="376"/>
      <c r="AC36" s="400"/>
      <c r="AD36" s="547">
        <f t="shared" si="10"/>
        <v>0</v>
      </c>
      <c r="AE36" s="376"/>
      <c r="AF36" s="400"/>
      <c r="AG36" s="547">
        <f t="shared" si="11"/>
        <v>0</v>
      </c>
      <c r="AH36" s="376"/>
      <c r="AI36" s="376"/>
      <c r="AJ36" s="552">
        <f t="shared" si="12"/>
        <v>0</v>
      </c>
      <c r="AK36" s="376"/>
      <c r="AL36" s="376"/>
      <c r="AM36" s="547">
        <f t="shared" si="13"/>
        <v>0</v>
      </c>
      <c r="AN36" s="376"/>
      <c r="AO36" s="400"/>
      <c r="AP36" s="557">
        <f t="shared" si="14"/>
        <v>0</v>
      </c>
      <c r="AQ36" s="373">
        <f t="shared" si="15"/>
        <v>0</v>
      </c>
      <c r="AR36" s="407">
        <f t="shared" si="16"/>
        <v>0</v>
      </c>
      <c r="AS36" s="386">
        <f t="shared" si="17"/>
        <v>0</v>
      </c>
      <c r="AT36" s="373">
        <f t="shared" si="18"/>
        <v>0</v>
      </c>
      <c r="AU36" s="400">
        <f t="shared" si="19"/>
        <v>0</v>
      </c>
      <c r="AV36" s="386">
        <f t="shared" si="20"/>
        <v>0</v>
      </c>
      <c r="AW36" s="541"/>
      <c r="AX36" s="446"/>
      <c r="AY36" s="374"/>
      <c r="AZ36" s="380"/>
      <c r="BA36" s="380"/>
      <c r="BB36" s="380"/>
      <c r="BC36" s="380"/>
      <c r="BD36" s="380"/>
      <c r="BE36" s="380"/>
      <c r="BF36" s="380"/>
      <c r="BG36" s="380"/>
      <c r="BH36" s="380"/>
      <c r="BI36" s="380"/>
      <c r="BJ36" s="380"/>
      <c r="BK36" s="380"/>
      <c r="BL36" s="380"/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  <c r="CO36" s="380"/>
      <c r="CP36" s="380"/>
      <c r="CQ36" s="380"/>
      <c r="CR36" s="380"/>
      <c r="CS36" s="380"/>
      <c r="CT36" s="380"/>
      <c r="CU36" s="380"/>
      <c r="CV36" s="380"/>
      <c r="CW36" s="380"/>
      <c r="CX36" s="380"/>
      <c r="CY36" s="380"/>
      <c r="CZ36" s="380"/>
      <c r="DA36" s="380"/>
      <c r="DB36" s="391"/>
      <c r="DC36" s="391"/>
      <c r="DD36" s="380"/>
      <c r="DE36" s="380"/>
      <c r="DF36" s="380"/>
      <c r="DG36" s="380"/>
    </row>
    <row r="37" spans="1:111" s="383" customFormat="1" ht="33" customHeight="1">
      <c r="A37" s="388">
        <f t="shared" si="21"/>
        <v>31</v>
      </c>
      <c r="B37" s="399">
        <v>51604</v>
      </c>
      <c r="C37" s="533" t="s">
        <v>27</v>
      </c>
      <c r="D37" s="387"/>
      <c r="E37" s="376"/>
      <c r="F37" s="561">
        <f t="shared" si="0"/>
        <v>0</v>
      </c>
      <c r="G37" s="376"/>
      <c r="H37" s="400"/>
      <c r="I37" s="547">
        <f t="shared" si="1"/>
        <v>0</v>
      </c>
      <c r="J37" s="376"/>
      <c r="K37" s="400"/>
      <c r="L37" s="557">
        <f t="shared" si="2"/>
        <v>0</v>
      </c>
      <c r="M37" s="400"/>
      <c r="N37" s="400"/>
      <c r="O37" s="547">
        <f t="shared" si="3"/>
        <v>0</v>
      </c>
      <c r="P37" s="376"/>
      <c r="Q37" s="400"/>
      <c r="R37" s="547">
        <f t="shared" si="4"/>
        <v>0</v>
      </c>
      <c r="S37" s="376"/>
      <c r="T37" s="400"/>
      <c r="U37" s="557">
        <f t="shared" si="5"/>
        <v>0</v>
      </c>
      <c r="V37" s="400">
        <f t="shared" si="6"/>
        <v>0</v>
      </c>
      <c r="W37" s="376">
        <f t="shared" si="7"/>
        <v>0</v>
      </c>
      <c r="X37" s="547">
        <f t="shared" si="8"/>
        <v>0</v>
      </c>
      <c r="Y37" s="376"/>
      <c r="Z37" s="400"/>
      <c r="AA37" s="552">
        <f t="shared" si="9"/>
        <v>0</v>
      </c>
      <c r="AB37" s="376"/>
      <c r="AC37" s="400"/>
      <c r="AD37" s="547">
        <f t="shared" si="10"/>
        <v>0</v>
      </c>
      <c r="AE37" s="376"/>
      <c r="AF37" s="400"/>
      <c r="AG37" s="547">
        <f t="shared" si="11"/>
        <v>0</v>
      </c>
      <c r="AH37" s="376"/>
      <c r="AI37" s="376"/>
      <c r="AJ37" s="552">
        <f t="shared" si="12"/>
        <v>0</v>
      </c>
      <c r="AK37" s="376"/>
      <c r="AL37" s="376"/>
      <c r="AM37" s="547">
        <f t="shared" si="13"/>
        <v>0</v>
      </c>
      <c r="AN37" s="376"/>
      <c r="AO37" s="400"/>
      <c r="AP37" s="557">
        <f t="shared" si="14"/>
        <v>0</v>
      </c>
      <c r="AQ37" s="373">
        <f t="shared" si="15"/>
        <v>0</v>
      </c>
      <c r="AR37" s="407">
        <f t="shared" si="16"/>
        <v>0</v>
      </c>
      <c r="AS37" s="386">
        <f t="shared" si="17"/>
        <v>0</v>
      </c>
      <c r="AT37" s="373">
        <f t="shared" si="18"/>
        <v>0</v>
      </c>
      <c r="AU37" s="400">
        <f t="shared" si="19"/>
        <v>0</v>
      </c>
      <c r="AV37" s="386">
        <f t="shared" si="20"/>
        <v>0</v>
      </c>
      <c r="AW37" s="541"/>
      <c r="AX37" s="446"/>
      <c r="AY37" s="374"/>
      <c r="AZ37" s="380"/>
      <c r="BA37" s="380"/>
      <c r="BB37" s="380"/>
      <c r="BC37" s="380"/>
      <c r="BD37" s="380"/>
      <c r="BE37" s="380"/>
      <c r="BF37" s="380"/>
      <c r="BG37" s="380"/>
      <c r="BH37" s="380"/>
      <c r="BI37" s="380"/>
      <c r="BJ37" s="380"/>
      <c r="BK37" s="380"/>
      <c r="BL37" s="380"/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  <c r="CO37" s="380"/>
      <c r="CP37" s="380"/>
      <c r="CQ37" s="380"/>
      <c r="CR37" s="380"/>
      <c r="CS37" s="380"/>
      <c r="CT37" s="380"/>
      <c r="CU37" s="380"/>
      <c r="CV37" s="380"/>
      <c r="CW37" s="380"/>
      <c r="CX37" s="380"/>
      <c r="CY37" s="380"/>
      <c r="CZ37" s="380"/>
      <c r="DA37" s="380"/>
      <c r="DB37" s="391"/>
      <c r="DC37" s="391"/>
      <c r="DD37" s="380"/>
      <c r="DE37" s="380"/>
      <c r="DF37" s="380"/>
      <c r="DG37" s="380"/>
    </row>
    <row r="38" spans="1:111" s="383" customFormat="1" ht="33" customHeight="1">
      <c r="A38" s="388">
        <f t="shared" si="21"/>
        <v>32</v>
      </c>
      <c r="B38" s="399">
        <v>51605</v>
      </c>
      <c r="C38" s="533" t="s">
        <v>28</v>
      </c>
      <c r="D38" s="387"/>
      <c r="E38" s="376"/>
      <c r="F38" s="561">
        <f t="shared" si="0"/>
        <v>0</v>
      </c>
      <c r="G38" s="376"/>
      <c r="H38" s="400"/>
      <c r="I38" s="547">
        <f t="shared" si="1"/>
        <v>0</v>
      </c>
      <c r="J38" s="376"/>
      <c r="K38" s="400"/>
      <c r="L38" s="557">
        <f t="shared" si="2"/>
        <v>0</v>
      </c>
      <c r="M38" s="400"/>
      <c r="N38" s="400"/>
      <c r="O38" s="547">
        <f t="shared" si="3"/>
        <v>0</v>
      </c>
      <c r="P38" s="376"/>
      <c r="Q38" s="400"/>
      <c r="R38" s="547">
        <f t="shared" si="4"/>
        <v>0</v>
      </c>
      <c r="S38" s="376"/>
      <c r="T38" s="400"/>
      <c r="U38" s="557">
        <f t="shared" si="5"/>
        <v>0</v>
      </c>
      <c r="V38" s="400">
        <f t="shared" si="6"/>
        <v>0</v>
      </c>
      <c r="W38" s="376">
        <f t="shared" si="7"/>
        <v>0</v>
      </c>
      <c r="X38" s="547">
        <f t="shared" si="8"/>
        <v>0</v>
      </c>
      <c r="Y38" s="376"/>
      <c r="Z38" s="400"/>
      <c r="AA38" s="552">
        <f t="shared" si="9"/>
        <v>0</v>
      </c>
      <c r="AB38" s="376"/>
      <c r="AC38" s="400"/>
      <c r="AD38" s="547">
        <f t="shared" si="10"/>
        <v>0</v>
      </c>
      <c r="AE38" s="376"/>
      <c r="AF38" s="400"/>
      <c r="AG38" s="547">
        <f t="shared" si="11"/>
        <v>0</v>
      </c>
      <c r="AH38" s="376"/>
      <c r="AI38" s="376"/>
      <c r="AJ38" s="552">
        <f t="shared" si="12"/>
        <v>0</v>
      </c>
      <c r="AK38" s="376"/>
      <c r="AL38" s="376"/>
      <c r="AM38" s="547">
        <f t="shared" si="13"/>
        <v>0</v>
      </c>
      <c r="AN38" s="376"/>
      <c r="AO38" s="400"/>
      <c r="AP38" s="557">
        <f t="shared" si="14"/>
        <v>0</v>
      </c>
      <c r="AQ38" s="373">
        <f t="shared" si="15"/>
        <v>0</v>
      </c>
      <c r="AR38" s="407">
        <f t="shared" si="16"/>
        <v>0</v>
      </c>
      <c r="AS38" s="386">
        <f t="shared" si="17"/>
        <v>0</v>
      </c>
      <c r="AT38" s="373">
        <f t="shared" si="18"/>
        <v>0</v>
      </c>
      <c r="AU38" s="400">
        <f t="shared" si="19"/>
        <v>0</v>
      </c>
      <c r="AV38" s="386">
        <f t="shared" si="20"/>
        <v>0</v>
      </c>
      <c r="AW38" s="541"/>
      <c r="AX38" s="446"/>
      <c r="AY38" s="374"/>
      <c r="AZ38" s="380"/>
      <c r="BA38" s="380"/>
      <c r="BB38" s="380"/>
      <c r="BC38" s="380"/>
      <c r="BD38" s="380"/>
      <c r="BE38" s="380"/>
      <c r="BF38" s="380"/>
      <c r="BG38" s="380"/>
      <c r="BH38" s="380"/>
      <c r="BI38" s="380"/>
      <c r="BJ38" s="380"/>
      <c r="BK38" s="380"/>
      <c r="BL38" s="380"/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  <c r="CO38" s="380"/>
      <c r="CP38" s="380"/>
      <c r="CQ38" s="380"/>
      <c r="CR38" s="380"/>
      <c r="CS38" s="380"/>
      <c r="CT38" s="380"/>
      <c r="CU38" s="380"/>
      <c r="CV38" s="380"/>
      <c r="CW38" s="380"/>
      <c r="CX38" s="380"/>
      <c r="CY38" s="380"/>
      <c r="CZ38" s="380"/>
      <c r="DA38" s="380"/>
      <c r="DB38" s="391"/>
      <c r="DC38" s="391"/>
      <c r="DD38" s="380"/>
      <c r="DE38" s="380"/>
      <c r="DF38" s="380"/>
      <c r="DG38" s="380"/>
    </row>
    <row r="39" spans="1:111" s="383" customFormat="1" ht="33" customHeight="1">
      <c r="A39" s="388">
        <f t="shared" si="21"/>
        <v>33</v>
      </c>
      <c r="B39" s="399">
        <v>51606</v>
      </c>
      <c r="C39" s="533" t="s">
        <v>29</v>
      </c>
      <c r="D39" s="387"/>
      <c r="E39" s="376"/>
      <c r="F39" s="561">
        <f t="shared" si="0"/>
        <v>0</v>
      </c>
      <c r="G39" s="376"/>
      <c r="H39" s="400"/>
      <c r="I39" s="547">
        <f t="shared" si="1"/>
        <v>0</v>
      </c>
      <c r="J39" s="376"/>
      <c r="K39" s="400"/>
      <c r="L39" s="557">
        <f t="shared" si="2"/>
        <v>0</v>
      </c>
      <c r="M39" s="400"/>
      <c r="N39" s="400"/>
      <c r="O39" s="547">
        <f t="shared" si="3"/>
        <v>0</v>
      </c>
      <c r="P39" s="376"/>
      <c r="Q39" s="400"/>
      <c r="R39" s="547">
        <f t="shared" si="4"/>
        <v>0</v>
      </c>
      <c r="S39" s="376"/>
      <c r="T39" s="400"/>
      <c r="U39" s="557">
        <f t="shared" si="5"/>
        <v>0</v>
      </c>
      <c r="V39" s="400">
        <f t="shared" si="6"/>
        <v>0</v>
      </c>
      <c r="W39" s="376">
        <f t="shared" si="7"/>
        <v>0</v>
      </c>
      <c r="X39" s="547">
        <f t="shared" si="8"/>
        <v>0</v>
      </c>
      <c r="Y39" s="376"/>
      <c r="Z39" s="400"/>
      <c r="AA39" s="552">
        <f t="shared" si="9"/>
        <v>0</v>
      </c>
      <c r="AB39" s="376"/>
      <c r="AC39" s="400"/>
      <c r="AD39" s="547">
        <f t="shared" si="10"/>
        <v>0</v>
      </c>
      <c r="AE39" s="376"/>
      <c r="AF39" s="400"/>
      <c r="AG39" s="547">
        <f t="shared" si="11"/>
        <v>0</v>
      </c>
      <c r="AH39" s="376"/>
      <c r="AI39" s="376"/>
      <c r="AJ39" s="552">
        <f t="shared" si="12"/>
        <v>0</v>
      </c>
      <c r="AK39" s="376"/>
      <c r="AL39" s="376"/>
      <c r="AM39" s="547">
        <f t="shared" si="13"/>
        <v>0</v>
      </c>
      <c r="AN39" s="376"/>
      <c r="AO39" s="400"/>
      <c r="AP39" s="557">
        <f t="shared" si="14"/>
        <v>0</v>
      </c>
      <c r="AQ39" s="373">
        <f t="shared" si="15"/>
        <v>0</v>
      </c>
      <c r="AR39" s="407">
        <f t="shared" si="16"/>
        <v>0</v>
      </c>
      <c r="AS39" s="386">
        <f t="shared" si="17"/>
        <v>0</v>
      </c>
      <c r="AT39" s="373">
        <f t="shared" si="18"/>
        <v>0</v>
      </c>
      <c r="AU39" s="400">
        <f t="shared" si="19"/>
        <v>0</v>
      </c>
      <c r="AV39" s="386">
        <f t="shared" si="20"/>
        <v>0</v>
      </c>
      <c r="AW39" s="541"/>
      <c r="AX39" s="446"/>
      <c r="AY39" s="374"/>
      <c r="AZ39" s="380"/>
      <c r="BA39" s="380"/>
      <c r="BB39" s="380"/>
      <c r="BC39" s="380"/>
      <c r="BD39" s="380"/>
      <c r="BE39" s="380"/>
      <c r="BF39" s="380"/>
      <c r="BG39" s="380"/>
      <c r="BH39" s="380"/>
      <c r="BI39" s="380"/>
      <c r="BJ39" s="380"/>
      <c r="BK39" s="380"/>
      <c r="BL39" s="380"/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  <c r="CO39" s="380"/>
      <c r="CP39" s="380"/>
      <c r="CQ39" s="380"/>
      <c r="CR39" s="380"/>
      <c r="CS39" s="380"/>
      <c r="CT39" s="380"/>
      <c r="CU39" s="380"/>
      <c r="CV39" s="380"/>
      <c r="CW39" s="380"/>
      <c r="CX39" s="380"/>
      <c r="CY39" s="380"/>
      <c r="CZ39" s="380"/>
      <c r="DA39" s="380"/>
      <c r="DB39" s="391"/>
      <c r="DC39" s="391"/>
      <c r="DD39" s="380"/>
      <c r="DE39" s="380"/>
      <c r="DF39" s="380"/>
      <c r="DG39" s="380"/>
    </row>
    <row r="40" spans="1:111" s="383" customFormat="1" ht="33" customHeight="1">
      <c r="A40" s="388">
        <f t="shared" si="21"/>
        <v>34</v>
      </c>
      <c r="B40" s="399">
        <v>51607</v>
      </c>
      <c r="C40" s="533" t="s">
        <v>30</v>
      </c>
      <c r="D40" s="387"/>
      <c r="E40" s="376"/>
      <c r="F40" s="561">
        <f t="shared" si="0"/>
        <v>0</v>
      </c>
      <c r="G40" s="376"/>
      <c r="H40" s="400"/>
      <c r="I40" s="547">
        <f t="shared" si="1"/>
        <v>0</v>
      </c>
      <c r="J40" s="376"/>
      <c r="K40" s="400"/>
      <c r="L40" s="557">
        <f t="shared" si="2"/>
        <v>0</v>
      </c>
      <c r="M40" s="400"/>
      <c r="N40" s="400"/>
      <c r="O40" s="547">
        <f t="shared" si="3"/>
        <v>0</v>
      </c>
      <c r="P40" s="376"/>
      <c r="Q40" s="400"/>
      <c r="R40" s="547">
        <f t="shared" si="4"/>
        <v>0</v>
      </c>
      <c r="S40" s="376"/>
      <c r="T40" s="400"/>
      <c r="U40" s="557">
        <f t="shared" si="5"/>
        <v>0</v>
      </c>
      <c r="V40" s="400">
        <f t="shared" si="6"/>
        <v>0</v>
      </c>
      <c r="W40" s="376">
        <f t="shared" si="7"/>
        <v>0</v>
      </c>
      <c r="X40" s="547">
        <f t="shared" si="8"/>
        <v>0</v>
      </c>
      <c r="Y40" s="376"/>
      <c r="Z40" s="400"/>
      <c r="AA40" s="552">
        <f t="shared" si="9"/>
        <v>0</v>
      </c>
      <c r="AB40" s="376"/>
      <c r="AC40" s="400"/>
      <c r="AD40" s="547">
        <f t="shared" si="10"/>
        <v>0</v>
      </c>
      <c r="AE40" s="376"/>
      <c r="AF40" s="400"/>
      <c r="AG40" s="547">
        <f t="shared" si="11"/>
        <v>0</v>
      </c>
      <c r="AH40" s="376"/>
      <c r="AI40" s="376"/>
      <c r="AJ40" s="552">
        <f t="shared" si="12"/>
        <v>0</v>
      </c>
      <c r="AK40" s="376"/>
      <c r="AL40" s="376"/>
      <c r="AM40" s="547">
        <f t="shared" si="13"/>
        <v>0</v>
      </c>
      <c r="AN40" s="376"/>
      <c r="AO40" s="400"/>
      <c r="AP40" s="557">
        <f t="shared" si="14"/>
        <v>0</v>
      </c>
      <c r="AQ40" s="373">
        <f t="shared" si="15"/>
        <v>0</v>
      </c>
      <c r="AR40" s="407">
        <f t="shared" si="16"/>
        <v>0</v>
      </c>
      <c r="AS40" s="386">
        <f t="shared" si="17"/>
        <v>0</v>
      </c>
      <c r="AT40" s="373">
        <f t="shared" si="18"/>
        <v>0</v>
      </c>
      <c r="AU40" s="400">
        <f t="shared" si="19"/>
        <v>0</v>
      </c>
      <c r="AV40" s="386">
        <f t="shared" si="20"/>
        <v>0</v>
      </c>
      <c r="AW40" s="541"/>
      <c r="AX40" s="446"/>
      <c r="AY40" s="374"/>
      <c r="AZ40" s="380"/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  <c r="BL40" s="380"/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  <c r="CO40" s="380"/>
      <c r="CP40" s="380"/>
      <c r="CQ40" s="380"/>
      <c r="CR40" s="380"/>
      <c r="CS40" s="380"/>
      <c r="CT40" s="380"/>
      <c r="CU40" s="380"/>
      <c r="CV40" s="380"/>
      <c r="CW40" s="380"/>
      <c r="CX40" s="380"/>
      <c r="CY40" s="380"/>
      <c r="CZ40" s="380"/>
      <c r="DA40" s="380"/>
      <c r="DB40" s="391"/>
      <c r="DC40" s="391"/>
      <c r="DD40" s="380"/>
      <c r="DE40" s="380"/>
      <c r="DF40" s="380"/>
      <c r="DG40" s="380"/>
    </row>
    <row r="41" spans="1:111" s="383" customFormat="1" ht="33" customHeight="1">
      <c r="A41" s="388">
        <f t="shared" si="21"/>
        <v>35</v>
      </c>
      <c r="B41" s="399">
        <v>51608</v>
      </c>
      <c r="C41" s="533" t="s">
        <v>31</v>
      </c>
      <c r="D41" s="387"/>
      <c r="E41" s="376"/>
      <c r="F41" s="561">
        <f t="shared" si="0"/>
        <v>0</v>
      </c>
      <c r="G41" s="376"/>
      <c r="H41" s="400"/>
      <c r="I41" s="547">
        <f t="shared" si="1"/>
        <v>0</v>
      </c>
      <c r="J41" s="376"/>
      <c r="K41" s="400"/>
      <c r="L41" s="557">
        <f t="shared" si="2"/>
        <v>0</v>
      </c>
      <c r="M41" s="400"/>
      <c r="N41" s="400"/>
      <c r="O41" s="547">
        <f t="shared" si="3"/>
        <v>0</v>
      </c>
      <c r="P41" s="376"/>
      <c r="Q41" s="400"/>
      <c r="R41" s="547">
        <f t="shared" si="4"/>
        <v>0</v>
      </c>
      <c r="S41" s="376"/>
      <c r="T41" s="400"/>
      <c r="U41" s="557">
        <f t="shared" si="5"/>
        <v>0</v>
      </c>
      <c r="V41" s="400">
        <f t="shared" si="6"/>
        <v>0</v>
      </c>
      <c r="W41" s="376">
        <f t="shared" si="7"/>
        <v>0</v>
      </c>
      <c r="X41" s="547">
        <f t="shared" si="8"/>
        <v>0</v>
      </c>
      <c r="Y41" s="376"/>
      <c r="Z41" s="400"/>
      <c r="AA41" s="552">
        <f t="shared" si="9"/>
        <v>0</v>
      </c>
      <c r="AB41" s="376"/>
      <c r="AC41" s="400"/>
      <c r="AD41" s="547">
        <f t="shared" si="10"/>
        <v>0</v>
      </c>
      <c r="AE41" s="376"/>
      <c r="AF41" s="400"/>
      <c r="AG41" s="547">
        <f t="shared" si="11"/>
        <v>0</v>
      </c>
      <c r="AH41" s="376"/>
      <c r="AI41" s="376"/>
      <c r="AJ41" s="552">
        <f t="shared" si="12"/>
        <v>0</v>
      </c>
      <c r="AK41" s="376"/>
      <c r="AL41" s="376"/>
      <c r="AM41" s="547">
        <f t="shared" si="13"/>
        <v>0</v>
      </c>
      <c r="AN41" s="376"/>
      <c r="AO41" s="400"/>
      <c r="AP41" s="557">
        <f t="shared" si="14"/>
        <v>0</v>
      </c>
      <c r="AQ41" s="373">
        <f t="shared" si="15"/>
        <v>0</v>
      </c>
      <c r="AR41" s="407">
        <f t="shared" si="16"/>
        <v>0</v>
      </c>
      <c r="AS41" s="386">
        <f t="shared" si="17"/>
        <v>0</v>
      </c>
      <c r="AT41" s="373">
        <f t="shared" si="18"/>
        <v>0</v>
      </c>
      <c r="AU41" s="400">
        <f t="shared" si="19"/>
        <v>0</v>
      </c>
      <c r="AV41" s="386">
        <f t="shared" si="20"/>
        <v>0</v>
      </c>
      <c r="AW41" s="541"/>
      <c r="AX41" s="446"/>
      <c r="AY41" s="374"/>
      <c r="AZ41" s="380"/>
      <c r="BA41" s="380"/>
      <c r="BB41" s="380"/>
      <c r="BC41" s="380"/>
      <c r="BD41" s="380"/>
      <c r="BE41" s="380"/>
      <c r="BF41" s="380"/>
      <c r="BG41" s="380"/>
      <c r="BH41" s="380"/>
      <c r="BI41" s="380"/>
      <c r="BJ41" s="380"/>
      <c r="BK41" s="380"/>
      <c r="BL41" s="380"/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  <c r="CG41" s="380"/>
      <c r="CH41" s="380"/>
      <c r="CI41" s="380"/>
      <c r="CJ41" s="380"/>
      <c r="CK41" s="380"/>
      <c r="CL41" s="380"/>
      <c r="CM41" s="380"/>
      <c r="CN41" s="380"/>
      <c r="CO41" s="380"/>
      <c r="CP41" s="380"/>
      <c r="CQ41" s="380"/>
      <c r="CR41" s="380"/>
      <c r="CS41" s="380"/>
      <c r="CT41" s="380"/>
      <c r="CU41" s="380"/>
      <c r="CV41" s="380"/>
      <c r="CW41" s="380"/>
      <c r="CX41" s="380"/>
      <c r="CY41" s="380"/>
      <c r="CZ41" s="380"/>
      <c r="DA41" s="380"/>
      <c r="DB41" s="391"/>
      <c r="DC41" s="391"/>
      <c r="DD41" s="380"/>
      <c r="DE41" s="380"/>
      <c r="DF41" s="380"/>
      <c r="DG41" s="380"/>
    </row>
    <row r="42" spans="1:111" s="383" customFormat="1" ht="33" customHeight="1">
      <c r="A42" s="388">
        <f t="shared" si="21"/>
        <v>36</v>
      </c>
      <c r="B42" s="399">
        <v>51609</v>
      </c>
      <c r="C42" s="533" t="s">
        <v>89</v>
      </c>
      <c r="D42" s="387"/>
      <c r="E42" s="376"/>
      <c r="F42" s="561">
        <f t="shared" si="0"/>
        <v>0</v>
      </c>
      <c r="G42" s="376"/>
      <c r="H42" s="400"/>
      <c r="I42" s="547">
        <f t="shared" si="1"/>
        <v>0</v>
      </c>
      <c r="J42" s="376"/>
      <c r="K42" s="400"/>
      <c r="L42" s="557">
        <f t="shared" si="2"/>
        <v>0</v>
      </c>
      <c r="M42" s="400"/>
      <c r="N42" s="400"/>
      <c r="O42" s="547">
        <f t="shared" si="3"/>
        <v>0</v>
      </c>
      <c r="P42" s="376"/>
      <c r="Q42" s="400"/>
      <c r="R42" s="547">
        <f t="shared" si="4"/>
        <v>0</v>
      </c>
      <c r="S42" s="376"/>
      <c r="T42" s="400"/>
      <c r="U42" s="557">
        <f t="shared" si="5"/>
        <v>0</v>
      </c>
      <c r="V42" s="400">
        <f t="shared" si="6"/>
        <v>0</v>
      </c>
      <c r="W42" s="376">
        <f t="shared" si="7"/>
        <v>0</v>
      </c>
      <c r="X42" s="547">
        <f t="shared" si="8"/>
        <v>0</v>
      </c>
      <c r="Y42" s="376"/>
      <c r="Z42" s="400"/>
      <c r="AA42" s="552">
        <f t="shared" si="9"/>
        <v>0</v>
      </c>
      <c r="AB42" s="376"/>
      <c r="AC42" s="400"/>
      <c r="AD42" s="547">
        <f t="shared" si="10"/>
        <v>0</v>
      </c>
      <c r="AE42" s="376"/>
      <c r="AF42" s="400"/>
      <c r="AG42" s="547">
        <f t="shared" si="11"/>
        <v>0</v>
      </c>
      <c r="AH42" s="376"/>
      <c r="AI42" s="376"/>
      <c r="AJ42" s="552">
        <f t="shared" si="12"/>
        <v>0</v>
      </c>
      <c r="AK42" s="376"/>
      <c r="AL42" s="376"/>
      <c r="AM42" s="547">
        <f t="shared" si="13"/>
        <v>0</v>
      </c>
      <c r="AN42" s="376"/>
      <c r="AO42" s="400"/>
      <c r="AP42" s="557">
        <f t="shared" si="14"/>
        <v>0</v>
      </c>
      <c r="AQ42" s="373">
        <f t="shared" si="15"/>
        <v>0</v>
      </c>
      <c r="AR42" s="407">
        <f t="shared" si="16"/>
        <v>0</v>
      </c>
      <c r="AS42" s="386">
        <f t="shared" si="17"/>
        <v>0</v>
      </c>
      <c r="AT42" s="373">
        <f t="shared" si="18"/>
        <v>0</v>
      </c>
      <c r="AU42" s="400">
        <f t="shared" si="19"/>
        <v>0</v>
      </c>
      <c r="AV42" s="386">
        <f t="shared" si="20"/>
        <v>0</v>
      </c>
      <c r="AW42" s="541"/>
      <c r="AX42" s="446"/>
      <c r="AY42" s="374"/>
      <c r="AZ42" s="380"/>
      <c r="BA42" s="380"/>
      <c r="BB42" s="380"/>
      <c r="BC42" s="380"/>
      <c r="BD42" s="380"/>
      <c r="BE42" s="380"/>
      <c r="BF42" s="380"/>
      <c r="BG42" s="380"/>
      <c r="BH42" s="380"/>
      <c r="BI42" s="380"/>
      <c r="BJ42" s="380"/>
      <c r="BK42" s="380"/>
      <c r="BL42" s="380"/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  <c r="CG42" s="380"/>
      <c r="CH42" s="380"/>
      <c r="CI42" s="380"/>
      <c r="CJ42" s="380"/>
      <c r="CK42" s="380"/>
      <c r="CL42" s="380"/>
      <c r="CM42" s="380"/>
      <c r="CN42" s="380"/>
      <c r="CO42" s="380"/>
      <c r="CP42" s="380"/>
      <c r="CQ42" s="380"/>
      <c r="CR42" s="380"/>
      <c r="CS42" s="380"/>
      <c r="CT42" s="380"/>
      <c r="CU42" s="380"/>
      <c r="CV42" s="380"/>
      <c r="CW42" s="380"/>
      <c r="CX42" s="380"/>
      <c r="CY42" s="380"/>
      <c r="CZ42" s="380"/>
      <c r="DA42" s="380"/>
      <c r="DB42" s="391"/>
      <c r="DC42" s="391"/>
      <c r="DD42" s="380"/>
      <c r="DE42" s="380"/>
      <c r="DF42" s="380"/>
      <c r="DG42" s="380"/>
    </row>
    <row r="43" spans="1:111" s="383" customFormat="1" ht="33" customHeight="1">
      <c r="A43" s="388">
        <f t="shared" si="21"/>
        <v>37</v>
      </c>
      <c r="B43" s="399">
        <v>51610</v>
      </c>
      <c r="C43" s="533" t="s">
        <v>32</v>
      </c>
      <c r="D43" s="387"/>
      <c r="E43" s="376"/>
      <c r="F43" s="561">
        <f t="shared" si="0"/>
        <v>0</v>
      </c>
      <c r="G43" s="376"/>
      <c r="H43" s="400"/>
      <c r="I43" s="547">
        <f t="shared" si="1"/>
        <v>0</v>
      </c>
      <c r="J43" s="376"/>
      <c r="K43" s="400"/>
      <c r="L43" s="557">
        <f t="shared" si="2"/>
        <v>0</v>
      </c>
      <c r="M43" s="400"/>
      <c r="N43" s="400"/>
      <c r="O43" s="547">
        <f t="shared" si="3"/>
        <v>0</v>
      </c>
      <c r="P43" s="376"/>
      <c r="Q43" s="400"/>
      <c r="R43" s="547">
        <f t="shared" si="4"/>
        <v>0</v>
      </c>
      <c r="S43" s="376"/>
      <c r="T43" s="400"/>
      <c r="U43" s="557">
        <f t="shared" si="5"/>
        <v>0</v>
      </c>
      <c r="V43" s="400">
        <f t="shared" si="6"/>
        <v>0</v>
      </c>
      <c r="W43" s="376">
        <f t="shared" si="7"/>
        <v>0</v>
      </c>
      <c r="X43" s="547">
        <f t="shared" si="8"/>
        <v>0</v>
      </c>
      <c r="Y43" s="376"/>
      <c r="Z43" s="400"/>
      <c r="AA43" s="552">
        <f t="shared" si="9"/>
        <v>0</v>
      </c>
      <c r="AB43" s="376"/>
      <c r="AC43" s="400"/>
      <c r="AD43" s="547">
        <f t="shared" si="10"/>
        <v>0</v>
      </c>
      <c r="AE43" s="376"/>
      <c r="AF43" s="400"/>
      <c r="AG43" s="547">
        <f t="shared" si="11"/>
        <v>0</v>
      </c>
      <c r="AH43" s="376"/>
      <c r="AI43" s="376"/>
      <c r="AJ43" s="552">
        <f t="shared" si="12"/>
        <v>0</v>
      </c>
      <c r="AK43" s="376"/>
      <c r="AL43" s="376"/>
      <c r="AM43" s="547">
        <f t="shared" si="13"/>
        <v>0</v>
      </c>
      <c r="AN43" s="376"/>
      <c r="AO43" s="400"/>
      <c r="AP43" s="557">
        <f t="shared" si="14"/>
        <v>0</v>
      </c>
      <c r="AQ43" s="373">
        <f t="shared" si="15"/>
        <v>0</v>
      </c>
      <c r="AR43" s="407">
        <f t="shared" si="16"/>
        <v>0</v>
      </c>
      <c r="AS43" s="386">
        <f t="shared" si="17"/>
        <v>0</v>
      </c>
      <c r="AT43" s="373">
        <f t="shared" si="18"/>
        <v>0</v>
      </c>
      <c r="AU43" s="400">
        <f t="shared" si="19"/>
        <v>0</v>
      </c>
      <c r="AV43" s="386">
        <f t="shared" si="20"/>
        <v>0</v>
      </c>
      <c r="AW43" s="541"/>
      <c r="AX43" s="446"/>
      <c r="AY43" s="374"/>
      <c r="AZ43" s="380"/>
      <c r="BA43" s="380"/>
      <c r="BB43" s="380"/>
      <c r="BC43" s="380"/>
      <c r="BD43" s="380"/>
      <c r="BE43" s="380"/>
      <c r="BF43" s="380"/>
      <c r="BG43" s="380"/>
      <c r="BH43" s="380"/>
      <c r="BI43" s="380"/>
      <c r="BJ43" s="380"/>
      <c r="BK43" s="380"/>
      <c r="BL43" s="380"/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  <c r="CG43" s="380"/>
      <c r="CH43" s="380"/>
      <c r="CI43" s="380"/>
      <c r="CJ43" s="380"/>
      <c r="CK43" s="380"/>
      <c r="CL43" s="380"/>
      <c r="CM43" s="380"/>
      <c r="CN43" s="380"/>
      <c r="CO43" s="380"/>
      <c r="CP43" s="380"/>
      <c r="CQ43" s="380"/>
      <c r="CR43" s="380"/>
      <c r="CS43" s="380"/>
      <c r="CT43" s="380"/>
      <c r="CU43" s="380"/>
      <c r="CV43" s="380"/>
      <c r="CW43" s="380"/>
      <c r="CX43" s="380"/>
      <c r="CY43" s="380"/>
      <c r="CZ43" s="380"/>
      <c r="DA43" s="380"/>
      <c r="DB43" s="391"/>
      <c r="DC43" s="391"/>
      <c r="DD43" s="380"/>
      <c r="DE43" s="380"/>
      <c r="DF43" s="380"/>
      <c r="DG43" s="380"/>
    </row>
    <row r="44" spans="1:111" s="383" customFormat="1" ht="33" customHeight="1">
      <c r="A44" s="388">
        <f t="shared" si="21"/>
        <v>38</v>
      </c>
      <c r="B44" s="399">
        <v>51611</v>
      </c>
      <c r="C44" s="533" t="s">
        <v>33</v>
      </c>
      <c r="D44" s="387"/>
      <c r="E44" s="376"/>
      <c r="F44" s="561">
        <f t="shared" si="0"/>
        <v>0</v>
      </c>
      <c r="G44" s="376"/>
      <c r="H44" s="400"/>
      <c r="I44" s="547">
        <f t="shared" si="1"/>
        <v>0</v>
      </c>
      <c r="J44" s="376"/>
      <c r="K44" s="400"/>
      <c r="L44" s="557">
        <f t="shared" si="2"/>
        <v>0</v>
      </c>
      <c r="M44" s="400"/>
      <c r="N44" s="400"/>
      <c r="O44" s="547">
        <f t="shared" si="3"/>
        <v>0</v>
      </c>
      <c r="P44" s="376"/>
      <c r="Q44" s="400"/>
      <c r="R44" s="547">
        <f t="shared" si="4"/>
        <v>0</v>
      </c>
      <c r="S44" s="376"/>
      <c r="T44" s="400"/>
      <c r="U44" s="557">
        <f t="shared" si="5"/>
        <v>0</v>
      </c>
      <c r="V44" s="400">
        <f t="shared" si="6"/>
        <v>0</v>
      </c>
      <c r="W44" s="376">
        <f t="shared" si="7"/>
        <v>0</v>
      </c>
      <c r="X44" s="547">
        <f t="shared" si="8"/>
        <v>0</v>
      </c>
      <c r="Y44" s="376"/>
      <c r="Z44" s="400"/>
      <c r="AA44" s="552">
        <f t="shared" si="9"/>
        <v>0</v>
      </c>
      <c r="AB44" s="376"/>
      <c r="AC44" s="400"/>
      <c r="AD44" s="547">
        <f t="shared" si="10"/>
        <v>0</v>
      </c>
      <c r="AE44" s="376"/>
      <c r="AF44" s="400"/>
      <c r="AG44" s="547">
        <f t="shared" si="11"/>
        <v>0</v>
      </c>
      <c r="AH44" s="376"/>
      <c r="AI44" s="376"/>
      <c r="AJ44" s="552">
        <f t="shared" si="12"/>
        <v>0</v>
      </c>
      <c r="AK44" s="376"/>
      <c r="AL44" s="376"/>
      <c r="AM44" s="547">
        <f t="shared" si="13"/>
        <v>0</v>
      </c>
      <c r="AN44" s="376"/>
      <c r="AO44" s="400"/>
      <c r="AP44" s="557">
        <f t="shared" si="14"/>
        <v>0</v>
      </c>
      <c r="AQ44" s="373">
        <f t="shared" si="15"/>
        <v>0</v>
      </c>
      <c r="AR44" s="407">
        <f t="shared" si="16"/>
        <v>0</v>
      </c>
      <c r="AS44" s="386">
        <f t="shared" si="17"/>
        <v>0</v>
      </c>
      <c r="AT44" s="373">
        <f t="shared" si="18"/>
        <v>0</v>
      </c>
      <c r="AU44" s="400">
        <f t="shared" si="19"/>
        <v>0</v>
      </c>
      <c r="AV44" s="386">
        <f t="shared" si="20"/>
        <v>0</v>
      </c>
      <c r="AW44" s="541"/>
      <c r="AX44" s="446"/>
      <c r="AY44" s="374"/>
      <c r="AZ44" s="380"/>
      <c r="BA44" s="380"/>
      <c r="BB44" s="380"/>
      <c r="BC44" s="380"/>
      <c r="BD44" s="380"/>
      <c r="BE44" s="380"/>
      <c r="BF44" s="380"/>
      <c r="BG44" s="380"/>
      <c r="BH44" s="380"/>
      <c r="BI44" s="380"/>
      <c r="BJ44" s="380"/>
      <c r="BK44" s="380"/>
      <c r="BL44" s="380"/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  <c r="CG44" s="380"/>
      <c r="CH44" s="380"/>
      <c r="CI44" s="380"/>
      <c r="CJ44" s="380"/>
      <c r="CK44" s="380"/>
      <c r="CL44" s="380"/>
      <c r="CM44" s="380"/>
      <c r="CN44" s="380"/>
      <c r="CO44" s="380"/>
      <c r="CP44" s="380"/>
      <c r="CQ44" s="380"/>
      <c r="CR44" s="380"/>
      <c r="CS44" s="380"/>
      <c r="CT44" s="380"/>
      <c r="CU44" s="380"/>
      <c r="CV44" s="380"/>
      <c r="CW44" s="380"/>
      <c r="CX44" s="380"/>
      <c r="CY44" s="380"/>
      <c r="CZ44" s="380"/>
      <c r="DA44" s="380"/>
      <c r="DB44" s="391"/>
      <c r="DC44" s="391"/>
      <c r="DD44" s="380"/>
      <c r="DE44" s="380"/>
      <c r="DF44" s="380"/>
      <c r="DG44" s="380"/>
    </row>
    <row r="45" spans="1:111" s="383" customFormat="1" ht="33" customHeight="1">
      <c r="A45" s="388">
        <f t="shared" si="21"/>
        <v>39</v>
      </c>
      <c r="B45" s="399">
        <v>51612</v>
      </c>
      <c r="C45" s="533" t="s">
        <v>34</v>
      </c>
      <c r="D45" s="387"/>
      <c r="E45" s="376"/>
      <c r="F45" s="561">
        <f t="shared" si="0"/>
        <v>0</v>
      </c>
      <c r="G45" s="376"/>
      <c r="H45" s="400"/>
      <c r="I45" s="547">
        <f t="shared" si="1"/>
        <v>0</v>
      </c>
      <c r="J45" s="376"/>
      <c r="K45" s="400"/>
      <c r="L45" s="557">
        <f t="shared" si="2"/>
        <v>0</v>
      </c>
      <c r="M45" s="400"/>
      <c r="N45" s="400"/>
      <c r="O45" s="547">
        <f t="shared" si="3"/>
        <v>0</v>
      </c>
      <c r="P45" s="376"/>
      <c r="Q45" s="400"/>
      <c r="R45" s="547">
        <f t="shared" si="4"/>
        <v>0</v>
      </c>
      <c r="S45" s="376"/>
      <c r="T45" s="400"/>
      <c r="U45" s="557">
        <f t="shared" si="5"/>
        <v>0</v>
      </c>
      <c r="V45" s="400">
        <f t="shared" si="6"/>
        <v>0</v>
      </c>
      <c r="W45" s="376">
        <f t="shared" si="7"/>
        <v>0</v>
      </c>
      <c r="X45" s="547">
        <f t="shared" si="8"/>
        <v>0</v>
      </c>
      <c r="Y45" s="376"/>
      <c r="Z45" s="400"/>
      <c r="AA45" s="552">
        <f t="shared" si="9"/>
        <v>0</v>
      </c>
      <c r="AB45" s="376"/>
      <c r="AC45" s="400"/>
      <c r="AD45" s="547">
        <f t="shared" si="10"/>
        <v>0</v>
      </c>
      <c r="AE45" s="376"/>
      <c r="AF45" s="400"/>
      <c r="AG45" s="547">
        <f t="shared" si="11"/>
        <v>0</v>
      </c>
      <c r="AH45" s="376"/>
      <c r="AI45" s="376"/>
      <c r="AJ45" s="552">
        <f t="shared" si="12"/>
        <v>0</v>
      </c>
      <c r="AK45" s="376"/>
      <c r="AL45" s="376"/>
      <c r="AM45" s="547">
        <f t="shared" si="13"/>
        <v>0</v>
      </c>
      <c r="AN45" s="376"/>
      <c r="AO45" s="400"/>
      <c r="AP45" s="557">
        <f t="shared" si="14"/>
        <v>0</v>
      </c>
      <c r="AQ45" s="373">
        <f t="shared" si="15"/>
        <v>0</v>
      </c>
      <c r="AR45" s="407">
        <f t="shared" si="16"/>
        <v>0</v>
      </c>
      <c r="AS45" s="386">
        <f t="shared" si="17"/>
        <v>0</v>
      </c>
      <c r="AT45" s="373">
        <f t="shared" si="18"/>
        <v>0</v>
      </c>
      <c r="AU45" s="400">
        <f t="shared" si="19"/>
        <v>0</v>
      </c>
      <c r="AV45" s="386">
        <f t="shared" si="20"/>
        <v>0</v>
      </c>
      <c r="AW45" s="541"/>
      <c r="AX45" s="446"/>
      <c r="AY45" s="374"/>
      <c r="AZ45" s="380"/>
      <c r="BA45" s="380"/>
      <c r="BB45" s="380"/>
      <c r="BC45" s="380"/>
      <c r="BD45" s="380"/>
      <c r="BE45" s="380"/>
      <c r="BF45" s="380"/>
      <c r="BG45" s="380"/>
      <c r="BH45" s="380"/>
      <c r="BI45" s="380"/>
      <c r="BJ45" s="380"/>
      <c r="BK45" s="380"/>
      <c r="BL45" s="380"/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  <c r="CG45" s="380"/>
      <c r="CH45" s="380"/>
      <c r="CI45" s="380"/>
      <c r="CJ45" s="380"/>
      <c r="CK45" s="380"/>
      <c r="CL45" s="380"/>
      <c r="CM45" s="380"/>
      <c r="CN45" s="380"/>
      <c r="CO45" s="380"/>
      <c r="CP45" s="380"/>
      <c r="CQ45" s="380"/>
      <c r="CR45" s="380"/>
      <c r="CS45" s="380"/>
      <c r="CT45" s="380"/>
      <c r="CU45" s="380"/>
      <c r="CV45" s="380"/>
      <c r="CW45" s="380"/>
      <c r="CX45" s="380"/>
      <c r="CY45" s="380"/>
      <c r="CZ45" s="380"/>
      <c r="DA45" s="380"/>
      <c r="DB45" s="391"/>
      <c r="DC45" s="391"/>
      <c r="DD45" s="380"/>
      <c r="DE45" s="380"/>
      <c r="DF45" s="380"/>
      <c r="DG45" s="380"/>
    </row>
    <row r="46" spans="1:111" s="383" customFormat="1" ht="33" customHeight="1">
      <c r="A46" s="388">
        <f t="shared" si="21"/>
        <v>40</v>
      </c>
      <c r="B46" s="399">
        <v>51613</v>
      </c>
      <c r="C46" s="533" t="s">
        <v>61</v>
      </c>
      <c r="D46" s="387"/>
      <c r="E46" s="376"/>
      <c r="F46" s="561">
        <f t="shared" si="0"/>
        <v>0</v>
      </c>
      <c r="G46" s="376"/>
      <c r="H46" s="400"/>
      <c r="I46" s="547">
        <f t="shared" si="1"/>
        <v>0</v>
      </c>
      <c r="J46" s="376"/>
      <c r="K46" s="400"/>
      <c r="L46" s="557">
        <f t="shared" si="2"/>
        <v>0</v>
      </c>
      <c r="M46" s="400"/>
      <c r="N46" s="400"/>
      <c r="O46" s="547">
        <f t="shared" si="3"/>
        <v>0</v>
      </c>
      <c r="P46" s="376"/>
      <c r="Q46" s="400"/>
      <c r="R46" s="547">
        <f t="shared" si="4"/>
        <v>0</v>
      </c>
      <c r="S46" s="376"/>
      <c r="T46" s="400"/>
      <c r="U46" s="557">
        <f t="shared" si="5"/>
        <v>0</v>
      </c>
      <c r="V46" s="400">
        <f t="shared" si="6"/>
        <v>0</v>
      </c>
      <c r="W46" s="376">
        <f t="shared" si="7"/>
        <v>0</v>
      </c>
      <c r="X46" s="547">
        <f t="shared" si="8"/>
        <v>0</v>
      </c>
      <c r="Y46" s="376"/>
      <c r="Z46" s="400"/>
      <c r="AA46" s="552">
        <f t="shared" si="9"/>
        <v>0</v>
      </c>
      <c r="AB46" s="376"/>
      <c r="AC46" s="400"/>
      <c r="AD46" s="547">
        <f t="shared" si="10"/>
        <v>0</v>
      </c>
      <c r="AE46" s="376"/>
      <c r="AF46" s="400"/>
      <c r="AG46" s="547">
        <f t="shared" si="11"/>
        <v>0</v>
      </c>
      <c r="AH46" s="376"/>
      <c r="AI46" s="376"/>
      <c r="AJ46" s="552">
        <f t="shared" si="12"/>
        <v>0</v>
      </c>
      <c r="AK46" s="376"/>
      <c r="AL46" s="376"/>
      <c r="AM46" s="547">
        <f t="shared" si="13"/>
        <v>0</v>
      </c>
      <c r="AN46" s="376"/>
      <c r="AO46" s="400"/>
      <c r="AP46" s="557">
        <f t="shared" si="14"/>
        <v>0</v>
      </c>
      <c r="AQ46" s="373">
        <f t="shared" si="15"/>
        <v>0</v>
      </c>
      <c r="AR46" s="407">
        <f t="shared" si="16"/>
        <v>0</v>
      </c>
      <c r="AS46" s="386">
        <f t="shared" si="17"/>
        <v>0</v>
      </c>
      <c r="AT46" s="373">
        <f t="shared" si="18"/>
        <v>0</v>
      </c>
      <c r="AU46" s="400">
        <f t="shared" si="19"/>
        <v>0</v>
      </c>
      <c r="AV46" s="386">
        <f t="shared" si="20"/>
        <v>0</v>
      </c>
      <c r="AW46" s="541"/>
      <c r="AX46" s="446"/>
      <c r="AY46" s="374"/>
      <c r="AZ46" s="380"/>
      <c r="BA46" s="380"/>
      <c r="BB46" s="380"/>
      <c r="BC46" s="380"/>
      <c r="BD46" s="380"/>
      <c r="BE46" s="380"/>
      <c r="BF46" s="380"/>
      <c r="BG46" s="380"/>
      <c r="BH46" s="380"/>
      <c r="BI46" s="380"/>
      <c r="BJ46" s="380"/>
      <c r="BK46" s="380"/>
      <c r="BL46" s="380"/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  <c r="CG46" s="380"/>
      <c r="CH46" s="380"/>
      <c r="CI46" s="380"/>
      <c r="CJ46" s="380"/>
      <c r="CK46" s="380"/>
      <c r="CL46" s="380"/>
      <c r="CM46" s="380"/>
      <c r="CN46" s="380"/>
      <c r="CO46" s="380"/>
      <c r="CP46" s="380"/>
      <c r="CQ46" s="380"/>
      <c r="CR46" s="380"/>
      <c r="CS46" s="380"/>
      <c r="CT46" s="380"/>
      <c r="CU46" s="380"/>
      <c r="CV46" s="380"/>
      <c r="CW46" s="380"/>
      <c r="CX46" s="380"/>
      <c r="CY46" s="380"/>
      <c r="CZ46" s="380"/>
      <c r="DA46" s="380"/>
      <c r="DB46" s="391"/>
      <c r="DC46" s="391"/>
      <c r="DD46" s="380"/>
      <c r="DE46" s="380"/>
      <c r="DF46" s="380"/>
      <c r="DG46" s="380"/>
    </row>
    <row r="47" spans="1:111" s="383" customFormat="1" ht="33" customHeight="1">
      <c r="A47" s="388">
        <f t="shared" si="21"/>
        <v>41</v>
      </c>
      <c r="B47" s="399">
        <v>51614</v>
      </c>
      <c r="C47" s="533" t="s">
        <v>42</v>
      </c>
      <c r="D47" s="387"/>
      <c r="E47" s="376"/>
      <c r="F47" s="561">
        <f t="shared" si="0"/>
        <v>0</v>
      </c>
      <c r="G47" s="376"/>
      <c r="H47" s="400"/>
      <c r="I47" s="547">
        <f t="shared" si="1"/>
        <v>0</v>
      </c>
      <c r="J47" s="376"/>
      <c r="K47" s="400"/>
      <c r="L47" s="557">
        <f t="shared" si="2"/>
        <v>0</v>
      </c>
      <c r="M47" s="400"/>
      <c r="N47" s="400"/>
      <c r="O47" s="547">
        <f t="shared" si="3"/>
        <v>0</v>
      </c>
      <c r="P47" s="376"/>
      <c r="Q47" s="400"/>
      <c r="R47" s="547">
        <f t="shared" si="4"/>
        <v>0</v>
      </c>
      <c r="S47" s="376"/>
      <c r="T47" s="400"/>
      <c r="U47" s="557">
        <f t="shared" si="5"/>
        <v>0</v>
      </c>
      <c r="V47" s="400">
        <f t="shared" si="6"/>
        <v>0</v>
      </c>
      <c r="W47" s="376">
        <f t="shared" si="7"/>
        <v>0</v>
      </c>
      <c r="X47" s="547">
        <f t="shared" si="8"/>
        <v>0</v>
      </c>
      <c r="Y47" s="376"/>
      <c r="Z47" s="400"/>
      <c r="AA47" s="552">
        <f t="shared" si="9"/>
        <v>0</v>
      </c>
      <c r="AB47" s="376"/>
      <c r="AC47" s="400"/>
      <c r="AD47" s="547">
        <f t="shared" si="10"/>
        <v>0</v>
      </c>
      <c r="AE47" s="376"/>
      <c r="AF47" s="400"/>
      <c r="AG47" s="547">
        <f t="shared" si="11"/>
        <v>0</v>
      </c>
      <c r="AH47" s="376"/>
      <c r="AI47" s="376"/>
      <c r="AJ47" s="552">
        <f t="shared" si="12"/>
        <v>0</v>
      </c>
      <c r="AK47" s="376"/>
      <c r="AL47" s="376"/>
      <c r="AM47" s="547">
        <f t="shared" si="13"/>
        <v>0</v>
      </c>
      <c r="AN47" s="376"/>
      <c r="AO47" s="400"/>
      <c r="AP47" s="557">
        <f t="shared" si="14"/>
        <v>0</v>
      </c>
      <c r="AQ47" s="373">
        <f t="shared" si="15"/>
        <v>0</v>
      </c>
      <c r="AR47" s="407">
        <f t="shared" si="16"/>
        <v>0</v>
      </c>
      <c r="AS47" s="386">
        <f t="shared" si="17"/>
        <v>0</v>
      </c>
      <c r="AT47" s="373">
        <f t="shared" si="18"/>
        <v>0</v>
      </c>
      <c r="AU47" s="400">
        <f t="shared" si="19"/>
        <v>0</v>
      </c>
      <c r="AV47" s="386">
        <f t="shared" si="20"/>
        <v>0</v>
      </c>
      <c r="AW47" s="541"/>
      <c r="AX47" s="446"/>
      <c r="AY47" s="374"/>
      <c r="AZ47" s="380"/>
      <c r="BA47" s="380"/>
      <c r="BB47" s="380"/>
      <c r="BC47" s="380"/>
      <c r="BD47" s="380"/>
      <c r="BE47" s="380"/>
      <c r="BF47" s="380"/>
      <c r="BG47" s="380"/>
      <c r="BH47" s="380"/>
      <c r="BI47" s="380"/>
      <c r="BJ47" s="380"/>
      <c r="BK47" s="380"/>
      <c r="BL47" s="380"/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  <c r="CG47" s="380"/>
      <c r="CH47" s="380"/>
      <c r="CI47" s="380"/>
      <c r="CJ47" s="380"/>
      <c r="CK47" s="380"/>
      <c r="CL47" s="380"/>
      <c r="CM47" s="380"/>
      <c r="CN47" s="380"/>
      <c r="CO47" s="380"/>
      <c r="CP47" s="380"/>
      <c r="CQ47" s="380"/>
      <c r="CR47" s="380"/>
      <c r="CS47" s="380"/>
      <c r="CT47" s="380"/>
      <c r="CU47" s="380"/>
      <c r="CV47" s="380"/>
      <c r="CW47" s="380"/>
      <c r="CX47" s="380"/>
      <c r="CY47" s="380"/>
      <c r="CZ47" s="380"/>
      <c r="DA47" s="380"/>
      <c r="DB47" s="391"/>
      <c r="DC47" s="391"/>
      <c r="DD47" s="380"/>
      <c r="DE47" s="380"/>
      <c r="DF47" s="380"/>
      <c r="DG47" s="380"/>
    </row>
    <row r="48" spans="1:111" s="383" customFormat="1" ht="33" customHeight="1">
      <c r="A48" s="388">
        <f t="shared" si="21"/>
        <v>42</v>
      </c>
      <c r="B48" s="399">
        <v>51615</v>
      </c>
      <c r="C48" s="533" t="s">
        <v>83</v>
      </c>
      <c r="D48" s="387"/>
      <c r="E48" s="376"/>
      <c r="F48" s="561">
        <f t="shared" si="0"/>
        <v>0</v>
      </c>
      <c r="G48" s="376"/>
      <c r="H48" s="400"/>
      <c r="I48" s="547">
        <f t="shared" si="1"/>
        <v>0</v>
      </c>
      <c r="J48" s="376"/>
      <c r="K48" s="400"/>
      <c r="L48" s="557">
        <f t="shared" si="2"/>
        <v>0</v>
      </c>
      <c r="M48" s="400"/>
      <c r="N48" s="400"/>
      <c r="O48" s="547">
        <f t="shared" si="3"/>
        <v>0</v>
      </c>
      <c r="P48" s="376"/>
      <c r="Q48" s="400"/>
      <c r="R48" s="547">
        <f t="shared" si="4"/>
        <v>0</v>
      </c>
      <c r="S48" s="376"/>
      <c r="T48" s="400"/>
      <c r="U48" s="557">
        <f t="shared" si="5"/>
        <v>0</v>
      </c>
      <c r="V48" s="400">
        <f t="shared" si="6"/>
        <v>0</v>
      </c>
      <c r="W48" s="376">
        <f t="shared" si="7"/>
        <v>0</v>
      </c>
      <c r="X48" s="547">
        <f t="shared" si="8"/>
        <v>0</v>
      </c>
      <c r="Y48" s="376"/>
      <c r="Z48" s="400"/>
      <c r="AA48" s="552">
        <f t="shared" si="9"/>
        <v>0</v>
      </c>
      <c r="AB48" s="376"/>
      <c r="AC48" s="400"/>
      <c r="AD48" s="547">
        <f t="shared" si="10"/>
        <v>0</v>
      </c>
      <c r="AE48" s="376"/>
      <c r="AF48" s="400"/>
      <c r="AG48" s="547">
        <f t="shared" si="11"/>
        <v>0</v>
      </c>
      <c r="AH48" s="376"/>
      <c r="AI48" s="376"/>
      <c r="AJ48" s="552">
        <f t="shared" si="12"/>
        <v>0</v>
      </c>
      <c r="AK48" s="376"/>
      <c r="AL48" s="376"/>
      <c r="AM48" s="547">
        <f t="shared" si="13"/>
        <v>0</v>
      </c>
      <c r="AN48" s="376"/>
      <c r="AO48" s="400"/>
      <c r="AP48" s="557">
        <f t="shared" si="14"/>
        <v>0</v>
      </c>
      <c r="AQ48" s="373">
        <f t="shared" si="15"/>
        <v>0</v>
      </c>
      <c r="AR48" s="407">
        <f t="shared" si="16"/>
        <v>0</v>
      </c>
      <c r="AS48" s="386">
        <f t="shared" si="17"/>
        <v>0</v>
      </c>
      <c r="AT48" s="373">
        <f t="shared" si="18"/>
        <v>0</v>
      </c>
      <c r="AU48" s="400">
        <f t="shared" si="19"/>
        <v>0</v>
      </c>
      <c r="AV48" s="386">
        <f t="shared" si="20"/>
        <v>0</v>
      </c>
      <c r="AW48" s="541"/>
      <c r="AX48" s="446"/>
      <c r="AY48" s="374"/>
      <c r="AZ48" s="380"/>
      <c r="BA48" s="380"/>
      <c r="BB48" s="380"/>
      <c r="BC48" s="380"/>
      <c r="BD48" s="380"/>
      <c r="BE48" s="380"/>
      <c r="BF48" s="380"/>
      <c r="BG48" s="380"/>
      <c r="BH48" s="380"/>
      <c r="BI48" s="380"/>
      <c r="BJ48" s="380"/>
      <c r="BK48" s="380"/>
      <c r="BL48" s="380"/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  <c r="CG48" s="380"/>
      <c r="CH48" s="380"/>
      <c r="CI48" s="380"/>
      <c r="CJ48" s="380"/>
      <c r="CK48" s="380"/>
      <c r="CL48" s="380"/>
      <c r="CM48" s="380"/>
      <c r="CN48" s="380"/>
      <c r="CO48" s="380"/>
      <c r="CP48" s="380"/>
      <c r="CQ48" s="380"/>
      <c r="CR48" s="380"/>
      <c r="CS48" s="380"/>
      <c r="CT48" s="380"/>
      <c r="CU48" s="380"/>
      <c r="CV48" s="380"/>
      <c r="CW48" s="380"/>
      <c r="CX48" s="380"/>
      <c r="CY48" s="380"/>
      <c r="CZ48" s="380"/>
      <c r="DA48" s="380"/>
      <c r="DB48" s="391"/>
      <c r="DC48" s="391"/>
      <c r="DD48" s="380"/>
      <c r="DE48" s="380"/>
      <c r="DF48" s="380"/>
      <c r="DG48" s="380"/>
    </row>
    <row r="49" spans="1:111" s="383" customFormat="1" ht="33" customHeight="1">
      <c r="A49" s="388">
        <f t="shared" si="21"/>
        <v>43</v>
      </c>
      <c r="B49" s="399">
        <v>51616</v>
      </c>
      <c r="C49" s="533" t="s">
        <v>35</v>
      </c>
      <c r="D49" s="387"/>
      <c r="E49" s="376"/>
      <c r="F49" s="561">
        <f t="shared" si="0"/>
        <v>0</v>
      </c>
      <c r="G49" s="376"/>
      <c r="H49" s="400"/>
      <c r="I49" s="547">
        <f t="shared" si="1"/>
        <v>0</v>
      </c>
      <c r="J49" s="376"/>
      <c r="K49" s="400"/>
      <c r="L49" s="557">
        <f t="shared" si="2"/>
        <v>0</v>
      </c>
      <c r="M49" s="400"/>
      <c r="N49" s="400"/>
      <c r="O49" s="547">
        <f t="shared" si="3"/>
        <v>0</v>
      </c>
      <c r="P49" s="376"/>
      <c r="Q49" s="400"/>
      <c r="R49" s="547">
        <f t="shared" si="4"/>
        <v>0</v>
      </c>
      <c r="S49" s="376"/>
      <c r="T49" s="400"/>
      <c r="U49" s="557">
        <f t="shared" si="5"/>
        <v>0</v>
      </c>
      <c r="V49" s="400">
        <f t="shared" si="6"/>
        <v>0</v>
      </c>
      <c r="W49" s="376">
        <f t="shared" si="7"/>
        <v>0</v>
      </c>
      <c r="X49" s="547">
        <f t="shared" si="8"/>
        <v>0</v>
      </c>
      <c r="Y49" s="376"/>
      <c r="Z49" s="400"/>
      <c r="AA49" s="552">
        <f t="shared" si="9"/>
        <v>0</v>
      </c>
      <c r="AB49" s="376"/>
      <c r="AC49" s="400"/>
      <c r="AD49" s="547">
        <f t="shared" si="10"/>
        <v>0</v>
      </c>
      <c r="AE49" s="376"/>
      <c r="AF49" s="400"/>
      <c r="AG49" s="547">
        <f t="shared" si="11"/>
        <v>0</v>
      </c>
      <c r="AH49" s="376"/>
      <c r="AI49" s="376"/>
      <c r="AJ49" s="552">
        <f t="shared" si="12"/>
        <v>0</v>
      </c>
      <c r="AK49" s="376"/>
      <c r="AL49" s="376"/>
      <c r="AM49" s="547">
        <f t="shared" si="13"/>
        <v>0</v>
      </c>
      <c r="AN49" s="376"/>
      <c r="AO49" s="400"/>
      <c r="AP49" s="557">
        <f t="shared" si="14"/>
        <v>0</v>
      </c>
      <c r="AQ49" s="373">
        <f t="shared" si="15"/>
        <v>0</v>
      </c>
      <c r="AR49" s="407">
        <f t="shared" si="16"/>
        <v>0</v>
      </c>
      <c r="AS49" s="386">
        <f t="shared" si="17"/>
        <v>0</v>
      </c>
      <c r="AT49" s="373">
        <f t="shared" si="18"/>
        <v>0</v>
      </c>
      <c r="AU49" s="400">
        <f t="shared" si="19"/>
        <v>0</v>
      </c>
      <c r="AV49" s="386">
        <f t="shared" si="20"/>
        <v>0</v>
      </c>
      <c r="AW49" s="541"/>
      <c r="AX49" s="446"/>
      <c r="AY49" s="374"/>
      <c r="AZ49" s="380"/>
      <c r="BA49" s="380"/>
      <c r="BB49" s="380"/>
      <c r="BC49" s="380"/>
      <c r="BD49" s="380"/>
      <c r="BE49" s="380"/>
      <c r="BF49" s="380"/>
      <c r="BG49" s="380"/>
      <c r="BH49" s="380"/>
      <c r="BI49" s="380"/>
      <c r="BJ49" s="380"/>
      <c r="BK49" s="380"/>
      <c r="BL49" s="380"/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  <c r="CG49" s="380"/>
      <c r="CH49" s="380"/>
      <c r="CI49" s="380"/>
      <c r="CJ49" s="380"/>
      <c r="CK49" s="380"/>
      <c r="CL49" s="380"/>
      <c r="CM49" s="380"/>
      <c r="CN49" s="380"/>
      <c r="CO49" s="380"/>
      <c r="CP49" s="380"/>
      <c r="CQ49" s="380"/>
      <c r="CR49" s="380"/>
      <c r="CS49" s="380"/>
      <c r="CT49" s="380"/>
      <c r="CU49" s="380"/>
      <c r="CV49" s="380"/>
      <c r="CW49" s="380"/>
      <c r="CX49" s="380"/>
      <c r="CY49" s="380"/>
      <c r="CZ49" s="380"/>
      <c r="DA49" s="380"/>
      <c r="DB49" s="391"/>
      <c r="DC49" s="391"/>
      <c r="DD49" s="380"/>
      <c r="DE49" s="380"/>
      <c r="DF49" s="380"/>
      <c r="DG49" s="380"/>
    </row>
    <row r="50" spans="1:111" s="383" customFormat="1" ht="33" customHeight="1" thickBot="1">
      <c r="A50" s="388">
        <f t="shared" si="21"/>
        <v>44</v>
      </c>
      <c r="B50" s="403">
        <v>51617</v>
      </c>
      <c r="C50" s="535" t="s">
        <v>36</v>
      </c>
      <c r="D50" s="525"/>
      <c r="E50" s="376"/>
      <c r="F50" s="547">
        <f t="shared" si="0"/>
        <v>0</v>
      </c>
      <c r="G50" s="404"/>
      <c r="H50" s="400"/>
      <c r="I50" s="548">
        <f t="shared" si="1"/>
        <v>0</v>
      </c>
      <c r="J50" s="404"/>
      <c r="K50" s="400"/>
      <c r="L50" s="558">
        <f t="shared" si="2"/>
        <v>0</v>
      </c>
      <c r="M50" s="410"/>
      <c r="N50" s="400"/>
      <c r="O50" s="548">
        <f t="shared" si="3"/>
        <v>0</v>
      </c>
      <c r="P50" s="404"/>
      <c r="Q50" s="400"/>
      <c r="R50" s="548">
        <f t="shared" si="4"/>
        <v>0</v>
      </c>
      <c r="S50" s="404"/>
      <c r="T50" s="400"/>
      <c r="U50" s="558">
        <f t="shared" si="5"/>
        <v>0</v>
      </c>
      <c r="V50" s="451">
        <f t="shared" si="6"/>
        <v>0</v>
      </c>
      <c r="W50" s="418">
        <f t="shared" si="7"/>
        <v>0</v>
      </c>
      <c r="X50" s="548">
        <f t="shared" si="8"/>
        <v>0</v>
      </c>
      <c r="Y50" s="404"/>
      <c r="Z50" s="400"/>
      <c r="AA50" s="553">
        <f t="shared" si="9"/>
        <v>0</v>
      </c>
      <c r="AB50" s="404"/>
      <c r="AC50" s="400"/>
      <c r="AD50" s="548">
        <f t="shared" si="10"/>
        <v>0</v>
      </c>
      <c r="AE50" s="404"/>
      <c r="AF50" s="400"/>
      <c r="AG50" s="548">
        <f t="shared" si="11"/>
        <v>0</v>
      </c>
      <c r="AH50" s="404"/>
      <c r="AI50" s="376"/>
      <c r="AJ50" s="553">
        <f t="shared" si="12"/>
        <v>0</v>
      </c>
      <c r="AK50" s="404"/>
      <c r="AL50" s="376"/>
      <c r="AM50" s="548">
        <f t="shared" si="13"/>
        <v>0</v>
      </c>
      <c r="AN50" s="404"/>
      <c r="AO50" s="400"/>
      <c r="AP50" s="558">
        <f t="shared" si="14"/>
        <v>0</v>
      </c>
      <c r="AQ50" s="398">
        <f t="shared" si="15"/>
        <v>0</v>
      </c>
      <c r="AR50" s="411">
        <f t="shared" si="16"/>
        <v>0</v>
      </c>
      <c r="AS50" s="504">
        <f t="shared" si="17"/>
        <v>0</v>
      </c>
      <c r="AT50" s="398">
        <f t="shared" si="18"/>
        <v>0</v>
      </c>
      <c r="AU50" s="410">
        <f t="shared" si="19"/>
        <v>0</v>
      </c>
      <c r="AV50" s="504">
        <f t="shared" si="20"/>
        <v>0</v>
      </c>
      <c r="AW50" s="541"/>
      <c r="AX50" s="446"/>
      <c r="AY50" s="396"/>
      <c r="AZ50" s="380"/>
      <c r="BA50" s="380"/>
      <c r="BB50" s="380"/>
      <c r="BC50" s="380"/>
      <c r="BD50" s="380"/>
      <c r="BE50" s="380"/>
      <c r="BF50" s="380"/>
      <c r="BG50" s="380"/>
      <c r="BH50" s="380"/>
      <c r="BI50" s="380"/>
      <c r="BJ50" s="380"/>
      <c r="BK50" s="380"/>
      <c r="BL50" s="380"/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  <c r="CG50" s="380"/>
      <c r="CH50" s="380"/>
      <c r="CI50" s="380"/>
      <c r="CJ50" s="380"/>
      <c r="CK50" s="380"/>
      <c r="CL50" s="380"/>
      <c r="CM50" s="380"/>
      <c r="CN50" s="380"/>
      <c r="CO50" s="380"/>
      <c r="CP50" s="380"/>
      <c r="CQ50" s="380"/>
      <c r="CR50" s="380"/>
      <c r="CS50" s="380"/>
      <c r="CT50" s="380"/>
      <c r="CU50" s="380"/>
      <c r="CV50" s="380"/>
      <c r="CW50" s="380"/>
      <c r="CX50" s="380"/>
      <c r="CY50" s="380"/>
      <c r="CZ50" s="380"/>
      <c r="DA50" s="380"/>
      <c r="DB50" s="391"/>
      <c r="DC50" s="391"/>
      <c r="DD50" s="380"/>
      <c r="DE50" s="380"/>
      <c r="DF50" s="380"/>
      <c r="DG50" s="380"/>
    </row>
    <row r="51" spans="1:111" s="365" customFormat="1" ht="45" customHeight="1" thickBot="1">
      <c r="A51" s="836" t="s">
        <v>51</v>
      </c>
      <c r="B51" s="837"/>
      <c r="C51" s="837"/>
      <c r="D51" s="482">
        <f t="shared" ref="D51:X51" si="22">SUM(D7:D50)</f>
        <v>0</v>
      </c>
      <c r="E51" s="478">
        <f t="shared" si="22"/>
        <v>0</v>
      </c>
      <c r="F51" s="549">
        <f t="shared" si="22"/>
        <v>0</v>
      </c>
      <c r="G51" s="478">
        <f t="shared" ref="G51" si="23">SUM(G7:G50)</f>
        <v>0</v>
      </c>
      <c r="H51" s="478">
        <f t="shared" si="22"/>
        <v>0</v>
      </c>
      <c r="I51" s="549">
        <f t="shared" si="22"/>
        <v>0</v>
      </c>
      <c r="J51" s="478">
        <f t="shared" si="22"/>
        <v>0</v>
      </c>
      <c r="K51" s="478">
        <f t="shared" si="22"/>
        <v>0</v>
      </c>
      <c r="L51" s="554">
        <f t="shared" si="22"/>
        <v>0</v>
      </c>
      <c r="M51" s="480">
        <f t="shared" si="22"/>
        <v>0</v>
      </c>
      <c r="N51" s="478">
        <f t="shared" si="22"/>
        <v>0</v>
      </c>
      <c r="O51" s="549">
        <f t="shared" si="22"/>
        <v>0</v>
      </c>
      <c r="P51" s="478">
        <f t="shared" si="22"/>
        <v>0</v>
      </c>
      <c r="Q51" s="478">
        <f t="shared" si="22"/>
        <v>0</v>
      </c>
      <c r="R51" s="549">
        <f t="shared" si="22"/>
        <v>0</v>
      </c>
      <c r="S51" s="478">
        <f t="shared" si="22"/>
        <v>0</v>
      </c>
      <c r="T51" s="478">
        <f t="shared" si="22"/>
        <v>0</v>
      </c>
      <c r="U51" s="554">
        <f t="shared" si="22"/>
        <v>0</v>
      </c>
      <c r="V51" s="518">
        <f t="shared" si="22"/>
        <v>0</v>
      </c>
      <c r="W51" s="495">
        <f t="shared" si="22"/>
        <v>0</v>
      </c>
      <c r="X51" s="549">
        <f t="shared" si="22"/>
        <v>0</v>
      </c>
      <c r="Y51" s="478">
        <f t="shared" ref="Y51:AU51" si="24">SUM(Y7:Y50)</f>
        <v>0</v>
      </c>
      <c r="Z51" s="478">
        <f t="shared" si="24"/>
        <v>0</v>
      </c>
      <c r="AA51" s="559">
        <f t="shared" si="24"/>
        <v>0</v>
      </c>
      <c r="AB51" s="478">
        <f t="shared" si="24"/>
        <v>0</v>
      </c>
      <c r="AC51" s="478">
        <f t="shared" si="24"/>
        <v>0</v>
      </c>
      <c r="AD51" s="549">
        <f>SUM(AD7:AD50)</f>
        <v>0</v>
      </c>
      <c r="AE51" s="478">
        <f t="shared" si="24"/>
        <v>0</v>
      </c>
      <c r="AF51" s="478">
        <f t="shared" si="24"/>
        <v>0</v>
      </c>
      <c r="AG51" s="549">
        <f>SUM(AG7:AG50)</f>
        <v>0</v>
      </c>
      <c r="AH51" s="478">
        <f t="shared" si="24"/>
        <v>0</v>
      </c>
      <c r="AI51" s="478">
        <f t="shared" si="24"/>
        <v>0</v>
      </c>
      <c r="AJ51" s="559">
        <f>SUM(AJ7:AJ50)</f>
        <v>0</v>
      </c>
      <c r="AK51" s="478">
        <f t="shared" si="24"/>
        <v>0</v>
      </c>
      <c r="AL51" s="478">
        <f t="shared" si="24"/>
        <v>0</v>
      </c>
      <c r="AM51" s="549">
        <f>SUM(AM7:AM50)</f>
        <v>0</v>
      </c>
      <c r="AN51" s="478">
        <f t="shared" si="24"/>
        <v>0</v>
      </c>
      <c r="AO51" s="478">
        <f t="shared" si="24"/>
        <v>0</v>
      </c>
      <c r="AP51" s="554">
        <f>SUM(AP7:AP50)</f>
        <v>0</v>
      </c>
      <c r="AQ51" s="477">
        <f t="shared" si="24"/>
        <v>0</v>
      </c>
      <c r="AR51" s="478">
        <f t="shared" si="24"/>
        <v>0</v>
      </c>
      <c r="AS51" s="483">
        <f>SUM(AS7:AS50)</f>
        <v>0</v>
      </c>
      <c r="AT51" s="482">
        <f t="shared" si="24"/>
        <v>0</v>
      </c>
      <c r="AU51" s="478">
        <f t="shared" si="24"/>
        <v>0</v>
      </c>
      <c r="AV51" s="483">
        <f>SUM(AV7:AV50)</f>
        <v>0</v>
      </c>
      <c r="AW51" s="542"/>
      <c r="AX51" s="362"/>
      <c r="AY51" s="517">
        <f>SUM(AY7:AY50)</f>
        <v>0</v>
      </c>
      <c r="AZ51" s="362"/>
      <c r="BA51" s="362"/>
      <c r="BB51" s="362"/>
      <c r="BC51" s="362"/>
      <c r="BD51" s="362"/>
      <c r="BE51" s="362"/>
      <c r="BF51" s="362"/>
      <c r="BG51" s="362"/>
      <c r="BH51" s="362"/>
      <c r="BI51" s="362"/>
      <c r="BJ51" s="362"/>
      <c r="BK51" s="362"/>
      <c r="BL51" s="362"/>
      <c r="BM51" s="362"/>
      <c r="BN51" s="362"/>
      <c r="BO51" s="366"/>
      <c r="BP51" s="366"/>
      <c r="BQ51" s="366"/>
      <c r="BR51" s="366"/>
      <c r="BS51" s="366"/>
      <c r="BT51" s="366"/>
      <c r="BU51" s="366"/>
      <c r="BV51" s="366"/>
      <c r="BW51" s="366"/>
      <c r="BX51" s="366"/>
      <c r="BY51" s="366"/>
      <c r="BZ51" s="366"/>
      <c r="CA51" s="366"/>
      <c r="CB51" s="366"/>
      <c r="CC51" s="366"/>
      <c r="CD51" s="366"/>
      <c r="CE51" s="366"/>
      <c r="CF51" s="366"/>
      <c r="CG51" s="366"/>
      <c r="CH51" s="366"/>
      <c r="CI51" s="366"/>
      <c r="CJ51" s="366"/>
      <c r="CK51" s="366"/>
      <c r="CL51" s="366"/>
      <c r="CM51" s="366"/>
      <c r="CN51" s="366"/>
      <c r="CO51" s="366"/>
      <c r="CP51" s="366"/>
      <c r="CQ51" s="366"/>
      <c r="CR51" s="366"/>
      <c r="CS51" s="366"/>
      <c r="CT51" s="366"/>
      <c r="CU51" s="366"/>
      <c r="CV51" s="366"/>
      <c r="CW51" s="366"/>
      <c r="CX51" s="366"/>
      <c r="CY51" s="366"/>
      <c r="CZ51" s="366"/>
      <c r="DA51" s="366"/>
      <c r="DB51" s="366"/>
      <c r="DC51" s="366"/>
      <c r="DD51" s="366"/>
      <c r="DE51" s="366"/>
      <c r="DF51" s="366"/>
      <c r="DG51" s="366"/>
    </row>
    <row r="52" spans="1:111" s="349" customFormat="1" ht="18">
      <c r="B52" s="350"/>
      <c r="C52" s="351"/>
    </row>
    <row r="53" spans="1:111" s="349" customFormat="1" ht="18">
      <c r="B53" s="350"/>
      <c r="C53" s="351"/>
    </row>
    <row r="54" spans="1:111" s="349" customFormat="1" ht="18">
      <c r="B54" s="350"/>
      <c r="C54" s="351"/>
    </row>
    <row r="55" spans="1:111" s="349" customFormat="1" ht="18">
      <c r="B55" s="350"/>
      <c r="C55" s="351"/>
    </row>
    <row r="56" spans="1:111" s="349" customFormat="1" ht="18">
      <c r="B56" s="350"/>
      <c r="C56" s="351"/>
    </row>
    <row r="57" spans="1:111" s="349" customFormat="1" ht="18">
      <c r="B57" s="350"/>
      <c r="C57" s="351"/>
    </row>
    <row r="58" spans="1:111" s="349" customFormat="1" ht="18">
      <c r="B58" s="350"/>
      <c r="C58" s="351"/>
    </row>
    <row r="59" spans="1:111" s="349" customFormat="1" ht="18">
      <c r="B59" s="350"/>
      <c r="C59" s="351"/>
    </row>
    <row r="60" spans="1:111" s="349" customFormat="1" ht="18">
      <c r="B60" s="350"/>
      <c r="C60" s="351"/>
    </row>
    <row r="61" spans="1:111" s="349" customFormat="1" ht="18">
      <c r="B61" s="350"/>
      <c r="C61" s="351"/>
    </row>
    <row r="62" spans="1:111" s="349" customFormat="1" ht="18">
      <c r="B62" s="350"/>
      <c r="C62" s="351"/>
    </row>
    <row r="63" spans="1:111" s="349" customFormat="1" ht="18">
      <c r="B63" s="350"/>
      <c r="C63" s="351"/>
    </row>
    <row r="64" spans="1:111" s="349" customFormat="1" ht="18">
      <c r="B64" s="350"/>
      <c r="C64" s="351"/>
    </row>
    <row r="65" spans="2:3" s="349" customFormat="1" ht="18">
      <c r="B65" s="350"/>
      <c r="C65" s="351"/>
    </row>
    <row r="66" spans="2:3" s="349" customFormat="1" ht="18">
      <c r="B66" s="350"/>
      <c r="C66" s="351"/>
    </row>
    <row r="67" spans="2:3" s="349" customFormat="1" ht="18">
      <c r="B67" s="350"/>
      <c r="C67" s="351"/>
    </row>
    <row r="68" spans="2:3" s="349" customFormat="1" ht="18">
      <c r="B68" s="350"/>
      <c r="C68" s="351"/>
    </row>
    <row r="69" spans="2:3" s="349" customFormat="1" ht="18">
      <c r="B69" s="350"/>
      <c r="C69" s="351"/>
    </row>
    <row r="70" spans="2:3" s="349" customFormat="1" ht="18">
      <c r="B70" s="350"/>
      <c r="C70" s="351"/>
    </row>
    <row r="71" spans="2:3" s="349" customFormat="1" ht="18">
      <c r="B71" s="350"/>
      <c r="C71" s="351"/>
    </row>
    <row r="72" spans="2:3" s="349" customFormat="1" ht="18">
      <c r="B72" s="350"/>
      <c r="C72" s="351"/>
    </row>
    <row r="73" spans="2:3" s="349" customFormat="1" ht="18">
      <c r="B73" s="350"/>
      <c r="C73" s="351"/>
    </row>
    <row r="74" spans="2:3" s="349" customFormat="1" ht="18">
      <c r="B74" s="350"/>
      <c r="C74" s="351"/>
    </row>
    <row r="75" spans="2:3" s="349" customFormat="1" ht="18">
      <c r="B75" s="350"/>
      <c r="C75" s="351"/>
    </row>
    <row r="76" spans="2:3" s="349" customFormat="1" ht="18">
      <c r="B76" s="350"/>
      <c r="C76" s="351"/>
    </row>
    <row r="77" spans="2:3" s="349" customFormat="1" ht="18">
      <c r="B77" s="350"/>
      <c r="C77" s="351"/>
    </row>
    <row r="78" spans="2:3" s="349" customFormat="1" ht="18">
      <c r="B78" s="350"/>
      <c r="C78" s="351"/>
    </row>
    <row r="79" spans="2:3" s="349" customFormat="1" ht="18">
      <c r="B79" s="350"/>
      <c r="C79" s="351"/>
    </row>
    <row r="80" spans="2:3" s="349" customFormat="1" ht="18">
      <c r="B80" s="350"/>
      <c r="C80" s="351"/>
    </row>
    <row r="81" spans="2:3" s="349" customFormat="1" ht="18">
      <c r="B81" s="350"/>
      <c r="C81" s="351"/>
    </row>
    <row r="82" spans="2:3" s="349" customFormat="1" ht="18">
      <c r="B82" s="350"/>
      <c r="C82" s="351"/>
    </row>
    <row r="83" spans="2:3" s="349" customFormat="1" ht="18">
      <c r="B83" s="350"/>
      <c r="C83" s="351"/>
    </row>
    <row r="84" spans="2:3" s="349" customFormat="1" ht="18">
      <c r="B84" s="350"/>
      <c r="C84" s="351"/>
    </row>
    <row r="85" spans="2:3" s="349" customFormat="1" ht="18">
      <c r="B85" s="350"/>
      <c r="C85" s="351"/>
    </row>
    <row r="86" spans="2:3" s="349" customFormat="1" ht="18">
      <c r="B86" s="350"/>
      <c r="C86" s="351"/>
    </row>
    <row r="87" spans="2:3" s="349" customFormat="1" ht="18">
      <c r="B87" s="350"/>
      <c r="C87" s="351"/>
    </row>
    <row r="88" spans="2:3" s="349" customFormat="1" ht="18">
      <c r="B88" s="350"/>
      <c r="C88" s="351"/>
    </row>
    <row r="89" spans="2:3" s="349" customFormat="1" ht="18">
      <c r="B89" s="350"/>
      <c r="C89" s="351"/>
    </row>
    <row r="90" spans="2:3" s="349" customFormat="1" ht="18">
      <c r="B90" s="350"/>
      <c r="C90" s="351"/>
    </row>
    <row r="91" spans="2:3" s="349" customFormat="1" ht="18">
      <c r="B91" s="350"/>
      <c r="C91" s="351"/>
    </row>
    <row r="92" spans="2:3" s="349" customFormat="1" ht="18">
      <c r="B92" s="350"/>
      <c r="C92" s="351"/>
    </row>
    <row r="93" spans="2:3" s="349" customFormat="1" ht="18">
      <c r="B93" s="350"/>
      <c r="C93" s="351"/>
    </row>
    <row r="94" spans="2:3" s="349" customFormat="1" ht="18">
      <c r="B94" s="350"/>
      <c r="C94" s="351"/>
    </row>
    <row r="95" spans="2:3" s="349" customFormat="1" ht="18">
      <c r="B95" s="350"/>
      <c r="C95" s="351"/>
    </row>
    <row r="96" spans="2:3" s="349" customFormat="1" ht="18">
      <c r="B96" s="350"/>
      <c r="C96" s="351"/>
    </row>
    <row r="97" spans="2:3" s="349" customFormat="1" ht="18">
      <c r="B97" s="350"/>
      <c r="C97" s="351"/>
    </row>
    <row r="98" spans="2:3" s="349" customFormat="1" ht="18">
      <c r="B98" s="350"/>
      <c r="C98" s="351"/>
    </row>
    <row r="99" spans="2:3" s="349" customFormat="1" ht="18">
      <c r="B99" s="350"/>
      <c r="C99" s="351"/>
    </row>
    <row r="100" spans="2:3" s="349" customFormat="1" ht="18">
      <c r="B100" s="350"/>
      <c r="C100" s="351"/>
    </row>
    <row r="101" spans="2:3" s="349" customFormat="1" ht="18">
      <c r="B101" s="350"/>
      <c r="C101" s="351"/>
    </row>
    <row r="102" spans="2:3" s="349" customFormat="1" ht="18">
      <c r="B102" s="350"/>
      <c r="C102" s="351"/>
    </row>
    <row r="103" spans="2:3" s="349" customFormat="1" ht="18">
      <c r="B103" s="350"/>
      <c r="C103" s="351"/>
    </row>
    <row r="104" spans="2:3" s="349" customFormat="1" ht="18">
      <c r="B104" s="350"/>
      <c r="C104" s="351"/>
    </row>
    <row r="105" spans="2:3" s="349" customFormat="1" ht="18">
      <c r="B105" s="350"/>
      <c r="C105" s="351"/>
    </row>
    <row r="106" spans="2:3" s="349" customFormat="1" ht="18">
      <c r="B106" s="350"/>
      <c r="C106" s="351"/>
    </row>
    <row r="107" spans="2:3" s="349" customFormat="1" ht="18">
      <c r="B107" s="350"/>
      <c r="C107" s="351"/>
    </row>
    <row r="108" spans="2:3" s="349" customFormat="1" ht="18">
      <c r="B108" s="350"/>
      <c r="C108" s="351"/>
    </row>
    <row r="109" spans="2:3" s="349" customFormat="1" ht="18">
      <c r="B109" s="350"/>
      <c r="C109" s="351"/>
    </row>
    <row r="110" spans="2:3" s="349" customFormat="1" ht="18">
      <c r="B110" s="350"/>
      <c r="C110" s="351"/>
    </row>
    <row r="111" spans="2:3" s="349" customFormat="1" ht="18">
      <c r="B111" s="350"/>
      <c r="C111" s="351"/>
    </row>
    <row r="112" spans="2:3" s="349" customFormat="1" ht="18">
      <c r="B112" s="350"/>
      <c r="C112" s="351"/>
    </row>
    <row r="113" spans="2:3" s="349" customFormat="1" ht="18">
      <c r="B113" s="350"/>
      <c r="C113" s="351"/>
    </row>
    <row r="114" spans="2:3" s="349" customFormat="1" ht="18">
      <c r="B114" s="350"/>
      <c r="C114" s="351"/>
    </row>
    <row r="115" spans="2:3" s="349" customFormat="1" ht="18">
      <c r="B115" s="350"/>
      <c r="C115" s="351"/>
    </row>
    <row r="116" spans="2:3" s="349" customFormat="1" ht="18">
      <c r="B116" s="350"/>
      <c r="C116" s="351"/>
    </row>
    <row r="117" spans="2:3" s="349" customFormat="1" ht="18">
      <c r="B117" s="350"/>
      <c r="C117" s="351"/>
    </row>
    <row r="118" spans="2:3" s="349" customFormat="1" ht="18">
      <c r="B118" s="350"/>
      <c r="C118" s="351"/>
    </row>
    <row r="119" spans="2:3" s="349" customFormat="1" ht="18">
      <c r="B119" s="350"/>
      <c r="C119" s="351"/>
    </row>
    <row r="120" spans="2:3" s="349" customFormat="1" ht="18">
      <c r="B120" s="350"/>
      <c r="C120" s="351"/>
    </row>
    <row r="121" spans="2:3" s="349" customFormat="1" ht="18">
      <c r="B121" s="350"/>
      <c r="C121" s="351"/>
    </row>
    <row r="122" spans="2:3" s="349" customFormat="1" ht="18">
      <c r="B122" s="350"/>
      <c r="C122" s="351"/>
    </row>
    <row r="123" spans="2:3" s="349" customFormat="1" ht="18">
      <c r="B123" s="350"/>
      <c r="C123" s="351"/>
    </row>
    <row r="124" spans="2:3" s="349" customFormat="1" ht="18">
      <c r="B124" s="350"/>
      <c r="C124" s="351"/>
    </row>
    <row r="125" spans="2:3" s="349" customFormat="1" ht="18">
      <c r="B125" s="350"/>
      <c r="C125" s="351"/>
    </row>
    <row r="126" spans="2:3" s="349" customFormat="1" ht="18">
      <c r="B126" s="350"/>
      <c r="C126" s="351"/>
    </row>
    <row r="127" spans="2:3" s="349" customFormat="1" ht="18">
      <c r="B127" s="350"/>
      <c r="C127" s="351"/>
    </row>
  </sheetData>
  <mergeCells count="19">
    <mergeCell ref="AT4:AV4"/>
    <mergeCell ref="AT5:AV5"/>
    <mergeCell ref="Y5:AA5"/>
    <mergeCell ref="AB5:AD5"/>
    <mergeCell ref="AE5:AG5"/>
    <mergeCell ref="AH5:AJ5"/>
    <mergeCell ref="AK5:AM5"/>
    <mergeCell ref="AN5:AP5"/>
    <mergeCell ref="AQ4:AS4"/>
    <mergeCell ref="AQ5:AS5"/>
    <mergeCell ref="A51:C51"/>
    <mergeCell ref="V5:X5"/>
    <mergeCell ref="D5:F5"/>
    <mergeCell ref="G5:I5"/>
    <mergeCell ref="M5:O5"/>
    <mergeCell ref="S5:U5"/>
    <mergeCell ref="P5:R5"/>
    <mergeCell ref="J5:L5"/>
    <mergeCell ref="A4:A6"/>
  </mergeCells>
  <phoneticPr fontId="2" type="noConversion"/>
  <printOptions horizontalCentered="1"/>
  <pageMargins left="0.25" right="0.25" top="0.75" bottom="0.25" header="0.25" footer="0.25"/>
  <pageSetup paperSize="9" scale="45" orientation="portrait" r:id="rId1"/>
  <headerFooter alignWithMargins="0">
    <oddHeader>&amp;RCost Control Section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7"/>
  </sheetPr>
  <dimension ref="A1:DT127"/>
  <sheetViews>
    <sheetView showGridLines="0" zoomScale="70" zoomScaleNormal="70" workbookViewId="0">
      <pane xSplit="3" ySplit="6" topLeftCell="M40" activePane="bottomRight" state="frozen"/>
      <selection activeCell="F51" sqref="F51"/>
      <selection pane="topRight" activeCell="F51" sqref="F51"/>
      <selection pane="bottomLeft" activeCell="F51" sqref="F51"/>
      <selection pane="bottomRight" activeCell="R44" sqref="R44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5" width="15.7109375" style="205" customWidth="1"/>
    <col min="46" max="46" width="14.42578125" style="205" bestFit="1" customWidth="1"/>
    <col min="47" max="52" width="15.7109375" style="205" customWidth="1"/>
    <col min="53" max="55" width="15.7109375" style="205" hidden="1" customWidth="1"/>
    <col min="56" max="58" width="15.7109375" style="205" customWidth="1"/>
    <col min="59" max="59" width="16.85546875" style="205" customWidth="1"/>
    <col min="60" max="61" width="15.7109375" style="205" customWidth="1"/>
    <col min="62" max="63" width="12.7109375" style="205" customWidth="1"/>
    <col min="64" max="64" width="18.85546875" style="205" hidden="1" customWidth="1"/>
    <col min="65" max="92" width="12.7109375" style="205" customWidth="1"/>
    <col min="93" max="94" width="9.140625" style="205" customWidth="1"/>
    <col min="95" max="95" width="10.7109375" style="205" customWidth="1"/>
    <col min="96" max="97" width="9.140625" style="205" customWidth="1"/>
    <col min="98" max="98" width="10.7109375" style="205" customWidth="1"/>
    <col min="99" max="100" width="9.140625" style="205" customWidth="1"/>
    <col min="101" max="101" width="10.42578125" style="205" customWidth="1"/>
    <col min="102" max="103" width="9.140625" style="205" customWidth="1"/>
    <col min="104" max="104" width="10.140625" style="205" customWidth="1"/>
    <col min="105" max="106" width="9.140625" style="205" customWidth="1"/>
    <col min="107" max="107" width="10.85546875" style="205" customWidth="1"/>
    <col min="108" max="109" width="9.140625" style="205" customWidth="1"/>
    <col min="110" max="110" width="11.42578125" style="205" customWidth="1"/>
    <col min="111" max="112" width="9.140625" style="205" customWidth="1"/>
    <col min="113" max="113" width="11.7109375" style="205" customWidth="1"/>
    <col min="114" max="115" width="9.140625" style="205" customWidth="1"/>
    <col min="116" max="116" width="10.85546875" style="205" customWidth="1"/>
    <col min="117" max="118" width="9.140625" style="205" customWidth="1"/>
    <col min="119" max="119" width="12.7109375" style="205" customWidth="1"/>
    <col min="120" max="120" width="12" style="205" customWidth="1"/>
    <col min="121" max="121" width="10.7109375" style="205" customWidth="1"/>
    <col min="122" max="122" width="10.85546875" style="205" customWidth="1"/>
    <col min="123" max="123" width="11" style="205" customWidth="1"/>
    <col min="124" max="124" width="11.42578125" style="205" customWidth="1"/>
    <col min="125" max="16384" width="9.140625" style="205"/>
  </cols>
  <sheetData>
    <row r="1" spans="1:124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24"/>
      <c r="AJ1" s="324"/>
      <c r="AK1" s="324"/>
      <c r="AL1" s="319"/>
      <c r="AM1" s="319"/>
      <c r="AN1" s="319"/>
      <c r="AO1" s="319"/>
      <c r="AP1" s="319"/>
      <c r="AQ1" s="319"/>
      <c r="AR1" s="324"/>
      <c r="AS1" s="324"/>
      <c r="AT1" s="324"/>
      <c r="AX1" s="324"/>
      <c r="AY1" s="324"/>
      <c r="AZ1" s="324"/>
      <c r="BA1" s="324"/>
      <c r="BB1" s="324"/>
      <c r="BC1" s="324"/>
      <c r="BD1" s="323"/>
      <c r="BE1" s="323"/>
      <c r="BF1" s="323"/>
    </row>
    <row r="2" spans="1:124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T2" s="312"/>
      <c r="U2" s="312"/>
      <c r="V2" s="312"/>
      <c r="W2" s="306"/>
      <c r="X2" s="306"/>
      <c r="Y2" s="306"/>
      <c r="Z2" s="306"/>
      <c r="AA2" s="306"/>
      <c r="AB2" s="306"/>
      <c r="AC2" s="317"/>
      <c r="AD2" s="317"/>
      <c r="AE2" s="317"/>
      <c r="AF2" s="324"/>
      <c r="AG2" s="324"/>
      <c r="AH2" s="324"/>
      <c r="AI2" s="326"/>
      <c r="AJ2" s="327"/>
      <c r="AK2" s="324"/>
      <c r="AL2" s="317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124" s="322" customFormat="1" ht="45" customHeight="1" thickBot="1">
      <c r="A3" s="309" t="s">
        <v>236</v>
      </c>
      <c r="B3" s="320"/>
      <c r="L3" s="319"/>
      <c r="T3" s="312"/>
      <c r="U3" s="312"/>
      <c r="V3" s="312"/>
      <c r="X3" s="319"/>
      <c r="AF3" s="324"/>
      <c r="AG3" s="324"/>
      <c r="AH3" s="324"/>
      <c r="AI3" s="324"/>
      <c r="AJ3" s="324"/>
      <c r="AK3" s="324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124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124" s="202" customFormat="1" ht="39.950000000000003" customHeight="1">
      <c r="A5" s="819"/>
      <c r="B5" s="216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  <c r="CB5" s="201"/>
      <c r="CC5" s="201"/>
      <c r="CD5" s="201"/>
      <c r="CE5" s="201"/>
      <c r="CF5" s="201"/>
      <c r="CG5" s="201"/>
      <c r="CH5" s="201"/>
      <c r="CI5" s="201"/>
      <c r="CJ5" s="201"/>
      <c r="CK5" s="201"/>
      <c r="CL5" s="201"/>
      <c r="CM5" s="201"/>
      <c r="CN5" s="201"/>
      <c r="CO5" s="201"/>
      <c r="CP5" s="201"/>
      <c r="CQ5" s="201"/>
      <c r="CR5" s="201"/>
      <c r="CS5" s="201"/>
      <c r="CW5" s="201"/>
      <c r="CX5" s="201"/>
      <c r="CY5" s="201"/>
      <c r="CZ5" s="201"/>
      <c r="DA5" s="201"/>
      <c r="DB5" s="201"/>
      <c r="DC5" s="201"/>
      <c r="DD5" s="201"/>
      <c r="DE5" s="201"/>
      <c r="DF5" s="201"/>
      <c r="DG5" s="201"/>
      <c r="DH5" s="201"/>
      <c r="DI5" s="201"/>
      <c r="DJ5" s="201"/>
      <c r="DK5" s="201"/>
      <c r="DL5" s="201"/>
      <c r="DM5" s="201"/>
      <c r="DN5" s="201"/>
      <c r="DO5" s="201"/>
      <c r="DP5" s="201"/>
      <c r="DQ5" s="201"/>
      <c r="DR5" s="201"/>
      <c r="DS5" s="201"/>
      <c r="DT5" s="201"/>
    </row>
    <row r="6" spans="1:124" s="201" customFormat="1" ht="39.950000000000003" customHeight="1">
      <c r="A6" s="820"/>
      <c r="B6" s="232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3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17"/>
      <c r="BY6" s="217"/>
      <c r="BZ6" s="217"/>
      <c r="CA6" s="217"/>
      <c r="CB6" s="218"/>
      <c r="CC6" s="219"/>
      <c r="CD6" s="219"/>
      <c r="CE6" s="603"/>
      <c r="CF6" s="221"/>
      <c r="CG6" s="221"/>
      <c r="CH6" s="603"/>
      <c r="CI6" s="221"/>
      <c r="CJ6" s="221"/>
      <c r="CK6" s="603"/>
      <c r="CL6" s="221"/>
      <c r="CM6" s="221"/>
      <c r="CN6" s="603"/>
      <c r="CO6" s="221"/>
      <c r="CP6" s="221"/>
      <c r="CQ6" s="603"/>
      <c r="CR6" s="221"/>
      <c r="CS6" s="221"/>
      <c r="CT6" s="221"/>
      <c r="CU6" s="221"/>
      <c r="CV6" s="221"/>
      <c r="CW6" s="603"/>
      <c r="CX6" s="221"/>
      <c r="CY6" s="221"/>
      <c r="CZ6" s="603"/>
      <c r="DA6" s="221"/>
      <c r="DB6" s="221"/>
      <c r="DC6" s="603"/>
      <c r="DD6" s="221"/>
      <c r="DE6" s="221"/>
      <c r="DF6" s="603"/>
      <c r="DG6" s="221"/>
      <c r="DH6" s="221"/>
      <c r="DI6" s="603"/>
      <c r="DJ6" s="221"/>
      <c r="DK6" s="221"/>
      <c r="DL6" s="603"/>
      <c r="DM6" s="221"/>
      <c r="DN6" s="221"/>
      <c r="DO6" s="222"/>
      <c r="DP6" s="222"/>
      <c r="DQ6" s="223"/>
      <c r="DR6" s="223"/>
      <c r="DS6" s="223"/>
      <c r="DT6" s="223"/>
    </row>
    <row r="7" spans="1:124" s="383" customFormat="1" ht="33" customHeight="1">
      <c r="A7" s="388">
        <v>1</v>
      </c>
      <c r="B7" s="399">
        <v>51201</v>
      </c>
      <c r="C7" s="536" t="s">
        <v>0</v>
      </c>
      <c r="D7" s="696"/>
      <c r="E7" s="772">
        <f>'[2]Banpho seat-nissan'!D7</f>
        <v>1400</v>
      </c>
      <c r="F7" s="673">
        <v>1400</v>
      </c>
      <c r="G7" s="674">
        <f>E7-F7</f>
        <v>0</v>
      </c>
      <c r="H7" s="772">
        <f>'[2]Banpho seat-nissan'!G7</f>
        <v>1400</v>
      </c>
      <c r="I7" s="673">
        <v>1400</v>
      </c>
      <c r="J7" s="781">
        <f>H7-I7</f>
        <v>0</v>
      </c>
      <c r="K7" s="772">
        <f>'[2]Banpho seat-nissan'!J7</f>
        <v>1400</v>
      </c>
      <c r="L7" s="673">
        <v>1400</v>
      </c>
      <c r="M7" s="773">
        <f>K7-L7</f>
        <v>0</v>
      </c>
      <c r="N7" s="685"/>
      <c r="O7" s="686"/>
      <c r="P7" s="687"/>
      <c r="Q7" s="772">
        <f>'[2]Banpho seat-nissan'!M7</f>
        <v>1400</v>
      </c>
      <c r="R7" s="673">
        <v>1400</v>
      </c>
      <c r="S7" s="781">
        <f>Q7-R7</f>
        <v>0</v>
      </c>
      <c r="T7" s="772">
        <f>'[2]Banpho seat-nissan'!P7</f>
        <v>1400</v>
      </c>
      <c r="U7" s="673"/>
      <c r="V7" s="674">
        <f>T7-U7</f>
        <v>1400</v>
      </c>
      <c r="W7" s="772">
        <f>'[2]Banpho seat-nissan'!S7</f>
        <v>1400</v>
      </c>
      <c r="X7" s="673"/>
      <c r="Y7" s="773">
        <f>W7-X7</f>
        <v>1400</v>
      </c>
      <c r="Z7" s="685"/>
      <c r="AA7" s="700"/>
      <c r="AB7" s="687"/>
      <c r="AC7" s="775">
        <f>E7+H7+K7+Q7+T7+W7</f>
        <v>8400</v>
      </c>
      <c r="AD7" s="776">
        <f>F7+I7+L7+R7+U7+X7</f>
        <v>5600</v>
      </c>
      <c r="AE7" s="777">
        <f>AC7-AD7</f>
        <v>2800</v>
      </c>
      <c r="AF7" s="772">
        <f>'[2]Banpho seat-nissan'!Y7</f>
        <v>1400</v>
      </c>
      <c r="AG7" s="673"/>
      <c r="AH7" s="674">
        <f>AF7-AG7</f>
        <v>1400</v>
      </c>
      <c r="AI7" s="772">
        <f>'[2]Banpho seat-nissan'!AB7</f>
        <v>1400</v>
      </c>
      <c r="AJ7" s="673"/>
      <c r="AK7" s="674">
        <f>AI7-AJ7</f>
        <v>1400</v>
      </c>
      <c r="AL7" s="772">
        <f>'[2]Banpho seat-nissan'!AE7</f>
        <v>1400</v>
      </c>
      <c r="AM7" s="673"/>
      <c r="AN7" s="674">
        <f>AL7-AM7</f>
        <v>1400</v>
      </c>
      <c r="AO7" s="685"/>
      <c r="AP7" s="703"/>
      <c r="AQ7" s="704"/>
      <c r="AR7" s="772">
        <f>'[2]Banpho seat-nissan'!AH7</f>
        <v>1400</v>
      </c>
      <c r="AS7" s="673"/>
      <c r="AT7" s="674">
        <f>AR7-AS7</f>
        <v>1400</v>
      </c>
      <c r="AU7" s="772">
        <f>'[2]Banpho seat-nissan'!AK7</f>
        <v>1700</v>
      </c>
      <c r="AV7" s="673"/>
      <c r="AW7" s="674">
        <f>AU7-AV7</f>
        <v>1700</v>
      </c>
      <c r="AX7" s="772">
        <f>'[2]Banpho seat-nissan'!AN7</f>
        <v>1600</v>
      </c>
      <c r="AY7" s="772"/>
      <c r="AZ7" s="773">
        <f>AX7-AY7</f>
        <v>1600</v>
      </c>
      <c r="BA7" s="725"/>
      <c r="BB7" s="728"/>
      <c r="BC7" s="728"/>
      <c r="BD7" s="711">
        <f t="shared" ref="BD7:BD50" si="0">AF7+AI7+AL7+AR7+AU7+AX7</f>
        <v>8900</v>
      </c>
      <c r="BE7" s="715">
        <f t="shared" ref="BE7:BE50" si="1">AG7+AJ7+AM7+AS7+AV7+AY7</f>
        <v>0</v>
      </c>
      <c r="BF7" s="716">
        <f>BD7-BE7</f>
        <v>8900</v>
      </c>
      <c r="BG7" s="717">
        <f>AC7+BD7</f>
        <v>17300</v>
      </c>
      <c r="BH7" s="673">
        <f>AD7+BE7</f>
        <v>5600</v>
      </c>
      <c r="BI7" s="677">
        <f>BG7-BH7</f>
        <v>11700</v>
      </c>
      <c r="BJ7" s="541"/>
      <c r="BK7" s="446"/>
      <c r="BL7" s="374">
        <f>ROUND(VLOOKUP($B7,Test!$A$140:$I$192,6),0)/1000</f>
        <v>0.6</v>
      </c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  <c r="CG7" s="380"/>
      <c r="CH7" s="380"/>
      <c r="CI7" s="380"/>
      <c r="CJ7" s="380"/>
      <c r="CK7" s="380"/>
      <c r="CL7" s="380"/>
      <c r="CM7" s="380"/>
      <c r="CN7" s="380"/>
      <c r="CO7" s="380"/>
      <c r="CP7" s="380"/>
      <c r="CQ7" s="380"/>
      <c r="CR7" s="380"/>
      <c r="CS7" s="380"/>
      <c r="CT7" s="380"/>
      <c r="CU7" s="380"/>
      <c r="CV7" s="380"/>
      <c r="CW7" s="380"/>
      <c r="CX7" s="380"/>
      <c r="CY7" s="380"/>
      <c r="CZ7" s="380"/>
      <c r="DA7" s="380"/>
      <c r="DB7" s="380"/>
      <c r="DC7" s="380"/>
      <c r="DD7" s="380"/>
      <c r="DE7" s="380"/>
      <c r="DF7" s="380"/>
      <c r="DG7" s="380"/>
      <c r="DH7" s="380"/>
      <c r="DI7" s="380"/>
      <c r="DJ7" s="380"/>
      <c r="DK7" s="380"/>
      <c r="DL7" s="380"/>
      <c r="DM7" s="380"/>
      <c r="DN7" s="380"/>
      <c r="DO7" s="391"/>
      <c r="DP7" s="391"/>
      <c r="DQ7" s="380"/>
      <c r="DR7" s="380"/>
      <c r="DS7" s="380"/>
      <c r="DT7" s="380"/>
    </row>
    <row r="8" spans="1:124" s="383" customFormat="1" ht="33" customHeight="1">
      <c r="A8" s="388">
        <f>A7+1</f>
        <v>2</v>
      </c>
      <c r="B8" s="399">
        <v>51202</v>
      </c>
      <c r="C8" s="536" t="s">
        <v>1</v>
      </c>
      <c r="D8" s="697" t="s">
        <v>252</v>
      </c>
      <c r="E8" s="672">
        <f>'[2]Banpho seat-nissan'!D8</f>
        <v>64101.374999999993</v>
      </c>
      <c r="F8" s="673">
        <v>8492.86</v>
      </c>
      <c r="G8" s="674">
        <f t="shared" ref="G8:G50" si="2">E8-F8</f>
        <v>55608.514999999992</v>
      </c>
      <c r="H8" s="672">
        <f>'[2]Banpho seat-nissan'!G8</f>
        <v>65192.849999999991</v>
      </c>
      <c r="I8" s="673">
        <v>26862.720000000001</v>
      </c>
      <c r="J8" s="674">
        <f t="shared" ref="J8:J50" si="3">H8-I8</f>
        <v>38330.12999999999</v>
      </c>
      <c r="K8" s="672">
        <f>'[2]Banpho seat-nissan'!J8</f>
        <v>62767.349999999991</v>
      </c>
      <c r="L8" s="673">
        <v>20720.240000000002</v>
      </c>
      <c r="M8" s="773">
        <f t="shared" ref="M8:M50" si="4">K8-L8</f>
        <v>42047.109999999986</v>
      </c>
      <c r="N8" s="688">
        <f t="shared" ref="N8:O50" si="5">+E8+H8+K8</f>
        <v>192061.57499999995</v>
      </c>
      <c r="O8" s="689">
        <f t="shared" si="5"/>
        <v>56075.820000000007</v>
      </c>
      <c r="P8" s="690">
        <f t="shared" ref="P8:P50" si="6">+N8-O8</f>
        <v>135985.75499999995</v>
      </c>
      <c r="Q8" s="672">
        <f>'[2]Banpho seat-nissan'!M8</f>
        <v>62767.349999999991</v>
      </c>
      <c r="R8" s="673">
        <v>18791.62</v>
      </c>
      <c r="S8" s="674">
        <f t="shared" ref="S8:S50" si="7">Q8-R8</f>
        <v>43975.729999999996</v>
      </c>
      <c r="T8" s="672">
        <f>'[2]Banpho seat-nissan'!P8</f>
        <v>63980.099999999991</v>
      </c>
      <c r="U8" s="673"/>
      <c r="V8" s="674">
        <f t="shared" ref="V8:V50" si="8">T8-U8</f>
        <v>63980.099999999991</v>
      </c>
      <c r="W8" s="672">
        <f>'[2]Banpho seat-nissan'!S8</f>
        <v>63980.099999999991</v>
      </c>
      <c r="X8" s="673"/>
      <c r="Y8" s="773">
        <f t="shared" ref="Y8:Y50" si="9">W8-X8</f>
        <v>63980.099999999991</v>
      </c>
      <c r="Z8" s="688">
        <f t="shared" ref="Z8:AA50" si="10">+Q8+T8+W8</f>
        <v>190727.55</v>
      </c>
      <c r="AA8" s="701">
        <f t="shared" si="10"/>
        <v>18791.62</v>
      </c>
      <c r="AB8" s="690">
        <f t="shared" ref="AB8:AB50" si="11">+Z8-AA8</f>
        <v>171935.93</v>
      </c>
      <c r="AC8" s="775">
        <f t="shared" ref="AC8:AD50" si="12">E8+H8+K8+Q8+T8+W8</f>
        <v>382789.12499999988</v>
      </c>
      <c r="AD8" s="776">
        <f t="shared" si="12"/>
        <v>74867.44</v>
      </c>
      <c r="AE8" s="777">
        <f t="shared" ref="AE8:AE50" si="13">AC8-AD8</f>
        <v>307921.68499999988</v>
      </c>
      <c r="AF8" s="672">
        <f>'[2]Banpho seat-nissan'!Y8</f>
        <v>61554.599999999991</v>
      </c>
      <c r="AG8" s="673"/>
      <c r="AH8" s="674">
        <f t="shared" ref="AH8:AH50" si="14">AF8-AG8</f>
        <v>61554.599999999991</v>
      </c>
      <c r="AI8" s="672">
        <f>'[2]Banpho seat-nissan'!AB8</f>
        <v>59129.099999999991</v>
      </c>
      <c r="AJ8" s="673"/>
      <c r="AK8" s="674">
        <f t="shared" ref="AK8:AK50" si="15">AI8-AJ8</f>
        <v>59129.099999999991</v>
      </c>
      <c r="AL8" s="672">
        <f>'[2]Banpho seat-nissan'!AE8</f>
        <v>59129.099999999991</v>
      </c>
      <c r="AM8" s="673"/>
      <c r="AN8" s="674">
        <f t="shared" ref="AN8:AN50" si="16">AL8-AM8</f>
        <v>59129.099999999991</v>
      </c>
      <c r="AO8" s="688">
        <f t="shared" ref="AO8:AP50" si="17">+AF8+AI8+AL8</f>
        <v>179812.8</v>
      </c>
      <c r="AP8" s="689">
        <f t="shared" si="17"/>
        <v>0</v>
      </c>
      <c r="AQ8" s="690">
        <f t="shared" ref="AQ8:AQ50" si="18">AO8-AP8</f>
        <v>179812.8</v>
      </c>
      <c r="AR8" s="672">
        <f>'[2]Banpho seat-nissan'!AH8</f>
        <v>59129.099999999991</v>
      </c>
      <c r="AS8" s="673"/>
      <c r="AT8" s="674">
        <f t="shared" ref="AT8:AT50" si="19">AR8-AS8</f>
        <v>59129.099999999991</v>
      </c>
      <c r="AU8" s="672">
        <f>'[2]Banpho seat-nissan'!AK8</f>
        <v>58522.724999999991</v>
      </c>
      <c r="AV8" s="673"/>
      <c r="AW8" s="674">
        <f t="shared" ref="AW8:AW50" si="20">AU8-AV8</f>
        <v>58522.724999999991</v>
      </c>
      <c r="AX8" s="672">
        <f>'[2]Banpho seat-nissan'!AN8</f>
        <v>58765.274999999994</v>
      </c>
      <c r="AY8" s="672"/>
      <c r="AZ8" s="773">
        <f t="shared" ref="AZ8:AZ50" si="21">AX8-AY8</f>
        <v>58765.274999999994</v>
      </c>
      <c r="BA8" s="688">
        <f t="shared" ref="BA8:BB50" si="22">+AR8+AU8+AX8</f>
        <v>176417.09999999998</v>
      </c>
      <c r="BB8" s="701">
        <f t="shared" si="22"/>
        <v>0</v>
      </c>
      <c r="BC8" s="706">
        <f t="shared" ref="BC8:BC50" si="23">BA8-BB8</f>
        <v>176417.09999999998</v>
      </c>
      <c r="BD8" s="711">
        <f t="shared" si="0"/>
        <v>356229.89999999991</v>
      </c>
      <c r="BE8" s="715">
        <f t="shared" si="1"/>
        <v>0</v>
      </c>
      <c r="BF8" s="716">
        <f t="shared" ref="BF8:BF50" si="24">BD8-BE8</f>
        <v>356229.89999999991</v>
      </c>
      <c r="BG8" s="717">
        <f t="shared" ref="BG8:BG50" si="25">AC8+BD8</f>
        <v>739019.02499999979</v>
      </c>
      <c r="BH8" s="672">
        <f t="shared" ref="BH8:BH50" si="26">AD8+BE8</f>
        <v>74867.44</v>
      </c>
      <c r="BI8" s="677">
        <f t="shared" ref="BI8:BI50" si="27">BG8-BH8</f>
        <v>664151.58499999973</v>
      </c>
      <c r="BJ8" s="541"/>
      <c r="BK8" s="446"/>
      <c r="BL8" s="374">
        <f>ROUND(VLOOKUP($B8,Test!$A$140:$I$192,6),0)/1000</f>
        <v>21.257999999999999</v>
      </c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  <c r="CG8" s="380"/>
      <c r="CH8" s="380"/>
      <c r="CI8" s="380"/>
      <c r="CJ8" s="380"/>
      <c r="CK8" s="380"/>
      <c r="CL8" s="380"/>
      <c r="CM8" s="380"/>
      <c r="CN8" s="380"/>
      <c r="CO8" s="380"/>
      <c r="CP8" s="380"/>
      <c r="CQ8" s="380"/>
      <c r="CR8" s="380"/>
      <c r="CS8" s="380"/>
      <c r="CT8" s="380"/>
      <c r="CU8" s="380"/>
      <c r="CV8" s="380"/>
      <c r="CW8" s="380"/>
      <c r="CX8" s="380"/>
      <c r="CY8" s="380"/>
      <c r="CZ8" s="380"/>
      <c r="DA8" s="380"/>
      <c r="DB8" s="380"/>
      <c r="DC8" s="380"/>
      <c r="DD8" s="380"/>
      <c r="DE8" s="380"/>
      <c r="DF8" s="380"/>
      <c r="DG8" s="380"/>
      <c r="DH8" s="380"/>
      <c r="DI8" s="380"/>
      <c r="DJ8" s="380"/>
      <c r="DK8" s="380"/>
      <c r="DL8" s="380"/>
      <c r="DM8" s="380"/>
      <c r="DN8" s="380"/>
      <c r="DO8" s="391"/>
      <c r="DP8" s="391"/>
      <c r="DQ8" s="380"/>
      <c r="DR8" s="380"/>
      <c r="DS8" s="380"/>
      <c r="DT8" s="380"/>
    </row>
    <row r="9" spans="1:124" s="383" customFormat="1" ht="33" customHeight="1">
      <c r="A9" s="388">
        <f t="shared" ref="A9:A50" si="28">A8+1</f>
        <v>3</v>
      </c>
      <c r="B9" s="399">
        <v>51203</v>
      </c>
      <c r="C9" s="536" t="s">
        <v>2</v>
      </c>
      <c r="D9" s="697" t="s">
        <v>253</v>
      </c>
      <c r="E9" s="680">
        <f>'[2]Banpho seat-nissan'!D9</f>
        <v>42737.670000000006</v>
      </c>
      <c r="F9" s="673">
        <v>19867.41</v>
      </c>
      <c r="G9" s="674">
        <f t="shared" si="2"/>
        <v>22870.260000000006</v>
      </c>
      <c r="H9" s="680">
        <f>'[2]Banpho seat-nissan'!G9</f>
        <v>2416.5</v>
      </c>
      <c r="I9" s="673">
        <v>20935</v>
      </c>
      <c r="J9" s="674">
        <f t="shared" si="3"/>
        <v>-18518.5</v>
      </c>
      <c r="K9" s="680">
        <f>'[2]Banpho seat-nissan'!J9</f>
        <v>5697</v>
      </c>
      <c r="L9" s="673">
        <v>6660</v>
      </c>
      <c r="M9" s="773">
        <f t="shared" si="4"/>
        <v>-963</v>
      </c>
      <c r="N9" s="688">
        <f t="shared" si="5"/>
        <v>50851.170000000006</v>
      </c>
      <c r="O9" s="689">
        <f t="shared" si="5"/>
        <v>47462.41</v>
      </c>
      <c r="P9" s="690">
        <f t="shared" si="6"/>
        <v>3388.760000000002</v>
      </c>
      <c r="Q9" s="680">
        <f>'[2]Banpho seat-nissan'!M9</f>
        <v>2416.5</v>
      </c>
      <c r="R9" s="673">
        <v>1860</v>
      </c>
      <c r="S9" s="674">
        <f t="shared" si="7"/>
        <v>556.5</v>
      </c>
      <c r="T9" s="680">
        <f>'[2]Banpho seat-nissan'!P9</f>
        <v>5697</v>
      </c>
      <c r="U9" s="673"/>
      <c r="V9" s="674">
        <f t="shared" si="8"/>
        <v>5697</v>
      </c>
      <c r="W9" s="680">
        <f>'[2]Banpho seat-nissan'!S9</f>
        <v>2416.5</v>
      </c>
      <c r="X9" s="673"/>
      <c r="Y9" s="773">
        <f t="shared" si="9"/>
        <v>2416.5</v>
      </c>
      <c r="Z9" s="688">
        <f t="shared" si="10"/>
        <v>10530</v>
      </c>
      <c r="AA9" s="701">
        <f t="shared" si="10"/>
        <v>1860</v>
      </c>
      <c r="AB9" s="690">
        <f t="shared" si="11"/>
        <v>8670</v>
      </c>
      <c r="AC9" s="775">
        <f t="shared" si="12"/>
        <v>61381.170000000006</v>
      </c>
      <c r="AD9" s="776">
        <f t="shared" si="12"/>
        <v>49322.41</v>
      </c>
      <c r="AE9" s="777">
        <f t="shared" si="13"/>
        <v>12058.760000000002</v>
      </c>
      <c r="AF9" s="680">
        <f>'[2]Banpho seat-nissan'!Y9</f>
        <v>5697</v>
      </c>
      <c r="AG9" s="673"/>
      <c r="AH9" s="674">
        <f t="shared" si="14"/>
        <v>5697</v>
      </c>
      <c r="AI9" s="680">
        <f>'[2]Banpho seat-nissan'!AB9</f>
        <v>2416.5</v>
      </c>
      <c r="AJ9" s="673"/>
      <c r="AK9" s="674">
        <f t="shared" si="15"/>
        <v>2416.5</v>
      </c>
      <c r="AL9" s="680">
        <f>'[2]Banpho seat-nissan'!AE9</f>
        <v>5697</v>
      </c>
      <c r="AM9" s="673"/>
      <c r="AN9" s="674">
        <f t="shared" si="16"/>
        <v>5697</v>
      </c>
      <c r="AO9" s="688">
        <f t="shared" si="17"/>
        <v>13810.5</v>
      </c>
      <c r="AP9" s="689">
        <f t="shared" si="17"/>
        <v>0</v>
      </c>
      <c r="AQ9" s="690">
        <f t="shared" si="18"/>
        <v>13810.5</v>
      </c>
      <c r="AR9" s="680">
        <f>'[2]Banpho seat-nissan'!AH9</f>
        <v>2416.5</v>
      </c>
      <c r="AS9" s="673"/>
      <c r="AT9" s="674">
        <f t="shared" si="19"/>
        <v>2416.5</v>
      </c>
      <c r="AU9" s="680">
        <f>'[2]Banpho seat-nissan'!AK9</f>
        <v>5697</v>
      </c>
      <c r="AV9" s="673"/>
      <c r="AW9" s="674">
        <f t="shared" si="20"/>
        <v>5697</v>
      </c>
      <c r="AX9" s="680">
        <f>'[2]Banpho seat-nissan'!AN9</f>
        <v>2416.5</v>
      </c>
      <c r="AY9" s="680"/>
      <c r="AZ9" s="773">
        <f t="shared" si="21"/>
        <v>2416.5</v>
      </c>
      <c r="BA9" s="688">
        <f t="shared" si="22"/>
        <v>10530</v>
      </c>
      <c r="BB9" s="701">
        <f t="shared" si="22"/>
        <v>0</v>
      </c>
      <c r="BC9" s="706">
        <f t="shared" si="23"/>
        <v>10530</v>
      </c>
      <c r="BD9" s="711">
        <f t="shared" si="0"/>
        <v>24340.5</v>
      </c>
      <c r="BE9" s="715">
        <f t="shared" si="1"/>
        <v>0</v>
      </c>
      <c r="BF9" s="716">
        <f t="shared" si="24"/>
        <v>24340.5</v>
      </c>
      <c r="BG9" s="717">
        <f t="shared" si="25"/>
        <v>85721.670000000013</v>
      </c>
      <c r="BH9" s="680">
        <f t="shared" si="26"/>
        <v>49322.41</v>
      </c>
      <c r="BI9" s="677">
        <f t="shared" si="27"/>
        <v>36399.260000000009</v>
      </c>
      <c r="BJ9" s="541"/>
      <c r="BK9" s="446"/>
      <c r="BL9" s="374">
        <f>ROUND(VLOOKUP($B9,Test!$A$140:$I$192,6),0)/1000</f>
        <v>0</v>
      </c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  <c r="CG9" s="380"/>
      <c r="CH9" s="380"/>
      <c r="CI9" s="380"/>
      <c r="CJ9" s="380"/>
      <c r="CK9" s="380"/>
      <c r="CL9" s="380"/>
      <c r="CM9" s="380"/>
      <c r="CN9" s="380"/>
      <c r="CO9" s="380"/>
      <c r="CP9" s="380"/>
      <c r="CQ9" s="380"/>
      <c r="CR9" s="380"/>
      <c r="CS9" s="380"/>
      <c r="CT9" s="380"/>
      <c r="CU9" s="380"/>
      <c r="CV9" s="380"/>
      <c r="CW9" s="380"/>
      <c r="CX9" s="380"/>
      <c r="CY9" s="380"/>
      <c r="CZ9" s="380"/>
      <c r="DA9" s="380"/>
      <c r="DB9" s="380"/>
      <c r="DC9" s="380"/>
      <c r="DD9" s="380"/>
      <c r="DE9" s="380"/>
      <c r="DF9" s="380"/>
      <c r="DG9" s="380"/>
      <c r="DH9" s="380"/>
      <c r="DI9" s="380"/>
      <c r="DJ9" s="380"/>
      <c r="DK9" s="380"/>
      <c r="DL9" s="380"/>
      <c r="DM9" s="380"/>
      <c r="DN9" s="380"/>
      <c r="DO9" s="391"/>
      <c r="DP9" s="391"/>
      <c r="DQ9" s="380"/>
      <c r="DR9" s="380"/>
      <c r="DS9" s="380"/>
      <c r="DT9" s="380"/>
    </row>
    <row r="10" spans="1:124" s="383" customFormat="1" ht="33" customHeight="1">
      <c r="A10" s="388">
        <f t="shared" si="28"/>
        <v>4</v>
      </c>
      <c r="B10" s="402">
        <v>51299</v>
      </c>
      <c r="C10" s="537" t="s">
        <v>3</v>
      </c>
      <c r="D10" s="697" t="s">
        <v>254</v>
      </c>
      <c r="E10" s="672">
        <f>'[2]Banpho seat-nissan'!D10</f>
        <v>5202</v>
      </c>
      <c r="F10" s="673">
        <v>11634.49</v>
      </c>
      <c r="G10" s="674">
        <f t="shared" si="2"/>
        <v>-6432.49</v>
      </c>
      <c r="H10" s="672">
        <f>'[2]Banpho seat-nissan'!G10</f>
        <v>79182</v>
      </c>
      <c r="I10" s="673">
        <v>106807.47</v>
      </c>
      <c r="J10" s="674">
        <f t="shared" si="3"/>
        <v>-27625.47</v>
      </c>
      <c r="K10" s="672">
        <f>'[2]Banpho seat-nissan'!J10</f>
        <v>24415.200000000001</v>
      </c>
      <c r="L10" s="673">
        <v>12164.78</v>
      </c>
      <c r="M10" s="773">
        <f t="shared" si="4"/>
        <v>12250.42</v>
      </c>
      <c r="N10" s="688">
        <f t="shared" si="5"/>
        <v>108799.2</v>
      </c>
      <c r="O10" s="689">
        <f t="shared" si="5"/>
        <v>130606.74</v>
      </c>
      <c r="P10" s="690">
        <f t="shared" si="6"/>
        <v>-21807.540000000008</v>
      </c>
      <c r="Q10" s="672">
        <f>'[2]Banpho seat-nissan'!M10</f>
        <v>4483.8</v>
      </c>
      <c r="R10" s="673">
        <v>1137.54</v>
      </c>
      <c r="S10" s="674">
        <f t="shared" si="7"/>
        <v>3346.26</v>
      </c>
      <c r="T10" s="672">
        <f>'[2]Banpho seat-nissan'!P10</f>
        <v>4723.2</v>
      </c>
      <c r="U10" s="673"/>
      <c r="V10" s="674">
        <f t="shared" si="8"/>
        <v>4723.2</v>
      </c>
      <c r="W10" s="672">
        <f>'[2]Banpho seat-nissan'!S10</f>
        <v>6044.2811999999994</v>
      </c>
      <c r="X10" s="673"/>
      <c r="Y10" s="773">
        <f t="shared" si="9"/>
        <v>6044.2811999999994</v>
      </c>
      <c r="Z10" s="688">
        <f t="shared" si="10"/>
        <v>15251.281199999999</v>
      </c>
      <c r="AA10" s="701">
        <f t="shared" si="10"/>
        <v>1137.54</v>
      </c>
      <c r="AB10" s="690">
        <f t="shared" si="11"/>
        <v>14113.7412</v>
      </c>
      <c r="AC10" s="775">
        <f t="shared" si="12"/>
        <v>124050.48119999999</v>
      </c>
      <c r="AD10" s="776">
        <f t="shared" si="12"/>
        <v>131744.28</v>
      </c>
      <c r="AE10" s="777">
        <f t="shared" si="13"/>
        <v>-7693.7988000000041</v>
      </c>
      <c r="AF10" s="672">
        <f>'[2]Banpho seat-nissan'!Y10</f>
        <v>5680.8</v>
      </c>
      <c r="AG10" s="673"/>
      <c r="AH10" s="674">
        <f t="shared" si="14"/>
        <v>5680.8</v>
      </c>
      <c r="AI10" s="672">
        <f>'[2]Banpho seat-nissan'!AB10</f>
        <v>5441.4</v>
      </c>
      <c r="AJ10" s="673"/>
      <c r="AK10" s="674">
        <f t="shared" si="15"/>
        <v>5441.4</v>
      </c>
      <c r="AL10" s="672">
        <f>'[2]Banpho seat-nissan'!AE10</f>
        <v>9878.8499999999985</v>
      </c>
      <c r="AM10" s="673"/>
      <c r="AN10" s="674">
        <f t="shared" si="16"/>
        <v>9878.8499999999985</v>
      </c>
      <c r="AO10" s="688">
        <f t="shared" si="17"/>
        <v>21001.05</v>
      </c>
      <c r="AP10" s="689">
        <f t="shared" si="17"/>
        <v>0</v>
      </c>
      <c r="AQ10" s="690">
        <f t="shared" si="18"/>
        <v>21001.05</v>
      </c>
      <c r="AR10" s="672">
        <f>'[2]Banpho seat-nissan'!AH10</f>
        <v>13807.98</v>
      </c>
      <c r="AS10" s="673"/>
      <c r="AT10" s="674">
        <f t="shared" si="19"/>
        <v>13807.98</v>
      </c>
      <c r="AU10" s="672">
        <f>'[2]Banpho seat-nissan'!AK10</f>
        <v>5920.2</v>
      </c>
      <c r="AV10" s="673"/>
      <c r="AW10" s="674">
        <f t="shared" si="20"/>
        <v>5920.2</v>
      </c>
      <c r="AX10" s="672">
        <f>'[2]Banpho seat-nissan'!AN10</f>
        <v>4962.5999999999995</v>
      </c>
      <c r="AY10" s="672"/>
      <c r="AZ10" s="773">
        <f t="shared" si="21"/>
        <v>4962.5999999999995</v>
      </c>
      <c r="BA10" s="688">
        <f t="shared" si="22"/>
        <v>24690.78</v>
      </c>
      <c r="BB10" s="701">
        <f t="shared" si="22"/>
        <v>0</v>
      </c>
      <c r="BC10" s="706">
        <f t="shared" si="23"/>
        <v>24690.78</v>
      </c>
      <c r="BD10" s="711">
        <f t="shared" si="0"/>
        <v>45691.829999999994</v>
      </c>
      <c r="BE10" s="715">
        <f t="shared" si="1"/>
        <v>0</v>
      </c>
      <c r="BF10" s="716">
        <f t="shared" si="24"/>
        <v>45691.829999999994</v>
      </c>
      <c r="BG10" s="717">
        <f t="shared" si="25"/>
        <v>169742.3112</v>
      </c>
      <c r="BH10" s="672">
        <f t="shared" si="26"/>
        <v>131744.28</v>
      </c>
      <c r="BI10" s="677">
        <f t="shared" si="27"/>
        <v>37998.031199999998</v>
      </c>
      <c r="BJ10" s="541"/>
      <c r="BK10" s="446"/>
      <c r="BL10" s="374">
        <f>ROUND(VLOOKUP($B10,Test!$A$140:$I$192,6),0)/1000</f>
        <v>0</v>
      </c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  <c r="CG10" s="380"/>
      <c r="CH10" s="380"/>
      <c r="CI10" s="380"/>
      <c r="CJ10" s="380"/>
      <c r="CK10" s="380"/>
      <c r="CL10" s="380"/>
      <c r="CM10" s="380"/>
      <c r="CN10" s="380"/>
      <c r="CO10" s="380"/>
      <c r="CP10" s="380"/>
      <c r="CQ10" s="380"/>
      <c r="CR10" s="380"/>
      <c r="CS10" s="380"/>
      <c r="CT10" s="380"/>
      <c r="CU10" s="380"/>
      <c r="CV10" s="380"/>
      <c r="CW10" s="380"/>
      <c r="CX10" s="380"/>
      <c r="CY10" s="380"/>
      <c r="CZ10" s="380"/>
      <c r="DA10" s="380"/>
      <c r="DB10" s="380"/>
      <c r="DC10" s="380"/>
      <c r="DD10" s="380"/>
      <c r="DE10" s="380"/>
      <c r="DF10" s="380"/>
      <c r="DG10" s="380"/>
      <c r="DH10" s="380"/>
      <c r="DI10" s="380"/>
      <c r="DJ10" s="380"/>
      <c r="DK10" s="380"/>
      <c r="DL10" s="380"/>
      <c r="DM10" s="380"/>
      <c r="DN10" s="380"/>
      <c r="DO10" s="391"/>
      <c r="DP10" s="391"/>
      <c r="DQ10" s="380"/>
      <c r="DR10" s="380"/>
      <c r="DS10" s="380"/>
      <c r="DT10" s="380"/>
    </row>
    <row r="11" spans="1:124" s="383" customFormat="1" ht="33" customHeight="1">
      <c r="A11" s="388">
        <f t="shared" si="28"/>
        <v>5</v>
      </c>
      <c r="B11" s="399">
        <v>51301</v>
      </c>
      <c r="C11" s="536" t="s">
        <v>4</v>
      </c>
      <c r="D11" s="697" t="s">
        <v>255</v>
      </c>
      <c r="E11" s="672">
        <f>'[2]Banpho seat-nissan'!D11</f>
        <v>614481.10277777782</v>
      </c>
      <c r="F11" s="673">
        <v>506806</v>
      </c>
      <c r="G11" s="674">
        <f t="shared" si="2"/>
        <v>107675.10277777782</v>
      </c>
      <c r="H11" s="672">
        <f>'[2]Banpho seat-nissan'!G11</f>
        <v>614481.10277777782</v>
      </c>
      <c r="I11" s="673">
        <v>598540.76</v>
      </c>
      <c r="J11" s="674">
        <f t="shared" si="3"/>
        <v>15940.342777777812</v>
      </c>
      <c r="K11" s="672">
        <f>'[2]Banpho seat-nissan'!J11</f>
        <v>1572065.8027777779</v>
      </c>
      <c r="L11" s="673">
        <v>1556125.46</v>
      </c>
      <c r="M11" s="773">
        <f t="shared" si="4"/>
        <v>15940.342777777929</v>
      </c>
      <c r="N11" s="688">
        <f t="shared" si="5"/>
        <v>2801028.0083333338</v>
      </c>
      <c r="O11" s="689">
        <f t="shared" si="5"/>
        <v>2661472.2199999997</v>
      </c>
      <c r="P11" s="690">
        <f t="shared" si="6"/>
        <v>139555.78833333403</v>
      </c>
      <c r="Q11" s="672">
        <f>'[2]Banpho seat-nissan'!M11</f>
        <v>1572065.8027777779</v>
      </c>
      <c r="R11" s="673">
        <v>1612539.56</v>
      </c>
      <c r="S11" s="674">
        <f t="shared" si="7"/>
        <v>-40473.757222222164</v>
      </c>
      <c r="T11" s="672">
        <f>'[2]Banpho seat-nissan'!P11</f>
        <v>1572065.8027777779</v>
      </c>
      <c r="U11" s="673"/>
      <c r="V11" s="674">
        <f t="shared" si="8"/>
        <v>1572065.8027777779</v>
      </c>
      <c r="W11" s="672">
        <f>'[2]Banpho seat-nissan'!S11</f>
        <v>1572065.8027777779</v>
      </c>
      <c r="X11" s="673"/>
      <c r="Y11" s="773">
        <f t="shared" si="9"/>
        <v>1572065.8027777779</v>
      </c>
      <c r="Z11" s="688">
        <f t="shared" si="10"/>
        <v>4716197.4083333332</v>
      </c>
      <c r="AA11" s="701">
        <f t="shared" si="10"/>
        <v>1612539.56</v>
      </c>
      <c r="AB11" s="690">
        <f t="shared" si="11"/>
        <v>3103657.8483333332</v>
      </c>
      <c r="AC11" s="775">
        <f t="shared" si="12"/>
        <v>7517225.4166666679</v>
      </c>
      <c r="AD11" s="776">
        <f t="shared" si="12"/>
        <v>4274011.7799999993</v>
      </c>
      <c r="AE11" s="777">
        <f t="shared" si="13"/>
        <v>3243213.6366666686</v>
      </c>
      <c r="AF11" s="672">
        <f>'[2]Banpho seat-nissan'!Y11</f>
        <v>1572065.8027777779</v>
      </c>
      <c r="AG11" s="673"/>
      <c r="AH11" s="674">
        <f t="shared" si="14"/>
        <v>1572065.8027777779</v>
      </c>
      <c r="AI11" s="672">
        <f>'[2]Banpho seat-nissan'!AB11</f>
        <v>1572065.8027777779</v>
      </c>
      <c r="AJ11" s="673"/>
      <c r="AK11" s="674">
        <f t="shared" si="15"/>
        <v>1572065.8027777779</v>
      </c>
      <c r="AL11" s="672">
        <f>'[2]Banpho seat-nissan'!AE11</f>
        <v>1572065.8027777779</v>
      </c>
      <c r="AM11" s="673"/>
      <c r="AN11" s="674">
        <f t="shared" si="16"/>
        <v>1572065.8027777779</v>
      </c>
      <c r="AO11" s="688">
        <f t="shared" si="17"/>
        <v>4716197.4083333332</v>
      </c>
      <c r="AP11" s="689">
        <f t="shared" si="17"/>
        <v>0</v>
      </c>
      <c r="AQ11" s="690">
        <f t="shared" si="18"/>
        <v>4716197.4083333332</v>
      </c>
      <c r="AR11" s="672">
        <f>'[2]Banpho seat-nissan'!AH11</f>
        <v>1572065.8027777779</v>
      </c>
      <c r="AS11" s="673"/>
      <c r="AT11" s="674">
        <f t="shared" si="19"/>
        <v>1572065.8027777779</v>
      </c>
      <c r="AU11" s="672">
        <f>'[2]Banpho seat-nissan'!AK11</f>
        <v>1572065.8027777779</v>
      </c>
      <c r="AV11" s="673"/>
      <c r="AW11" s="674">
        <f t="shared" si="20"/>
        <v>1572065.8027777779</v>
      </c>
      <c r="AX11" s="672">
        <f>'[2]Banpho seat-nissan'!AN11</f>
        <v>1572065.8027777779</v>
      </c>
      <c r="AY11" s="672"/>
      <c r="AZ11" s="773">
        <f t="shared" si="21"/>
        <v>1572065.8027777779</v>
      </c>
      <c r="BA11" s="688">
        <f t="shared" si="22"/>
        <v>4716197.4083333332</v>
      </c>
      <c r="BB11" s="701">
        <f t="shared" si="22"/>
        <v>0</v>
      </c>
      <c r="BC11" s="706">
        <f t="shared" si="23"/>
        <v>4716197.4083333332</v>
      </c>
      <c r="BD11" s="711">
        <f t="shared" si="0"/>
        <v>9432394.8166666683</v>
      </c>
      <c r="BE11" s="715">
        <f t="shared" si="1"/>
        <v>0</v>
      </c>
      <c r="BF11" s="716">
        <f t="shared" si="24"/>
        <v>9432394.8166666683</v>
      </c>
      <c r="BG11" s="717">
        <f t="shared" si="25"/>
        <v>16949620.233333334</v>
      </c>
      <c r="BH11" s="672">
        <f t="shared" si="26"/>
        <v>4274011.7799999993</v>
      </c>
      <c r="BI11" s="677">
        <f t="shared" si="27"/>
        <v>12675608.453333335</v>
      </c>
      <c r="BJ11" s="541"/>
      <c r="BK11" s="446"/>
      <c r="BL11" s="374">
        <f>ROUND(VLOOKUP($B11,Test!$A$140:$I$192,6),0)/1000</f>
        <v>1795.0150000000001</v>
      </c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  <c r="CG11" s="380"/>
      <c r="CH11" s="380"/>
      <c r="CI11" s="380"/>
      <c r="CJ11" s="380"/>
      <c r="CK11" s="380"/>
      <c r="CL11" s="380"/>
      <c r="CM11" s="380"/>
      <c r="CN11" s="380"/>
      <c r="CO11" s="380"/>
      <c r="CP11" s="380"/>
      <c r="CQ11" s="380"/>
      <c r="CR11" s="380"/>
      <c r="CS11" s="380"/>
      <c r="CT11" s="380"/>
      <c r="CU11" s="380"/>
      <c r="CV11" s="380"/>
      <c r="CW11" s="380"/>
      <c r="CX11" s="380"/>
      <c r="CY11" s="380"/>
      <c r="CZ11" s="380"/>
      <c r="DA11" s="380"/>
      <c r="DB11" s="380"/>
      <c r="DC11" s="380"/>
      <c r="DD11" s="380"/>
      <c r="DE11" s="380"/>
      <c r="DF11" s="380"/>
      <c r="DG11" s="380"/>
      <c r="DH11" s="380"/>
      <c r="DI11" s="380"/>
      <c r="DJ11" s="380"/>
      <c r="DK11" s="380"/>
      <c r="DL11" s="380"/>
      <c r="DM11" s="380"/>
      <c r="DN11" s="380"/>
      <c r="DO11" s="391"/>
      <c r="DP11" s="391"/>
      <c r="DQ11" s="380"/>
      <c r="DR11" s="380"/>
      <c r="DS11" s="380"/>
      <c r="DT11" s="380"/>
    </row>
    <row r="12" spans="1:124" s="383" customFormat="1" ht="33" customHeight="1">
      <c r="A12" s="388">
        <f t="shared" si="28"/>
        <v>6</v>
      </c>
      <c r="B12" s="399">
        <v>51302</v>
      </c>
      <c r="C12" s="536" t="s">
        <v>5</v>
      </c>
      <c r="D12" s="697" t="s">
        <v>256</v>
      </c>
      <c r="E12" s="672">
        <f>'[2]Banpho seat-nissan'!D12</f>
        <v>662</v>
      </c>
      <c r="F12" s="673">
        <v>662</v>
      </c>
      <c r="G12" s="674">
        <f t="shared" si="2"/>
        <v>0</v>
      </c>
      <c r="H12" s="672">
        <f>'[2]Banpho seat-nissan'!G12</f>
        <v>618.13000000000011</v>
      </c>
      <c r="I12" s="673">
        <v>618.13</v>
      </c>
      <c r="J12" s="674">
        <f t="shared" si="3"/>
        <v>0</v>
      </c>
      <c r="K12" s="672">
        <f>'[2]Banpho seat-nissan'!J12</f>
        <v>662</v>
      </c>
      <c r="L12" s="673">
        <v>1426.99</v>
      </c>
      <c r="M12" s="773">
        <f t="shared" si="4"/>
        <v>-764.99</v>
      </c>
      <c r="N12" s="688">
        <f t="shared" si="5"/>
        <v>1942.13</v>
      </c>
      <c r="O12" s="689">
        <f t="shared" si="5"/>
        <v>2707.12</v>
      </c>
      <c r="P12" s="690">
        <f t="shared" si="6"/>
        <v>-764.98999999999978</v>
      </c>
      <c r="Q12" s="672">
        <f>'[2]Banpho seat-nissan'!M12</f>
        <v>647</v>
      </c>
      <c r="R12" s="673">
        <v>647</v>
      </c>
      <c r="S12" s="674">
        <f t="shared" si="7"/>
        <v>0</v>
      </c>
      <c r="T12" s="672">
        <f>'[2]Banpho seat-nissan'!P12</f>
        <v>669.73</v>
      </c>
      <c r="U12" s="673"/>
      <c r="V12" s="674">
        <f t="shared" si="8"/>
        <v>669.73</v>
      </c>
      <c r="W12" s="672">
        <f>'[2]Banpho seat-nissan'!S12</f>
        <v>647</v>
      </c>
      <c r="X12" s="673"/>
      <c r="Y12" s="773">
        <f t="shared" si="9"/>
        <v>647</v>
      </c>
      <c r="Z12" s="688">
        <f t="shared" si="10"/>
        <v>1963.73</v>
      </c>
      <c r="AA12" s="701">
        <f t="shared" si="10"/>
        <v>647</v>
      </c>
      <c r="AB12" s="690">
        <f t="shared" si="11"/>
        <v>1316.73</v>
      </c>
      <c r="AC12" s="775">
        <f t="shared" si="12"/>
        <v>3905.86</v>
      </c>
      <c r="AD12" s="776">
        <f t="shared" si="12"/>
        <v>3354.12</v>
      </c>
      <c r="AE12" s="777">
        <f t="shared" si="13"/>
        <v>551.74000000000024</v>
      </c>
      <c r="AF12" s="672">
        <f>'[2]Banpho seat-nissan'!Y12</f>
        <v>669</v>
      </c>
      <c r="AG12" s="673"/>
      <c r="AH12" s="674">
        <f t="shared" si="14"/>
        <v>669</v>
      </c>
      <c r="AI12" s="672">
        <f>'[2]Banpho seat-nissan'!AB12</f>
        <v>669</v>
      </c>
      <c r="AJ12" s="673"/>
      <c r="AK12" s="674">
        <f t="shared" si="15"/>
        <v>669</v>
      </c>
      <c r="AL12" s="672">
        <f>'[2]Banpho seat-nissan'!AE12</f>
        <v>647.29</v>
      </c>
      <c r="AM12" s="673"/>
      <c r="AN12" s="674">
        <f t="shared" si="16"/>
        <v>647.29</v>
      </c>
      <c r="AO12" s="688">
        <f t="shared" si="17"/>
        <v>1985.29</v>
      </c>
      <c r="AP12" s="689">
        <f t="shared" si="17"/>
        <v>0</v>
      </c>
      <c r="AQ12" s="690">
        <f t="shared" si="18"/>
        <v>1985.29</v>
      </c>
      <c r="AR12" s="672">
        <f>'[2]Banpho seat-nissan'!AH12</f>
        <v>669</v>
      </c>
      <c r="AS12" s="673"/>
      <c r="AT12" s="674">
        <f t="shared" si="19"/>
        <v>669</v>
      </c>
      <c r="AU12" s="672">
        <f>'[2]Banpho seat-nissan'!AK12</f>
        <v>647.34999999999991</v>
      </c>
      <c r="AV12" s="673"/>
      <c r="AW12" s="674">
        <f t="shared" si="20"/>
        <v>647.34999999999991</v>
      </c>
      <c r="AX12" s="672">
        <f>'[2]Banpho seat-nissan'!AN12</f>
        <v>669</v>
      </c>
      <c r="AY12" s="672"/>
      <c r="AZ12" s="773">
        <f t="shared" si="21"/>
        <v>669</v>
      </c>
      <c r="BA12" s="688">
        <f t="shared" si="22"/>
        <v>1985.35</v>
      </c>
      <c r="BB12" s="701">
        <f t="shared" si="22"/>
        <v>0</v>
      </c>
      <c r="BC12" s="706">
        <f t="shared" si="23"/>
        <v>1985.35</v>
      </c>
      <c r="BD12" s="711">
        <f t="shared" si="0"/>
        <v>3970.64</v>
      </c>
      <c r="BE12" s="715">
        <f t="shared" si="1"/>
        <v>0</v>
      </c>
      <c r="BF12" s="716">
        <f t="shared" si="24"/>
        <v>3970.64</v>
      </c>
      <c r="BG12" s="717">
        <f t="shared" si="25"/>
        <v>7876.5</v>
      </c>
      <c r="BH12" s="672">
        <f t="shared" si="26"/>
        <v>3354.12</v>
      </c>
      <c r="BI12" s="677">
        <f t="shared" si="27"/>
        <v>4522.38</v>
      </c>
      <c r="BJ12" s="541"/>
      <c r="BK12" s="446"/>
      <c r="BL12" s="374">
        <f>ROUND(VLOOKUP($B12,Test!$A$140:$I$192,6),0)/1000</f>
        <v>0</v>
      </c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  <c r="CG12" s="380"/>
      <c r="CH12" s="380"/>
      <c r="CI12" s="380"/>
      <c r="CJ12" s="380"/>
      <c r="CK12" s="380"/>
      <c r="CL12" s="380"/>
      <c r="CM12" s="380"/>
      <c r="CN12" s="380"/>
      <c r="CO12" s="380"/>
      <c r="CP12" s="380"/>
      <c r="CQ12" s="380"/>
      <c r="CR12" s="380"/>
      <c r="CS12" s="380"/>
      <c r="CT12" s="380"/>
      <c r="CU12" s="380"/>
      <c r="CV12" s="380"/>
      <c r="CW12" s="380"/>
      <c r="CX12" s="380"/>
      <c r="CY12" s="380"/>
      <c r="CZ12" s="380"/>
      <c r="DA12" s="380"/>
      <c r="DB12" s="380"/>
      <c r="DC12" s="380"/>
      <c r="DD12" s="380"/>
      <c r="DE12" s="380"/>
      <c r="DF12" s="380"/>
      <c r="DG12" s="380"/>
      <c r="DH12" s="380"/>
      <c r="DI12" s="380"/>
      <c r="DJ12" s="380"/>
      <c r="DK12" s="380"/>
      <c r="DL12" s="380"/>
      <c r="DM12" s="380"/>
      <c r="DN12" s="380"/>
      <c r="DO12" s="391"/>
      <c r="DP12" s="391"/>
      <c r="DQ12" s="380"/>
      <c r="DR12" s="380"/>
      <c r="DS12" s="380"/>
      <c r="DT12" s="380"/>
    </row>
    <row r="13" spans="1:124" s="383" customFormat="1" ht="33" customHeight="1">
      <c r="A13" s="388">
        <f t="shared" si="28"/>
        <v>7</v>
      </c>
      <c r="B13" s="399">
        <v>51306</v>
      </c>
      <c r="C13" s="536" t="s">
        <v>6</v>
      </c>
      <c r="D13" s="697" t="s">
        <v>257</v>
      </c>
      <c r="E13" s="672">
        <f>'[2]Banpho seat-nissan'!D13</f>
        <v>0</v>
      </c>
      <c r="F13" s="673"/>
      <c r="G13" s="674">
        <f t="shared" si="2"/>
        <v>0</v>
      </c>
      <c r="H13" s="672">
        <f>'[2]Banpho seat-nissan'!G13</f>
        <v>0</v>
      </c>
      <c r="I13" s="673"/>
      <c r="J13" s="674">
        <f t="shared" si="3"/>
        <v>0</v>
      </c>
      <c r="K13" s="672">
        <f>'[2]Banpho seat-nissan'!J13</f>
        <v>0</v>
      </c>
      <c r="L13" s="673"/>
      <c r="M13" s="773">
        <f t="shared" si="4"/>
        <v>0</v>
      </c>
      <c r="N13" s="688">
        <f t="shared" si="5"/>
        <v>0</v>
      </c>
      <c r="O13" s="689">
        <f t="shared" si="5"/>
        <v>0</v>
      </c>
      <c r="P13" s="690">
        <f t="shared" si="6"/>
        <v>0</v>
      </c>
      <c r="Q13" s="672">
        <f>'[2]Banpho seat-nissan'!M13</f>
        <v>0</v>
      </c>
      <c r="R13" s="673"/>
      <c r="S13" s="674">
        <f t="shared" si="7"/>
        <v>0</v>
      </c>
      <c r="T13" s="672">
        <f>'[2]Banpho seat-nissan'!P13</f>
        <v>0</v>
      </c>
      <c r="U13" s="673"/>
      <c r="V13" s="674">
        <f t="shared" si="8"/>
        <v>0</v>
      </c>
      <c r="W13" s="672">
        <f>'[2]Banpho seat-nissan'!S13</f>
        <v>0</v>
      </c>
      <c r="X13" s="673"/>
      <c r="Y13" s="773">
        <f t="shared" si="9"/>
        <v>0</v>
      </c>
      <c r="Z13" s="688">
        <f t="shared" si="10"/>
        <v>0</v>
      </c>
      <c r="AA13" s="701">
        <f t="shared" si="10"/>
        <v>0</v>
      </c>
      <c r="AB13" s="690">
        <f t="shared" si="11"/>
        <v>0</v>
      </c>
      <c r="AC13" s="775">
        <f t="shared" si="12"/>
        <v>0</v>
      </c>
      <c r="AD13" s="776">
        <f t="shared" si="12"/>
        <v>0</v>
      </c>
      <c r="AE13" s="777">
        <f t="shared" si="13"/>
        <v>0</v>
      </c>
      <c r="AF13" s="672">
        <f>'[2]Banpho seat-nissan'!Y13</f>
        <v>0</v>
      </c>
      <c r="AG13" s="673"/>
      <c r="AH13" s="674">
        <f t="shared" si="14"/>
        <v>0</v>
      </c>
      <c r="AI13" s="672">
        <f>'[2]Banpho seat-nissan'!AB13</f>
        <v>0</v>
      </c>
      <c r="AJ13" s="673"/>
      <c r="AK13" s="674">
        <f t="shared" si="15"/>
        <v>0</v>
      </c>
      <c r="AL13" s="672">
        <f>'[2]Banpho seat-nissan'!AE13</f>
        <v>0</v>
      </c>
      <c r="AM13" s="673"/>
      <c r="AN13" s="674">
        <f t="shared" si="16"/>
        <v>0</v>
      </c>
      <c r="AO13" s="688">
        <f t="shared" si="17"/>
        <v>0</v>
      </c>
      <c r="AP13" s="689">
        <f t="shared" si="17"/>
        <v>0</v>
      </c>
      <c r="AQ13" s="690">
        <f t="shared" si="18"/>
        <v>0</v>
      </c>
      <c r="AR13" s="672">
        <f>'[2]Banpho seat-nissan'!AH13</f>
        <v>0</v>
      </c>
      <c r="AS13" s="673"/>
      <c r="AT13" s="674">
        <f t="shared" si="19"/>
        <v>0</v>
      </c>
      <c r="AU13" s="672">
        <f>'[2]Banpho seat-nissan'!AK13</f>
        <v>0</v>
      </c>
      <c r="AV13" s="673"/>
      <c r="AW13" s="674">
        <f t="shared" si="20"/>
        <v>0</v>
      </c>
      <c r="AX13" s="672">
        <f>'[2]Banpho seat-nissan'!AN13</f>
        <v>0</v>
      </c>
      <c r="AY13" s="672"/>
      <c r="AZ13" s="773">
        <f t="shared" si="21"/>
        <v>0</v>
      </c>
      <c r="BA13" s="688">
        <f t="shared" si="22"/>
        <v>0</v>
      </c>
      <c r="BB13" s="701">
        <f t="shared" si="22"/>
        <v>0</v>
      </c>
      <c r="BC13" s="706">
        <f t="shared" si="23"/>
        <v>0</v>
      </c>
      <c r="BD13" s="711">
        <f t="shared" si="0"/>
        <v>0</v>
      </c>
      <c r="BE13" s="715">
        <f t="shared" si="1"/>
        <v>0</v>
      </c>
      <c r="BF13" s="716">
        <f t="shared" si="24"/>
        <v>0</v>
      </c>
      <c r="BG13" s="717">
        <f t="shared" si="25"/>
        <v>0</v>
      </c>
      <c r="BH13" s="672">
        <f t="shared" si="26"/>
        <v>0</v>
      </c>
      <c r="BI13" s="677">
        <f t="shared" si="27"/>
        <v>0</v>
      </c>
      <c r="BJ13" s="541"/>
      <c r="BK13" s="446"/>
      <c r="BL13" s="374">
        <f>ROUND(VLOOKUP($B13,Test!$A$140:$I$192,6),0)/1000</f>
        <v>0</v>
      </c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  <c r="CG13" s="380"/>
      <c r="CH13" s="380"/>
      <c r="CI13" s="380"/>
      <c r="CJ13" s="380"/>
      <c r="CK13" s="380"/>
      <c r="CL13" s="380"/>
      <c r="CM13" s="380"/>
      <c r="CN13" s="380"/>
      <c r="CO13" s="380"/>
      <c r="CP13" s="380"/>
      <c r="CQ13" s="380"/>
      <c r="CR13" s="380"/>
      <c r="CS13" s="380"/>
      <c r="CT13" s="380"/>
      <c r="CU13" s="380"/>
      <c r="CV13" s="380"/>
      <c r="CW13" s="380"/>
      <c r="CX13" s="380"/>
      <c r="CY13" s="380"/>
      <c r="CZ13" s="380"/>
      <c r="DA13" s="380"/>
      <c r="DB13" s="380"/>
      <c r="DC13" s="380"/>
      <c r="DD13" s="380"/>
      <c r="DE13" s="380"/>
      <c r="DF13" s="380"/>
      <c r="DG13" s="380"/>
      <c r="DH13" s="380"/>
      <c r="DI13" s="380"/>
      <c r="DJ13" s="380"/>
      <c r="DK13" s="380"/>
      <c r="DL13" s="380"/>
      <c r="DM13" s="380"/>
      <c r="DN13" s="380"/>
      <c r="DO13" s="391"/>
      <c r="DP13" s="391"/>
      <c r="DQ13" s="380"/>
      <c r="DR13" s="380"/>
      <c r="DS13" s="380"/>
      <c r="DT13" s="380"/>
    </row>
    <row r="14" spans="1:124" s="383" customFormat="1" ht="33" customHeight="1">
      <c r="A14" s="388">
        <f t="shared" si="28"/>
        <v>8</v>
      </c>
      <c r="B14" s="399">
        <v>51307</v>
      </c>
      <c r="C14" s="536" t="s">
        <v>7</v>
      </c>
      <c r="D14" s="697" t="s">
        <v>258</v>
      </c>
      <c r="E14" s="672">
        <f>'[2]Banpho seat-nissan'!D14</f>
        <v>24420</v>
      </c>
      <c r="F14" s="673">
        <v>21382.34</v>
      </c>
      <c r="G14" s="674">
        <f t="shared" si="2"/>
        <v>3037.66</v>
      </c>
      <c r="H14" s="672">
        <f>'[2]Banpho seat-nissan'!G14</f>
        <v>41960</v>
      </c>
      <c r="I14" s="673">
        <v>188111</v>
      </c>
      <c r="J14" s="674">
        <f t="shared" si="3"/>
        <v>-146151</v>
      </c>
      <c r="K14" s="672">
        <f>'[2]Banpho seat-nissan'!J14</f>
        <v>59483.333333333336</v>
      </c>
      <c r="L14" s="673">
        <v>169092.25</v>
      </c>
      <c r="M14" s="773">
        <f t="shared" si="4"/>
        <v>-109608.91666666666</v>
      </c>
      <c r="N14" s="688">
        <f t="shared" si="5"/>
        <v>125863.33333333334</v>
      </c>
      <c r="O14" s="689">
        <f t="shared" si="5"/>
        <v>378585.58999999997</v>
      </c>
      <c r="P14" s="690">
        <f t="shared" si="6"/>
        <v>-252722.25666666662</v>
      </c>
      <c r="Q14" s="672">
        <f>'[2]Banpho seat-nissan'!M14</f>
        <v>64685</v>
      </c>
      <c r="R14" s="673">
        <v>61082.94</v>
      </c>
      <c r="S14" s="674">
        <f t="shared" si="7"/>
        <v>3602.0599999999977</v>
      </c>
      <c r="T14" s="672">
        <f>'[2]Banpho seat-nissan'!P14</f>
        <v>67820</v>
      </c>
      <c r="U14" s="673"/>
      <c r="V14" s="674">
        <f t="shared" si="8"/>
        <v>67820</v>
      </c>
      <c r="W14" s="672">
        <f>'[2]Banpho seat-nissan'!S14</f>
        <v>141290</v>
      </c>
      <c r="X14" s="673"/>
      <c r="Y14" s="773">
        <f t="shared" si="9"/>
        <v>141290</v>
      </c>
      <c r="Z14" s="688">
        <f t="shared" si="10"/>
        <v>273795</v>
      </c>
      <c r="AA14" s="701">
        <f t="shared" si="10"/>
        <v>61082.94</v>
      </c>
      <c r="AB14" s="690">
        <f t="shared" si="11"/>
        <v>212712.06</v>
      </c>
      <c r="AC14" s="775">
        <f t="shared" si="12"/>
        <v>399658.33333333337</v>
      </c>
      <c r="AD14" s="776">
        <f t="shared" si="12"/>
        <v>439668.52999999997</v>
      </c>
      <c r="AE14" s="777">
        <f t="shared" si="13"/>
        <v>-40010.196666666598</v>
      </c>
      <c r="AF14" s="672">
        <f>'[2]Banpho seat-nissan'!Y14</f>
        <v>42230</v>
      </c>
      <c r="AG14" s="673"/>
      <c r="AH14" s="674">
        <f t="shared" si="14"/>
        <v>42230</v>
      </c>
      <c r="AI14" s="672">
        <f>'[2]Banpho seat-nissan'!AB14</f>
        <v>37210</v>
      </c>
      <c r="AJ14" s="673"/>
      <c r="AK14" s="674">
        <f t="shared" si="15"/>
        <v>37210</v>
      </c>
      <c r="AL14" s="672">
        <f>'[2]Banpho seat-nissan'!AE14</f>
        <v>72750</v>
      </c>
      <c r="AM14" s="673"/>
      <c r="AN14" s="674">
        <f t="shared" si="16"/>
        <v>72750</v>
      </c>
      <c r="AO14" s="688">
        <f t="shared" si="17"/>
        <v>152190</v>
      </c>
      <c r="AP14" s="689">
        <f t="shared" si="17"/>
        <v>0</v>
      </c>
      <c r="AQ14" s="690">
        <f t="shared" si="18"/>
        <v>152190</v>
      </c>
      <c r="AR14" s="672">
        <f>'[2]Banpho seat-nissan'!AH14</f>
        <v>38615</v>
      </c>
      <c r="AS14" s="673"/>
      <c r="AT14" s="674">
        <f t="shared" si="19"/>
        <v>38615</v>
      </c>
      <c r="AU14" s="672">
        <f>'[2]Banpho seat-nissan'!AK14</f>
        <v>76273.333333333343</v>
      </c>
      <c r="AV14" s="673"/>
      <c r="AW14" s="674">
        <f t="shared" si="20"/>
        <v>76273.333333333343</v>
      </c>
      <c r="AX14" s="672">
        <f>'[2]Banpho seat-nissan'!AN14</f>
        <v>24740</v>
      </c>
      <c r="AY14" s="672"/>
      <c r="AZ14" s="773">
        <f t="shared" si="21"/>
        <v>24740</v>
      </c>
      <c r="BA14" s="688">
        <f t="shared" si="22"/>
        <v>139628.33333333334</v>
      </c>
      <c r="BB14" s="701">
        <f t="shared" si="22"/>
        <v>0</v>
      </c>
      <c r="BC14" s="706">
        <f t="shared" si="23"/>
        <v>139628.33333333334</v>
      </c>
      <c r="BD14" s="711">
        <f t="shared" si="0"/>
        <v>291818.33333333337</v>
      </c>
      <c r="BE14" s="715">
        <f t="shared" si="1"/>
        <v>0</v>
      </c>
      <c r="BF14" s="716">
        <f t="shared" si="24"/>
        <v>291818.33333333337</v>
      </c>
      <c r="BG14" s="717">
        <f t="shared" si="25"/>
        <v>691476.66666666674</v>
      </c>
      <c r="BH14" s="672">
        <f t="shared" si="26"/>
        <v>439668.52999999997</v>
      </c>
      <c r="BI14" s="677">
        <f t="shared" si="27"/>
        <v>251808.13666666677</v>
      </c>
      <c r="BJ14" s="541"/>
      <c r="BK14" s="446"/>
      <c r="BL14" s="374">
        <f>ROUND(VLOOKUP($B14,Test!$A$140:$I$192,6),0)/1000</f>
        <v>0</v>
      </c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  <c r="CO14" s="380"/>
      <c r="CP14" s="380"/>
      <c r="CQ14" s="380"/>
      <c r="CR14" s="380"/>
      <c r="CS14" s="380"/>
      <c r="CT14" s="380"/>
      <c r="CU14" s="380"/>
      <c r="CV14" s="380"/>
      <c r="CW14" s="380"/>
      <c r="CX14" s="380"/>
      <c r="CY14" s="380"/>
      <c r="CZ14" s="380"/>
      <c r="DA14" s="380"/>
      <c r="DB14" s="380"/>
      <c r="DC14" s="380"/>
      <c r="DD14" s="380"/>
      <c r="DE14" s="380"/>
      <c r="DF14" s="380"/>
      <c r="DG14" s="380"/>
      <c r="DH14" s="380"/>
      <c r="DI14" s="380"/>
      <c r="DJ14" s="380"/>
      <c r="DK14" s="380"/>
      <c r="DL14" s="380"/>
      <c r="DM14" s="380"/>
      <c r="DN14" s="380"/>
      <c r="DO14" s="391"/>
      <c r="DP14" s="391"/>
      <c r="DQ14" s="380"/>
      <c r="DR14" s="380"/>
      <c r="DS14" s="380"/>
      <c r="DT14" s="380"/>
    </row>
    <row r="15" spans="1:124" s="383" customFormat="1" ht="33" customHeight="1">
      <c r="A15" s="388">
        <f t="shared" si="28"/>
        <v>9</v>
      </c>
      <c r="B15" s="399">
        <v>51308</v>
      </c>
      <c r="C15" s="536" t="s">
        <v>8</v>
      </c>
      <c r="D15" s="697" t="s">
        <v>259</v>
      </c>
      <c r="E15" s="672">
        <f>'[2]Banpho seat-nissan'!D15</f>
        <v>38300</v>
      </c>
      <c r="F15" s="673">
        <v>32106</v>
      </c>
      <c r="G15" s="674">
        <f t="shared" si="2"/>
        <v>6194</v>
      </c>
      <c r="H15" s="672">
        <f>'[2]Banpho seat-nissan'!G15</f>
        <v>34652.380952380954</v>
      </c>
      <c r="I15" s="673">
        <v>44029</v>
      </c>
      <c r="J15" s="674">
        <f t="shared" si="3"/>
        <v>-9376.6190476190459</v>
      </c>
      <c r="K15" s="672">
        <f>'[2]Banpho seat-nissan'!J15</f>
        <v>40123.809523809527</v>
      </c>
      <c r="L15" s="673">
        <v>49060</v>
      </c>
      <c r="M15" s="773">
        <f t="shared" si="4"/>
        <v>-8936.1904761904734</v>
      </c>
      <c r="N15" s="688">
        <f t="shared" si="5"/>
        <v>113076.19047619047</v>
      </c>
      <c r="O15" s="689">
        <f t="shared" si="5"/>
        <v>125195</v>
      </c>
      <c r="P15" s="690">
        <f t="shared" si="6"/>
        <v>-12118.809523809527</v>
      </c>
      <c r="Q15" s="672">
        <f>'[2]Banpho seat-nissan'!M15</f>
        <v>32828.571428571428</v>
      </c>
      <c r="R15" s="673">
        <v>22249</v>
      </c>
      <c r="S15" s="674">
        <f t="shared" si="7"/>
        <v>10579.571428571428</v>
      </c>
      <c r="T15" s="672">
        <f>'[2]Banpho seat-nissan'!P15</f>
        <v>40123.809523809527</v>
      </c>
      <c r="U15" s="673"/>
      <c r="V15" s="674">
        <f t="shared" si="8"/>
        <v>40123.809523809527</v>
      </c>
      <c r="W15" s="672">
        <f>'[2]Banpho seat-nissan'!S15</f>
        <v>38300</v>
      </c>
      <c r="X15" s="673"/>
      <c r="Y15" s="773">
        <f t="shared" si="9"/>
        <v>38300</v>
      </c>
      <c r="Z15" s="688">
        <f t="shared" si="10"/>
        <v>111252.38095238095</v>
      </c>
      <c r="AA15" s="701">
        <f t="shared" si="10"/>
        <v>22249</v>
      </c>
      <c r="AB15" s="690">
        <f t="shared" si="11"/>
        <v>89003.380952380947</v>
      </c>
      <c r="AC15" s="775">
        <f t="shared" si="12"/>
        <v>224328.57142857142</v>
      </c>
      <c r="AD15" s="776">
        <f t="shared" si="12"/>
        <v>147444</v>
      </c>
      <c r="AE15" s="777">
        <f t="shared" si="13"/>
        <v>76884.57142857142</v>
      </c>
      <c r="AF15" s="672">
        <f>'[2]Banpho seat-nissan'!Y15</f>
        <v>36476.190476190473</v>
      </c>
      <c r="AG15" s="673"/>
      <c r="AH15" s="674">
        <f t="shared" si="14"/>
        <v>36476.190476190473</v>
      </c>
      <c r="AI15" s="672">
        <f>'[2]Banpho seat-nissan'!AB15</f>
        <v>41947.619047619053</v>
      </c>
      <c r="AJ15" s="673"/>
      <c r="AK15" s="674">
        <f t="shared" si="15"/>
        <v>41947.619047619053</v>
      </c>
      <c r="AL15" s="672">
        <f>'[2]Banpho seat-nissan'!AE15</f>
        <v>38300</v>
      </c>
      <c r="AM15" s="673"/>
      <c r="AN15" s="674">
        <f t="shared" si="16"/>
        <v>38300</v>
      </c>
      <c r="AO15" s="688">
        <f t="shared" si="17"/>
        <v>116723.80952380953</v>
      </c>
      <c r="AP15" s="689">
        <f t="shared" si="17"/>
        <v>0</v>
      </c>
      <c r="AQ15" s="690">
        <f t="shared" si="18"/>
        <v>116723.80952380953</v>
      </c>
      <c r="AR15" s="672">
        <f>'[2]Banpho seat-nissan'!AH15</f>
        <v>40123.809523809527</v>
      </c>
      <c r="AS15" s="673"/>
      <c r="AT15" s="674">
        <f t="shared" si="19"/>
        <v>40123.809523809527</v>
      </c>
      <c r="AU15" s="672">
        <f>'[2]Banpho seat-nissan'!AK15</f>
        <v>40123.809523809527</v>
      </c>
      <c r="AV15" s="673"/>
      <c r="AW15" s="674">
        <f t="shared" si="20"/>
        <v>40123.809523809527</v>
      </c>
      <c r="AX15" s="672">
        <f>'[2]Banpho seat-nissan'!AN15</f>
        <v>34652.380952380954</v>
      </c>
      <c r="AY15" s="672"/>
      <c r="AZ15" s="773">
        <f t="shared" si="21"/>
        <v>34652.380952380954</v>
      </c>
      <c r="BA15" s="688">
        <f t="shared" si="22"/>
        <v>114900</v>
      </c>
      <c r="BB15" s="701">
        <f t="shared" si="22"/>
        <v>0</v>
      </c>
      <c r="BC15" s="706">
        <f t="shared" si="23"/>
        <v>114900</v>
      </c>
      <c r="BD15" s="711">
        <f t="shared" si="0"/>
        <v>231623.80952380953</v>
      </c>
      <c r="BE15" s="715">
        <f t="shared" si="1"/>
        <v>0</v>
      </c>
      <c r="BF15" s="716">
        <f t="shared" si="24"/>
        <v>231623.80952380953</v>
      </c>
      <c r="BG15" s="717">
        <f t="shared" si="25"/>
        <v>455952.38095238095</v>
      </c>
      <c r="BH15" s="672">
        <f t="shared" si="26"/>
        <v>147444</v>
      </c>
      <c r="BI15" s="677">
        <f t="shared" si="27"/>
        <v>308508.38095238095</v>
      </c>
      <c r="BJ15" s="541"/>
      <c r="BK15" s="446"/>
      <c r="BL15" s="374">
        <f>ROUND(VLOOKUP($B15,Test!$A$140:$I$192,6),0)/1000</f>
        <v>1.919</v>
      </c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  <c r="CO15" s="380"/>
      <c r="CP15" s="380"/>
      <c r="CQ15" s="380"/>
      <c r="CR15" s="380"/>
      <c r="CS15" s="380"/>
      <c r="CT15" s="380"/>
      <c r="CU15" s="380"/>
      <c r="CV15" s="380"/>
      <c r="CW15" s="380"/>
      <c r="CX15" s="380"/>
      <c r="CY15" s="380"/>
      <c r="CZ15" s="380"/>
      <c r="DA15" s="380"/>
      <c r="DB15" s="380"/>
      <c r="DC15" s="380"/>
      <c r="DD15" s="380"/>
      <c r="DE15" s="380"/>
      <c r="DF15" s="380"/>
      <c r="DG15" s="380"/>
      <c r="DH15" s="380"/>
      <c r="DI15" s="380"/>
      <c r="DJ15" s="380"/>
      <c r="DK15" s="380"/>
      <c r="DL15" s="380"/>
      <c r="DM15" s="380"/>
      <c r="DN15" s="380"/>
      <c r="DO15" s="391"/>
      <c r="DP15" s="391"/>
      <c r="DQ15" s="380"/>
      <c r="DR15" s="380"/>
      <c r="DS15" s="380"/>
      <c r="DT15" s="380"/>
    </row>
    <row r="16" spans="1:124" s="383" customFormat="1" ht="33" customHeight="1">
      <c r="A16" s="388">
        <f t="shared" si="28"/>
        <v>10</v>
      </c>
      <c r="B16" s="399">
        <v>51309</v>
      </c>
      <c r="C16" s="536" t="s">
        <v>9</v>
      </c>
      <c r="D16" s="697" t="s">
        <v>260</v>
      </c>
      <c r="E16" s="672">
        <f>'[2]Banpho seat-nissan'!D16</f>
        <v>0</v>
      </c>
      <c r="F16" s="673"/>
      <c r="G16" s="674">
        <f t="shared" si="2"/>
        <v>0</v>
      </c>
      <c r="H16" s="672">
        <f>'[2]Banpho seat-nissan'!G16</f>
        <v>0</v>
      </c>
      <c r="I16" s="673"/>
      <c r="J16" s="674">
        <f t="shared" si="3"/>
        <v>0</v>
      </c>
      <c r="K16" s="672">
        <f>'[2]Banpho seat-nissan'!J16</f>
        <v>0</v>
      </c>
      <c r="L16" s="673"/>
      <c r="M16" s="773">
        <f t="shared" si="4"/>
        <v>0</v>
      </c>
      <c r="N16" s="688">
        <f t="shared" si="5"/>
        <v>0</v>
      </c>
      <c r="O16" s="689">
        <f t="shared" si="5"/>
        <v>0</v>
      </c>
      <c r="P16" s="690">
        <f t="shared" si="6"/>
        <v>0</v>
      </c>
      <c r="Q16" s="672">
        <f>'[2]Banpho seat-nissan'!M16</f>
        <v>0</v>
      </c>
      <c r="R16" s="673"/>
      <c r="S16" s="674">
        <f t="shared" si="7"/>
        <v>0</v>
      </c>
      <c r="T16" s="672">
        <f>'[2]Banpho seat-nissan'!P16</f>
        <v>0</v>
      </c>
      <c r="U16" s="673"/>
      <c r="V16" s="674">
        <f t="shared" si="8"/>
        <v>0</v>
      </c>
      <c r="W16" s="672">
        <f>'[2]Banpho seat-nissan'!S16</f>
        <v>0</v>
      </c>
      <c r="X16" s="673"/>
      <c r="Y16" s="773">
        <f t="shared" si="9"/>
        <v>0</v>
      </c>
      <c r="Z16" s="688">
        <f t="shared" si="10"/>
        <v>0</v>
      </c>
      <c r="AA16" s="701">
        <f t="shared" si="10"/>
        <v>0</v>
      </c>
      <c r="AB16" s="690">
        <f t="shared" si="11"/>
        <v>0</v>
      </c>
      <c r="AC16" s="775">
        <f t="shared" si="12"/>
        <v>0</v>
      </c>
      <c r="AD16" s="776">
        <f t="shared" si="12"/>
        <v>0</v>
      </c>
      <c r="AE16" s="777">
        <f t="shared" si="13"/>
        <v>0</v>
      </c>
      <c r="AF16" s="672">
        <f>'[2]Banpho seat-nissan'!Y16</f>
        <v>0</v>
      </c>
      <c r="AG16" s="673"/>
      <c r="AH16" s="674">
        <f t="shared" si="14"/>
        <v>0</v>
      </c>
      <c r="AI16" s="672">
        <f>'[2]Banpho seat-nissan'!AB16</f>
        <v>0</v>
      </c>
      <c r="AJ16" s="673"/>
      <c r="AK16" s="674">
        <f t="shared" si="15"/>
        <v>0</v>
      </c>
      <c r="AL16" s="672">
        <f>'[2]Banpho seat-nissan'!AE16</f>
        <v>0</v>
      </c>
      <c r="AM16" s="673"/>
      <c r="AN16" s="674">
        <f t="shared" si="16"/>
        <v>0</v>
      </c>
      <c r="AO16" s="688">
        <f t="shared" si="17"/>
        <v>0</v>
      </c>
      <c r="AP16" s="689">
        <f t="shared" si="17"/>
        <v>0</v>
      </c>
      <c r="AQ16" s="690">
        <f t="shared" si="18"/>
        <v>0</v>
      </c>
      <c r="AR16" s="672">
        <f>'[2]Banpho seat-nissan'!AH16</f>
        <v>0</v>
      </c>
      <c r="AS16" s="673"/>
      <c r="AT16" s="674">
        <f t="shared" si="19"/>
        <v>0</v>
      </c>
      <c r="AU16" s="672">
        <f>'[2]Banpho seat-nissan'!AK16</f>
        <v>0</v>
      </c>
      <c r="AV16" s="673"/>
      <c r="AW16" s="674">
        <f t="shared" si="20"/>
        <v>0</v>
      </c>
      <c r="AX16" s="672">
        <f>'[2]Banpho seat-nissan'!AN16</f>
        <v>0</v>
      </c>
      <c r="AY16" s="672"/>
      <c r="AZ16" s="773">
        <f t="shared" si="21"/>
        <v>0</v>
      </c>
      <c r="BA16" s="688">
        <f t="shared" si="22"/>
        <v>0</v>
      </c>
      <c r="BB16" s="701">
        <f t="shared" si="22"/>
        <v>0</v>
      </c>
      <c r="BC16" s="706">
        <f t="shared" si="23"/>
        <v>0</v>
      </c>
      <c r="BD16" s="711">
        <f t="shared" si="0"/>
        <v>0</v>
      </c>
      <c r="BE16" s="715">
        <f t="shared" si="1"/>
        <v>0</v>
      </c>
      <c r="BF16" s="716">
        <f t="shared" si="24"/>
        <v>0</v>
      </c>
      <c r="BG16" s="717">
        <f t="shared" si="25"/>
        <v>0</v>
      </c>
      <c r="BH16" s="672">
        <f t="shared" si="26"/>
        <v>0</v>
      </c>
      <c r="BI16" s="677">
        <f t="shared" si="27"/>
        <v>0</v>
      </c>
      <c r="BJ16" s="541"/>
      <c r="BK16" s="446"/>
      <c r="BL16" s="374">
        <f>ROUND(VLOOKUP($B16,Test!$A$140:$I$192,6),0)/1000</f>
        <v>0</v>
      </c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  <c r="CG16" s="380"/>
      <c r="CH16" s="380"/>
      <c r="CI16" s="380"/>
      <c r="CJ16" s="380"/>
      <c r="CK16" s="380"/>
      <c r="CL16" s="380"/>
      <c r="CM16" s="380"/>
      <c r="CN16" s="380"/>
      <c r="CO16" s="380"/>
      <c r="CP16" s="380"/>
      <c r="CQ16" s="380"/>
      <c r="CR16" s="380"/>
      <c r="CS16" s="380"/>
      <c r="CT16" s="380"/>
      <c r="CU16" s="380"/>
      <c r="CV16" s="380"/>
      <c r="CW16" s="380"/>
      <c r="CX16" s="380"/>
      <c r="CY16" s="380"/>
      <c r="CZ16" s="380"/>
      <c r="DA16" s="380"/>
      <c r="DB16" s="380"/>
      <c r="DC16" s="380"/>
      <c r="DD16" s="380"/>
      <c r="DE16" s="380"/>
      <c r="DF16" s="380"/>
      <c r="DG16" s="380"/>
      <c r="DH16" s="380"/>
      <c r="DI16" s="380"/>
      <c r="DJ16" s="380"/>
      <c r="DK16" s="380"/>
      <c r="DL16" s="380"/>
      <c r="DM16" s="380"/>
      <c r="DN16" s="380"/>
      <c r="DO16" s="391"/>
      <c r="DP16" s="391"/>
      <c r="DQ16" s="380"/>
      <c r="DR16" s="380"/>
      <c r="DS16" s="380"/>
      <c r="DT16" s="380"/>
    </row>
    <row r="17" spans="1:124" s="383" customFormat="1" ht="33" customHeight="1">
      <c r="A17" s="388">
        <f t="shared" si="28"/>
        <v>11</v>
      </c>
      <c r="B17" s="399">
        <v>51310</v>
      </c>
      <c r="C17" s="536" t="s">
        <v>10</v>
      </c>
      <c r="D17" s="697" t="s">
        <v>261</v>
      </c>
      <c r="E17" s="672">
        <f>'[2]Banpho seat-nissan'!D17</f>
        <v>0</v>
      </c>
      <c r="F17" s="673"/>
      <c r="G17" s="674">
        <f t="shared" si="2"/>
        <v>0</v>
      </c>
      <c r="H17" s="672">
        <f>'[2]Banpho seat-nissan'!G17</f>
        <v>0</v>
      </c>
      <c r="I17" s="673"/>
      <c r="J17" s="674">
        <f t="shared" si="3"/>
        <v>0</v>
      </c>
      <c r="K17" s="672">
        <f>'[2]Banpho seat-nissan'!J17</f>
        <v>0</v>
      </c>
      <c r="L17" s="673"/>
      <c r="M17" s="773">
        <f t="shared" si="4"/>
        <v>0</v>
      </c>
      <c r="N17" s="688">
        <f t="shared" si="5"/>
        <v>0</v>
      </c>
      <c r="O17" s="689">
        <f t="shared" si="5"/>
        <v>0</v>
      </c>
      <c r="P17" s="690">
        <f t="shared" si="6"/>
        <v>0</v>
      </c>
      <c r="Q17" s="672">
        <f>'[2]Banpho seat-nissan'!M17</f>
        <v>0</v>
      </c>
      <c r="R17" s="673"/>
      <c r="S17" s="674">
        <f t="shared" si="7"/>
        <v>0</v>
      </c>
      <c r="T17" s="672">
        <f>'[2]Banpho seat-nissan'!P17</f>
        <v>0</v>
      </c>
      <c r="U17" s="673"/>
      <c r="V17" s="674">
        <f t="shared" si="8"/>
        <v>0</v>
      </c>
      <c r="W17" s="672">
        <f>'[2]Banpho seat-nissan'!S17</f>
        <v>0</v>
      </c>
      <c r="X17" s="673"/>
      <c r="Y17" s="773">
        <f t="shared" si="9"/>
        <v>0</v>
      </c>
      <c r="Z17" s="688">
        <f t="shared" si="10"/>
        <v>0</v>
      </c>
      <c r="AA17" s="701">
        <f t="shared" si="10"/>
        <v>0</v>
      </c>
      <c r="AB17" s="690">
        <f t="shared" si="11"/>
        <v>0</v>
      </c>
      <c r="AC17" s="775">
        <f t="shared" si="12"/>
        <v>0</v>
      </c>
      <c r="AD17" s="776">
        <f t="shared" si="12"/>
        <v>0</v>
      </c>
      <c r="AE17" s="777">
        <f t="shared" si="13"/>
        <v>0</v>
      </c>
      <c r="AF17" s="672">
        <f>'[2]Banpho seat-nissan'!Y17</f>
        <v>0</v>
      </c>
      <c r="AG17" s="673"/>
      <c r="AH17" s="674">
        <f t="shared" si="14"/>
        <v>0</v>
      </c>
      <c r="AI17" s="672">
        <f>'[2]Banpho seat-nissan'!AB17</f>
        <v>0</v>
      </c>
      <c r="AJ17" s="673"/>
      <c r="AK17" s="674">
        <f t="shared" si="15"/>
        <v>0</v>
      </c>
      <c r="AL17" s="672">
        <f>'[2]Banpho seat-nissan'!AE17</f>
        <v>0</v>
      </c>
      <c r="AM17" s="673"/>
      <c r="AN17" s="674">
        <f t="shared" si="16"/>
        <v>0</v>
      </c>
      <c r="AO17" s="688">
        <f t="shared" si="17"/>
        <v>0</v>
      </c>
      <c r="AP17" s="689">
        <f t="shared" si="17"/>
        <v>0</v>
      </c>
      <c r="AQ17" s="690">
        <f t="shared" si="18"/>
        <v>0</v>
      </c>
      <c r="AR17" s="672">
        <f>'[2]Banpho seat-nissan'!AH17</f>
        <v>0</v>
      </c>
      <c r="AS17" s="673"/>
      <c r="AT17" s="674">
        <f t="shared" si="19"/>
        <v>0</v>
      </c>
      <c r="AU17" s="672">
        <f>'[2]Banpho seat-nissan'!AK17</f>
        <v>0</v>
      </c>
      <c r="AV17" s="673"/>
      <c r="AW17" s="674">
        <f t="shared" si="20"/>
        <v>0</v>
      </c>
      <c r="AX17" s="672">
        <f>'[2]Banpho seat-nissan'!AN17</f>
        <v>0</v>
      </c>
      <c r="AY17" s="672"/>
      <c r="AZ17" s="773">
        <f t="shared" si="21"/>
        <v>0</v>
      </c>
      <c r="BA17" s="688">
        <f t="shared" si="22"/>
        <v>0</v>
      </c>
      <c r="BB17" s="701">
        <f t="shared" si="22"/>
        <v>0</v>
      </c>
      <c r="BC17" s="706">
        <f t="shared" si="23"/>
        <v>0</v>
      </c>
      <c r="BD17" s="711">
        <f t="shared" si="0"/>
        <v>0</v>
      </c>
      <c r="BE17" s="715">
        <f t="shared" si="1"/>
        <v>0</v>
      </c>
      <c r="BF17" s="716">
        <f t="shared" si="24"/>
        <v>0</v>
      </c>
      <c r="BG17" s="717">
        <f t="shared" si="25"/>
        <v>0</v>
      </c>
      <c r="BH17" s="672">
        <f t="shared" si="26"/>
        <v>0</v>
      </c>
      <c r="BI17" s="677">
        <f t="shared" si="27"/>
        <v>0</v>
      </c>
      <c r="BJ17" s="541"/>
      <c r="BK17" s="446"/>
      <c r="BL17" s="374">
        <f>ROUND(VLOOKUP($B17,Test!$A$140:$I$192,6),0)/1000</f>
        <v>0</v>
      </c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  <c r="CG17" s="380"/>
      <c r="CH17" s="380"/>
      <c r="CI17" s="380"/>
      <c r="CJ17" s="380"/>
      <c r="CK17" s="380"/>
      <c r="CL17" s="380"/>
      <c r="CM17" s="380"/>
      <c r="CN17" s="380"/>
      <c r="CO17" s="380"/>
      <c r="CP17" s="380"/>
      <c r="CQ17" s="380"/>
      <c r="CR17" s="380"/>
      <c r="CS17" s="380"/>
      <c r="CT17" s="380"/>
      <c r="CU17" s="380"/>
      <c r="CV17" s="380"/>
      <c r="CW17" s="380"/>
      <c r="CX17" s="380"/>
      <c r="CY17" s="380"/>
      <c r="CZ17" s="380"/>
      <c r="DA17" s="380"/>
      <c r="DB17" s="380"/>
      <c r="DC17" s="380"/>
      <c r="DD17" s="380"/>
      <c r="DE17" s="380"/>
      <c r="DF17" s="380"/>
      <c r="DG17" s="380"/>
      <c r="DH17" s="380"/>
      <c r="DI17" s="380"/>
      <c r="DJ17" s="380"/>
      <c r="DK17" s="380"/>
      <c r="DL17" s="380"/>
      <c r="DM17" s="380"/>
      <c r="DN17" s="380"/>
      <c r="DO17" s="391"/>
      <c r="DP17" s="391"/>
      <c r="DQ17" s="380"/>
      <c r="DR17" s="380"/>
      <c r="DS17" s="380"/>
      <c r="DT17" s="380"/>
    </row>
    <row r="18" spans="1:124" s="383" customFormat="1" ht="33" customHeight="1">
      <c r="A18" s="388">
        <f t="shared" si="28"/>
        <v>12</v>
      </c>
      <c r="B18" s="399">
        <v>51311</v>
      </c>
      <c r="C18" s="536" t="s">
        <v>41</v>
      </c>
      <c r="D18" s="697" t="s">
        <v>262</v>
      </c>
      <c r="E18" s="672">
        <f>'[2]Banpho seat-nissan'!D18</f>
        <v>0</v>
      </c>
      <c r="F18" s="673"/>
      <c r="G18" s="674">
        <f t="shared" si="2"/>
        <v>0</v>
      </c>
      <c r="H18" s="672">
        <f>'[2]Banpho seat-nissan'!G18</f>
        <v>0</v>
      </c>
      <c r="I18" s="673"/>
      <c r="J18" s="674">
        <f t="shared" si="3"/>
        <v>0</v>
      </c>
      <c r="K18" s="672">
        <f>'[2]Banpho seat-nissan'!J18</f>
        <v>0</v>
      </c>
      <c r="L18" s="673"/>
      <c r="M18" s="773">
        <f t="shared" si="4"/>
        <v>0</v>
      </c>
      <c r="N18" s="688">
        <f t="shared" si="5"/>
        <v>0</v>
      </c>
      <c r="O18" s="689">
        <f t="shared" si="5"/>
        <v>0</v>
      </c>
      <c r="P18" s="690">
        <f t="shared" si="6"/>
        <v>0</v>
      </c>
      <c r="Q18" s="672">
        <f>'[2]Banpho seat-nissan'!M18</f>
        <v>0</v>
      </c>
      <c r="R18" s="673"/>
      <c r="S18" s="674">
        <f t="shared" si="7"/>
        <v>0</v>
      </c>
      <c r="T18" s="672">
        <f>'[2]Banpho seat-nissan'!P18</f>
        <v>0</v>
      </c>
      <c r="U18" s="673"/>
      <c r="V18" s="674">
        <f t="shared" si="8"/>
        <v>0</v>
      </c>
      <c r="W18" s="672">
        <f>'[2]Banpho seat-nissan'!S18</f>
        <v>0</v>
      </c>
      <c r="X18" s="673"/>
      <c r="Y18" s="773">
        <f t="shared" si="9"/>
        <v>0</v>
      </c>
      <c r="Z18" s="688">
        <f t="shared" si="10"/>
        <v>0</v>
      </c>
      <c r="AA18" s="701">
        <f t="shared" si="10"/>
        <v>0</v>
      </c>
      <c r="AB18" s="690">
        <f t="shared" si="11"/>
        <v>0</v>
      </c>
      <c r="AC18" s="775">
        <f t="shared" si="12"/>
        <v>0</v>
      </c>
      <c r="AD18" s="776">
        <f t="shared" si="12"/>
        <v>0</v>
      </c>
      <c r="AE18" s="777">
        <f t="shared" si="13"/>
        <v>0</v>
      </c>
      <c r="AF18" s="672">
        <f>'[2]Banpho seat-nissan'!Y18</f>
        <v>0</v>
      </c>
      <c r="AG18" s="673"/>
      <c r="AH18" s="674">
        <f t="shared" si="14"/>
        <v>0</v>
      </c>
      <c r="AI18" s="672">
        <f>'[2]Banpho seat-nissan'!AB18</f>
        <v>0</v>
      </c>
      <c r="AJ18" s="673"/>
      <c r="AK18" s="674">
        <f t="shared" si="15"/>
        <v>0</v>
      </c>
      <c r="AL18" s="672">
        <f>'[2]Banpho seat-nissan'!AE18</f>
        <v>0</v>
      </c>
      <c r="AM18" s="673"/>
      <c r="AN18" s="674">
        <f t="shared" si="16"/>
        <v>0</v>
      </c>
      <c r="AO18" s="688">
        <f t="shared" si="17"/>
        <v>0</v>
      </c>
      <c r="AP18" s="689">
        <f t="shared" si="17"/>
        <v>0</v>
      </c>
      <c r="AQ18" s="690">
        <f t="shared" si="18"/>
        <v>0</v>
      </c>
      <c r="AR18" s="672">
        <f>'[2]Banpho seat-nissan'!AH18</f>
        <v>0</v>
      </c>
      <c r="AS18" s="673"/>
      <c r="AT18" s="674">
        <f t="shared" si="19"/>
        <v>0</v>
      </c>
      <c r="AU18" s="672">
        <f>'[2]Banpho seat-nissan'!AK18</f>
        <v>0</v>
      </c>
      <c r="AV18" s="673"/>
      <c r="AW18" s="674">
        <f t="shared" si="20"/>
        <v>0</v>
      </c>
      <c r="AX18" s="672">
        <f>'[2]Banpho seat-nissan'!AN18</f>
        <v>0</v>
      </c>
      <c r="AY18" s="672"/>
      <c r="AZ18" s="773">
        <f t="shared" si="21"/>
        <v>0</v>
      </c>
      <c r="BA18" s="688">
        <f t="shared" si="22"/>
        <v>0</v>
      </c>
      <c r="BB18" s="701">
        <f t="shared" si="22"/>
        <v>0</v>
      </c>
      <c r="BC18" s="706">
        <f t="shared" si="23"/>
        <v>0</v>
      </c>
      <c r="BD18" s="711">
        <f t="shared" si="0"/>
        <v>0</v>
      </c>
      <c r="BE18" s="715">
        <f t="shared" si="1"/>
        <v>0</v>
      </c>
      <c r="BF18" s="716">
        <f t="shared" si="24"/>
        <v>0</v>
      </c>
      <c r="BG18" s="717">
        <f t="shared" si="25"/>
        <v>0</v>
      </c>
      <c r="BH18" s="672">
        <f t="shared" si="26"/>
        <v>0</v>
      </c>
      <c r="BI18" s="677">
        <f t="shared" si="27"/>
        <v>0</v>
      </c>
      <c r="BJ18" s="541"/>
      <c r="BK18" s="446"/>
      <c r="BL18" s="374">
        <f>ROUND(VLOOKUP($B18,Test!$A$140:$I$192,6),0)/1000</f>
        <v>0</v>
      </c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  <c r="CG18" s="380"/>
      <c r="CH18" s="380"/>
      <c r="CI18" s="380"/>
      <c r="CJ18" s="380"/>
      <c r="CK18" s="380"/>
      <c r="CL18" s="380"/>
      <c r="CM18" s="380"/>
      <c r="CN18" s="380"/>
      <c r="CO18" s="380"/>
      <c r="CP18" s="380"/>
      <c r="CQ18" s="380"/>
      <c r="CR18" s="380"/>
      <c r="CS18" s="380"/>
      <c r="CT18" s="380"/>
      <c r="CU18" s="380"/>
      <c r="CV18" s="380"/>
      <c r="CW18" s="380"/>
      <c r="CX18" s="380"/>
      <c r="CY18" s="380"/>
      <c r="CZ18" s="380"/>
      <c r="DA18" s="380"/>
      <c r="DB18" s="380"/>
      <c r="DC18" s="380"/>
      <c r="DD18" s="380"/>
      <c r="DE18" s="380"/>
      <c r="DF18" s="380"/>
      <c r="DG18" s="380"/>
      <c r="DH18" s="380"/>
      <c r="DI18" s="380"/>
      <c r="DJ18" s="380"/>
      <c r="DK18" s="380"/>
      <c r="DL18" s="380"/>
      <c r="DM18" s="380"/>
      <c r="DN18" s="380"/>
      <c r="DO18" s="391"/>
      <c r="DP18" s="391"/>
      <c r="DQ18" s="380"/>
      <c r="DR18" s="380"/>
      <c r="DS18" s="380"/>
      <c r="DT18" s="380"/>
    </row>
    <row r="19" spans="1:124" s="383" customFormat="1" ht="33" customHeight="1">
      <c r="A19" s="388">
        <f t="shared" si="28"/>
        <v>13</v>
      </c>
      <c r="B19" s="399">
        <v>51312</v>
      </c>
      <c r="C19" s="536" t="s">
        <v>62</v>
      </c>
      <c r="D19" s="698" t="s">
        <v>263</v>
      </c>
      <c r="E19" s="672">
        <f>'[2]Banpho seat-nissan'!D19</f>
        <v>231000</v>
      </c>
      <c r="F19" s="673">
        <v>326855.28999999998</v>
      </c>
      <c r="G19" s="674">
        <f t="shared" si="2"/>
        <v>-95855.289999999979</v>
      </c>
      <c r="H19" s="672">
        <f>'[2]Banpho seat-nissan'!G19</f>
        <v>241000</v>
      </c>
      <c r="I19" s="673">
        <v>158206.74</v>
      </c>
      <c r="J19" s="674">
        <f t="shared" si="3"/>
        <v>82793.260000000009</v>
      </c>
      <c r="K19" s="672">
        <f>'[2]Banpho seat-nissan'!J19</f>
        <v>289000</v>
      </c>
      <c r="L19" s="673">
        <v>318583.38</v>
      </c>
      <c r="M19" s="773">
        <f t="shared" si="4"/>
        <v>-29583.380000000005</v>
      </c>
      <c r="N19" s="688">
        <f t="shared" si="5"/>
        <v>761000</v>
      </c>
      <c r="O19" s="689">
        <f t="shared" si="5"/>
        <v>803645.40999999992</v>
      </c>
      <c r="P19" s="690">
        <f t="shared" si="6"/>
        <v>-42645.409999999916</v>
      </c>
      <c r="Q19" s="672">
        <f>'[2]Banpho seat-nissan'!M19</f>
        <v>184000</v>
      </c>
      <c r="R19" s="673">
        <v>136203.91</v>
      </c>
      <c r="S19" s="674">
        <f t="shared" si="7"/>
        <v>47796.09</v>
      </c>
      <c r="T19" s="672">
        <f>'[2]Banpho seat-nissan'!P19</f>
        <v>384000</v>
      </c>
      <c r="U19" s="673"/>
      <c r="V19" s="674">
        <f t="shared" si="8"/>
        <v>384000</v>
      </c>
      <c r="W19" s="672">
        <f>'[2]Banpho seat-nissan'!S19</f>
        <v>147000</v>
      </c>
      <c r="X19" s="673"/>
      <c r="Y19" s="773">
        <f t="shared" si="9"/>
        <v>147000</v>
      </c>
      <c r="Z19" s="688">
        <f t="shared" si="10"/>
        <v>715000</v>
      </c>
      <c r="AA19" s="701">
        <f t="shared" si="10"/>
        <v>136203.91</v>
      </c>
      <c r="AB19" s="690">
        <f t="shared" si="11"/>
        <v>578796.09</v>
      </c>
      <c r="AC19" s="775">
        <f t="shared" si="12"/>
        <v>1476000</v>
      </c>
      <c r="AD19" s="776">
        <f t="shared" si="12"/>
        <v>939849.32</v>
      </c>
      <c r="AE19" s="777">
        <f t="shared" si="13"/>
        <v>536150.68000000005</v>
      </c>
      <c r="AF19" s="672">
        <f>'[2]Banpho seat-nissan'!Y19</f>
        <v>115000</v>
      </c>
      <c r="AG19" s="673"/>
      <c r="AH19" s="674">
        <f t="shared" si="14"/>
        <v>115000</v>
      </c>
      <c r="AI19" s="672">
        <f>'[2]Banpho seat-nissan'!AB19</f>
        <v>160000</v>
      </c>
      <c r="AJ19" s="673"/>
      <c r="AK19" s="674">
        <f t="shared" si="15"/>
        <v>160000</v>
      </c>
      <c r="AL19" s="672">
        <f>'[2]Banpho seat-nissan'!AE19</f>
        <v>189000</v>
      </c>
      <c r="AM19" s="673"/>
      <c r="AN19" s="674">
        <f t="shared" si="16"/>
        <v>189000</v>
      </c>
      <c r="AO19" s="688">
        <f t="shared" si="17"/>
        <v>464000</v>
      </c>
      <c r="AP19" s="689">
        <f t="shared" si="17"/>
        <v>0</v>
      </c>
      <c r="AQ19" s="690">
        <f t="shared" si="18"/>
        <v>464000</v>
      </c>
      <c r="AR19" s="672">
        <f>'[2]Banpho seat-nissan'!AH19</f>
        <v>113000</v>
      </c>
      <c r="AS19" s="673"/>
      <c r="AT19" s="674">
        <f t="shared" si="19"/>
        <v>113000</v>
      </c>
      <c r="AU19" s="672">
        <f>'[2]Banpho seat-nissan'!AK19</f>
        <v>109000</v>
      </c>
      <c r="AV19" s="673"/>
      <c r="AW19" s="674">
        <f t="shared" si="20"/>
        <v>109000</v>
      </c>
      <c r="AX19" s="672">
        <f>'[2]Banpho seat-nissan'!AN19</f>
        <v>31000</v>
      </c>
      <c r="AY19" s="672"/>
      <c r="AZ19" s="773">
        <f t="shared" si="21"/>
        <v>31000</v>
      </c>
      <c r="BA19" s="688">
        <f t="shared" si="22"/>
        <v>253000</v>
      </c>
      <c r="BB19" s="701">
        <f t="shared" si="22"/>
        <v>0</v>
      </c>
      <c r="BC19" s="706">
        <f t="shared" si="23"/>
        <v>253000</v>
      </c>
      <c r="BD19" s="711">
        <f t="shared" si="0"/>
        <v>717000</v>
      </c>
      <c r="BE19" s="715">
        <f t="shared" si="1"/>
        <v>0</v>
      </c>
      <c r="BF19" s="716">
        <f t="shared" si="24"/>
        <v>717000</v>
      </c>
      <c r="BG19" s="717">
        <f t="shared" si="25"/>
        <v>2193000</v>
      </c>
      <c r="BH19" s="672">
        <f t="shared" si="26"/>
        <v>939849.32</v>
      </c>
      <c r="BI19" s="677">
        <f t="shared" si="27"/>
        <v>1253150.6800000002</v>
      </c>
      <c r="BJ19" s="541"/>
      <c r="BK19" s="446"/>
      <c r="BL19" s="374">
        <f>ROUND(VLOOKUP($B19,Test!$A$140:$I$192,6),0)/1000</f>
        <v>871.57100000000003</v>
      </c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  <c r="CG19" s="380"/>
      <c r="CH19" s="380"/>
      <c r="CI19" s="380"/>
      <c r="CJ19" s="380"/>
      <c r="CK19" s="380"/>
      <c r="CL19" s="380"/>
      <c r="CM19" s="380"/>
      <c r="CN19" s="380"/>
      <c r="CO19" s="380"/>
      <c r="CP19" s="380"/>
      <c r="CQ19" s="380"/>
      <c r="CR19" s="380"/>
      <c r="CS19" s="380"/>
      <c r="CT19" s="380"/>
      <c r="CU19" s="380"/>
      <c r="CV19" s="380"/>
      <c r="CW19" s="380"/>
      <c r="CX19" s="380"/>
      <c r="CY19" s="380"/>
      <c r="CZ19" s="380"/>
      <c r="DA19" s="380"/>
      <c r="DB19" s="380"/>
      <c r="DC19" s="380"/>
      <c r="DD19" s="380"/>
      <c r="DE19" s="380"/>
      <c r="DF19" s="380"/>
      <c r="DG19" s="380"/>
      <c r="DH19" s="380"/>
      <c r="DI19" s="380"/>
      <c r="DJ19" s="380"/>
      <c r="DK19" s="380"/>
      <c r="DL19" s="380"/>
      <c r="DM19" s="380"/>
      <c r="DN19" s="380"/>
      <c r="DO19" s="391"/>
      <c r="DP19" s="391"/>
      <c r="DQ19" s="380"/>
      <c r="DR19" s="380"/>
      <c r="DS19" s="380"/>
      <c r="DT19" s="380"/>
    </row>
    <row r="20" spans="1:124" s="383" customFormat="1" ht="33" customHeight="1">
      <c r="A20" s="388">
        <f t="shared" si="28"/>
        <v>14</v>
      </c>
      <c r="B20" s="399">
        <v>51313</v>
      </c>
      <c r="C20" s="536" t="s">
        <v>11</v>
      </c>
      <c r="D20" s="698" t="s">
        <v>264</v>
      </c>
      <c r="E20" s="672">
        <f>'[2]Banpho seat-nissan'!D20</f>
        <v>0</v>
      </c>
      <c r="F20" s="673">
        <v>0</v>
      </c>
      <c r="G20" s="674">
        <f t="shared" si="2"/>
        <v>0</v>
      </c>
      <c r="H20" s="672">
        <f>'[2]Banpho seat-nissan'!G20</f>
        <v>0</v>
      </c>
      <c r="I20" s="673">
        <v>0</v>
      </c>
      <c r="J20" s="674">
        <f t="shared" si="3"/>
        <v>0</v>
      </c>
      <c r="K20" s="672">
        <f>'[2]Banpho seat-nissan'!J20</f>
        <v>0</v>
      </c>
      <c r="L20" s="673">
        <v>0</v>
      </c>
      <c r="M20" s="773">
        <f t="shared" si="4"/>
        <v>0</v>
      </c>
      <c r="N20" s="688">
        <f t="shared" si="5"/>
        <v>0</v>
      </c>
      <c r="O20" s="689">
        <f t="shared" si="5"/>
        <v>0</v>
      </c>
      <c r="P20" s="690">
        <f t="shared" si="6"/>
        <v>0</v>
      </c>
      <c r="Q20" s="672">
        <f>'[2]Banpho seat-nissan'!M20</f>
        <v>0</v>
      </c>
      <c r="R20" s="673">
        <v>0</v>
      </c>
      <c r="S20" s="674">
        <f t="shared" si="7"/>
        <v>0</v>
      </c>
      <c r="T20" s="672">
        <f>'[2]Banpho seat-nissan'!P20</f>
        <v>0</v>
      </c>
      <c r="U20" s="673"/>
      <c r="V20" s="674">
        <f t="shared" si="8"/>
        <v>0</v>
      </c>
      <c r="W20" s="672">
        <f>'[2]Banpho seat-nissan'!S20</f>
        <v>0</v>
      </c>
      <c r="X20" s="673"/>
      <c r="Y20" s="773">
        <f t="shared" si="9"/>
        <v>0</v>
      </c>
      <c r="Z20" s="688">
        <f t="shared" si="10"/>
        <v>0</v>
      </c>
      <c r="AA20" s="701">
        <f t="shared" si="10"/>
        <v>0</v>
      </c>
      <c r="AB20" s="690">
        <f t="shared" si="11"/>
        <v>0</v>
      </c>
      <c r="AC20" s="775">
        <f t="shared" si="12"/>
        <v>0</v>
      </c>
      <c r="AD20" s="776">
        <f t="shared" si="12"/>
        <v>0</v>
      </c>
      <c r="AE20" s="777">
        <f t="shared" si="13"/>
        <v>0</v>
      </c>
      <c r="AF20" s="672">
        <f>'[2]Banpho seat-nissan'!Y20</f>
        <v>0</v>
      </c>
      <c r="AG20" s="673"/>
      <c r="AH20" s="674">
        <f t="shared" si="14"/>
        <v>0</v>
      </c>
      <c r="AI20" s="672">
        <f>'[2]Banpho seat-nissan'!AB20</f>
        <v>0</v>
      </c>
      <c r="AJ20" s="673"/>
      <c r="AK20" s="674">
        <f t="shared" si="15"/>
        <v>0</v>
      </c>
      <c r="AL20" s="672">
        <f>'[2]Banpho seat-nissan'!AE20</f>
        <v>0</v>
      </c>
      <c r="AM20" s="673"/>
      <c r="AN20" s="674">
        <f t="shared" si="16"/>
        <v>0</v>
      </c>
      <c r="AO20" s="688">
        <f t="shared" si="17"/>
        <v>0</v>
      </c>
      <c r="AP20" s="689">
        <f t="shared" si="17"/>
        <v>0</v>
      </c>
      <c r="AQ20" s="690">
        <f t="shared" si="18"/>
        <v>0</v>
      </c>
      <c r="AR20" s="672">
        <f>'[2]Banpho seat-nissan'!AH20</f>
        <v>0</v>
      </c>
      <c r="AS20" s="673"/>
      <c r="AT20" s="674">
        <f t="shared" si="19"/>
        <v>0</v>
      </c>
      <c r="AU20" s="672">
        <f>'[2]Banpho seat-nissan'!AK20</f>
        <v>0</v>
      </c>
      <c r="AV20" s="673"/>
      <c r="AW20" s="674">
        <f t="shared" si="20"/>
        <v>0</v>
      </c>
      <c r="AX20" s="672">
        <f>'[2]Banpho seat-nissan'!AN20</f>
        <v>0</v>
      </c>
      <c r="AY20" s="672"/>
      <c r="AZ20" s="773">
        <f t="shared" si="21"/>
        <v>0</v>
      </c>
      <c r="BA20" s="688">
        <f t="shared" si="22"/>
        <v>0</v>
      </c>
      <c r="BB20" s="701">
        <f t="shared" si="22"/>
        <v>0</v>
      </c>
      <c r="BC20" s="706">
        <f t="shared" si="23"/>
        <v>0</v>
      </c>
      <c r="BD20" s="711">
        <f t="shared" si="0"/>
        <v>0</v>
      </c>
      <c r="BE20" s="715">
        <f t="shared" si="1"/>
        <v>0</v>
      </c>
      <c r="BF20" s="716">
        <f t="shared" si="24"/>
        <v>0</v>
      </c>
      <c r="BG20" s="717">
        <f t="shared" si="25"/>
        <v>0</v>
      </c>
      <c r="BH20" s="672">
        <f t="shared" si="26"/>
        <v>0</v>
      </c>
      <c r="BI20" s="677">
        <f t="shared" si="27"/>
        <v>0</v>
      </c>
      <c r="BJ20" s="541"/>
      <c r="BK20" s="446"/>
      <c r="BL20" s="374">
        <f>ROUND(VLOOKUP($B20,Test!$A$140:$I$192,6),0)/1000</f>
        <v>0</v>
      </c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  <c r="CG20" s="380"/>
      <c r="CH20" s="380"/>
      <c r="CI20" s="380"/>
      <c r="CJ20" s="380"/>
      <c r="CK20" s="380"/>
      <c r="CL20" s="380"/>
      <c r="CM20" s="380"/>
      <c r="CN20" s="380"/>
      <c r="CO20" s="380"/>
      <c r="CP20" s="380"/>
      <c r="CQ20" s="380"/>
      <c r="CR20" s="380"/>
      <c r="CS20" s="380"/>
      <c r="CT20" s="380"/>
      <c r="CU20" s="380"/>
      <c r="CV20" s="380"/>
      <c r="CW20" s="380"/>
      <c r="CX20" s="380"/>
      <c r="CY20" s="380"/>
      <c r="CZ20" s="380"/>
      <c r="DA20" s="380"/>
      <c r="DB20" s="380"/>
      <c r="DC20" s="380"/>
      <c r="DD20" s="380"/>
      <c r="DE20" s="380"/>
      <c r="DF20" s="380"/>
      <c r="DG20" s="380"/>
      <c r="DH20" s="380"/>
      <c r="DI20" s="380"/>
      <c r="DJ20" s="380"/>
      <c r="DK20" s="380"/>
      <c r="DL20" s="380"/>
      <c r="DM20" s="380"/>
      <c r="DN20" s="380"/>
      <c r="DO20" s="391"/>
      <c r="DP20" s="391"/>
      <c r="DQ20" s="380"/>
      <c r="DR20" s="380"/>
      <c r="DS20" s="380"/>
      <c r="DT20" s="380"/>
    </row>
    <row r="21" spans="1:124" s="383" customFormat="1" ht="33" customHeight="1">
      <c r="A21" s="388">
        <f t="shared" si="28"/>
        <v>15</v>
      </c>
      <c r="B21" s="399">
        <v>51314</v>
      </c>
      <c r="C21" s="536" t="s">
        <v>12</v>
      </c>
      <c r="D21" s="698" t="s">
        <v>265</v>
      </c>
      <c r="E21" s="672">
        <f>'[2]Banpho seat-nissan'!D21</f>
        <v>0</v>
      </c>
      <c r="F21" s="673"/>
      <c r="G21" s="674">
        <f t="shared" si="2"/>
        <v>0</v>
      </c>
      <c r="H21" s="672">
        <f>'[2]Banpho seat-nissan'!G21</f>
        <v>0</v>
      </c>
      <c r="I21" s="673"/>
      <c r="J21" s="674">
        <f t="shared" si="3"/>
        <v>0</v>
      </c>
      <c r="K21" s="672">
        <f>'[2]Banpho seat-nissan'!J21</f>
        <v>0</v>
      </c>
      <c r="L21" s="673"/>
      <c r="M21" s="773">
        <f t="shared" si="4"/>
        <v>0</v>
      </c>
      <c r="N21" s="688">
        <f t="shared" si="5"/>
        <v>0</v>
      </c>
      <c r="O21" s="689">
        <f t="shared" si="5"/>
        <v>0</v>
      </c>
      <c r="P21" s="690">
        <f t="shared" si="6"/>
        <v>0</v>
      </c>
      <c r="Q21" s="672">
        <f>'[2]Banpho seat-nissan'!M21</f>
        <v>0</v>
      </c>
      <c r="R21" s="673"/>
      <c r="S21" s="674">
        <f t="shared" si="7"/>
        <v>0</v>
      </c>
      <c r="T21" s="672">
        <f>'[2]Banpho seat-nissan'!P21</f>
        <v>0</v>
      </c>
      <c r="U21" s="673"/>
      <c r="V21" s="674">
        <f t="shared" si="8"/>
        <v>0</v>
      </c>
      <c r="W21" s="672">
        <f>'[2]Banpho seat-nissan'!S21</f>
        <v>0</v>
      </c>
      <c r="X21" s="673"/>
      <c r="Y21" s="773">
        <f t="shared" si="9"/>
        <v>0</v>
      </c>
      <c r="Z21" s="688">
        <f t="shared" si="10"/>
        <v>0</v>
      </c>
      <c r="AA21" s="701">
        <f t="shared" si="10"/>
        <v>0</v>
      </c>
      <c r="AB21" s="690">
        <f t="shared" si="11"/>
        <v>0</v>
      </c>
      <c r="AC21" s="775">
        <f t="shared" si="12"/>
        <v>0</v>
      </c>
      <c r="AD21" s="776">
        <f t="shared" si="12"/>
        <v>0</v>
      </c>
      <c r="AE21" s="777">
        <f t="shared" si="13"/>
        <v>0</v>
      </c>
      <c r="AF21" s="672">
        <f>'[2]Banpho seat-nissan'!Y21</f>
        <v>0</v>
      </c>
      <c r="AG21" s="673"/>
      <c r="AH21" s="674">
        <f t="shared" si="14"/>
        <v>0</v>
      </c>
      <c r="AI21" s="672">
        <f>'[2]Banpho seat-nissan'!AB21</f>
        <v>0</v>
      </c>
      <c r="AJ21" s="673"/>
      <c r="AK21" s="674">
        <f t="shared" si="15"/>
        <v>0</v>
      </c>
      <c r="AL21" s="672">
        <f>'[2]Banpho seat-nissan'!AE21</f>
        <v>0</v>
      </c>
      <c r="AM21" s="673"/>
      <c r="AN21" s="674">
        <f t="shared" si="16"/>
        <v>0</v>
      </c>
      <c r="AO21" s="688">
        <f t="shared" si="17"/>
        <v>0</v>
      </c>
      <c r="AP21" s="689">
        <f t="shared" si="17"/>
        <v>0</v>
      </c>
      <c r="AQ21" s="690">
        <f t="shared" si="18"/>
        <v>0</v>
      </c>
      <c r="AR21" s="672">
        <f>'[2]Banpho seat-nissan'!AH21</f>
        <v>0</v>
      </c>
      <c r="AS21" s="673"/>
      <c r="AT21" s="674">
        <f t="shared" si="19"/>
        <v>0</v>
      </c>
      <c r="AU21" s="672">
        <f>'[2]Banpho seat-nissan'!AK21</f>
        <v>0</v>
      </c>
      <c r="AV21" s="673"/>
      <c r="AW21" s="674">
        <f t="shared" si="20"/>
        <v>0</v>
      </c>
      <c r="AX21" s="672">
        <f>'[2]Banpho seat-nissan'!AN21</f>
        <v>0</v>
      </c>
      <c r="AY21" s="672"/>
      <c r="AZ21" s="773">
        <f t="shared" si="21"/>
        <v>0</v>
      </c>
      <c r="BA21" s="688">
        <f t="shared" si="22"/>
        <v>0</v>
      </c>
      <c r="BB21" s="701">
        <f t="shared" si="22"/>
        <v>0</v>
      </c>
      <c r="BC21" s="706">
        <f t="shared" si="23"/>
        <v>0</v>
      </c>
      <c r="BD21" s="711">
        <f t="shared" si="0"/>
        <v>0</v>
      </c>
      <c r="BE21" s="715">
        <f t="shared" si="1"/>
        <v>0</v>
      </c>
      <c r="BF21" s="716">
        <f t="shared" si="24"/>
        <v>0</v>
      </c>
      <c r="BG21" s="717">
        <f t="shared" si="25"/>
        <v>0</v>
      </c>
      <c r="BH21" s="672">
        <f t="shared" si="26"/>
        <v>0</v>
      </c>
      <c r="BI21" s="677">
        <f t="shared" si="27"/>
        <v>0</v>
      </c>
      <c r="BJ21" s="541"/>
      <c r="BK21" s="446"/>
      <c r="BL21" s="374">
        <f>ROUND(VLOOKUP($B21,Test!$A$140:$I$192,6),0)/1000</f>
        <v>0</v>
      </c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  <c r="CG21" s="380"/>
      <c r="CH21" s="380"/>
      <c r="CI21" s="380"/>
      <c r="CJ21" s="380"/>
      <c r="CK21" s="380"/>
      <c r="CL21" s="380"/>
      <c r="CM21" s="380"/>
      <c r="CN21" s="380"/>
      <c r="CO21" s="380"/>
      <c r="CP21" s="380"/>
      <c r="CQ21" s="380"/>
      <c r="CR21" s="380"/>
      <c r="CS21" s="380"/>
      <c r="CT21" s="380"/>
      <c r="CU21" s="380"/>
      <c r="CV21" s="380"/>
      <c r="CW21" s="380"/>
      <c r="CX21" s="380"/>
      <c r="CY21" s="380"/>
      <c r="CZ21" s="380"/>
      <c r="DA21" s="380"/>
      <c r="DB21" s="380"/>
      <c r="DC21" s="380"/>
      <c r="DD21" s="380"/>
      <c r="DE21" s="380"/>
      <c r="DF21" s="380"/>
      <c r="DG21" s="380"/>
      <c r="DH21" s="380"/>
      <c r="DI21" s="380"/>
      <c r="DJ21" s="380"/>
      <c r="DK21" s="380"/>
      <c r="DL21" s="380"/>
      <c r="DM21" s="380"/>
      <c r="DN21" s="380"/>
      <c r="DO21" s="391"/>
      <c r="DP21" s="391"/>
      <c r="DQ21" s="380"/>
      <c r="DR21" s="380"/>
      <c r="DS21" s="380"/>
      <c r="DT21" s="380"/>
    </row>
    <row r="22" spans="1:124" s="383" customFormat="1" ht="33" customHeight="1">
      <c r="A22" s="388">
        <f t="shared" si="28"/>
        <v>16</v>
      </c>
      <c r="B22" s="399">
        <v>51315</v>
      </c>
      <c r="C22" s="536" t="s">
        <v>59</v>
      </c>
      <c r="D22" s="698" t="s">
        <v>266</v>
      </c>
      <c r="E22" s="672">
        <f>'[2]Banpho seat-nissan'!D22</f>
        <v>0</v>
      </c>
      <c r="F22" s="673"/>
      <c r="G22" s="674">
        <f t="shared" si="2"/>
        <v>0</v>
      </c>
      <c r="H22" s="672">
        <f>'[2]Banpho seat-nissan'!G22</f>
        <v>0</v>
      </c>
      <c r="I22" s="673"/>
      <c r="J22" s="674">
        <f t="shared" si="3"/>
        <v>0</v>
      </c>
      <c r="K22" s="672">
        <f>'[2]Banpho seat-nissan'!J22</f>
        <v>0</v>
      </c>
      <c r="L22" s="673"/>
      <c r="M22" s="773">
        <f t="shared" si="4"/>
        <v>0</v>
      </c>
      <c r="N22" s="688">
        <f t="shared" si="5"/>
        <v>0</v>
      </c>
      <c r="O22" s="689">
        <f t="shared" si="5"/>
        <v>0</v>
      </c>
      <c r="P22" s="690">
        <f t="shared" si="6"/>
        <v>0</v>
      </c>
      <c r="Q22" s="672">
        <f>'[2]Banpho seat-nissan'!M22</f>
        <v>0</v>
      </c>
      <c r="R22" s="673"/>
      <c r="S22" s="674">
        <f t="shared" si="7"/>
        <v>0</v>
      </c>
      <c r="T22" s="672">
        <f>'[2]Banpho seat-nissan'!P22</f>
        <v>0</v>
      </c>
      <c r="U22" s="673"/>
      <c r="V22" s="674">
        <f t="shared" si="8"/>
        <v>0</v>
      </c>
      <c r="W22" s="672">
        <f>'[2]Banpho seat-nissan'!S22</f>
        <v>0</v>
      </c>
      <c r="X22" s="673"/>
      <c r="Y22" s="773">
        <f t="shared" si="9"/>
        <v>0</v>
      </c>
      <c r="Z22" s="688">
        <f t="shared" si="10"/>
        <v>0</v>
      </c>
      <c r="AA22" s="701">
        <f t="shared" si="10"/>
        <v>0</v>
      </c>
      <c r="AB22" s="690">
        <f t="shared" si="11"/>
        <v>0</v>
      </c>
      <c r="AC22" s="775">
        <f t="shared" si="12"/>
        <v>0</v>
      </c>
      <c r="AD22" s="776">
        <f t="shared" si="12"/>
        <v>0</v>
      </c>
      <c r="AE22" s="777">
        <f t="shared" si="13"/>
        <v>0</v>
      </c>
      <c r="AF22" s="672">
        <f>'[2]Banpho seat-nissan'!Y22</f>
        <v>0</v>
      </c>
      <c r="AG22" s="673"/>
      <c r="AH22" s="674">
        <f t="shared" si="14"/>
        <v>0</v>
      </c>
      <c r="AI22" s="672">
        <f>'[2]Banpho seat-nissan'!AB22</f>
        <v>0</v>
      </c>
      <c r="AJ22" s="673"/>
      <c r="AK22" s="674">
        <f t="shared" si="15"/>
        <v>0</v>
      </c>
      <c r="AL22" s="672">
        <f>'[2]Banpho seat-nissan'!AE22</f>
        <v>0</v>
      </c>
      <c r="AM22" s="673"/>
      <c r="AN22" s="674">
        <f t="shared" si="16"/>
        <v>0</v>
      </c>
      <c r="AO22" s="688">
        <f t="shared" si="17"/>
        <v>0</v>
      </c>
      <c r="AP22" s="689">
        <f t="shared" si="17"/>
        <v>0</v>
      </c>
      <c r="AQ22" s="690">
        <f t="shared" si="18"/>
        <v>0</v>
      </c>
      <c r="AR22" s="672">
        <f>'[2]Banpho seat-nissan'!AH22</f>
        <v>0</v>
      </c>
      <c r="AS22" s="673"/>
      <c r="AT22" s="674">
        <f t="shared" si="19"/>
        <v>0</v>
      </c>
      <c r="AU22" s="672">
        <f>'[2]Banpho seat-nissan'!AK22</f>
        <v>0</v>
      </c>
      <c r="AV22" s="673"/>
      <c r="AW22" s="674">
        <f t="shared" si="20"/>
        <v>0</v>
      </c>
      <c r="AX22" s="672">
        <f>'[2]Banpho seat-nissan'!AN22</f>
        <v>0</v>
      </c>
      <c r="AY22" s="672"/>
      <c r="AZ22" s="773">
        <f t="shared" si="21"/>
        <v>0</v>
      </c>
      <c r="BA22" s="688">
        <f t="shared" si="22"/>
        <v>0</v>
      </c>
      <c r="BB22" s="701">
        <f t="shared" si="22"/>
        <v>0</v>
      </c>
      <c r="BC22" s="706">
        <f t="shared" si="23"/>
        <v>0</v>
      </c>
      <c r="BD22" s="711">
        <f t="shared" si="0"/>
        <v>0</v>
      </c>
      <c r="BE22" s="715">
        <f t="shared" si="1"/>
        <v>0</v>
      </c>
      <c r="BF22" s="716">
        <f t="shared" si="24"/>
        <v>0</v>
      </c>
      <c r="BG22" s="717">
        <f t="shared" si="25"/>
        <v>0</v>
      </c>
      <c r="BH22" s="672">
        <f t="shared" si="26"/>
        <v>0</v>
      </c>
      <c r="BI22" s="677">
        <f t="shared" si="27"/>
        <v>0</v>
      </c>
      <c r="BJ22" s="541"/>
      <c r="BK22" s="446"/>
      <c r="BL22" s="374">
        <f>ROUND(VLOOKUP($B22,Test!$A$140:$I$192,6),0)/1000</f>
        <v>0</v>
      </c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  <c r="CG22" s="380"/>
      <c r="CH22" s="380"/>
      <c r="CI22" s="380"/>
      <c r="CJ22" s="380"/>
      <c r="CK22" s="380"/>
      <c r="CL22" s="380"/>
      <c r="CM22" s="380"/>
      <c r="CN22" s="380"/>
      <c r="CO22" s="380"/>
      <c r="CP22" s="380"/>
      <c r="CQ22" s="380"/>
      <c r="CR22" s="380"/>
      <c r="CS22" s="380"/>
      <c r="CT22" s="380"/>
      <c r="CU22" s="380"/>
      <c r="CV22" s="380"/>
      <c r="CW22" s="380"/>
      <c r="CX22" s="380"/>
      <c r="CY22" s="380"/>
      <c r="CZ22" s="380"/>
      <c r="DA22" s="380"/>
      <c r="DB22" s="380"/>
      <c r="DC22" s="380"/>
      <c r="DD22" s="380"/>
      <c r="DE22" s="380"/>
      <c r="DF22" s="380"/>
      <c r="DG22" s="380"/>
      <c r="DH22" s="380"/>
      <c r="DI22" s="380"/>
      <c r="DJ22" s="380"/>
      <c r="DK22" s="380"/>
      <c r="DL22" s="380"/>
      <c r="DM22" s="380"/>
      <c r="DN22" s="380"/>
      <c r="DO22" s="391"/>
      <c r="DP22" s="391"/>
      <c r="DQ22" s="380"/>
      <c r="DR22" s="380"/>
      <c r="DS22" s="380"/>
      <c r="DT22" s="380"/>
    </row>
    <row r="23" spans="1:124" s="383" customFormat="1" ht="33" customHeight="1">
      <c r="A23" s="388">
        <f t="shared" si="28"/>
        <v>17</v>
      </c>
      <c r="B23" s="399">
        <v>51399</v>
      </c>
      <c r="C23" s="536" t="s">
        <v>13</v>
      </c>
      <c r="D23" s="698" t="s">
        <v>267</v>
      </c>
      <c r="E23" s="672">
        <f>'[2]Banpho seat-nissan'!D23</f>
        <v>63366.782999999996</v>
      </c>
      <c r="F23" s="673">
        <v>3876.33</v>
      </c>
      <c r="G23" s="674">
        <f t="shared" si="2"/>
        <v>59490.452999999994</v>
      </c>
      <c r="H23" s="672">
        <f>'[2]Banpho seat-nissan'!G23</f>
        <v>70488.683000000005</v>
      </c>
      <c r="I23" s="673">
        <v>154473.18</v>
      </c>
      <c r="J23" s="674">
        <f t="shared" si="3"/>
        <v>-83984.496999999988</v>
      </c>
      <c r="K23" s="672">
        <f>'[2]Banpho seat-nissan'!J23</f>
        <v>76116.782999999996</v>
      </c>
      <c r="L23" s="673">
        <v>615193.99</v>
      </c>
      <c r="M23" s="773">
        <f t="shared" si="4"/>
        <v>-539077.20699999994</v>
      </c>
      <c r="N23" s="688">
        <f t="shared" si="5"/>
        <v>209972.24900000001</v>
      </c>
      <c r="O23" s="689">
        <f t="shared" si="5"/>
        <v>773543.5</v>
      </c>
      <c r="P23" s="690">
        <f t="shared" si="6"/>
        <v>-563571.25099999993</v>
      </c>
      <c r="Q23" s="672">
        <f>'[2]Banpho seat-nissan'!M23</f>
        <v>73381.082999999999</v>
      </c>
      <c r="R23" s="673">
        <v>221345.16</v>
      </c>
      <c r="S23" s="674">
        <f t="shared" si="7"/>
        <v>-147964.07699999999</v>
      </c>
      <c r="T23" s="672">
        <f>'[2]Banpho seat-nissan'!P23</f>
        <v>66434.782999999996</v>
      </c>
      <c r="U23" s="673"/>
      <c r="V23" s="674">
        <f t="shared" si="8"/>
        <v>66434.782999999996</v>
      </c>
      <c r="W23" s="672">
        <f>'[2]Banpho seat-nissan'!S23</f>
        <v>87473.68299999999</v>
      </c>
      <c r="X23" s="673"/>
      <c r="Y23" s="773">
        <f t="shared" si="9"/>
        <v>87473.68299999999</v>
      </c>
      <c r="Z23" s="688">
        <f t="shared" si="10"/>
        <v>227289.54899999997</v>
      </c>
      <c r="AA23" s="701">
        <f t="shared" si="10"/>
        <v>221345.16</v>
      </c>
      <c r="AB23" s="690">
        <f t="shared" si="11"/>
        <v>5944.3889999999665</v>
      </c>
      <c r="AC23" s="775">
        <f t="shared" si="12"/>
        <v>437261.79799999995</v>
      </c>
      <c r="AD23" s="776">
        <f t="shared" si="12"/>
        <v>994888.66</v>
      </c>
      <c r="AE23" s="777">
        <f t="shared" si="13"/>
        <v>-557626.86200000008</v>
      </c>
      <c r="AF23" s="672">
        <f>'[2]Banpho seat-nissan'!Y23</f>
        <v>101970.783</v>
      </c>
      <c r="AG23" s="673"/>
      <c r="AH23" s="674">
        <f t="shared" si="14"/>
        <v>101970.783</v>
      </c>
      <c r="AI23" s="672">
        <f>'[2]Banpho seat-nissan'!AB23</f>
        <v>69970.683000000005</v>
      </c>
      <c r="AJ23" s="673"/>
      <c r="AK23" s="674">
        <f t="shared" si="15"/>
        <v>69970.683000000005</v>
      </c>
      <c r="AL23" s="672">
        <f>'[2]Banpho seat-nissan'!AE23</f>
        <v>68062.263000000006</v>
      </c>
      <c r="AM23" s="673"/>
      <c r="AN23" s="674">
        <f t="shared" si="16"/>
        <v>68062.263000000006</v>
      </c>
      <c r="AO23" s="688">
        <f t="shared" si="17"/>
        <v>240003.72900000002</v>
      </c>
      <c r="AP23" s="689">
        <f t="shared" si="17"/>
        <v>0</v>
      </c>
      <c r="AQ23" s="690">
        <f t="shared" si="18"/>
        <v>240003.72900000002</v>
      </c>
      <c r="AR23" s="672">
        <f>'[2]Banpho seat-nissan'!AH23</f>
        <v>259315.68299999999</v>
      </c>
      <c r="AS23" s="673"/>
      <c r="AT23" s="674">
        <f t="shared" si="19"/>
        <v>259315.68299999999</v>
      </c>
      <c r="AU23" s="672">
        <f>'[2]Banpho seat-nissan'!AK23</f>
        <v>272766.783</v>
      </c>
      <c r="AV23" s="673"/>
      <c r="AW23" s="674">
        <f t="shared" si="20"/>
        <v>272766.783</v>
      </c>
      <c r="AX23" s="672">
        <f>'[2]Banpho seat-nissan'!AN23</f>
        <v>252311.08299999998</v>
      </c>
      <c r="AY23" s="672"/>
      <c r="AZ23" s="773">
        <f t="shared" si="21"/>
        <v>252311.08299999998</v>
      </c>
      <c r="BA23" s="688">
        <f t="shared" si="22"/>
        <v>784393.549</v>
      </c>
      <c r="BB23" s="701">
        <f t="shared" si="22"/>
        <v>0</v>
      </c>
      <c r="BC23" s="706">
        <f t="shared" si="23"/>
        <v>784393.549</v>
      </c>
      <c r="BD23" s="711">
        <f t="shared" si="0"/>
        <v>1024397.278</v>
      </c>
      <c r="BE23" s="715">
        <f t="shared" si="1"/>
        <v>0</v>
      </c>
      <c r="BF23" s="716">
        <f t="shared" si="24"/>
        <v>1024397.278</v>
      </c>
      <c r="BG23" s="717">
        <f t="shared" si="25"/>
        <v>1461659.0759999999</v>
      </c>
      <c r="BH23" s="672">
        <f t="shared" si="26"/>
        <v>994888.66</v>
      </c>
      <c r="BI23" s="677">
        <f t="shared" si="27"/>
        <v>466770.41599999985</v>
      </c>
      <c r="BJ23" s="541"/>
      <c r="BK23" s="446"/>
      <c r="BL23" s="374">
        <f>ROUND(VLOOKUP($B23,Test!$A$140:$I$192,6),0)/1000</f>
        <v>30.745999999999999</v>
      </c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  <c r="CG23" s="380"/>
      <c r="CH23" s="380"/>
      <c r="CI23" s="380"/>
      <c r="CJ23" s="380"/>
      <c r="CK23" s="380"/>
      <c r="CL23" s="380"/>
      <c r="CM23" s="380"/>
      <c r="CN23" s="380"/>
      <c r="CO23" s="380"/>
      <c r="CP23" s="380"/>
      <c r="CQ23" s="380"/>
      <c r="CR23" s="380"/>
      <c r="CS23" s="380"/>
      <c r="CT23" s="380"/>
      <c r="CU23" s="380"/>
      <c r="CV23" s="380"/>
      <c r="CW23" s="380"/>
      <c r="CX23" s="380"/>
      <c r="CY23" s="380"/>
      <c r="CZ23" s="380"/>
      <c r="DA23" s="380"/>
      <c r="DB23" s="380"/>
      <c r="DC23" s="380"/>
      <c r="DD23" s="380"/>
      <c r="DE23" s="380"/>
      <c r="DF23" s="380"/>
      <c r="DG23" s="380"/>
      <c r="DH23" s="380"/>
      <c r="DI23" s="380"/>
      <c r="DJ23" s="380"/>
      <c r="DK23" s="380"/>
      <c r="DL23" s="380"/>
      <c r="DM23" s="380"/>
      <c r="DN23" s="380"/>
      <c r="DO23" s="391"/>
      <c r="DP23" s="391"/>
      <c r="DQ23" s="380"/>
      <c r="DR23" s="380"/>
      <c r="DS23" s="380"/>
      <c r="DT23" s="380"/>
    </row>
    <row r="24" spans="1:124" s="383" customFormat="1" ht="33" customHeight="1">
      <c r="A24" s="388">
        <f t="shared" si="28"/>
        <v>18</v>
      </c>
      <c r="B24" s="399">
        <v>51401</v>
      </c>
      <c r="C24" s="536" t="s">
        <v>14</v>
      </c>
      <c r="D24" s="698" t="s">
        <v>268</v>
      </c>
      <c r="E24" s="672">
        <f>'[2]Banpho seat-nissan'!D24</f>
        <v>0</v>
      </c>
      <c r="F24" s="673"/>
      <c r="G24" s="674">
        <f t="shared" si="2"/>
        <v>0</v>
      </c>
      <c r="H24" s="672">
        <f>'[2]Banpho seat-nissan'!G24</f>
        <v>0</v>
      </c>
      <c r="I24" s="673"/>
      <c r="J24" s="674">
        <f t="shared" si="3"/>
        <v>0</v>
      </c>
      <c r="K24" s="672">
        <f>'[2]Banpho seat-nissan'!J24</f>
        <v>0</v>
      </c>
      <c r="L24" s="673"/>
      <c r="M24" s="773">
        <f t="shared" si="4"/>
        <v>0</v>
      </c>
      <c r="N24" s="688">
        <f t="shared" si="5"/>
        <v>0</v>
      </c>
      <c r="O24" s="689">
        <f t="shared" si="5"/>
        <v>0</v>
      </c>
      <c r="P24" s="690">
        <f t="shared" si="6"/>
        <v>0</v>
      </c>
      <c r="Q24" s="672">
        <f>'[2]Banpho seat-nissan'!M24</f>
        <v>0</v>
      </c>
      <c r="R24" s="673"/>
      <c r="S24" s="674">
        <f t="shared" si="7"/>
        <v>0</v>
      </c>
      <c r="T24" s="672">
        <f>'[2]Banpho seat-nissan'!P24</f>
        <v>0</v>
      </c>
      <c r="U24" s="673"/>
      <c r="V24" s="674">
        <f t="shared" si="8"/>
        <v>0</v>
      </c>
      <c r="W24" s="672">
        <f>'[2]Banpho seat-nissan'!S24</f>
        <v>0</v>
      </c>
      <c r="X24" s="673"/>
      <c r="Y24" s="773">
        <f t="shared" si="9"/>
        <v>0</v>
      </c>
      <c r="Z24" s="688">
        <f t="shared" si="10"/>
        <v>0</v>
      </c>
      <c r="AA24" s="701">
        <f t="shared" si="10"/>
        <v>0</v>
      </c>
      <c r="AB24" s="690">
        <f t="shared" si="11"/>
        <v>0</v>
      </c>
      <c r="AC24" s="775">
        <f t="shared" si="12"/>
        <v>0</v>
      </c>
      <c r="AD24" s="776">
        <f t="shared" si="12"/>
        <v>0</v>
      </c>
      <c r="AE24" s="777">
        <f t="shared" si="13"/>
        <v>0</v>
      </c>
      <c r="AF24" s="672">
        <f>'[2]Banpho seat-nissan'!Y24</f>
        <v>0</v>
      </c>
      <c r="AG24" s="673"/>
      <c r="AH24" s="674">
        <f t="shared" si="14"/>
        <v>0</v>
      </c>
      <c r="AI24" s="672">
        <f>'[2]Banpho seat-nissan'!AB24</f>
        <v>0</v>
      </c>
      <c r="AJ24" s="673"/>
      <c r="AK24" s="674">
        <f t="shared" si="15"/>
        <v>0</v>
      </c>
      <c r="AL24" s="672">
        <f>'[2]Banpho seat-nissan'!AE24</f>
        <v>0</v>
      </c>
      <c r="AM24" s="673"/>
      <c r="AN24" s="674">
        <f t="shared" si="16"/>
        <v>0</v>
      </c>
      <c r="AO24" s="688">
        <f t="shared" si="17"/>
        <v>0</v>
      </c>
      <c r="AP24" s="689">
        <f t="shared" si="17"/>
        <v>0</v>
      </c>
      <c r="AQ24" s="690">
        <f t="shared" si="18"/>
        <v>0</v>
      </c>
      <c r="AR24" s="672">
        <f>'[2]Banpho seat-nissan'!AH24</f>
        <v>0</v>
      </c>
      <c r="AS24" s="673"/>
      <c r="AT24" s="674">
        <f t="shared" si="19"/>
        <v>0</v>
      </c>
      <c r="AU24" s="672">
        <f>'[2]Banpho seat-nissan'!AK24</f>
        <v>0</v>
      </c>
      <c r="AV24" s="673"/>
      <c r="AW24" s="674">
        <f t="shared" si="20"/>
        <v>0</v>
      </c>
      <c r="AX24" s="672">
        <f>'[2]Banpho seat-nissan'!AN24</f>
        <v>0</v>
      </c>
      <c r="AY24" s="672"/>
      <c r="AZ24" s="773">
        <f t="shared" si="21"/>
        <v>0</v>
      </c>
      <c r="BA24" s="688">
        <f t="shared" si="22"/>
        <v>0</v>
      </c>
      <c r="BB24" s="701">
        <f t="shared" si="22"/>
        <v>0</v>
      </c>
      <c r="BC24" s="706">
        <f t="shared" si="23"/>
        <v>0</v>
      </c>
      <c r="BD24" s="711">
        <f t="shared" si="0"/>
        <v>0</v>
      </c>
      <c r="BE24" s="715">
        <f t="shared" si="1"/>
        <v>0</v>
      </c>
      <c r="BF24" s="716">
        <f t="shared" si="24"/>
        <v>0</v>
      </c>
      <c r="BG24" s="717">
        <f t="shared" si="25"/>
        <v>0</v>
      </c>
      <c r="BH24" s="672">
        <f t="shared" si="26"/>
        <v>0</v>
      </c>
      <c r="BI24" s="677">
        <f t="shared" si="27"/>
        <v>0</v>
      </c>
      <c r="BJ24" s="541"/>
      <c r="BK24" s="446"/>
      <c r="BL24" s="374">
        <f>ROUND(VLOOKUP($B24,Test!$A$140:$I$192,6),0)/1000</f>
        <v>0</v>
      </c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  <c r="CG24" s="380"/>
      <c r="CH24" s="380"/>
      <c r="CI24" s="380"/>
      <c r="CJ24" s="380"/>
      <c r="CK24" s="380"/>
      <c r="CL24" s="380"/>
      <c r="CM24" s="380"/>
      <c r="CN24" s="380"/>
      <c r="CO24" s="380"/>
      <c r="CP24" s="380"/>
      <c r="CQ24" s="380"/>
      <c r="CR24" s="380"/>
      <c r="CS24" s="380"/>
      <c r="CT24" s="380"/>
      <c r="CU24" s="380"/>
      <c r="CV24" s="380"/>
      <c r="CW24" s="380"/>
      <c r="CX24" s="380"/>
      <c r="CY24" s="380"/>
      <c r="CZ24" s="380"/>
      <c r="DA24" s="380"/>
      <c r="DB24" s="380"/>
      <c r="DC24" s="380"/>
      <c r="DD24" s="380"/>
      <c r="DE24" s="380"/>
      <c r="DF24" s="380"/>
      <c r="DG24" s="380"/>
      <c r="DH24" s="380"/>
      <c r="DI24" s="380"/>
      <c r="DJ24" s="380"/>
      <c r="DK24" s="380"/>
      <c r="DL24" s="380"/>
      <c r="DM24" s="380"/>
      <c r="DN24" s="380"/>
      <c r="DO24" s="391"/>
      <c r="DP24" s="391"/>
      <c r="DQ24" s="380"/>
      <c r="DR24" s="380"/>
      <c r="DS24" s="380"/>
      <c r="DT24" s="380"/>
    </row>
    <row r="25" spans="1:124" s="383" customFormat="1" ht="33" customHeight="1">
      <c r="A25" s="388">
        <f t="shared" si="28"/>
        <v>19</v>
      </c>
      <c r="B25" s="399">
        <v>51402</v>
      </c>
      <c r="C25" s="536" t="s">
        <v>15</v>
      </c>
      <c r="D25" s="698" t="s">
        <v>269</v>
      </c>
      <c r="E25" s="672">
        <f>'[2]Banpho seat-nissan'!D25</f>
        <v>0</v>
      </c>
      <c r="F25" s="673"/>
      <c r="G25" s="674">
        <f t="shared" si="2"/>
        <v>0</v>
      </c>
      <c r="H25" s="672">
        <f>'[2]Banpho seat-nissan'!G25</f>
        <v>0</v>
      </c>
      <c r="I25" s="673"/>
      <c r="J25" s="674">
        <f t="shared" si="3"/>
        <v>0</v>
      </c>
      <c r="K25" s="672">
        <f>'[2]Banpho seat-nissan'!J25</f>
        <v>0</v>
      </c>
      <c r="L25" s="673"/>
      <c r="M25" s="773">
        <f t="shared" si="4"/>
        <v>0</v>
      </c>
      <c r="N25" s="688">
        <f t="shared" si="5"/>
        <v>0</v>
      </c>
      <c r="O25" s="689">
        <f t="shared" si="5"/>
        <v>0</v>
      </c>
      <c r="P25" s="690">
        <f t="shared" si="6"/>
        <v>0</v>
      </c>
      <c r="Q25" s="672">
        <f>'[2]Banpho seat-nissan'!M25</f>
        <v>0</v>
      </c>
      <c r="R25" s="673"/>
      <c r="S25" s="674">
        <f t="shared" si="7"/>
        <v>0</v>
      </c>
      <c r="T25" s="672">
        <f>'[2]Banpho seat-nissan'!P25</f>
        <v>0</v>
      </c>
      <c r="U25" s="673"/>
      <c r="V25" s="674">
        <f t="shared" si="8"/>
        <v>0</v>
      </c>
      <c r="W25" s="672">
        <f>'[2]Banpho seat-nissan'!S25</f>
        <v>0</v>
      </c>
      <c r="X25" s="673"/>
      <c r="Y25" s="773">
        <f t="shared" si="9"/>
        <v>0</v>
      </c>
      <c r="Z25" s="688">
        <f t="shared" si="10"/>
        <v>0</v>
      </c>
      <c r="AA25" s="701">
        <f t="shared" si="10"/>
        <v>0</v>
      </c>
      <c r="AB25" s="690">
        <f t="shared" si="11"/>
        <v>0</v>
      </c>
      <c r="AC25" s="775">
        <f t="shared" si="12"/>
        <v>0</v>
      </c>
      <c r="AD25" s="776">
        <f t="shared" si="12"/>
        <v>0</v>
      </c>
      <c r="AE25" s="777">
        <f t="shared" si="13"/>
        <v>0</v>
      </c>
      <c r="AF25" s="672">
        <f>'[2]Banpho seat-nissan'!Y25</f>
        <v>0</v>
      </c>
      <c r="AG25" s="673"/>
      <c r="AH25" s="674">
        <f t="shared" si="14"/>
        <v>0</v>
      </c>
      <c r="AI25" s="672">
        <f>'[2]Banpho seat-nissan'!AB25</f>
        <v>0</v>
      </c>
      <c r="AJ25" s="673"/>
      <c r="AK25" s="674">
        <f t="shared" si="15"/>
        <v>0</v>
      </c>
      <c r="AL25" s="672">
        <f>'[2]Banpho seat-nissan'!AE25</f>
        <v>0</v>
      </c>
      <c r="AM25" s="673"/>
      <c r="AN25" s="674">
        <f t="shared" si="16"/>
        <v>0</v>
      </c>
      <c r="AO25" s="688">
        <f t="shared" si="17"/>
        <v>0</v>
      </c>
      <c r="AP25" s="689">
        <f t="shared" si="17"/>
        <v>0</v>
      </c>
      <c r="AQ25" s="690">
        <f t="shared" si="18"/>
        <v>0</v>
      </c>
      <c r="AR25" s="672">
        <f>'[2]Banpho seat-nissan'!AH25</f>
        <v>0</v>
      </c>
      <c r="AS25" s="673"/>
      <c r="AT25" s="674">
        <f t="shared" si="19"/>
        <v>0</v>
      </c>
      <c r="AU25" s="672">
        <f>'[2]Banpho seat-nissan'!AK25</f>
        <v>0</v>
      </c>
      <c r="AV25" s="673"/>
      <c r="AW25" s="674">
        <f t="shared" si="20"/>
        <v>0</v>
      </c>
      <c r="AX25" s="672">
        <f>'[2]Banpho seat-nissan'!AN25</f>
        <v>0</v>
      </c>
      <c r="AY25" s="672"/>
      <c r="AZ25" s="773">
        <f t="shared" si="21"/>
        <v>0</v>
      </c>
      <c r="BA25" s="688">
        <f t="shared" si="22"/>
        <v>0</v>
      </c>
      <c r="BB25" s="701">
        <f t="shared" si="22"/>
        <v>0</v>
      </c>
      <c r="BC25" s="706">
        <f t="shared" si="23"/>
        <v>0</v>
      </c>
      <c r="BD25" s="711">
        <f t="shared" si="0"/>
        <v>0</v>
      </c>
      <c r="BE25" s="715">
        <f t="shared" si="1"/>
        <v>0</v>
      </c>
      <c r="BF25" s="716">
        <f t="shared" si="24"/>
        <v>0</v>
      </c>
      <c r="BG25" s="717">
        <f t="shared" si="25"/>
        <v>0</v>
      </c>
      <c r="BH25" s="672">
        <f t="shared" si="26"/>
        <v>0</v>
      </c>
      <c r="BI25" s="677">
        <f t="shared" si="27"/>
        <v>0</v>
      </c>
      <c r="BJ25" s="541"/>
      <c r="BK25" s="446"/>
      <c r="BL25" s="374">
        <f>ROUND(VLOOKUP($B25,Test!$A$140:$I$192,6),0)/1000</f>
        <v>0</v>
      </c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  <c r="CG25" s="380"/>
      <c r="CH25" s="380"/>
      <c r="CI25" s="380"/>
      <c r="CJ25" s="380"/>
      <c r="CK25" s="380"/>
      <c r="CL25" s="380"/>
      <c r="CM25" s="380"/>
      <c r="CN25" s="380"/>
      <c r="CO25" s="380"/>
      <c r="CP25" s="380"/>
      <c r="CQ25" s="380"/>
      <c r="CR25" s="380"/>
      <c r="CS25" s="380"/>
      <c r="CT25" s="380"/>
      <c r="CU25" s="380"/>
      <c r="CV25" s="380"/>
      <c r="CW25" s="380"/>
      <c r="CX25" s="380"/>
      <c r="CY25" s="380"/>
      <c r="CZ25" s="380"/>
      <c r="DA25" s="380"/>
      <c r="DB25" s="380"/>
      <c r="DC25" s="380"/>
      <c r="DD25" s="380"/>
      <c r="DE25" s="380"/>
      <c r="DF25" s="380"/>
      <c r="DG25" s="380"/>
      <c r="DH25" s="380"/>
      <c r="DI25" s="380"/>
      <c r="DJ25" s="380"/>
      <c r="DK25" s="380"/>
      <c r="DL25" s="380"/>
      <c r="DM25" s="380"/>
      <c r="DN25" s="380"/>
      <c r="DO25" s="391"/>
      <c r="DP25" s="391"/>
      <c r="DQ25" s="380"/>
      <c r="DR25" s="380"/>
      <c r="DS25" s="380"/>
      <c r="DT25" s="380"/>
    </row>
    <row r="26" spans="1:124" s="383" customFormat="1" ht="33" customHeight="1">
      <c r="A26" s="388">
        <f t="shared" si="28"/>
        <v>20</v>
      </c>
      <c r="B26" s="399">
        <v>51403</v>
      </c>
      <c r="C26" s="536" t="s">
        <v>16</v>
      </c>
      <c r="D26" s="698" t="s">
        <v>270</v>
      </c>
      <c r="E26" s="672">
        <f>'[2]Banpho seat-nissan'!D26</f>
        <v>0</v>
      </c>
      <c r="F26" s="673"/>
      <c r="G26" s="674">
        <f t="shared" si="2"/>
        <v>0</v>
      </c>
      <c r="H26" s="672">
        <f>'[2]Banpho seat-nissan'!G26</f>
        <v>0</v>
      </c>
      <c r="I26" s="673"/>
      <c r="J26" s="674">
        <f t="shared" si="3"/>
        <v>0</v>
      </c>
      <c r="K26" s="672">
        <f>'[2]Banpho seat-nissan'!J26</f>
        <v>0</v>
      </c>
      <c r="L26" s="673"/>
      <c r="M26" s="773">
        <f t="shared" si="4"/>
        <v>0</v>
      </c>
      <c r="N26" s="688">
        <f t="shared" si="5"/>
        <v>0</v>
      </c>
      <c r="O26" s="689">
        <f t="shared" si="5"/>
        <v>0</v>
      </c>
      <c r="P26" s="690">
        <f t="shared" si="6"/>
        <v>0</v>
      </c>
      <c r="Q26" s="672">
        <f>'[2]Banpho seat-nissan'!M26</f>
        <v>0</v>
      </c>
      <c r="R26" s="673"/>
      <c r="S26" s="674">
        <f t="shared" si="7"/>
        <v>0</v>
      </c>
      <c r="T26" s="672">
        <f>'[2]Banpho seat-nissan'!P26</f>
        <v>0</v>
      </c>
      <c r="U26" s="673"/>
      <c r="V26" s="674">
        <f t="shared" si="8"/>
        <v>0</v>
      </c>
      <c r="W26" s="672">
        <f>'[2]Banpho seat-nissan'!S26</f>
        <v>0</v>
      </c>
      <c r="X26" s="673"/>
      <c r="Y26" s="773">
        <f t="shared" si="9"/>
        <v>0</v>
      </c>
      <c r="Z26" s="688">
        <f t="shared" si="10"/>
        <v>0</v>
      </c>
      <c r="AA26" s="701">
        <f t="shared" si="10"/>
        <v>0</v>
      </c>
      <c r="AB26" s="690">
        <f t="shared" si="11"/>
        <v>0</v>
      </c>
      <c r="AC26" s="775">
        <f t="shared" si="12"/>
        <v>0</v>
      </c>
      <c r="AD26" s="776">
        <f t="shared" si="12"/>
        <v>0</v>
      </c>
      <c r="AE26" s="777">
        <f t="shared" si="13"/>
        <v>0</v>
      </c>
      <c r="AF26" s="672">
        <f>'[2]Banpho seat-nissan'!Y26</f>
        <v>0</v>
      </c>
      <c r="AG26" s="673"/>
      <c r="AH26" s="674">
        <f t="shared" si="14"/>
        <v>0</v>
      </c>
      <c r="AI26" s="672">
        <f>'[2]Banpho seat-nissan'!AB26</f>
        <v>0</v>
      </c>
      <c r="AJ26" s="673"/>
      <c r="AK26" s="674">
        <f t="shared" si="15"/>
        <v>0</v>
      </c>
      <c r="AL26" s="672">
        <f>'[2]Banpho seat-nissan'!AE26</f>
        <v>0</v>
      </c>
      <c r="AM26" s="673"/>
      <c r="AN26" s="674">
        <f t="shared" si="16"/>
        <v>0</v>
      </c>
      <c r="AO26" s="688">
        <f t="shared" si="17"/>
        <v>0</v>
      </c>
      <c r="AP26" s="689">
        <f t="shared" si="17"/>
        <v>0</v>
      </c>
      <c r="AQ26" s="690">
        <f t="shared" si="18"/>
        <v>0</v>
      </c>
      <c r="AR26" s="672">
        <f>'[2]Banpho seat-nissan'!AH26</f>
        <v>0</v>
      </c>
      <c r="AS26" s="673"/>
      <c r="AT26" s="674">
        <f t="shared" si="19"/>
        <v>0</v>
      </c>
      <c r="AU26" s="672">
        <f>'[2]Banpho seat-nissan'!AK26</f>
        <v>0</v>
      </c>
      <c r="AV26" s="673"/>
      <c r="AW26" s="674">
        <f t="shared" si="20"/>
        <v>0</v>
      </c>
      <c r="AX26" s="672">
        <f>'[2]Banpho seat-nissan'!AN26</f>
        <v>0</v>
      </c>
      <c r="AY26" s="672"/>
      <c r="AZ26" s="773">
        <f t="shared" si="21"/>
        <v>0</v>
      </c>
      <c r="BA26" s="688">
        <f t="shared" si="22"/>
        <v>0</v>
      </c>
      <c r="BB26" s="701">
        <f t="shared" si="22"/>
        <v>0</v>
      </c>
      <c r="BC26" s="706">
        <f t="shared" si="23"/>
        <v>0</v>
      </c>
      <c r="BD26" s="711">
        <f t="shared" si="0"/>
        <v>0</v>
      </c>
      <c r="BE26" s="715">
        <f t="shared" si="1"/>
        <v>0</v>
      </c>
      <c r="BF26" s="716">
        <f t="shared" si="24"/>
        <v>0</v>
      </c>
      <c r="BG26" s="717">
        <f t="shared" si="25"/>
        <v>0</v>
      </c>
      <c r="BH26" s="672">
        <f t="shared" si="26"/>
        <v>0</v>
      </c>
      <c r="BI26" s="677">
        <f t="shared" si="27"/>
        <v>0</v>
      </c>
      <c r="BJ26" s="541"/>
      <c r="BK26" s="446"/>
      <c r="BL26" s="374">
        <f>ROUND(VLOOKUP($B26,Test!$A$140:$I$192,6),0)/1000</f>
        <v>0</v>
      </c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  <c r="CG26" s="380"/>
      <c r="CH26" s="380"/>
      <c r="CI26" s="380"/>
      <c r="CJ26" s="380"/>
      <c r="CK26" s="380"/>
      <c r="CL26" s="380"/>
      <c r="CM26" s="380"/>
      <c r="CN26" s="380"/>
      <c r="CO26" s="380"/>
      <c r="CP26" s="380"/>
      <c r="CQ26" s="380"/>
      <c r="CR26" s="380"/>
      <c r="CS26" s="380"/>
      <c r="CT26" s="380"/>
      <c r="CU26" s="380"/>
      <c r="CV26" s="380"/>
      <c r="CW26" s="380"/>
      <c r="CX26" s="380"/>
      <c r="CY26" s="380"/>
      <c r="CZ26" s="380"/>
      <c r="DA26" s="380"/>
      <c r="DB26" s="380"/>
      <c r="DC26" s="380"/>
      <c r="DD26" s="380"/>
      <c r="DE26" s="380"/>
      <c r="DF26" s="380"/>
      <c r="DG26" s="380"/>
      <c r="DH26" s="380"/>
      <c r="DI26" s="380"/>
      <c r="DJ26" s="380"/>
      <c r="DK26" s="380"/>
      <c r="DL26" s="380"/>
      <c r="DM26" s="380"/>
      <c r="DN26" s="380"/>
      <c r="DO26" s="391"/>
      <c r="DP26" s="391"/>
      <c r="DQ26" s="380"/>
      <c r="DR26" s="380"/>
      <c r="DS26" s="380"/>
      <c r="DT26" s="380"/>
    </row>
    <row r="27" spans="1:124" s="383" customFormat="1" ht="33" customHeight="1">
      <c r="A27" s="388">
        <f t="shared" si="28"/>
        <v>21</v>
      </c>
      <c r="B27" s="399">
        <v>51404</v>
      </c>
      <c r="C27" s="536" t="s">
        <v>17</v>
      </c>
      <c r="D27" s="698" t="s">
        <v>271</v>
      </c>
      <c r="E27" s="672">
        <f>'[2]Banpho seat-nissan'!D27</f>
        <v>0</v>
      </c>
      <c r="F27" s="673"/>
      <c r="G27" s="674">
        <f t="shared" si="2"/>
        <v>0</v>
      </c>
      <c r="H27" s="672">
        <f>'[2]Banpho seat-nissan'!G27</f>
        <v>0</v>
      </c>
      <c r="I27" s="673"/>
      <c r="J27" s="674">
        <f t="shared" si="3"/>
        <v>0</v>
      </c>
      <c r="K27" s="672">
        <f>'[2]Banpho seat-nissan'!J27</f>
        <v>0</v>
      </c>
      <c r="L27" s="673"/>
      <c r="M27" s="773">
        <f t="shared" si="4"/>
        <v>0</v>
      </c>
      <c r="N27" s="688">
        <f t="shared" si="5"/>
        <v>0</v>
      </c>
      <c r="O27" s="689">
        <f t="shared" si="5"/>
        <v>0</v>
      </c>
      <c r="P27" s="690">
        <f t="shared" si="6"/>
        <v>0</v>
      </c>
      <c r="Q27" s="672">
        <f>'[2]Banpho seat-nissan'!M27</f>
        <v>0</v>
      </c>
      <c r="R27" s="673"/>
      <c r="S27" s="674">
        <f t="shared" si="7"/>
        <v>0</v>
      </c>
      <c r="T27" s="672">
        <f>'[2]Banpho seat-nissan'!P27</f>
        <v>0</v>
      </c>
      <c r="U27" s="673"/>
      <c r="V27" s="674">
        <f t="shared" si="8"/>
        <v>0</v>
      </c>
      <c r="W27" s="672">
        <f>'[2]Banpho seat-nissan'!S27</f>
        <v>0</v>
      </c>
      <c r="X27" s="673"/>
      <c r="Y27" s="773">
        <f t="shared" si="9"/>
        <v>0</v>
      </c>
      <c r="Z27" s="688">
        <f t="shared" si="10"/>
        <v>0</v>
      </c>
      <c r="AA27" s="701">
        <f t="shared" si="10"/>
        <v>0</v>
      </c>
      <c r="AB27" s="690">
        <f t="shared" si="11"/>
        <v>0</v>
      </c>
      <c r="AC27" s="775">
        <f t="shared" si="12"/>
        <v>0</v>
      </c>
      <c r="AD27" s="776">
        <f t="shared" si="12"/>
        <v>0</v>
      </c>
      <c r="AE27" s="777">
        <f t="shared" si="13"/>
        <v>0</v>
      </c>
      <c r="AF27" s="672">
        <f>'[2]Banpho seat-nissan'!Y27</f>
        <v>0</v>
      </c>
      <c r="AG27" s="673"/>
      <c r="AH27" s="674">
        <f t="shared" si="14"/>
        <v>0</v>
      </c>
      <c r="AI27" s="672">
        <f>'[2]Banpho seat-nissan'!AB27</f>
        <v>0</v>
      </c>
      <c r="AJ27" s="673"/>
      <c r="AK27" s="674">
        <f t="shared" si="15"/>
        <v>0</v>
      </c>
      <c r="AL27" s="672">
        <f>'[2]Banpho seat-nissan'!AE27</f>
        <v>0</v>
      </c>
      <c r="AM27" s="673"/>
      <c r="AN27" s="674">
        <f t="shared" si="16"/>
        <v>0</v>
      </c>
      <c r="AO27" s="688">
        <f t="shared" si="17"/>
        <v>0</v>
      </c>
      <c r="AP27" s="689">
        <f t="shared" si="17"/>
        <v>0</v>
      </c>
      <c r="AQ27" s="690">
        <f t="shared" si="18"/>
        <v>0</v>
      </c>
      <c r="AR27" s="672">
        <f>'[2]Banpho seat-nissan'!AH27</f>
        <v>0</v>
      </c>
      <c r="AS27" s="673"/>
      <c r="AT27" s="674">
        <f t="shared" si="19"/>
        <v>0</v>
      </c>
      <c r="AU27" s="672">
        <f>'[2]Banpho seat-nissan'!AK27</f>
        <v>0</v>
      </c>
      <c r="AV27" s="673"/>
      <c r="AW27" s="674">
        <f t="shared" si="20"/>
        <v>0</v>
      </c>
      <c r="AX27" s="672">
        <f>'[2]Banpho seat-nissan'!AN27</f>
        <v>0</v>
      </c>
      <c r="AY27" s="672"/>
      <c r="AZ27" s="773">
        <f t="shared" si="21"/>
        <v>0</v>
      </c>
      <c r="BA27" s="688">
        <f t="shared" si="22"/>
        <v>0</v>
      </c>
      <c r="BB27" s="701">
        <f t="shared" si="22"/>
        <v>0</v>
      </c>
      <c r="BC27" s="706">
        <f t="shared" si="23"/>
        <v>0</v>
      </c>
      <c r="BD27" s="711">
        <f t="shared" si="0"/>
        <v>0</v>
      </c>
      <c r="BE27" s="715">
        <f t="shared" si="1"/>
        <v>0</v>
      </c>
      <c r="BF27" s="716">
        <f t="shared" si="24"/>
        <v>0</v>
      </c>
      <c r="BG27" s="717">
        <f t="shared" si="25"/>
        <v>0</v>
      </c>
      <c r="BH27" s="672">
        <f t="shared" si="26"/>
        <v>0</v>
      </c>
      <c r="BI27" s="677">
        <f t="shared" si="27"/>
        <v>0</v>
      </c>
      <c r="BJ27" s="541"/>
      <c r="BK27" s="446"/>
      <c r="BL27" s="374">
        <f>ROUND(VLOOKUP($B27,Test!$A$140:$I$192,6),0)/1000</f>
        <v>0</v>
      </c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  <c r="CG27" s="380"/>
      <c r="CH27" s="380"/>
      <c r="CI27" s="380"/>
      <c r="CJ27" s="380"/>
      <c r="CK27" s="380"/>
      <c r="CL27" s="380"/>
      <c r="CM27" s="380"/>
      <c r="CN27" s="380"/>
      <c r="CO27" s="380"/>
      <c r="CP27" s="380"/>
      <c r="CQ27" s="380"/>
      <c r="CR27" s="380"/>
      <c r="CS27" s="380"/>
      <c r="CT27" s="380"/>
      <c r="CU27" s="380"/>
      <c r="CV27" s="380"/>
      <c r="CW27" s="380"/>
      <c r="CX27" s="380"/>
      <c r="CY27" s="380"/>
      <c r="CZ27" s="380"/>
      <c r="DA27" s="380"/>
      <c r="DB27" s="380"/>
      <c r="DC27" s="380"/>
      <c r="DD27" s="380"/>
      <c r="DE27" s="380"/>
      <c r="DF27" s="380"/>
      <c r="DG27" s="380"/>
      <c r="DH27" s="380"/>
      <c r="DI27" s="380"/>
      <c r="DJ27" s="380"/>
      <c r="DK27" s="380"/>
      <c r="DL27" s="380"/>
      <c r="DM27" s="380"/>
      <c r="DN27" s="380"/>
      <c r="DO27" s="391"/>
      <c r="DP27" s="391"/>
      <c r="DQ27" s="380"/>
      <c r="DR27" s="380"/>
      <c r="DS27" s="380"/>
      <c r="DT27" s="380"/>
    </row>
    <row r="28" spans="1:124" s="383" customFormat="1" ht="33" customHeight="1">
      <c r="A28" s="388">
        <f t="shared" si="28"/>
        <v>22</v>
      </c>
      <c r="B28" s="399">
        <v>51405</v>
      </c>
      <c r="C28" s="536" t="s">
        <v>18</v>
      </c>
      <c r="D28" s="698" t="s">
        <v>272</v>
      </c>
      <c r="E28" s="672">
        <f>'[2]Banpho seat-nissan'!D28</f>
        <v>0</v>
      </c>
      <c r="F28" s="673"/>
      <c r="G28" s="674">
        <f t="shared" si="2"/>
        <v>0</v>
      </c>
      <c r="H28" s="672">
        <f>'[2]Banpho seat-nissan'!G28</f>
        <v>0</v>
      </c>
      <c r="I28" s="673"/>
      <c r="J28" s="674">
        <f t="shared" si="3"/>
        <v>0</v>
      </c>
      <c r="K28" s="672">
        <f>'[2]Banpho seat-nissan'!J28</f>
        <v>0</v>
      </c>
      <c r="L28" s="673"/>
      <c r="M28" s="773">
        <f t="shared" si="4"/>
        <v>0</v>
      </c>
      <c r="N28" s="688">
        <f t="shared" si="5"/>
        <v>0</v>
      </c>
      <c r="O28" s="689">
        <f t="shared" si="5"/>
        <v>0</v>
      </c>
      <c r="P28" s="690">
        <f t="shared" si="6"/>
        <v>0</v>
      </c>
      <c r="Q28" s="672">
        <f>'[2]Banpho seat-nissan'!M28</f>
        <v>0</v>
      </c>
      <c r="R28" s="673"/>
      <c r="S28" s="674">
        <f t="shared" si="7"/>
        <v>0</v>
      </c>
      <c r="T28" s="672">
        <f>'[2]Banpho seat-nissan'!P28</f>
        <v>0</v>
      </c>
      <c r="U28" s="673"/>
      <c r="V28" s="674">
        <f t="shared" si="8"/>
        <v>0</v>
      </c>
      <c r="W28" s="672">
        <f>'[2]Banpho seat-nissan'!S28</f>
        <v>0</v>
      </c>
      <c r="X28" s="673"/>
      <c r="Y28" s="773">
        <f t="shared" si="9"/>
        <v>0</v>
      </c>
      <c r="Z28" s="688">
        <f t="shared" si="10"/>
        <v>0</v>
      </c>
      <c r="AA28" s="701">
        <f t="shared" si="10"/>
        <v>0</v>
      </c>
      <c r="AB28" s="690">
        <f t="shared" si="11"/>
        <v>0</v>
      </c>
      <c r="AC28" s="775">
        <f t="shared" si="12"/>
        <v>0</v>
      </c>
      <c r="AD28" s="776">
        <f t="shared" si="12"/>
        <v>0</v>
      </c>
      <c r="AE28" s="777">
        <f t="shared" si="13"/>
        <v>0</v>
      </c>
      <c r="AF28" s="672">
        <f>'[2]Banpho seat-nissan'!Y28</f>
        <v>0</v>
      </c>
      <c r="AG28" s="673"/>
      <c r="AH28" s="674">
        <f t="shared" si="14"/>
        <v>0</v>
      </c>
      <c r="AI28" s="672">
        <f>'[2]Banpho seat-nissan'!AB28</f>
        <v>0</v>
      </c>
      <c r="AJ28" s="673"/>
      <c r="AK28" s="674">
        <f t="shared" si="15"/>
        <v>0</v>
      </c>
      <c r="AL28" s="672">
        <f>'[2]Banpho seat-nissan'!AE28</f>
        <v>0</v>
      </c>
      <c r="AM28" s="673"/>
      <c r="AN28" s="674">
        <f t="shared" si="16"/>
        <v>0</v>
      </c>
      <c r="AO28" s="688">
        <f t="shared" si="17"/>
        <v>0</v>
      </c>
      <c r="AP28" s="689">
        <f t="shared" si="17"/>
        <v>0</v>
      </c>
      <c r="AQ28" s="690">
        <f t="shared" si="18"/>
        <v>0</v>
      </c>
      <c r="AR28" s="672">
        <f>'[2]Banpho seat-nissan'!AH28</f>
        <v>0</v>
      </c>
      <c r="AS28" s="673"/>
      <c r="AT28" s="674">
        <f t="shared" si="19"/>
        <v>0</v>
      </c>
      <c r="AU28" s="672">
        <f>'[2]Banpho seat-nissan'!AK28</f>
        <v>0</v>
      </c>
      <c r="AV28" s="673"/>
      <c r="AW28" s="674">
        <f t="shared" si="20"/>
        <v>0</v>
      </c>
      <c r="AX28" s="672">
        <f>'[2]Banpho seat-nissan'!AN28</f>
        <v>0</v>
      </c>
      <c r="AY28" s="672"/>
      <c r="AZ28" s="773">
        <f t="shared" si="21"/>
        <v>0</v>
      </c>
      <c r="BA28" s="688">
        <f t="shared" si="22"/>
        <v>0</v>
      </c>
      <c r="BB28" s="701">
        <f t="shared" si="22"/>
        <v>0</v>
      </c>
      <c r="BC28" s="706">
        <f t="shared" si="23"/>
        <v>0</v>
      </c>
      <c r="BD28" s="711">
        <f t="shared" si="0"/>
        <v>0</v>
      </c>
      <c r="BE28" s="715">
        <f t="shared" si="1"/>
        <v>0</v>
      </c>
      <c r="BF28" s="716">
        <f t="shared" si="24"/>
        <v>0</v>
      </c>
      <c r="BG28" s="717">
        <f t="shared" si="25"/>
        <v>0</v>
      </c>
      <c r="BH28" s="672">
        <f t="shared" si="26"/>
        <v>0</v>
      </c>
      <c r="BI28" s="677">
        <f t="shared" si="27"/>
        <v>0</v>
      </c>
      <c r="BJ28" s="541"/>
      <c r="BK28" s="446"/>
      <c r="BL28" s="374">
        <f>ROUND(VLOOKUP($B28,Test!$A$140:$I$192,6),0)/1000</f>
        <v>0</v>
      </c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0"/>
      <c r="CJ28" s="380"/>
      <c r="CK28" s="380"/>
      <c r="CL28" s="380"/>
      <c r="CM28" s="380"/>
      <c r="CN28" s="380"/>
      <c r="CO28" s="380"/>
      <c r="CP28" s="380"/>
      <c r="CQ28" s="380"/>
      <c r="CR28" s="380"/>
      <c r="CS28" s="380"/>
      <c r="CT28" s="380"/>
      <c r="CU28" s="380"/>
      <c r="CV28" s="380"/>
      <c r="CW28" s="380"/>
      <c r="CX28" s="380"/>
      <c r="CY28" s="380"/>
      <c r="CZ28" s="380"/>
      <c r="DA28" s="380"/>
      <c r="DB28" s="380"/>
      <c r="DC28" s="380"/>
      <c r="DD28" s="380"/>
      <c r="DE28" s="380"/>
      <c r="DF28" s="380"/>
      <c r="DG28" s="380"/>
      <c r="DH28" s="380"/>
      <c r="DI28" s="380"/>
      <c r="DJ28" s="380"/>
      <c r="DK28" s="380"/>
      <c r="DL28" s="380"/>
      <c r="DM28" s="380"/>
      <c r="DN28" s="380"/>
      <c r="DO28" s="391"/>
      <c r="DP28" s="391"/>
      <c r="DQ28" s="380"/>
      <c r="DR28" s="380"/>
      <c r="DS28" s="380"/>
      <c r="DT28" s="380"/>
    </row>
    <row r="29" spans="1:124" s="383" customFormat="1" ht="33" customHeight="1">
      <c r="A29" s="388">
        <f t="shared" si="28"/>
        <v>23</v>
      </c>
      <c r="B29" s="399">
        <v>51406</v>
      </c>
      <c r="C29" s="536" t="s">
        <v>19</v>
      </c>
      <c r="D29" s="698" t="s">
        <v>273</v>
      </c>
      <c r="E29" s="672">
        <f>'[2]Banpho seat-nissan'!D29</f>
        <v>0</v>
      </c>
      <c r="F29" s="673"/>
      <c r="G29" s="674">
        <f t="shared" si="2"/>
        <v>0</v>
      </c>
      <c r="H29" s="672">
        <f>'[2]Banpho seat-nissan'!G29</f>
        <v>0</v>
      </c>
      <c r="I29" s="673"/>
      <c r="J29" s="674">
        <f t="shared" si="3"/>
        <v>0</v>
      </c>
      <c r="K29" s="672">
        <f>'[2]Banpho seat-nissan'!J29</f>
        <v>0</v>
      </c>
      <c r="L29" s="673"/>
      <c r="M29" s="773">
        <f t="shared" si="4"/>
        <v>0</v>
      </c>
      <c r="N29" s="688">
        <f t="shared" si="5"/>
        <v>0</v>
      </c>
      <c r="O29" s="689">
        <f t="shared" si="5"/>
        <v>0</v>
      </c>
      <c r="P29" s="690">
        <f t="shared" si="6"/>
        <v>0</v>
      </c>
      <c r="Q29" s="672">
        <f>'[2]Banpho seat-nissan'!M29</f>
        <v>0</v>
      </c>
      <c r="R29" s="673"/>
      <c r="S29" s="674">
        <f t="shared" si="7"/>
        <v>0</v>
      </c>
      <c r="T29" s="672">
        <f>'[2]Banpho seat-nissan'!P29</f>
        <v>0</v>
      </c>
      <c r="U29" s="673"/>
      <c r="V29" s="674">
        <f t="shared" si="8"/>
        <v>0</v>
      </c>
      <c r="W29" s="672">
        <f>'[2]Banpho seat-nissan'!S29</f>
        <v>0</v>
      </c>
      <c r="X29" s="673"/>
      <c r="Y29" s="773">
        <f t="shared" si="9"/>
        <v>0</v>
      </c>
      <c r="Z29" s="688">
        <f t="shared" si="10"/>
        <v>0</v>
      </c>
      <c r="AA29" s="701">
        <f t="shared" si="10"/>
        <v>0</v>
      </c>
      <c r="AB29" s="690">
        <f t="shared" si="11"/>
        <v>0</v>
      </c>
      <c r="AC29" s="775">
        <f t="shared" si="12"/>
        <v>0</v>
      </c>
      <c r="AD29" s="776">
        <f t="shared" si="12"/>
        <v>0</v>
      </c>
      <c r="AE29" s="777">
        <f t="shared" si="13"/>
        <v>0</v>
      </c>
      <c r="AF29" s="672">
        <f>'[2]Banpho seat-nissan'!Y29</f>
        <v>0</v>
      </c>
      <c r="AG29" s="673"/>
      <c r="AH29" s="674">
        <f t="shared" si="14"/>
        <v>0</v>
      </c>
      <c r="AI29" s="672">
        <f>'[2]Banpho seat-nissan'!AB29</f>
        <v>0</v>
      </c>
      <c r="AJ29" s="673"/>
      <c r="AK29" s="674">
        <f t="shared" si="15"/>
        <v>0</v>
      </c>
      <c r="AL29" s="672">
        <f>'[2]Banpho seat-nissan'!AE29</f>
        <v>0</v>
      </c>
      <c r="AM29" s="673"/>
      <c r="AN29" s="674">
        <f t="shared" si="16"/>
        <v>0</v>
      </c>
      <c r="AO29" s="688">
        <f t="shared" si="17"/>
        <v>0</v>
      </c>
      <c r="AP29" s="689">
        <f t="shared" si="17"/>
        <v>0</v>
      </c>
      <c r="AQ29" s="690">
        <f t="shared" si="18"/>
        <v>0</v>
      </c>
      <c r="AR29" s="672">
        <f>'[2]Banpho seat-nissan'!AH29</f>
        <v>0</v>
      </c>
      <c r="AS29" s="673"/>
      <c r="AT29" s="674">
        <f t="shared" si="19"/>
        <v>0</v>
      </c>
      <c r="AU29" s="672">
        <f>'[2]Banpho seat-nissan'!AK29</f>
        <v>0</v>
      </c>
      <c r="AV29" s="673"/>
      <c r="AW29" s="674">
        <f t="shared" si="20"/>
        <v>0</v>
      </c>
      <c r="AX29" s="672">
        <f>'[2]Banpho seat-nissan'!AN29</f>
        <v>0</v>
      </c>
      <c r="AY29" s="672"/>
      <c r="AZ29" s="773">
        <f t="shared" si="21"/>
        <v>0</v>
      </c>
      <c r="BA29" s="688">
        <f t="shared" si="22"/>
        <v>0</v>
      </c>
      <c r="BB29" s="701">
        <f t="shared" si="22"/>
        <v>0</v>
      </c>
      <c r="BC29" s="706">
        <f t="shared" si="23"/>
        <v>0</v>
      </c>
      <c r="BD29" s="711">
        <f t="shared" si="0"/>
        <v>0</v>
      </c>
      <c r="BE29" s="715">
        <f t="shared" si="1"/>
        <v>0</v>
      </c>
      <c r="BF29" s="716">
        <f t="shared" si="24"/>
        <v>0</v>
      </c>
      <c r="BG29" s="717">
        <f t="shared" si="25"/>
        <v>0</v>
      </c>
      <c r="BH29" s="672">
        <f t="shared" si="26"/>
        <v>0</v>
      </c>
      <c r="BI29" s="677">
        <f t="shared" si="27"/>
        <v>0</v>
      </c>
      <c r="BJ29" s="541"/>
      <c r="BK29" s="446"/>
      <c r="BL29" s="374">
        <f>ROUND(VLOOKUP($B29,Test!$A$140:$I$192,6),0)/1000</f>
        <v>0</v>
      </c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  <c r="CG29" s="380"/>
      <c r="CH29" s="380"/>
      <c r="CI29" s="380"/>
      <c r="CJ29" s="380"/>
      <c r="CK29" s="380"/>
      <c r="CL29" s="380"/>
      <c r="CM29" s="380"/>
      <c r="CN29" s="380"/>
      <c r="CO29" s="380"/>
      <c r="CP29" s="380"/>
      <c r="CQ29" s="380"/>
      <c r="CR29" s="380"/>
      <c r="CS29" s="380"/>
      <c r="CT29" s="380"/>
      <c r="CU29" s="380"/>
      <c r="CV29" s="380"/>
      <c r="CW29" s="380"/>
      <c r="CX29" s="380"/>
      <c r="CY29" s="380"/>
      <c r="CZ29" s="380"/>
      <c r="DA29" s="380"/>
      <c r="DB29" s="380"/>
      <c r="DC29" s="380"/>
      <c r="DD29" s="380"/>
      <c r="DE29" s="380"/>
      <c r="DF29" s="380"/>
      <c r="DG29" s="380"/>
      <c r="DH29" s="380"/>
      <c r="DI29" s="380"/>
      <c r="DJ29" s="380"/>
      <c r="DK29" s="380"/>
      <c r="DL29" s="380"/>
      <c r="DM29" s="380"/>
      <c r="DN29" s="380"/>
      <c r="DO29" s="391"/>
      <c r="DP29" s="391"/>
      <c r="DQ29" s="380"/>
      <c r="DR29" s="380"/>
      <c r="DS29" s="380"/>
      <c r="DT29" s="380"/>
    </row>
    <row r="30" spans="1:124" s="383" customFormat="1" ht="33" customHeight="1">
      <c r="A30" s="388">
        <f t="shared" si="28"/>
        <v>24</v>
      </c>
      <c r="B30" s="399">
        <v>51407</v>
      </c>
      <c r="C30" s="536" t="s">
        <v>20</v>
      </c>
      <c r="D30" s="698" t="s">
        <v>274</v>
      </c>
      <c r="E30" s="672">
        <f>'[2]Banpho seat-nissan'!D30</f>
        <v>0</v>
      </c>
      <c r="F30" s="673"/>
      <c r="G30" s="674">
        <f t="shared" si="2"/>
        <v>0</v>
      </c>
      <c r="H30" s="672">
        <f>'[2]Banpho seat-nissan'!G30</f>
        <v>0</v>
      </c>
      <c r="I30" s="673"/>
      <c r="J30" s="674">
        <f t="shared" si="3"/>
        <v>0</v>
      </c>
      <c r="K30" s="672">
        <f>'[2]Banpho seat-nissan'!J30</f>
        <v>0</v>
      </c>
      <c r="L30" s="673"/>
      <c r="M30" s="773">
        <f t="shared" si="4"/>
        <v>0</v>
      </c>
      <c r="N30" s="688">
        <f t="shared" si="5"/>
        <v>0</v>
      </c>
      <c r="O30" s="689">
        <f t="shared" si="5"/>
        <v>0</v>
      </c>
      <c r="P30" s="690">
        <f t="shared" si="6"/>
        <v>0</v>
      </c>
      <c r="Q30" s="672">
        <f>'[2]Banpho seat-nissan'!M30</f>
        <v>0</v>
      </c>
      <c r="R30" s="673"/>
      <c r="S30" s="674">
        <f t="shared" si="7"/>
        <v>0</v>
      </c>
      <c r="T30" s="672">
        <f>'[2]Banpho seat-nissan'!P30</f>
        <v>0</v>
      </c>
      <c r="U30" s="673"/>
      <c r="V30" s="674">
        <f t="shared" si="8"/>
        <v>0</v>
      </c>
      <c r="W30" s="672">
        <f>'[2]Banpho seat-nissan'!S30</f>
        <v>0</v>
      </c>
      <c r="X30" s="673"/>
      <c r="Y30" s="773">
        <f t="shared" si="9"/>
        <v>0</v>
      </c>
      <c r="Z30" s="688">
        <f t="shared" si="10"/>
        <v>0</v>
      </c>
      <c r="AA30" s="701">
        <f t="shared" si="10"/>
        <v>0</v>
      </c>
      <c r="AB30" s="690">
        <f t="shared" si="11"/>
        <v>0</v>
      </c>
      <c r="AC30" s="775">
        <f t="shared" si="12"/>
        <v>0</v>
      </c>
      <c r="AD30" s="776">
        <f t="shared" si="12"/>
        <v>0</v>
      </c>
      <c r="AE30" s="777">
        <f t="shared" si="13"/>
        <v>0</v>
      </c>
      <c r="AF30" s="672">
        <f>'[2]Banpho seat-nissan'!Y30</f>
        <v>0</v>
      </c>
      <c r="AG30" s="673"/>
      <c r="AH30" s="674">
        <f t="shared" si="14"/>
        <v>0</v>
      </c>
      <c r="AI30" s="672">
        <f>'[2]Banpho seat-nissan'!AB30</f>
        <v>0</v>
      </c>
      <c r="AJ30" s="673"/>
      <c r="AK30" s="674">
        <f t="shared" si="15"/>
        <v>0</v>
      </c>
      <c r="AL30" s="672">
        <f>'[2]Banpho seat-nissan'!AE30</f>
        <v>0</v>
      </c>
      <c r="AM30" s="673"/>
      <c r="AN30" s="674">
        <f t="shared" si="16"/>
        <v>0</v>
      </c>
      <c r="AO30" s="688">
        <f t="shared" si="17"/>
        <v>0</v>
      </c>
      <c r="AP30" s="689">
        <f t="shared" si="17"/>
        <v>0</v>
      </c>
      <c r="AQ30" s="690">
        <f t="shared" si="18"/>
        <v>0</v>
      </c>
      <c r="AR30" s="672">
        <f>'[2]Banpho seat-nissan'!AH30</f>
        <v>0</v>
      </c>
      <c r="AS30" s="673"/>
      <c r="AT30" s="674">
        <f t="shared" si="19"/>
        <v>0</v>
      </c>
      <c r="AU30" s="672">
        <f>'[2]Banpho seat-nissan'!AK30</f>
        <v>0</v>
      </c>
      <c r="AV30" s="673"/>
      <c r="AW30" s="674">
        <f t="shared" si="20"/>
        <v>0</v>
      </c>
      <c r="AX30" s="672">
        <f>'[2]Banpho seat-nissan'!AN30</f>
        <v>0</v>
      </c>
      <c r="AY30" s="672"/>
      <c r="AZ30" s="773">
        <f t="shared" si="21"/>
        <v>0</v>
      </c>
      <c r="BA30" s="688">
        <f t="shared" si="22"/>
        <v>0</v>
      </c>
      <c r="BB30" s="701">
        <f t="shared" si="22"/>
        <v>0</v>
      </c>
      <c r="BC30" s="706">
        <f t="shared" si="23"/>
        <v>0</v>
      </c>
      <c r="BD30" s="711">
        <f t="shared" si="0"/>
        <v>0</v>
      </c>
      <c r="BE30" s="715">
        <f t="shared" si="1"/>
        <v>0</v>
      </c>
      <c r="BF30" s="716">
        <f t="shared" si="24"/>
        <v>0</v>
      </c>
      <c r="BG30" s="717">
        <f t="shared" si="25"/>
        <v>0</v>
      </c>
      <c r="BH30" s="672">
        <f t="shared" si="26"/>
        <v>0</v>
      </c>
      <c r="BI30" s="677">
        <f t="shared" si="27"/>
        <v>0</v>
      </c>
      <c r="BJ30" s="541"/>
      <c r="BK30" s="446"/>
      <c r="BL30" s="374">
        <f>ROUND(VLOOKUP($B30,Test!$A$140:$I$192,6),0)/1000</f>
        <v>0</v>
      </c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  <c r="CG30" s="380"/>
      <c r="CH30" s="380"/>
      <c r="CI30" s="380"/>
      <c r="CJ30" s="380"/>
      <c r="CK30" s="380"/>
      <c r="CL30" s="380"/>
      <c r="CM30" s="380"/>
      <c r="CN30" s="380"/>
      <c r="CO30" s="380"/>
      <c r="CP30" s="380"/>
      <c r="CQ30" s="380"/>
      <c r="CR30" s="380"/>
      <c r="CS30" s="380"/>
      <c r="CT30" s="380"/>
      <c r="CU30" s="380"/>
      <c r="CV30" s="380"/>
      <c r="CW30" s="380"/>
      <c r="CX30" s="380"/>
      <c r="CY30" s="380"/>
      <c r="CZ30" s="380"/>
      <c r="DA30" s="380"/>
      <c r="DB30" s="380"/>
      <c r="DC30" s="380"/>
      <c r="DD30" s="380"/>
      <c r="DE30" s="380"/>
      <c r="DF30" s="380"/>
      <c r="DG30" s="380"/>
      <c r="DH30" s="380"/>
      <c r="DI30" s="380"/>
      <c r="DJ30" s="380"/>
      <c r="DK30" s="380"/>
      <c r="DL30" s="380"/>
      <c r="DM30" s="380"/>
      <c r="DN30" s="380"/>
      <c r="DO30" s="391"/>
      <c r="DP30" s="391"/>
      <c r="DQ30" s="380"/>
      <c r="DR30" s="380"/>
      <c r="DS30" s="380"/>
      <c r="DT30" s="380"/>
    </row>
    <row r="31" spans="1:124" s="383" customFormat="1" ht="33" customHeight="1">
      <c r="A31" s="388">
        <f t="shared" si="28"/>
        <v>25</v>
      </c>
      <c r="B31" s="614">
        <v>51408</v>
      </c>
      <c r="C31" s="615" t="s">
        <v>21</v>
      </c>
      <c r="D31" s="698" t="s">
        <v>275</v>
      </c>
      <c r="E31" s="780">
        <f>'[2]Banpho seat-nissan'!D54</f>
        <v>100800</v>
      </c>
      <c r="F31" s="673">
        <v>512530</v>
      </c>
      <c r="G31" s="674">
        <f t="shared" si="2"/>
        <v>-411730</v>
      </c>
      <c r="H31" s="672">
        <f>'[2]Banpho seat-nissan'!G54</f>
        <v>98500</v>
      </c>
      <c r="I31" s="673">
        <v>1390813.37</v>
      </c>
      <c r="J31" s="674">
        <f t="shared" si="3"/>
        <v>-1292313.3700000001</v>
      </c>
      <c r="K31" s="672">
        <f>'[2]Banpho seat-nissan'!J54</f>
        <v>260600</v>
      </c>
      <c r="L31" s="673">
        <v>744744</v>
      </c>
      <c r="M31" s="773">
        <f t="shared" si="4"/>
        <v>-484144</v>
      </c>
      <c r="N31" s="688">
        <f t="shared" si="5"/>
        <v>459900</v>
      </c>
      <c r="O31" s="689">
        <f t="shared" si="5"/>
        <v>2648087.37</v>
      </c>
      <c r="P31" s="690">
        <f t="shared" si="6"/>
        <v>-2188187.37</v>
      </c>
      <c r="Q31" s="672">
        <f>'[2]Banpho seat-nissan'!M54</f>
        <v>322300</v>
      </c>
      <c r="R31" s="673">
        <v>335923</v>
      </c>
      <c r="S31" s="674">
        <f t="shared" si="7"/>
        <v>-13623</v>
      </c>
      <c r="T31" s="672">
        <f>'[2]Banpho seat-nissan'!P54</f>
        <v>355000</v>
      </c>
      <c r="U31" s="673"/>
      <c r="V31" s="674">
        <f t="shared" si="8"/>
        <v>355000</v>
      </c>
      <c r="W31" s="672">
        <f>'[2]Banpho seat-nissan'!S54</f>
        <v>392700</v>
      </c>
      <c r="X31" s="673"/>
      <c r="Y31" s="773">
        <f t="shared" si="9"/>
        <v>392700</v>
      </c>
      <c r="Z31" s="688">
        <f t="shared" si="10"/>
        <v>1070000</v>
      </c>
      <c r="AA31" s="701">
        <f t="shared" si="10"/>
        <v>335923</v>
      </c>
      <c r="AB31" s="690">
        <f t="shared" si="11"/>
        <v>734077</v>
      </c>
      <c r="AC31" s="775">
        <f t="shared" si="12"/>
        <v>1529900</v>
      </c>
      <c r="AD31" s="776">
        <f t="shared" si="12"/>
        <v>2984010.37</v>
      </c>
      <c r="AE31" s="777">
        <f t="shared" si="13"/>
        <v>-1454110.37</v>
      </c>
      <c r="AF31" s="672">
        <f>'[2]Banpho seat-nissan'!Y54</f>
        <v>372600</v>
      </c>
      <c r="AG31" s="673"/>
      <c r="AH31" s="674">
        <f t="shared" si="14"/>
        <v>372600</v>
      </c>
      <c r="AI31" s="672">
        <f>'[2]Banpho seat-nissan'!AB54</f>
        <v>173500</v>
      </c>
      <c r="AJ31" s="673"/>
      <c r="AK31" s="674">
        <f t="shared" si="15"/>
        <v>173500</v>
      </c>
      <c r="AL31" s="672">
        <f>'[2]Banpho seat-nissan'!AE54</f>
        <v>390200</v>
      </c>
      <c r="AM31" s="673"/>
      <c r="AN31" s="674">
        <f t="shared" si="16"/>
        <v>390200</v>
      </c>
      <c r="AO31" s="688">
        <f t="shared" si="17"/>
        <v>936300</v>
      </c>
      <c r="AP31" s="689">
        <f t="shared" si="17"/>
        <v>0</v>
      </c>
      <c r="AQ31" s="690">
        <f t="shared" si="18"/>
        <v>936300</v>
      </c>
      <c r="AR31" s="672">
        <f>'[2]Banpho seat-nissan'!AH54</f>
        <v>357500</v>
      </c>
      <c r="AS31" s="673"/>
      <c r="AT31" s="674">
        <f t="shared" si="19"/>
        <v>357500</v>
      </c>
      <c r="AU31" s="672">
        <f>'[2]Banpho seat-nissan'!AK54</f>
        <v>407800</v>
      </c>
      <c r="AV31" s="673"/>
      <c r="AW31" s="674">
        <f t="shared" si="20"/>
        <v>407800</v>
      </c>
      <c r="AX31" s="672">
        <f>'[2]Banpho seat-nissan'!AN54</f>
        <v>339900</v>
      </c>
      <c r="AY31" s="672"/>
      <c r="AZ31" s="773">
        <f t="shared" si="21"/>
        <v>339900</v>
      </c>
      <c r="BA31" s="688">
        <f t="shared" si="22"/>
        <v>1105200</v>
      </c>
      <c r="BB31" s="701">
        <f t="shared" si="22"/>
        <v>0</v>
      </c>
      <c r="BC31" s="706">
        <f t="shared" si="23"/>
        <v>1105200</v>
      </c>
      <c r="BD31" s="711">
        <f t="shared" si="0"/>
        <v>2041500</v>
      </c>
      <c r="BE31" s="715">
        <f t="shared" si="1"/>
        <v>0</v>
      </c>
      <c r="BF31" s="716">
        <f t="shared" si="24"/>
        <v>2041500</v>
      </c>
      <c r="BG31" s="717">
        <f t="shared" si="25"/>
        <v>3571400</v>
      </c>
      <c r="BH31" s="672">
        <f t="shared" si="26"/>
        <v>2984010.37</v>
      </c>
      <c r="BI31" s="677">
        <f t="shared" si="27"/>
        <v>587389.62999999989</v>
      </c>
      <c r="BJ31" s="541"/>
      <c r="BK31" s="446"/>
      <c r="BL31" s="374">
        <f>ROUND(VLOOKUP($B31,Test!$A$140:$I$192,6),0)/1000</f>
        <v>0</v>
      </c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  <c r="CG31" s="380"/>
      <c r="CH31" s="380"/>
      <c r="CI31" s="380"/>
      <c r="CJ31" s="380"/>
      <c r="CK31" s="380"/>
      <c r="CL31" s="380"/>
      <c r="CM31" s="380"/>
      <c r="CN31" s="380"/>
      <c r="CO31" s="380"/>
      <c r="CP31" s="380"/>
      <c r="CQ31" s="380"/>
      <c r="CR31" s="380"/>
      <c r="CS31" s="380"/>
      <c r="CT31" s="380"/>
      <c r="CU31" s="380"/>
      <c r="CV31" s="380"/>
      <c r="CW31" s="380"/>
      <c r="CX31" s="380"/>
      <c r="CY31" s="380"/>
      <c r="CZ31" s="380"/>
      <c r="DA31" s="380"/>
      <c r="DB31" s="380"/>
      <c r="DC31" s="380"/>
      <c r="DD31" s="380"/>
      <c r="DE31" s="380"/>
      <c r="DF31" s="380"/>
      <c r="DG31" s="380"/>
      <c r="DH31" s="380"/>
      <c r="DI31" s="380"/>
      <c r="DJ31" s="380"/>
      <c r="DK31" s="380"/>
      <c r="DL31" s="380"/>
      <c r="DM31" s="380"/>
      <c r="DN31" s="380"/>
      <c r="DO31" s="391"/>
      <c r="DP31" s="391"/>
      <c r="DQ31" s="380"/>
      <c r="DR31" s="380"/>
      <c r="DS31" s="380"/>
      <c r="DT31" s="380"/>
    </row>
    <row r="32" spans="1:124" s="383" customFormat="1" ht="33" customHeight="1">
      <c r="A32" s="388">
        <f t="shared" si="28"/>
        <v>26</v>
      </c>
      <c r="B32" s="399">
        <v>51409</v>
      </c>
      <c r="C32" s="536" t="s">
        <v>22</v>
      </c>
      <c r="D32" s="698" t="s">
        <v>276</v>
      </c>
      <c r="E32" s="672">
        <f>'[2]Banpho seat-nissan'!D32</f>
        <v>101024.253</v>
      </c>
      <c r="F32" s="673">
        <v>106106.82</v>
      </c>
      <c r="G32" s="674">
        <f t="shared" si="2"/>
        <v>-5082.56700000001</v>
      </c>
      <c r="H32" s="672">
        <f>'[2]Banpho seat-nissan'!G32</f>
        <v>101024.253</v>
      </c>
      <c r="I32" s="673">
        <v>193380.34</v>
      </c>
      <c r="J32" s="674">
        <f t="shared" si="3"/>
        <v>-92356.087</v>
      </c>
      <c r="K32" s="672">
        <f>'[2]Banpho seat-nissan'!J32</f>
        <v>115505.23049999999</v>
      </c>
      <c r="L32" s="673">
        <v>179867.34</v>
      </c>
      <c r="M32" s="773">
        <f t="shared" si="4"/>
        <v>-64362.109500000006</v>
      </c>
      <c r="N32" s="688">
        <f t="shared" si="5"/>
        <v>317553.7365</v>
      </c>
      <c r="O32" s="689">
        <f t="shared" si="5"/>
        <v>479354.5</v>
      </c>
      <c r="P32" s="690">
        <f t="shared" si="6"/>
        <v>-161800.7635</v>
      </c>
      <c r="Q32" s="672">
        <f>'[2]Banpho seat-nissan'!M32</f>
        <v>86543.275499999989</v>
      </c>
      <c r="R32" s="673">
        <v>112110.28</v>
      </c>
      <c r="S32" s="674">
        <f t="shared" si="7"/>
        <v>-25567.00450000001</v>
      </c>
      <c r="T32" s="672">
        <f>'[2]Banpho seat-nissan'!P32</f>
        <v>91370.267999999996</v>
      </c>
      <c r="U32" s="673"/>
      <c r="V32" s="674">
        <f t="shared" si="8"/>
        <v>91370.267999999996</v>
      </c>
      <c r="W32" s="672">
        <f>'[2]Banpho seat-nissan'!S32</f>
        <v>115505.23049999999</v>
      </c>
      <c r="X32" s="673"/>
      <c r="Y32" s="773">
        <f t="shared" si="9"/>
        <v>115505.23049999999</v>
      </c>
      <c r="Z32" s="688">
        <f t="shared" si="10"/>
        <v>293418.77399999998</v>
      </c>
      <c r="AA32" s="701">
        <f t="shared" si="10"/>
        <v>112110.28</v>
      </c>
      <c r="AB32" s="690">
        <f t="shared" si="11"/>
        <v>181308.49399999998</v>
      </c>
      <c r="AC32" s="775">
        <f t="shared" si="12"/>
        <v>610972.51049999997</v>
      </c>
      <c r="AD32" s="776">
        <f t="shared" si="12"/>
        <v>591464.78</v>
      </c>
      <c r="AE32" s="777">
        <f t="shared" si="13"/>
        <v>19507.730499999947</v>
      </c>
      <c r="AF32" s="672">
        <f>'[2]Banpho seat-nissan'!Y32</f>
        <v>110678.238</v>
      </c>
      <c r="AG32" s="673"/>
      <c r="AH32" s="674">
        <f t="shared" si="14"/>
        <v>110678.238</v>
      </c>
      <c r="AI32" s="672">
        <f>'[2]Banpho seat-nissan'!AB32</f>
        <v>105851.24549999999</v>
      </c>
      <c r="AJ32" s="673"/>
      <c r="AK32" s="674">
        <f t="shared" si="15"/>
        <v>105851.24549999999</v>
      </c>
      <c r="AL32" s="672">
        <f>'[2]Banpho seat-nissan'!AE32</f>
        <v>115505.23049999999</v>
      </c>
      <c r="AM32" s="673"/>
      <c r="AN32" s="674">
        <f t="shared" si="16"/>
        <v>115505.23049999999</v>
      </c>
      <c r="AO32" s="688">
        <f t="shared" si="17"/>
        <v>332034.71399999998</v>
      </c>
      <c r="AP32" s="689">
        <f t="shared" si="17"/>
        <v>0</v>
      </c>
      <c r="AQ32" s="690">
        <f t="shared" si="18"/>
        <v>332034.71399999998</v>
      </c>
      <c r="AR32" s="672">
        <f>'[2]Banpho seat-nissan'!AH32</f>
        <v>105851.24549999999</v>
      </c>
      <c r="AS32" s="673"/>
      <c r="AT32" s="674">
        <f t="shared" si="19"/>
        <v>105851.24549999999</v>
      </c>
      <c r="AU32" s="672">
        <f>'[2]Banpho seat-nissan'!AK32</f>
        <v>115505.23049999999</v>
      </c>
      <c r="AV32" s="673"/>
      <c r="AW32" s="674">
        <f t="shared" si="20"/>
        <v>115505.23049999999</v>
      </c>
      <c r="AX32" s="672">
        <f>'[2]Banpho seat-nissan'!AN32</f>
        <v>96197.260499999989</v>
      </c>
      <c r="AY32" s="672"/>
      <c r="AZ32" s="773">
        <f t="shared" si="21"/>
        <v>96197.260499999989</v>
      </c>
      <c r="BA32" s="688">
        <f t="shared" si="22"/>
        <v>317553.73649999994</v>
      </c>
      <c r="BB32" s="701">
        <f t="shared" si="22"/>
        <v>0</v>
      </c>
      <c r="BC32" s="706">
        <f t="shared" si="23"/>
        <v>317553.73649999994</v>
      </c>
      <c r="BD32" s="711">
        <f t="shared" si="0"/>
        <v>649588.45049999992</v>
      </c>
      <c r="BE32" s="715">
        <f t="shared" si="1"/>
        <v>0</v>
      </c>
      <c r="BF32" s="716">
        <f t="shared" si="24"/>
        <v>649588.45049999992</v>
      </c>
      <c r="BG32" s="717">
        <f t="shared" si="25"/>
        <v>1260560.9609999999</v>
      </c>
      <c r="BH32" s="672">
        <f t="shared" si="26"/>
        <v>591464.78</v>
      </c>
      <c r="BI32" s="677">
        <f t="shared" si="27"/>
        <v>669096.18099999987</v>
      </c>
      <c r="BJ32" s="541"/>
      <c r="BK32" s="446"/>
      <c r="BL32" s="374">
        <f>ROUND(VLOOKUP($B32,Test!$A$140:$I$192,6),0)/1000</f>
        <v>0</v>
      </c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  <c r="CG32" s="380"/>
      <c r="CH32" s="380"/>
      <c r="CI32" s="380"/>
      <c r="CJ32" s="380"/>
      <c r="CK32" s="380"/>
      <c r="CL32" s="380"/>
      <c r="CM32" s="380"/>
      <c r="CN32" s="380"/>
      <c r="CO32" s="380"/>
      <c r="CP32" s="380"/>
      <c r="CQ32" s="380"/>
      <c r="CR32" s="380"/>
      <c r="CS32" s="380"/>
      <c r="CT32" s="380"/>
      <c r="CU32" s="380"/>
      <c r="CV32" s="380"/>
      <c r="CW32" s="380"/>
      <c r="CX32" s="380"/>
      <c r="CY32" s="380"/>
      <c r="CZ32" s="380"/>
      <c r="DA32" s="380"/>
      <c r="DB32" s="380"/>
      <c r="DC32" s="380"/>
      <c r="DD32" s="380"/>
      <c r="DE32" s="380"/>
      <c r="DF32" s="380"/>
      <c r="DG32" s="380"/>
      <c r="DH32" s="380"/>
      <c r="DI32" s="380"/>
      <c r="DJ32" s="380"/>
      <c r="DK32" s="380"/>
      <c r="DL32" s="380"/>
      <c r="DM32" s="380"/>
      <c r="DN32" s="380"/>
      <c r="DO32" s="391"/>
      <c r="DP32" s="391"/>
      <c r="DQ32" s="380"/>
      <c r="DR32" s="380"/>
      <c r="DS32" s="380"/>
      <c r="DT32" s="380"/>
    </row>
    <row r="33" spans="1:124" s="383" customFormat="1" ht="33" customHeight="1">
      <c r="A33" s="388">
        <f t="shared" si="28"/>
        <v>27</v>
      </c>
      <c r="B33" s="399">
        <v>51499</v>
      </c>
      <c r="C33" s="536" t="s">
        <v>23</v>
      </c>
      <c r="D33" s="698" t="s">
        <v>277</v>
      </c>
      <c r="E33" s="672">
        <f>'[2]Banpho seat-nissan'!D33</f>
        <v>0</v>
      </c>
      <c r="F33" s="673"/>
      <c r="G33" s="674">
        <f t="shared" si="2"/>
        <v>0</v>
      </c>
      <c r="H33" s="672">
        <f>'[2]Banpho seat-nissan'!G33</f>
        <v>0</v>
      </c>
      <c r="I33" s="673"/>
      <c r="J33" s="674">
        <f t="shared" si="3"/>
        <v>0</v>
      </c>
      <c r="K33" s="672">
        <f>'[2]Banpho seat-nissan'!J33</f>
        <v>0</v>
      </c>
      <c r="L33" s="673"/>
      <c r="M33" s="773">
        <f t="shared" si="4"/>
        <v>0</v>
      </c>
      <c r="N33" s="688">
        <f t="shared" si="5"/>
        <v>0</v>
      </c>
      <c r="O33" s="689">
        <f t="shared" si="5"/>
        <v>0</v>
      </c>
      <c r="P33" s="690">
        <f t="shared" si="6"/>
        <v>0</v>
      </c>
      <c r="Q33" s="672">
        <f>'[2]Banpho seat-nissan'!M33</f>
        <v>0</v>
      </c>
      <c r="R33" s="673"/>
      <c r="S33" s="674">
        <f t="shared" si="7"/>
        <v>0</v>
      </c>
      <c r="T33" s="672">
        <f>'[2]Banpho seat-nissan'!P33</f>
        <v>0</v>
      </c>
      <c r="U33" s="673"/>
      <c r="V33" s="674">
        <f t="shared" si="8"/>
        <v>0</v>
      </c>
      <c r="W33" s="672">
        <f>'[2]Banpho seat-nissan'!S33</f>
        <v>0</v>
      </c>
      <c r="X33" s="673"/>
      <c r="Y33" s="773">
        <f t="shared" si="9"/>
        <v>0</v>
      </c>
      <c r="Z33" s="688">
        <f t="shared" si="10"/>
        <v>0</v>
      </c>
      <c r="AA33" s="701">
        <f t="shared" si="10"/>
        <v>0</v>
      </c>
      <c r="AB33" s="690">
        <f t="shared" si="11"/>
        <v>0</v>
      </c>
      <c r="AC33" s="775">
        <f t="shared" si="12"/>
        <v>0</v>
      </c>
      <c r="AD33" s="776">
        <f t="shared" si="12"/>
        <v>0</v>
      </c>
      <c r="AE33" s="777">
        <f t="shared" si="13"/>
        <v>0</v>
      </c>
      <c r="AF33" s="672">
        <f>'[2]Banpho seat-nissan'!Y33</f>
        <v>0</v>
      </c>
      <c r="AG33" s="673"/>
      <c r="AH33" s="674">
        <f t="shared" si="14"/>
        <v>0</v>
      </c>
      <c r="AI33" s="672">
        <f>'[2]Banpho seat-nissan'!AB33</f>
        <v>0</v>
      </c>
      <c r="AJ33" s="673"/>
      <c r="AK33" s="674">
        <f t="shared" si="15"/>
        <v>0</v>
      </c>
      <c r="AL33" s="672">
        <f>'[2]Banpho seat-nissan'!AE33</f>
        <v>0</v>
      </c>
      <c r="AM33" s="673"/>
      <c r="AN33" s="674">
        <f t="shared" si="16"/>
        <v>0</v>
      </c>
      <c r="AO33" s="688">
        <f t="shared" si="17"/>
        <v>0</v>
      </c>
      <c r="AP33" s="689">
        <f t="shared" si="17"/>
        <v>0</v>
      </c>
      <c r="AQ33" s="690">
        <f t="shared" si="18"/>
        <v>0</v>
      </c>
      <c r="AR33" s="672">
        <f>'[2]Banpho seat-nissan'!AH33</f>
        <v>0</v>
      </c>
      <c r="AS33" s="673"/>
      <c r="AT33" s="674">
        <f t="shared" si="19"/>
        <v>0</v>
      </c>
      <c r="AU33" s="672">
        <f>'[2]Banpho seat-nissan'!AK33</f>
        <v>0</v>
      </c>
      <c r="AV33" s="673"/>
      <c r="AW33" s="674">
        <f t="shared" si="20"/>
        <v>0</v>
      </c>
      <c r="AX33" s="672">
        <f>'[2]Banpho seat-nissan'!AN33</f>
        <v>0</v>
      </c>
      <c r="AY33" s="672"/>
      <c r="AZ33" s="773">
        <f t="shared" si="21"/>
        <v>0</v>
      </c>
      <c r="BA33" s="688">
        <f t="shared" si="22"/>
        <v>0</v>
      </c>
      <c r="BB33" s="701">
        <f t="shared" si="22"/>
        <v>0</v>
      </c>
      <c r="BC33" s="706">
        <f t="shared" si="23"/>
        <v>0</v>
      </c>
      <c r="BD33" s="711">
        <f t="shared" si="0"/>
        <v>0</v>
      </c>
      <c r="BE33" s="715">
        <f t="shared" si="1"/>
        <v>0</v>
      </c>
      <c r="BF33" s="716">
        <f t="shared" si="24"/>
        <v>0</v>
      </c>
      <c r="BG33" s="717">
        <f t="shared" si="25"/>
        <v>0</v>
      </c>
      <c r="BH33" s="672">
        <f t="shared" si="26"/>
        <v>0</v>
      </c>
      <c r="BI33" s="677">
        <f t="shared" si="27"/>
        <v>0</v>
      </c>
      <c r="BJ33" s="541"/>
      <c r="BK33" s="446"/>
      <c r="BL33" s="374">
        <f>ROUND(VLOOKUP($B33,Test!$A$140:$I$192,6),0)/1000</f>
        <v>0</v>
      </c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  <c r="CO33" s="380"/>
      <c r="CP33" s="380"/>
      <c r="CQ33" s="380"/>
      <c r="CR33" s="380"/>
      <c r="CS33" s="380"/>
      <c r="CT33" s="380"/>
      <c r="CU33" s="380"/>
      <c r="CV33" s="380"/>
      <c r="CW33" s="380"/>
      <c r="CX33" s="380"/>
      <c r="CY33" s="380"/>
      <c r="CZ33" s="380"/>
      <c r="DA33" s="380"/>
      <c r="DB33" s="380"/>
      <c r="DC33" s="380"/>
      <c r="DD33" s="380"/>
      <c r="DE33" s="380"/>
      <c r="DF33" s="380"/>
      <c r="DG33" s="380"/>
      <c r="DH33" s="380"/>
      <c r="DI33" s="380"/>
      <c r="DJ33" s="380"/>
      <c r="DK33" s="380"/>
      <c r="DL33" s="380"/>
      <c r="DM33" s="380"/>
      <c r="DN33" s="380"/>
      <c r="DO33" s="391"/>
      <c r="DP33" s="391"/>
      <c r="DQ33" s="380"/>
      <c r="DR33" s="380"/>
      <c r="DS33" s="380"/>
      <c r="DT33" s="380"/>
    </row>
    <row r="34" spans="1:124" s="383" customFormat="1" ht="33" customHeight="1">
      <c r="A34" s="388">
        <f t="shared" si="28"/>
        <v>28</v>
      </c>
      <c r="B34" s="399">
        <v>51601</v>
      </c>
      <c r="C34" s="536" t="s">
        <v>24</v>
      </c>
      <c r="D34" s="698" t="s">
        <v>278</v>
      </c>
      <c r="E34" s="672">
        <f>'[2]Banpho seat-nissan'!D34</f>
        <v>0</v>
      </c>
      <c r="F34" s="673"/>
      <c r="G34" s="674">
        <f t="shared" si="2"/>
        <v>0</v>
      </c>
      <c r="H34" s="672">
        <f>'[2]Banpho seat-nissan'!G34</f>
        <v>0</v>
      </c>
      <c r="I34" s="673"/>
      <c r="J34" s="674">
        <f t="shared" si="3"/>
        <v>0</v>
      </c>
      <c r="K34" s="672">
        <f>'[2]Banpho seat-nissan'!J34</f>
        <v>0</v>
      </c>
      <c r="L34" s="673"/>
      <c r="M34" s="773">
        <f t="shared" si="4"/>
        <v>0</v>
      </c>
      <c r="N34" s="688">
        <f t="shared" si="5"/>
        <v>0</v>
      </c>
      <c r="O34" s="689">
        <f t="shared" si="5"/>
        <v>0</v>
      </c>
      <c r="P34" s="690">
        <f t="shared" si="6"/>
        <v>0</v>
      </c>
      <c r="Q34" s="672">
        <f>'[2]Banpho seat-nissan'!M34</f>
        <v>0</v>
      </c>
      <c r="R34" s="673"/>
      <c r="S34" s="674">
        <f t="shared" si="7"/>
        <v>0</v>
      </c>
      <c r="T34" s="672">
        <f>'[2]Banpho seat-nissan'!P34</f>
        <v>0</v>
      </c>
      <c r="U34" s="673"/>
      <c r="V34" s="674">
        <f t="shared" si="8"/>
        <v>0</v>
      </c>
      <c r="W34" s="672">
        <f>'[2]Banpho seat-nissan'!S34</f>
        <v>0</v>
      </c>
      <c r="X34" s="673"/>
      <c r="Y34" s="773">
        <f t="shared" si="9"/>
        <v>0</v>
      </c>
      <c r="Z34" s="688">
        <f t="shared" si="10"/>
        <v>0</v>
      </c>
      <c r="AA34" s="701">
        <f t="shared" si="10"/>
        <v>0</v>
      </c>
      <c r="AB34" s="690">
        <f t="shared" si="11"/>
        <v>0</v>
      </c>
      <c r="AC34" s="775">
        <f t="shared" si="12"/>
        <v>0</v>
      </c>
      <c r="AD34" s="776">
        <f t="shared" si="12"/>
        <v>0</v>
      </c>
      <c r="AE34" s="777">
        <f t="shared" si="13"/>
        <v>0</v>
      </c>
      <c r="AF34" s="672">
        <f>'[2]Banpho seat-nissan'!Y34</f>
        <v>0</v>
      </c>
      <c r="AG34" s="673"/>
      <c r="AH34" s="674">
        <f t="shared" si="14"/>
        <v>0</v>
      </c>
      <c r="AI34" s="672">
        <f>'[2]Banpho seat-nissan'!AB34</f>
        <v>0</v>
      </c>
      <c r="AJ34" s="673"/>
      <c r="AK34" s="674">
        <f t="shared" si="15"/>
        <v>0</v>
      </c>
      <c r="AL34" s="672">
        <f>'[2]Banpho seat-nissan'!AE34</f>
        <v>0</v>
      </c>
      <c r="AM34" s="673"/>
      <c r="AN34" s="674">
        <f t="shared" si="16"/>
        <v>0</v>
      </c>
      <c r="AO34" s="688">
        <f t="shared" si="17"/>
        <v>0</v>
      </c>
      <c r="AP34" s="689">
        <f t="shared" si="17"/>
        <v>0</v>
      </c>
      <c r="AQ34" s="690">
        <f t="shared" si="18"/>
        <v>0</v>
      </c>
      <c r="AR34" s="672">
        <f>'[2]Banpho seat-nissan'!AH34</f>
        <v>0</v>
      </c>
      <c r="AS34" s="673"/>
      <c r="AT34" s="674">
        <f t="shared" si="19"/>
        <v>0</v>
      </c>
      <c r="AU34" s="672">
        <f>'[2]Banpho seat-nissan'!AK34</f>
        <v>0</v>
      </c>
      <c r="AV34" s="673"/>
      <c r="AW34" s="674">
        <f t="shared" si="20"/>
        <v>0</v>
      </c>
      <c r="AX34" s="672">
        <f>'[2]Banpho seat-nissan'!AN34</f>
        <v>0</v>
      </c>
      <c r="AY34" s="672"/>
      <c r="AZ34" s="773">
        <f t="shared" si="21"/>
        <v>0</v>
      </c>
      <c r="BA34" s="688">
        <f t="shared" si="22"/>
        <v>0</v>
      </c>
      <c r="BB34" s="701">
        <f t="shared" si="22"/>
        <v>0</v>
      </c>
      <c r="BC34" s="706">
        <f t="shared" si="23"/>
        <v>0</v>
      </c>
      <c r="BD34" s="711">
        <f t="shared" si="0"/>
        <v>0</v>
      </c>
      <c r="BE34" s="715">
        <f t="shared" si="1"/>
        <v>0</v>
      </c>
      <c r="BF34" s="716">
        <f t="shared" si="24"/>
        <v>0</v>
      </c>
      <c r="BG34" s="717">
        <f t="shared" si="25"/>
        <v>0</v>
      </c>
      <c r="BH34" s="672">
        <f t="shared" si="26"/>
        <v>0</v>
      </c>
      <c r="BI34" s="677">
        <f t="shared" si="27"/>
        <v>0</v>
      </c>
      <c r="BJ34" s="541"/>
      <c r="BK34" s="446"/>
      <c r="BL34" s="374">
        <f>ROUND(VLOOKUP($B34,Test!$A$140:$I$192,6),0)/1000</f>
        <v>0</v>
      </c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  <c r="CO34" s="380"/>
      <c r="CP34" s="380"/>
      <c r="CQ34" s="380"/>
      <c r="CR34" s="380"/>
      <c r="CS34" s="380"/>
      <c r="CT34" s="380"/>
      <c r="CU34" s="380"/>
      <c r="CV34" s="380"/>
      <c r="CW34" s="380"/>
      <c r="CX34" s="380"/>
      <c r="CY34" s="380"/>
      <c r="CZ34" s="380"/>
      <c r="DA34" s="380"/>
      <c r="DB34" s="380"/>
      <c r="DC34" s="380"/>
      <c r="DD34" s="380"/>
      <c r="DE34" s="380"/>
      <c r="DF34" s="380"/>
      <c r="DG34" s="380"/>
      <c r="DH34" s="380"/>
      <c r="DI34" s="380"/>
      <c r="DJ34" s="380"/>
      <c r="DK34" s="380"/>
      <c r="DL34" s="380"/>
      <c r="DM34" s="380"/>
      <c r="DN34" s="380"/>
      <c r="DO34" s="391"/>
      <c r="DP34" s="391"/>
      <c r="DQ34" s="380"/>
      <c r="DR34" s="380"/>
      <c r="DS34" s="380"/>
      <c r="DT34" s="380"/>
    </row>
    <row r="35" spans="1:124" s="383" customFormat="1" ht="33" customHeight="1">
      <c r="A35" s="388">
        <f t="shared" si="28"/>
        <v>29</v>
      </c>
      <c r="B35" s="399">
        <v>51602</v>
      </c>
      <c r="C35" s="536" t="s">
        <v>25</v>
      </c>
      <c r="D35" s="698" t="s">
        <v>279</v>
      </c>
      <c r="E35" s="672">
        <f>'[2]Banpho seat-nissan'!D35</f>
        <v>0</v>
      </c>
      <c r="F35" s="673"/>
      <c r="G35" s="674">
        <f t="shared" si="2"/>
        <v>0</v>
      </c>
      <c r="H35" s="672">
        <f>'[2]Banpho seat-nissan'!G35</f>
        <v>0</v>
      </c>
      <c r="I35" s="673"/>
      <c r="J35" s="674">
        <f t="shared" si="3"/>
        <v>0</v>
      </c>
      <c r="K35" s="672">
        <f>'[2]Banpho seat-nissan'!J35</f>
        <v>0</v>
      </c>
      <c r="L35" s="673"/>
      <c r="M35" s="773">
        <f t="shared" si="4"/>
        <v>0</v>
      </c>
      <c r="N35" s="688">
        <f t="shared" si="5"/>
        <v>0</v>
      </c>
      <c r="O35" s="689">
        <f t="shared" si="5"/>
        <v>0</v>
      </c>
      <c r="P35" s="690">
        <f t="shared" si="6"/>
        <v>0</v>
      </c>
      <c r="Q35" s="672">
        <f>'[2]Banpho seat-nissan'!M35</f>
        <v>0</v>
      </c>
      <c r="R35" s="673"/>
      <c r="S35" s="674">
        <f t="shared" si="7"/>
        <v>0</v>
      </c>
      <c r="T35" s="672">
        <f>'[2]Banpho seat-nissan'!P35</f>
        <v>0</v>
      </c>
      <c r="U35" s="673"/>
      <c r="V35" s="674">
        <f t="shared" si="8"/>
        <v>0</v>
      </c>
      <c r="W35" s="672">
        <f>'[2]Banpho seat-nissan'!S35</f>
        <v>0</v>
      </c>
      <c r="X35" s="673"/>
      <c r="Y35" s="773">
        <f t="shared" si="9"/>
        <v>0</v>
      </c>
      <c r="Z35" s="688">
        <f t="shared" si="10"/>
        <v>0</v>
      </c>
      <c r="AA35" s="701">
        <f t="shared" si="10"/>
        <v>0</v>
      </c>
      <c r="AB35" s="690">
        <f t="shared" si="11"/>
        <v>0</v>
      </c>
      <c r="AC35" s="775">
        <f t="shared" si="12"/>
        <v>0</v>
      </c>
      <c r="AD35" s="776">
        <f t="shared" si="12"/>
        <v>0</v>
      </c>
      <c r="AE35" s="777">
        <f t="shared" si="13"/>
        <v>0</v>
      </c>
      <c r="AF35" s="672">
        <f>'[2]Banpho seat-nissan'!Y35</f>
        <v>0</v>
      </c>
      <c r="AG35" s="673"/>
      <c r="AH35" s="674">
        <f t="shared" si="14"/>
        <v>0</v>
      </c>
      <c r="AI35" s="672">
        <f>'[2]Banpho seat-nissan'!AB35</f>
        <v>0</v>
      </c>
      <c r="AJ35" s="673"/>
      <c r="AK35" s="674">
        <f t="shared" si="15"/>
        <v>0</v>
      </c>
      <c r="AL35" s="672">
        <f>'[2]Banpho seat-nissan'!AE35</f>
        <v>0</v>
      </c>
      <c r="AM35" s="673"/>
      <c r="AN35" s="674">
        <f t="shared" si="16"/>
        <v>0</v>
      </c>
      <c r="AO35" s="688">
        <f t="shared" si="17"/>
        <v>0</v>
      </c>
      <c r="AP35" s="689">
        <f t="shared" si="17"/>
        <v>0</v>
      </c>
      <c r="AQ35" s="690">
        <f t="shared" si="18"/>
        <v>0</v>
      </c>
      <c r="AR35" s="672">
        <f>'[2]Banpho seat-nissan'!AH35</f>
        <v>0</v>
      </c>
      <c r="AS35" s="673"/>
      <c r="AT35" s="674">
        <f t="shared" si="19"/>
        <v>0</v>
      </c>
      <c r="AU35" s="672">
        <f>'[2]Banpho seat-nissan'!AK35</f>
        <v>0</v>
      </c>
      <c r="AV35" s="673"/>
      <c r="AW35" s="674">
        <f t="shared" si="20"/>
        <v>0</v>
      </c>
      <c r="AX35" s="672">
        <f>'[2]Banpho seat-nissan'!AN35</f>
        <v>0</v>
      </c>
      <c r="AY35" s="672"/>
      <c r="AZ35" s="773">
        <f t="shared" si="21"/>
        <v>0</v>
      </c>
      <c r="BA35" s="688">
        <f t="shared" si="22"/>
        <v>0</v>
      </c>
      <c r="BB35" s="701">
        <f t="shared" si="22"/>
        <v>0</v>
      </c>
      <c r="BC35" s="706">
        <f t="shared" si="23"/>
        <v>0</v>
      </c>
      <c r="BD35" s="711">
        <f t="shared" si="0"/>
        <v>0</v>
      </c>
      <c r="BE35" s="715">
        <f t="shared" si="1"/>
        <v>0</v>
      </c>
      <c r="BF35" s="716">
        <f t="shared" si="24"/>
        <v>0</v>
      </c>
      <c r="BG35" s="717">
        <f t="shared" si="25"/>
        <v>0</v>
      </c>
      <c r="BH35" s="672">
        <f t="shared" si="26"/>
        <v>0</v>
      </c>
      <c r="BI35" s="677">
        <f t="shared" si="27"/>
        <v>0</v>
      </c>
      <c r="BJ35" s="541"/>
      <c r="BK35" s="446"/>
      <c r="BL35" s="374">
        <f>ROUND(VLOOKUP($B35,Test!$A$140:$I$192,6),0)/1000</f>
        <v>0</v>
      </c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  <c r="CG35" s="380"/>
      <c r="CH35" s="380"/>
      <c r="CI35" s="380"/>
      <c r="CJ35" s="380"/>
      <c r="CK35" s="380"/>
      <c r="CL35" s="380"/>
      <c r="CM35" s="380"/>
      <c r="CN35" s="380"/>
      <c r="CO35" s="380"/>
      <c r="CP35" s="380"/>
      <c r="CQ35" s="380"/>
      <c r="CR35" s="380"/>
      <c r="CS35" s="380"/>
      <c r="CT35" s="380"/>
      <c r="CU35" s="380"/>
      <c r="CV35" s="380"/>
      <c r="CW35" s="380"/>
      <c r="CX35" s="380"/>
      <c r="CY35" s="380"/>
      <c r="CZ35" s="380"/>
      <c r="DA35" s="380"/>
      <c r="DB35" s="380"/>
      <c r="DC35" s="380"/>
      <c r="DD35" s="380"/>
      <c r="DE35" s="380"/>
      <c r="DF35" s="380"/>
      <c r="DG35" s="380"/>
      <c r="DH35" s="380"/>
      <c r="DI35" s="380"/>
      <c r="DJ35" s="380"/>
      <c r="DK35" s="380"/>
      <c r="DL35" s="380"/>
      <c r="DM35" s="380"/>
      <c r="DN35" s="380"/>
      <c r="DO35" s="391"/>
      <c r="DP35" s="391"/>
      <c r="DQ35" s="380"/>
      <c r="DR35" s="380"/>
      <c r="DS35" s="380"/>
      <c r="DT35" s="380"/>
    </row>
    <row r="36" spans="1:124" s="383" customFormat="1" ht="33" customHeight="1">
      <c r="A36" s="388">
        <f t="shared" si="28"/>
        <v>30</v>
      </c>
      <c r="B36" s="399">
        <v>51603</v>
      </c>
      <c r="C36" s="536" t="s">
        <v>26</v>
      </c>
      <c r="D36" s="698" t="s">
        <v>280</v>
      </c>
      <c r="E36" s="672">
        <f>'[2]Banpho seat-nissan'!D36</f>
        <v>0</v>
      </c>
      <c r="F36" s="673"/>
      <c r="G36" s="674">
        <f t="shared" si="2"/>
        <v>0</v>
      </c>
      <c r="H36" s="672">
        <f>'[2]Banpho seat-nissan'!G36</f>
        <v>0</v>
      </c>
      <c r="I36" s="673"/>
      <c r="J36" s="674">
        <f t="shared" si="3"/>
        <v>0</v>
      </c>
      <c r="K36" s="672">
        <f>'[2]Banpho seat-nissan'!J36</f>
        <v>0</v>
      </c>
      <c r="L36" s="673"/>
      <c r="M36" s="773">
        <f t="shared" si="4"/>
        <v>0</v>
      </c>
      <c r="N36" s="688">
        <f t="shared" si="5"/>
        <v>0</v>
      </c>
      <c r="O36" s="689">
        <f t="shared" si="5"/>
        <v>0</v>
      </c>
      <c r="P36" s="690">
        <f t="shared" si="6"/>
        <v>0</v>
      </c>
      <c r="Q36" s="672">
        <f>'[2]Banpho seat-nissan'!M36</f>
        <v>0</v>
      </c>
      <c r="R36" s="673"/>
      <c r="S36" s="674">
        <f t="shared" si="7"/>
        <v>0</v>
      </c>
      <c r="T36" s="672">
        <f>'[2]Banpho seat-nissan'!P36</f>
        <v>0</v>
      </c>
      <c r="U36" s="673"/>
      <c r="V36" s="674">
        <f t="shared" si="8"/>
        <v>0</v>
      </c>
      <c r="W36" s="672">
        <f>'[2]Banpho seat-nissan'!S36</f>
        <v>0</v>
      </c>
      <c r="X36" s="673"/>
      <c r="Y36" s="773">
        <f t="shared" si="9"/>
        <v>0</v>
      </c>
      <c r="Z36" s="688">
        <f t="shared" si="10"/>
        <v>0</v>
      </c>
      <c r="AA36" s="701">
        <f t="shared" si="10"/>
        <v>0</v>
      </c>
      <c r="AB36" s="690">
        <f t="shared" si="11"/>
        <v>0</v>
      </c>
      <c r="AC36" s="775">
        <f t="shared" si="12"/>
        <v>0</v>
      </c>
      <c r="AD36" s="776">
        <f t="shared" si="12"/>
        <v>0</v>
      </c>
      <c r="AE36" s="777">
        <f t="shared" si="13"/>
        <v>0</v>
      </c>
      <c r="AF36" s="672">
        <f>'[2]Banpho seat-nissan'!Y36</f>
        <v>0</v>
      </c>
      <c r="AG36" s="673"/>
      <c r="AH36" s="674">
        <f t="shared" si="14"/>
        <v>0</v>
      </c>
      <c r="AI36" s="672">
        <f>'[2]Banpho seat-nissan'!AB36</f>
        <v>0</v>
      </c>
      <c r="AJ36" s="673"/>
      <c r="AK36" s="674">
        <f t="shared" si="15"/>
        <v>0</v>
      </c>
      <c r="AL36" s="672">
        <f>'[2]Banpho seat-nissan'!AE36</f>
        <v>0</v>
      </c>
      <c r="AM36" s="673"/>
      <c r="AN36" s="674">
        <f t="shared" si="16"/>
        <v>0</v>
      </c>
      <c r="AO36" s="688">
        <f t="shared" si="17"/>
        <v>0</v>
      </c>
      <c r="AP36" s="689">
        <f t="shared" si="17"/>
        <v>0</v>
      </c>
      <c r="AQ36" s="690">
        <f t="shared" si="18"/>
        <v>0</v>
      </c>
      <c r="AR36" s="672">
        <f>'[2]Banpho seat-nissan'!AH36</f>
        <v>0</v>
      </c>
      <c r="AS36" s="673"/>
      <c r="AT36" s="674">
        <f t="shared" si="19"/>
        <v>0</v>
      </c>
      <c r="AU36" s="672">
        <f>'[2]Banpho seat-nissan'!AK36</f>
        <v>0</v>
      </c>
      <c r="AV36" s="673"/>
      <c r="AW36" s="674">
        <f t="shared" si="20"/>
        <v>0</v>
      </c>
      <c r="AX36" s="672">
        <f>'[2]Banpho seat-nissan'!AN36</f>
        <v>0</v>
      </c>
      <c r="AY36" s="672"/>
      <c r="AZ36" s="773">
        <f t="shared" si="21"/>
        <v>0</v>
      </c>
      <c r="BA36" s="688">
        <f t="shared" si="22"/>
        <v>0</v>
      </c>
      <c r="BB36" s="701">
        <f t="shared" si="22"/>
        <v>0</v>
      </c>
      <c r="BC36" s="706">
        <f t="shared" si="23"/>
        <v>0</v>
      </c>
      <c r="BD36" s="711">
        <f t="shared" si="0"/>
        <v>0</v>
      </c>
      <c r="BE36" s="715">
        <f t="shared" si="1"/>
        <v>0</v>
      </c>
      <c r="BF36" s="716">
        <f t="shared" si="24"/>
        <v>0</v>
      </c>
      <c r="BG36" s="717">
        <f t="shared" si="25"/>
        <v>0</v>
      </c>
      <c r="BH36" s="672">
        <f t="shared" si="26"/>
        <v>0</v>
      </c>
      <c r="BI36" s="677">
        <f t="shared" si="27"/>
        <v>0</v>
      </c>
      <c r="BJ36" s="541"/>
      <c r="BK36" s="446"/>
      <c r="BL36" s="374">
        <f>ROUND(VLOOKUP($B36,Test!$A$140:$I$192,6),0)/1000</f>
        <v>0</v>
      </c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  <c r="CO36" s="380"/>
      <c r="CP36" s="380"/>
      <c r="CQ36" s="380"/>
      <c r="CR36" s="380"/>
      <c r="CS36" s="380"/>
      <c r="CT36" s="380"/>
      <c r="CU36" s="380"/>
      <c r="CV36" s="380"/>
      <c r="CW36" s="380"/>
      <c r="CX36" s="380"/>
      <c r="CY36" s="380"/>
      <c r="CZ36" s="380"/>
      <c r="DA36" s="380"/>
      <c r="DB36" s="380"/>
      <c r="DC36" s="380"/>
      <c r="DD36" s="380"/>
      <c r="DE36" s="380"/>
      <c r="DF36" s="380"/>
      <c r="DG36" s="380"/>
      <c r="DH36" s="380"/>
      <c r="DI36" s="380"/>
      <c r="DJ36" s="380"/>
      <c r="DK36" s="380"/>
      <c r="DL36" s="380"/>
      <c r="DM36" s="380"/>
      <c r="DN36" s="380"/>
      <c r="DO36" s="391"/>
      <c r="DP36" s="391"/>
      <c r="DQ36" s="380"/>
      <c r="DR36" s="380"/>
      <c r="DS36" s="380"/>
      <c r="DT36" s="380"/>
    </row>
    <row r="37" spans="1:124" s="383" customFormat="1" ht="33" customHeight="1">
      <c r="A37" s="388">
        <f t="shared" si="28"/>
        <v>31</v>
      </c>
      <c r="B37" s="399">
        <v>51604</v>
      </c>
      <c r="C37" s="536" t="s">
        <v>27</v>
      </c>
      <c r="D37" s="698" t="s">
        <v>281</v>
      </c>
      <c r="E37" s="672">
        <f>'[2]Banpho seat-nissan'!D37</f>
        <v>0</v>
      </c>
      <c r="F37" s="673"/>
      <c r="G37" s="674">
        <f t="shared" si="2"/>
        <v>0</v>
      </c>
      <c r="H37" s="672">
        <f>'[2]Banpho seat-nissan'!G37</f>
        <v>0</v>
      </c>
      <c r="I37" s="673"/>
      <c r="J37" s="674">
        <f t="shared" si="3"/>
        <v>0</v>
      </c>
      <c r="K37" s="672">
        <f>'[2]Banpho seat-nissan'!J37</f>
        <v>0</v>
      </c>
      <c r="L37" s="673"/>
      <c r="M37" s="773">
        <f t="shared" si="4"/>
        <v>0</v>
      </c>
      <c r="N37" s="688">
        <f t="shared" si="5"/>
        <v>0</v>
      </c>
      <c r="O37" s="689">
        <f t="shared" si="5"/>
        <v>0</v>
      </c>
      <c r="P37" s="690">
        <f t="shared" si="6"/>
        <v>0</v>
      </c>
      <c r="Q37" s="672">
        <f>'[2]Banpho seat-nissan'!M37</f>
        <v>0</v>
      </c>
      <c r="R37" s="673"/>
      <c r="S37" s="674">
        <f t="shared" si="7"/>
        <v>0</v>
      </c>
      <c r="T37" s="672">
        <f>'[2]Banpho seat-nissan'!P37</f>
        <v>0</v>
      </c>
      <c r="U37" s="673"/>
      <c r="V37" s="674">
        <f t="shared" si="8"/>
        <v>0</v>
      </c>
      <c r="W37" s="672">
        <f>'[2]Banpho seat-nissan'!S37</f>
        <v>0</v>
      </c>
      <c r="X37" s="673"/>
      <c r="Y37" s="773">
        <f t="shared" si="9"/>
        <v>0</v>
      </c>
      <c r="Z37" s="688">
        <f t="shared" si="10"/>
        <v>0</v>
      </c>
      <c r="AA37" s="701">
        <f t="shared" si="10"/>
        <v>0</v>
      </c>
      <c r="AB37" s="690">
        <f t="shared" si="11"/>
        <v>0</v>
      </c>
      <c r="AC37" s="775">
        <f t="shared" si="12"/>
        <v>0</v>
      </c>
      <c r="AD37" s="776">
        <f t="shared" si="12"/>
        <v>0</v>
      </c>
      <c r="AE37" s="777">
        <f t="shared" si="13"/>
        <v>0</v>
      </c>
      <c r="AF37" s="672">
        <f>'[2]Banpho seat-nissan'!Y37</f>
        <v>0</v>
      </c>
      <c r="AG37" s="673"/>
      <c r="AH37" s="674">
        <f t="shared" si="14"/>
        <v>0</v>
      </c>
      <c r="AI37" s="672">
        <f>'[2]Banpho seat-nissan'!AB37</f>
        <v>0</v>
      </c>
      <c r="AJ37" s="673"/>
      <c r="AK37" s="674">
        <f t="shared" si="15"/>
        <v>0</v>
      </c>
      <c r="AL37" s="672">
        <f>'[2]Banpho seat-nissan'!AE37</f>
        <v>0</v>
      </c>
      <c r="AM37" s="673"/>
      <c r="AN37" s="674">
        <f t="shared" si="16"/>
        <v>0</v>
      </c>
      <c r="AO37" s="688">
        <f t="shared" si="17"/>
        <v>0</v>
      </c>
      <c r="AP37" s="689">
        <f t="shared" si="17"/>
        <v>0</v>
      </c>
      <c r="AQ37" s="690">
        <f t="shared" si="18"/>
        <v>0</v>
      </c>
      <c r="AR37" s="672">
        <f>'[2]Banpho seat-nissan'!AH37</f>
        <v>0</v>
      </c>
      <c r="AS37" s="673"/>
      <c r="AT37" s="674">
        <f t="shared" si="19"/>
        <v>0</v>
      </c>
      <c r="AU37" s="672">
        <f>'[2]Banpho seat-nissan'!AK37</f>
        <v>0</v>
      </c>
      <c r="AV37" s="673"/>
      <c r="AW37" s="674">
        <f t="shared" si="20"/>
        <v>0</v>
      </c>
      <c r="AX37" s="672">
        <f>'[2]Banpho seat-nissan'!AN37</f>
        <v>0</v>
      </c>
      <c r="AY37" s="672"/>
      <c r="AZ37" s="773">
        <f t="shared" si="21"/>
        <v>0</v>
      </c>
      <c r="BA37" s="688">
        <f t="shared" si="22"/>
        <v>0</v>
      </c>
      <c r="BB37" s="701">
        <f t="shared" si="22"/>
        <v>0</v>
      </c>
      <c r="BC37" s="706">
        <f t="shared" si="23"/>
        <v>0</v>
      </c>
      <c r="BD37" s="711">
        <f t="shared" si="0"/>
        <v>0</v>
      </c>
      <c r="BE37" s="715">
        <f t="shared" si="1"/>
        <v>0</v>
      </c>
      <c r="BF37" s="716">
        <f t="shared" si="24"/>
        <v>0</v>
      </c>
      <c r="BG37" s="717">
        <f t="shared" si="25"/>
        <v>0</v>
      </c>
      <c r="BH37" s="672">
        <f t="shared" si="26"/>
        <v>0</v>
      </c>
      <c r="BI37" s="677">
        <f t="shared" si="27"/>
        <v>0</v>
      </c>
      <c r="BJ37" s="541"/>
      <c r="BK37" s="446"/>
      <c r="BL37" s="374">
        <f>ROUND(VLOOKUP($B37,Test!$A$140:$I$192,6),0)/1000</f>
        <v>0</v>
      </c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  <c r="CO37" s="380"/>
      <c r="CP37" s="380"/>
      <c r="CQ37" s="380"/>
      <c r="CR37" s="380"/>
      <c r="CS37" s="380"/>
      <c r="CT37" s="380"/>
      <c r="CU37" s="380"/>
      <c r="CV37" s="380"/>
      <c r="CW37" s="380"/>
      <c r="CX37" s="380"/>
      <c r="CY37" s="380"/>
      <c r="CZ37" s="380"/>
      <c r="DA37" s="380"/>
      <c r="DB37" s="380"/>
      <c r="DC37" s="380"/>
      <c r="DD37" s="380"/>
      <c r="DE37" s="380"/>
      <c r="DF37" s="380"/>
      <c r="DG37" s="380"/>
      <c r="DH37" s="380"/>
      <c r="DI37" s="380"/>
      <c r="DJ37" s="380"/>
      <c r="DK37" s="380"/>
      <c r="DL37" s="380"/>
      <c r="DM37" s="380"/>
      <c r="DN37" s="380"/>
      <c r="DO37" s="391"/>
      <c r="DP37" s="391"/>
      <c r="DQ37" s="380"/>
      <c r="DR37" s="380"/>
      <c r="DS37" s="380"/>
      <c r="DT37" s="380"/>
    </row>
    <row r="38" spans="1:124" s="383" customFormat="1" ht="33" customHeight="1">
      <c r="A38" s="388">
        <f t="shared" si="28"/>
        <v>32</v>
      </c>
      <c r="B38" s="399">
        <v>51605</v>
      </c>
      <c r="C38" s="536" t="s">
        <v>28</v>
      </c>
      <c r="D38" s="698" t="s">
        <v>282</v>
      </c>
      <c r="E38" s="672">
        <f>'[2]Banpho seat-nissan'!D38</f>
        <v>0</v>
      </c>
      <c r="F38" s="673"/>
      <c r="G38" s="674">
        <f t="shared" si="2"/>
        <v>0</v>
      </c>
      <c r="H38" s="672">
        <f>'[2]Banpho seat-nissan'!G38</f>
        <v>0</v>
      </c>
      <c r="I38" s="673"/>
      <c r="J38" s="674">
        <f t="shared" si="3"/>
        <v>0</v>
      </c>
      <c r="K38" s="672">
        <f>'[2]Banpho seat-nissan'!J38</f>
        <v>0</v>
      </c>
      <c r="L38" s="673"/>
      <c r="M38" s="773">
        <f t="shared" si="4"/>
        <v>0</v>
      </c>
      <c r="N38" s="688">
        <f t="shared" si="5"/>
        <v>0</v>
      </c>
      <c r="O38" s="689">
        <f t="shared" si="5"/>
        <v>0</v>
      </c>
      <c r="P38" s="690">
        <f t="shared" si="6"/>
        <v>0</v>
      </c>
      <c r="Q38" s="672">
        <f>'[2]Banpho seat-nissan'!M38</f>
        <v>0</v>
      </c>
      <c r="R38" s="673"/>
      <c r="S38" s="674">
        <f t="shared" si="7"/>
        <v>0</v>
      </c>
      <c r="T38" s="672">
        <f>'[2]Banpho seat-nissan'!P38</f>
        <v>0</v>
      </c>
      <c r="U38" s="673"/>
      <c r="V38" s="674">
        <f t="shared" si="8"/>
        <v>0</v>
      </c>
      <c r="W38" s="672">
        <f>'[2]Banpho seat-nissan'!S38</f>
        <v>0</v>
      </c>
      <c r="X38" s="673"/>
      <c r="Y38" s="773">
        <f t="shared" si="9"/>
        <v>0</v>
      </c>
      <c r="Z38" s="688">
        <f t="shared" si="10"/>
        <v>0</v>
      </c>
      <c r="AA38" s="701">
        <f t="shared" si="10"/>
        <v>0</v>
      </c>
      <c r="AB38" s="690">
        <f t="shared" si="11"/>
        <v>0</v>
      </c>
      <c r="AC38" s="775">
        <f t="shared" si="12"/>
        <v>0</v>
      </c>
      <c r="AD38" s="776">
        <f t="shared" si="12"/>
        <v>0</v>
      </c>
      <c r="AE38" s="777">
        <f t="shared" si="13"/>
        <v>0</v>
      </c>
      <c r="AF38" s="672">
        <f>'[2]Banpho seat-nissan'!Y38</f>
        <v>0</v>
      </c>
      <c r="AG38" s="673"/>
      <c r="AH38" s="674">
        <f t="shared" si="14"/>
        <v>0</v>
      </c>
      <c r="AI38" s="672">
        <f>'[2]Banpho seat-nissan'!AB38</f>
        <v>0</v>
      </c>
      <c r="AJ38" s="673"/>
      <c r="AK38" s="674">
        <f t="shared" si="15"/>
        <v>0</v>
      </c>
      <c r="AL38" s="672">
        <f>'[2]Banpho seat-nissan'!AE38</f>
        <v>0</v>
      </c>
      <c r="AM38" s="673"/>
      <c r="AN38" s="674">
        <f t="shared" si="16"/>
        <v>0</v>
      </c>
      <c r="AO38" s="688">
        <f t="shared" si="17"/>
        <v>0</v>
      </c>
      <c r="AP38" s="689">
        <f t="shared" si="17"/>
        <v>0</v>
      </c>
      <c r="AQ38" s="690">
        <f t="shared" si="18"/>
        <v>0</v>
      </c>
      <c r="AR38" s="672">
        <f>'[2]Banpho seat-nissan'!AH38</f>
        <v>0</v>
      </c>
      <c r="AS38" s="673"/>
      <c r="AT38" s="674">
        <f t="shared" si="19"/>
        <v>0</v>
      </c>
      <c r="AU38" s="672">
        <f>'[2]Banpho seat-nissan'!AK38</f>
        <v>0</v>
      </c>
      <c r="AV38" s="673"/>
      <c r="AW38" s="674">
        <f t="shared" si="20"/>
        <v>0</v>
      </c>
      <c r="AX38" s="672">
        <f>'[2]Banpho seat-nissan'!AN38</f>
        <v>0</v>
      </c>
      <c r="AY38" s="672"/>
      <c r="AZ38" s="773">
        <f t="shared" si="21"/>
        <v>0</v>
      </c>
      <c r="BA38" s="688">
        <f t="shared" si="22"/>
        <v>0</v>
      </c>
      <c r="BB38" s="701">
        <f t="shared" si="22"/>
        <v>0</v>
      </c>
      <c r="BC38" s="706">
        <f t="shared" si="23"/>
        <v>0</v>
      </c>
      <c r="BD38" s="711">
        <f t="shared" si="0"/>
        <v>0</v>
      </c>
      <c r="BE38" s="715">
        <f t="shared" si="1"/>
        <v>0</v>
      </c>
      <c r="BF38" s="716">
        <f t="shared" si="24"/>
        <v>0</v>
      </c>
      <c r="BG38" s="717">
        <f t="shared" si="25"/>
        <v>0</v>
      </c>
      <c r="BH38" s="672">
        <f t="shared" si="26"/>
        <v>0</v>
      </c>
      <c r="BI38" s="677">
        <f t="shared" si="27"/>
        <v>0</v>
      </c>
      <c r="BJ38" s="541"/>
      <c r="BK38" s="446"/>
      <c r="BL38" s="374">
        <f>ROUND(VLOOKUP($B38,Test!$A$140:$I$192,6),0)/1000</f>
        <v>0</v>
      </c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  <c r="CO38" s="380"/>
      <c r="CP38" s="380"/>
      <c r="CQ38" s="380"/>
      <c r="CR38" s="380"/>
      <c r="CS38" s="380"/>
      <c r="CT38" s="380"/>
      <c r="CU38" s="380"/>
      <c r="CV38" s="380"/>
      <c r="CW38" s="380"/>
      <c r="CX38" s="380"/>
      <c r="CY38" s="380"/>
      <c r="CZ38" s="380"/>
      <c r="DA38" s="380"/>
      <c r="DB38" s="380"/>
      <c r="DC38" s="380"/>
      <c r="DD38" s="380"/>
      <c r="DE38" s="380"/>
      <c r="DF38" s="380"/>
      <c r="DG38" s="380"/>
      <c r="DH38" s="380"/>
      <c r="DI38" s="380"/>
      <c r="DJ38" s="380"/>
      <c r="DK38" s="380"/>
      <c r="DL38" s="380"/>
      <c r="DM38" s="380"/>
      <c r="DN38" s="380"/>
      <c r="DO38" s="391"/>
      <c r="DP38" s="391"/>
      <c r="DQ38" s="380"/>
      <c r="DR38" s="380"/>
      <c r="DS38" s="380"/>
      <c r="DT38" s="380"/>
    </row>
    <row r="39" spans="1:124" s="383" customFormat="1" ht="33" customHeight="1">
      <c r="A39" s="388">
        <f t="shared" si="28"/>
        <v>33</v>
      </c>
      <c r="B39" s="399">
        <v>51606</v>
      </c>
      <c r="C39" s="536" t="s">
        <v>29</v>
      </c>
      <c r="D39" s="698" t="s">
        <v>283</v>
      </c>
      <c r="E39" s="672">
        <f>'[2]Banpho seat-nissan'!D39</f>
        <v>1400</v>
      </c>
      <c r="F39" s="673">
        <v>400</v>
      </c>
      <c r="G39" s="674">
        <f t="shared" si="2"/>
        <v>1000</v>
      </c>
      <c r="H39" s="672">
        <f>'[2]Banpho seat-nissan'!G39</f>
        <v>1400</v>
      </c>
      <c r="I39" s="673">
        <v>400</v>
      </c>
      <c r="J39" s="674">
        <f t="shared" si="3"/>
        <v>1000</v>
      </c>
      <c r="K39" s="672">
        <f>'[2]Banpho seat-nissan'!J39</f>
        <v>1400</v>
      </c>
      <c r="L39" s="673"/>
      <c r="M39" s="773">
        <f t="shared" si="4"/>
        <v>1400</v>
      </c>
      <c r="N39" s="688">
        <f t="shared" si="5"/>
        <v>4200</v>
      </c>
      <c r="O39" s="689">
        <f t="shared" si="5"/>
        <v>800</v>
      </c>
      <c r="P39" s="690">
        <f t="shared" si="6"/>
        <v>3400</v>
      </c>
      <c r="Q39" s="672">
        <f>'[2]Banpho seat-nissan'!M39</f>
        <v>1400</v>
      </c>
      <c r="R39" s="673">
        <v>800</v>
      </c>
      <c r="S39" s="674">
        <f t="shared" si="7"/>
        <v>600</v>
      </c>
      <c r="T39" s="672">
        <f>'[2]Banpho seat-nissan'!P39</f>
        <v>1400</v>
      </c>
      <c r="U39" s="673"/>
      <c r="V39" s="674">
        <f t="shared" si="8"/>
        <v>1400</v>
      </c>
      <c r="W39" s="672">
        <f>'[2]Banpho seat-nissan'!S39</f>
        <v>1400</v>
      </c>
      <c r="X39" s="673"/>
      <c r="Y39" s="773">
        <f t="shared" si="9"/>
        <v>1400</v>
      </c>
      <c r="Z39" s="688">
        <f t="shared" si="10"/>
        <v>4200</v>
      </c>
      <c r="AA39" s="701">
        <f t="shared" si="10"/>
        <v>800</v>
      </c>
      <c r="AB39" s="690">
        <f t="shared" si="11"/>
        <v>3400</v>
      </c>
      <c r="AC39" s="775">
        <f t="shared" si="12"/>
        <v>8400</v>
      </c>
      <c r="AD39" s="776">
        <f t="shared" si="12"/>
        <v>1600</v>
      </c>
      <c r="AE39" s="777">
        <f t="shared" si="13"/>
        <v>6800</v>
      </c>
      <c r="AF39" s="672">
        <f>'[2]Banpho seat-nissan'!Y39</f>
        <v>1400</v>
      </c>
      <c r="AG39" s="673"/>
      <c r="AH39" s="674">
        <f t="shared" si="14"/>
        <v>1400</v>
      </c>
      <c r="AI39" s="672">
        <f>'[2]Banpho seat-nissan'!AB39</f>
        <v>1400</v>
      </c>
      <c r="AJ39" s="673"/>
      <c r="AK39" s="674">
        <f t="shared" si="15"/>
        <v>1400</v>
      </c>
      <c r="AL39" s="672">
        <f>'[2]Banpho seat-nissan'!AE39</f>
        <v>1400</v>
      </c>
      <c r="AM39" s="673"/>
      <c r="AN39" s="674">
        <f t="shared" si="16"/>
        <v>1400</v>
      </c>
      <c r="AO39" s="688">
        <f t="shared" si="17"/>
        <v>4200</v>
      </c>
      <c r="AP39" s="689">
        <f t="shared" si="17"/>
        <v>0</v>
      </c>
      <c r="AQ39" s="690">
        <f t="shared" si="18"/>
        <v>4200</v>
      </c>
      <c r="AR39" s="672">
        <f>'[2]Banpho seat-nissan'!AH39</f>
        <v>1400</v>
      </c>
      <c r="AS39" s="673"/>
      <c r="AT39" s="674">
        <f t="shared" si="19"/>
        <v>1400</v>
      </c>
      <c r="AU39" s="672">
        <f>'[2]Banpho seat-nissan'!AK39</f>
        <v>1400</v>
      </c>
      <c r="AV39" s="673"/>
      <c r="AW39" s="674">
        <f t="shared" si="20"/>
        <v>1400</v>
      </c>
      <c r="AX39" s="672">
        <f>'[2]Banpho seat-nissan'!AN39</f>
        <v>1400</v>
      </c>
      <c r="AY39" s="672"/>
      <c r="AZ39" s="773">
        <f t="shared" si="21"/>
        <v>1400</v>
      </c>
      <c r="BA39" s="688">
        <f t="shared" si="22"/>
        <v>4200</v>
      </c>
      <c r="BB39" s="701">
        <f t="shared" si="22"/>
        <v>0</v>
      </c>
      <c r="BC39" s="706">
        <f t="shared" si="23"/>
        <v>4200</v>
      </c>
      <c r="BD39" s="711">
        <f t="shared" si="0"/>
        <v>8400</v>
      </c>
      <c r="BE39" s="715">
        <f t="shared" si="1"/>
        <v>0</v>
      </c>
      <c r="BF39" s="716">
        <f t="shared" si="24"/>
        <v>8400</v>
      </c>
      <c r="BG39" s="717">
        <f t="shared" si="25"/>
        <v>16800</v>
      </c>
      <c r="BH39" s="672">
        <f t="shared" si="26"/>
        <v>1600</v>
      </c>
      <c r="BI39" s="677">
        <f t="shared" si="27"/>
        <v>15200</v>
      </c>
      <c r="BJ39" s="541"/>
      <c r="BK39" s="446"/>
      <c r="BL39" s="374">
        <f>ROUND(VLOOKUP($B39,Test!$A$140:$I$192,6),0)/1000</f>
        <v>0</v>
      </c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  <c r="CO39" s="380"/>
      <c r="CP39" s="380"/>
      <c r="CQ39" s="380"/>
      <c r="CR39" s="380"/>
      <c r="CS39" s="380"/>
      <c r="CT39" s="380"/>
      <c r="CU39" s="380"/>
      <c r="CV39" s="380"/>
      <c r="CW39" s="380"/>
      <c r="CX39" s="380"/>
      <c r="CY39" s="380"/>
      <c r="CZ39" s="380"/>
      <c r="DA39" s="380"/>
      <c r="DB39" s="380"/>
      <c r="DC39" s="380"/>
      <c r="DD39" s="380"/>
      <c r="DE39" s="380"/>
      <c r="DF39" s="380"/>
      <c r="DG39" s="380"/>
      <c r="DH39" s="380"/>
      <c r="DI39" s="380"/>
      <c r="DJ39" s="380"/>
      <c r="DK39" s="380"/>
      <c r="DL39" s="380"/>
      <c r="DM39" s="380"/>
      <c r="DN39" s="380"/>
      <c r="DO39" s="391"/>
      <c r="DP39" s="391"/>
      <c r="DQ39" s="380"/>
      <c r="DR39" s="380"/>
      <c r="DS39" s="380"/>
      <c r="DT39" s="380"/>
    </row>
    <row r="40" spans="1:124" s="383" customFormat="1" ht="33" customHeight="1">
      <c r="A40" s="388">
        <f t="shared" si="28"/>
        <v>34</v>
      </c>
      <c r="B40" s="399">
        <v>51607</v>
      </c>
      <c r="C40" s="536" t="s">
        <v>242</v>
      </c>
      <c r="D40" s="698" t="s">
        <v>284</v>
      </c>
      <c r="E40" s="672">
        <f>'[2]Banpho seat-nissan'!D40</f>
        <v>0</v>
      </c>
      <c r="F40" s="673"/>
      <c r="G40" s="674">
        <f t="shared" si="2"/>
        <v>0</v>
      </c>
      <c r="H40" s="672">
        <f>'[2]Banpho seat-nissan'!G40</f>
        <v>0</v>
      </c>
      <c r="I40" s="673"/>
      <c r="J40" s="674">
        <f t="shared" si="3"/>
        <v>0</v>
      </c>
      <c r="K40" s="672">
        <f>'[2]Banpho seat-nissan'!J40</f>
        <v>0</v>
      </c>
      <c r="L40" s="673"/>
      <c r="M40" s="773">
        <f t="shared" si="4"/>
        <v>0</v>
      </c>
      <c r="N40" s="688">
        <f t="shared" si="5"/>
        <v>0</v>
      </c>
      <c r="O40" s="689">
        <f t="shared" si="5"/>
        <v>0</v>
      </c>
      <c r="P40" s="690">
        <f t="shared" si="6"/>
        <v>0</v>
      </c>
      <c r="Q40" s="672">
        <f>'[2]Banpho seat-nissan'!M40</f>
        <v>0</v>
      </c>
      <c r="R40" s="673"/>
      <c r="S40" s="674">
        <f t="shared" si="7"/>
        <v>0</v>
      </c>
      <c r="T40" s="672">
        <f>'[2]Banpho seat-nissan'!P40</f>
        <v>0</v>
      </c>
      <c r="U40" s="673"/>
      <c r="V40" s="674">
        <f t="shared" si="8"/>
        <v>0</v>
      </c>
      <c r="W40" s="672">
        <f>'[2]Banpho seat-nissan'!S40</f>
        <v>0</v>
      </c>
      <c r="X40" s="673"/>
      <c r="Y40" s="773">
        <f t="shared" si="9"/>
        <v>0</v>
      </c>
      <c r="Z40" s="688">
        <f t="shared" si="10"/>
        <v>0</v>
      </c>
      <c r="AA40" s="701">
        <f t="shared" si="10"/>
        <v>0</v>
      </c>
      <c r="AB40" s="690">
        <f t="shared" si="11"/>
        <v>0</v>
      </c>
      <c r="AC40" s="775">
        <f t="shared" si="12"/>
        <v>0</v>
      </c>
      <c r="AD40" s="776">
        <f t="shared" si="12"/>
        <v>0</v>
      </c>
      <c r="AE40" s="777">
        <f t="shared" si="13"/>
        <v>0</v>
      </c>
      <c r="AF40" s="672">
        <f>'[2]Banpho seat-nissan'!Y40</f>
        <v>0</v>
      </c>
      <c r="AG40" s="673"/>
      <c r="AH40" s="674">
        <f t="shared" si="14"/>
        <v>0</v>
      </c>
      <c r="AI40" s="672">
        <f>'[2]Banpho seat-nissan'!AB40</f>
        <v>0</v>
      </c>
      <c r="AJ40" s="673"/>
      <c r="AK40" s="674">
        <f t="shared" si="15"/>
        <v>0</v>
      </c>
      <c r="AL40" s="672">
        <f>'[2]Banpho seat-nissan'!AE40</f>
        <v>0</v>
      </c>
      <c r="AM40" s="673"/>
      <c r="AN40" s="674">
        <f t="shared" si="16"/>
        <v>0</v>
      </c>
      <c r="AO40" s="688">
        <f t="shared" si="17"/>
        <v>0</v>
      </c>
      <c r="AP40" s="689">
        <f t="shared" si="17"/>
        <v>0</v>
      </c>
      <c r="AQ40" s="690">
        <f t="shared" si="18"/>
        <v>0</v>
      </c>
      <c r="AR40" s="672">
        <f>'[2]Banpho seat-nissan'!AH40</f>
        <v>0</v>
      </c>
      <c r="AS40" s="673"/>
      <c r="AT40" s="674">
        <f t="shared" si="19"/>
        <v>0</v>
      </c>
      <c r="AU40" s="672">
        <f>'[2]Banpho seat-nissan'!AK40</f>
        <v>0</v>
      </c>
      <c r="AV40" s="673"/>
      <c r="AW40" s="674">
        <f t="shared" si="20"/>
        <v>0</v>
      </c>
      <c r="AX40" s="672">
        <f>'[2]Banpho seat-nissan'!AN40</f>
        <v>0</v>
      </c>
      <c r="AY40" s="672"/>
      <c r="AZ40" s="773">
        <f t="shared" si="21"/>
        <v>0</v>
      </c>
      <c r="BA40" s="688">
        <f t="shared" si="22"/>
        <v>0</v>
      </c>
      <c r="BB40" s="701">
        <f t="shared" si="22"/>
        <v>0</v>
      </c>
      <c r="BC40" s="706">
        <f t="shared" si="23"/>
        <v>0</v>
      </c>
      <c r="BD40" s="711">
        <f t="shared" si="0"/>
        <v>0</v>
      </c>
      <c r="BE40" s="715">
        <f t="shared" si="1"/>
        <v>0</v>
      </c>
      <c r="BF40" s="716">
        <f t="shared" si="24"/>
        <v>0</v>
      </c>
      <c r="BG40" s="717">
        <f t="shared" si="25"/>
        <v>0</v>
      </c>
      <c r="BH40" s="672">
        <f t="shared" si="26"/>
        <v>0</v>
      </c>
      <c r="BI40" s="677">
        <f t="shared" si="27"/>
        <v>0</v>
      </c>
      <c r="BJ40" s="541"/>
      <c r="BK40" s="446"/>
      <c r="BL40" s="374">
        <f>ROUND(VLOOKUP($B40,Test!$A$140:$I$192,6),0)/1000</f>
        <v>0</v>
      </c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  <c r="CO40" s="380"/>
      <c r="CP40" s="380"/>
      <c r="CQ40" s="380"/>
      <c r="CR40" s="380"/>
      <c r="CS40" s="380"/>
      <c r="CT40" s="380"/>
      <c r="CU40" s="380"/>
      <c r="CV40" s="380"/>
      <c r="CW40" s="380"/>
      <c r="CX40" s="380"/>
      <c r="CY40" s="380"/>
      <c r="CZ40" s="380"/>
      <c r="DA40" s="380"/>
      <c r="DB40" s="380"/>
      <c r="DC40" s="380"/>
      <c r="DD40" s="380"/>
      <c r="DE40" s="380"/>
      <c r="DF40" s="380"/>
      <c r="DG40" s="380"/>
      <c r="DH40" s="380"/>
      <c r="DI40" s="380"/>
      <c r="DJ40" s="380"/>
      <c r="DK40" s="380"/>
      <c r="DL40" s="380"/>
      <c r="DM40" s="380"/>
      <c r="DN40" s="380"/>
      <c r="DO40" s="391"/>
      <c r="DP40" s="391"/>
      <c r="DQ40" s="380"/>
      <c r="DR40" s="380"/>
      <c r="DS40" s="380"/>
      <c r="DT40" s="380"/>
    </row>
    <row r="41" spans="1:124" s="383" customFormat="1" ht="33" customHeight="1">
      <c r="A41" s="388">
        <f t="shared" si="28"/>
        <v>35</v>
      </c>
      <c r="B41" s="399">
        <v>51608</v>
      </c>
      <c r="C41" s="536" t="s">
        <v>31</v>
      </c>
      <c r="D41" s="698" t="s">
        <v>285</v>
      </c>
      <c r="E41" s="672">
        <f>'[2]Banpho seat-nissan'!D41</f>
        <v>0</v>
      </c>
      <c r="F41" s="673"/>
      <c r="G41" s="674">
        <f t="shared" si="2"/>
        <v>0</v>
      </c>
      <c r="H41" s="672">
        <f>'[2]Banpho seat-nissan'!G41</f>
        <v>0</v>
      </c>
      <c r="I41" s="673"/>
      <c r="J41" s="674">
        <f t="shared" si="3"/>
        <v>0</v>
      </c>
      <c r="K41" s="672">
        <f>'[2]Banpho seat-nissan'!J41</f>
        <v>0</v>
      </c>
      <c r="L41" s="673"/>
      <c r="M41" s="773">
        <f t="shared" si="4"/>
        <v>0</v>
      </c>
      <c r="N41" s="688">
        <f t="shared" si="5"/>
        <v>0</v>
      </c>
      <c r="O41" s="689">
        <f t="shared" si="5"/>
        <v>0</v>
      </c>
      <c r="P41" s="690">
        <f t="shared" si="6"/>
        <v>0</v>
      </c>
      <c r="Q41" s="672">
        <f>'[2]Banpho seat-nissan'!M41</f>
        <v>0</v>
      </c>
      <c r="R41" s="673"/>
      <c r="S41" s="674">
        <f t="shared" si="7"/>
        <v>0</v>
      </c>
      <c r="T41" s="672">
        <f>'[2]Banpho seat-nissan'!P41</f>
        <v>0</v>
      </c>
      <c r="U41" s="673"/>
      <c r="V41" s="674">
        <f t="shared" si="8"/>
        <v>0</v>
      </c>
      <c r="W41" s="672">
        <f>'[2]Banpho seat-nissan'!S41</f>
        <v>0</v>
      </c>
      <c r="X41" s="673"/>
      <c r="Y41" s="773">
        <f t="shared" si="9"/>
        <v>0</v>
      </c>
      <c r="Z41" s="688">
        <f t="shared" si="10"/>
        <v>0</v>
      </c>
      <c r="AA41" s="701">
        <f t="shared" si="10"/>
        <v>0</v>
      </c>
      <c r="AB41" s="690">
        <f t="shared" si="11"/>
        <v>0</v>
      </c>
      <c r="AC41" s="775">
        <f t="shared" si="12"/>
        <v>0</v>
      </c>
      <c r="AD41" s="776">
        <f t="shared" si="12"/>
        <v>0</v>
      </c>
      <c r="AE41" s="777">
        <f t="shared" si="13"/>
        <v>0</v>
      </c>
      <c r="AF41" s="672">
        <f>'[2]Banpho seat-nissan'!Y41</f>
        <v>0</v>
      </c>
      <c r="AG41" s="673"/>
      <c r="AH41" s="674">
        <f t="shared" si="14"/>
        <v>0</v>
      </c>
      <c r="AI41" s="672">
        <f>'[2]Banpho seat-nissan'!AB41</f>
        <v>0</v>
      </c>
      <c r="AJ41" s="673"/>
      <c r="AK41" s="674">
        <f t="shared" si="15"/>
        <v>0</v>
      </c>
      <c r="AL41" s="672">
        <f>'[2]Banpho seat-nissan'!AE41</f>
        <v>0</v>
      </c>
      <c r="AM41" s="673"/>
      <c r="AN41" s="674">
        <f t="shared" si="16"/>
        <v>0</v>
      </c>
      <c r="AO41" s="688">
        <f t="shared" si="17"/>
        <v>0</v>
      </c>
      <c r="AP41" s="689">
        <f t="shared" si="17"/>
        <v>0</v>
      </c>
      <c r="AQ41" s="690">
        <f t="shared" si="18"/>
        <v>0</v>
      </c>
      <c r="AR41" s="672">
        <f>'[2]Banpho seat-nissan'!AH41</f>
        <v>0</v>
      </c>
      <c r="AS41" s="673"/>
      <c r="AT41" s="674">
        <f t="shared" si="19"/>
        <v>0</v>
      </c>
      <c r="AU41" s="672">
        <f>'[2]Banpho seat-nissan'!AK41</f>
        <v>0</v>
      </c>
      <c r="AV41" s="673"/>
      <c r="AW41" s="674">
        <f t="shared" si="20"/>
        <v>0</v>
      </c>
      <c r="AX41" s="672">
        <f>'[2]Banpho seat-nissan'!AN41</f>
        <v>0</v>
      </c>
      <c r="AY41" s="672"/>
      <c r="AZ41" s="773">
        <f t="shared" si="21"/>
        <v>0</v>
      </c>
      <c r="BA41" s="688">
        <f t="shared" si="22"/>
        <v>0</v>
      </c>
      <c r="BB41" s="701">
        <f t="shared" si="22"/>
        <v>0</v>
      </c>
      <c r="BC41" s="706">
        <f t="shared" si="23"/>
        <v>0</v>
      </c>
      <c r="BD41" s="711">
        <f t="shared" si="0"/>
        <v>0</v>
      </c>
      <c r="BE41" s="715">
        <f t="shared" si="1"/>
        <v>0</v>
      </c>
      <c r="BF41" s="716">
        <f t="shared" si="24"/>
        <v>0</v>
      </c>
      <c r="BG41" s="717">
        <f t="shared" si="25"/>
        <v>0</v>
      </c>
      <c r="BH41" s="672">
        <f t="shared" si="26"/>
        <v>0</v>
      </c>
      <c r="BI41" s="677">
        <f t="shared" si="27"/>
        <v>0</v>
      </c>
      <c r="BJ41" s="541"/>
      <c r="BK41" s="446"/>
      <c r="BL41" s="374">
        <f>ROUND(VLOOKUP($B41,Test!$A$140:$I$192,6),0)/1000</f>
        <v>0</v>
      </c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  <c r="CG41" s="380"/>
      <c r="CH41" s="380"/>
      <c r="CI41" s="380"/>
      <c r="CJ41" s="380"/>
      <c r="CK41" s="380"/>
      <c r="CL41" s="380"/>
      <c r="CM41" s="380"/>
      <c r="CN41" s="380"/>
      <c r="CO41" s="380"/>
      <c r="CP41" s="380"/>
      <c r="CQ41" s="380"/>
      <c r="CR41" s="380"/>
      <c r="CS41" s="380"/>
      <c r="CT41" s="380"/>
      <c r="CU41" s="380"/>
      <c r="CV41" s="380"/>
      <c r="CW41" s="380"/>
      <c r="CX41" s="380"/>
      <c r="CY41" s="380"/>
      <c r="CZ41" s="380"/>
      <c r="DA41" s="380"/>
      <c r="DB41" s="380"/>
      <c r="DC41" s="380"/>
      <c r="DD41" s="380"/>
      <c r="DE41" s="380"/>
      <c r="DF41" s="380"/>
      <c r="DG41" s="380"/>
      <c r="DH41" s="380"/>
      <c r="DI41" s="380"/>
      <c r="DJ41" s="380"/>
      <c r="DK41" s="380"/>
      <c r="DL41" s="380"/>
      <c r="DM41" s="380"/>
      <c r="DN41" s="380"/>
      <c r="DO41" s="391"/>
      <c r="DP41" s="391"/>
      <c r="DQ41" s="380"/>
      <c r="DR41" s="380"/>
      <c r="DS41" s="380"/>
      <c r="DT41" s="380"/>
    </row>
    <row r="42" spans="1:124" s="383" customFormat="1" ht="33" customHeight="1">
      <c r="A42" s="388">
        <f t="shared" si="28"/>
        <v>36</v>
      </c>
      <c r="B42" s="399">
        <v>51609</v>
      </c>
      <c r="C42" s="536" t="s">
        <v>89</v>
      </c>
      <c r="D42" s="698" t="s">
        <v>286</v>
      </c>
      <c r="E42" s="672">
        <f>'[2]Banpho seat-nissan'!D42</f>
        <v>0</v>
      </c>
      <c r="F42" s="673"/>
      <c r="G42" s="674">
        <f t="shared" si="2"/>
        <v>0</v>
      </c>
      <c r="H42" s="672">
        <f>'[2]Banpho seat-nissan'!G42</f>
        <v>0</v>
      </c>
      <c r="I42" s="673"/>
      <c r="J42" s="674">
        <f t="shared" si="3"/>
        <v>0</v>
      </c>
      <c r="K42" s="672">
        <f>'[2]Banpho seat-nissan'!J42</f>
        <v>0</v>
      </c>
      <c r="L42" s="673"/>
      <c r="M42" s="773">
        <f t="shared" si="4"/>
        <v>0</v>
      </c>
      <c r="N42" s="688">
        <f t="shared" si="5"/>
        <v>0</v>
      </c>
      <c r="O42" s="689">
        <f t="shared" si="5"/>
        <v>0</v>
      </c>
      <c r="P42" s="690">
        <f t="shared" si="6"/>
        <v>0</v>
      </c>
      <c r="Q42" s="672">
        <f>'[2]Banpho seat-nissan'!M42</f>
        <v>0</v>
      </c>
      <c r="R42" s="673"/>
      <c r="S42" s="674">
        <f t="shared" si="7"/>
        <v>0</v>
      </c>
      <c r="T42" s="672">
        <f>'[2]Banpho seat-nissan'!P42</f>
        <v>0</v>
      </c>
      <c r="U42" s="673"/>
      <c r="V42" s="674">
        <f t="shared" si="8"/>
        <v>0</v>
      </c>
      <c r="W42" s="672">
        <f>'[2]Banpho seat-nissan'!S42</f>
        <v>0</v>
      </c>
      <c r="X42" s="673"/>
      <c r="Y42" s="773">
        <f t="shared" si="9"/>
        <v>0</v>
      </c>
      <c r="Z42" s="688">
        <f t="shared" si="10"/>
        <v>0</v>
      </c>
      <c r="AA42" s="701">
        <f t="shared" si="10"/>
        <v>0</v>
      </c>
      <c r="AB42" s="690">
        <f t="shared" si="11"/>
        <v>0</v>
      </c>
      <c r="AC42" s="775">
        <f t="shared" si="12"/>
        <v>0</v>
      </c>
      <c r="AD42" s="776">
        <f t="shared" si="12"/>
        <v>0</v>
      </c>
      <c r="AE42" s="777">
        <f t="shared" si="13"/>
        <v>0</v>
      </c>
      <c r="AF42" s="672">
        <f>'[2]Banpho seat-nissan'!Y42</f>
        <v>0</v>
      </c>
      <c r="AG42" s="673"/>
      <c r="AH42" s="674">
        <f t="shared" si="14"/>
        <v>0</v>
      </c>
      <c r="AI42" s="672">
        <f>'[2]Banpho seat-nissan'!AB42</f>
        <v>0</v>
      </c>
      <c r="AJ42" s="673"/>
      <c r="AK42" s="674">
        <f t="shared" si="15"/>
        <v>0</v>
      </c>
      <c r="AL42" s="672">
        <f>'[2]Banpho seat-nissan'!AE42</f>
        <v>0</v>
      </c>
      <c r="AM42" s="673"/>
      <c r="AN42" s="674">
        <f t="shared" si="16"/>
        <v>0</v>
      </c>
      <c r="AO42" s="688">
        <f t="shared" si="17"/>
        <v>0</v>
      </c>
      <c r="AP42" s="689">
        <f t="shared" si="17"/>
        <v>0</v>
      </c>
      <c r="AQ42" s="690">
        <f t="shared" si="18"/>
        <v>0</v>
      </c>
      <c r="AR42" s="672">
        <f>'[2]Banpho seat-nissan'!AH42</f>
        <v>0</v>
      </c>
      <c r="AS42" s="673"/>
      <c r="AT42" s="674">
        <f t="shared" si="19"/>
        <v>0</v>
      </c>
      <c r="AU42" s="672">
        <f>'[2]Banpho seat-nissan'!AK42</f>
        <v>0</v>
      </c>
      <c r="AV42" s="673"/>
      <c r="AW42" s="674">
        <f t="shared" si="20"/>
        <v>0</v>
      </c>
      <c r="AX42" s="672">
        <f>'[2]Banpho seat-nissan'!AN42</f>
        <v>0</v>
      </c>
      <c r="AY42" s="672"/>
      <c r="AZ42" s="773">
        <f t="shared" si="21"/>
        <v>0</v>
      </c>
      <c r="BA42" s="688">
        <f t="shared" si="22"/>
        <v>0</v>
      </c>
      <c r="BB42" s="701">
        <f t="shared" si="22"/>
        <v>0</v>
      </c>
      <c r="BC42" s="706">
        <f t="shared" si="23"/>
        <v>0</v>
      </c>
      <c r="BD42" s="711">
        <f t="shared" si="0"/>
        <v>0</v>
      </c>
      <c r="BE42" s="715">
        <f t="shared" si="1"/>
        <v>0</v>
      </c>
      <c r="BF42" s="716">
        <f t="shared" si="24"/>
        <v>0</v>
      </c>
      <c r="BG42" s="717">
        <f t="shared" si="25"/>
        <v>0</v>
      </c>
      <c r="BH42" s="672">
        <f t="shared" si="26"/>
        <v>0</v>
      </c>
      <c r="BI42" s="677">
        <f t="shared" si="27"/>
        <v>0</v>
      </c>
      <c r="BJ42" s="541"/>
      <c r="BK42" s="446"/>
      <c r="BL42" s="374">
        <f>ROUND(VLOOKUP($B42,Test!$A$140:$I$192,6),0)/1000</f>
        <v>0</v>
      </c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  <c r="CG42" s="380"/>
      <c r="CH42" s="380"/>
      <c r="CI42" s="380"/>
      <c r="CJ42" s="380"/>
      <c r="CK42" s="380"/>
      <c r="CL42" s="380"/>
      <c r="CM42" s="380"/>
      <c r="CN42" s="380"/>
      <c r="CO42" s="380"/>
      <c r="CP42" s="380"/>
      <c r="CQ42" s="380"/>
      <c r="CR42" s="380"/>
      <c r="CS42" s="380"/>
      <c r="CT42" s="380"/>
      <c r="CU42" s="380"/>
      <c r="CV42" s="380"/>
      <c r="CW42" s="380"/>
      <c r="CX42" s="380"/>
      <c r="CY42" s="380"/>
      <c r="CZ42" s="380"/>
      <c r="DA42" s="380"/>
      <c r="DB42" s="380"/>
      <c r="DC42" s="380"/>
      <c r="DD42" s="380"/>
      <c r="DE42" s="380"/>
      <c r="DF42" s="380"/>
      <c r="DG42" s="380"/>
      <c r="DH42" s="380"/>
      <c r="DI42" s="380"/>
      <c r="DJ42" s="380"/>
      <c r="DK42" s="380"/>
      <c r="DL42" s="380"/>
      <c r="DM42" s="380"/>
      <c r="DN42" s="380"/>
      <c r="DO42" s="391"/>
      <c r="DP42" s="391"/>
      <c r="DQ42" s="380"/>
      <c r="DR42" s="380"/>
      <c r="DS42" s="380"/>
      <c r="DT42" s="380"/>
    </row>
    <row r="43" spans="1:124" s="383" customFormat="1" ht="33" customHeight="1">
      <c r="A43" s="388">
        <f t="shared" si="28"/>
        <v>37</v>
      </c>
      <c r="B43" s="399">
        <v>51610</v>
      </c>
      <c r="C43" s="536" t="s">
        <v>32</v>
      </c>
      <c r="D43" s="698" t="s">
        <v>287</v>
      </c>
      <c r="E43" s="672">
        <f>'[2]Banpho seat-nissan'!D43</f>
        <v>0</v>
      </c>
      <c r="F43" s="673"/>
      <c r="G43" s="674">
        <f t="shared" si="2"/>
        <v>0</v>
      </c>
      <c r="H43" s="672">
        <f>'[2]Banpho seat-nissan'!G43</f>
        <v>0</v>
      </c>
      <c r="I43" s="673"/>
      <c r="J43" s="674">
        <f t="shared" si="3"/>
        <v>0</v>
      </c>
      <c r="K43" s="672">
        <f>'[2]Banpho seat-nissan'!J43</f>
        <v>0</v>
      </c>
      <c r="L43" s="673"/>
      <c r="M43" s="773">
        <f t="shared" si="4"/>
        <v>0</v>
      </c>
      <c r="N43" s="688">
        <f t="shared" si="5"/>
        <v>0</v>
      </c>
      <c r="O43" s="689">
        <f t="shared" si="5"/>
        <v>0</v>
      </c>
      <c r="P43" s="690">
        <f t="shared" si="6"/>
        <v>0</v>
      </c>
      <c r="Q43" s="672">
        <f>'[2]Banpho seat-nissan'!M43</f>
        <v>0</v>
      </c>
      <c r="R43" s="673"/>
      <c r="S43" s="674">
        <f t="shared" si="7"/>
        <v>0</v>
      </c>
      <c r="T43" s="672">
        <f>'[2]Banpho seat-nissan'!P43</f>
        <v>0</v>
      </c>
      <c r="U43" s="673"/>
      <c r="V43" s="674">
        <f t="shared" si="8"/>
        <v>0</v>
      </c>
      <c r="W43" s="672">
        <f>'[2]Banpho seat-nissan'!S43</f>
        <v>0</v>
      </c>
      <c r="X43" s="673"/>
      <c r="Y43" s="773">
        <f t="shared" si="9"/>
        <v>0</v>
      </c>
      <c r="Z43" s="688">
        <f t="shared" si="10"/>
        <v>0</v>
      </c>
      <c r="AA43" s="701">
        <f t="shared" si="10"/>
        <v>0</v>
      </c>
      <c r="AB43" s="690">
        <f t="shared" si="11"/>
        <v>0</v>
      </c>
      <c r="AC43" s="775">
        <f t="shared" si="12"/>
        <v>0</v>
      </c>
      <c r="AD43" s="776">
        <f t="shared" si="12"/>
        <v>0</v>
      </c>
      <c r="AE43" s="777">
        <f t="shared" si="13"/>
        <v>0</v>
      </c>
      <c r="AF43" s="672">
        <f>'[2]Banpho seat-nissan'!Y43</f>
        <v>0</v>
      </c>
      <c r="AG43" s="673"/>
      <c r="AH43" s="674">
        <f t="shared" si="14"/>
        <v>0</v>
      </c>
      <c r="AI43" s="672">
        <f>'[2]Banpho seat-nissan'!AB43</f>
        <v>0</v>
      </c>
      <c r="AJ43" s="673"/>
      <c r="AK43" s="674">
        <f t="shared" si="15"/>
        <v>0</v>
      </c>
      <c r="AL43" s="672">
        <f>'[2]Banpho seat-nissan'!AE43</f>
        <v>0</v>
      </c>
      <c r="AM43" s="673"/>
      <c r="AN43" s="674">
        <f t="shared" si="16"/>
        <v>0</v>
      </c>
      <c r="AO43" s="688">
        <f t="shared" si="17"/>
        <v>0</v>
      </c>
      <c r="AP43" s="689">
        <f t="shared" si="17"/>
        <v>0</v>
      </c>
      <c r="AQ43" s="690">
        <f t="shared" si="18"/>
        <v>0</v>
      </c>
      <c r="AR43" s="672">
        <f>'[2]Banpho seat-nissan'!AH43</f>
        <v>0</v>
      </c>
      <c r="AS43" s="673"/>
      <c r="AT43" s="674">
        <f t="shared" si="19"/>
        <v>0</v>
      </c>
      <c r="AU43" s="672">
        <f>'[2]Banpho seat-nissan'!AK43</f>
        <v>0</v>
      </c>
      <c r="AV43" s="673"/>
      <c r="AW43" s="674">
        <f t="shared" si="20"/>
        <v>0</v>
      </c>
      <c r="AX43" s="672">
        <f>'[2]Banpho seat-nissan'!AN43</f>
        <v>0</v>
      </c>
      <c r="AY43" s="672"/>
      <c r="AZ43" s="773">
        <f t="shared" si="21"/>
        <v>0</v>
      </c>
      <c r="BA43" s="688">
        <f t="shared" si="22"/>
        <v>0</v>
      </c>
      <c r="BB43" s="701">
        <f t="shared" si="22"/>
        <v>0</v>
      </c>
      <c r="BC43" s="706">
        <f t="shared" si="23"/>
        <v>0</v>
      </c>
      <c r="BD43" s="711">
        <f t="shared" si="0"/>
        <v>0</v>
      </c>
      <c r="BE43" s="715">
        <f t="shared" si="1"/>
        <v>0</v>
      </c>
      <c r="BF43" s="716">
        <f t="shared" si="24"/>
        <v>0</v>
      </c>
      <c r="BG43" s="717">
        <f t="shared" si="25"/>
        <v>0</v>
      </c>
      <c r="BH43" s="672">
        <f t="shared" si="26"/>
        <v>0</v>
      </c>
      <c r="BI43" s="677">
        <f t="shared" si="27"/>
        <v>0</v>
      </c>
      <c r="BJ43" s="541"/>
      <c r="BK43" s="446"/>
      <c r="BL43" s="374">
        <f>ROUND(VLOOKUP($B43,Test!$A$140:$I$192,6),0)/1000</f>
        <v>0</v>
      </c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  <c r="CG43" s="380"/>
      <c r="CH43" s="380"/>
      <c r="CI43" s="380"/>
      <c r="CJ43" s="380"/>
      <c r="CK43" s="380"/>
      <c r="CL43" s="380"/>
      <c r="CM43" s="380"/>
      <c r="CN43" s="380"/>
      <c r="CO43" s="380"/>
      <c r="CP43" s="380"/>
      <c r="CQ43" s="380"/>
      <c r="CR43" s="380"/>
      <c r="CS43" s="380"/>
      <c r="CT43" s="380"/>
      <c r="CU43" s="380"/>
      <c r="CV43" s="380"/>
      <c r="CW43" s="380"/>
      <c r="CX43" s="380"/>
      <c r="CY43" s="380"/>
      <c r="CZ43" s="380"/>
      <c r="DA43" s="380"/>
      <c r="DB43" s="380"/>
      <c r="DC43" s="380"/>
      <c r="DD43" s="380"/>
      <c r="DE43" s="380"/>
      <c r="DF43" s="380"/>
      <c r="DG43" s="380"/>
      <c r="DH43" s="380"/>
      <c r="DI43" s="380"/>
      <c r="DJ43" s="380"/>
      <c r="DK43" s="380"/>
      <c r="DL43" s="380"/>
      <c r="DM43" s="380"/>
      <c r="DN43" s="380"/>
      <c r="DO43" s="391"/>
      <c r="DP43" s="391"/>
      <c r="DQ43" s="380"/>
      <c r="DR43" s="380"/>
      <c r="DS43" s="380"/>
      <c r="DT43" s="380"/>
    </row>
    <row r="44" spans="1:124" s="383" customFormat="1" ht="33" customHeight="1">
      <c r="A44" s="388">
        <f t="shared" si="28"/>
        <v>38</v>
      </c>
      <c r="B44" s="399">
        <v>51611</v>
      </c>
      <c r="C44" s="536" t="s">
        <v>33</v>
      </c>
      <c r="D44" s="698" t="s">
        <v>288</v>
      </c>
      <c r="E44" s="672">
        <f>'[2]Banpho seat-nissan'!D44</f>
        <v>2139.7999999999997</v>
      </c>
      <c r="F44" s="673">
        <v>6454.32</v>
      </c>
      <c r="G44" s="674">
        <f t="shared" si="2"/>
        <v>-4314.5200000000004</v>
      </c>
      <c r="H44" s="672">
        <f>'[2]Banpho seat-nissan'!G44</f>
        <v>927.05</v>
      </c>
      <c r="I44" s="673">
        <v>27009.11</v>
      </c>
      <c r="J44" s="674">
        <f t="shared" si="3"/>
        <v>-26082.06</v>
      </c>
      <c r="K44" s="672">
        <f>'[2]Banpho seat-nissan'!J44</f>
        <v>3211.2999999999997</v>
      </c>
      <c r="L44" s="673">
        <v>12156.89</v>
      </c>
      <c r="M44" s="773">
        <f t="shared" si="4"/>
        <v>-8945.59</v>
      </c>
      <c r="N44" s="688">
        <f t="shared" si="5"/>
        <v>6278.15</v>
      </c>
      <c r="O44" s="689">
        <f t="shared" si="5"/>
        <v>45620.32</v>
      </c>
      <c r="P44" s="690">
        <f t="shared" si="6"/>
        <v>-39342.17</v>
      </c>
      <c r="Q44" s="672">
        <f>'[2]Banpho seat-nissan'!M44</f>
        <v>478.6</v>
      </c>
      <c r="R44" s="673">
        <v>4298.51</v>
      </c>
      <c r="S44" s="674">
        <f t="shared" si="7"/>
        <v>-3819.9100000000003</v>
      </c>
      <c r="T44" s="672">
        <f>'[2]Banpho seat-nissan'!P44</f>
        <v>2113.6</v>
      </c>
      <c r="U44" s="673"/>
      <c r="V44" s="674">
        <f t="shared" si="8"/>
        <v>2113.6</v>
      </c>
      <c r="W44" s="672">
        <f>'[2]Banpho seat-nissan'!S44</f>
        <v>588</v>
      </c>
      <c r="X44" s="673"/>
      <c r="Y44" s="773">
        <f t="shared" si="9"/>
        <v>588</v>
      </c>
      <c r="Z44" s="688">
        <f t="shared" si="10"/>
        <v>3180.2</v>
      </c>
      <c r="AA44" s="701">
        <f t="shared" si="10"/>
        <v>4298.51</v>
      </c>
      <c r="AB44" s="690">
        <f t="shared" si="11"/>
        <v>-1118.3100000000004</v>
      </c>
      <c r="AC44" s="775">
        <f t="shared" si="12"/>
        <v>9458.35</v>
      </c>
      <c r="AD44" s="776">
        <f t="shared" si="12"/>
        <v>49918.83</v>
      </c>
      <c r="AE44" s="777">
        <f t="shared" si="13"/>
        <v>-40460.480000000003</v>
      </c>
      <c r="AF44" s="672">
        <f>'[2]Banpho seat-nissan'!Y44</f>
        <v>2043.75</v>
      </c>
      <c r="AG44" s="673"/>
      <c r="AH44" s="674">
        <f t="shared" si="14"/>
        <v>2043.75</v>
      </c>
      <c r="AI44" s="672">
        <f>'[2]Banpho seat-nissan'!AB44</f>
        <v>1196.5999999999999</v>
      </c>
      <c r="AJ44" s="673"/>
      <c r="AK44" s="674">
        <f t="shared" si="15"/>
        <v>1196.5999999999999</v>
      </c>
      <c r="AL44" s="672">
        <f>'[2]Banpho seat-nissan'!AE44</f>
        <v>2046.8</v>
      </c>
      <c r="AM44" s="673"/>
      <c r="AN44" s="674">
        <f t="shared" si="16"/>
        <v>2046.8</v>
      </c>
      <c r="AO44" s="688">
        <f t="shared" si="17"/>
        <v>5287.15</v>
      </c>
      <c r="AP44" s="689">
        <f t="shared" si="17"/>
        <v>0</v>
      </c>
      <c r="AQ44" s="690">
        <f t="shared" si="18"/>
        <v>5287.15</v>
      </c>
      <c r="AR44" s="672">
        <f>'[2]Banpho seat-nissan'!AH44</f>
        <v>861.1</v>
      </c>
      <c r="AS44" s="673"/>
      <c r="AT44" s="674">
        <f t="shared" si="19"/>
        <v>861.1</v>
      </c>
      <c r="AU44" s="672">
        <f>'[2]Banpho seat-nissan'!AK44</f>
        <v>1656.8</v>
      </c>
      <c r="AV44" s="673"/>
      <c r="AW44" s="674">
        <f t="shared" si="20"/>
        <v>1656.8</v>
      </c>
      <c r="AX44" s="672">
        <f>'[2]Banpho seat-nissan'!AN44</f>
        <v>497.6</v>
      </c>
      <c r="AY44" s="672"/>
      <c r="AZ44" s="773">
        <f t="shared" si="21"/>
        <v>497.6</v>
      </c>
      <c r="BA44" s="688">
        <f t="shared" si="22"/>
        <v>3015.5</v>
      </c>
      <c r="BB44" s="701">
        <f t="shared" si="22"/>
        <v>0</v>
      </c>
      <c r="BC44" s="706">
        <f t="shared" si="23"/>
        <v>3015.5</v>
      </c>
      <c r="BD44" s="711">
        <f t="shared" si="0"/>
        <v>8302.65</v>
      </c>
      <c r="BE44" s="715">
        <f t="shared" si="1"/>
        <v>0</v>
      </c>
      <c r="BF44" s="716">
        <f t="shared" si="24"/>
        <v>8302.65</v>
      </c>
      <c r="BG44" s="717">
        <f t="shared" si="25"/>
        <v>17761</v>
      </c>
      <c r="BH44" s="672">
        <f t="shared" si="26"/>
        <v>49918.83</v>
      </c>
      <c r="BI44" s="677">
        <f t="shared" si="27"/>
        <v>-32157.83</v>
      </c>
      <c r="BJ44" s="541"/>
      <c r="BK44" s="446"/>
      <c r="BL44" s="374">
        <f>ROUND(VLOOKUP($B44,Test!$A$140:$I$192,6),0)/1000</f>
        <v>0</v>
      </c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  <c r="CG44" s="380"/>
      <c r="CH44" s="380"/>
      <c r="CI44" s="380"/>
      <c r="CJ44" s="380"/>
      <c r="CK44" s="380"/>
      <c r="CL44" s="380"/>
      <c r="CM44" s="380"/>
      <c r="CN44" s="380"/>
      <c r="CO44" s="380"/>
      <c r="CP44" s="380"/>
      <c r="CQ44" s="380"/>
      <c r="CR44" s="380"/>
      <c r="CS44" s="380"/>
      <c r="CT44" s="380"/>
      <c r="CU44" s="380"/>
      <c r="CV44" s="380"/>
      <c r="CW44" s="380"/>
      <c r="CX44" s="380"/>
      <c r="CY44" s="380"/>
      <c r="CZ44" s="380"/>
      <c r="DA44" s="380"/>
      <c r="DB44" s="380"/>
      <c r="DC44" s="380"/>
      <c r="DD44" s="380"/>
      <c r="DE44" s="380"/>
      <c r="DF44" s="380"/>
      <c r="DG44" s="380"/>
      <c r="DH44" s="380"/>
      <c r="DI44" s="380"/>
      <c r="DJ44" s="380"/>
      <c r="DK44" s="380"/>
      <c r="DL44" s="380"/>
      <c r="DM44" s="380"/>
      <c r="DN44" s="380"/>
      <c r="DO44" s="391"/>
      <c r="DP44" s="391"/>
      <c r="DQ44" s="380"/>
      <c r="DR44" s="380"/>
      <c r="DS44" s="380"/>
      <c r="DT44" s="380"/>
    </row>
    <row r="45" spans="1:124" s="383" customFormat="1" ht="33" customHeight="1">
      <c r="A45" s="388">
        <f t="shared" si="28"/>
        <v>39</v>
      </c>
      <c r="B45" s="399">
        <v>51612</v>
      </c>
      <c r="C45" s="536" t="s">
        <v>34</v>
      </c>
      <c r="D45" s="698" t="s">
        <v>289</v>
      </c>
      <c r="E45" s="672">
        <f>'[2]Banpho seat-nissan'!D45</f>
        <v>0</v>
      </c>
      <c r="F45" s="673"/>
      <c r="G45" s="674">
        <f t="shared" si="2"/>
        <v>0</v>
      </c>
      <c r="H45" s="672">
        <f>'[2]Banpho seat-nissan'!G45</f>
        <v>0</v>
      </c>
      <c r="I45" s="673"/>
      <c r="J45" s="674">
        <f t="shared" si="3"/>
        <v>0</v>
      </c>
      <c r="K45" s="672">
        <f>'[2]Banpho seat-nissan'!J45</f>
        <v>0</v>
      </c>
      <c r="L45" s="673"/>
      <c r="M45" s="773">
        <f t="shared" si="4"/>
        <v>0</v>
      </c>
      <c r="N45" s="688">
        <f t="shared" si="5"/>
        <v>0</v>
      </c>
      <c r="O45" s="689">
        <f t="shared" si="5"/>
        <v>0</v>
      </c>
      <c r="P45" s="690">
        <f t="shared" si="6"/>
        <v>0</v>
      </c>
      <c r="Q45" s="672">
        <f>'[2]Banpho seat-nissan'!M45</f>
        <v>0</v>
      </c>
      <c r="R45" s="673"/>
      <c r="S45" s="674">
        <f t="shared" si="7"/>
        <v>0</v>
      </c>
      <c r="T45" s="672">
        <f>'[2]Banpho seat-nissan'!P45</f>
        <v>0</v>
      </c>
      <c r="U45" s="673"/>
      <c r="V45" s="674">
        <f t="shared" si="8"/>
        <v>0</v>
      </c>
      <c r="W45" s="672">
        <f>'[2]Banpho seat-nissan'!S45</f>
        <v>0</v>
      </c>
      <c r="X45" s="673"/>
      <c r="Y45" s="773">
        <f t="shared" si="9"/>
        <v>0</v>
      </c>
      <c r="Z45" s="688">
        <f t="shared" si="10"/>
        <v>0</v>
      </c>
      <c r="AA45" s="701">
        <f t="shared" si="10"/>
        <v>0</v>
      </c>
      <c r="AB45" s="690">
        <f t="shared" si="11"/>
        <v>0</v>
      </c>
      <c r="AC45" s="775">
        <f t="shared" si="12"/>
        <v>0</v>
      </c>
      <c r="AD45" s="776">
        <f t="shared" si="12"/>
        <v>0</v>
      </c>
      <c r="AE45" s="777">
        <f t="shared" si="13"/>
        <v>0</v>
      </c>
      <c r="AF45" s="672">
        <f>'[2]Banpho seat-nissan'!Y45</f>
        <v>0</v>
      </c>
      <c r="AG45" s="673"/>
      <c r="AH45" s="674">
        <f t="shared" si="14"/>
        <v>0</v>
      </c>
      <c r="AI45" s="672">
        <f>'[2]Banpho seat-nissan'!AB45</f>
        <v>0</v>
      </c>
      <c r="AJ45" s="673"/>
      <c r="AK45" s="674">
        <f t="shared" si="15"/>
        <v>0</v>
      </c>
      <c r="AL45" s="672">
        <f>'[2]Banpho seat-nissan'!AE45</f>
        <v>0</v>
      </c>
      <c r="AM45" s="673"/>
      <c r="AN45" s="674">
        <f t="shared" si="16"/>
        <v>0</v>
      </c>
      <c r="AO45" s="688">
        <f t="shared" si="17"/>
        <v>0</v>
      </c>
      <c r="AP45" s="689">
        <f t="shared" si="17"/>
        <v>0</v>
      </c>
      <c r="AQ45" s="690">
        <f t="shared" si="18"/>
        <v>0</v>
      </c>
      <c r="AR45" s="672">
        <f>'[2]Banpho seat-nissan'!AH45</f>
        <v>0</v>
      </c>
      <c r="AS45" s="673"/>
      <c r="AT45" s="674">
        <f t="shared" si="19"/>
        <v>0</v>
      </c>
      <c r="AU45" s="672">
        <f>'[2]Banpho seat-nissan'!AK45</f>
        <v>0</v>
      </c>
      <c r="AV45" s="673"/>
      <c r="AW45" s="674">
        <f t="shared" si="20"/>
        <v>0</v>
      </c>
      <c r="AX45" s="672">
        <f>'[2]Banpho seat-nissan'!AN45</f>
        <v>0</v>
      </c>
      <c r="AY45" s="672"/>
      <c r="AZ45" s="773">
        <f t="shared" si="21"/>
        <v>0</v>
      </c>
      <c r="BA45" s="688">
        <f t="shared" si="22"/>
        <v>0</v>
      </c>
      <c r="BB45" s="701">
        <f t="shared" si="22"/>
        <v>0</v>
      </c>
      <c r="BC45" s="706">
        <f t="shared" si="23"/>
        <v>0</v>
      </c>
      <c r="BD45" s="711">
        <f t="shared" si="0"/>
        <v>0</v>
      </c>
      <c r="BE45" s="715">
        <f t="shared" si="1"/>
        <v>0</v>
      </c>
      <c r="BF45" s="716">
        <f t="shared" si="24"/>
        <v>0</v>
      </c>
      <c r="BG45" s="717">
        <f t="shared" si="25"/>
        <v>0</v>
      </c>
      <c r="BH45" s="672">
        <f t="shared" si="26"/>
        <v>0</v>
      </c>
      <c r="BI45" s="677">
        <f t="shared" si="27"/>
        <v>0</v>
      </c>
      <c r="BJ45" s="541"/>
      <c r="BK45" s="446"/>
      <c r="BL45" s="374">
        <f>ROUND(VLOOKUP($B45,Test!$A$140:$I$192,6),0)/1000</f>
        <v>0</v>
      </c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  <c r="CG45" s="380"/>
      <c r="CH45" s="380"/>
      <c r="CI45" s="380"/>
      <c r="CJ45" s="380"/>
      <c r="CK45" s="380"/>
      <c r="CL45" s="380"/>
      <c r="CM45" s="380"/>
      <c r="CN45" s="380"/>
      <c r="CO45" s="380"/>
      <c r="CP45" s="380"/>
      <c r="CQ45" s="380"/>
      <c r="CR45" s="380"/>
      <c r="CS45" s="380"/>
      <c r="CT45" s="380"/>
      <c r="CU45" s="380"/>
      <c r="CV45" s="380"/>
      <c r="CW45" s="380"/>
      <c r="CX45" s="380"/>
      <c r="CY45" s="380"/>
      <c r="CZ45" s="380"/>
      <c r="DA45" s="380"/>
      <c r="DB45" s="380"/>
      <c r="DC45" s="380"/>
      <c r="DD45" s="380"/>
      <c r="DE45" s="380"/>
      <c r="DF45" s="380"/>
      <c r="DG45" s="380"/>
      <c r="DH45" s="380"/>
      <c r="DI45" s="380"/>
      <c r="DJ45" s="380"/>
      <c r="DK45" s="380"/>
      <c r="DL45" s="380"/>
      <c r="DM45" s="380"/>
      <c r="DN45" s="380"/>
      <c r="DO45" s="391"/>
      <c r="DP45" s="391"/>
      <c r="DQ45" s="380"/>
      <c r="DR45" s="380"/>
      <c r="DS45" s="380"/>
      <c r="DT45" s="380"/>
    </row>
    <row r="46" spans="1:124" s="383" customFormat="1" ht="33" customHeight="1">
      <c r="A46" s="388">
        <f t="shared" si="28"/>
        <v>40</v>
      </c>
      <c r="B46" s="399">
        <v>51613</v>
      </c>
      <c r="C46" s="536" t="s">
        <v>61</v>
      </c>
      <c r="D46" s="698" t="s">
        <v>290</v>
      </c>
      <c r="E46" s="672">
        <f>'[2]Banpho seat-nissan'!D46</f>
        <v>0</v>
      </c>
      <c r="F46" s="673"/>
      <c r="G46" s="674">
        <f t="shared" si="2"/>
        <v>0</v>
      </c>
      <c r="H46" s="672">
        <f>'[2]Banpho seat-nissan'!G46</f>
        <v>0</v>
      </c>
      <c r="I46" s="673"/>
      <c r="J46" s="674">
        <f t="shared" si="3"/>
        <v>0</v>
      </c>
      <c r="K46" s="672">
        <f>'[2]Banpho seat-nissan'!J46</f>
        <v>0</v>
      </c>
      <c r="L46" s="673"/>
      <c r="M46" s="773">
        <f t="shared" si="4"/>
        <v>0</v>
      </c>
      <c r="N46" s="688">
        <f t="shared" si="5"/>
        <v>0</v>
      </c>
      <c r="O46" s="689">
        <f t="shared" si="5"/>
        <v>0</v>
      </c>
      <c r="P46" s="690">
        <f t="shared" si="6"/>
        <v>0</v>
      </c>
      <c r="Q46" s="672">
        <f>'[2]Banpho seat-nissan'!M46</f>
        <v>0</v>
      </c>
      <c r="R46" s="673"/>
      <c r="S46" s="674">
        <f t="shared" si="7"/>
        <v>0</v>
      </c>
      <c r="T46" s="672">
        <f>'[2]Banpho seat-nissan'!P46</f>
        <v>0</v>
      </c>
      <c r="U46" s="673"/>
      <c r="V46" s="674">
        <f t="shared" si="8"/>
        <v>0</v>
      </c>
      <c r="W46" s="672">
        <f>'[2]Banpho seat-nissan'!S46</f>
        <v>0</v>
      </c>
      <c r="X46" s="673"/>
      <c r="Y46" s="773">
        <f t="shared" si="9"/>
        <v>0</v>
      </c>
      <c r="Z46" s="688">
        <f t="shared" si="10"/>
        <v>0</v>
      </c>
      <c r="AA46" s="701">
        <f t="shared" si="10"/>
        <v>0</v>
      </c>
      <c r="AB46" s="690">
        <f t="shared" si="11"/>
        <v>0</v>
      </c>
      <c r="AC46" s="775">
        <f t="shared" si="12"/>
        <v>0</v>
      </c>
      <c r="AD46" s="776">
        <f t="shared" si="12"/>
        <v>0</v>
      </c>
      <c r="AE46" s="777">
        <f t="shared" si="13"/>
        <v>0</v>
      </c>
      <c r="AF46" s="672">
        <f>'[2]Banpho seat-nissan'!Y46</f>
        <v>0</v>
      </c>
      <c r="AG46" s="673"/>
      <c r="AH46" s="674">
        <f t="shared" si="14"/>
        <v>0</v>
      </c>
      <c r="AI46" s="672">
        <f>'[2]Banpho seat-nissan'!AB46</f>
        <v>0</v>
      </c>
      <c r="AJ46" s="673"/>
      <c r="AK46" s="674">
        <f t="shared" si="15"/>
        <v>0</v>
      </c>
      <c r="AL46" s="672">
        <f>'[2]Banpho seat-nissan'!AE46</f>
        <v>0</v>
      </c>
      <c r="AM46" s="673"/>
      <c r="AN46" s="674">
        <f t="shared" si="16"/>
        <v>0</v>
      </c>
      <c r="AO46" s="688">
        <f t="shared" si="17"/>
        <v>0</v>
      </c>
      <c r="AP46" s="689">
        <f t="shared" si="17"/>
        <v>0</v>
      </c>
      <c r="AQ46" s="690">
        <f t="shared" si="18"/>
        <v>0</v>
      </c>
      <c r="AR46" s="672">
        <f>'[2]Banpho seat-nissan'!AH46</f>
        <v>0</v>
      </c>
      <c r="AS46" s="673"/>
      <c r="AT46" s="674">
        <f t="shared" si="19"/>
        <v>0</v>
      </c>
      <c r="AU46" s="672">
        <f>'[2]Banpho seat-nissan'!AK46</f>
        <v>0</v>
      </c>
      <c r="AV46" s="673"/>
      <c r="AW46" s="674">
        <f t="shared" si="20"/>
        <v>0</v>
      </c>
      <c r="AX46" s="672">
        <f>'[2]Banpho seat-nissan'!AN46</f>
        <v>0</v>
      </c>
      <c r="AY46" s="672"/>
      <c r="AZ46" s="773">
        <f t="shared" si="21"/>
        <v>0</v>
      </c>
      <c r="BA46" s="688">
        <f t="shared" si="22"/>
        <v>0</v>
      </c>
      <c r="BB46" s="701">
        <f t="shared" si="22"/>
        <v>0</v>
      </c>
      <c r="BC46" s="706">
        <f t="shared" si="23"/>
        <v>0</v>
      </c>
      <c r="BD46" s="711">
        <f t="shared" si="0"/>
        <v>0</v>
      </c>
      <c r="BE46" s="715">
        <f t="shared" si="1"/>
        <v>0</v>
      </c>
      <c r="BF46" s="716">
        <f t="shared" si="24"/>
        <v>0</v>
      </c>
      <c r="BG46" s="717">
        <f t="shared" si="25"/>
        <v>0</v>
      </c>
      <c r="BH46" s="672">
        <f t="shared" si="26"/>
        <v>0</v>
      </c>
      <c r="BI46" s="677">
        <f t="shared" si="27"/>
        <v>0</v>
      </c>
      <c r="BJ46" s="541"/>
      <c r="BK46" s="446"/>
      <c r="BL46" s="374">
        <f>ROUND(VLOOKUP($B46,Test!$A$140:$I$192,6),0)/1000</f>
        <v>0</v>
      </c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  <c r="CG46" s="380"/>
      <c r="CH46" s="380"/>
      <c r="CI46" s="380"/>
      <c r="CJ46" s="380"/>
      <c r="CK46" s="380"/>
      <c r="CL46" s="380"/>
      <c r="CM46" s="380"/>
      <c r="CN46" s="380"/>
      <c r="CO46" s="380"/>
      <c r="CP46" s="380"/>
      <c r="CQ46" s="380"/>
      <c r="CR46" s="380"/>
      <c r="CS46" s="380"/>
      <c r="CT46" s="380"/>
      <c r="CU46" s="380"/>
      <c r="CV46" s="380"/>
      <c r="CW46" s="380"/>
      <c r="CX46" s="380"/>
      <c r="CY46" s="380"/>
      <c r="CZ46" s="380"/>
      <c r="DA46" s="380"/>
      <c r="DB46" s="380"/>
      <c r="DC46" s="380"/>
      <c r="DD46" s="380"/>
      <c r="DE46" s="380"/>
      <c r="DF46" s="380"/>
      <c r="DG46" s="380"/>
      <c r="DH46" s="380"/>
      <c r="DI46" s="380"/>
      <c r="DJ46" s="380"/>
      <c r="DK46" s="380"/>
      <c r="DL46" s="380"/>
      <c r="DM46" s="380"/>
      <c r="DN46" s="380"/>
      <c r="DO46" s="391"/>
      <c r="DP46" s="391"/>
      <c r="DQ46" s="380"/>
      <c r="DR46" s="380"/>
      <c r="DS46" s="380"/>
      <c r="DT46" s="380"/>
    </row>
    <row r="47" spans="1:124" s="383" customFormat="1" ht="33" customHeight="1">
      <c r="A47" s="388">
        <f t="shared" si="28"/>
        <v>41</v>
      </c>
      <c r="B47" s="399">
        <v>51614</v>
      </c>
      <c r="C47" s="536" t="s">
        <v>42</v>
      </c>
      <c r="D47" s="698" t="s">
        <v>291</v>
      </c>
      <c r="E47" s="672">
        <f>'[2]Banpho seat-nissan'!D47</f>
        <v>0</v>
      </c>
      <c r="F47" s="673"/>
      <c r="G47" s="674">
        <f t="shared" si="2"/>
        <v>0</v>
      </c>
      <c r="H47" s="672">
        <f>'[2]Banpho seat-nissan'!G47</f>
        <v>0</v>
      </c>
      <c r="I47" s="673"/>
      <c r="J47" s="674">
        <f t="shared" si="3"/>
        <v>0</v>
      </c>
      <c r="K47" s="672">
        <f>'[2]Banpho seat-nissan'!J47</f>
        <v>0</v>
      </c>
      <c r="L47" s="673"/>
      <c r="M47" s="773">
        <f t="shared" si="4"/>
        <v>0</v>
      </c>
      <c r="N47" s="688">
        <f t="shared" si="5"/>
        <v>0</v>
      </c>
      <c r="O47" s="689">
        <f t="shared" si="5"/>
        <v>0</v>
      </c>
      <c r="P47" s="690">
        <f t="shared" si="6"/>
        <v>0</v>
      </c>
      <c r="Q47" s="672">
        <f>'[2]Banpho seat-nissan'!M47</f>
        <v>0</v>
      </c>
      <c r="R47" s="673"/>
      <c r="S47" s="674">
        <f t="shared" si="7"/>
        <v>0</v>
      </c>
      <c r="T47" s="672">
        <f>'[2]Banpho seat-nissan'!P47</f>
        <v>0</v>
      </c>
      <c r="U47" s="673"/>
      <c r="V47" s="674">
        <f t="shared" si="8"/>
        <v>0</v>
      </c>
      <c r="W47" s="672">
        <f>'[2]Banpho seat-nissan'!S47</f>
        <v>0</v>
      </c>
      <c r="X47" s="673"/>
      <c r="Y47" s="773">
        <f t="shared" si="9"/>
        <v>0</v>
      </c>
      <c r="Z47" s="688">
        <f t="shared" si="10"/>
        <v>0</v>
      </c>
      <c r="AA47" s="701">
        <f t="shared" si="10"/>
        <v>0</v>
      </c>
      <c r="AB47" s="690">
        <f t="shared" si="11"/>
        <v>0</v>
      </c>
      <c r="AC47" s="775">
        <f t="shared" si="12"/>
        <v>0</v>
      </c>
      <c r="AD47" s="776">
        <f t="shared" si="12"/>
        <v>0</v>
      </c>
      <c r="AE47" s="777">
        <f t="shared" si="13"/>
        <v>0</v>
      </c>
      <c r="AF47" s="672">
        <f>'[2]Banpho seat-nissan'!Y47</f>
        <v>0</v>
      </c>
      <c r="AG47" s="673"/>
      <c r="AH47" s="674">
        <f t="shared" si="14"/>
        <v>0</v>
      </c>
      <c r="AI47" s="672">
        <f>'[2]Banpho seat-nissan'!AB47</f>
        <v>0</v>
      </c>
      <c r="AJ47" s="673"/>
      <c r="AK47" s="674">
        <f t="shared" si="15"/>
        <v>0</v>
      </c>
      <c r="AL47" s="672">
        <f>'[2]Banpho seat-nissan'!AE47</f>
        <v>0</v>
      </c>
      <c r="AM47" s="673"/>
      <c r="AN47" s="674">
        <f t="shared" si="16"/>
        <v>0</v>
      </c>
      <c r="AO47" s="688">
        <f t="shared" si="17"/>
        <v>0</v>
      </c>
      <c r="AP47" s="689">
        <f t="shared" si="17"/>
        <v>0</v>
      </c>
      <c r="AQ47" s="690">
        <f t="shared" si="18"/>
        <v>0</v>
      </c>
      <c r="AR47" s="672">
        <f>'[2]Banpho seat-nissan'!AH47</f>
        <v>0</v>
      </c>
      <c r="AS47" s="673"/>
      <c r="AT47" s="674">
        <f t="shared" si="19"/>
        <v>0</v>
      </c>
      <c r="AU47" s="672">
        <f>'[2]Banpho seat-nissan'!AK47</f>
        <v>0</v>
      </c>
      <c r="AV47" s="673"/>
      <c r="AW47" s="674">
        <f t="shared" si="20"/>
        <v>0</v>
      </c>
      <c r="AX47" s="672">
        <f>'[2]Banpho seat-nissan'!AN47</f>
        <v>0</v>
      </c>
      <c r="AY47" s="672"/>
      <c r="AZ47" s="773">
        <f t="shared" si="21"/>
        <v>0</v>
      </c>
      <c r="BA47" s="688">
        <f t="shared" si="22"/>
        <v>0</v>
      </c>
      <c r="BB47" s="701">
        <f t="shared" si="22"/>
        <v>0</v>
      </c>
      <c r="BC47" s="706">
        <f t="shared" si="23"/>
        <v>0</v>
      </c>
      <c r="BD47" s="711">
        <f t="shared" si="0"/>
        <v>0</v>
      </c>
      <c r="BE47" s="715">
        <f t="shared" si="1"/>
        <v>0</v>
      </c>
      <c r="BF47" s="716">
        <f t="shared" si="24"/>
        <v>0</v>
      </c>
      <c r="BG47" s="717">
        <f t="shared" si="25"/>
        <v>0</v>
      </c>
      <c r="BH47" s="672">
        <f t="shared" si="26"/>
        <v>0</v>
      </c>
      <c r="BI47" s="677">
        <f t="shared" si="27"/>
        <v>0</v>
      </c>
      <c r="BJ47" s="541"/>
      <c r="BK47" s="446"/>
      <c r="BL47" s="374">
        <f>ROUND(VLOOKUP($B47,Test!$A$140:$I$192,6),0)/1000</f>
        <v>0</v>
      </c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  <c r="CG47" s="380"/>
      <c r="CH47" s="380"/>
      <c r="CI47" s="380"/>
      <c r="CJ47" s="380"/>
      <c r="CK47" s="380"/>
      <c r="CL47" s="380"/>
      <c r="CM47" s="380"/>
      <c r="CN47" s="380"/>
      <c r="CO47" s="380"/>
      <c r="CP47" s="380"/>
      <c r="CQ47" s="380"/>
      <c r="CR47" s="380"/>
      <c r="CS47" s="380"/>
      <c r="CT47" s="380"/>
      <c r="CU47" s="380"/>
      <c r="CV47" s="380"/>
      <c r="CW47" s="380"/>
      <c r="CX47" s="380"/>
      <c r="CY47" s="380"/>
      <c r="CZ47" s="380"/>
      <c r="DA47" s="380"/>
      <c r="DB47" s="380"/>
      <c r="DC47" s="380"/>
      <c r="DD47" s="380"/>
      <c r="DE47" s="380"/>
      <c r="DF47" s="380"/>
      <c r="DG47" s="380"/>
      <c r="DH47" s="380"/>
      <c r="DI47" s="380"/>
      <c r="DJ47" s="380"/>
      <c r="DK47" s="380"/>
      <c r="DL47" s="380"/>
      <c r="DM47" s="380"/>
      <c r="DN47" s="380"/>
      <c r="DO47" s="391"/>
      <c r="DP47" s="391"/>
      <c r="DQ47" s="380"/>
      <c r="DR47" s="380"/>
      <c r="DS47" s="380"/>
      <c r="DT47" s="380"/>
    </row>
    <row r="48" spans="1:124" s="383" customFormat="1" ht="33" customHeight="1">
      <c r="A48" s="388">
        <f t="shared" si="28"/>
        <v>42</v>
      </c>
      <c r="B48" s="399">
        <v>51615</v>
      </c>
      <c r="C48" s="536" t="s">
        <v>83</v>
      </c>
      <c r="D48" s="698" t="s">
        <v>292</v>
      </c>
      <c r="E48" s="672">
        <f>'[2]Banpho seat-nissan'!D48</f>
        <v>0</v>
      </c>
      <c r="F48" s="673"/>
      <c r="G48" s="674">
        <f t="shared" si="2"/>
        <v>0</v>
      </c>
      <c r="H48" s="672">
        <f>'[2]Banpho seat-nissan'!G48</f>
        <v>0</v>
      </c>
      <c r="I48" s="673"/>
      <c r="J48" s="674">
        <f t="shared" si="3"/>
        <v>0</v>
      </c>
      <c r="K48" s="672">
        <f>'[2]Banpho seat-nissan'!J48</f>
        <v>0</v>
      </c>
      <c r="L48" s="673"/>
      <c r="M48" s="773">
        <f t="shared" si="4"/>
        <v>0</v>
      </c>
      <c r="N48" s="688">
        <f t="shared" si="5"/>
        <v>0</v>
      </c>
      <c r="O48" s="689">
        <f t="shared" si="5"/>
        <v>0</v>
      </c>
      <c r="P48" s="690">
        <f t="shared" si="6"/>
        <v>0</v>
      </c>
      <c r="Q48" s="672">
        <f>'[2]Banpho seat-nissan'!M48</f>
        <v>0</v>
      </c>
      <c r="R48" s="673"/>
      <c r="S48" s="674">
        <f t="shared" si="7"/>
        <v>0</v>
      </c>
      <c r="T48" s="672">
        <f>'[2]Banpho seat-nissan'!P48</f>
        <v>0</v>
      </c>
      <c r="U48" s="673"/>
      <c r="V48" s="674">
        <f t="shared" si="8"/>
        <v>0</v>
      </c>
      <c r="W48" s="672">
        <f>'[2]Banpho seat-nissan'!S48</f>
        <v>0</v>
      </c>
      <c r="X48" s="673"/>
      <c r="Y48" s="773">
        <f t="shared" si="9"/>
        <v>0</v>
      </c>
      <c r="Z48" s="688">
        <f t="shared" si="10"/>
        <v>0</v>
      </c>
      <c r="AA48" s="701">
        <f t="shared" si="10"/>
        <v>0</v>
      </c>
      <c r="AB48" s="690">
        <f t="shared" si="11"/>
        <v>0</v>
      </c>
      <c r="AC48" s="775">
        <f>E48+H48+K48+Q48+T48+W48</f>
        <v>0</v>
      </c>
      <c r="AD48" s="776">
        <f t="shared" si="12"/>
        <v>0</v>
      </c>
      <c r="AE48" s="777">
        <f t="shared" si="13"/>
        <v>0</v>
      </c>
      <c r="AF48" s="672">
        <f>'[2]Banpho seat-nissan'!Y48</f>
        <v>0</v>
      </c>
      <c r="AG48" s="673"/>
      <c r="AH48" s="674">
        <f t="shared" si="14"/>
        <v>0</v>
      </c>
      <c r="AI48" s="672">
        <f>'[2]Banpho seat-nissan'!AB48</f>
        <v>0</v>
      </c>
      <c r="AJ48" s="673"/>
      <c r="AK48" s="674">
        <f t="shared" si="15"/>
        <v>0</v>
      </c>
      <c r="AL48" s="672">
        <f>'[2]Banpho seat-nissan'!AE48</f>
        <v>0</v>
      </c>
      <c r="AM48" s="673"/>
      <c r="AN48" s="674">
        <f t="shared" si="16"/>
        <v>0</v>
      </c>
      <c r="AO48" s="688">
        <f t="shared" si="17"/>
        <v>0</v>
      </c>
      <c r="AP48" s="689">
        <f t="shared" si="17"/>
        <v>0</v>
      </c>
      <c r="AQ48" s="690">
        <f t="shared" si="18"/>
        <v>0</v>
      </c>
      <c r="AR48" s="672">
        <f>'[2]Banpho seat-nissan'!AH48</f>
        <v>0</v>
      </c>
      <c r="AS48" s="673"/>
      <c r="AT48" s="674">
        <f t="shared" si="19"/>
        <v>0</v>
      </c>
      <c r="AU48" s="672">
        <f>'[2]Banpho seat-nissan'!AK48</f>
        <v>0</v>
      </c>
      <c r="AV48" s="673"/>
      <c r="AW48" s="674">
        <f t="shared" si="20"/>
        <v>0</v>
      </c>
      <c r="AX48" s="672">
        <f>'[2]Banpho seat-nissan'!AN48</f>
        <v>0</v>
      </c>
      <c r="AY48" s="672"/>
      <c r="AZ48" s="773">
        <f t="shared" si="21"/>
        <v>0</v>
      </c>
      <c r="BA48" s="688">
        <f t="shared" si="22"/>
        <v>0</v>
      </c>
      <c r="BB48" s="701">
        <f t="shared" si="22"/>
        <v>0</v>
      </c>
      <c r="BC48" s="706">
        <f t="shared" si="23"/>
        <v>0</v>
      </c>
      <c r="BD48" s="711">
        <f t="shared" si="0"/>
        <v>0</v>
      </c>
      <c r="BE48" s="715">
        <f t="shared" si="1"/>
        <v>0</v>
      </c>
      <c r="BF48" s="716">
        <f t="shared" si="24"/>
        <v>0</v>
      </c>
      <c r="BG48" s="717">
        <f t="shared" si="25"/>
        <v>0</v>
      </c>
      <c r="BH48" s="672">
        <f t="shared" si="26"/>
        <v>0</v>
      </c>
      <c r="BI48" s="677">
        <f t="shared" si="27"/>
        <v>0</v>
      </c>
      <c r="BJ48" s="541"/>
      <c r="BK48" s="446"/>
      <c r="BL48" s="374">
        <f>ROUND(VLOOKUP($B48,Test!$A$140:$I$192,6),0)/1000</f>
        <v>0</v>
      </c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  <c r="CG48" s="380"/>
      <c r="CH48" s="380"/>
      <c r="CI48" s="380"/>
      <c r="CJ48" s="380"/>
      <c r="CK48" s="380"/>
      <c r="CL48" s="380"/>
      <c r="CM48" s="380"/>
      <c r="CN48" s="380"/>
      <c r="CO48" s="380"/>
      <c r="CP48" s="380"/>
      <c r="CQ48" s="380"/>
      <c r="CR48" s="380"/>
      <c r="CS48" s="380"/>
      <c r="CT48" s="380"/>
      <c r="CU48" s="380"/>
      <c r="CV48" s="380"/>
      <c r="CW48" s="380"/>
      <c r="CX48" s="380"/>
      <c r="CY48" s="380"/>
      <c r="CZ48" s="380"/>
      <c r="DA48" s="380"/>
      <c r="DB48" s="380"/>
      <c r="DC48" s="380"/>
      <c r="DD48" s="380"/>
      <c r="DE48" s="380"/>
      <c r="DF48" s="380"/>
      <c r="DG48" s="380"/>
      <c r="DH48" s="380"/>
      <c r="DI48" s="380"/>
      <c r="DJ48" s="380"/>
      <c r="DK48" s="380"/>
      <c r="DL48" s="380"/>
      <c r="DM48" s="380"/>
      <c r="DN48" s="380"/>
      <c r="DO48" s="391"/>
      <c r="DP48" s="391"/>
      <c r="DQ48" s="380"/>
      <c r="DR48" s="380"/>
      <c r="DS48" s="380"/>
      <c r="DT48" s="380"/>
    </row>
    <row r="49" spans="1:124" s="383" customFormat="1" ht="33" customHeight="1">
      <c r="A49" s="388">
        <f t="shared" si="28"/>
        <v>43</v>
      </c>
      <c r="B49" s="399">
        <v>51616</v>
      </c>
      <c r="C49" s="536" t="s">
        <v>35</v>
      </c>
      <c r="D49" s="698" t="s">
        <v>293</v>
      </c>
      <c r="E49" s="672">
        <f>'[2]Banpho seat-nissan'!D49</f>
        <v>0</v>
      </c>
      <c r="F49" s="673"/>
      <c r="G49" s="674">
        <f t="shared" si="2"/>
        <v>0</v>
      </c>
      <c r="H49" s="672">
        <f>'[2]Banpho seat-nissan'!G49</f>
        <v>0</v>
      </c>
      <c r="I49" s="673"/>
      <c r="J49" s="674">
        <f t="shared" si="3"/>
        <v>0</v>
      </c>
      <c r="K49" s="672">
        <f>'[2]Banpho seat-nissan'!J49</f>
        <v>0</v>
      </c>
      <c r="L49" s="673"/>
      <c r="M49" s="773">
        <f t="shared" si="4"/>
        <v>0</v>
      </c>
      <c r="N49" s="688">
        <f t="shared" si="5"/>
        <v>0</v>
      </c>
      <c r="O49" s="689">
        <f t="shared" si="5"/>
        <v>0</v>
      </c>
      <c r="P49" s="690">
        <f t="shared" si="6"/>
        <v>0</v>
      </c>
      <c r="Q49" s="672">
        <f>'[2]Banpho seat-nissan'!M49</f>
        <v>0</v>
      </c>
      <c r="R49" s="673"/>
      <c r="S49" s="674">
        <f t="shared" si="7"/>
        <v>0</v>
      </c>
      <c r="T49" s="672">
        <f>'[2]Banpho seat-nissan'!P49</f>
        <v>0</v>
      </c>
      <c r="U49" s="673"/>
      <c r="V49" s="674">
        <f t="shared" si="8"/>
        <v>0</v>
      </c>
      <c r="W49" s="672">
        <f>'[2]Banpho seat-nissan'!S49</f>
        <v>0</v>
      </c>
      <c r="X49" s="673"/>
      <c r="Y49" s="773">
        <f t="shared" si="9"/>
        <v>0</v>
      </c>
      <c r="Z49" s="688">
        <f t="shared" si="10"/>
        <v>0</v>
      </c>
      <c r="AA49" s="701">
        <f t="shared" si="10"/>
        <v>0</v>
      </c>
      <c r="AB49" s="690">
        <f t="shared" si="11"/>
        <v>0</v>
      </c>
      <c r="AC49" s="775">
        <f t="shared" si="12"/>
        <v>0</v>
      </c>
      <c r="AD49" s="776">
        <f t="shared" si="12"/>
        <v>0</v>
      </c>
      <c r="AE49" s="777">
        <f t="shared" si="13"/>
        <v>0</v>
      </c>
      <c r="AF49" s="672">
        <f>'[2]Banpho seat-nissan'!Y49</f>
        <v>0</v>
      </c>
      <c r="AG49" s="673"/>
      <c r="AH49" s="674">
        <f t="shared" si="14"/>
        <v>0</v>
      </c>
      <c r="AI49" s="672">
        <f>'[2]Banpho seat-nissan'!AB49</f>
        <v>0</v>
      </c>
      <c r="AJ49" s="673"/>
      <c r="AK49" s="674">
        <f t="shared" si="15"/>
        <v>0</v>
      </c>
      <c r="AL49" s="672">
        <f>'[2]Banpho seat-nissan'!AE49</f>
        <v>0</v>
      </c>
      <c r="AM49" s="673"/>
      <c r="AN49" s="674">
        <f t="shared" si="16"/>
        <v>0</v>
      </c>
      <c r="AO49" s="688">
        <f t="shared" si="17"/>
        <v>0</v>
      </c>
      <c r="AP49" s="689">
        <f t="shared" si="17"/>
        <v>0</v>
      </c>
      <c r="AQ49" s="690">
        <f t="shared" si="18"/>
        <v>0</v>
      </c>
      <c r="AR49" s="672">
        <f>'[2]Banpho seat-nissan'!AH49</f>
        <v>0</v>
      </c>
      <c r="AS49" s="673"/>
      <c r="AT49" s="674">
        <f t="shared" si="19"/>
        <v>0</v>
      </c>
      <c r="AU49" s="672">
        <f>'[2]Banpho seat-nissan'!AK49</f>
        <v>0</v>
      </c>
      <c r="AV49" s="673"/>
      <c r="AW49" s="674">
        <f t="shared" si="20"/>
        <v>0</v>
      </c>
      <c r="AX49" s="672">
        <f>'[2]Banpho seat-nissan'!AN49</f>
        <v>0</v>
      </c>
      <c r="AY49" s="672"/>
      <c r="AZ49" s="773">
        <f t="shared" si="21"/>
        <v>0</v>
      </c>
      <c r="BA49" s="688">
        <f t="shared" si="22"/>
        <v>0</v>
      </c>
      <c r="BB49" s="701">
        <f t="shared" si="22"/>
        <v>0</v>
      </c>
      <c r="BC49" s="706">
        <f t="shared" si="23"/>
        <v>0</v>
      </c>
      <c r="BD49" s="711">
        <f t="shared" si="0"/>
        <v>0</v>
      </c>
      <c r="BE49" s="715">
        <f t="shared" si="1"/>
        <v>0</v>
      </c>
      <c r="BF49" s="716">
        <f t="shared" si="24"/>
        <v>0</v>
      </c>
      <c r="BG49" s="717">
        <f t="shared" si="25"/>
        <v>0</v>
      </c>
      <c r="BH49" s="672">
        <f t="shared" si="26"/>
        <v>0</v>
      </c>
      <c r="BI49" s="677">
        <f t="shared" si="27"/>
        <v>0</v>
      </c>
      <c r="BJ49" s="541"/>
      <c r="BK49" s="446"/>
      <c r="BL49" s="374">
        <f>ROUND(VLOOKUP($B49,Test!$A$140:$I$192,6),0)/1000</f>
        <v>0</v>
      </c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  <c r="CG49" s="380"/>
      <c r="CH49" s="380"/>
      <c r="CI49" s="380"/>
      <c r="CJ49" s="380"/>
      <c r="CK49" s="380"/>
      <c r="CL49" s="380"/>
      <c r="CM49" s="380"/>
      <c r="CN49" s="380"/>
      <c r="CO49" s="380"/>
      <c r="CP49" s="380"/>
      <c r="CQ49" s="380"/>
      <c r="CR49" s="380"/>
      <c r="CS49" s="380"/>
      <c r="CT49" s="380"/>
      <c r="CU49" s="380"/>
      <c r="CV49" s="380"/>
      <c r="CW49" s="380"/>
      <c r="CX49" s="380"/>
      <c r="CY49" s="380"/>
      <c r="CZ49" s="380"/>
      <c r="DA49" s="380"/>
      <c r="DB49" s="380"/>
      <c r="DC49" s="380"/>
      <c r="DD49" s="380"/>
      <c r="DE49" s="380"/>
      <c r="DF49" s="380"/>
      <c r="DG49" s="380"/>
      <c r="DH49" s="380"/>
      <c r="DI49" s="380"/>
      <c r="DJ49" s="380"/>
      <c r="DK49" s="380"/>
      <c r="DL49" s="380"/>
      <c r="DM49" s="380"/>
      <c r="DN49" s="380"/>
      <c r="DO49" s="391"/>
      <c r="DP49" s="391"/>
      <c r="DQ49" s="380"/>
      <c r="DR49" s="380"/>
      <c r="DS49" s="380"/>
      <c r="DT49" s="380"/>
    </row>
    <row r="50" spans="1:124" s="383" customFormat="1" ht="33" customHeight="1" thickBot="1">
      <c r="A50" s="388">
        <f t="shared" si="28"/>
        <v>44</v>
      </c>
      <c r="B50" s="384">
        <v>51617</v>
      </c>
      <c r="C50" s="536" t="s">
        <v>36</v>
      </c>
      <c r="D50" s="698" t="s">
        <v>294</v>
      </c>
      <c r="E50" s="672">
        <f>'[2]Banpho seat-nissan'!D50</f>
        <v>0</v>
      </c>
      <c r="F50" s="673"/>
      <c r="G50" s="674">
        <f t="shared" si="2"/>
        <v>0</v>
      </c>
      <c r="H50" s="672">
        <f>'[2]Banpho seat-nissan'!G50</f>
        <v>0</v>
      </c>
      <c r="I50" s="673"/>
      <c r="J50" s="674">
        <f t="shared" si="3"/>
        <v>0</v>
      </c>
      <c r="K50" s="672">
        <f>'[2]Banpho seat-nissan'!J50</f>
        <v>0</v>
      </c>
      <c r="L50" s="673"/>
      <c r="M50" s="773">
        <f t="shared" si="4"/>
        <v>0</v>
      </c>
      <c r="N50" s="688">
        <f t="shared" si="5"/>
        <v>0</v>
      </c>
      <c r="O50" s="689">
        <f t="shared" si="5"/>
        <v>0</v>
      </c>
      <c r="P50" s="690">
        <f t="shared" si="6"/>
        <v>0</v>
      </c>
      <c r="Q50" s="672">
        <f>'[2]Banpho seat-nissan'!M50</f>
        <v>0</v>
      </c>
      <c r="R50" s="673"/>
      <c r="S50" s="674">
        <f t="shared" si="7"/>
        <v>0</v>
      </c>
      <c r="T50" s="672">
        <f>'[2]Banpho seat-nissan'!P50</f>
        <v>0</v>
      </c>
      <c r="U50" s="673"/>
      <c r="V50" s="674">
        <f t="shared" si="8"/>
        <v>0</v>
      </c>
      <c r="W50" s="672">
        <f>'[2]Banpho seat-nissan'!S50</f>
        <v>0</v>
      </c>
      <c r="X50" s="673"/>
      <c r="Y50" s="773">
        <f t="shared" si="9"/>
        <v>0</v>
      </c>
      <c r="Z50" s="688">
        <f t="shared" si="10"/>
        <v>0</v>
      </c>
      <c r="AA50" s="701">
        <f t="shared" si="10"/>
        <v>0</v>
      </c>
      <c r="AB50" s="690">
        <f t="shared" si="11"/>
        <v>0</v>
      </c>
      <c r="AC50" s="775">
        <f t="shared" si="12"/>
        <v>0</v>
      </c>
      <c r="AD50" s="776">
        <f t="shared" si="12"/>
        <v>0</v>
      </c>
      <c r="AE50" s="777">
        <f t="shared" si="13"/>
        <v>0</v>
      </c>
      <c r="AF50" s="672">
        <f>'[2]Banpho seat-nissan'!Y50</f>
        <v>0</v>
      </c>
      <c r="AG50" s="673"/>
      <c r="AH50" s="674">
        <f t="shared" si="14"/>
        <v>0</v>
      </c>
      <c r="AI50" s="672">
        <f>'[2]Banpho seat-nissan'!AB50</f>
        <v>0</v>
      </c>
      <c r="AJ50" s="673"/>
      <c r="AK50" s="674">
        <f t="shared" si="15"/>
        <v>0</v>
      </c>
      <c r="AL50" s="672">
        <f>'[2]Banpho seat-nissan'!AE50</f>
        <v>0</v>
      </c>
      <c r="AM50" s="673"/>
      <c r="AN50" s="674">
        <f t="shared" si="16"/>
        <v>0</v>
      </c>
      <c r="AO50" s="688">
        <f t="shared" si="17"/>
        <v>0</v>
      </c>
      <c r="AP50" s="689">
        <f t="shared" si="17"/>
        <v>0</v>
      </c>
      <c r="AQ50" s="690">
        <f t="shared" si="18"/>
        <v>0</v>
      </c>
      <c r="AR50" s="672">
        <f>'[2]Banpho seat-nissan'!AH50</f>
        <v>0</v>
      </c>
      <c r="AS50" s="673"/>
      <c r="AT50" s="674">
        <f t="shared" si="19"/>
        <v>0</v>
      </c>
      <c r="AU50" s="672">
        <f>'[2]Banpho seat-nissan'!AK50</f>
        <v>0</v>
      </c>
      <c r="AV50" s="673"/>
      <c r="AW50" s="674">
        <f t="shared" si="20"/>
        <v>0</v>
      </c>
      <c r="AX50" s="672">
        <f>'[2]Banpho seat-nissan'!AN50</f>
        <v>0</v>
      </c>
      <c r="AY50" s="672"/>
      <c r="AZ50" s="773">
        <f t="shared" si="21"/>
        <v>0</v>
      </c>
      <c r="BA50" s="688">
        <f t="shared" si="22"/>
        <v>0</v>
      </c>
      <c r="BB50" s="701">
        <f t="shared" si="22"/>
        <v>0</v>
      </c>
      <c r="BC50" s="706">
        <f t="shared" si="23"/>
        <v>0</v>
      </c>
      <c r="BD50" s="711">
        <f t="shared" si="0"/>
        <v>0</v>
      </c>
      <c r="BE50" s="715">
        <f t="shared" si="1"/>
        <v>0</v>
      </c>
      <c r="BF50" s="716">
        <f t="shared" si="24"/>
        <v>0</v>
      </c>
      <c r="BG50" s="717">
        <f t="shared" si="25"/>
        <v>0</v>
      </c>
      <c r="BH50" s="672">
        <f t="shared" si="26"/>
        <v>0</v>
      </c>
      <c r="BI50" s="678">
        <f t="shared" si="27"/>
        <v>0</v>
      </c>
      <c r="BJ50" s="541"/>
      <c r="BK50" s="446"/>
      <c r="BL50" s="611">
        <f>ROUND(VLOOKUP($B50,Test!$A$140:$I$192,6),0)/1000</f>
        <v>0</v>
      </c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  <c r="CG50" s="380"/>
      <c r="CH50" s="380"/>
      <c r="CI50" s="380"/>
      <c r="CJ50" s="380"/>
      <c r="CK50" s="380"/>
      <c r="CL50" s="380"/>
      <c r="CM50" s="380"/>
      <c r="CN50" s="380"/>
      <c r="CO50" s="380"/>
      <c r="CP50" s="380"/>
      <c r="CQ50" s="380"/>
      <c r="CR50" s="380"/>
      <c r="CS50" s="380"/>
      <c r="CT50" s="380"/>
      <c r="CU50" s="380"/>
      <c r="CV50" s="380"/>
      <c r="CW50" s="380"/>
      <c r="CX50" s="380"/>
      <c r="CY50" s="380"/>
      <c r="CZ50" s="380"/>
      <c r="DA50" s="380"/>
      <c r="DB50" s="380"/>
      <c r="DC50" s="380"/>
      <c r="DD50" s="380"/>
      <c r="DE50" s="380"/>
      <c r="DF50" s="380"/>
      <c r="DG50" s="380"/>
      <c r="DH50" s="380"/>
      <c r="DI50" s="380"/>
      <c r="DJ50" s="380"/>
      <c r="DK50" s="380"/>
      <c r="DL50" s="380"/>
      <c r="DM50" s="380"/>
      <c r="DN50" s="380"/>
      <c r="DO50" s="391"/>
      <c r="DP50" s="391"/>
      <c r="DQ50" s="380"/>
      <c r="DR50" s="380"/>
      <c r="DS50" s="380"/>
      <c r="DT50" s="380"/>
    </row>
    <row r="51" spans="1:124" s="365" customFormat="1" ht="45" customHeight="1" thickBot="1">
      <c r="A51" s="836" t="s">
        <v>51</v>
      </c>
      <c r="B51" s="837"/>
      <c r="C51" s="838"/>
      <c r="D51" s="699"/>
      <c r="E51" s="719">
        <f t="shared" ref="E51:AJ51" si="29">SUM(E7:E50)</f>
        <v>1291034.983777778</v>
      </c>
      <c r="F51" s="718">
        <f t="shared" si="29"/>
        <v>1558573.8599999999</v>
      </c>
      <c r="G51" s="708">
        <f t="shared" si="29"/>
        <v>-267538.87622222223</v>
      </c>
      <c r="H51" s="719">
        <f t="shared" si="29"/>
        <v>1353242.9497301588</v>
      </c>
      <c r="I51" s="718">
        <f t="shared" si="29"/>
        <v>2911586.82</v>
      </c>
      <c r="J51" s="708">
        <f t="shared" si="29"/>
        <v>-1558343.8702698415</v>
      </c>
      <c r="K51" s="719">
        <f t="shared" si="29"/>
        <v>2512447.8091349206</v>
      </c>
      <c r="L51" s="718">
        <f t="shared" si="29"/>
        <v>3687195.32</v>
      </c>
      <c r="M51" s="721">
        <f t="shared" si="29"/>
        <v>-1174747.5108650792</v>
      </c>
      <c r="N51" s="691">
        <f t="shared" si="29"/>
        <v>5152525.7426428571</v>
      </c>
      <c r="O51" s="692">
        <f t="shared" si="29"/>
        <v>8153156</v>
      </c>
      <c r="P51" s="693">
        <f t="shared" si="29"/>
        <v>-3000630.2573571419</v>
      </c>
      <c r="Q51" s="719">
        <f t="shared" si="29"/>
        <v>2409396.9827063493</v>
      </c>
      <c r="R51" s="718">
        <f t="shared" si="29"/>
        <v>2530388.5199999991</v>
      </c>
      <c r="S51" s="708">
        <f t="shared" si="29"/>
        <v>-120991.53729365075</v>
      </c>
      <c r="T51" s="719">
        <f t="shared" si="29"/>
        <v>2656798.2933015875</v>
      </c>
      <c r="U51" s="718">
        <f t="shared" si="29"/>
        <v>0</v>
      </c>
      <c r="V51" s="708">
        <f t="shared" si="29"/>
        <v>2656798.2933015875</v>
      </c>
      <c r="W51" s="719">
        <f t="shared" si="29"/>
        <v>2570810.5974777779</v>
      </c>
      <c r="X51" s="718">
        <f t="shared" si="29"/>
        <v>0</v>
      </c>
      <c r="Y51" s="721">
        <f t="shared" si="29"/>
        <v>2570810.5974777779</v>
      </c>
      <c r="Z51" s="691">
        <f t="shared" si="29"/>
        <v>7632805.8734857142</v>
      </c>
      <c r="AA51" s="702">
        <f t="shared" si="29"/>
        <v>2528988.5199999991</v>
      </c>
      <c r="AB51" s="693">
        <f t="shared" si="29"/>
        <v>5103817.3534857146</v>
      </c>
      <c r="AC51" s="724">
        <f t="shared" si="29"/>
        <v>12793731.616128573</v>
      </c>
      <c r="AD51" s="718">
        <f t="shared" si="29"/>
        <v>10687744.52</v>
      </c>
      <c r="AE51" s="708">
        <f t="shared" si="29"/>
        <v>2105987.0961285732</v>
      </c>
      <c r="AF51" s="719">
        <f t="shared" si="29"/>
        <v>2429466.1642539683</v>
      </c>
      <c r="AG51" s="718">
        <f t="shared" si="29"/>
        <v>0</v>
      </c>
      <c r="AH51" s="708">
        <f t="shared" si="29"/>
        <v>2429466.1642539683</v>
      </c>
      <c r="AI51" s="718">
        <f t="shared" si="29"/>
        <v>2232197.9503253973</v>
      </c>
      <c r="AJ51" s="718">
        <f t="shared" si="29"/>
        <v>0</v>
      </c>
      <c r="AK51" s="708">
        <f t="shared" ref="AK51:BI51" si="30">SUM(AK7:AK50)</f>
        <v>2232197.9503253973</v>
      </c>
      <c r="AL51" s="719">
        <f t="shared" si="30"/>
        <v>2526082.3362777778</v>
      </c>
      <c r="AM51" s="718">
        <f t="shared" si="30"/>
        <v>0</v>
      </c>
      <c r="AN51" s="708">
        <f t="shared" si="30"/>
        <v>2526082.3362777778</v>
      </c>
      <c r="AO51" s="691">
        <f t="shared" si="30"/>
        <v>7183546.4508571429</v>
      </c>
      <c r="AP51" s="692">
        <f t="shared" si="30"/>
        <v>0</v>
      </c>
      <c r="AQ51" s="705">
        <f t="shared" si="30"/>
        <v>7183546.4508571429</v>
      </c>
      <c r="AR51" s="719">
        <f t="shared" si="30"/>
        <v>2566155.2208015877</v>
      </c>
      <c r="AS51" s="718">
        <f t="shared" si="30"/>
        <v>0</v>
      </c>
      <c r="AT51" s="708">
        <f t="shared" si="30"/>
        <v>2566155.2208015877</v>
      </c>
      <c r="AU51" s="718">
        <f t="shared" si="30"/>
        <v>2669079.0341349207</v>
      </c>
      <c r="AV51" s="718">
        <f t="shared" si="30"/>
        <v>0</v>
      </c>
      <c r="AW51" s="708">
        <f t="shared" si="30"/>
        <v>2669079.0341349207</v>
      </c>
      <c r="AX51" s="719">
        <f t="shared" si="30"/>
        <v>2421177.502230159</v>
      </c>
      <c r="AY51" s="718">
        <f t="shared" si="30"/>
        <v>0</v>
      </c>
      <c r="AZ51" s="721">
        <f t="shared" si="30"/>
        <v>2421177.502230159</v>
      </c>
      <c r="BA51" s="691">
        <f t="shared" si="30"/>
        <v>7651711.757166665</v>
      </c>
      <c r="BB51" s="702">
        <f t="shared" si="30"/>
        <v>0</v>
      </c>
      <c r="BC51" s="707">
        <f t="shared" si="30"/>
        <v>7651711.757166665</v>
      </c>
      <c r="BD51" s="722">
        <f t="shared" si="30"/>
        <v>14844158.208023814</v>
      </c>
      <c r="BE51" s="718">
        <f t="shared" si="30"/>
        <v>0</v>
      </c>
      <c r="BF51" s="723">
        <f t="shared" si="30"/>
        <v>14844158.208023814</v>
      </c>
      <c r="BG51" s="724">
        <f t="shared" si="30"/>
        <v>27637889.824152384</v>
      </c>
      <c r="BH51" s="683">
        <f t="shared" si="30"/>
        <v>10687744.52</v>
      </c>
      <c r="BI51" s="684">
        <f t="shared" si="30"/>
        <v>16950145.304152384</v>
      </c>
      <c r="BJ51" s="542"/>
      <c r="BK51" s="362"/>
      <c r="BL51" s="517">
        <f>SUM(BL7:BL50)</f>
        <v>2721.1090000000004</v>
      </c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  <c r="CB51" s="366"/>
      <c r="CC51" s="366"/>
      <c r="CD51" s="366"/>
      <c r="CE51" s="366"/>
      <c r="CF51" s="366"/>
      <c r="CG51" s="366"/>
      <c r="CH51" s="366"/>
      <c r="CI51" s="366"/>
      <c r="CJ51" s="366"/>
      <c r="CK51" s="366"/>
      <c r="CL51" s="366"/>
      <c r="CM51" s="366"/>
      <c r="CN51" s="366"/>
      <c r="CO51" s="366"/>
      <c r="CP51" s="366"/>
      <c r="CQ51" s="366"/>
      <c r="CR51" s="366"/>
      <c r="CS51" s="366"/>
      <c r="CT51" s="366"/>
      <c r="CU51" s="366"/>
      <c r="CV51" s="366"/>
      <c r="CW51" s="366"/>
      <c r="CX51" s="366"/>
      <c r="CY51" s="366"/>
      <c r="CZ51" s="366"/>
      <c r="DA51" s="366"/>
      <c r="DB51" s="366"/>
      <c r="DC51" s="366"/>
      <c r="DD51" s="366"/>
      <c r="DE51" s="366"/>
      <c r="DF51" s="366"/>
      <c r="DG51" s="366"/>
      <c r="DH51" s="366"/>
      <c r="DI51" s="366"/>
      <c r="DJ51" s="366"/>
      <c r="DK51" s="366"/>
      <c r="DL51" s="366"/>
      <c r="DM51" s="366"/>
      <c r="DN51" s="366"/>
      <c r="DO51" s="366"/>
      <c r="DP51" s="366"/>
      <c r="DQ51" s="366"/>
      <c r="DR51" s="366"/>
      <c r="DS51" s="366"/>
      <c r="DT51" s="366"/>
    </row>
    <row r="52" spans="1:124" s="349" customFormat="1" ht="18">
      <c r="B52" s="350"/>
      <c r="C52" s="351"/>
      <c r="D52" s="473"/>
    </row>
    <row r="53" spans="1:124" s="349" customFormat="1" ht="18">
      <c r="B53" s="350"/>
      <c r="C53" s="351"/>
      <c r="D53" s="473"/>
      <c r="F53" s="759">
        <f>ROUND(F51-Test!$C$198,2)</f>
        <v>1555189.19</v>
      </c>
      <c r="I53" s="606"/>
    </row>
    <row r="54" spans="1:124" s="349" customFormat="1" ht="18">
      <c r="B54" s="350"/>
      <c r="C54" s="351"/>
      <c r="D54" s="473"/>
    </row>
    <row r="55" spans="1:124" s="349" customFormat="1" ht="18">
      <c r="B55" s="350"/>
      <c r="C55" s="351"/>
      <c r="D55" s="473"/>
    </row>
    <row r="56" spans="1:124" s="349" customFormat="1" ht="18">
      <c r="B56" s="350"/>
      <c r="C56" s="351"/>
      <c r="D56" s="473"/>
    </row>
    <row r="57" spans="1:124" s="349" customFormat="1" ht="18">
      <c r="B57" s="350"/>
      <c r="C57" s="351"/>
      <c r="D57" s="473"/>
    </row>
    <row r="58" spans="1:124" s="349" customFormat="1" ht="18">
      <c r="B58" s="350"/>
      <c r="C58" s="351"/>
      <c r="D58" s="473"/>
    </row>
    <row r="59" spans="1:124" s="349" customFormat="1" ht="18">
      <c r="B59" s="350"/>
      <c r="C59" s="351"/>
      <c r="D59" s="473"/>
    </row>
    <row r="60" spans="1:124" s="349" customFormat="1" ht="18">
      <c r="B60" s="350"/>
      <c r="C60" s="351"/>
      <c r="D60" s="473"/>
    </row>
    <row r="61" spans="1:124" s="349" customFormat="1" ht="18">
      <c r="B61" s="350"/>
      <c r="C61" s="351"/>
      <c r="D61" s="473"/>
    </row>
    <row r="62" spans="1:124" s="349" customFormat="1" ht="18">
      <c r="B62" s="350"/>
      <c r="C62" s="351"/>
      <c r="D62" s="473"/>
    </row>
    <row r="63" spans="1:124" s="349" customFormat="1" ht="18">
      <c r="B63" s="350"/>
      <c r="C63" s="351"/>
      <c r="D63" s="351"/>
    </row>
    <row r="64" spans="1:124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51:C51"/>
    <mergeCell ref="AF5:AH5"/>
    <mergeCell ref="AI5:AK5"/>
    <mergeCell ref="AL5:AN5"/>
    <mergeCell ref="A4:A6"/>
    <mergeCell ref="AC5:AE5"/>
    <mergeCell ref="E4:M4"/>
    <mergeCell ref="N4:P4"/>
    <mergeCell ref="Q4:Y4"/>
    <mergeCell ref="Z4:AB4"/>
    <mergeCell ref="AC4:AE4"/>
    <mergeCell ref="E5:G5"/>
    <mergeCell ref="H5:J5"/>
    <mergeCell ref="K5:M5"/>
    <mergeCell ref="AO4:AQ4"/>
    <mergeCell ref="AR4:AZ4"/>
    <mergeCell ref="N5:P5"/>
    <mergeCell ref="Z5:AB5"/>
    <mergeCell ref="AO5:AQ5"/>
    <mergeCell ref="AF4:AN4"/>
    <mergeCell ref="AU5:AW5"/>
    <mergeCell ref="AX5:AZ5"/>
    <mergeCell ref="AR5:AT5"/>
  </mergeCells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7"/>
  </sheetPr>
  <dimension ref="A1:DT127"/>
  <sheetViews>
    <sheetView showGridLines="0" zoomScale="70" zoomScaleNormal="70" workbookViewId="0">
      <pane xSplit="3" ySplit="6" topLeftCell="M40" activePane="bottomRight" state="frozen"/>
      <selection activeCell="F51" sqref="F51"/>
      <selection pane="topRight" activeCell="F51" sqref="F51"/>
      <selection pane="bottomLeft" activeCell="F51" sqref="F51"/>
      <selection pane="bottomRight" activeCell="R48" sqref="R48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5" width="15.7109375" style="205" customWidth="1"/>
    <col min="46" max="46" width="14.42578125" style="205" bestFit="1" customWidth="1"/>
    <col min="47" max="52" width="15.7109375" style="205" customWidth="1"/>
    <col min="53" max="55" width="15.7109375" style="205" hidden="1" customWidth="1"/>
    <col min="56" max="58" width="15.7109375" style="205" customWidth="1"/>
    <col min="59" max="59" width="16.85546875" style="205" customWidth="1"/>
    <col min="60" max="61" width="15.7109375" style="205" customWidth="1"/>
    <col min="62" max="63" width="12.7109375" style="205" customWidth="1"/>
    <col min="64" max="64" width="18.85546875" style="205" hidden="1" customWidth="1"/>
    <col min="65" max="92" width="12.7109375" style="205" customWidth="1"/>
    <col min="93" max="94" width="9.140625" style="205" customWidth="1"/>
    <col min="95" max="95" width="10.7109375" style="205" customWidth="1"/>
    <col min="96" max="97" width="9.140625" style="205" customWidth="1"/>
    <col min="98" max="98" width="10.7109375" style="205" customWidth="1"/>
    <col min="99" max="100" width="9.140625" style="205" customWidth="1"/>
    <col min="101" max="101" width="10.42578125" style="205" customWidth="1"/>
    <col min="102" max="103" width="9.140625" style="205" customWidth="1"/>
    <col min="104" max="104" width="10.140625" style="205" customWidth="1"/>
    <col min="105" max="106" width="9.140625" style="205" customWidth="1"/>
    <col min="107" max="107" width="10.85546875" style="205" customWidth="1"/>
    <col min="108" max="109" width="9.140625" style="205" customWidth="1"/>
    <col min="110" max="110" width="11.42578125" style="205" customWidth="1"/>
    <col min="111" max="112" width="9.140625" style="205" customWidth="1"/>
    <col min="113" max="113" width="11.7109375" style="205" customWidth="1"/>
    <col min="114" max="115" width="9.140625" style="205" customWidth="1"/>
    <col min="116" max="116" width="10.85546875" style="205" customWidth="1"/>
    <col min="117" max="118" width="9.140625" style="205" customWidth="1"/>
    <col min="119" max="119" width="12.7109375" style="205" customWidth="1"/>
    <col min="120" max="120" width="12" style="205" customWidth="1"/>
    <col min="121" max="121" width="10.7109375" style="205" customWidth="1"/>
    <col min="122" max="122" width="10.85546875" style="205" customWidth="1"/>
    <col min="123" max="123" width="11" style="205" customWidth="1"/>
    <col min="124" max="124" width="11.42578125" style="205" customWidth="1"/>
    <col min="125" max="16384" width="9.140625" style="205"/>
  </cols>
  <sheetData>
    <row r="1" spans="1:124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24"/>
      <c r="AJ1" s="324"/>
      <c r="AK1" s="324"/>
      <c r="AL1" s="319"/>
      <c r="AM1" s="319"/>
      <c r="AN1" s="319"/>
      <c r="AO1" s="319"/>
      <c r="AP1" s="319"/>
      <c r="AQ1" s="319"/>
      <c r="AR1" s="324"/>
      <c r="AS1" s="324"/>
      <c r="AT1" s="324"/>
      <c r="AX1" s="324"/>
      <c r="AY1" s="324"/>
      <c r="AZ1" s="324"/>
      <c r="BA1" s="324"/>
      <c r="BB1" s="324"/>
      <c r="BC1" s="324"/>
      <c r="BD1" s="323"/>
      <c r="BE1" s="323"/>
      <c r="BF1" s="323"/>
    </row>
    <row r="2" spans="1:124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T2" s="312"/>
      <c r="U2" s="312"/>
      <c r="V2" s="312"/>
      <c r="W2" s="306"/>
      <c r="X2" s="306"/>
      <c r="Y2" s="306"/>
      <c r="Z2" s="306"/>
      <c r="AA2" s="306"/>
      <c r="AB2" s="306"/>
      <c r="AC2" s="317"/>
      <c r="AD2" s="317"/>
      <c r="AE2" s="317"/>
      <c r="AF2" s="324"/>
      <c r="AG2" s="324"/>
      <c r="AH2" s="324"/>
      <c r="AI2" s="326"/>
      <c r="AJ2" s="327"/>
      <c r="AK2" s="324"/>
      <c r="AL2" s="317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124" s="322" customFormat="1" ht="45" customHeight="1" thickBot="1">
      <c r="A3" s="309" t="s">
        <v>237</v>
      </c>
      <c r="B3" s="320"/>
      <c r="L3" s="319"/>
      <c r="T3" s="312"/>
      <c r="U3" s="312"/>
      <c r="V3" s="312"/>
      <c r="X3" s="319"/>
      <c r="AF3" s="324"/>
      <c r="AG3" s="324"/>
      <c r="AH3" s="324"/>
      <c r="AI3" s="324"/>
      <c r="AJ3" s="324"/>
      <c r="AK3" s="324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124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124" s="202" customFormat="1" ht="39.950000000000003" customHeight="1">
      <c r="A5" s="819"/>
      <c r="B5" s="216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  <c r="CB5" s="201"/>
      <c r="CC5" s="201"/>
      <c r="CD5" s="201"/>
      <c r="CE5" s="201"/>
      <c r="CF5" s="201"/>
      <c r="CG5" s="201"/>
      <c r="CH5" s="201"/>
      <c r="CI5" s="201"/>
      <c r="CJ5" s="201"/>
      <c r="CK5" s="201"/>
      <c r="CL5" s="201"/>
      <c r="CM5" s="201"/>
      <c r="CN5" s="201"/>
      <c r="CO5" s="201"/>
      <c r="CP5" s="201"/>
      <c r="CQ5" s="201"/>
      <c r="CR5" s="201"/>
      <c r="CS5" s="201"/>
      <c r="CW5" s="201"/>
      <c r="CX5" s="201"/>
      <c r="CY5" s="201"/>
      <c r="CZ5" s="201"/>
      <c r="DA5" s="201"/>
      <c r="DB5" s="201"/>
      <c r="DC5" s="201"/>
      <c r="DD5" s="201"/>
      <c r="DE5" s="201"/>
      <c r="DF5" s="201"/>
      <c r="DG5" s="201"/>
      <c r="DH5" s="201"/>
      <c r="DI5" s="201"/>
      <c r="DJ5" s="201"/>
      <c r="DK5" s="201"/>
      <c r="DL5" s="201"/>
      <c r="DM5" s="201"/>
      <c r="DN5" s="201"/>
      <c r="DO5" s="201"/>
      <c r="DP5" s="201"/>
      <c r="DQ5" s="201"/>
      <c r="DR5" s="201"/>
      <c r="DS5" s="201"/>
      <c r="DT5" s="201"/>
    </row>
    <row r="6" spans="1:124" s="201" customFormat="1" ht="39.950000000000003" customHeight="1">
      <c r="A6" s="820"/>
      <c r="B6" s="232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3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17"/>
      <c r="BY6" s="217"/>
      <c r="BZ6" s="217"/>
      <c r="CA6" s="217"/>
      <c r="CB6" s="218"/>
      <c r="CC6" s="219"/>
      <c r="CD6" s="219"/>
      <c r="CE6" s="603"/>
      <c r="CF6" s="221"/>
      <c r="CG6" s="221"/>
      <c r="CH6" s="603"/>
      <c r="CI6" s="221"/>
      <c r="CJ6" s="221"/>
      <c r="CK6" s="603"/>
      <c r="CL6" s="221"/>
      <c r="CM6" s="221"/>
      <c r="CN6" s="603"/>
      <c r="CO6" s="221"/>
      <c r="CP6" s="221"/>
      <c r="CQ6" s="603"/>
      <c r="CR6" s="221"/>
      <c r="CS6" s="221"/>
      <c r="CT6" s="221"/>
      <c r="CU6" s="221"/>
      <c r="CV6" s="221"/>
      <c r="CW6" s="603"/>
      <c r="CX6" s="221"/>
      <c r="CY6" s="221"/>
      <c r="CZ6" s="603"/>
      <c r="DA6" s="221"/>
      <c r="DB6" s="221"/>
      <c r="DC6" s="603"/>
      <c r="DD6" s="221"/>
      <c r="DE6" s="221"/>
      <c r="DF6" s="603"/>
      <c r="DG6" s="221"/>
      <c r="DH6" s="221"/>
      <c r="DI6" s="603"/>
      <c r="DJ6" s="221"/>
      <c r="DK6" s="221"/>
      <c r="DL6" s="603"/>
      <c r="DM6" s="221"/>
      <c r="DN6" s="221"/>
      <c r="DO6" s="222"/>
      <c r="DP6" s="222"/>
      <c r="DQ6" s="223"/>
      <c r="DR6" s="223"/>
      <c r="DS6" s="223"/>
      <c r="DT6" s="223"/>
    </row>
    <row r="7" spans="1:124" s="383" customFormat="1" ht="33" customHeight="1">
      <c r="A7" s="388">
        <v>1</v>
      </c>
      <c r="B7" s="399">
        <v>51201</v>
      </c>
      <c r="C7" s="536" t="s">
        <v>0</v>
      </c>
      <c r="D7" s="696"/>
      <c r="E7" s="772">
        <f>'[2]Banpho seat-subaru'!D7</f>
        <v>500</v>
      </c>
      <c r="F7" s="673">
        <v>500</v>
      </c>
      <c r="G7" s="674">
        <f>E7-F7</f>
        <v>0</v>
      </c>
      <c r="H7" s="772">
        <f>'[2]Banpho seat-subaru'!G7</f>
        <v>500</v>
      </c>
      <c r="I7" s="673">
        <v>500</v>
      </c>
      <c r="J7" s="781">
        <f>H7-I7</f>
        <v>0</v>
      </c>
      <c r="K7" s="772">
        <f>'[2]Banpho seat-subaru'!J7</f>
        <v>600</v>
      </c>
      <c r="L7" s="673">
        <v>600</v>
      </c>
      <c r="M7" s="773">
        <f>K7-L7</f>
        <v>0</v>
      </c>
      <c r="N7" s="685"/>
      <c r="O7" s="686"/>
      <c r="P7" s="687"/>
      <c r="Q7" s="772">
        <f>'[2]Banpho seat-subaru'!M7</f>
        <v>800</v>
      </c>
      <c r="R7" s="673">
        <v>800</v>
      </c>
      <c r="S7" s="781">
        <f>Q7-R7</f>
        <v>0</v>
      </c>
      <c r="T7" s="772">
        <f>'[2]Banpho seat-subaru'!P7</f>
        <v>800</v>
      </c>
      <c r="U7" s="673"/>
      <c r="V7" s="674">
        <f>T7-U7</f>
        <v>800</v>
      </c>
      <c r="W7" s="772">
        <f>'[2]Banpho seat-subaru'!S7</f>
        <v>900</v>
      </c>
      <c r="X7" s="673"/>
      <c r="Y7" s="773">
        <f>W7-X7</f>
        <v>900</v>
      </c>
      <c r="Z7" s="685"/>
      <c r="AA7" s="700"/>
      <c r="AB7" s="687"/>
      <c r="AC7" s="775">
        <f>E7+H7+K7+Q7+T7+W7</f>
        <v>4100</v>
      </c>
      <c r="AD7" s="776">
        <f>F7+I7+L7+R7+U7+X7</f>
        <v>2400</v>
      </c>
      <c r="AE7" s="777">
        <f>AC7-AD7</f>
        <v>1700</v>
      </c>
      <c r="AF7" s="772">
        <f>'[2]Banpho seat-subaru'!Y7</f>
        <v>1000</v>
      </c>
      <c r="AG7" s="673"/>
      <c r="AH7" s="674">
        <f>AF7-AG7</f>
        <v>1000</v>
      </c>
      <c r="AI7" s="772">
        <f>'[2]Banpho seat-subaru'!AB7</f>
        <v>900</v>
      </c>
      <c r="AJ7" s="673"/>
      <c r="AK7" s="674">
        <f>AI7-AJ7</f>
        <v>900</v>
      </c>
      <c r="AL7" s="772">
        <f>'[2]Banpho seat-subaru'!AE7</f>
        <v>900</v>
      </c>
      <c r="AM7" s="673"/>
      <c r="AN7" s="674">
        <f>AL7-AM7</f>
        <v>900</v>
      </c>
      <c r="AO7" s="685"/>
      <c r="AP7" s="703"/>
      <c r="AQ7" s="704"/>
      <c r="AR7" s="772">
        <f>'[2]Banpho seat-subaru'!AH7</f>
        <v>800</v>
      </c>
      <c r="AS7" s="673"/>
      <c r="AT7" s="674">
        <f>AR7-AS7</f>
        <v>800</v>
      </c>
      <c r="AU7" s="772">
        <f>'[2]Banpho seat-subaru'!AK7</f>
        <v>800</v>
      </c>
      <c r="AV7" s="673"/>
      <c r="AW7" s="674">
        <f>AU7-AV7</f>
        <v>800</v>
      </c>
      <c r="AX7" s="772">
        <f>'[2]Banpho seat-subaru'!AN7</f>
        <v>800</v>
      </c>
      <c r="AY7" s="772"/>
      <c r="AZ7" s="773">
        <f>AX7-AY7</f>
        <v>800</v>
      </c>
      <c r="BA7" s="725"/>
      <c r="BB7" s="728"/>
      <c r="BC7" s="728"/>
      <c r="BD7" s="711">
        <f t="shared" ref="BD7:BD50" si="0">AF7+AI7+AL7+AR7+AU7+AX7</f>
        <v>5200</v>
      </c>
      <c r="BE7" s="715">
        <f t="shared" ref="BE7:BE50" si="1">AG7+AJ7+AM7+AS7+AV7+AY7</f>
        <v>0</v>
      </c>
      <c r="BF7" s="716">
        <f>BD7-BE7</f>
        <v>5200</v>
      </c>
      <c r="BG7" s="717">
        <f>AC7+BD7</f>
        <v>9300</v>
      </c>
      <c r="BH7" s="673">
        <f>AD7+BE7</f>
        <v>2400</v>
      </c>
      <c r="BI7" s="677">
        <f>BG7-BH7</f>
        <v>6900</v>
      </c>
      <c r="BJ7" s="541"/>
      <c r="BK7" s="446"/>
      <c r="BL7" s="374">
        <f>ROUND(VLOOKUP($B7,Test!$A$140:$I$192,7),0)/1000</f>
        <v>1</v>
      </c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  <c r="CG7" s="380"/>
      <c r="CH7" s="380"/>
      <c r="CI7" s="380"/>
      <c r="CJ7" s="380"/>
      <c r="CK7" s="380"/>
      <c r="CL7" s="380"/>
      <c r="CM7" s="380"/>
      <c r="CN7" s="380"/>
      <c r="CO7" s="380"/>
      <c r="CP7" s="380"/>
      <c r="CQ7" s="380"/>
      <c r="CR7" s="380"/>
      <c r="CS7" s="380"/>
      <c r="CT7" s="380"/>
      <c r="CU7" s="380"/>
      <c r="CV7" s="380"/>
      <c r="CW7" s="380"/>
      <c r="CX7" s="380"/>
      <c r="CY7" s="380"/>
      <c r="CZ7" s="380"/>
      <c r="DA7" s="380"/>
      <c r="DB7" s="380"/>
      <c r="DC7" s="380"/>
      <c r="DD7" s="380"/>
      <c r="DE7" s="380"/>
      <c r="DF7" s="380"/>
      <c r="DG7" s="380"/>
      <c r="DH7" s="380"/>
      <c r="DI7" s="380"/>
      <c r="DJ7" s="380"/>
      <c r="DK7" s="380"/>
      <c r="DL7" s="380"/>
      <c r="DM7" s="380"/>
      <c r="DN7" s="380"/>
      <c r="DO7" s="391"/>
      <c r="DP7" s="391"/>
      <c r="DQ7" s="380"/>
      <c r="DR7" s="380"/>
      <c r="DS7" s="380"/>
      <c r="DT7" s="380"/>
    </row>
    <row r="8" spans="1:124" s="383" customFormat="1" ht="33" customHeight="1">
      <c r="A8" s="388">
        <f>A7+1</f>
        <v>2</v>
      </c>
      <c r="B8" s="399">
        <v>51202</v>
      </c>
      <c r="C8" s="536" t="s">
        <v>1</v>
      </c>
      <c r="D8" s="697" t="s">
        <v>252</v>
      </c>
      <c r="E8" s="672">
        <f>'[2]Banpho seat-subaru'!D8</f>
        <v>13688.232500000002</v>
      </c>
      <c r="F8" s="673">
        <v>8530.08</v>
      </c>
      <c r="G8" s="674">
        <f t="shared" ref="G8:G50" si="2">E8-F8</f>
        <v>5158.152500000002</v>
      </c>
      <c r="H8" s="672">
        <f>'[2]Banpho seat-subaru'!G8</f>
        <v>14015.675000000001</v>
      </c>
      <c r="I8" s="673">
        <v>9756.19</v>
      </c>
      <c r="J8" s="674">
        <f t="shared" ref="J8:J50" si="3">H8-I8</f>
        <v>4259.4850000000006</v>
      </c>
      <c r="K8" s="672">
        <f>'[2]Banpho seat-subaru'!J8</f>
        <v>13288.025000000001</v>
      </c>
      <c r="L8" s="673">
        <v>9168.7099999999991</v>
      </c>
      <c r="M8" s="773">
        <f t="shared" ref="M8:M50" si="4">K8-L8</f>
        <v>4119.3150000000023</v>
      </c>
      <c r="N8" s="688">
        <f t="shared" ref="N8:O50" si="5">+E8+H8+K8</f>
        <v>40991.932500000003</v>
      </c>
      <c r="O8" s="689">
        <f t="shared" si="5"/>
        <v>27454.98</v>
      </c>
      <c r="P8" s="690">
        <f t="shared" ref="P8:P50" si="6">+N8-O8</f>
        <v>13536.952500000003</v>
      </c>
      <c r="Q8" s="672">
        <f>'[2]Banpho seat-subaru'!M8</f>
        <v>13288.025000000001</v>
      </c>
      <c r="R8" s="673">
        <v>10524.56</v>
      </c>
      <c r="S8" s="674">
        <f t="shared" ref="S8:S50" si="7">Q8-R8</f>
        <v>2763.465000000002</v>
      </c>
      <c r="T8" s="672">
        <f>'[2]Banpho seat-subaru'!P8</f>
        <v>13651.850000000002</v>
      </c>
      <c r="U8" s="673"/>
      <c r="V8" s="674">
        <f t="shared" ref="V8:V50" si="8">T8-U8</f>
        <v>13651.850000000002</v>
      </c>
      <c r="W8" s="672">
        <f>'[2]Banpho seat-subaru'!S8</f>
        <v>13651.850000000002</v>
      </c>
      <c r="X8" s="673"/>
      <c r="Y8" s="773">
        <f t="shared" ref="Y8:Y50" si="9">W8-X8</f>
        <v>13651.850000000002</v>
      </c>
      <c r="Z8" s="688">
        <f t="shared" ref="Z8:AA50" si="10">+Q8+T8+W8</f>
        <v>40591.725000000006</v>
      </c>
      <c r="AA8" s="701">
        <f t="shared" si="10"/>
        <v>10524.56</v>
      </c>
      <c r="AB8" s="690">
        <f t="shared" ref="AB8:AB50" si="11">+Z8-AA8</f>
        <v>30067.165000000008</v>
      </c>
      <c r="AC8" s="775">
        <f t="shared" ref="AC8:AD50" si="12">E8+H8+K8+Q8+T8+W8</f>
        <v>81583.657500000016</v>
      </c>
      <c r="AD8" s="776">
        <f t="shared" si="12"/>
        <v>37979.54</v>
      </c>
      <c r="AE8" s="777">
        <f t="shared" ref="AE8:AE50" si="13">AC8-AD8</f>
        <v>43604.117500000015</v>
      </c>
      <c r="AF8" s="672">
        <f>'[2]Banpho seat-subaru'!Y8</f>
        <v>12924.2</v>
      </c>
      <c r="AG8" s="673"/>
      <c r="AH8" s="674">
        <f t="shared" ref="AH8:AH50" si="14">AF8-AG8</f>
        <v>12924.2</v>
      </c>
      <c r="AI8" s="672">
        <f>'[2]Banpho seat-subaru'!AB8</f>
        <v>12196.550000000001</v>
      </c>
      <c r="AJ8" s="673"/>
      <c r="AK8" s="674">
        <f t="shared" ref="AK8:AK50" si="15">AI8-AJ8</f>
        <v>12196.550000000001</v>
      </c>
      <c r="AL8" s="672">
        <f>'[2]Banpho seat-subaru'!AE8</f>
        <v>12196.550000000001</v>
      </c>
      <c r="AM8" s="673"/>
      <c r="AN8" s="674">
        <f t="shared" ref="AN8:AN50" si="16">AL8-AM8</f>
        <v>12196.550000000001</v>
      </c>
      <c r="AO8" s="688">
        <f t="shared" ref="AO8:AP50" si="17">+AF8+AI8+AL8</f>
        <v>37317.300000000003</v>
      </c>
      <c r="AP8" s="689">
        <f t="shared" si="17"/>
        <v>0</v>
      </c>
      <c r="AQ8" s="690">
        <f t="shared" ref="AQ8:AQ50" si="18">AO8-AP8</f>
        <v>37317.300000000003</v>
      </c>
      <c r="AR8" s="672">
        <f>'[2]Banpho seat-subaru'!AH8</f>
        <v>12196.550000000001</v>
      </c>
      <c r="AS8" s="673"/>
      <c r="AT8" s="674">
        <f t="shared" ref="AT8:AT50" si="19">AR8-AS8</f>
        <v>12196.550000000001</v>
      </c>
      <c r="AU8" s="672">
        <f>'[2]Banpho seat-subaru'!AK8</f>
        <v>12014.637500000001</v>
      </c>
      <c r="AV8" s="673"/>
      <c r="AW8" s="674">
        <f t="shared" ref="AW8:AW50" si="20">AU8-AV8</f>
        <v>12014.637500000001</v>
      </c>
      <c r="AX8" s="672">
        <f>'[2]Banpho seat-subaru'!AN8</f>
        <v>12087.4025</v>
      </c>
      <c r="AY8" s="672"/>
      <c r="AZ8" s="773">
        <f t="shared" ref="AZ8:AZ50" si="21">AX8-AY8</f>
        <v>12087.4025</v>
      </c>
      <c r="BA8" s="688">
        <f t="shared" ref="BA8:BB50" si="22">+AR8+AU8+AX8</f>
        <v>36298.589999999997</v>
      </c>
      <c r="BB8" s="701">
        <f t="shared" si="22"/>
        <v>0</v>
      </c>
      <c r="BC8" s="706">
        <f t="shared" ref="BC8:BC50" si="23">BA8-BB8</f>
        <v>36298.589999999997</v>
      </c>
      <c r="BD8" s="711">
        <f t="shared" si="0"/>
        <v>73615.89</v>
      </c>
      <c r="BE8" s="715">
        <f t="shared" si="1"/>
        <v>0</v>
      </c>
      <c r="BF8" s="716">
        <f t="shared" ref="BF8:BF50" si="24">BD8-BE8</f>
        <v>73615.89</v>
      </c>
      <c r="BG8" s="717">
        <f t="shared" ref="BG8:BG50" si="25">AC8+BD8</f>
        <v>155199.54750000002</v>
      </c>
      <c r="BH8" s="672">
        <f t="shared" ref="BH8:BH50" si="26">AD8+BE8</f>
        <v>37979.54</v>
      </c>
      <c r="BI8" s="677">
        <f t="shared" ref="BI8:BI50" si="27">BG8-BH8</f>
        <v>117220.00750000001</v>
      </c>
      <c r="BJ8" s="541"/>
      <c r="BK8" s="446"/>
      <c r="BL8" s="374">
        <f>ROUND(VLOOKUP($B8,Test!$A$140:$I$192,7),0)/1000</f>
        <v>13.893000000000001</v>
      </c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  <c r="CG8" s="380"/>
      <c r="CH8" s="380"/>
      <c r="CI8" s="380"/>
      <c r="CJ8" s="380"/>
      <c r="CK8" s="380"/>
      <c r="CL8" s="380"/>
      <c r="CM8" s="380"/>
      <c r="CN8" s="380"/>
      <c r="CO8" s="380"/>
      <c r="CP8" s="380"/>
      <c r="CQ8" s="380"/>
      <c r="CR8" s="380"/>
      <c r="CS8" s="380"/>
      <c r="CT8" s="380"/>
      <c r="CU8" s="380"/>
      <c r="CV8" s="380"/>
      <c r="CW8" s="380"/>
      <c r="CX8" s="380"/>
      <c r="CY8" s="380"/>
      <c r="CZ8" s="380"/>
      <c r="DA8" s="380"/>
      <c r="DB8" s="380"/>
      <c r="DC8" s="380"/>
      <c r="DD8" s="380"/>
      <c r="DE8" s="380"/>
      <c r="DF8" s="380"/>
      <c r="DG8" s="380"/>
      <c r="DH8" s="380"/>
      <c r="DI8" s="380"/>
      <c r="DJ8" s="380"/>
      <c r="DK8" s="380"/>
      <c r="DL8" s="380"/>
      <c r="DM8" s="380"/>
      <c r="DN8" s="380"/>
      <c r="DO8" s="391"/>
      <c r="DP8" s="391"/>
      <c r="DQ8" s="380"/>
      <c r="DR8" s="380"/>
      <c r="DS8" s="380"/>
      <c r="DT8" s="380"/>
    </row>
    <row r="9" spans="1:124" s="383" customFormat="1" ht="33" customHeight="1">
      <c r="A9" s="388">
        <f t="shared" ref="A9:A50" si="28">A8+1</f>
        <v>3</v>
      </c>
      <c r="B9" s="399">
        <v>51203</v>
      </c>
      <c r="C9" s="536" t="s">
        <v>2</v>
      </c>
      <c r="D9" s="697" t="s">
        <v>253</v>
      </c>
      <c r="E9" s="680">
        <f>'[2]Banpho seat-subaru'!D9</f>
        <v>14245.89</v>
      </c>
      <c r="F9" s="673">
        <v>12824.01</v>
      </c>
      <c r="G9" s="674">
        <f t="shared" si="2"/>
        <v>1421.8799999999992</v>
      </c>
      <c r="H9" s="680">
        <f>'[2]Banpho seat-subaru'!G9</f>
        <v>805.5</v>
      </c>
      <c r="I9" s="673">
        <v>1822.5</v>
      </c>
      <c r="J9" s="674">
        <f t="shared" si="3"/>
        <v>-1017</v>
      </c>
      <c r="K9" s="680">
        <f>'[2]Banpho seat-subaru'!J9</f>
        <v>1899</v>
      </c>
      <c r="L9" s="673">
        <v>6660</v>
      </c>
      <c r="M9" s="773">
        <f t="shared" si="4"/>
        <v>-4761</v>
      </c>
      <c r="N9" s="688">
        <f t="shared" si="5"/>
        <v>16950.39</v>
      </c>
      <c r="O9" s="689">
        <f t="shared" si="5"/>
        <v>21306.510000000002</v>
      </c>
      <c r="P9" s="690">
        <f t="shared" si="6"/>
        <v>-4356.1200000000026</v>
      </c>
      <c r="Q9" s="680">
        <f>'[2]Banpho seat-subaru'!M9</f>
        <v>805.5</v>
      </c>
      <c r="R9" s="673">
        <v>1395</v>
      </c>
      <c r="S9" s="674">
        <f t="shared" si="7"/>
        <v>-589.5</v>
      </c>
      <c r="T9" s="680">
        <f>'[2]Banpho seat-subaru'!P9</f>
        <v>1899</v>
      </c>
      <c r="U9" s="673"/>
      <c r="V9" s="674">
        <f t="shared" si="8"/>
        <v>1899</v>
      </c>
      <c r="W9" s="680">
        <f>'[2]Banpho seat-subaru'!S9</f>
        <v>805.5</v>
      </c>
      <c r="X9" s="673"/>
      <c r="Y9" s="773">
        <f t="shared" si="9"/>
        <v>805.5</v>
      </c>
      <c r="Z9" s="688">
        <f t="shared" si="10"/>
        <v>3510</v>
      </c>
      <c r="AA9" s="701">
        <f t="shared" si="10"/>
        <v>1395</v>
      </c>
      <c r="AB9" s="690">
        <f t="shared" si="11"/>
        <v>2115</v>
      </c>
      <c r="AC9" s="775">
        <f t="shared" si="12"/>
        <v>20460.39</v>
      </c>
      <c r="AD9" s="776">
        <f t="shared" si="12"/>
        <v>22701.510000000002</v>
      </c>
      <c r="AE9" s="777">
        <f t="shared" si="13"/>
        <v>-2241.1200000000026</v>
      </c>
      <c r="AF9" s="680">
        <f>'[2]Banpho seat-subaru'!Y9</f>
        <v>1899</v>
      </c>
      <c r="AG9" s="673"/>
      <c r="AH9" s="674">
        <f t="shared" si="14"/>
        <v>1899</v>
      </c>
      <c r="AI9" s="680">
        <f>'[2]Banpho seat-subaru'!AB9</f>
        <v>805.5</v>
      </c>
      <c r="AJ9" s="673"/>
      <c r="AK9" s="674">
        <f t="shared" si="15"/>
        <v>805.5</v>
      </c>
      <c r="AL9" s="680">
        <f>'[2]Banpho seat-subaru'!AE9</f>
        <v>1899</v>
      </c>
      <c r="AM9" s="673"/>
      <c r="AN9" s="674">
        <f t="shared" si="16"/>
        <v>1899</v>
      </c>
      <c r="AO9" s="688">
        <f t="shared" si="17"/>
        <v>4603.5</v>
      </c>
      <c r="AP9" s="689">
        <f t="shared" si="17"/>
        <v>0</v>
      </c>
      <c r="AQ9" s="690">
        <f t="shared" si="18"/>
        <v>4603.5</v>
      </c>
      <c r="AR9" s="680">
        <f>'[2]Banpho seat-subaru'!AH9</f>
        <v>805.5</v>
      </c>
      <c r="AS9" s="673"/>
      <c r="AT9" s="674">
        <f t="shared" si="19"/>
        <v>805.5</v>
      </c>
      <c r="AU9" s="680">
        <f>'[2]Banpho seat-subaru'!AK9</f>
        <v>1899</v>
      </c>
      <c r="AV9" s="673"/>
      <c r="AW9" s="674">
        <f t="shared" si="20"/>
        <v>1899</v>
      </c>
      <c r="AX9" s="680">
        <f>'[2]Banpho seat-subaru'!AN9</f>
        <v>805.5</v>
      </c>
      <c r="AY9" s="680"/>
      <c r="AZ9" s="773">
        <f t="shared" si="21"/>
        <v>805.5</v>
      </c>
      <c r="BA9" s="688">
        <f t="shared" si="22"/>
        <v>3510</v>
      </c>
      <c r="BB9" s="701">
        <f t="shared" si="22"/>
        <v>0</v>
      </c>
      <c r="BC9" s="706">
        <f t="shared" si="23"/>
        <v>3510</v>
      </c>
      <c r="BD9" s="711">
        <f t="shared" si="0"/>
        <v>8113.5</v>
      </c>
      <c r="BE9" s="715">
        <f t="shared" si="1"/>
        <v>0</v>
      </c>
      <c r="BF9" s="716">
        <f t="shared" si="24"/>
        <v>8113.5</v>
      </c>
      <c r="BG9" s="717">
        <f t="shared" si="25"/>
        <v>28573.89</v>
      </c>
      <c r="BH9" s="680">
        <f t="shared" si="26"/>
        <v>22701.510000000002</v>
      </c>
      <c r="BI9" s="677">
        <f t="shared" si="27"/>
        <v>5872.3799999999974</v>
      </c>
      <c r="BJ9" s="541"/>
      <c r="BK9" s="446"/>
      <c r="BL9" s="374">
        <f>ROUND(VLOOKUP($B9,Test!$A$140:$I$192,7),0)/1000</f>
        <v>8.9</v>
      </c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  <c r="CG9" s="380"/>
      <c r="CH9" s="380"/>
      <c r="CI9" s="380"/>
      <c r="CJ9" s="380"/>
      <c r="CK9" s="380"/>
      <c r="CL9" s="380"/>
      <c r="CM9" s="380"/>
      <c r="CN9" s="380"/>
      <c r="CO9" s="380"/>
      <c r="CP9" s="380"/>
      <c r="CQ9" s="380"/>
      <c r="CR9" s="380"/>
      <c r="CS9" s="380"/>
      <c r="CT9" s="380"/>
      <c r="CU9" s="380"/>
      <c r="CV9" s="380"/>
      <c r="CW9" s="380"/>
      <c r="CX9" s="380"/>
      <c r="CY9" s="380"/>
      <c r="CZ9" s="380"/>
      <c r="DA9" s="380"/>
      <c r="DB9" s="380"/>
      <c r="DC9" s="380"/>
      <c r="DD9" s="380"/>
      <c r="DE9" s="380"/>
      <c r="DF9" s="380"/>
      <c r="DG9" s="380"/>
      <c r="DH9" s="380"/>
      <c r="DI9" s="380"/>
      <c r="DJ9" s="380"/>
      <c r="DK9" s="380"/>
      <c r="DL9" s="380"/>
      <c r="DM9" s="380"/>
      <c r="DN9" s="380"/>
      <c r="DO9" s="391"/>
      <c r="DP9" s="391"/>
      <c r="DQ9" s="380"/>
      <c r="DR9" s="380"/>
      <c r="DS9" s="380"/>
      <c r="DT9" s="380"/>
    </row>
    <row r="10" spans="1:124" s="383" customFormat="1" ht="33" customHeight="1">
      <c r="A10" s="388">
        <f t="shared" si="28"/>
        <v>4</v>
      </c>
      <c r="B10" s="402">
        <v>51299</v>
      </c>
      <c r="C10" s="537" t="s">
        <v>3</v>
      </c>
      <c r="D10" s="697" t="s">
        <v>254</v>
      </c>
      <c r="E10" s="672">
        <f>'[2]Banpho seat-subaru'!D10</f>
        <v>0</v>
      </c>
      <c r="F10" s="673">
        <v>0</v>
      </c>
      <c r="G10" s="674">
        <f t="shared" si="2"/>
        <v>0</v>
      </c>
      <c r="H10" s="672">
        <f>'[2]Banpho seat-subaru'!G10</f>
        <v>24660</v>
      </c>
      <c r="I10" s="673">
        <v>15000</v>
      </c>
      <c r="J10" s="674">
        <f t="shared" si="3"/>
        <v>9660</v>
      </c>
      <c r="K10" s="672">
        <f>'[2]Banpho seat-subaru'!J10</f>
        <v>6165</v>
      </c>
      <c r="L10" s="673">
        <v>4000</v>
      </c>
      <c r="M10" s="773">
        <f t="shared" si="4"/>
        <v>2165</v>
      </c>
      <c r="N10" s="688">
        <f t="shared" si="5"/>
        <v>30825</v>
      </c>
      <c r="O10" s="689">
        <f t="shared" si="5"/>
        <v>19000</v>
      </c>
      <c r="P10" s="690">
        <f t="shared" si="6"/>
        <v>11825</v>
      </c>
      <c r="Q10" s="672">
        <f>'[2]Banpho seat-subaru'!M10</f>
        <v>0</v>
      </c>
      <c r="R10" s="673"/>
      <c r="S10" s="674">
        <f t="shared" si="7"/>
        <v>0</v>
      </c>
      <c r="T10" s="672">
        <f>'[2]Banpho seat-subaru'!P10</f>
        <v>0</v>
      </c>
      <c r="U10" s="673"/>
      <c r="V10" s="674">
        <f t="shared" si="8"/>
        <v>0</v>
      </c>
      <c r="W10" s="672">
        <f>'[2]Banpho seat-subaru'!S10</f>
        <v>13.786800000000003</v>
      </c>
      <c r="X10" s="673"/>
      <c r="Y10" s="773">
        <f t="shared" si="9"/>
        <v>13.786800000000003</v>
      </c>
      <c r="Z10" s="688">
        <f t="shared" si="10"/>
        <v>13.786800000000003</v>
      </c>
      <c r="AA10" s="701">
        <f t="shared" si="10"/>
        <v>0</v>
      </c>
      <c r="AB10" s="690">
        <f t="shared" si="11"/>
        <v>13.786800000000003</v>
      </c>
      <c r="AC10" s="775">
        <f t="shared" si="12"/>
        <v>30838.786800000002</v>
      </c>
      <c r="AD10" s="776">
        <f t="shared" si="12"/>
        <v>19000</v>
      </c>
      <c r="AE10" s="777">
        <f t="shared" si="13"/>
        <v>11838.786800000002</v>
      </c>
      <c r="AF10" s="672">
        <f>'[2]Banpho seat-subaru'!Y10</f>
        <v>0</v>
      </c>
      <c r="AG10" s="673"/>
      <c r="AH10" s="674">
        <f t="shared" si="14"/>
        <v>0</v>
      </c>
      <c r="AI10" s="672">
        <f>'[2]Banpho seat-subaru'!AB10</f>
        <v>0</v>
      </c>
      <c r="AJ10" s="673"/>
      <c r="AK10" s="674">
        <f t="shared" si="15"/>
        <v>0</v>
      </c>
      <c r="AL10" s="672">
        <f>'[2]Banpho seat-subaru'!AE10</f>
        <v>439.85</v>
      </c>
      <c r="AM10" s="673"/>
      <c r="AN10" s="674">
        <f t="shared" si="16"/>
        <v>439.85</v>
      </c>
      <c r="AO10" s="688">
        <f t="shared" si="17"/>
        <v>439.85</v>
      </c>
      <c r="AP10" s="689">
        <f t="shared" si="17"/>
        <v>0</v>
      </c>
      <c r="AQ10" s="690">
        <f t="shared" si="18"/>
        <v>439.85</v>
      </c>
      <c r="AR10" s="672">
        <f>'[2]Banpho seat-subaru'!AH10</f>
        <v>929.62</v>
      </c>
      <c r="AS10" s="673"/>
      <c r="AT10" s="674">
        <f t="shared" si="19"/>
        <v>929.62</v>
      </c>
      <c r="AU10" s="672">
        <f>'[2]Banpho seat-subaru'!AK10</f>
        <v>0</v>
      </c>
      <c r="AV10" s="673"/>
      <c r="AW10" s="674">
        <f t="shared" si="20"/>
        <v>0</v>
      </c>
      <c r="AX10" s="672">
        <f>'[2]Banpho seat-subaru'!AN10</f>
        <v>0</v>
      </c>
      <c r="AY10" s="672"/>
      <c r="AZ10" s="773">
        <f t="shared" si="21"/>
        <v>0</v>
      </c>
      <c r="BA10" s="688">
        <f t="shared" si="22"/>
        <v>929.62</v>
      </c>
      <c r="BB10" s="701">
        <f t="shared" si="22"/>
        <v>0</v>
      </c>
      <c r="BC10" s="706">
        <f t="shared" si="23"/>
        <v>929.62</v>
      </c>
      <c r="BD10" s="711">
        <f t="shared" si="0"/>
        <v>1369.47</v>
      </c>
      <c r="BE10" s="715">
        <f t="shared" si="1"/>
        <v>0</v>
      </c>
      <c r="BF10" s="716">
        <f t="shared" si="24"/>
        <v>1369.47</v>
      </c>
      <c r="BG10" s="717">
        <f t="shared" si="25"/>
        <v>32208.256800000003</v>
      </c>
      <c r="BH10" s="672">
        <f t="shared" si="26"/>
        <v>19000</v>
      </c>
      <c r="BI10" s="677">
        <f t="shared" si="27"/>
        <v>13208.256800000003</v>
      </c>
      <c r="BJ10" s="541"/>
      <c r="BK10" s="446"/>
      <c r="BL10" s="374">
        <f>ROUND(VLOOKUP($B10,Test!$A$140:$I$192,7),0)/1000</f>
        <v>0</v>
      </c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  <c r="CG10" s="380"/>
      <c r="CH10" s="380"/>
      <c r="CI10" s="380"/>
      <c r="CJ10" s="380"/>
      <c r="CK10" s="380"/>
      <c r="CL10" s="380"/>
      <c r="CM10" s="380"/>
      <c r="CN10" s="380"/>
      <c r="CO10" s="380"/>
      <c r="CP10" s="380"/>
      <c r="CQ10" s="380"/>
      <c r="CR10" s="380"/>
      <c r="CS10" s="380"/>
      <c r="CT10" s="380"/>
      <c r="CU10" s="380"/>
      <c r="CV10" s="380"/>
      <c r="CW10" s="380"/>
      <c r="CX10" s="380"/>
      <c r="CY10" s="380"/>
      <c r="CZ10" s="380"/>
      <c r="DA10" s="380"/>
      <c r="DB10" s="380"/>
      <c r="DC10" s="380"/>
      <c r="DD10" s="380"/>
      <c r="DE10" s="380"/>
      <c r="DF10" s="380"/>
      <c r="DG10" s="380"/>
      <c r="DH10" s="380"/>
      <c r="DI10" s="380"/>
      <c r="DJ10" s="380"/>
      <c r="DK10" s="380"/>
      <c r="DL10" s="380"/>
      <c r="DM10" s="380"/>
      <c r="DN10" s="380"/>
      <c r="DO10" s="391"/>
      <c r="DP10" s="391"/>
      <c r="DQ10" s="380"/>
      <c r="DR10" s="380"/>
      <c r="DS10" s="380"/>
      <c r="DT10" s="380"/>
    </row>
    <row r="11" spans="1:124" s="383" customFormat="1" ht="33" customHeight="1">
      <c r="A11" s="388">
        <f t="shared" si="28"/>
        <v>5</v>
      </c>
      <c r="B11" s="399">
        <v>51301</v>
      </c>
      <c r="C11" s="536" t="s">
        <v>4</v>
      </c>
      <c r="D11" s="697" t="s">
        <v>255</v>
      </c>
      <c r="E11" s="672">
        <f>'[2]Banpho seat-subaru'!D11</f>
        <v>102297.783</v>
      </c>
      <c r="F11" s="673">
        <v>96999.8</v>
      </c>
      <c r="G11" s="674">
        <f t="shared" si="2"/>
        <v>5297.9829999999929</v>
      </c>
      <c r="H11" s="672">
        <f>'[2]Banpho seat-subaru'!G11</f>
        <v>102297.783</v>
      </c>
      <c r="I11" s="673">
        <v>96999.8</v>
      </c>
      <c r="J11" s="674">
        <f t="shared" si="3"/>
        <v>5297.9829999999929</v>
      </c>
      <c r="K11" s="672">
        <f>'[2]Banpho seat-subaru'!J11</f>
        <v>102297.783</v>
      </c>
      <c r="L11" s="673">
        <v>96999.8</v>
      </c>
      <c r="M11" s="773">
        <f t="shared" si="4"/>
        <v>5297.9829999999929</v>
      </c>
      <c r="N11" s="688">
        <f t="shared" si="5"/>
        <v>306893.34899999999</v>
      </c>
      <c r="O11" s="689">
        <f t="shared" si="5"/>
        <v>290999.40000000002</v>
      </c>
      <c r="P11" s="690">
        <f t="shared" si="6"/>
        <v>15893.948999999964</v>
      </c>
      <c r="Q11" s="672">
        <f>'[2]Banpho seat-subaru'!M11</f>
        <v>102297.783</v>
      </c>
      <c r="R11" s="673">
        <v>96999.8</v>
      </c>
      <c r="S11" s="674">
        <f t="shared" si="7"/>
        <v>5297.9829999999929</v>
      </c>
      <c r="T11" s="672">
        <f>'[2]Banpho seat-subaru'!P11</f>
        <v>102297.783</v>
      </c>
      <c r="U11" s="673"/>
      <c r="V11" s="674">
        <f t="shared" si="8"/>
        <v>102297.783</v>
      </c>
      <c r="W11" s="672">
        <f>'[2]Banpho seat-subaru'!S11</f>
        <v>102297.783</v>
      </c>
      <c r="X11" s="673"/>
      <c r="Y11" s="773">
        <f t="shared" si="9"/>
        <v>102297.783</v>
      </c>
      <c r="Z11" s="688">
        <f t="shared" si="10"/>
        <v>306893.34899999999</v>
      </c>
      <c r="AA11" s="701">
        <f t="shared" si="10"/>
        <v>96999.8</v>
      </c>
      <c r="AB11" s="690">
        <f t="shared" si="11"/>
        <v>209893.549</v>
      </c>
      <c r="AC11" s="775">
        <f t="shared" si="12"/>
        <v>613786.69799999997</v>
      </c>
      <c r="AD11" s="776">
        <f t="shared" si="12"/>
        <v>387999.2</v>
      </c>
      <c r="AE11" s="777">
        <f t="shared" si="13"/>
        <v>225787.49799999996</v>
      </c>
      <c r="AF11" s="672">
        <f>'[2]Banpho seat-subaru'!Y11</f>
        <v>102297.783</v>
      </c>
      <c r="AG11" s="673"/>
      <c r="AH11" s="674">
        <f t="shared" si="14"/>
        <v>102297.783</v>
      </c>
      <c r="AI11" s="672">
        <f>'[2]Banpho seat-subaru'!AB11</f>
        <v>102297.783</v>
      </c>
      <c r="AJ11" s="673"/>
      <c r="AK11" s="674">
        <f t="shared" si="15"/>
        <v>102297.783</v>
      </c>
      <c r="AL11" s="672">
        <f>'[2]Banpho seat-subaru'!AE11</f>
        <v>102297.783</v>
      </c>
      <c r="AM11" s="673"/>
      <c r="AN11" s="674">
        <f t="shared" si="16"/>
        <v>102297.783</v>
      </c>
      <c r="AO11" s="688">
        <f t="shared" si="17"/>
        <v>306893.34899999999</v>
      </c>
      <c r="AP11" s="689">
        <f t="shared" si="17"/>
        <v>0</v>
      </c>
      <c r="AQ11" s="690">
        <f t="shared" si="18"/>
        <v>306893.34899999999</v>
      </c>
      <c r="AR11" s="672">
        <f>'[2]Banpho seat-subaru'!AH11</f>
        <v>102297.783</v>
      </c>
      <c r="AS11" s="673"/>
      <c r="AT11" s="674">
        <f t="shared" si="19"/>
        <v>102297.783</v>
      </c>
      <c r="AU11" s="672">
        <f>'[2]Banpho seat-subaru'!AK11</f>
        <v>102297.783</v>
      </c>
      <c r="AV11" s="673"/>
      <c r="AW11" s="674">
        <f t="shared" si="20"/>
        <v>102297.783</v>
      </c>
      <c r="AX11" s="672">
        <f>'[2]Banpho seat-subaru'!AN11</f>
        <v>102297.783</v>
      </c>
      <c r="AY11" s="672"/>
      <c r="AZ11" s="773">
        <f t="shared" si="21"/>
        <v>102297.783</v>
      </c>
      <c r="BA11" s="688">
        <f t="shared" si="22"/>
        <v>306893.34899999999</v>
      </c>
      <c r="BB11" s="701">
        <f t="shared" si="22"/>
        <v>0</v>
      </c>
      <c r="BC11" s="706">
        <f t="shared" si="23"/>
        <v>306893.34899999999</v>
      </c>
      <c r="BD11" s="711">
        <f t="shared" si="0"/>
        <v>613786.69799999997</v>
      </c>
      <c r="BE11" s="715">
        <f t="shared" si="1"/>
        <v>0</v>
      </c>
      <c r="BF11" s="716">
        <f t="shared" si="24"/>
        <v>613786.69799999997</v>
      </c>
      <c r="BG11" s="717">
        <f t="shared" si="25"/>
        <v>1227573.3959999999</v>
      </c>
      <c r="BH11" s="672">
        <f t="shared" si="26"/>
        <v>387999.2</v>
      </c>
      <c r="BI11" s="677">
        <f t="shared" si="27"/>
        <v>839574.196</v>
      </c>
      <c r="BJ11" s="541"/>
      <c r="BK11" s="446"/>
      <c r="BL11" s="374">
        <f>ROUND(VLOOKUP($B11,Test!$A$140:$I$192,7),0)/1000</f>
        <v>0</v>
      </c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  <c r="CG11" s="380"/>
      <c r="CH11" s="380"/>
      <c r="CI11" s="380"/>
      <c r="CJ11" s="380"/>
      <c r="CK11" s="380"/>
      <c r="CL11" s="380"/>
      <c r="CM11" s="380"/>
      <c r="CN11" s="380"/>
      <c r="CO11" s="380"/>
      <c r="CP11" s="380"/>
      <c r="CQ11" s="380"/>
      <c r="CR11" s="380"/>
      <c r="CS11" s="380"/>
      <c r="CT11" s="380"/>
      <c r="CU11" s="380"/>
      <c r="CV11" s="380"/>
      <c r="CW11" s="380"/>
      <c r="CX11" s="380"/>
      <c r="CY11" s="380"/>
      <c r="CZ11" s="380"/>
      <c r="DA11" s="380"/>
      <c r="DB11" s="380"/>
      <c r="DC11" s="380"/>
      <c r="DD11" s="380"/>
      <c r="DE11" s="380"/>
      <c r="DF11" s="380"/>
      <c r="DG11" s="380"/>
      <c r="DH11" s="380"/>
      <c r="DI11" s="380"/>
      <c r="DJ11" s="380"/>
      <c r="DK11" s="380"/>
      <c r="DL11" s="380"/>
      <c r="DM11" s="380"/>
      <c r="DN11" s="380"/>
      <c r="DO11" s="391"/>
      <c r="DP11" s="391"/>
      <c r="DQ11" s="380"/>
      <c r="DR11" s="380"/>
      <c r="DS11" s="380"/>
      <c r="DT11" s="380"/>
    </row>
    <row r="12" spans="1:124" s="383" customFormat="1" ht="33" customHeight="1">
      <c r="A12" s="388">
        <f t="shared" si="28"/>
        <v>6</v>
      </c>
      <c r="B12" s="399">
        <v>51302</v>
      </c>
      <c r="C12" s="536" t="s">
        <v>5</v>
      </c>
      <c r="D12" s="697" t="s">
        <v>256</v>
      </c>
      <c r="E12" s="672">
        <f>'[2]Banpho seat-subaru'!D12</f>
        <v>1845</v>
      </c>
      <c r="F12" s="673">
        <v>1845</v>
      </c>
      <c r="G12" s="674">
        <f t="shared" si="2"/>
        <v>0</v>
      </c>
      <c r="H12" s="672">
        <f>'[2]Banpho seat-subaru'!G12</f>
        <v>1726.8400000000001</v>
      </c>
      <c r="I12" s="673">
        <v>1726.84</v>
      </c>
      <c r="J12" s="674">
        <f t="shared" si="3"/>
        <v>0</v>
      </c>
      <c r="K12" s="672">
        <f>'[2]Banpho seat-subaru'!J12</f>
        <v>1845</v>
      </c>
      <c r="L12" s="673">
        <v>-789.87</v>
      </c>
      <c r="M12" s="773">
        <f t="shared" si="4"/>
        <v>2634.87</v>
      </c>
      <c r="N12" s="688">
        <f t="shared" si="5"/>
        <v>5416.84</v>
      </c>
      <c r="O12" s="689">
        <f t="shared" si="5"/>
        <v>2781.9700000000003</v>
      </c>
      <c r="P12" s="690">
        <f t="shared" si="6"/>
        <v>2634.87</v>
      </c>
      <c r="Q12" s="672">
        <f>'[2]Banpho seat-subaru'!M12</f>
        <v>1806</v>
      </c>
      <c r="R12" s="673">
        <v>1806</v>
      </c>
      <c r="S12" s="674">
        <f t="shared" si="7"/>
        <v>0</v>
      </c>
      <c r="T12" s="672">
        <f>'[2]Banpho seat-subaru'!P12</f>
        <v>1865.0699999999997</v>
      </c>
      <c r="U12" s="673"/>
      <c r="V12" s="674">
        <f t="shared" si="8"/>
        <v>1865.0699999999997</v>
      </c>
      <c r="W12" s="672">
        <f>'[2]Banpho seat-subaru'!S12</f>
        <v>1806</v>
      </c>
      <c r="X12" s="673"/>
      <c r="Y12" s="773">
        <f t="shared" si="9"/>
        <v>1806</v>
      </c>
      <c r="Z12" s="688">
        <f t="shared" si="10"/>
        <v>5477.07</v>
      </c>
      <c r="AA12" s="701">
        <f t="shared" si="10"/>
        <v>1806</v>
      </c>
      <c r="AB12" s="690">
        <f t="shared" si="11"/>
        <v>3671.0699999999997</v>
      </c>
      <c r="AC12" s="775">
        <f t="shared" si="12"/>
        <v>10893.91</v>
      </c>
      <c r="AD12" s="776">
        <f t="shared" si="12"/>
        <v>4587.97</v>
      </c>
      <c r="AE12" s="777">
        <f t="shared" si="13"/>
        <v>6305.94</v>
      </c>
      <c r="AF12" s="672">
        <f>'[2]Banpho seat-subaru'!Y12</f>
        <v>1866</v>
      </c>
      <c r="AG12" s="673"/>
      <c r="AH12" s="674">
        <f t="shared" si="14"/>
        <v>1866</v>
      </c>
      <c r="AI12" s="672">
        <f>'[2]Banpho seat-subaru'!AB12</f>
        <v>1866</v>
      </c>
      <c r="AJ12" s="673"/>
      <c r="AK12" s="674">
        <f t="shared" si="15"/>
        <v>1866</v>
      </c>
      <c r="AL12" s="672">
        <f>'[2]Banpho seat-subaru'!AE12</f>
        <v>1805.21</v>
      </c>
      <c r="AM12" s="673"/>
      <c r="AN12" s="674">
        <f t="shared" si="16"/>
        <v>1805.21</v>
      </c>
      <c r="AO12" s="688">
        <f t="shared" si="17"/>
        <v>5537.21</v>
      </c>
      <c r="AP12" s="689">
        <f t="shared" si="17"/>
        <v>0</v>
      </c>
      <c r="AQ12" s="690">
        <f t="shared" si="18"/>
        <v>5537.21</v>
      </c>
      <c r="AR12" s="672">
        <f>'[2]Banpho seat-subaru'!AH12</f>
        <v>1866</v>
      </c>
      <c r="AS12" s="673"/>
      <c r="AT12" s="674">
        <f t="shared" si="19"/>
        <v>1866</v>
      </c>
      <c r="AU12" s="672">
        <f>'[2]Banpho seat-subaru'!AK12</f>
        <v>1805.38</v>
      </c>
      <c r="AV12" s="673"/>
      <c r="AW12" s="674">
        <f t="shared" si="20"/>
        <v>1805.38</v>
      </c>
      <c r="AX12" s="672">
        <f>'[2]Banpho seat-subaru'!AN12</f>
        <v>1866</v>
      </c>
      <c r="AY12" s="672"/>
      <c r="AZ12" s="773">
        <f t="shared" si="21"/>
        <v>1866</v>
      </c>
      <c r="BA12" s="688">
        <f t="shared" si="22"/>
        <v>5537.38</v>
      </c>
      <c r="BB12" s="701">
        <f t="shared" si="22"/>
        <v>0</v>
      </c>
      <c r="BC12" s="706">
        <f t="shared" si="23"/>
        <v>5537.38</v>
      </c>
      <c r="BD12" s="711">
        <f t="shared" si="0"/>
        <v>11074.59</v>
      </c>
      <c r="BE12" s="715">
        <f t="shared" si="1"/>
        <v>0</v>
      </c>
      <c r="BF12" s="716">
        <f t="shared" si="24"/>
        <v>11074.59</v>
      </c>
      <c r="BG12" s="717">
        <f t="shared" si="25"/>
        <v>21968.5</v>
      </c>
      <c r="BH12" s="672">
        <f t="shared" si="26"/>
        <v>4587.97</v>
      </c>
      <c r="BI12" s="677">
        <f t="shared" si="27"/>
        <v>17380.53</v>
      </c>
      <c r="BJ12" s="541"/>
      <c r="BK12" s="446"/>
      <c r="BL12" s="374">
        <f>ROUND(VLOOKUP($B12,Test!$A$140:$I$192,7),0)/1000</f>
        <v>1.44</v>
      </c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  <c r="CG12" s="380"/>
      <c r="CH12" s="380"/>
      <c r="CI12" s="380"/>
      <c r="CJ12" s="380"/>
      <c r="CK12" s="380"/>
      <c r="CL12" s="380"/>
      <c r="CM12" s="380"/>
      <c r="CN12" s="380"/>
      <c r="CO12" s="380"/>
      <c r="CP12" s="380"/>
      <c r="CQ12" s="380"/>
      <c r="CR12" s="380"/>
      <c r="CS12" s="380"/>
      <c r="CT12" s="380"/>
      <c r="CU12" s="380"/>
      <c r="CV12" s="380"/>
      <c r="CW12" s="380"/>
      <c r="CX12" s="380"/>
      <c r="CY12" s="380"/>
      <c r="CZ12" s="380"/>
      <c r="DA12" s="380"/>
      <c r="DB12" s="380"/>
      <c r="DC12" s="380"/>
      <c r="DD12" s="380"/>
      <c r="DE12" s="380"/>
      <c r="DF12" s="380"/>
      <c r="DG12" s="380"/>
      <c r="DH12" s="380"/>
      <c r="DI12" s="380"/>
      <c r="DJ12" s="380"/>
      <c r="DK12" s="380"/>
      <c r="DL12" s="380"/>
      <c r="DM12" s="380"/>
      <c r="DN12" s="380"/>
      <c r="DO12" s="391"/>
      <c r="DP12" s="391"/>
      <c r="DQ12" s="380"/>
      <c r="DR12" s="380"/>
      <c r="DS12" s="380"/>
      <c r="DT12" s="380"/>
    </row>
    <row r="13" spans="1:124" s="383" customFormat="1" ht="33" customHeight="1">
      <c r="A13" s="388">
        <f t="shared" si="28"/>
        <v>7</v>
      </c>
      <c r="B13" s="399">
        <v>51306</v>
      </c>
      <c r="C13" s="536" t="s">
        <v>6</v>
      </c>
      <c r="D13" s="697" t="s">
        <v>257</v>
      </c>
      <c r="E13" s="672">
        <f>'[2]Banpho seat-subaru'!D13</f>
        <v>0</v>
      </c>
      <c r="F13" s="673"/>
      <c r="G13" s="674">
        <f t="shared" si="2"/>
        <v>0</v>
      </c>
      <c r="H13" s="672">
        <f>'[2]Banpho seat-subaru'!G13</f>
        <v>0</v>
      </c>
      <c r="I13" s="673"/>
      <c r="J13" s="674">
        <f t="shared" si="3"/>
        <v>0</v>
      </c>
      <c r="K13" s="672">
        <f>'[2]Banpho seat-subaru'!J13</f>
        <v>0</v>
      </c>
      <c r="L13" s="673"/>
      <c r="M13" s="773">
        <f t="shared" si="4"/>
        <v>0</v>
      </c>
      <c r="N13" s="688">
        <f t="shared" si="5"/>
        <v>0</v>
      </c>
      <c r="O13" s="689">
        <f t="shared" si="5"/>
        <v>0</v>
      </c>
      <c r="P13" s="690">
        <f t="shared" si="6"/>
        <v>0</v>
      </c>
      <c r="Q13" s="672">
        <f>'[2]Banpho seat-subaru'!M13</f>
        <v>0</v>
      </c>
      <c r="R13" s="673"/>
      <c r="S13" s="674">
        <f t="shared" si="7"/>
        <v>0</v>
      </c>
      <c r="T13" s="672">
        <f>'[2]Banpho seat-subaru'!P13</f>
        <v>0</v>
      </c>
      <c r="U13" s="673"/>
      <c r="V13" s="674">
        <f t="shared" si="8"/>
        <v>0</v>
      </c>
      <c r="W13" s="672">
        <f>'[2]Banpho seat-subaru'!S13</f>
        <v>0</v>
      </c>
      <c r="X13" s="673"/>
      <c r="Y13" s="773">
        <f t="shared" si="9"/>
        <v>0</v>
      </c>
      <c r="Z13" s="688">
        <f t="shared" si="10"/>
        <v>0</v>
      </c>
      <c r="AA13" s="701">
        <f t="shared" si="10"/>
        <v>0</v>
      </c>
      <c r="AB13" s="690">
        <f t="shared" si="11"/>
        <v>0</v>
      </c>
      <c r="AC13" s="775">
        <f t="shared" si="12"/>
        <v>0</v>
      </c>
      <c r="AD13" s="776">
        <f t="shared" si="12"/>
        <v>0</v>
      </c>
      <c r="AE13" s="777">
        <f t="shared" si="13"/>
        <v>0</v>
      </c>
      <c r="AF13" s="672">
        <f>'[2]Banpho seat-subaru'!Y13</f>
        <v>0</v>
      </c>
      <c r="AG13" s="673"/>
      <c r="AH13" s="674">
        <f t="shared" si="14"/>
        <v>0</v>
      </c>
      <c r="AI13" s="672">
        <f>'[2]Banpho seat-subaru'!AB13</f>
        <v>0</v>
      </c>
      <c r="AJ13" s="673"/>
      <c r="AK13" s="674">
        <f t="shared" si="15"/>
        <v>0</v>
      </c>
      <c r="AL13" s="672">
        <f>'[2]Banpho seat-subaru'!AE13</f>
        <v>0</v>
      </c>
      <c r="AM13" s="673"/>
      <c r="AN13" s="674">
        <f t="shared" si="16"/>
        <v>0</v>
      </c>
      <c r="AO13" s="688">
        <f t="shared" si="17"/>
        <v>0</v>
      </c>
      <c r="AP13" s="689">
        <f t="shared" si="17"/>
        <v>0</v>
      </c>
      <c r="AQ13" s="690">
        <f t="shared" si="18"/>
        <v>0</v>
      </c>
      <c r="AR13" s="672">
        <f>'[2]Banpho seat-subaru'!AH13</f>
        <v>0</v>
      </c>
      <c r="AS13" s="673"/>
      <c r="AT13" s="674">
        <f t="shared" si="19"/>
        <v>0</v>
      </c>
      <c r="AU13" s="672">
        <f>'[2]Banpho seat-subaru'!AK13</f>
        <v>0</v>
      </c>
      <c r="AV13" s="673"/>
      <c r="AW13" s="674">
        <f t="shared" si="20"/>
        <v>0</v>
      </c>
      <c r="AX13" s="672">
        <f>'[2]Banpho seat-subaru'!AN13</f>
        <v>0</v>
      </c>
      <c r="AY13" s="672"/>
      <c r="AZ13" s="773">
        <f t="shared" si="21"/>
        <v>0</v>
      </c>
      <c r="BA13" s="688">
        <f t="shared" si="22"/>
        <v>0</v>
      </c>
      <c r="BB13" s="701">
        <f t="shared" si="22"/>
        <v>0</v>
      </c>
      <c r="BC13" s="706">
        <f t="shared" si="23"/>
        <v>0</v>
      </c>
      <c r="BD13" s="711">
        <f t="shared" si="0"/>
        <v>0</v>
      </c>
      <c r="BE13" s="715">
        <f t="shared" si="1"/>
        <v>0</v>
      </c>
      <c r="BF13" s="716">
        <f t="shared" si="24"/>
        <v>0</v>
      </c>
      <c r="BG13" s="717">
        <f t="shared" si="25"/>
        <v>0</v>
      </c>
      <c r="BH13" s="672">
        <f t="shared" si="26"/>
        <v>0</v>
      </c>
      <c r="BI13" s="677">
        <f t="shared" si="27"/>
        <v>0</v>
      </c>
      <c r="BJ13" s="541"/>
      <c r="BK13" s="446"/>
      <c r="BL13" s="374">
        <f>ROUND(VLOOKUP($B13,Test!$A$140:$I$192,7),0)/1000</f>
        <v>0</v>
      </c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  <c r="CG13" s="380"/>
      <c r="CH13" s="380"/>
      <c r="CI13" s="380"/>
      <c r="CJ13" s="380"/>
      <c r="CK13" s="380"/>
      <c r="CL13" s="380"/>
      <c r="CM13" s="380"/>
      <c r="CN13" s="380"/>
      <c r="CO13" s="380"/>
      <c r="CP13" s="380"/>
      <c r="CQ13" s="380"/>
      <c r="CR13" s="380"/>
      <c r="CS13" s="380"/>
      <c r="CT13" s="380"/>
      <c r="CU13" s="380"/>
      <c r="CV13" s="380"/>
      <c r="CW13" s="380"/>
      <c r="CX13" s="380"/>
      <c r="CY13" s="380"/>
      <c r="CZ13" s="380"/>
      <c r="DA13" s="380"/>
      <c r="DB13" s="380"/>
      <c r="DC13" s="380"/>
      <c r="DD13" s="380"/>
      <c r="DE13" s="380"/>
      <c r="DF13" s="380"/>
      <c r="DG13" s="380"/>
      <c r="DH13" s="380"/>
      <c r="DI13" s="380"/>
      <c r="DJ13" s="380"/>
      <c r="DK13" s="380"/>
      <c r="DL13" s="380"/>
      <c r="DM13" s="380"/>
      <c r="DN13" s="380"/>
      <c r="DO13" s="391"/>
      <c r="DP13" s="391"/>
      <c r="DQ13" s="380"/>
      <c r="DR13" s="380"/>
      <c r="DS13" s="380"/>
      <c r="DT13" s="380"/>
    </row>
    <row r="14" spans="1:124" s="383" customFormat="1" ht="33" customHeight="1">
      <c r="A14" s="388">
        <f t="shared" si="28"/>
        <v>8</v>
      </c>
      <c r="B14" s="399">
        <v>51307</v>
      </c>
      <c r="C14" s="536" t="s">
        <v>7</v>
      </c>
      <c r="D14" s="697" t="s">
        <v>258</v>
      </c>
      <c r="E14" s="672">
        <f>'[2]Banpho seat-subaru'!D14</f>
        <v>12420</v>
      </c>
      <c r="F14" s="673">
        <v>1356</v>
      </c>
      <c r="G14" s="674">
        <f t="shared" si="2"/>
        <v>11064</v>
      </c>
      <c r="H14" s="672">
        <f>'[2]Banpho seat-subaru'!G14</f>
        <v>41160</v>
      </c>
      <c r="I14" s="673">
        <v>9697</v>
      </c>
      <c r="J14" s="674">
        <f t="shared" si="3"/>
        <v>31463</v>
      </c>
      <c r="K14" s="672">
        <f>'[2]Banpho seat-subaru'!J14</f>
        <v>27650</v>
      </c>
      <c r="L14" s="673">
        <v>9592.9</v>
      </c>
      <c r="M14" s="773">
        <f t="shared" si="4"/>
        <v>18057.099999999999</v>
      </c>
      <c r="N14" s="688">
        <f t="shared" si="5"/>
        <v>81230</v>
      </c>
      <c r="O14" s="689">
        <f t="shared" si="5"/>
        <v>20645.900000000001</v>
      </c>
      <c r="P14" s="690">
        <f t="shared" si="6"/>
        <v>60584.1</v>
      </c>
      <c r="Q14" s="672">
        <f>'[2]Banpho seat-subaru'!M14</f>
        <v>13185</v>
      </c>
      <c r="R14" s="673">
        <v>4407.6000000000004</v>
      </c>
      <c r="S14" s="674">
        <f t="shared" si="7"/>
        <v>8777.4</v>
      </c>
      <c r="T14" s="672">
        <f>'[2]Banpho seat-subaru'!P14</f>
        <v>17820</v>
      </c>
      <c r="U14" s="673"/>
      <c r="V14" s="674">
        <f t="shared" si="8"/>
        <v>17820</v>
      </c>
      <c r="W14" s="672">
        <f>'[2]Banpho seat-subaru'!S14</f>
        <v>20790</v>
      </c>
      <c r="X14" s="673"/>
      <c r="Y14" s="773">
        <f t="shared" si="9"/>
        <v>20790</v>
      </c>
      <c r="Z14" s="688">
        <f t="shared" si="10"/>
        <v>51795</v>
      </c>
      <c r="AA14" s="701">
        <f t="shared" si="10"/>
        <v>4407.6000000000004</v>
      </c>
      <c r="AB14" s="690">
        <f t="shared" si="11"/>
        <v>47387.4</v>
      </c>
      <c r="AC14" s="775">
        <f t="shared" si="12"/>
        <v>133025</v>
      </c>
      <c r="AD14" s="776">
        <f t="shared" si="12"/>
        <v>25053.5</v>
      </c>
      <c r="AE14" s="777">
        <f t="shared" si="13"/>
        <v>107971.5</v>
      </c>
      <c r="AF14" s="672">
        <f>'[2]Banpho seat-subaru'!Y14</f>
        <v>18230</v>
      </c>
      <c r="AG14" s="673"/>
      <c r="AH14" s="674">
        <f t="shared" si="14"/>
        <v>18230</v>
      </c>
      <c r="AI14" s="672">
        <f>'[2]Banpho seat-subaru'!AB14</f>
        <v>23910</v>
      </c>
      <c r="AJ14" s="673"/>
      <c r="AK14" s="674">
        <f t="shared" si="15"/>
        <v>23910</v>
      </c>
      <c r="AL14" s="672">
        <f>'[2]Banpho seat-subaru'!AE14</f>
        <v>31250</v>
      </c>
      <c r="AM14" s="673"/>
      <c r="AN14" s="674">
        <f t="shared" si="16"/>
        <v>31250</v>
      </c>
      <c r="AO14" s="688">
        <f t="shared" si="17"/>
        <v>73390</v>
      </c>
      <c r="AP14" s="689">
        <f t="shared" si="17"/>
        <v>0</v>
      </c>
      <c r="AQ14" s="690">
        <f t="shared" si="18"/>
        <v>73390</v>
      </c>
      <c r="AR14" s="672">
        <f>'[2]Banpho seat-subaru'!AH14</f>
        <v>8615</v>
      </c>
      <c r="AS14" s="673"/>
      <c r="AT14" s="674">
        <f t="shared" si="19"/>
        <v>8615</v>
      </c>
      <c r="AU14" s="672">
        <f>'[2]Banpho seat-subaru'!AK14</f>
        <v>15440</v>
      </c>
      <c r="AV14" s="673"/>
      <c r="AW14" s="674">
        <f t="shared" si="20"/>
        <v>15440</v>
      </c>
      <c r="AX14" s="672">
        <f>'[2]Banpho seat-subaru'!AN14</f>
        <v>19740</v>
      </c>
      <c r="AY14" s="672"/>
      <c r="AZ14" s="773">
        <f t="shared" si="21"/>
        <v>19740</v>
      </c>
      <c r="BA14" s="688">
        <f t="shared" si="22"/>
        <v>43795</v>
      </c>
      <c r="BB14" s="701">
        <f t="shared" si="22"/>
        <v>0</v>
      </c>
      <c r="BC14" s="706">
        <f t="shared" si="23"/>
        <v>43795</v>
      </c>
      <c r="BD14" s="711">
        <f t="shared" si="0"/>
        <v>117185</v>
      </c>
      <c r="BE14" s="715">
        <f t="shared" si="1"/>
        <v>0</v>
      </c>
      <c r="BF14" s="716">
        <f t="shared" si="24"/>
        <v>117185</v>
      </c>
      <c r="BG14" s="717">
        <f t="shared" si="25"/>
        <v>250210</v>
      </c>
      <c r="BH14" s="672">
        <f t="shared" si="26"/>
        <v>25053.5</v>
      </c>
      <c r="BI14" s="677">
        <f t="shared" si="27"/>
        <v>225156.5</v>
      </c>
      <c r="BJ14" s="541"/>
      <c r="BK14" s="446"/>
      <c r="BL14" s="374">
        <f>ROUND(VLOOKUP($B14,Test!$A$140:$I$192,7),0)/1000</f>
        <v>21.503</v>
      </c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  <c r="CO14" s="380"/>
      <c r="CP14" s="380"/>
      <c r="CQ14" s="380"/>
      <c r="CR14" s="380"/>
      <c r="CS14" s="380"/>
      <c r="CT14" s="380"/>
      <c r="CU14" s="380"/>
      <c r="CV14" s="380"/>
      <c r="CW14" s="380"/>
      <c r="CX14" s="380"/>
      <c r="CY14" s="380"/>
      <c r="CZ14" s="380"/>
      <c r="DA14" s="380"/>
      <c r="DB14" s="380"/>
      <c r="DC14" s="380"/>
      <c r="DD14" s="380"/>
      <c r="DE14" s="380"/>
      <c r="DF14" s="380"/>
      <c r="DG14" s="380"/>
      <c r="DH14" s="380"/>
      <c r="DI14" s="380"/>
      <c r="DJ14" s="380"/>
      <c r="DK14" s="380"/>
      <c r="DL14" s="380"/>
      <c r="DM14" s="380"/>
      <c r="DN14" s="380"/>
      <c r="DO14" s="391"/>
      <c r="DP14" s="391"/>
      <c r="DQ14" s="380"/>
      <c r="DR14" s="380"/>
      <c r="DS14" s="380"/>
      <c r="DT14" s="380"/>
    </row>
    <row r="15" spans="1:124" s="383" customFormat="1" ht="33" customHeight="1">
      <c r="A15" s="388">
        <f t="shared" si="28"/>
        <v>9</v>
      </c>
      <c r="B15" s="399">
        <v>51308</v>
      </c>
      <c r="C15" s="536" t="s">
        <v>8</v>
      </c>
      <c r="D15" s="697" t="s">
        <v>259</v>
      </c>
      <c r="E15" s="672">
        <f>'[2]Banpho seat-subaru'!D15</f>
        <v>13911.517500000004</v>
      </c>
      <c r="F15" s="673">
        <v>12757</v>
      </c>
      <c r="G15" s="674">
        <f t="shared" si="2"/>
        <v>1154.5175000000036</v>
      </c>
      <c r="H15" s="672">
        <f>'[2]Banpho seat-subaru'!G15</f>
        <v>12586.611071428575</v>
      </c>
      <c r="I15" s="673">
        <v>14332</v>
      </c>
      <c r="J15" s="674">
        <f t="shared" si="3"/>
        <v>-1745.3889285714249</v>
      </c>
      <c r="K15" s="672">
        <f>'[2]Banpho seat-subaru'!J15</f>
        <v>14573.970714285719</v>
      </c>
      <c r="L15" s="673">
        <v>15824</v>
      </c>
      <c r="M15" s="773">
        <f t="shared" si="4"/>
        <v>-1250.0292857142813</v>
      </c>
      <c r="N15" s="688">
        <f t="shared" si="5"/>
        <v>41072.099285714299</v>
      </c>
      <c r="O15" s="689">
        <f t="shared" si="5"/>
        <v>42913</v>
      </c>
      <c r="P15" s="690">
        <f t="shared" si="6"/>
        <v>-1840.9007142857008</v>
      </c>
      <c r="Q15" s="672">
        <f>'[2]Banpho seat-subaru'!M15</f>
        <v>11924.15785714286</v>
      </c>
      <c r="R15" s="673">
        <v>8577</v>
      </c>
      <c r="S15" s="674">
        <f t="shared" si="7"/>
        <v>3347.1578571428599</v>
      </c>
      <c r="T15" s="672">
        <f>'[2]Banpho seat-subaru'!P15</f>
        <v>14573.970714285719</v>
      </c>
      <c r="U15" s="673"/>
      <c r="V15" s="674">
        <f t="shared" si="8"/>
        <v>14573.970714285719</v>
      </c>
      <c r="W15" s="672">
        <f>'[2]Banpho seat-subaru'!S15</f>
        <v>13911.517500000004</v>
      </c>
      <c r="X15" s="673"/>
      <c r="Y15" s="773">
        <f t="shared" si="9"/>
        <v>13911.517500000004</v>
      </c>
      <c r="Z15" s="688">
        <f t="shared" si="10"/>
        <v>40409.646071428579</v>
      </c>
      <c r="AA15" s="701">
        <f t="shared" si="10"/>
        <v>8577</v>
      </c>
      <c r="AB15" s="690">
        <f t="shared" si="11"/>
        <v>31832.646071428579</v>
      </c>
      <c r="AC15" s="775">
        <f t="shared" si="12"/>
        <v>81481.745357142878</v>
      </c>
      <c r="AD15" s="776">
        <f t="shared" si="12"/>
        <v>51490</v>
      </c>
      <c r="AE15" s="777">
        <f t="shared" si="13"/>
        <v>29991.745357142878</v>
      </c>
      <c r="AF15" s="672">
        <f>'[2]Banpho seat-subaru'!Y15</f>
        <v>13249.064285714288</v>
      </c>
      <c r="AG15" s="673"/>
      <c r="AH15" s="674">
        <f t="shared" si="14"/>
        <v>13249.064285714288</v>
      </c>
      <c r="AI15" s="672">
        <f>'[2]Banpho seat-subaru'!AB15</f>
        <v>15236.423928571434</v>
      </c>
      <c r="AJ15" s="673"/>
      <c r="AK15" s="674">
        <f t="shared" si="15"/>
        <v>15236.423928571434</v>
      </c>
      <c r="AL15" s="672">
        <f>'[2]Banpho seat-subaru'!AE15</f>
        <v>13911.517500000004</v>
      </c>
      <c r="AM15" s="673"/>
      <c r="AN15" s="674">
        <f t="shared" si="16"/>
        <v>13911.517500000004</v>
      </c>
      <c r="AO15" s="688">
        <f t="shared" si="17"/>
        <v>42397.005714285726</v>
      </c>
      <c r="AP15" s="689">
        <f t="shared" si="17"/>
        <v>0</v>
      </c>
      <c r="AQ15" s="690">
        <f t="shared" si="18"/>
        <v>42397.005714285726</v>
      </c>
      <c r="AR15" s="672">
        <f>'[2]Banpho seat-subaru'!AH15</f>
        <v>14573.970714285719</v>
      </c>
      <c r="AS15" s="673"/>
      <c r="AT15" s="674">
        <f t="shared" si="19"/>
        <v>14573.970714285719</v>
      </c>
      <c r="AU15" s="672">
        <f>'[2]Banpho seat-subaru'!AK15</f>
        <v>14573.970714285719</v>
      </c>
      <c r="AV15" s="673"/>
      <c r="AW15" s="674">
        <f t="shared" si="20"/>
        <v>14573.970714285719</v>
      </c>
      <c r="AX15" s="672">
        <f>'[2]Banpho seat-subaru'!AN15</f>
        <v>12586.611071428575</v>
      </c>
      <c r="AY15" s="672"/>
      <c r="AZ15" s="773">
        <f t="shared" si="21"/>
        <v>12586.611071428575</v>
      </c>
      <c r="BA15" s="688">
        <f t="shared" si="22"/>
        <v>41734.552500000013</v>
      </c>
      <c r="BB15" s="701">
        <f t="shared" si="22"/>
        <v>0</v>
      </c>
      <c r="BC15" s="706">
        <f t="shared" si="23"/>
        <v>41734.552500000013</v>
      </c>
      <c r="BD15" s="711">
        <f t="shared" si="0"/>
        <v>84131.558214285746</v>
      </c>
      <c r="BE15" s="715">
        <f t="shared" si="1"/>
        <v>0</v>
      </c>
      <c r="BF15" s="716">
        <f t="shared" si="24"/>
        <v>84131.558214285746</v>
      </c>
      <c r="BG15" s="717">
        <f t="shared" si="25"/>
        <v>165613.30357142864</v>
      </c>
      <c r="BH15" s="672">
        <f t="shared" si="26"/>
        <v>51490</v>
      </c>
      <c r="BI15" s="677">
        <f t="shared" si="27"/>
        <v>114123.30357142864</v>
      </c>
      <c r="BJ15" s="541"/>
      <c r="BK15" s="446"/>
      <c r="BL15" s="374">
        <f>ROUND(VLOOKUP($B15,Test!$A$140:$I$192,7),0)/1000</f>
        <v>4.2869999999999999</v>
      </c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  <c r="CO15" s="380"/>
      <c r="CP15" s="380"/>
      <c r="CQ15" s="380"/>
      <c r="CR15" s="380"/>
      <c r="CS15" s="380"/>
      <c r="CT15" s="380"/>
      <c r="CU15" s="380"/>
      <c r="CV15" s="380"/>
      <c r="CW15" s="380"/>
      <c r="CX15" s="380"/>
      <c r="CY15" s="380"/>
      <c r="CZ15" s="380"/>
      <c r="DA15" s="380"/>
      <c r="DB15" s="380"/>
      <c r="DC15" s="380"/>
      <c r="DD15" s="380"/>
      <c r="DE15" s="380"/>
      <c r="DF15" s="380"/>
      <c r="DG15" s="380"/>
      <c r="DH15" s="380"/>
      <c r="DI15" s="380"/>
      <c r="DJ15" s="380"/>
      <c r="DK15" s="380"/>
      <c r="DL15" s="380"/>
      <c r="DM15" s="380"/>
      <c r="DN15" s="380"/>
      <c r="DO15" s="391"/>
      <c r="DP15" s="391"/>
      <c r="DQ15" s="380"/>
      <c r="DR15" s="380"/>
      <c r="DS15" s="380"/>
      <c r="DT15" s="380"/>
    </row>
    <row r="16" spans="1:124" s="383" customFormat="1" ht="33" customHeight="1">
      <c r="A16" s="388">
        <f t="shared" si="28"/>
        <v>10</v>
      </c>
      <c r="B16" s="399">
        <v>51309</v>
      </c>
      <c r="C16" s="536" t="s">
        <v>9</v>
      </c>
      <c r="D16" s="697" t="s">
        <v>260</v>
      </c>
      <c r="E16" s="672">
        <f>'[2]Banpho seat-subaru'!D16</f>
        <v>0</v>
      </c>
      <c r="F16" s="673"/>
      <c r="G16" s="674">
        <f t="shared" si="2"/>
        <v>0</v>
      </c>
      <c r="H16" s="672">
        <f>'[2]Banpho seat-subaru'!G16</f>
        <v>0</v>
      </c>
      <c r="I16" s="673"/>
      <c r="J16" s="674">
        <f t="shared" si="3"/>
        <v>0</v>
      </c>
      <c r="K16" s="672">
        <f>'[2]Banpho seat-subaru'!J16</f>
        <v>0</v>
      </c>
      <c r="L16" s="673"/>
      <c r="M16" s="773">
        <f t="shared" si="4"/>
        <v>0</v>
      </c>
      <c r="N16" s="688">
        <f t="shared" si="5"/>
        <v>0</v>
      </c>
      <c r="O16" s="689">
        <f t="shared" si="5"/>
        <v>0</v>
      </c>
      <c r="P16" s="690">
        <f t="shared" si="6"/>
        <v>0</v>
      </c>
      <c r="Q16" s="672">
        <f>'[2]Banpho seat-subaru'!M16</f>
        <v>0</v>
      </c>
      <c r="R16" s="673"/>
      <c r="S16" s="674">
        <f t="shared" si="7"/>
        <v>0</v>
      </c>
      <c r="T16" s="672">
        <f>'[2]Banpho seat-subaru'!P16</f>
        <v>0</v>
      </c>
      <c r="U16" s="673"/>
      <c r="V16" s="674">
        <f t="shared" si="8"/>
        <v>0</v>
      </c>
      <c r="W16" s="672">
        <f>'[2]Banpho seat-subaru'!S16</f>
        <v>0</v>
      </c>
      <c r="X16" s="673"/>
      <c r="Y16" s="773">
        <f t="shared" si="9"/>
        <v>0</v>
      </c>
      <c r="Z16" s="688">
        <f t="shared" si="10"/>
        <v>0</v>
      </c>
      <c r="AA16" s="701">
        <f t="shared" si="10"/>
        <v>0</v>
      </c>
      <c r="AB16" s="690">
        <f t="shared" si="11"/>
        <v>0</v>
      </c>
      <c r="AC16" s="775">
        <f t="shared" si="12"/>
        <v>0</v>
      </c>
      <c r="AD16" s="776">
        <f t="shared" si="12"/>
        <v>0</v>
      </c>
      <c r="AE16" s="777">
        <f t="shared" si="13"/>
        <v>0</v>
      </c>
      <c r="AF16" s="672">
        <f>'[2]Banpho seat-subaru'!Y16</f>
        <v>0</v>
      </c>
      <c r="AG16" s="673"/>
      <c r="AH16" s="674">
        <f t="shared" si="14"/>
        <v>0</v>
      </c>
      <c r="AI16" s="672">
        <f>'[2]Banpho seat-subaru'!AB16</f>
        <v>0</v>
      </c>
      <c r="AJ16" s="673"/>
      <c r="AK16" s="674">
        <f t="shared" si="15"/>
        <v>0</v>
      </c>
      <c r="AL16" s="672">
        <f>'[2]Banpho seat-subaru'!AE16</f>
        <v>0</v>
      </c>
      <c r="AM16" s="673"/>
      <c r="AN16" s="674">
        <f t="shared" si="16"/>
        <v>0</v>
      </c>
      <c r="AO16" s="688">
        <f t="shared" si="17"/>
        <v>0</v>
      </c>
      <c r="AP16" s="689">
        <f t="shared" si="17"/>
        <v>0</v>
      </c>
      <c r="AQ16" s="690">
        <f t="shared" si="18"/>
        <v>0</v>
      </c>
      <c r="AR16" s="672">
        <f>'[2]Banpho seat-subaru'!AH16</f>
        <v>0</v>
      </c>
      <c r="AS16" s="673"/>
      <c r="AT16" s="674">
        <f t="shared" si="19"/>
        <v>0</v>
      </c>
      <c r="AU16" s="672">
        <f>'[2]Banpho seat-subaru'!AK16</f>
        <v>0</v>
      </c>
      <c r="AV16" s="673"/>
      <c r="AW16" s="674">
        <f t="shared" si="20"/>
        <v>0</v>
      </c>
      <c r="AX16" s="672">
        <f>'[2]Banpho seat-subaru'!AN16</f>
        <v>0</v>
      </c>
      <c r="AY16" s="672"/>
      <c r="AZ16" s="773">
        <f t="shared" si="21"/>
        <v>0</v>
      </c>
      <c r="BA16" s="688">
        <f t="shared" si="22"/>
        <v>0</v>
      </c>
      <c r="BB16" s="701">
        <f t="shared" si="22"/>
        <v>0</v>
      </c>
      <c r="BC16" s="706">
        <f t="shared" si="23"/>
        <v>0</v>
      </c>
      <c r="BD16" s="711">
        <f t="shared" si="0"/>
        <v>0</v>
      </c>
      <c r="BE16" s="715">
        <f t="shared" si="1"/>
        <v>0</v>
      </c>
      <c r="BF16" s="716">
        <f t="shared" si="24"/>
        <v>0</v>
      </c>
      <c r="BG16" s="717">
        <f t="shared" si="25"/>
        <v>0</v>
      </c>
      <c r="BH16" s="672">
        <f t="shared" si="26"/>
        <v>0</v>
      </c>
      <c r="BI16" s="677">
        <f t="shared" si="27"/>
        <v>0</v>
      </c>
      <c r="BJ16" s="541"/>
      <c r="BK16" s="446"/>
      <c r="BL16" s="374">
        <f>ROUND(VLOOKUP($B16,Test!$A$140:$I$192,7),0)/1000</f>
        <v>0</v>
      </c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  <c r="CG16" s="380"/>
      <c r="CH16" s="380"/>
      <c r="CI16" s="380"/>
      <c r="CJ16" s="380"/>
      <c r="CK16" s="380"/>
      <c r="CL16" s="380"/>
      <c r="CM16" s="380"/>
      <c r="CN16" s="380"/>
      <c r="CO16" s="380"/>
      <c r="CP16" s="380"/>
      <c r="CQ16" s="380"/>
      <c r="CR16" s="380"/>
      <c r="CS16" s="380"/>
      <c r="CT16" s="380"/>
      <c r="CU16" s="380"/>
      <c r="CV16" s="380"/>
      <c r="CW16" s="380"/>
      <c r="CX16" s="380"/>
      <c r="CY16" s="380"/>
      <c r="CZ16" s="380"/>
      <c r="DA16" s="380"/>
      <c r="DB16" s="380"/>
      <c r="DC16" s="380"/>
      <c r="DD16" s="380"/>
      <c r="DE16" s="380"/>
      <c r="DF16" s="380"/>
      <c r="DG16" s="380"/>
      <c r="DH16" s="380"/>
      <c r="DI16" s="380"/>
      <c r="DJ16" s="380"/>
      <c r="DK16" s="380"/>
      <c r="DL16" s="380"/>
      <c r="DM16" s="380"/>
      <c r="DN16" s="380"/>
      <c r="DO16" s="391"/>
      <c r="DP16" s="391"/>
      <c r="DQ16" s="380"/>
      <c r="DR16" s="380"/>
      <c r="DS16" s="380"/>
      <c r="DT16" s="380"/>
    </row>
    <row r="17" spans="1:124" s="383" customFormat="1" ht="33" customHeight="1">
      <c r="A17" s="388">
        <f t="shared" si="28"/>
        <v>11</v>
      </c>
      <c r="B17" s="399">
        <v>51310</v>
      </c>
      <c r="C17" s="536" t="s">
        <v>10</v>
      </c>
      <c r="D17" s="697" t="s">
        <v>261</v>
      </c>
      <c r="E17" s="672">
        <f>'[2]Banpho seat-subaru'!D17</f>
        <v>0</v>
      </c>
      <c r="F17" s="673"/>
      <c r="G17" s="674">
        <f t="shared" si="2"/>
        <v>0</v>
      </c>
      <c r="H17" s="672">
        <f>'[2]Banpho seat-subaru'!G17</f>
        <v>0</v>
      </c>
      <c r="I17" s="673"/>
      <c r="J17" s="674">
        <f t="shared" si="3"/>
        <v>0</v>
      </c>
      <c r="K17" s="672">
        <f>'[2]Banpho seat-subaru'!J17</f>
        <v>0</v>
      </c>
      <c r="L17" s="673"/>
      <c r="M17" s="773">
        <f t="shared" si="4"/>
        <v>0</v>
      </c>
      <c r="N17" s="688">
        <f t="shared" si="5"/>
        <v>0</v>
      </c>
      <c r="O17" s="689">
        <f t="shared" si="5"/>
        <v>0</v>
      </c>
      <c r="P17" s="690">
        <f t="shared" si="6"/>
        <v>0</v>
      </c>
      <c r="Q17" s="672">
        <f>'[2]Banpho seat-subaru'!M17</f>
        <v>0</v>
      </c>
      <c r="R17" s="673"/>
      <c r="S17" s="674">
        <f t="shared" si="7"/>
        <v>0</v>
      </c>
      <c r="T17" s="672">
        <f>'[2]Banpho seat-subaru'!P17</f>
        <v>0</v>
      </c>
      <c r="U17" s="673"/>
      <c r="V17" s="674">
        <f t="shared" si="8"/>
        <v>0</v>
      </c>
      <c r="W17" s="672">
        <f>'[2]Banpho seat-subaru'!S17</f>
        <v>0</v>
      </c>
      <c r="X17" s="673"/>
      <c r="Y17" s="773">
        <f t="shared" si="9"/>
        <v>0</v>
      </c>
      <c r="Z17" s="688">
        <f t="shared" si="10"/>
        <v>0</v>
      </c>
      <c r="AA17" s="701">
        <f t="shared" si="10"/>
        <v>0</v>
      </c>
      <c r="AB17" s="690">
        <f t="shared" si="11"/>
        <v>0</v>
      </c>
      <c r="AC17" s="775">
        <f t="shared" si="12"/>
        <v>0</v>
      </c>
      <c r="AD17" s="776">
        <f t="shared" si="12"/>
        <v>0</v>
      </c>
      <c r="AE17" s="777">
        <f t="shared" si="13"/>
        <v>0</v>
      </c>
      <c r="AF17" s="672">
        <f>'[2]Banpho seat-subaru'!Y17</f>
        <v>0</v>
      </c>
      <c r="AG17" s="673"/>
      <c r="AH17" s="674">
        <f t="shared" si="14"/>
        <v>0</v>
      </c>
      <c r="AI17" s="672">
        <f>'[2]Banpho seat-subaru'!AB17</f>
        <v>0</v>
      </c>
      <c r="AJ17" s="673"/>
      <c r="AK17" s="674">
        <f t="shared" si="15"/>
        <v>0</v>
      </c>
      <c r="AL17" s="672">
        <f>'[2]Banpho seat-subaru'!AE17</f>
        <v>0</v>
      </c>
      <c r="AM17" s="673"/>
      <c r="AN17" s="674">
        <f t="shared" si="16"/>
        <v>0</v>
      </c>
      <c r="AO17" s="688">
        <f t="shared" si="17"/>
        <v>0</v>
      </c>
      <c r="AP17" s="689">
        <f t="shared" si="17"/>
        <v>0</v>
      </c>
      <c r="AQ17" s="690">
        <f t="shared" si="18"/>
        <v>0</v>
      </c>
      <c r="AR17" s="672">
        <f>'[2]Banpho seat-subaru'!AH17</f>
        <v>0</v>
      </c>
      <c r="AS17" s="673"/>
      <c r="AT17" s="674">
        <f t="shared" si="19"/>
        <v>0</v>
      </c>
      <c r="AU17" s="672">
        <f>'[2]Banpho seat-subaru'!AK17</f>
        <v>0</v>
      </c>
      <c r="AV17" s="673"/>
      <c r="AW17" s="674">
        <f t="shared" si="20"/>
        <v>0</v>
      </c>
      <c r="AX17" s="672">
        <f>'[2]Banpho seat-subaru'!AN17</f>
        <v>0</v>
      </c>
      <c r="AY17" s="672"/>
      <c r="AZ17" s="773">
        <f t="shared" si="21"/>
        <v>0</v>
      </c>
      <c r="BA17" s="688">
        <f t="shared" si="22"/>
        <v>0</v>
      </c>
      <c r="BB17" s="701">
        <f t="shared" si="22"/>
        <v>0</v>
      </c>
      <c r="BC17" s="706">
        <f t="shared" si="23"/>
        <v>0</v>
      </c>
      <c r="BD17" s="711">
        <f t="shared" si="0"/>
        <v>0</v>
      </c>
      <c r="BE17" s="715">
        <f t="shared" si="1"/>
        <v>0</v>
      </c>
      <c r="BF17" s="716">
        <f t="shared" si="24"/>
        <v>0</v>
      </c>
      <c r="BG17" s="717">
        <f t="shared" si="25"/>
        <v>0</v>
      </c>
      <c r="BH17" s="672">
        <f t="shared" si="26"/>
        <v>0</v>
      </c>
      <c r="BI17" s="677">
        <f t="shared" si="27"/>
        <v>0</v>
      </c>
      <c r="BJ17" s="541"/>
      <c r="BK17" s="446"/>
      <c r="BL17" s="374">
        <f>ROUND(VLOOKUP($B17,Test!$A$140:$I$192,7),0)/1000</f>
        <v>0</v>
      </c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  <c r="CG17" s="380"/>
      <c r="CH17" s="380"/>
      <c r="CI17" s="380"/>
      <c r="CJ17" s="380"/>
      <c r="CK17" s="380"/>
      <c r="CL17" s="380"/>
      <c r="CM17" s="380"/>
      <c r="CN17" s="380"/>
      <c r="CO17" s="380"/>
      <c r="CP17" s="380"/>
      <c r="CQ17" s="380"/>
      <c r="CR17" s="380"/>
      <c r="CS17" s="380"/>
      <c r="CT17" s="380"/>
      <c r="CU17" s="380"/>
      <c r="CV17" s="380"/>
      <c r="CW17" s="380"/>
      <c r="CX17" s="380"/>
      <c r="CY17" s="380"/>
      <c r="CZ17" s="380"/>
      <c r="DA17" s="380"/>
      <c r="DB17" s="380"/>
      <c r="DC17" s="380"/>
      <c r="DD17" s="380"/>
      <c r="DE17" s="380"/>
      <c r="DF17" s="380"/>
      <c r="DG17" s="380"/>
      <c r="DH17" s="380"/>
      <c r="DI17" s="380"/>
      <c r="DJ17" s="380"/>
      <c r="DK17" s="380"/>
      <c r="DL17" s="380"/>
      <c r="DM17" s="380"/>
      <c r="DN17" s="380"/>
      <c r="DO17" s="391"/>
      <c r="DP17" s="391"/>
      <c r="DQ17" s="380"/>
      <c r="DR17" s="380"/>
      <c r="DS17" s="380"/>
      <c r="DT17" s="380"/>
    </row>
    <row r="18" spans="1:124" s="383" customFormat="1" ht="33" customHeight="1">
      <c r="A18" s="388">
        <f t="shared" si="28"/>
        <v>12</v>
      </c>
      <c r="B18" s="399">
        <v>51311</v>
      </c>
      <c r="C18" s="536" t="s">
        <v>41</v>
      </c>
      <c r="D18" s="697" t="s">
        <v>262</v>
      </c>
      <c r="E18" s="672">
        <f>'[2]Banpho seat-subaru'!D18</f>
        <v>0</v>
      </c>
      <c r="F18" s="673"/>
      <c r="G18" s="674">
        <f t="shared" si="2"/>
        <v>0</v>
      </c>
      <c r="H18" s="672">
        <f>'[2]Banpho seat-subaru'!G18</f>
        <v>0</v>
      </c>
      <c r="I18" s="673"/>
      <c r="J18" s="674">
        <f t="shared" si="3"/>
        <v>0</v>
      </c>
      <c r="K18" s="672">
        <f>'[2]Banpho seat-subaru'!J18</f>
        <v>0</v>
      </c>
      <c r="L18" s="673"/>
      <c r="M18" s="773">
        <f t="shared" si="4"/>
        <v>0</v>
      </c>
      <c r="N18" s="688">
        <f t="shared" si="5"/>
        <v>0</v>
      </c>
      <c r="O18" s="689">
        <f t="shared" si="5"/>
        <v>0</v>
      </c>
      <c r="P18" s="690">
        <f t="shared" si="6"/>
        <v>0</v>
      </c>
      <c r="Q18" s="672">
        <f>'[2]Banpho seat-subaru'!M18</f>
        <v>0</v>
      </c>
      <c r="R18" s="673"/>
      <c r="S18" s="674">
        <f t="shared" si="7"/>
        <v>0</v>
      </c>
      <c r="T18" s="672">
        <f>'[2]Banpho seat-subaru'!P18</f>
        <v>0</v>
      </c>
      <c r="U18" s="673"/>
      <c r="V18" s="674">
        <f t="shared" si="8"/>
        <v>0</v>
      </c>
      <c r="W18" s="672">
        <f>'[2]Banpho seat-subaru'!S18</f>
        <v>0</v>
      </c>
      <c r="X18" s="673"/>
      <c r="Y18" s="773">
        <f t="shared" si="9"/>
        <v>0</v>
      </c>
      <c r="Z18" s="688">
        <f t="shared" si="10"/>
        <v>0</v>
      </c>
      <c r="AA18" s="701">
        <f t="shared" si="10"/>
        <v>0</v>
      </c>
      <c r="AB18" s="690">
        <f t="shared" si="11"/>
        <v>0</v>
      </c>
      <c r="AC18" s="775">
        <f t="shared" si="12"/>
        <v>0</v>
      </c>
      <c r="AD18" s="776">
        <f t="shared" si="12"/>
        <v>0</v>
      </c>
      <c r="AE18" s="777">
        <f t="shared" si="13"/>
        <v>0</v>
      </c>
      <c r="AF18" s="672">
        <f>'[2]Banpho seat-subaru'!Y18</f>
        <v>0</v>
      </c>
      <c r="AG18" s="673"/>
      <c r="AH18" s="674">
        <f t="shared" si="14"/>
        <v>0</v>
      </c>
      <c r="AI18" s="672">
        <f>'[2]Banpho seat-subaru'!AB18</f>
        <v>0</v>
      </c>
      <c r="AJ18" s="673"/>
      <c r="AK18" s="674">
        <f t="shared" si="15"/>
        <v>0</v>
      </c>
      <c r="AL18" s="672">
        <f>'[2]Banpho seat-subaru'!AE18</f>
        <v>0</v>
      </c>
      <c r="AM18" s="673"/>
      <c r="AN18" s="674">
        <f t="shared" si="16"/>
        <v>0</v>
      </c>
      <c r="AO18" s="688">
        <f t="shared" si="17"/>
        <v>0</v>
      </c>
      <c r="AP18" s="689">
        <f t="shared" si="17"/>
        <v>0</v>
      </c>
      <c r="AQ18" s="690">
        <f t="shared" si="18"/>
        <v>0</v>
      </c>
      <c r="AR18" s="672">
        <f>'[2]Banpho seat-subaru'!AH18</f>
        <v>0</v>
      </c>
      <c r="AS18" s="673"/>
      <c r="AT18" s="674">
        <f t="shared" si="19"/>
        <v>0</v>
      </c>
      <c r="AU18" s="672">
        <f>'[2]Banpho seat-subaru'!AK18</f>
        <v>0</v>
      </c>
      <c r="AV18" s="673"/>
      <c r="AW18" s="674">
        <f t="shared" si="20"/>
        <v>0</v>
      </c>
      <c r="AX18" s="672">
        <f>'[2]Banpho seat-subaru'!AN18</f>
        <v>0</v>
      </c>
      <c r="AY18" s="672"/>
      <c r="AZ18" s="773">
        <f t="shared" si="21"/>
        <v>0</v>
      </c>
      <c r="BA18" s="688">
        <f t="shared" si="22"/>
        <v>0</v>
      </c>
      <c r="BB18" s="701">
        <f t="shared" si="22"/>
        <v>0</v>
      </c>
      <c r="BC18" s="706">
        <f t="shared" si="23"/>
        <v>0</v>
      </c>
      <c r="BD18" s="711">
        <f t="shared" si="0"/>
        <v>0</v>
      </c>
      <c r="BE18" s="715">
        <f t="shared" si="1"/>
        <v>0</v>
      </c>
      <c r="BF18" s="716">
        <f t="shared" si="24"/>
        <v>0</v>
      </c>
      <c r="BG18" s="717">
        <f t="shared" si="25"/>
        <v>0</v>
      </c>
      <c r="BH18" s="672">
        <f t="shared" si="26"/>
        <v>0</v>
      </c>
      <c r="BI18" s="677">
        <f t="shared" si="27"/>
        <v>0</v>
      </c>
      <c r="BJ18" s="541"/>
      <c r="BK18" s="446"/>
      <c r="BL18" s="374">
        <f>ROUND(VLOOKUP($B18,Test!$A$140:$I$192,7),0)/1000</f>
        <v>0</v>
      </c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  <c r="CG18" s="380"/>
      <c r="CH18" s="380"/>
      <c r="CI18" s="380"/>
      <c r="CJ18" s="380"/>
      <c r="CK18" s="380"/>
      <c r="CL18" s="380"/>
      <c r="CM18" s="380"/>
      <c r="CN18" s="380"/>
      <c r="CO18" s="380"/>
      <c r="CP18" s="380"/>
      <c r="CQ18" s="380"/>
      <c r="CR18" s="380"/>
      <c r="CS18" s="380"/>
      <c r="CT18" s="380"/>
      <c r="CU18" s="380"/>
      <c r="CV18" s="380"/>
      <c r="CW18" s="380"/>
      <c r="CX18" s="380"/>
      <c r="CY18" s="380"/>
      <c r="CZ18" s="380"/>
      <c r="DA18" s="380"/>
      <c r="DB18" s="380"/>
      <c r="DC18" s="380"/>
      <c r="DD18" s="380"/>
      <c r="DE18" s="380"/>
      <c r="DF18" s="380"/>
      <c r="DG18" s="380"/>
      <c r="DH18" s="380"/>
      <c r="DI18" s="380"/>
      <c r="DJ18" s="380"/>
      <c r="DK18" s="380"/>
      <c r="DL18" s="380"/>
      <c r="DM18" s="380"/>
      <c r="DN18" s="380"/>
      <c r="DO18" s="391"/>
      <c r="DP18" s="391"/>
      <c r="DQ18" s="380"/>
      <c r="DR18" s="380"/>
      <c r="DS18" s="380"/>
      <c r="DT18" s="380"/>
    </row>
    <row r="19" spans="1:124" s="383" customFormat="1" ht="33" customHeight="1">
      <c r="A19" s="388">
        <f t="shared" si="28"/>
        <v>13</v>
      </c>
      <c r="B19" s="399">
        <v>51312</v>
      </c>
      <c r="C19" s="536" t="s">
        <v>62</v>
      </c>
      <c r="D19" s="698" t="s">
        <v>263</v>
      </c>
      <c r="E19" s="672">
        <f>'[2]Banpho seat-subaru'!D19</f>
        <v>0</v>
      </c>
      <c r="F19" s="673"/>
      <c r="G19" s="674">
        <f t="shared" si="2"/>
        <v>0</v>
      </c>
      <c r="H19" s="672">
        <f>'[2]Banpho seat-subaru'!G19</f>
        <v>0</v>
      </c>
      <c r="I19" s="673"/>
      <c r="J19" s="674">
        <f t="shared" si="3"/>
        <v>0</v>
      </c>
      <c r="K19" s="672">
        <f>'[2]Banpho seat-subaru'!J19</f>
        <v>0</v>
      </c>
      <c r="L19" s="673"/>
      <c r="M19" s="773">
        <f t="shared" si="4"/>
        <v>0</v>
      </c>
      <c r="N19" s="688">
        <f t="shared" si="5"/>
        <v>0</v>
      </c>
      <c r="O19" s="689">
        <f t="shared" si="5"/>
        <v>0</v>
      </c>
      <c r="P19" s="690">
        <f t="shared" si="6"/>
        <v>0</v>
      </c>
      <c r="Q19" s="672">
        <f>'[2]Banpho seat-subaru'!M19</f>
        <v>0</v>
      </c>
      <c r="R19" s="673"/>
      <c r="S19" s="674">
        <f t="shared" si="7"/>
        <v>0</v>
      </c>
      <c r="T19" s="672">
        <f>'[2]Banpho seat-subaru'!P19</f>
        <v>0</v>
      </c>
      <c r="U19" s="673"/>
      <c r="V19" s="674">
        <f t="shared" si="8"/>
        <v>0</v>
      </c>
      <c r="W19" s="672">
        <f>'[2]Banpho seat-subaru'!S19</f>
        <v>0</v>
      </c>
      <c r="X19" s="673"/>
      <c r="Y19" s="773">
        <f t="shared" si="9"/>
        <v>0</v>
      </c>
      <c r="Z19" s="688">
        <f t="shared" si="10"/>
        <v>0</v>
      </c>
      <c r="AA19" s="701">
        <f t="shared" si="10"/>
        <v>0</v>
      </c>
      <c r="AB19" s="690">
        <f t="shared" si="11"/>
        <v>0</v>
      </c>
      <c r="AC19" s="775">
        <f t="shared" si="12"/>
        <v>0</v>
      </c>
      <c r="AD19" s="776">
        <f t="shared" si="12"/>
        <v>0</v>
      </c>
      <c r="AE19" s="777">
        <f t="shared" si="13"/>
        <v>0</v>
      </c>
      <c r="AF19" s="672">
        <f>'[2]Banpho seat-subaru'!Y19</f>
        <v>0</v>
      </c>
      <c r="AG19" s="673"/>
      <c r="AH19" s="674">
        <f t="shared" si="14"/>
        <v>0</v>
      </c>
      <c r="AI19" s="672">
        <f>'[2]Banpho seat-subaru'!AB19</f>
        <v>0</v>
      </c>
      <c r="AJ19" s="673"/>
      <c r="AK19" s="674">
        <f t="shared" si="15"/>
        <v>0</v>
      </c>
      <c r="AL19" s="672">
        <f>'[2]Banpho seat-subaru'!AE19</f>
        <v>0</v>
      </c>
      <c r="AM19" s="673"/>
      <c r="AN19" s="674">
        <f t="shared" si="16"/>
        <v>0</v>
      </c>
      <c r="AO19" s="688">
        <f t="shared" si="17"/>
        <v>0</v>
      </c>
      <c r="AP19" s="689">
        <f t="shared" si="17"/>
        <v>0</v>
      </c>
      <c r="AQ19" s="690">
        <f t="shared" si="18"/>
        <v>0</v>
      </c>
      <c r="AR19" s="672">
        <f>'[2]Banpho seat-subaru'!AH19</f>
        <v>0</v>
      </c>
      <c r="AS19" s="673"/>
      <c r="AT19" s="674">
        <f t="shared" si="19"/>
        <v>0</v>
      </c>
      <c r="AU19" s="672">
        <f>'[2]Banpho seat-subaru'!AK19</f>
        <v>0</v>
      </c>
      <c r="AV19" s="673"/>
      <c r="AW19" s="674">
        <f t="shared" si="20"/>
        <v>0</v>
      </c>
      <c r="AX19" s="672">
        <f>'[2]Banpho seat-subaru'!AN19</f>
        <v>0</v>
      </c>
      <c r="AY19" s="672"/>
      <c r="AZ19" s="773">
        <f t="shared" si="21"/>
        <v>0</v>
      </c>
      <c r="BA19" s="688">
        <f t="shared" si="22"/>
        <v>0</v>
      </c>
      <c r="BB19" s="701">
        <f t="shared" si="22"/>
        <v>0</v>
      </c>
      <c r="BC19" s="706">
        <f t="shared" si="23"/>
        <v>0</v>
      </c>
      <c r="BD19" s="711">
        <f t="shared" si="0"/>
        <v>0</v>
      </c>
      <c r="BE19" s="715">
        <f t="shared" si="1"/>
        <v>0</v>
      </c>
      <c r="BF19" s="716">
        <f t="shared" si="24"/>
        <v>0</v>
      </c>
      <c r="BG19" s="717">
        <f t="shared" si="25"/>
        <v>0</v>
      </c>
      <c r="BH19" s="672">
        <f t="shared" si="26"/>
        <v>0</v>
      </c>
      <c r="BI19" s="677">
        <f t="shared" si="27"/>
        <v>0</v>
      </c>
      <c r="BJ19" s="541"/>
      <c r="BK19" s="446"/>
      <c r="BL19" s="374">
        <f>ROUND(VLOOKUP($B19,Test!$A$140:$I$192,7),0)/1000</f>
        <v>0</v>
      </c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  <c r="CG19" s="380"/>
      <c r="CH19" s="380"/>
      <c r="CI19" s="380"/>
      <c r="CJ19" s="380"/>
      <c r="CK19" s="380"/>
      <c r="CL19" s="380"/>
      <c r="CM19" s="380"/>
      <c r="CN19" s="380"/>
      <c r="CO19" s="380"/>
      <c r="CP19" s="380"/>
      <c r="CQ19" s="380"/>
      <c r="CR19" s="380"/>
      <c r="CS19" s="380"/>
      <c r="CT19" s="380"/>
      <c r="CU19" s="380"/>
      <c r="CV19" s="380"/>
      <c r="CW19" s="380"/>
      <c r="CX19" s="380"/>
      <c r="CY19" s="380"/>
      <c r="CZ19" s="380"/>
      <c r="DA19" s="380"/>
      <c r="DB19" s="380"/>
      <c r="DC19" s="380"/>
      <c r="DD19" s="380"/>
      <c r="DE19" s="380"/>
      <c r="DF19" s="380"/>
      <c r="DG19" s="380"/>
      <c r="DH19" s="380"/>
      <c r="DI19" s="380"/>
      <c r="DJ19" s="380"/>
      <c r="DK19" s="380"/>
      <c r="DL19" s="380"/>
      <c r="DM19" s="380"/>
      <c r="DN19" s="380"/>
      <c r="DO19" s="391"/>
      <c r="DP19" s="391"/>
      <c r="DQ19" s="380"/>
      <c r="DR19" s="380"/>
      <c r="DS19" s="380"/>
      <c r="DT19" s="380"/>
    </row>
    <row r="20" spans="1:124" s="383" customFormat="1" ht="33" customHeight="1">
      <c r="A20" s="388">
        <f t="shared" si="28"/>
        <v>14</v>
      </c>
      <c r="B20" s="399">
        <v>51313</v>
      </c>
      <c r="C20" s="536" t="s">
        <v>11</v>
      </c>
      <c r="D20" s="698" t="s">
        <v>264</v>
      </c>
      <c r="E20" s="672">
        <f>'[2]Banpho seat-subaru'!D20</f>
        <v>0</v>
      </c>
      <c r="F20" s="673">
        <v>0</v>
      </c>
      <c r="G20" s="674">
        <f t="shared" si="2"/>
        <v>0</v>
      </c>
      <c r="H20" s="672">
        <f>'[2]Banpho seat-subaru'!G20</f>
        <v>0</v>
      </c>
      <c r="I20" s="673">
        <v>0</v>
      </c>
      <c r="J20" s="674">
        <f t="shared" si="3"/>
        <v>0</v>
      </c>
      <c r="K20" s="672">
        <f>'[2]Banpho seat-subaru'!J20</f>
        <v>0</v>
      </c>
      <c r="L20" s="673">
        <v>0</v>
      </c>
      <c r="M20" s="773">
        <f t="shared" si="4"/>
        <v>0</v>
      </c>
      <c r="N20" s="688">
        <f t="shared" si="5"/>
        <v>0</v>
      </c>
      <c r="O20" s="689">
        <f t="shared" si="5"/>
        <v>0</v>
      </c>
      <c r="P20" s="690">
        <f t="shared" si="6"/>
        <v>0</v>
      </c>
      <c r="Q20" s="672">
        <f>'[2]Banpho seat-subaru'!M20</f>
        <v>0</v>
      </c>
      <c r="R20" s="673">
        <v>0</v>
      </c>
      <c r="S20" s="674">
        <f t="shared" si="7"/>
        <v>0</v>
      </c>
      <c r="T20" s="672">
        <f>'[2]Banpho seat-subaru'!P20</f>
        <v>0</v>
      </c>
      <c r="U20" s="673"/>
      <c r="V20" s="674">
        <f t="shared" si="8"/>
        <v>0</v>
      </c>
      <c r="W20" s="672">
        <f>'[2]Banpho seat-subaru'!S20</f>
        <v>0</v>
      </c>
      <c r="X20" s="673"/>
      <c r="Y20" s="773">
        <f t="shared" si="9"/>
        <v>0</v>
      </c>
      <c r="Z20" s="688">
        <f t="shared" si="10"/>
        <v>0</v>
      </c>
      <c r="AA20" s="701">
        <f t="shared" si="10"/>
        <v>0</v>
      </c>
      <c r="AB20" s="690">
        <f t="shared" si="11"/>
        <v>0</v>
      </c>
      <c r="AC20" s="775">
        <f t="shared" si="12"/>
        <v>0</v>
      </c>
      <c r="AD20" s="776">
        <f t="shared" si="12"/>
        <v>0</v>
      </c>
      <c r="AE20" s="777">
        <f t="shared" si="13"/>
        <v>0</v>
      </c>
      <c r="AF20" s="672">
        <f>'[2]Banpho seat-subaru'!Y20</f>
        <v>0</v>
      </c>
      <c r="AG20" s="673"/>
      <c r="AH20" s="674">
        <f t="shared" si="14"/>
        <v>0</v>
      </c>
      <c r="AI20" s="672">
        <f>'[2]Banpho seat-subaru'!AB20</f>
        <v>0</v>
      </c>
      <c r="AJ20" s="673"/>
      <c r="AK20" s="674">
        <f t="shared" si="15"/>
        <v>0</v>
      </c>
      <c r="AL20" s="672">
        <f>'[2]Banpho seat-subaru'!AE20</f>
        <v>0</v>
      </c>
      <c r="AM20" s="673"/>
      <c r="AN20" s="674">
        <f t="shared" si="16"/>
        <v>0</v>
      </c>
      <c r="AO20" s="688">
        <f t="shared" si="17"/>
        <v>0</v>
      </c>
      <c r="AP20" s="689">
        <f t="shared" si="17"/>
        <v>0</v>
      </c>
      <c r="AQ20" s="690">
        <f t="shared" si="18"/>
        <v>0</v>
      </c>
      <c r="AR20" s="672">
        <f>'[2]Banpho seat-subaru'!AH20</f>
        <v>0</v>
      </c>
      <c r="AS20" s="673"/>
      <c r="AT20" s="674">
        <f t="shared" si="19"/>
        <v>0</v>
      </c>
      <c r="AU20" s="672">
        <f>'[2]Banpho seat-subaru'!AK20</f>
        <v>0</v>
      </c>
      <c r="AV20" s="673"/>
      <c r="AW20" s="674">
        <f t="shared" si="20"/>
        <v>0</v>
      </c>
      <c r="AX20" s="672">
        <f>'[2]Banpho seat-subaru'!AN20</f>
        <v>0</v>
      </c>
      <c r="AY20" s="672"/>
      <c r="AZ20" s="773">
        <f t="shared" si="21"/>
        <v>0</v>
      </c>
      <c r="BA20" s="688">
        <f t="shared" si="22"/>
        <v>0</v>
      </c>
      <c r="BB20" s="701">
        <f t="shared" si="22"/>
        <v>0</v>
      </c>
      <c r="BC20" s="706">
        <f t="shared" si="23"/>
        <v>0</v>
      </c>
      <c r="BD20" s="711">
        <f t="shared" si="0"/>
        <v>0</v>
      </c>
      <c r="BE20" s="715">
        <f t="shared" si="1"/>
        <v>0</v>
      </c>
      <c r="BF20" s="716">
        <f t="shared" si="24"/>
        <v>0</v>
      </c>
      <c r="BG20" s="717">
        <f t="shared" si="25"/>
        <v>0</v>
      </c>
      <c r="BH20" s="672">
        <f t="shared" si="26"/>
        <v>0</v>
      </c>
      <c r="BI20" s="677">
        <f t="shared" si="27"/>
        <v>0</v>
      </c>
      <c r="BJ20" s="541"/>
      <c r="BK20" s="446"/>
      <c r="BL20" s="374">
        <f>ROUND(VLOOKUP($B20,Test!$A$140:$I$192,7),0)/1000</f>
        <v>0</v>
      </c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  <c r="CG20" s="380"/>
      <c r="CH20" s="380"/>
      <c r="CI20" s="380"/>
      <c r="CJ20" s="380"/>
      <c r="CK20" s="380"/>
      <c r="CL20" s="380"/>
      <c r="CM20" s="380"/>
      <c r="CN20" s="380"/>
      <c r="CO20" s="380"/>
      <c r="CP20" s="380"/>
      <c r="CQ20" s="380"/>
      <c r="CR20" s="380"/>
      <c r="CS20" s="380"/>
      <c r="CT20" s="380"/>
      <c r="CU20" s="380"/>
      <c r="CV20" s="380"/>
      <c r="CW20" s="380"/>
      <c r="CX20" s="380"/>
      <c r="CY20" s="380"/>
      <c r="CZ20" s="380"/>
      <c r="DA20" s="380"/>
      <c r="DB20" s="380"/>
      <c r="DC20" s="380"/>
      <c r="DD20" s="380"/>
      <c r="DE20" s="380"/>
      <c r="DF20" s="380"/>
      <c r="DG20" s="380"/>
      <c r="DH20" s="380"/>
      <c r="DI20" s="380"/>
      <c r="DJ20" s="380"/>
      <c r="DK20" s="380"/>
      <c r="DL20" s="380"/>
      <c r="DM20" s="380"/>
      <c r="DN20" s="380"/>
      <c r="DO20" s="391"/>
      <c r="DP20" s="391"/>
      <c r="DQ20" s="380"/>
      <c r="DR20" s="380"/>
      <c r="DS20" s="380"/>
      <c r="DT20" s="380"/>
    </row>
    <row r="21" spans="1:124" s="383" customFormat="1" ht="33" customHeight="1">
      <c r="A21" s="388">
        <f t="shared" si="28"/>
        <v>15</v>
      </c>
      <c r="B21" s="399">
        <v>51314</v>
      </c>
      <c r="C21" s="536" t="s">
        <v>12</v>
      </c>
      <c r="D21" s="698" t="s">
        <v>265</v>
      </c>
      <c r="E21" s="672">
        <f>'[2]Banpho seat-subaru'!D21</f>
        <v>0</v>
      </c>
      <c r="F21" s="673"/>
      <c r="G21" s="674">
        <f t="shared" si="2"/>
        <v>0</v>
      </c>
      <c r="H21" s="672">
        <f>'[2]Banpho seat-subaru'!G21</f>
        <v>0</v>
      </c>
      <c r="I21" s="673"/>
      <c r="J21" s="674">
        <f t="shared" si="3"/>
        <v>0</v>
      </c>
      <c r="K21" s="672">
        <f>'[2]Banpho seat-subaru'!J21</f>
        <v>0</v>
      </c>
      <c r="L21" s="673"/>
      <c r="M21" s="773">
        <f t="shared" si="4"/>
        <v>0</v>
      </c>
      <c r="N21" s="688">
        <f t="shared" si="5"/>
        <v>0</v>
      </c>
      <c r="O21" s="689">
        <f t="shared" si="5"/>
        <v>0</v>
      </c>
      <c r="P21" s="690">
        <f t="shared" si="6"/>
        <v>0</v>
      </c>
      <c r="Q21" s="672">
        <f>'[2]Banpho seat-subaru'!M21</f>
        <v>0</v>
      </c>
      <c r="R21" s="673"/>
      <c r="S21" s="674">
        <f t="shared" si="7"/>
        <v>0</v>
      </c>
      <c r="T21" s="672">
        <f>'[2]Banpho seat-subaru'!P21</f>
        <v>0</v>
      </c>
      <c r="U21" s="673"/>
      <c r="V21" s="674">
        <f t="shared" si="8"/>
        <v>0</v>
      </c>
      <c r="W21" s="672">
        <f>'[2]Banpho seat-subaru'!S21</f>
        <v>0</v>
      </c>
      <c r="X21" s="673"/>
      <c r="Y21" s="773">
        <f t="shared" si="9"/>
        <v>0</v>
      </c>
      <c r="Z21" s="688">
        <f t="shared" si="10"/>
        <v>0</v>
      </c>
      <c r="AA21" s="701">
        <f t="shared" si="10"/>
        <v>0</v>
      </c>
      <c r="AB21" s="690">
        <f t="shared" si="11"/>
        <v>0</v>
      </c>
      <c r="AC21" s="775">
        <f t="shared" si="12"/>
        <v>0</v>
      </c>
      <c r="AD21" s="776">
        <f t="shared" si="12"/>
        <v>0</v>
      </c>
      <c r="AE21" s="777">
        <f t="shared" si="13"/>
        <v>0</v>
      </c>
      <c r="AF21" s="672">
        <f>'[2]Banpho seat-subaru'!Y21</f>
        <v>0</v>
      </c>
      <c r="AG21" s="673"/>
      <c r="AH21" s="674">
        <f t="shared" si="14"/>
        <v>0</v>
      </c>
      <c r="AI21" s="672">
        <f>'[2]Banpho seat-subaru'!AB21</f>
        <v>0</v>
      </c>
      <c r="AJ21" s="673"/>
      <c r="AK21" s="674">
        <f t="shared" si="15"/>
        <v>0</v>
      </c>
      <c r="AL21" s="672">
        <f>'[2]Banpho seat-subaru'!AE21</f>
        <v>0</v>
      </c>
      <c r="AM21" s="673"/>
      <c r="AN21" s="674">
        <f t="shared" si="16"/>
        <v>0</v>
      </c>
      <c r="AO21" s="688">
        <f t="shared" si="17"/>
        <v>0</v>
      </c>
      <c r="AP21" s="689">
        <f t="shared" si="17"/>
        <v>0</v>
      </c>
      <c r="AQ21" s="690">
        <f t="shared" si="18"/>
        <v>0</v>
      </c>
      <c r="AR21" s="672">
        <f>'[2]Banpho seat-subaru'!AH21</f>
        <v>0</v>
      </c>
      <c r="AS21" s="673"/>
      <c r="AT21" s="674">
        <f t="shared" si="19"/>
        <v>0</v>
      </c>
      <c r="AU21" s="672">
        <f>'[2]Banpho seat-subaru'!AK21</f>
        <v>0</v>
      </c>
      <c r="AV21" s="673"/>
      <c r="AW21" s="674">
        <f t="shared" si="20"/>
        <v>0</v>
      </c>
      <c r="AX21" s="672">
        <f>'[2]Banpho seat-subaru'!AN21</f>
        <v>0</v>
      </c>
      <c r="AY21" s="672"/>
      <c r="AZ21" s="773">
        <f t="shared" si="21"/>
        <v>0</v>
      </c>
      <c r="BA21" s="688">
        <f t="shared" si="22"/>
        <v>0</v>
      </c>
      <c r="BB21" s="701">
        <f t="shared" si="22"/>
        <v>0</v>
      </c>
      <c r="BC21" s="706">
        <f t="shared" si="23"/>
        <v>0</v>
      </c>
      <c r="BD21" s="711">
        <f t="shared" si="0"/>
        <v>0</v>
      </c>
      <c r="BE21" s="715">
        <f t="shared" si="1"/>
        <v>0</v>
      </c>
      <c r="BF21" s="716">
        <f t="shared" si="24"/>
        <v>0</v>
      </c>
      <c r="BG21" s="717">
        <f t="shared" si="25"/>
        <v>0</v>
      </c>
      <c r="BH21" s="672">
        <f t="shared" si="26"/>
        <v>0</v>
      </c>
      <c r="BI21" s="677">
        <f t="shared" si="27"/>
        <v>0</v>
      </c>
      <c r="BJ21" s="541"/>
      <c r="BK21" s="446"/>
      <c r="BL21" s="374">
        <f>ROUND(VLOOKUP($B21,Test!$A$140:$I$192,7),0)/1000</f>
        <v>0</v>
      </c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  <c r="CG21" s="380"/>
      <c r="CH21" s="380"/>
      <c r="CI21" s="380"/>
      <c r="CJ21" s="380"/>
      <c r="CK21" s="380"/>
      <c r="CL21" s="380"/>
      <c r="CM21" s="380"/>
      <c r="CN21" s="380"/>
      <c r="CO21" s="380"/>
      <c r="CP21" s="380"/>
      <c r="CQ21" s="380"/>
      <c r="CR21" s="380"/>
      <c r="CS21" s="380"/>
      <c r="CT21" s="380"/>
      <c r="CU21" s="380"/>
      <c r="CV21" s="380"/>
      <c r="CW21" s="380"/>
      <c r="CX21" s="380"/>
      <c r="CY21" s="380"/>
      <c r="CZ21" s="380"/>
      <c r="DA21" s="380"/>
      <c r="DB21" s="380"/>
      <c r="DC21" s="380"/>
      <c r="DD21" s="380"/>
      <c r="DE21" s="380"/>
      <c r="DF21" s="380"/>
      <c r="DG21" s="380"/>
      <c r="DH21" s="380"/>
      <c r="DI21" s="380"/>
      <c r="DJ21" s="380"/>
      <c r="DK21" s="380"/>
      <c r="DL21" s="380"/>
      <c r="DM21" s="380"/>
      <c r="DN21" s="380"/>
      <c r="DO21" s="391"/>
      <c r="DP21" s="391"/>
      <c r="DQ21" s="380"/>
      <c r="DR21" s="380"/>
      <c r="DS21" s="380"/>
      <c r="DT21" s="380"/>
    </row>
    <row r="22" spans="1:124" s="383" customFormat="1" ht="33" customHeight="1">
      <c r="A22" s="388">
        <f t="shared" si="28"/>
        <v>16</v>
      </c>
      <c r="B22" s="399">
        <v>51315</v>
      </c>
      <c r="C22" s="536" t="s">
        <v>59</v>
      </c>
      <c r="D22" s="698" t="s">
        <v>266</v>
      </c>
      <c r="E22" s="672">
        <f>'[2]Banpho seat-subaru'!D22</f>
        <v>0</v>
      </c>
      <c r="F22" s="673"/>
      <c r="G22" s="674">
        <f t="shared" si="2"/>
        <v>0</v>
      </c>
      <c r="H22" s="672">
        <f>'[2]Banpho seat-subaru'!G22</f>
        <v>0</v>
      </c>
      <c r="I22" s="673"/>
      <c r="J22" s="674">
        <f t="shared" si="3"/>
        <v>0</v>
      </c>
      <c r="K22" s="672">
        <f>'[2]Banpho seat-subaru'!J22</f>
        <v>0</v>
      </c>
      <c r="L22" s="673"/>
      <c r="M22" s="773">
        <f t="shared" si="4"/>
        <v>0</v>
      </c>
      <c r="N22" s="688">
        <f t="shared" si="5"/>
        <v>0</v>
      </c>
      <c r="O22" s="689">
        <f t="shared" si="5"/>
        <v>0</v>
      </c>
      <c r="P22" s="690">
        <f t="shared" si="6"/>
        <v>0</v>
      </c>
      <c r="Q22" s="672">
        <f>'[2]Banpho seat-subaru'!M22</f>
        <v>0</v>
      </c>
      <c r="R22" s="673"/>
      <c r="S22" s="674">
        <f t="shared" si="7"/>
        <v>0</v>
      </c>
      <c r="T22" s="672">
        <f>'[2]Banpho seat-subaru'!P22</f>
        <v>0</v>
      </c>
      <c r="U22" s="673"/>
      <c r="V22" s="674">
        <f t="shared" si="8"/>
        <v>0</v>
      </c>
      <c r="W22" s="672">
        <f>'[2]Banpho seat-subaru'!S22</f>
        <v>0</v>
      </c>
      <c r="X22" s="673"/>
      <c r="Y22" s="773">
        <f t="shared" si="9"/>
        <v>0</v>
      </c>
      <c r="Z22" s="688">
        <f t="shared" si="10"/>
        <v>0</v>
      </c>
      <c r="AA22" s="701">
        <f t="shared" si="10"/>
        <v>0</v>
      </c>
      <c r="AB22" s="690">
        <f t="shared" si="11"/>
        <v>0</v>
      </c>
      <c r="AC22" s="775">
        <f t="shared" si="12"/>
        <v>0</v>
      </c>
      <c r="AD22" s="776">
        <f t="shared" si="12"/>
        <v>0</v>
      </c>
      <c r="AE22" s="777">
        <f t="shared" si="13"/>
        <v>0</v>
      </c>
      <c r="AF22" s="672">
        <f>'[2]Banpho seat-subaru'!Y22</f>
        <v>0</v>
      </c>
      <c r="AG22" s="673"/>
      <c r="AH22" s="674">
        <f t="shared" si="14"/>
        <v>0</v>
      </c>
      <c r="AI22" s="672">
        <f>'[2]Banpho seat-subaru'!AB22</f>
        <v>0</v>
      </c>
      <c r="AJ22" s="673"/>
      <c r="AK22" s="674">
        <f t="shared" si="15"/>
        <v>0</v>
      </c>
      <c r="AL22" s="672">
        <f>'[2]Banpho seat-subaru'!AE22</f>
        <v>0</v>
      </c>
      <c r="AM22" s="673"/>
      <c r="AN22" s="674">
        <f t="shared" si="16"/>
        <v>0</v>
      </c>
      <c r="AO22" s="688">
        <f t="shared" si="17"/>
        <v>0</v>
      </c>
      <c r="AP22" s="689">
        <f t="shared" si="17"/>
        <v>0</v>
      </c>
      <c r="AQ22" s="690">
        <f t="shared" si="18"/>
        <v>0</v>
      </c>
      <c r="AR22" s="672">
        <f>'[2]Banpho seat-subaru'!AH22</f>
        <v>0</v>
      </c>
      <c r="AS22" s="673"/>
      <c r="AT22" s="674">
        <f t="shared" si="19"/>
        <v>0</v>
      </c>
      <c r="AU22" s="672">
        <f>'[2]Banpho seat-subaru'!AK22</f>
        <v>0</v>
      </c>
      <c r="AV22" s="673"/>
      <c r="AW22" s="674">
        <f t="shared" si="20"/>
        <v>0</v>
      </c>
      <c r="AX22" s="672">
        <f>'[2]Banpho seat-subaru'!AN22</f>
        <v>0</v>
      </c>
      <c r="AY22" s="672"/>
      <c r="AZ22" s="773">
        <f t="shared" si="21"/>
        <v>0</v>
      </c>
      <c r="BA22" s="688">
        <f t="shared" si="22"/>
        <v>0</v>
      </c>
      <c r="BB22" s="701">
        <f t="shared" si="22"/>
        <v>0</v>
      </c>
      <c r="BC22" s="706">
        <f t="shared" si="23"/>
        <v>0</v>
      </c>
      <c r="BD22" s="711">
        <f t="shared" si="0"/>
        <v>0</v>
      </c>
      <c r="BE22" s="715">
        <f t="shared" si="1"/>
        <v>0</v>
      </c>
      <c r="BF22" s="716">
        <f t="shared" si="24"/>
        <v>0</v>
      </c>
      <c r="BG22" s="717">
        <f t="shared" si="25"/>
        <v>0</v>
      </c>
      <c r="BH22" s="672">
        <f t="shared" si="26"/>
        <v>0</v>
      </c>
      <c r="BI22" s="677">
        <f t="shared" si="27"/>
        <v>0</v>
      </c>
      <c r="BJ22" s="541"/>
      <c r="BK22" s="446"/>
      <c r="BL22" s="374">
        <f>ROUND(VLOOKUP($B22,Test!$A$140:$I$192,7),0)/1000</f>
        <v>0</v>
      </c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  <c r="CG22" s="380"/>
      <c r="CH22" s="380"/>
      <c r="CI22" s="380"/>
      <c r="CJ22" s="380"/>
      <c r="CK22" s="380"/>
      <c r="CL22" s="380"/>
      <c r="CM22" s="380"/>
      <c r="CN22" s="380"/>
      <c r="CO22" s="380"/>
      <c r="CP22" s="380"/>
      <c r="CQ22" s="380"/>
      <c r="CR22" s="380"/>
      <c r="CS22" s="380"/>
      <c r="CT22" s="380"/>
      <c r="CU22" s="380"/>
      <c r="CV22" s="380"/>
      <c r="CW22" s="380"/>
      <c r="CX22" s="380"/>
      <c r="CY22" s="380"/>
      <c r="CZ22" s="380"/>
      <c r="DA22" s="380"/>
      <c r="DB22" s="380"/>
      <c r="DC22" s="380"/>
      <c r="DD22" s="380"/>
      <c r="DE22" s="380"/>
      <c r="DF22" s="380"/>
      <c r="DG22" s="380"/>
      <c r="DH22" s="380"/>
      <c r="DI22" s="380"/>
      <c r="DJ22" s="380"/>
      <c r="DK22" s="380"/>
      <c r="DL22" s="380"/>
      <c r="DM22" s="380"/>
      <c r="DN22" s="380"/>
      <c r="DO22" s="391"/>
      <c r="DP22" s="391"/>
      <c r="DQ22" s="380"/>
      <c r="DR22" s="380"/>
      <c r="DS22" s="380"/>
      <c r="DT22" s="380"/>
    </row>
    <row r="23" spans="1:124" s="383" customFormat="1" ht="33" customHeight="1">
      <c r="A23" s="388">
        <f t="shared" si="28"/>
        <v>17</v>
      </c>
      <c r="B23" s="399">
        <v>51399</v>
      </c>
      <c r="C23" s="536" t="s">
        <v>13</v>
      </c>
      <c r="D23" s="698" t="s">
        <v>267</v>
      </c>
      <c r="E23" s="672">
        <f>'[2]Banpho seat-subaru'!D23</f>
        <v>120044.087</v>
      </c>
      <c r="F23" s="673">
        <v>98586.34</v>
      </c>
      <c r="G23" s="674">
        <f t="shared" si="2"/>
        <v>21457.747000000003</v>
      </c>
      <c r="H23" s="672">
        <f>'[2]Banpho seat-subaru'!G23</f>
        <v>145108.98699999999</v>
      </c>
      <c r="I23" s="673">
        <v>110492.03</v>
      </c>
      <c r="J23" s="674">
        <f t="shared" si="3"/>
        <v>34616.956999999995</v>
      </c>
      <c r="K23" s="672">
        <f>'[2]Banpho seat-subaru'!J23</f>
        <v>141602.087</v>
      </c>
      <c r="L23" s="673">
        <v>83241.5</v>
      </c>
      <c r="M23" s="773">
        <f t="shared" si="4"/>
        <v>58360.587</v>
      </c>
      <c r="N23" s="688">
        <f t="shared" si="5"/>
        <v>406755.16100000002</v>
      </c>
      <c r="O23" s="689">
        <f t="shared" si="5"/>
        <v>292319.87</v>
      </c>
      <c r="P23" s="690">
        <f t="shared" si="6"/>
        <v>114435.29100000003</v>
      </c>
      <c r="Q23" s="672">
        <f>'[2]Banpho seat-subaru'!M23</f>
        <v>125252.98699999999</v>
      </c>
      <c r="R23" s="673">
        <v>52672.31</v>
      </c>
      <c r="S23" s="674">
        <f t="shared" si="7"/>
        <v>72580.676999999996</v>
      </c>
      <c r="T23" s="672">
        <f>'[2]Banpho seat-subaru'!P23</f>
        <v>125967.087</v>
      </c>
      <c r="U23" s="673"/>
      <c r="V23" s="674">
        <f t="shared" si="8"/>
        <v>125967.087</v>
      </c>
      <c r="W23" s="672">
        <f>'[2]Banpho seat-subaru'!S23</f>
        <v>131680.98699999999</v>
      </c>
      <c r="X23" s="673"/>
      <c r="Y23" s="773">
        <f t="shared" si="9"/>
        <v>131680.98699999999</v>
      </c>
      <c r="Z23" s="688">
        <f t="shared" si="10"/>
        <v>382901.06099999999</v>
      </c>
      <c r="AA23" s="701">
        <f t="shared" si="10"/>
        <v>52672.31</v>
      </c>
      <c r="AB23" s="690">
        <f t="shared" si="11"/>
        <v>330228.75099999999</v>
      </c>
      <c r="AC23" s="775">
        <f t="shared" si="12"/>
        <v>789656.22200000007</v>
      </c>
      <c r="AD23" s="776">
        <f t="shared" si="12"/>
        <v>344992.18</v>
      </c>
      <c r="AE23" s="777">
        <f t="shared" si="13"/>
        <v>444664.04200000007</v>
      </c>
      <c r="AF23" s="672">
        <f>'[2]Banpho seat-subaru'!Y23</f>
        <v>136119.087</v>
      </c>
      <c r="AG23" s="673"/>
      <c r="AH23" s="674">
        <f t="shared" si="14"/>
        <v>136119.087</v>
      </c>
      <c r="AI23" s="672">
        <f>'[2]Banpho seat-subaru'!AB23</f>
        <v>143010.98699999999</v>
      </c>
      <c r="AJ23" s="673"/>
      <c r="AK23" s="674">
        <f t="shared" si="15"/>
        <v>143010.98699999999</v>
      </c>
      <c r="AL23" s="672">
        <f>'[2]Banpho seat-subaru'!AE23</f>
        <v>128541.807</v>
      </c>
      <c r="AM23" s="673"/>
      <c r="AN23" s="674">
        <f t="shared" si="16"/>
        <v>128541.807</v>
      </c>
      <c r="AO23" s="688">
        <f t="shared" si="17"/>
        <v>407671.88100000005</v>
      </c>
      <c r="AP23" s="689">
        <f t="shared" si="17"/>
        <v>0</v>
      </c>
      <c r="AQ23" s="690">
        <f t="shared" si="18"/>
        <v>407671.88100000005</v>
      </c>
      <c r="AR23" s="672">
        <f>'[2]Banpho seat-subaru'!AH23</f>
        <v>326972.98699999996</v>
      </c>
      <c r="AS23" s="673"/>
      <c r="AT23" s="674">
        <f t="shared" si="19"/>
        <v>326972.98699999996</v>
      </c>
      <c r="AU23" s="672">
        <f>'[2]Banpho seat-subaru'!AK23</f>
        <v>333260.087</v>
      </c>
      <c r="AV23" s="673"/>
      <c r="AW23" s="674">
        <f t="shared" si="20"/>
        <v>333260.087</v>
      </c>
      <c r="AX23" s="672">
        <f>'[2]Banpho seat-subaru'!AN23</f>
        <v>323922.98699999996</v>
      </c>
      <c r="AY23" s="672"/>
      <c r="AZ23" s="773">
        <f t="shared" si="21"/>
        <v>323922.98699999996</v>
      </c>
      <c r="BA23" s="688">
        <f t="shared" si="22"/>
        <v>984156.06099999999</v>
      </c>
      <c r="BB23" s="701">
        <f t="shared" si="22"/>
        <v>0</v>
      </c>
      <c r="BC23" s="706">
        <f t="shared" si="23"/>
        <v>984156.06099999999</v>
      </c>
      <c r="BD23" s="711">
        <f t="shared" si="0"/>
        <v>1391827.942</v>
      </c>
      <c r="BE23" s="715">
        <f t="shared" si="1"/>
        <v>0</v>
      </c>
      <c r="BF23" s="716">
        <f t="shared" si="24"/>
        <v>1391827.942</v>
      </c>
      <c r="BG23" s="717">
        <f t="shared" si="25"/>
        <v>2181484.1639999999</v>
      </c>
      <c r="BH23" s="672">
        <f t="shared" si="26"/>
        <v>344992.18</v>
      </c>
      <c r="BI23" s="677">
        <f t="shared" si="27"/>
        <v>1836491.9839999999</v>
      </c>
      <c r="BJ23" s="541"/>
      <c r="BK23" s="446"/>
      <c r="BL23" s="374">
        <f>ROUND(VLOOKUP($B23,Test!$A$140:$I$192,7),0)/1000</f>
        <v>10.371</v>
      </c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  <c r="CG23" s="380"/>
      <c r="CH23" s="380"/>
      <c r="CI23" s="380"/>
      <c r="CJ23" s="380"/>
      <c r="CK23" s="380"/>
      <c r="CL23" s="380"/>
      <c r="CM23" s="380"/>
      <c r="CN23" s="380"/>
      <c r="CO23" s="380"/>
      <c r="CP23" s="380"/>
      <c r="CQ23" s="380"/>
      <c r="CR23" s="380"/>
      <c r="CS23" s="380"/>
      <c r="CT23" s="380"/>
      <c r="CU23" s="380"/>
      <c r="CV23" s="380"/>
      <c r="CW23" s="380"/>
      <c r="CX23" s="380"/>
      <c r="CY23" s="380"/>
      <c r="CZ23" s="380"/>
      <c r="DA23" s="380"/>
      <c r="DB23" s="380"/>
      <c r="DC23" s="380"/>
      <c r="DD23" s="380"/>
      <c r="DE23" s="380"/>
      <c r="DF23" s="380"/>
      <c r="DG23" s="380"/>
      <c r="DH23" s="380"/>
      <c r="DI23" s="380"/>
      <c r="DJ23" s="380"/>
      <c r="DK23" s="380"/>
      <c r="DL23" s="380"/>
      <c r="DM23" s="380"/>
      <c r="DN23" s="380"/>
      <c r="DO23" s="391"/>
      <c r="DP23" s="391"/>
      <c r="DQ23" s="380"/>
      <c r="DR23" s="380"/>
      <c r="DS23" s="380"/>
      <c r="DT23" s="380"/>
    </row>
    <row r="24" spans="1:124" s="383" customFormat="1" ht="33" customHeight="1">
      <c r="A24" s="388">
        <f t="shared" si="28"/>
        <v>18</v>
      </c>
      <c r="B24" s="399">
        <v>51401</v>
      </c>
      <c r="C24" s="536" t="s">
        <v>14</v>
      </c>
      <c r="D24" s="698" t="s">
        <v>268</v>
      </c>
      <c r="E24" s="672">
        <f>'[2]Banpho seat-subaru'!D24</f>
        <v>0</v>
      </c>
      <c r="F24" s="673"/>
      <c r="G24" s="674">
        <f t="shared" si="2"/>
        <v>0</v>
      </c>
      <c r="H24" s="672">
        <f>'[2]Banpho seat-subaru'!G24</f>
        <v>0</v>
      </c>
      <c r="I24" s="673"/>
      <c r="J24" s="674">
        <f t="shared" si="3"/>
        <v>0</v>
      </c>
      <c r="K24" s="672">
        <f>'[2]Banpho seat-subaru'!J24</f>
        <v>0</v>
      </c>
      <c r="L24" s="673"/>
      <c r="M24" s="773">
        <f t="shared" si="4"/>
        <v>0</v>
      </c>
      <c r="N24" s="688">
        <f t="shared" si="5"/>
        <v>0</v>
      </c>
      <c r="O24" s="689">
        <f t="shared" si="5"/>
        <v>0</v>
      </c>
      <c r="P24" s="690">
        <f t="shared" si="6"/>
        <v>0</v>
      </c>
      <c r="Q24" s="672">
        <f>'[2]Banpho seat-subaru'!M24</f>
        <v>0</v>
      </c>
      <c r="R24" s="673"/>
      <c r="S24" s="674">
        <f t="shared" si="7"/>
        <v>0</v>
      </c>
      <c r="T24" s="672">
        <f>'[2]Banpho seat-subaru'!P24</f>
        <v>0</v>
      </c>
      <c r="U24" s="673"/>
      <c r="V24" s="674">
        <f t="shared" si="8"/>
        <v>0</v>
      </c>
      <c r="W24" s="672">
        <f>'[2]Banpho seat-subaru'!S24</f>
        <v>0</v>
      </c>
      <c r="X24" s="673"/>
      <c r="Y24" s="773">
        <f t="shared" si="9"/>
        <v>0</v>
      </c>
      <c r="Z24" s="688">
        <f t="shared" si="10"/>
        <v>0</v>
      </c>
      <c r="AA24" s="701">
        <f t="shared" si="10"/>
        <v>0</v>
      </c>
      <c r="AB24" s="690">
        <f t="shared" si="11"/>
        <v>0</v>
      </c>
      <c r="AC24" s="775">
        <f t="shared" si="12"/>
        <v>0</v>
      </c>
      <c r="AD24" s="776">
        <f t="shared" si="12"/>
        <v>0</v>
      </c>
      <c r="AE24" s="777">
        <f t="shared" si="13"/>
        <v>0</v>
      </c>
      <c r="AF24" s="672">
        <f>'[2]Banpho seat-subaru'!Y24</f>
        <v>0</v>
      </c>
      <c r="AG24" s="673"/>
      <c r="AH24" s="674">
        <f t="shared" si="14"/>
        <v>0</v>
      </c>
      <c r="AI24" s="672">
        <f>'[2]Banpho seat-subaru'!AB24</f>
        <v>0</v>
      </c>
      <c r="AJ24" s="673"/>
      <c r="AK24" s="674">
        <f t="shared" si="15"/>
        <v>0</v>
      </c>
      <c r="AL24" s="672">
        <f>'[2]Banpho seat-subaru'!AE24</f>
        <v>0</v>
      </c>
      <c r="AM24" s="673"/>
      <c r="AN24" s="674">
        <f t="shared" si="16"/>
        <v>0</v>
      </c>
      <c r="AO24" s="688">
        <f t="shared" si="17"/>
        <v>0</v>
      </c>
      <c r="AP24" s="689">
        <f t="shared" si="17"/>
        <v>0</v>
      </c>
      <c r="AQ24" s="690">
        <f t="shared" si="18"/>
        <v>0</v>
      </c>
      <c r="AR24" s="672">
        <f>'[2]Banpho seat-subaru'!AH24</f>
        <v>0</v>
      </c>
      <c r="AS24" s="673"/>
      <c r="AT24" s="674">
        <f t="shared" si="19"/>
        <v>0</v>
      </c>
      <c r="AU24" s="672">
        <f>'[2]Banpho seat-subaru'!AK24</f>
        <v>0</v>
      </c>
      <c r="AV24" s="673"/>
      <c r="AW24" s="674">
        <f t="shared" si="20"/>
        <v>0</v>
      </c>
      <c r="AX24" s="672">
        <f>'[2]Banpho seat-subaru'!AN24</f>
        <v>0</v>
      </c>
      <c r="AY24" s="672"/>
      <c r="AZ24" s="773">
        <f t="shared" si="21"/>
        <v>0</v>
      </c>
      <c r="BA24" s="688">
        <f t="shared" si="22"/>
        <v>0</v>
      </c>
      <c r="BB24" s="701">
        <f t="shared" si="22"/>
        <v>0</v>
      </c>
      <c r="BC24" s="706">
        <f t="shared" si="23"/>
        <v>0</v>
      </c>
      <c r="BD24" s="711">
        <f t="shared" si="0"/>
        <v>0</v>
      </c>
      <c r="BE24" s="715">
        <f t="shared" si="1"/>
        <v>0</v>
      </c>
      <c r="BF24" s="716">
        <f t="shared" si="24"/>
        <v>0</v>
      </c>
      <c r="BG24" s="717">
        <f t="shared" si="25"/>
        <v>0</v>
      </c>
      <c r="BH24" s="672">
        <f t="shared" si="26"/>
        <v>0</v>
      </c>
      <c r="BI24" s="677">
        <f t="shared" si="27"/>
        <v>0</v>
      </c>
      <c r="BJ24" s="541"/>
      <c r="BK24" s="446"/>
      <c r="BL24" s="374">
        <f>ROUND(VLOOKUP($B24,Test!$A$140:$I$192,7),0)/1000</f>
        <v>0</v>
      </c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  <c r="CG24" s="380"/>
      <c r="CH24" s="380"/>
      <c r="CI24" s="380"/>
      <c r="CJ24" s="380"/>
      <c r="CK24" s="380"/>
      <c r="CL24" s="380"/>
      <c r="CM24" s="380"/>
      <c r="CN24" s="380"/>
      <c r="CO24" s="380"/>
      <c r="CP24" s="380"/>
      <c r="CQ24" s="380"/>
      <c r="CR24" s="380"/>
      <c r="CS24" s="380"/>
      <c r="CT24" s="380"/>
      <c r="CU24" s="380"/>
      <c r="CV24" s="380"/>
      <c r="CW24" s="380"/>
      <c r="CX24" s="380"/>
      <c r="CY24" s="380"/>
      <c r="CZ24" s="380"/>
      <c r="DA24" s="380"/>
      <c r="DB24" s="380"/>
      <c r="DC24" s="380"/>
      <c r="DD24" s="380"/>
      <c r="DE24" s="380"/>
      <c r="DF24" s="380"/>
      <c r="DG24" s="380"/>
      <c r="DH24" s="380"/>
      <c r="DI24" s="380"/>
      <c r="DJ24" s="380"/>
      <c r="DK24" s="380"/>
      <c r="DL24" s="380"/>
      <c r="DM24" s="380"/>
      <c r="DN24" s="380"/>
      <c r="DO24" s="391"/>
      <c r="DP24" s="391"/>
      <c r="DQ24" s="380"/>
      <c r="DR24" s="380"/>
      <c r="DS24" s="380"/>
      <c r="DT24" s="380"/>
    </row>
    <row r="25" spans="1:124" s="383" customFormat="1" ht="33" customHeight="1">
      <c r="A25" s="388">
        <f t="shared" si="28"/>
        <v>19</v>
      </c>
      <c r="B25" s="399">
        <v>51402</v>
      </c>
      <c r="C25" s="536" t="s">
        <v>15</v>
      </c>
      <c r="D25" s="698" t="s">
        <v>269</v>
      </c>
      <c r="E25" s="672">
        <f>'[2]Banpho seat-subaru'!D25</f>
        <v>0</v>
      </c>
      <c r="F25" s="673"/>
      <c r="G25" s="674">
        <f t="shared" si="2"/>
        <v>0</v>
      </c>
      <c r="H25" s="672">
        <f>'[2]Banpho seat-subaru'!G25</f>
        <v>0</v>
      </c>
      <c r="I25" s="673"/>
      <c r="J25" s="674">
        <f t="shared" si="3"/>
        <v>0</v>
      </c>
      <c r="K25" s="672">
        <f>'[2]Banpho seat-subaru'!J25</f>
        <v>0</v>
      </c>
      <c r="L25" s="673"/>
      <c r="M25" s="773">
        <f t="shared" si="4"/>
        <v>0</v>
      </c>
      <c r="N25" s="688">
        <f t="shared" si="5"/>
        <v>0</v>
      </c>
      <c r="O25" s="689">
        <f t="shared" si="5"/>
        <v>0</v>
      </c>
      <c r="P25" s="690">
        <f t="shared" si="6"/>
        <v>0</v>
      </c>
      <c r="Q25" s="672">
        <f>'[2]Banpho seat-subaru'!M25</f>
        <v>0</v>
      </c>
      <c r="R25" s="673"/>
      <c r="S25" s="674">
        <f t="shared" si="7"/>
        <v>0</v>
      </c>
      <c r="T25" s="672">
        <f>'[2]Banpho seat-subaru'!P25</f>
        <v>0</v>
      </c>
      <c r="U25" s="673"/>
      <c r="V25" s="674">
        <f t="shared" si="8"/>
        <v>0</v>
      </c>
      <c r="W25" s="672">
        <f>'[2]Banpho seat-subaru'!S25</f>
        <v>0</v>
      </c>
      <c r="X25" s="673"/>
      <c r="Y25" s="773">
        <f t="shared" si="9"/>
        <v>0</v>
      </c>
      <c r="Z25" s="688">
        <f t="shared" si="10"/>
        <v>0</v>
      </c>
      <c r="AA25" s="701">
        <f t="shared" si="10"/>
        <v>0</v>
      </c>
      <c r="AB25" s="690">
        <f t="shared" si="11"/>
        <v>0</v>
      </c>
      <c r="AC25" s="775">
        <f t="shared" si="12"/>
        <v>0</v>
      </c>
      <c r="AD25" s="776">
        <f t="shared" si="12"/>
        <v>0</v>
      </c>
      <c r="AE25" s="777">
        <f t="shared" si="13"/>
        <v>0</v>
      </c>
      <c r="AF25" s="672">
        <f>'[2]Banpho seat-subaru'!Y25</f>
        <v>0</v>
      </c>
      <c r="AG25" s="673"/>
      <c r="AH25" s="674">
        <f t="shared" si="14"/>
        <v>0</v>
      </c>
      <c r="AI25" s="672">
        <f>'[2]Banpho seat-subaru'!AB25</f>
        <v>0</v>
      </c>
      <c r="AJ25" s="673"/>
      <c r="AK25" s="674">
        <f t="shared" si="15"/>
        <v>0</v>
      </c>
      <c r="AL25" s="672">
        <f>'[2]Banpho seat-subaru'!AE25</f>
        <v>0</v>
      </c>
      <c r="AM25" s="673"/>
      <c r="AN25" s="674">
        <f t="shared" si="16"/>
        <v>0</v>
      </c>
      <c r="AO25" s="688">
        <f t="shared" si="17"/>
        <v>0</v>
      </c>
      <c r="AP25" s="689">
        <f t="shared" si="17"/>
        <v>0</v>
      </c>
      <c r="AQ25" s="690">
        <f t="shared" si="18"/>
        <v>0</v>
      </c>
      <c r="AR25" s="672">
        <f>'[2]Banpho seat-subaru'!AH25</f>
        <v>0</v>
      </c>
      <c r="AS25" s="673"/>
      <c r="AT25" s="674">
        <f t="shared" si="19"/>
        <v>0</v>
      </c>
      <c r="AU25" s="672">
        <f>'[2]Banpho seat-subaru'!AK25</f>
        <v>0</v>
      </c>
      <c r="AV25" s="673"/>
      <c r="AW25" s="674">
        <f t="shared" si="20"/>
        <v>0</v>
      </c>
      <c r="AX25" s="672">
        <f>'[2]Banpho seat-subaru'!AN25</f>
        <v>0</v>
      </c>
      <c r="AY25" s="672"/>
      <c r="AZ25" s="773">
        <f t="shared" si="21"/>
        <v>0</v>
      </c>
      <c r="BA25" s="688">
        <f t="shared" si="22"/>
        <v>0</v>
      </c>
      <c r="BB25" s="701">
        <f t="shared" si="22"/>
        <v>0</v>
      </c>
      <c r="BC25" s="706">
        <f t="shared" si="23"/>
        <v>0</v>
      </c>
      <c r="BD25" s="711">
        <f t="shared" si="0"/>
        <v>0</v>
      </c>
      <c r="BE25" s="715">
        <f t="shared" si="1"/>
        <v>0</v>
      </c>
      <c r="BF25" s="716">
        <f t="shared" si="24"/>
        <v>0</v>
      </c>
      <c r="BG25" s="717">
        <f t="shared" si="25"/>
        <v>0</v>
      </c>
      <c r="BH25" s="672">
        <f t="shared" si="26"/>
        <v>0</v>
      </c>
      <c r="BI25" s="677">
        <f t="shared" si="27"/>
        <v>0</v>
      </c>
      <c r="BJ25" s="541"/>
      <c r="BK25" s="446"/>
      <c r="BL25" s="374">
        <f>ROUND(VLOOKUP($B25,Test!$A$140:$I$192,7),0)/1000</f>
        <v>0</v>
      </c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  <c r="CG25" s="380"/>
      <c r="CH25" s="380"/>
      <c r="CI25" s="380"/>
      <c r="CJ25" s="380"/>
      <c r="CK25" s="380"/>
      <c r="CL25" s="380"/>
      <c r="CM25" s="380"/>
      <c r="CN25" s="380"/>
      <c r="CO25" s="380"/>
      <c r="CP25" s="380"/>
      <c r="CQ25" s="380"/>
      <c r="CR25" s="380"/>
      <c r="CS25" s="380"/>
      <c r="CT25" s="380"/>
      <c r="CU25" s="380"/>
      <c r="CV25" s="380"/>
      <c r="CW25" s="380"/>
      <c r="CX25" s="380"/>
      <c r="CY25" s="380"/>
      <c r="CZ25" s="380"/>
      <c r="DA25" s="380"/>
      <c r="DB25" s="380"/>
      <c r="DC25" s="380"/>
      <c r="DD25" s="380"/>
      <c r="DE25" s="380"/>
      <c r="DF25" s="380"/>
      <c r="DG25" s="380"/>
      <c r="DH25" s="380"/>
      <c r="DI25" s="380"/>
      <c r="DJ25" s="380"/>
      <c r="DK25" s="380"/>
      <c r="DL25" s="380"/>
      <c r="DM25" s="380"/>
      <c r="DN25" s="380"/>
      <c r="DO25" s="391"/>
      <c r="DP25" s="391"/>
      <c r="DQ25" s="380"/>
      <c r="DR25" s="380"/>
      <c r="DS25" s="380"/>
      <c r="DT25" s="380"/>
    </row>
    <row r="26" spans="1:124" s="383" customFormat="1" ht="33" customHeight="1">
      <c r="A26" s="388">
        <f t="shared" si="28"/>
        <v>20</v>
      </c>
      <c r="B26" s="399">
        <v>51403</v>
      </c>
      <c r="C26" s="536" t="s">
        <v>16</v>
      </c>
      <c r="D26" s="698" t="s">
        <v>270</v>
      </c>
      <c r="E26" s="672">
        <f>'[2]Banpho seat-subaru'!D26</f>
        <v>0</v>
      </c>
      <c r="F26" s="673"/>
      <c r="G26" s="674">
        <f t="shared" si="2"/>
        <v>0</v>
      </c>
      <c r="H26" s="672">
        <f>'[2]Banpho seat-subaru'!G26</f>
        <v>0</v>
      </c>
      <c r="I26" s="673"/>
      <c r="J26" s="674">
        <f t="shared" si="3"/>
        <v>0</v>
      </c>
      <c r="K26" s="672">
        <f>'[2]Banpho seat-subaru'!J26</f>
        <v>0</v>
      </c>
      <c r="L26" s="673"/>
      <c r="M26" s="773">
        <f t="shared" si="4"/>
        <v>0</v>
      </c>
      <c r="N26" s="688">
        <f t="shared" si="5"/>
        <v>0</v>
      </c>
      <c r="O26" s="689">
        <f t="shared" si="5"/>
        <v>0</v>
      </c>
      <c r="P26" s="690">
        <f t="shared" si="6"/>
        <v>0</v>
      </c>
      <c r="Q26" s="672">
        <f>'[2]Banpho seat-subaru'!M26</f>
        <v>0</v>
      </c>
      <c r="R26" s="673"/>
      <c r="S26" s="674">
        <f t="shared" si="7"/>
        <v>0</v>
      </c>
      <c r="T26" s="672">
        <f>'[2]Banpho seat-subaru'!P26</f>
        <v>0</v>
      </c>
      <c r="U26" s="673"/>
      <c r="V26" s="674">
        <f t="shared" si="8"/>
        <v>0</v>
      </c>
      <c r="W26" s="672">
        <f>'[2]Banpho seat-subaru'!S26</f>
        <v>0</v>
      </c>
      <c r="X26" s="673"/>
      <c r="Y26" s="773">
        <f t="shared" si="9"/>
        <v>0</v>
      </c>
      <c r="Z26" s="688">
        <f t="shared" si="10"/>
        <v>0</v>
      </c>
      <c r="AA26" s="701">
        <f t="shared" si="10"/>
        <v>0</v>
      </c>
      <c r="AB26" s="690">
        <f t="shared" si="11"/>
        <v>0</v>
      </c>
      <c r="AC26" s="775">
        <f t="shared" si="12"/>
        <v>0</v>
      </c>
      <c r="AD26" s="776">
        <f t="shared" si="12"/>
        <v>0</v>
      </c>
      <c r="AE26" s="777">
        <f t="shared" si="13"/>
        <v>0</v>
      </c>
      <c r="AF26" s="672">
        <f>'[2]Banpho seat-subaru'!Y26</f>
        <v>0</v>
      </c>
      <c r="AG26" s="673"/>
      <c r="AH26" s="674">
        <f t="shared" si="14"/>
        <v>0</v>
      </c>
      <c r="AI26" s="672">
        <f>'[2]Banpho seat-subaru'!AB26</f>
        <v>0</v>
      </c>
      <c r="AJ26" s="673"/>
      <c r="AK26" s="674">
        <f t="shared" si="15"/>
        <v>0</v>
      </c>
      <c r="AL26" s="672">
        <f>'[2]Banpho seat-subaru'!AE26</f>
        <v>0</v>
      </c>
      <c r="AM26" s="673"/>
      <c r="AN26" s="674">
        <f t="shared" si="16"/>
        <v>0</v>
      </c>
      <c r="AO26" s="688">
        <f t="shared" si="17"/>
        <v>0</v>
      </c>
      <c r="AP26" s="689">
        <f t="shared" si="17"/>
        <v>0</v>
      </c>
      <c r="AQ26" s="690">
        <f t="shared" si="18"/>
        <v>0</v>
      </c>
      <c r="AR26" s="672">
        <f>'[2]Banpho seat-subaru'!AH26</f>
        <v>0</v>
      </c>
      <c r="AS26" s="673"/>
      <c r="AT26" s="674">
        <f t="shared" si="19"/>
        <v>0</v>
      </c>
      <c r="AU26" s="672">
        <f>'[2]Banpho seat-subaru'!AK26</f>
        <v>0</v>
      </c>
      <c r="AV26" s="673"/>
      <c r="AW26" s="674">
        <f t="shared" si="20"/>
        <v>0</v>
      </c>
      <c r="AX26" s="672">
        <f>'[2]Banpho seat-subaru'!AN26</f>
        <v>0</v>
      </c>
      <c r="AY26" s="672"/>
      <c r="AZ26" s="773">
        <f t="shared" si="21"/>
        <v>0</v>
      </c>
      <c r="BA26" s="688">
        <f t="shared" si="22"/>
        <v>0</v>
      </c>
      <c r="BB26" s="701">
        <f t="shared" si="22"/>
        <v>0</v>
      </c>
      <c r="BC26" s="706">
        <f t="shared" si="23"/>
        <v>0</v>
      </c>
      <c r="BD26" s="711">
        <f t="shared" si="0"/>
        <v>0</v>
      </c>
      <c r="BE26" s="715">
        <f t="shared" si="1"/>
        <v>0</v>
      </c>
      <c r="BF26" s="716">
        <f t="shared" si="24"/>
        <v>0</v>
      </c>
      <c r="BG26" s="717">
        <f t="shared" si="25"/>
        <v>0</v>
      </c>
      <c r="BH26" s="672">
        <f t="shared" si="26"/>
        <v>0</v>
      </c>
      <c r="BI26" s="677">
        <f t="shared" si="27"/>
        <v>0</v>
      </c>
      <c r="BJ26" s="541"/>
      <c r="BK26" s="446"/>
      <c r="BL26" s="374">
        <f>ROUND(VLOOKUP($B26,Test!$A$140:$I$192,7),0)/1000</f>
        <v>0</v>
      </c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  <c r="CG26" s="380"/>
      <c r="CH26" s="380"/>
      <c r="CI26" s="380"/>
      <c r="CJ26" s="380"/>
      <c r="CK26" s="380"/>
      <c r="CL26" s="380"/>
      <c r="CM26" s="380"/>
      <c r="CN26" s="380"/>
      <c r="CO26" s="380"/>
      <c r="CP26" s="380"/>
      <c r="CQ26" s="380"/>
      <c r="CR26" s="380"/>
      <c r="CS26" s="380"/>
      <c r="CT26" s="380"/>
      <c r="CU26" s="380"/>
      <c r="CV26" s="380"/>
      <c r="CW26" s="380"/>
      <c r="CX26" s="380"/>
      <c r="CY26" s="380"/>
      <c r="CZ26" s="380"/>
      <c r="DA26" s="380"/>
      <c r="DB26" s="380"/>
      <c r="DC26" s="380"/>
      <c r="DD26" s="380"/>
      <c r="DE26" s="380"/>
      <c r="DF26" s="380"/>
      <c r="DG26" s="380"/>
      <c r="DH26" s="380"/>
      <c r="DI26" s="380"/>
      <c r="DJ26" s="380"/>
      <c r="DK26" s="380"/>
      <c r="DL26" s="380"/>
      <c r="DM26" s="380"/>
      <c r="DN26" s="380"/>
      <c r="DO26" s="391"/>
      <c r="DP26" s="391"/>
      <c r="DQ26" s="380"/>
      <c r="DR26" s="380"/>
      <c r="DS26" s="380"/>
      <c r="DT26" s="380"/>
    </row>
    <row r="27" spans="1:124" s="383" customFormat="1" ht="33" customHeight="1">
      <c r="A27" s="388">
        <f t="shared" si="28"/>
        <v>21</v>
      </c>
      <c r="B27" s="399">
        <v>51404</v>
      </c>
      <c r="C27" s="536" t="s">
        <v>17</v>
      </c>
      <c r="D27" s="698" t="s">
        <v>271</v>
      </c>
      <c r="E27" s="672">
        <f>'[2]Banpho seat-subaru'!D27</f>
        <v>0</v>
      </c>
      <c r="F27" s="673"/>
      <c r="G27" s="674">
        <f t="shared" si="2"/>
        <v>0</v>
      </c>
      <c r="H27" s="672">
        <f>'[2]Banpho seat-subaru'!G27</f>
        <v>0</v>
      </c>
      <c r="I27" s="673"/>
      <c r="J27" s="674">
        <f t="shared" si="3"/>
        <v>0</v>
      </c>
      <c r="K27" s="672">
        <f>'[2]Banpho seat-subaru'!J27</f>
        <v>0</v>
      </c>
      <c r="L27" s="673"/>
      <c r="M27" s="773">
        <f t="shared" si="4"/>
        <v>0</v>
      </c>
      <c r="N27" s="688">
        <f t="shared" si="5"/>
        <v>0</v>
      </c>
      <c r="O27" s="689">
        <f t="shared" si="5"/>
        <v>0</v>
      </c>
      <c r="P27" s="690">
        <f t="shared" si="6"/>
        <v>0</v>
      </c>
      <c r="Q27" s="672">
        <f>'[2]Banpho seat-subaru'!M27</f>
        <v>0</v>
      </c>
      <c r="R27" s="673"/>
      <c r="S27" s="674">
        <f t="shared" si="7"/>
        <v>0</v>
      </c>
      <c r="T27" s="672">
        <f>'[2]Banpho seat-subaru'!P27</f>
        <v>0</v>
      </c>
      <c r="U27" s="673"/>
      <c r="V27" s="674">
        <f t="shared" si="8"/>
        <v>0</v>
      </c>
      <c r="W27" s="672">
        <f>'[2]Banpho seat-subaru'!S27</f>
        <v>0</v>
      </c>
      <c r="X27" s="673"/>
      <c r="Y27" s="773">
        <f t="shared" si="9"/>
        <v>0</v>
      </c>
      <c r="Z27" s="688">
        <f t="shared" si="10"/>
        <v>0</v>
      </c>
      <c r="AA27" s="701">
        <f t="shared" si="10"/>
        <v>0</v>
      </c>
      <c r="AB27" s="690">
        <f t="shared" si="11"/>
        <v>0</v>
      </c>
      <c r="AC27" s="775">
        <f t="shared" si="12"/>
        <v>0</v>
      </c>
      <c r="AD27" s="776">
        <f t="shared" si="12"/>
        <v>0</v>
      </c>
      <c r="AE27" s="777">
        <f t="shared" si="13"/>
        <v>0</v>
      </c>
      <c r="AF27" s="672">
        <f>'[2]Banpho seat-subaru'!Y27</f>
        <v>0</v>
      </c>
      <c r="AG27" s="673"/>
      <c r="AH27" s="674">
        <f t="shared" si="14"/>
        <v>0</v>
      </c>
      <c r="AI27" s="672">
        <f>'[2]Banpho seat-subaru'!AB27</f>
        <v>0</v>
      </c>
      <c r="AJ27" s="673"/>
      <c r="AK27" s="674">
        <f t="shared" si="15"/>
        <v>0</v>
      </c>
      <c r="AL27" s="672">
        <f>'[2]Banpho seat-subaru'!AE27</f>
        <v>0</v>
      </c>
      <c r="AM27" s="673"/>
      <c r="AN27" s="674">
        <f t="shared" si="16"/>
        <v>0</v>
      </c>
      <c r="AO27" s="688">
        <f t="shared" si="17"/>
        <v>0</v>
      </c>
      <c r="AP27" s="689">
        <f t="shared" si="17"/>
        <v>0</v>
      </c>
      <c r="AQ27" s="690">
        <f t="shared" si="18"/>
        <v>0</v>
      </c>
      <c r="AR27" s="672">
        <f>'[2]Banpho seat-subaru'!AH27</f>
        <v>0</v>
      </c>
      <c r="AS27" s="673"/>
      <c r="AT27" s="674">
        <f t="shared" si="19"/>
        <v>0</v>
      </c>
      <c r="AU27" s="672">
        <f>'[2]Banpho seat-subaru'!AK27</f>
        <v>0</v>
      </c>
      <c r="AV27" s="673"/>
      <c r="AW27" s="674">
        <f t="shared" si="20"/>
        <v>0</v>
      </c>
      <c r="AX27" s="672">
        <f>'[2]Banpho seat-subaru'!AN27</f>
        <v>0</v>
      </c>
      <c r="AY27" s="672"/>
      <c r="AZ27" s="773">
        <f t="shared" si="21"/>
        <v>0</v>
      </c>
      <c r="BA27" s="688">
        <f t="shared" si="22"/>
        <v>0</v>
      </c>
      <c r="BB27" s="701">
        <f t="shared" si="22"/>
        <v>0</v>
      </c>
      <c r="BC27" s="706">
        <f t="shared" si="23"/>
        <v>0</v>
      </c>
      <c r="BD27" s="711">
        <f t="shared" si="0"/>
        <v>0</v>
      </c>
      <c r="BE27" s="715">
        <f t="shared" si="1"/>
        <v>0</v>
      </c>
      <c r="BF27" s="716">
        <f t="shared" si="24"/>
        <v>0</v>
      </c>
      <c r="BG27" s="717">
        <f t="shared" si="25"/>
        <v>0</v>
      </c>
      <c r="BH27" s="672">
        <f t="shared" si="26"/>
        <v>0</v>
      </c>
      <c r="BI27" s="677">
        <f t="shared" si="27"/>
        <v>0</v>
      </c>
      <c r="BJ27" s="541"/>
      <c r="BK27" s="446"/>
      <c r="BL27" s="374">
        <f>ROUND(VLOOKUP($B27,Test!$A$140:$I$192,7),0)/1000</f>
        <v>0</v>
      </c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  <c r="CG27" s="380"/>
      <c r="CH27" s="380"/>
      <c r="CI27" s="380"/>
      <c r="CJ27" s="380"/>
      <c r="CK27" s="380"/>
      <c r="CL27" s="380"/>
      <c r="CM27" s="380"/>
      <c r="CN27" s="380"/>
      <c r="CO27" s="380"/>
      <c r="CP27" s="380"/>
      <c r="CQ27" s="380"/>
      <c r="CR27" s="380"/>
      <c r="CS27" s="380"/>
      <c r="CT27" s="380"/>
      <c r="CU27" s="380"/>
      <c r="CV27" s="380"/>
      <c r="CW27" s="380"/>
      <c r="CX27" s="380"/>
      <c r="CY27" s="380"/>
      <c r="CZ27" s="380"/>
      <c r="DA27" s="380"/>
      <c r="DB27" s="380"/>
      <c r="DC27" s="380"/>
      <c r="DD27" s="380"/>
      <c r="DE27" s="380"/>
      <c r="DF27" s="380"/>
      <c r="DG27" s="380"/>
      <c r="DH27" s="380"/>
      <c r="DI27" s="380"/>
      <c r="DJ27" s="380"/>
      <c r="DK27" s="380"/>
      <c r="DL27" s="380"/>
      <c r="DM27" s="380"/>
      <c r="DN27" s="380"/>
      <c r="DO27" s="391"/>
      <c r="DP27" s="391"/>
      <c r="DQ27" s="380"/>
      <c r="DR27" s="380"/>
      <c r="DS27" s="380"/>
      <c r="DT27" s="380"/>
    </row>
    <row r="28" spans="1:124" s="383" customFormat="1" ht="33" customHeight="1">
      <c r="A28" s="388">
        <f t="shared" si="28"/>
        <v>22</v>
      </c>
      <c r="B28" s="399">
        <v>51405</v>
      </c>
      <c r="C28" s="536" t="s">
        <v>18</v>
      </c>
      <c r="D28" s="698" t="s">
        <v>272</v>
      </c>
      <c r="E28" s="672">
        <f>'[2]Banpho seat-subaru'!D28</f>
        <v>0</v>
      </c>
      <c r="F28" s="673"/>
      <c r="G28" s="674">
        <f t="shared" si="2"/>
        <v>0</v>
      </c>
      <c r="H28" s="672">
        <f>'[2]Banpho seat-subaru'!G28</f>
        <v>0</v>
      </c>
      <c r="I28" s="673"/>
      <c r="J28" s="674">
        <f t="shared" si="3"/>
        <v>0</v>
      </c>
      <c r="K28" s="672">
        <f>'[2]Banpho seat-subaru'!J28</f>
        <v>0</v>
      </c>
      <c r="L28" s="673"/>
      <c r="M28" s="773">
        <f t="shared" si="4"/>
        <v>0</v>
      </c>
      <c r="N28" s="688">
        <f t="shared" si="5"/>
        <v>0</v>
      </c>
      <c r="O28" s="689">
        <f t="shared" si="5"/>
        <v>0</v>
      </c>
      <c r="P28" s="690">
        <f t="shared" si="6"/>
        <v>0</v>
      </c>
      <c r="Q28" s="672">
        <f>'[2]Banpho seat-subaru'!M28</f>
        <v>0</v>
      </c>
      <c r="R28" s="673"/>
      <c r="S28" s="674">
        <f t="shared" si="7"/>
        <v>0</v>
      </c>
      <c r="T28" s="672">
        <f>'[2]Banpho seat-subaru'!P28</f>
        <v>0</v>
      </c>
      <c r="U28" s="673"/>
      <c r="V28" s="674">
        <f t="shared" si="8"/>
        <v>0</v>
      </c>
      <c r="W28" s="672">
        <f>'[2]Banpho seat-subaru'!S28</f>
        <v>0</v>
      </c>
      <c r="X28" s="673"/>
      <c r="Y28" s="773">
        <f t="shared" si="9"/>
        <v>0</v>
      </c>
      <c r="Z28" s="688">
        <f t="shared" si="10"/>
        <v>0</v>
      </c>
      <c r="AA28" s="701">
        <f t="shared" si="10"/>
        <v>0</v>
      </c>
      <c r="AB28" s="690">
        <f t="shared" si="11"/>
        <v>0</v>
      </c>
      <c r="AC28" s="775">
        <f t="shared" si="12"/>
        <v>0</v>
      </c>
      <c r="AD28" s="776">
        <f t="shared" si="12"/>
        <v>0</v>
      </c>
      <c r="AE28" s="777">
        <f t="shared" si="13"/>
        <v>0</v>
      </c>
      <c r="AF28" s="672">
        <f>'[2]Banpho seat-subaru'!Y28</f>
        <v>0</v>
      </c>
      <c r="AG28" s="673"/>
      <c r="AH28" s="674">
        <f t="shared" si="14"/>
        <v>0</v>
      </c>
      <c r="AI28" s="672">
        <f>'[2]Banpho seat-subaru'!AB28</f>
        <v>0</v>
      </c>
      <c r="AJ28" s="673"/>
      <c r="AK28" s="674">
        <f t="shared" si="15"/>
        <v>0</v>
      </c>
      <c r="AL28" s="672">
        <f>'[2]Banpho seat-subaru'!AE28</f>
        <v>0</v>
      </c>
      <c r="AM28" s="673"/>
      <c r="AN28" s="674">
        <f t="shared" si="16"/>
        <v>0</v>
      </c>
      <c r="AO28" s="688">
        <f t="shared" si="17"/>
        <v>0</v>
      </c>
      <c r="AP28" s="689">
        <f t="shared" si="17"/>
        <v>0</v>
      </c>
      <c r="AQ28" s="690">
        <f t="shared" si="18"/>
        <v>0</v>
      </c>
      <c r="AR28" s="672">
        <f>'[2]Banpho seat-subaru'!AH28</f>
        <v>0</v>
      </c>
      <c r="AS28" s="673"/>
      <c r="AT28" s="674">
        <f t="shared" si="19"/>
        <v>0</v>
      </c>
      <c r="AU28" s="672">
        <f>'[2]Banpho seat-subaru'!AK28</f>
        <v>0</v>
      </c>
      <c r="AV28" s="673"/>
      <c r="AW28" s="674">
        <f t="shared" si="20"/>
        <v>0</v>
      </c>
      <c r="AX28" s="672">
        <f>'[2]Banpho seat-subaru'!AN28</f>
        <v>0</v>
      </c>
      <c r="AY28" s="672"/>
      <c r="AZ28" s="773">
        <f t="shared" si="21"/>
        <v>0</v>
      </c>
      <c r="BA28" s="688">
        <f t="shared" si="22"/>
        <v>0</v>
      </c>
      <c r="BB28" s="701">
        <f t="shared" si="22"/>
        <v>0</v>
      </c>
      <c r="BC28" s="706">
        <f t="shared" si="23"/>
        <v>0</v>
      </c>
      <c r="BD28" s="711">
        <f t="shared" si="0"/>
        <v>0</v>
      </c>
      <c r="BE28" s="715">
        <f t="shared" si="1"/>
        <v>0</v>
      </c>
      <c r="BF28" s="716">
        <f t="shared" si="24"/>
        <v>0</v>
      </c>
      <c r="BG28" s="717">
        <f t="shared" si="25"/>
        <v>0</v>
      </c>
      <c r="BH28" s="672">
        <f t="shared" si="26"/>
        <v>0</v>
      </c>
      <c r="BI28" s="677">
        <f t="shared" si="27"/>
        <v>0</v>
      </c>
      <c r="BJ28" s="541"/>
      <c r="BK28" s="446"/>
      <c r="BL28" s="374">
        <f>ROUND(VLOOKUP($B28,Test!$A$140:$I$192,7),0)/1000</f>
        <v>25</v>
      </c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0"/>
      <c r="CJ28" s="380"/>
      <c r="CK28" s="380"/>
      <c r="CL28" s="380"/>
      <c r="CM28" s="380"/>
      <c r="CN28" s="380"/>
      <c r="CO28" s="380"/>
      <c r="CP28" s="380"/>
      <c r="CQ28" s="380"/>
      <c r="CR28" s="380"/>
      <c r="CS28" s="380"/>
      <c r="CT28" s="380"/>
      <c r="CU28" s="380"/>
      <c r="CV28" s="380"/>
      <c r="CW28" s="380"/>
      <c r="CX28" s="380"/>
      <c r="CY28" s="380"/>
      <c r="CZ28" s="380"/>
      <c r="DA28" s="380"/>
      <c r="DB28" s="380"/>
      <c r="DC28" s="380"/>
      <c r="DD28" s="380"/>
      <c r="DE28" s="380"/>
      <c r="DF28" s="380"/>
      <c r="DG28" s="380"/>
      <c r="DH28" s="380"/>
      <c r="DI28" s="380"/>
      <c r="DJ28" s="380"/>
      <c r="DK28" s="380"/>
      <c r="DL28" s="380"/>
      <c r="DM28" s="380"/>
      <c r="DN28" s="380"/>
      <c r="DO28" s="391"/>
      <c r="DP28" s="391"/>
      <c r="DQ28" s="380"/>
      <c r="DR28" s="380"/>
      <c r="DS28" s="380"/>
      <c r="DT28" s="380"/>
    </row>
    <row r="29" spans="1:124" s="383" customFormat="1" ht="33" customHeight="1">
      <c r="A29" s="388">
        <f t="shared" si="28"/>
        <v>23</v>
      </c>
      <c r="B29" s="399">
        <v>51406</v>
      </c>
      <c r="C29" s="536" t="s">
        <v>19</v>
      </c>
      <c r="D29" s="698" t="s">
        <v>273</v>
      </c>
      <c r="E29" s="672">
        <f>'[2]Banpho seat-subaru'!D29</f>
        <v>0</v>
      </c>
      <c r="F29" s="673"/>
      <c r="G29" s="674">
        <f t="shared" si="2"/>
        <v>0</v>
      </c>
      <c r="H29" s="672">
        <f>'[2]Banpho seat-subaru'!G29</f>
        <v>0</v>
      </c>
      <c r="I29" s="673"/>
      <c r="J29" s="674">
        <f t="shared" si="3"/>
        <v>0</v>
      </c>
      <c r="K29" s="672">
        <f>'[2]Banpho seat-subaru'!J29</f>
        <v>0</v>
      </c>
      <c r="L29" s="673"/>
      <c r="M29" s="773">
        <f t="shared" si="4"/>
        <v>0</v>
      </c>
      <c r="N29" s="688">
        <f t="shared" si="5"/>
        <v>0</v>
      </c>
      <c r="O29" s="689">
        <f t="shared" si="5"/>
        <v>0</v>
      </c>
      <c r="P29" s="690">
        <f t="shared" si="6"/>
        <v>0</v>
      </c>
      <c r="Q29" s="672">
        <f>'[2]Banpho seat-subaru'!M29</f>
        <v>0</v>
      </c>
      <c r="R29" s="673"/>
      <c r="S29" s="674">
        <f t="shared" si="7"/>
        <v>0</v>
      </c>
      <c r="T29" s="672">
        <f>'[2]Banpho seat-subaru'!P29</f>
        <v>0</v>
      </c>
      <c r="U29" s="673"/>
      <c r="V29" s="674">
        <f t="shared" si="8"/>
        <v>0</v>
      </c>
      <c r="W29" s="672">
        <f>'[2]Banpho seat-subaru'!S29</f>
        <v>0</v>
      </c>
      <c r="X29" s="673"/>
      <c r="Y29" s="773">
        <f t="shared" si="9"/>
        <v>0</v>
      </c>
      <c r="Z29" s="688">
        <f t="shared" si="10"/>
        <v>0</v>
      </c>
      <c r="AA29" s="701">
        <f t="shared" si="10"/>
        <v>0</v>
      </c>
      <c r="AB29" s="690">
        <f t="shared" si="11"/>
        <v>0</v>
      </c>
      <c r="AC29" s="775">
        <f t="shared" si="12"/>
        <v>0</v>
      </c>
      <c r="AD29" s="776">
        <f t="shared" si="12"/>
        <v>0</v>
      </c>
      <c r="AE29" s="777">
        <f t="shared" si="13"/>
        <v>0</v>
      </c>
      <c r="AF29" s="672">
        <f>'[2]Banpho seat-subaru'!Y29</f>
        <v>0</v>
      </c>
      <c r="AG29" s="673"/>
      <c r="AH29" s="674">
        <f t="shared" si="14"/>
        <v>0</v>
      </c>
      <c r="AI29" s="672">
        <f>'[2]Banpho seat-subaru'!AB29</f>
        <v>0</v>
      </c>
      <c r="AJ29" s="673"/>
      <c r="AK29" s="674">
        <f t="shared" si="15"/>
        <v>0</v>
      </c>
      <c r="AL29" s="672">
        <f>'[2]Banpho seat-subaru'!AE29</f>
        <v>0</v>
      </c>
      <c r="AM29" s="673"/>
      <c r="AN29" s="674">
        <f t="shared" si="16"/>
        <v>0</v>
      </c>
      <c r="AO29" s="688">
        <f t="shared" si="17"/>
        <v>0</v>
      </c>
      <c r="AP29" s="689">
        <f t="shared" si="17"/>
        <v>0</v>
      </c>
      <c r="AQ29" s="690">
        <f t="shared" si="18"/>
        <v>0</v>
      </c>
      <c r="AR29" s="672">
        <f>'[2]Banpho seat-subaru'!AH29</f>
        <v>0</v>
      </c>
      <c r="AS29" s="673"/>
      <c r="AT29" s="674">
        <f t="shared" si="19"/>
        <v>0</v>
      </c>
      <c r="AU29" s="672">
        <f>'[2]Banpho seat-subaru'!AK29</f>
        <v>0</v>
      </c>
      <c r="AV29" s="673"/>
      <c r="AW29" s="674">
        <f t="shared" si="20"/>
        <v>0</v>
      </c>
      <c r="AX29" s="672">
        <f>'[2]Banpho seat-subaru'!AN29</f>
        <v>0</v>
      </c>
      <c r="AY29" s="672"/>
      <c r="AZ29" s="773">
        <f t="shared" si="21"/>
        <v>0</v>
      </c>
      <c r="BA29" s="688">
        <f t="shared" si="22"/>
        <v>0</v>
      </c>
      <c r="BB29" s="701">
        <f t="shared" si="22"/>
        <v>0</v>
      </c>
      <c r="BC29" s="706">
        <f t="shared" si="23"/>
        <v>0</v>
      </c>
      <c r="BD29" s="711">
        <f t="shared" si="0"/>
        <v>0</v>
      </c>
      <c r="BE29" s="715">
        <f t="shared" si="1"/>
        <v>0</v>
      </c>
      <c r="BF29" s="716">
        <f t="shared" si="24"/>
        <v>0</v>
      </c>
      <c r="BG29" s="717">
        <f t="shared" si="25"/>
        <v>0</v>
      </c>
      <c r="BH29" s="672">
        <f t="shared" si="26"/>
        <v>0</v>
      </c>
      <c r="BI29" s="677">
        <f t="shared" si="27"/>
        <v>0</v>
      </c>
      <c r="BJ29" s="541"/>
      <c r="BK29" s="446"/>
      <c r="BL29" s="374">
        <f>ROUND(VLOOKUP($B29,Test!$A$140:$I$192,7),0)/1000</f>
        <v>0</v>
      </c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  <c r="CG29" s="380"/>
      <c r="CH29" s="380"/>
      <c r="CI29" s="380"/>
      <c r="CJ29" s="380"/>
      <c r="CK29" s="380"/>
      <c r="CL29" s="380"/>
      <c r="CM29" s="380"/>
      <c r="CN29" s="380"/>
      <c r="CO29" s="380"/>
      <c r="CP29" s="380"/>
      <c r="CQ29" s="380"/>
      <c r="CR29" s="380"/>
      <c r="CS29" s="380"/>
      <c r="CT29" s="380"/>
      <c r="CU29" s="380"/>
      <c r="CV29" s="380"/>
      <c r="CW29" s="380"/>
      <c r="CX29" s="380"/>
      <c r="CY29" s="380"/>
      <c r="CZ29" s="380"/>
      <c r="DA29" s="380"/>
      <c r="DB29" s="380"/>
      <c r="DC29" s="380"/>
      <c r="DD29" s="380"/>
      <c r="DE29" s="380"/>
      <c r="DF29" s="380"/>
      <c r="DG29" s="380"/>
      <c r="DH29" s="380"/>
      <c r="DI29" s="380"/>
      <c r="DJ29" s="380"/>
      <c r="DK29" s="380"/>
      <c r="DL29" s="380"/>
      <c r="DM29" s="380"/>
      <c r="DN29" s="380"/>
      <c r="DO29" s="391"/>
      <c r="DP29" s="391"/>
      <c r="DQ29" s="380"/>
      <c r="DR29" s="380"/>
      <c r="DS29" s="380"/>
      <c r="DT29" s="380"/>
    </row>
    <row r="30" spans="1:124" s="383" customFormat="1" ht="33" customHeight="1">
      <c r="A30" s="388">
        <f t="shared" si="28"/>
        <v>24</v>
      </c>
      <c r="B30" s="399">
        <v>51407</v>
      </c>
      <c r="C30" s="536" t="s">
        <v>20</v>
      </c>
      <c r="D30" s="698" t="s">
        <v>274</v>
      </c>
      <c r="E30" s="672">
        <f>'[2]Banpho seat-subaru'!D30</f>
        <v>0</v>
      </c>
      <c r="F30" s="673"/>
      <c r="G30" s="674">
        <f t="shared" si="2"/>
        <v>0</v>
      </c>
      <c r="H30" s="672">
        <f>'[2]Banpho seat-subaru'!G30</f>
        <v>0</v>
      </c>
      <c r="I30" s="673"/>
      <c r="J30" s="674">
        <f t="shared" si="3"/>
        <v>0</v>
      </c>
      <c r="K30" s="672">
        <f>'[2]Banpho seat-subaru'!J30</f>
        <v>0</v>
      </c>
      <c r="L30" s="673"/>
      <c r="M30" s="773">
        <f t="shared" si="4"/>
        <v>0</v>
      </c>
      <c r="N30" s="688">
        <f t="shared" si="5"/>
        <v>0</v>
      </c>
      <c r="O30" s="689">
        <f t="shared" si="5"/>
        <v>0</v>
      </c>
      <c r="P30" s="690">
        <f t="shared" si="6"/>
        <v>0</v>
      </c>
      <c r="Q30" s="672">
        <f>'[2]Banpho seat-subaru'!M30</f>
        <v>0</v>
      </c>
      <c r="R30" s="673"/>
      <c r="S30" s="674">
        <f t="shared" si="7"/>
        <v>0</v>
      </c>
      <c r="T30" s="672">
        <f>'[2]Banpho seat-subaru'!P30</f>
        <v>0</v>
      </c>
      <c r="U30" s="673"/>
      <c r="V30" s="674">
        <f t="shared" si="8"/>
        <v>0</v>
      </c>
      <c r="W30" s="672">
        <f>'[2]Banpho seat-subaru'!S30</f>
        <v>0</v>
      </c>
      <c r="X30" s="673"/>
      <c r="Y30" s="773">
        <f t="shared" si="9"/>
        <v>0</v>
      </c>
      <c r="Z30" s="688">
        <f t="shared" si="10"/>
        <v>0</v>
      </c>
      <c r="AA30" s="701">
        <f t="shared" si="10"/>
        <v>0</v>
      </c>
      <c r="AB30" s="690">
        <f t="shared" si="11"/>
        <v>0</v>
      </c>
      <c r="AC30" s="775">
        <f t="shared" si="12"/>
        <v>0</v>
      </c>
      <c r="AD30" s="776">
        <f t="shared" si="12"/>
        <v>0</v>
      </c>
      <c r="AE30" s="777">
        <f t="shared" si="13"/>
        <v>0</v>
      </c>
      <c r="AF30" s="672">
        <f>'[2]Banpho seat-subaru'!Y30</f>
        <v>0</v>
      </c>
      <c r="AG30" s="673"/>
      <c r="AH30" s="674">
        <f t="shared" si="14"/>
        <v>0</v>
      </c>
      <c r="AI30" s="672">
        <f>'[2]Banpho seat-subaru'!AB30</f>
        <v>0</v>
      </c>
      <c r="AJ30" s="673"/>
      <c r="AK30" s="674">
        <f t="shared" si="15"/>
        <v>0</v>
      </c>
      <c r="AL30" s="672">
        <f>'[2]Banpho seat-subaru'!AE30</f>
        <v>0</v>
      </c>
      <c r="AM30" s="673"/>
      <c r="AN30" s="674">
        <f t="shared" si="16"/>
        <v>0</v>
      </c>
      <c r="AO30" s="688">
        <f t="shared" si="17"/>
        <v>0</v>
      </c>
      <c r="AP30" s="689">
        <f t="shared" si="17"/>
        <v>0</v>
      </c>
      <c r="AQ30" s="690">
        <f t="shared" si="18"/>
        <v>0</v>
      </c>
      <c r="AR30" s="672">
        <f>'[2]Banpho seat-subaru'!AH30</f>
        <v>0</v>
      </c>
      <c r="AS30" s="673"/>
      <c r="AT30" s="674">
        <f t="shared" si="19"/>
        <v>0</v>
      </c>
      <c r="AU30" s="672">
        <f>'[2]Banpho seat-subaru'!AK30</f>
        <v>0</v>
      </c>
      <c r="AV30" s="673"/>
      <c r="AW30" s="674">
        <f t="shared" si="20"/>
        <v>0</v>
      </c>
      <c r="AX30" s="672">
        <f>'[2]Banpho seat-subaru'!AN30</f>
        <v>0</v>
      </c>
      <c r="AY30" s="672"/>
      <c r="AZ30" s="773">
        <f t="shared" si="21"/>
        <v>0</v>
      </c>
      <c r="BA30" s="688">
        <f t="shared" si="22"/>
        <v>0</v>
      </c>
      <c r="BB30" s="701">
        <f t="shared" si="22"/>
        <v>0</v>
      </c>
      <c r="BC30" s="706">
        <f t="shared" si="23"/>
        <v>0</v>
      </c>
      <c r="BD30" s="711">
        <f t="shared" si="0"/>
        <v>0</v>
      </c>
      <c r="BE30" s="715">
        <f t="shared" si="1"/>
        <v>0</v>
      </c>
      <c r="BF30" s="716">
        <f t="shared" si="24"/>
        <v>0</v>
      </c>
      <c r="BG30" s="717">
        <f t="shared" si="25"/>
        <v>0</v>
      </c>
      <c r="BH30" s="672">
        <f t="shared" si="26"/>
        <v>0</v>
      </c>
      <c r="BI30" s="677">
        <f t="shared" si="27"/>
        <v>0</v>
      </c>
      <c r="BJ30" s="541"/>
      <c r="BK30" s="446"/>
      <c r="BL30" s="374">
        <f>ROUND(VLOOKUP($B30,Test!$A$140:$I$192,7),0)/1000</f>
        <v>0</v>
      </c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  <c r="CG30" s="380"/>
      <c r="CH30" s="380"/>
      <c r="CI30" s="380"/>
      <c r="CJ30" s="380"/>
      <c r="CK30" s="380"/>
      <c r="CL30" s="380"/>
      <c r="CM30" s="380"/>
      <c r="CN30" s="380"/>
      <c r="CO30" s="380"/>
      <c r="CP30" s="380"/>
      <c r="CQ30" s="380"/>
      <c r="CR30" s="380"/>
      <c r="CS30" s="380"/>
      <c r="CT30" s="380"/>
      <c r="CU30" s="380"/>
      <c r="CV30" s="380"/>
      <c r="CW30" s="380"/>
      <c r="CX30" s="380"/>
      <c r="CY30" s="380"/>
      <c r="CZ30" s="380"/>
      <c r="DA30" s="380"/>
      <c r="DB30" s="380"/>
      <c r="DC30" s="380"/>
      <c r="DD30" s="380"/>
      <c r="DE30" s="380"/>
      <c r="DF30" s="380"/>
      <c r="DG30" s="380"/>
      <c r="DH30" s="380"/>
      <c r="DI30" s="380"/>
      <c r="DJ30" s="380"/>
      <c r="DK30" s="380"/>
      <c r="DL30" s="380"/>
      <c r="DM30" s="380"/>
      <c r="DN30" s="380"/>
      <c r="DO30" s="391"/>
      <c r="DP30" s="391"/>
      <c r="DQ30" s="380"/>
      <c r="DR30" s="380"/>
      <c r="DS30" s="380"/>
      <c r="DT30" s="380"/>
    </row>
    <row r="31" spans="1:124" s="383" customFormat="1" ht="33" customHeight="1">
      <c r="A31" s="388">
        <f t="shared" si="28"/>
        <v>25</v>
      </c>
      <c r="B31" s="614">
        <v>51408</v>
      </c>
      <c r="C31" s="615" t="s">
        <v>21</v>
      </c>
      <c r="D31" s="698" t="s">
        <v>275</v>
      </c>
      <c r="E31" s="780">
        <f>'[2]Banpho seat-subaru'!D54</f>
        <v>177510</v>
      </c>
      <c r="F31" s="673">
        <v>130635</v>
      </c>
      <c r="G31" s="674">
        <f t="shared" si="2"/>
        <v>46875</v>
      </c>
      <c r="H31" s="672">
        <f>'[2]Banpho seat-subaru'!G54</f>
        <v>174600</v>
      </c>
      <c r="I31" s="673">
        <v>149242</v>
      </c>
      <c r="J31" s="674">
        <f t="shared" si="3"/>
        <v>25358</v>
      </c>
      <c r="K31" s="672">
        <f>'[2]Banpho seat-subaru'!J54</f>
        <v>194970</v>
      </c>
      <c r="L31" s="673">
        <v>105552</v>
      </c>
      <c r="M31" s="773">
        <f t="shared" si="4"/>
        <v>89418</v>
      </c>
      <c r="N31" s="688">
        <f t="shared" si="5"/>
        <v>547080</v>
      </c>
      <c r="O31" s="689">
        <f t="shared" si="5"/>
        <v>385429</v>
      </c>
      <c r="P31" s="690">
        <f t="shared" si="6"/>
        <v>161651</v>
      </c>
      <c r="Q31" s="672">
        <f>'[2]Banpho seat-subaru'!M54</f>
        <v>148410</v>
      </c>
      <c r="R31" s="673">
        <v>57586</v>
      </c>
      <c r="S31" s="674">
        <f t="shared" si="7"/>
        <v>90824</v>
      </c>
      <c r="T31" s="672">
        <f>'[2]Banpho seat-subaru'!P54</f>
        <v>168780</v>
      </c>
      <c r="U31" s="673"/>
      <c r="V31" s="674">
        <f t="shared" si="8"/>
        <v>168780</v>
      </c>
      <c r="W31" s="672">
        <f>'[2]Banpho seat-subaru'!S54</f>
        <v>183330</v>
      </c>
      <c r="X31" s="673"/>
      <c r="Y31" s="773">
        <f t="shared" si="9"/>
        <v>183330</v>
      </c>
      <c r="Z31" s="688">
        <f t="shared" si="10"/>
        <v>500520</v>
      </c>
      <c r="AA31" s="701">
        <f t="shared" si="10"/>
        <v>57586</v>
      </c>
      <c r="AB31" s="690">
        <f t="shared" si="11"/>
        <v>442934</v>
      </c>
      <c r="AC31" s="775">
        <f t="shared" si="12"/>
        <v>1047600</v>
      </c>
      <c r="AD31" s="776">
        <f t="shared" si="12"/>
        <v>443015</v>
      </c>
      <c r="AE31" s="777">
        <f t="shared" si="13"/>
        <v>604585</v>
      </c>
      <c r="AF31" s="672">
        <f>'[2]Banpho seat-subaru'!Y54</f>
        <v>194970</v>
      </c>
      <c r="AG31" s="673"/>
      <c r="AH31" s="674">
        <f t="shared" si="14"/>
        <v>194970</v>
      </c>
      <c r="AI31" s="672">
        <f>'[2]Banpho seat-subaru'!AB54</f>
        <v>174600</v>
      </c>
      <c r="AJ31" s="673"/>
      <c r="AK31" s="674">
        <f t="shared" si="15"/>
        <v>174600</v>
      </c>
      <c r="AL31" s="672">
        <f>'[2]Banpho seat-subaru'!AE54</f>
        <v>194970</v>
      </c>
      <c r="AM31" s="673"/>
      <c r="AN31" s="674">
        <f t="shared" si="16"/>
        <v>194970</v>
      </c>
      <c r="AO31" s="688">
        <f t="shared" si="17"/>
        <v>564540</v>
      </c>
      <c r="AP31" s="689">
        <f t="shared" si="17"/>
        <v>0</v>
      </c>
      <c r="AQ31" s="690">
        <f t="shared" si="18"/>
        <v>564540</v>
      </c>
      <c r="AR31" s="672">
        <f>'[2]Banpho seat-subaru'!AH54</f>
        <v>192060</v>
      </c>
      <c r="AS31" s="673"/>
      <c r="AT31" s="674">
        <f t="shared" si="19"/>
        <v>192060</v>
      </c>
      <c r="AU31" s="672">
        <f>'[2]Banpho seat-subaru'!AK54</f>
        <v>186240</v>
      </c>
      <c r="AV31" s="673"/>
      <c r="AW31" s="674">
        <f t="shared" si="20"/>
        <v>186240</v>
      </c>
      <c r="AX31" s="672">
        <f>'[2]Banpho seat-subaru'!AN54</f>
        <v>183330</v>
      </c>
      <c r="AY31" s="672"/>
      <c r="AZ31" s="773">
        <f t="shared" si="21"/>
        <v>183330</v>
      </c>
      <c r="BA31" s="688">
        <f t="shared" si="22"/>
        <v>561630</v>
      </c>
      <c r="BB31" s="701">
        <f t="shared" si="22"/>
        <v>0</v>
      </c>
      <c r="BC31" s="706">
        <f t="shared" si="23"/>
        <v>561630</v>
      </c>
      <c r="BD31" s="711">
        <f t="shared" si="0"/>
        <v>1126170</v>
      </c>
      <c r="BE31" s="715">
        <f t="shared" si="1"/>
        <v>0</v>
      </c>
      <c r="BF31" s="716">
        <f t="shared" si="24"/>
        <v>1126170</v>
      </c>
      <c r="BG31" s="717">
        <f t="shared" si="25"/>
        <v>2173770</v>
      </c>
      <c r="BH31" s="672">
        <f t="shared" si="26"/>
        <v>443015</v>
      </c>
      <c r="BI31" s="677">
        <f t="shared" si="27"/>
        <v>1730755</v>
      </c>
      <c r="BJ31" s="541"/>
      <c r="BK31" s="446"/>
      <c r="BL31" s="374">
        <f>ROUND(VLOOKUP($B31,Test!$A$140:$I$192,7),0)/1000</f>
        <v>180.255</v>
      </c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  <c r="CG31" s="380"/>
      <c r="CH31" s="380"/>
      <c r="CI31" s="380"/>
      <c r="CJ31" s="380"/>
      <c r="CK31" s="380"/>
      <c r="CL31" s="380"/>
      <c r="CM31" s="380"/>
      <c r="CN31" s="380"/>
      <c r="CO31" s="380"/>
      <c r="CP31" s="380"/>
      <c r="CQ31" s="380"/>
      <c r="CR31" s="380"/>
      <c r="CS31" s="380"/>
      <c r="CT31" s="380"/>
      <c r="CU31" s="380"/>
      <c r="CV31" s="380"/>
      <c r="CW31" s="380"/>
      <c r="CX31" s="380"/>
      <c r="CY31" s="380"/>
      <c r="CZ31" s="380"/>
      <c r="DA31" s="380"/>
      <c r="DB31" s="380"/>
      <c r="DC31" s="380"/>
      <c r="DD31" s="380"/>
      <c r="DE31" s="380"/>
      <c r="DF31" s="380"/>
      <c r="DG31" s="380"/>
      <c r="DH31" s="380"/>
      <c r="DI31" s="380"/>
      <c r="DJ31" s="380"/>
      <c r="DK31" s="380"/>
      <c r="DL31" s="380"/>
      <c r="DM31" s="380"/>
      <c r="DN31" s="380"/>
      <c r="DO31" s="391"/>
      <c r="DP31" s="391"/>
      <c r="DQ31" s="380"/>
      <c r="DR31" s="380"/>
      <c r="DS31" s="380"/>
      <c r="DT31" s="380"/>
    </row>
    <row r="32" spans="1:124" s="383" customFormat="1" ht="33" customHeight="1">
      <c r="A32" s="388">
        <f t="shared" si="28"/>
        <v>26</v>
      </c>
      <c r="B32" s="399">
        <v>51409</v>
      </c>
      <c r="C32" s="536" t="s">
        <v>22</v>
      </c>
      <c r="D32" s="698" t="s">
        <v>276</v>
      </c>
      <c r="E32" s="672">
        <f>'[2]Banpho seat-subaru'!D32</f>
        <v>11224.916999999999</v>
      </c>
      <c r="F32" s="673">
        <v>35282.870000000003</v>
      </c>
      <c r="G32" s="674">
        <f t="shared" si="2"/>
        <v>-24057.953000000001</v>
      </c>
      <c r="H32" s="672">
        <f>'[2]Banpho seat-subaru'!G32</f>
        <v>11224.916999999999</v>
      </c>
      <c r="I32" s="673">
        <v>38687.269999999997</v>
      </c>
      <c r="J32" s="674">
        <f t="shared" si="3"/>
        <v>-27462.352999999996</v>
      </c>
      <c r="K32" s="672">
        <f>'[2]Banpho seat-subaru'!J32</f>
        <v>12833.914499999999</v>
      </c>
      <c r="L32" s="673">
        <v>38695.85</v>
      </c>
      <c r="M32" s="773">
        <f t="shared" si="4"/>
        <v>-25861.9355</v>
      </c>
      <c r="N32" s="688">
        <f t="shared" si="5"/>
        <v>35283.748500000002</v>
      </c>
      <c r="O32" s="689">
        <f t="shared" si="5"/>
        <v>112665.98999999999</v>
      </c>
      <c r="P32" s="690">
        <f t="shared" si="6"/>
        <v>-77382.241499999989</v>
      </c>
      <c r="Q32" s="672">
        <f>'[2]Banpho seat-subaru'!M32</f>
        <v>9615.9195</v>
      </c>
      <c r="R32" s="673">
        <v>25315.22</v>
      </c>
      <c r="S32" s="674">
        <f t="shared" si="7"/>
        <v>-15699.300500000001</v>
      </c>
      <c r="T32" s="672">
        <f>'[2]Banpho seat-subaru'!P32</f>
        <v>10152.252</v>
      </c>
      <c r="U32" s="673"/>
      <c r="V32" s="674">
        <f t="shared" si="8"/>
        <v>10152.252</v>
      </c>
      <c r="W32" s="672">
        <f>'[2]Banpho seat-subaru'!S32</f>
        <v>12833.914499999999</v>
      </c>
      <c r="X32" s="673"/>
      <c r="Y32" s="773">
        <f t="shared" si="9"/>
        <v>12833.914499999999</v>
      </c>
      <c r="Z32" s="688">
        <f t="shared" si="10"/>
        <v>32602.085999999999</v>
      </c>
      <c r="AA32" s="701">
        <f t="shared" si="10"/>
        <v>25315.22</v>
      </c>
      <c r="AB32" s="690">
        <f t="shared" si="11"/>
        <v>7286.8659999999982</v>
      </c>
      <c r="AC32" s="775">
        <f t="shared" si="12"/>
        <v>67885.834499999997</v>
      </c>
      <c r="AD32" s="776">
        <f t="shared" si="12"/>
        <v>137981.21</v>
      </c>
      <c r="AE32" s="777">
        <f t="shared" si="13"/>
        <v>-70095.375499999995</v>
      </c>
      <c r="AF32" s="672">
        <f>'[2]Banpho seat-subaru'!Y32</f>
        <v>12297.582</v>
      </c>
      <c r="AG32" s="673"/>
      <c r="AH32" s="674">
        <f t="shared" si="14"/>
        <v>12297.582</v>
      </c>
      <c r="AI32" s="672">
        <f>'[2]Banpho seat-subaru'!AB32</f>
        <v>11761.2495</v>
      </c>
      <c r="AJ32" s="673"/>
      <c r="AK32" s="674">
        <f t="shared" si="15"/>
        <v>11761.2495</v>
      </c>
      <c r="AL32" s="672">
        <f>'[2]Banpho seat-subaru'!AE32</f>
        <v>12833.914499999999</v>
      </c>
      <c r="AM32" s="673"/>
      <c r="AN32" s="674">
        <f t="shared" si="16"/>
        <v>12833.914499999999</v>
      </c>
      <c r="AO32" s="688">
        <f t="shared" si="17"/>
        <v>36892.745999999999</v>
      </c>
      <c r="AP32" s="689">
        <f t="shared" si="17"/>
        <v>0</v>
      </c>
      <c r="AQ32" s="690">
        <f t="shared" si="18"/>
        <v>36892.745999999999</v>
      </c>
      <c r="AR32" s="672">
        <f>'[2]Banpho seat-subaru'!AH32</f>
        <v>11761.2495</v>
      </c>
      <c r="AS32" s="673"/>
      <c r="AT32" s="674">
        <f t="shared" si="19"/>
        <v>11761.2495</v>
      </c>
      <c r="AU32" s="672">
        <f>'[2]Banpho seat-subaru'!AK32</f>
        <v>12833.914499999999</v>
      </c>
      <c r="AV32" s="673"/>
      <c r="AW32" s="674">
        <f t="shared" si="20"/>
        <v>12833.914499999999</v>
      </c>
      <c r="AX32" s="672">
        <f>'[2]Banpho seat-subaru'!AN32</f>
        <v>10688.584499999999</v>
      </c>
      <c r="AY32" s="672"/>
      <c r="AZ32" s="773">
        <f t="shared" si="21"/>
        <v>10688.584499999999</v>
      </c>
      <c r="BA32" s="688">
        <f t="shared" si="22"/>
        <v>35283.748499999994</v>
      </c>
      <c r="BB32" s="701">
        <f t="shared" si="22"/>
        <v>0</v>
      </c>
      <c r="BC32" s="706">
        <f t="shared" si="23"/>
        <v>35283.748499999994</v>
      </c>
      <c r="BD32" s="711">
        <f t="shared" si="0"/>
        <v>72176.494500000001</v>
      </c>
      <c r="BE32" s="715">
        <f t="shared" si="1"/>
        <v>0</v>
      </c>
      <c r="BF32" s="716">
        <f t="shared" si="24"/>
        <v>72176.494500000001</v>
      </c>
      <c r="BG32" s="717">
        <f t="shared" si="25"/>
        <v>140062.329</v>
      </c>
      <c r="BH32" s="672">
        <f t="shared" si="26"/>
        <v>137981.21</v>
      </c>
      <c r="BI32" s="677">
        <f t="shared" si="27"/>
        <v>2081.1190000000061</v>
      </c>
      <c r="BJ32" s="541"/>
      <c r="BK32" s="446"/>
      <c r="BL32" s="374">
        <f>ROUND(VLOOKUP($B32,Test!$A$140:$I$192,7),0)/1000</f>
        <v>49.767000000000003</v>
      </c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  <c r="CG32" s="380"/>
      <c r="CH32" s="380"/>
      <c r="CI32" s="380"/>
      <c r="CJ32" s="380"/>
      <c r="CK32" s="380"/>
      <c r="CL32" s="380"/>
      <c r="CM32" s="380"/>
      <c r="CN32" s="380"/>
      <c r="CO32" s="380"/>
      <c r="CP32" s="380"/>
      <c r="CQ32" s="380"/>
      <c r="CR32" s="380"/>
      <c r="CS32" s="380"/>
      <c r="CT32" s="380"/>
      <c r="CU32" s="380"/>
      <c r="CV32" s="380"/>
      <c r="CW32" s="380"/>
      <c r="CX32" s="380"/>
      <c r="CY32" s="380"/>
      <c r="CZ32" s="380"/>
      <c r="DA32" s="380"/>
      <c r="DB32" s="380"/>
      <c r="DC32" s="380"/>
      <c r="DD32" s="380"/>
      <c r="DE32" s="380"/>
      <c r="DF32" s="380"/>
      <c r="DG32" s="380"/>
      <c r="DH32" s="380"/>
      <c r="DI32" s="380"/>
      <c r="DJ32" s="380"/>
      <c r="DK32" s="380"/>
      <c r="DL32" s="380"/>
      <c r="DM32" s="380"/>
      <c r="DN32" s="380"/>
      <c r="DO32" s="391"/>
      <c r="DP32" s="391"/>
      <c r="DQ32" s="380"/>
      <c r="DR32" s="380"/>
      <c r="DS32" s="380"/>
      <c r="DT32" s="380"/>
    </row>
    <row r="33" spans="1:124" s="383" customFormat="1" ht="33" customHeight="1">
      <c r="A33" s="388">
        <f t="shared" si="28"/>
        <v>27</v>
      </c>
      <c r="B33" s="399">
        <v>51499</v>
      </c>
      <c r="C33" s="536" t="s">
        <v>23</v>
      </c>
      <c r="D33" s="698" t="s">
        <v>277</v>
      </c>
      <c r="E33" s="672">
        <f>'[2]Banpho seat-subaru'!D33</f>
        <v>0</v>
      </c>
      <c r="F33" s="673"/>
      <c r="G33" s="674">
        <f t="shared" si="2"/>
        <v>0</v>
      </c>
      <c r="H33" s="672">
        <f>'[2]Banpho seat-subaru'!G33</f>
        <v>0</v>
      </c>
      <c r="I33" s="673"/>
      <c r="J33" s="674">
        <f t="shared" si="3"/>
        <v>0</v>
      </c>
      <c r="K33" s="672">
        <f>'[2]Banpho seat-subaru'!J33</f>
        <v>0</v>
      </c>
      <c r="L33" s="673"/>
      <c r="M33" s="773">
        <f t="shared" si="4"/>
        <v>0</v>
      </c>
      <c r="N33" s="688">
        <f t="shared" si="5"/>
        <v>0</v>
      </c>
      <c r="O33" s="689">
        <f t="shared" si="5"/>
        <v>0</v>
      </c>
      <c r="P33" s="690">
        <f t="shared" si="6"/>
        <v>0</v>
      </c>
      <c r="Q33" s="672">
        <f>'[2]Banpho seat-subaru'!M33</f>
        <v>0</v>
      </c>
      <c r="R33" s="673"/>
      <c r="S33" s="674">
        <f t="shared" si="7"/>
        <v>0</v>
      </c>
      <c r="T33" s="672">
        <f>'[2]Banpho seat-subaru'!P33</f>
        <v>0</v>
      </c>
      <c r="U33" s="673"/>
      <c r="V33" s="674">
        <f t="shared" si="8"/>
        <v>0</v>
      </c>
      <c r="W33" s="672">
        <f>'[2]Banpho seat-subaru'!S33</f>
        <v>0</v>
      </c>
      <c r="X33" s="673"/>
      <c r="Y33" s="773">
        <f t="shared" si="9"/>
        <v>0</v>
      </c>
      <c r="Z33" s="688">
        <f t="shared" si="10"/>
        <v>0</v>
      </c>
      <c r="AA33" s="701">
        <f t="shared" si="10"/>
        <v>0</v>
      </c>
      <c r="AB33" s="690">
        <f t="shared" si="11"/>
        <v>0</v>
      </c>
      <c r="AC33" s="775">
        <f t="shared" si="12"/>
        <v>0</v>
      </c>
      <c r="AD33" s="776">
        <f t="shared" si="12"/>
        <v>0</v>
      </c>
      <c r="AE33" s="777">
        <f t="shared" si="13"/>
        <v>0</v>
      </c>
      <c r="AF33" s="672">
        <f>'[2]Banpho seat-subaru'!Y33</f>
        <v>0</v>
      </c>
      <c r="AG33" s="673"/>
      <c r="AH33" s="674">
        <f t="shared" si="14"/>
        <v>0</v>
      </c>
      <c r="AI33" s="672">
        <f>'[2]Banpho seat-subaru'!AB33</f>
        <v>0</v>
      </c>
      <c r="AJ33" s="673"/>
      <c r="AK33" s="674">
        <f t="shared" si="15"/>
        <v>0</v>
      </c>
      <c r="AL33" s="672">
        <f>'[2]Banpho seat-subaru'!AE33</f>
        <v>0</v>
      </c>
      <c r="AM33" s="673"/>
      <c r="AN33" s="674">
        <f t="shared" si="16"/>
        <v>0</v>
      </c>
      <c r="AO33" s="688">
        <f t="shared" si="17"/>
        <v>0</v>
      </c>
      <c r="AP33" s="689">
        <f t="shared" si="17"/>
        <v>0</v>
      </c>
      <c r="AQ33" s="690">
        <f t="shared" si="18"/>
        <v>0</v>
      </c>
      <c r="AR33" s="672">
        <f>'[2]Banpho seat-subaru'!AH33</f>
        <v>0</v>
      </c>
      <c r="AS33" s="673"/>
      <c r="AT33" s="674">
        <f t="shared" si="19"/>
        <v>0</v>
      </c>
      <c r="AU33" s="672">
        <f>'[2]Banpho seat-subaru'!AK33</f>
        <v>0</v>
      </c>
      <c r="AV33" s="673"/>
      <c r="AW33" s="674">
        <f t="shared" si="20"/>
        <v>0</v>
      </c>
      <c r="AX33" s="672">
        <f>'[2]Banpho seat-subaru'!AN33</f>
        <v>0</v>
      </c>
      <c r="AY33" s="672"/>
      <c r="AZ33" s="773">
        <f t="shared" si="21"/>
        <v>0</v>
      </c>
      <c r="BA33" s="688">
        <f t="shared" si="22"/>
        <v>0</v>
      </c>
      <c r="BB33" s="701">
        <f t="shared" si="22"/>
        <v>0</v>
      </c>
      <c r="BC33" s="706">
        <f t="shared" si="23"/>
        <v>0</v>
      </c>
      <c r="BD33" s="711">
        <f t="shared" si="0"/>
        <v>0</v>
      </c>
      <c r="BE33" s="715">
        <f t="shared" si="1"/>
        <v>0</v>
      </c>
      <c r="BF33" s="716">
        <f t="shared" si="24"/>
        <v>0</v>
      </c>
      <c r="BG33" s="717">
        <f t="shared" si="25"/>
        <v>0</v>
      </c>
      <c r="BH33" s="672">
        <f t="shared" si="26"/>
        <v>0</v>
      </c>
      <c r="BI33" s="677">
        <f t="shared" si="27"/>
        <v>0</v>
      </c>
      <c r="BJ33" s="541"/>
      <c r="BK33" s="446"/>
      <c r="BL33" s="374">
        <f>ROUND(VLOOKUP($B33,Test!$A$140:$I$192,7),0)/1000</f>
        <v>0</v>
      </c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  <c r="CO33" s="380"/>
      <c r="CP33" s="380"/>
      <c r="CQ33" s="380"/>
      <c r="CR33" s="380"/>
      <c r="CS33" s="380"/>
      <c r="CT33" s="380"/>
      <c r="CU33" s="380"/>
      <c r="CV33" s="380"/>
      <c r="CW33" s="380"/>
      <c r="CX33" s="380"/>
      <c r="CY33" s="380"/>
      <c r="CZ33" s="380"/>
      <c r="DA33" s="380"/>
      <c r="DB33" s="380"/>
      <c r="DC33" s="380"/>
      <c r="DD33" s="380"/>
      <c r="DE33" s="380"/>
      <c r="DF33" s="380"/>
      <c r="DG33" s="380"/>
      <c r="DH33" s="380"/>
      <c r="DI33" s="380"/>
      <c r="DJ33" s="380"/>
      <c r="DK33" s="380"/>
      <c r="DL33" s="380"/>
      <c r="DM33" s="380"/>
      <c r="DN33" s="380"/>
      <c r="DO33" s="391"/>
      <c r="DP33" s="391"/>
      <c r="DQ33" s="380"/>
      <c r="DR33" s="380"/>
      <c r="DS33" s="380"/>
      <c r="DT33" s="380"/>
    </row>
    <row r="34" spans="1:124" s="383" customFormat="1" ht="33" customHeight="1">
      <c r="A34" s="388">
        <f t="shared" si="28"/>
        <v>28</v>
      </c>
      <c r="B34" s="399">
        <v>51601</v>
      </c>
      <c r="C34" s="536" t="s">
        <v>24</v>
      </c>
      <c r="D34" s="698" t="s">
        <v>278</v>
      </c>
      <c r="E34" s="672">
        <f>'[2]Banpho seat-subaru'!D34</f>
        <v>0</v>
      </c>
      <c r="F34" s="673"/>
      <c r="G34" s="674">
        <f t="shared" si="2"/>
        <v>0</v>
      </c>
      <c r="H34" s="672">
        <f>'[2]Banpho seat-subaru'!G34</f>
        <v>0</v>
      </c>
      <c r="I34" s="673"/>
      <c r="J34" s="674">
        <f t="shared" si="3"/>
        <v>0</v>
      </c>
      <c r="K34" s="672">
        <f>'[2]Banpho seat-subaru'!J34</f>
        <v>0</v>
      </c>
      <c r="L34" s="673"/>
      <c r="M34" s="773">
        <f t="shared" si="4"/>
        <v>0</v>
      </c>
      <c r="N34" s="688">
        <f t="shared" si="5"/>
        <v>0</v>
      </c>
      <c r="O34" s="689">
        <f t="shared" si="5"/>
        <v>0</v>
      </c>
      <c r="P34" s="690">
        <f t="shared" si="6"/>
        <v>0</v>
      </c>
      <c r="Q34" s="672">
        <f>'[2]Banpho seat-subaru'!M34</f>
        <v>0</v>
      </c>
      <c r="R34" s="673"/>
      <c r="S34" s="674">
        <f t="shared" si="7"/>
        <v>0</v>
      </c>
      <c r="T34" s="672">
        <f>'[2]Banpho seat-subaru'!P34</f>
        <v>0</v>
      </c>
      <c r="U34" s="673"/>
      <c r="V34" s="674">
        <f t="shared" si="8"/>
        <v>0</v>
      </c>
      <c r="W34" s="672">
        <f>'[2]Banpho seat-subaru'!S34</f>
        <v>0</v>
      </c>
      <c r="X34" s="673"/>
      <c r="Y34" s="773">
        <f t="shared" si="9"/>
        <v>0</v>
      </c>
      <c r="Z34" s="688">
        <f t="shared" si="10"/>
        <v>0</v>
      </c>
      <c r="AA34" s="701">
        <f t="shared" si="10"/>
        <v>0</v>
      </c>
      <c r="AB34" s="690">
        <f t="shared" si="11"/>
        <v>0</v>
      </c>
      <c r="AC34" s="775">
        <f t="shared" si="12"/>
        <v>0</v>
      </c>
      <c r="AD34" s="776">
        <f t="shared" si="12"/>
        <v>0</v>
      </c>
      <c r="AE34" s="777">
        <f t="shared" si="13"/>
        <v>0</v>
      </c>
      <c r="AF34" s="672">
        <f>'[2]Banpho seat-subaru'!Y34</f>
        <v>0</v>
      </c>
      <c r="AG34" s="673"/>
      <c r="AH34" s="674">
        <f t="shared" si="14"/>
        <v>0</v>
      </c>
      <c r="AI34" s="672">
        <f>'[2]Banpho seat-subaru'!AB34</f>
        <v>0</v>
      </c>
      <c r="AJ34" s="673"/>
      <c r="AK34" s="674">
        <f t="shared" si="15"/>
        <v>0</v>
      </c>
      <c r="AL34" s="672">
        <f>'[2]Banpho seat-subaru'!AE34</f>
        <v>0</v>
      </c>
      <c r="AM34" s="673"/>
      <c r="AN34" s="674">
        <f t="shared" si="16"/>
        <v>0</v>
      </c>
      <c r="AO34" s="688">
        <f t="shared" si="17"/>
        <v>0</v>
      </c>
      <c r="AP34" s="689">
        <f t="shared" si="17"/>
        <v>0</v>
      </c>
      <c r="AQ34" s="690">
        <f t="shared" si="18"/>
        <v>0</v>
      </c>
      <c r="AR34" s="672">
        <f>'[2]Banpho seat-subaru'!AH34</f>
        <v>0</v>
      </c>
      <c r="AS34" s="673"/>
      <c r="AT34" s="674">
        <f t="shared" si="19"/>
        <v>0</v>
      </c>
      <c r="AU34" s="672">
        <f>'[2]Banpho seat-subaru'!AK34</f>
        <v>0</v>
      </c>
      <c r="AV34" s="673"/>
      <c r="AW34" s="674">
        <f t="shared" si="20"/>
        <v>0</v>
      </c>
      <c r="AX34" s="672">
        <f>'[2]Banpho seat-subaru'!AN34</f>
        <v>0</v>
      </c>
      <c r="AY34" s="672"/>
      <c r="AZ34" s="773">
        <f t="shared" si="21"/>
        <v>0</v>
      </c>
      <c r="BA34" s="688">
        <f t="shared" si="22"/>
        <v>0</v>
      </c>
      <c r="BB34" s="701">
        <f t="shared" si="22"/>
        <v>0</v>
      </c>
      <c r="BC34" s="706">
        <f t="shared" si="23"/>
        <v>0</v>
      </c>
      <c r="BD34" s="711">
        <f t="shared" si="0"/>
        <v>0</v>
      </c>
      <c r="BE34" s="715">
        <f t="shared" si="1"/>
        <v>0</v>
      </c>
      <c r="BF34" s="716">
        <f t="shared" si="24"/>
        <v>0</v>
      </c>
      <c r="BG34" s="717">
        <f t="shared" si="25"/>
        <v>0</v>
      </c>
      <c r="BH34" s="672">
        <f t="shared" si="26"/>
        <v>0</v>
      </c>
      <c r="BI34" s="677">
        <f t="shared" si="27"/>
        <v>0</v>
      </c>
      <c r="BJ34" s="541"/>
      <c r="BK34" s="446"/>
      <c r="BL34" s="374">
        <f>ROUND(VLOOKUP($B34,Test!$A$140:$I$192,7),0)/1000</f>
        <v>0</v>
      </c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  <c r="CO34" s="380"/>
      <c r="CP34" s="380"/>
      <c r="CQ34" s="380"/>
      <c r="CR34" s="380"/>
      <c r="CS34" s="380"/>
      <c r="CT34" s="380"/>
      <c r="CU34" s="380"/>
      <c r="CV34" s="380"/>
      <c r="CW34" s="380"/>
      <c r="CX34" s="380"/>
      <c r="CY34" s="380"/>
      <c r="CZ34" s="380"/>
      <c r="DA34" s="380"/>
      <c r="DB34" s="380"/>
      <c r="DC34" s="380"/>
      <c r="DD34" s="380"/>
      <c r="DE34" s="380"/>
      <c r="DF34" s="380"/>
      <c r="DG34" s="380"/>
      <c r="DH34" s="380"/>
      <c r="DI34" s="380"/>
      <c r="DJ34" s="380"/>
      <c r="DK34" s="380"/>
      <c r="DL34" s="380"/>
      <c r="DM34" s="380"/>
      <c r="DN34" s="380"/>
      <c r="DO34" s="391"/>
      <c r="DP34" s="391"/>
      <c r="DQ34" s="380"/>
      <c r="DR34" s="380"/>
      <c r="DS34" s="380"/>
      <c r="DT34" s="380"/>
    </row>
    <row r="35" spans="1:124" s="383" customFormat="1" ht="33" customHeight="1">
      <c r="A35" s="388">
        <f t="shared" si="28"/>
        <v>29</v>
      </c>
      <c r="B35" s="399">
        <v>51602</v>
      </c>
      <c r="C35" s="536" t="s">
        <v>25</v>
      </c>
      <c r="D35" s="698" t="s">
        <v>279</v>
      </c>
      <c r="E35" s="672">
        <f>'[2]Banpho seat-subaru'!D35</f>
        <v>0</v>
      </c>
      <c r="F35" s="673"/>
      <c r="G35" s="674">
        <f t="shared" si="2"/>
        <v>0</v>
      </c>
      <c r="H35" s="672">
        <f>'[2]Banpho seat-subaru'!G35</f>
        <v>0</v>
      </c>
      <c r="I35" s="673"/>
      <c r="J35" s="674">
        <f t="shared" si="3"/>
        <v>0</v>
      </c>
      <c r="K35" s="672">
        <f>'[2]Banpho seat-subaru'!J35</f>
        <v>0</v>
      </c>
      <c r="L35" s="673"/>
      <c r="M35" s="773">
        <f t="shared" si="4"/>
        <v>0</v>
      </c>
      <c r="N35" s="688">
        <f t="shared" si="5"/>
        <v>0</v>
      </c>
      <c r="O35" s="689">
        <f t="shared" si="5"/>
        <v>0</v>
      </c>
      <c r="P35" s="690">
        <f t="shared" si="6"/>
        <v>0</v>
      </c>
      <c r="Q35" s="672">
        <f>'[2]Banpho seat-subaru'!M35</f>
        <v>0</v>
      </c>
      <c r="R35" s="673"/>
      <c r="S35" s="674">
        <f t="shared" si="7"/>
        <v>0</v>
      </c>
      <c r="T35" s="672">
        <f>'[2]Banpho seat-subaru'!P35</f>
        <v>0</v>
      </c>
      <c r="U35" s="673"/>
      <c r="V35" s="674">
        <f t="shared" si="8"/>
        <v>0</v>
      </c>
      <c r="W35" s="672">
        <f>'[2]Banpho seat-subaru'!S35</f>
        <v>0</v>
      </c>
      <c r="X35" s="673"/>
      <c r="Y35" s="773">
        <f t="shared" si="9"/>
        <v>0</v>
      </c>
      <c r="Z35" s="688">
        <f t="shared" si="10"/>
        <v>0</v>
      </c>
      <c r="AA35" s="701">
        <f t="shared" si="10"/>
        <v>0</v>
      </c>
      <c r="AB35" s="690">
        <f t="shared" si="11"/>
        <v>0</v>
      </c>
      <c r="AC35" s="775">
        <f t="shared" si="12"/>
        <v>0</v>
      </c>
      <c r="AD35" s="776">
        <f t="shared" si="12"/>
        <v>0</v>
      </c>
      <c r="AE35" s="777">
        <f t="shared" si="13"/>
        <v>0</v>
      </c>
      <c r="AF35" s="672">
        <f>'[2]Banpho seat-subaru'!Y35</f>
        <v>0</v>
      </c>
      <c r="AG35" s="673"/>
      <c r="AH35" s="674">
        <f t="shared" si="14"/>
        <v>0</v>
      </c>
      <c r="AI35" s="672">
        <f>'[2]Banpho seat-subaru'!AB35</f>
        <v>0</v>
      </c>
      <c r="AJ35" s="673"/>
      <c r="AK35" s="674">
        <f t="shared" si="15"/>
        <v>0</v>
      </c>
      <c r="AL35" s="672">
        <f>'[2]Banpho seat-subaru'!AE35</f>
        <v>0</v>
      </c>
      <c r="AM35" s="673"/>
      <c r="AN35" s="674">
        <f t="shared" si="16"/>
        <v>0</v>
      </c>
      <c r="AO35" s="688">
        <f t="shared" si="17"/>
        <v>0</v>
      </c>
      <c r="AP35" s="689">
        <f t="shared" si="17"/>
        <v>0</v>
      </c>
      <c r="AQ35" s="690">
        <f t="shared" si="18"/>
        <v>0</v>
      </c>
      <c r="AR35" s="672">
        <f>'[2]Banpho seat-subaru'!AH35</f>
        <v>0</v>
      </c>
      <c r="AS35" s="673"/>
      <c r="AT35" s="674">
        <f t="shared" si="19"/>
        <v>0</v>
      </c>
      <c r="AU35" s="672">
        <f>'[2]Banpho seat-subaru'!AK35</f>
        <v>0</v>
      </c>
      <c r="AV35" s="673"/>
      <c r="AW35" s="674">
        <f t="shared" si="20"/>
        <v>0</v>
      </c>
      <c r="AX35" s="672">
        <f>'[2]Banpho seat-subaru'!AN35</f>
        <v>0</v>
      </c>
      <c r="AY35" s="672"/>
      <c r="AZ35" s="773">
        <f t="shared" si="21"/>
        <v>0</v>
      </c>
      <c r="BA35" s="688">
        <f t="shared" si="22"/>
        <v>0</v>
      </c>
      <c r="BB35" s="701">
        <f t="shared" si="22"/>
        <v>0</v>
      </c>
      <c r="BC35" s="706">
        <f t="shared" si="23"/>
        <v>0</v>
      </c>
      <c r="BD35" s="711">
        <f t="shared" si="0"/>
        <v>0</v>
      </c>
      <c r="BE35" s="715">
        <f t="shared" si="1"/>
        <v>0</v>
      </c>
      <c r="BF35" s="716">
        <f t="shared" si="24"/>
        <v>0</v>
      </c>
      <c r="BG35" s="717">
        <f t="shared" si="25"/>
        <v>0</v>
      </c>
      <c r="BH35" s="672">
        <f t="shared" si="26"/>
        <v>0</v>
      </c>
      <c r="BI35" s="677">
        <f t="shared" si="27"/>
        <v>0</v>
      </c>
      <c r="BJ35" s="541"/>
      <c r="BK35" s="446"/>
      <c r="BL35" s="374">
        <f>ROUND(VLOOKUP($B35,Test!$A$140:$I$192,7),0)/1000</f>
        <v>0</v>
      </c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  <c r="CG35" s="380"/>
      <c r="CH35" s="380"/>
      <c r="CI35" s="380"/>
      <c r="CJ35" s="380"/>
      <c r="CK35" s="380"/>
      <c r="CL35" s="380"/>
      <c r="CM35" s="380"/>
      <c r="CN35" s="380"/>
      <c r="CO35" s="380"/>
      <c r="CP35" s="380"/>
      <c r="CQ35" s="380"/>
      <c r="CR35" s="380"/>
      <c r="CS35" s="380"/>
      <c r="CT35" s="380"/>
      <c r="CU35" s="380"/>
      <c r="CV35" s="380"/>
      <c r="CW35" s="380"/>
      <c r="CX35" s="380"/>
      <c r="CY35" s="380"/>
      <c r="CZ35" s="380"/>
      <c r="DA35" s="380"/>
      <c r="DB35" s="380"/>
      <c r="DC35" s="380"/>
      <c r="DD35" s="380"/>
      <c r="DE35" s="380"/>
      <c r="DF35" s="380"/>
      <c r="DG35" s="380"/>
      <c r="DH35" s="380"/>
      <c r="DI35" s="380"/>
      <c r="DJ35" s="380"/>
      <c r="DK35" s="380"/>
      <c r="DL35" s="380"/>
      <c r="DM35" s="380"/>
      <c r="DN35" s="380"/>
      <c r="DO35" s="391"/>
      <c r="DP35" s="391"/>
      <c r="DQ35" s="380"/>
      <c r="DR35" s="380"/>
      <c r="DS35" s="380"/>
      <c r="DT35" s="380"/>
    </row>
    <row r="36" spans="1:124" s="383" customFormat="1" ht="33" customHeight="1">
      <c r="A36" s="388">
        <f t="shared" si="28"/>
        <v>30</v>
      </c>
      <c r="B36" s="399">
        <v>51603</v>
      </c>
      <c r="C36" s="536" t="s">
        <v>26</v>
      </c>
      <c r="D36" s="698" t="s">
        <v>280</v>
      </c>
      <c r="E36" s="672">
        <f>'[2]Banpho seat-subaru'!D36</f>
        <v>0</v>
      </c>
      <c r="F36" s="673"/>
      <c r="G36" s="674">
        <f t="shared" si="2"/>
        <v>0</v>
      </c>
      <c r="H36" s="672">
        <f>'[2]Banpho seat-subaru'!G36</f>
        <v>0</v>
      </c>
      <c r="I36" s="673"/>
      <c r="J36" s="674">
        <f t="shared" si="3"/>
        <v>0</v>
      </c>
      <c r="K36" s="672">
        <f>'[2]Banpho seat-subaru'!J36</f>
        <v>0</v>
      </c>
      <c r="L36" s="673"/>
      <c r="M36" s="773">
        <f t="shared" si="4"/>
        <v>0</v>
      </c>
      <c r="N36" s="688">
        <f t="shared" si="5"/>
        <v>0</v>
      </c>
      <c r="O36" s="689">
        <f t="shared" si="5"/>
        <v>0</v>
      </c>
      <c r="P36" s="690">
        <f t="shared" si="6"/>
        <v>0</v>
      </c>
      <c r="Q36" s="672">
        <f>'[2]Banpho seat-subaru'!M36</f>
        <v>0</v>
      </c>
      <c r="R36" s="673"/>
      <c r="S36" s="674">
        <f t="shared" si="7"/>
        <v>0</v>
      </c>
      <c r="T36" s="672">
        <f>'[2]Banpho seat-subaru'!P36</f>
        <v>0</v>
      </c>
      <c r="U36" s="673"/>
      <c r="V36" s="674">
        <f t="shared" si="8"/>
        <v>0</v>
      </c>
      <c r="W36" s="672">
        <f>'[2]Banpho seat-subaru'!S36</f>
        <v>0</v>
      </c>
      <c r="X36" s="673"/>
      <c r="Y36" s="773">
        <f t="shared" si="9"/>
        <v>0</v>
      </c>
      <c r="Z36" s="688">
        <f t="shared" si="10"/>
        <v>0</v>
      </c>
      <c r="AA36" s="701">
        <f t="shared" si="10"/>
        <v>0</v>
      </c>
      <c r="AB36" s="690">
        <f t="shared" si="11"/>
        <v>0</v>
      </c>
      <c r="AC36" s="775">
        <f t="shared" si="12"/>
        <v>0</v>
      </c>
      <c r="AD36" s="776">
        <f t="shared" si="12"/>
        <v>0</v>
      </c>
      <c r="AE36" s="777">
        <f t="shared" si="13"/>
        <v>0</v>
      </c>
      <c r="AF36" s="672">
        <f>'[2]Banpho seat-subaru'!Y36</f>
        <v>0</v>
      </c>
      <c r="AG36" s="673"/>
      <c r="AH36" s="674">
        <f t="shared" si="14"/>
        <v>0</v>
      </c>
      <c r="AI36" s="672">
        <f>'[2]Banpho seat-subaru'!AB36</f>
        <v>0</v>
      </c>
      <c r="AJ36" s="673"/>
      <c r="AK36" s="674">
        <f t="shared" si="15"/>
        <v>0</v>
      </c>
      <c r="AL36" s="672">
        <f>'[2]Banpho seat-subaru'!AE36</f>
        <v>0</v>
      </c>
      <c r="AM36" s="673"/>
      <c r="AN36" s="674">
        <f t="shared" si="16"/>
        <v>0</v>
      </c>
      <c r="AO36" s="688">
        <f t="shared" si="17"/>
        <v>0</v>
      </c>
      <c r="AP36" s="689">
        <f t="shared" si="17"/>
        <v>0</v>
      </c>
      <c r="AQ36" s="690">
        <f t="shared" si="18"/>
        <v>0</v>
      </c>
      <c r="AR36" s="672">
        <f>'[2]Banpho seat-subaru'!AH36</f>
        <v>0</v>
      </c>
      <c r="AS36" s="673"/>
      <c r="AT36" s="674">
        <f t="shared" si="19"/>
        <v>0</v>
      </c>
      <c r="AU36" s="672">
        <f>'[2]Banpho seat-subaru'!AK36</f>
        <v>0</v>
      </c>
      <c r="AV36" s="673"/>
      <c r="AW36" s="674">
        <f t="shared" si="20"/>
        <v>0</v>
      </c>
      <c r="AX36" s="672">
        <f>'[2]Banpho seat-subaru'!AN36</f>
        <v>0</v>
      </c>
      <c r="AY36" s="672"/>
      <c r="AZ36" s="773">
        <f t="shared" si="21"/>
        <v>0</v>
      </c>
      <c r="BA36" s="688">
        <f t="shared" si="22"/>
        <v>0</v>
      </c>
      <c r="BB36" s="701">
        <f t="shared" si="22"/>
        <v>0</v>
      </c>
      <c r="BC36" s="706">
        <f t="shared" si="23"/>
        <v>0</v>
      </c>
      <c r="BD36" s="711">
        <f t="shared" si="0"/>
        <v>0</v>
      </c>
      <c r="BE36" s="715">
        <f t="shared" si="1"/>
        <v>0</v>
      </c>
      <c r="BF36" s="716">
        <f t="shared" si="24"/>
        <v>0</v>
      </c>
      <c r="BG36" s="717">
        <f t="shared" si="25"/>
        <v>0</v>
      </c>
      <c r="BH36" s="672">
        <f t="shared" si="26"/>
        <v>0</v>
      </c>
      <c r="BI36" s="677">
        <f t="shared" si="27"/>
        <v>0</v>
      </c>
      <c r="BJ36" s="541"/>
      <c r="BK36" s="446"/>
      <c r="BL36" s="374">
        <f>ROUND(VLOOKUP($B36,Test!$A$140:$I$192,7),0)/1000</f>
        <v>0</v>
      </c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  <c r="CO36" s="380"/>
      <c r="CP36" s="380"/>
      <c r="CQ36" s="380"/>
      <c r="CR36" s="380"/>
      <c r="CS36" s="380"/>
      <c r="CT36" s="380"/>
      <c r="CU36" s="380"/>
      <c r="CV36" s="380"/>
      <c r="CW36" s="380"/>
      <c r="CX36" s="380"/>
      <c r="CY36" s="380"/>
      <c r="CZ36" s="380"/>
      <c r="DA36" s="380"/>
      <c r="DB36" s="380"/>
      <c r="DC36" s="380"/>
      <c r="DD36" s="380"/>
      <c r="DE36" s="380"/>
      <c r="DF36" s="380"/>
      <c r="DG36" s="380"/>
      <c r="DH36" s="380"/>
      <c r="DI36" s="380"/>
      <c r="DJ36" s="380"/>
      <c r="DK36" s="380"/>
      <c r="DL36" s="380"/>
      <c r="DM36" s="380"/>
      <c r="DN36" s="380"/>
      <c r="DO36" s="391"/>
      <c r="DP36" s="391"/>
      <c r="DQ36" s="380"/>
      <c r="DR36" s="380"/>
      <c r="DS36" s="380"/>
      <c r="DT36" s="380"/>
    </row>
    <row r="37" spans="1:124" s="383" customFormat="1" ht="33" customHeight="1">
      <c r="A37" s="388">
        <f t="shared" si="28"/>
        <v>31</v>
      </c>
      <c r="B37" s="399">
        <v>51604</v>
      </c>
      <c r="C37" s="536" t="s">
        <v>27</v>
      </c>
      <c r="D37" s="698" t="s">
        <v>281</v>
      </c>
      <c r="E37" s="672">
        <f>'[2]Banpho seat-subaru'!D37</f>
        <v>0</v>
      </c>
      <c r="F37" s="673"/>
      <c r="G37" s="674">
        <f t="shared" si="2"/>
        <v>0</v>
      </c>
      <c r="H37" s="672">
        <f>'[2]Banpho seat-subaru'!G37</f>
        <v>0</v>
      </c>
      <c r="I37" s="673"/>
      <c r="J37" s="674">
        <f t="shared" si="3"/>
        <v>0</v>
      </c>
      <c r="K37" s="672">
        <f>'[2]Banpho seat-subaru'!J37</f>
        <v>0</v>
      </c>
      <c r="L37" s="673"/>
      <c r="M37" s="773">
        <f t="shared" si="4"/>
        <v>0</v>
      </c>
      <c r="N37" s="688">
        <f t="shared" si="5"/>
        <v>0</v>
      </c>
      <c r="O37" s="689">
        <f t="shared" si="5"/>
        <v>0</v>
      </c>
      <c r="P37" s="690">
        <f t="shared" si="6"/>
        <v>0</v>
      </c>
      <c r="Q37" s="672">
        <f>'[2]Banpho seat-subaru'!M37</f>
        <v>0</v>
      </c>
      <c r="R37" s="673"/>
      <c r="S37" s="674">
        <f t="shared" si="7"/>
        <v>0</v>
      </c>
      <c r="T37" s="672">
        <f>'[2]Banpho seat-subaru'!P37</f>
        <v>0</v>
      </c>
      <c r="U37" s="673"/>
      <c r="V37" s="674">
        <f t="shared" si="8"/>
        <v>0</v>
      </c>
      <c r="W37" s="672">
        <f>'[2]Banpho seat-subaru'!S37</f>
        <v>0</v>
      </c>
      <c r="X37" s="673"/>
      <c r="Y37" s="773">
        <f t="shared" si="9"/>
        <v>0</v>
      </c>
      <c r="Z37" s="688">
        <f t="shared" si="10"/>
        <v>0</v>
      </c>
      <c r="AA37" s="701">
        <f t="shared" si="10"/>
        <v>0</v>
      </c>
      <c r="AB37" s="690">
        <f t="shared" si="11"/>
        <v>0</v>
      </c>
      <c r="AC37" s="775">
        <f t="shared" si="12"/>
        <v>0</v>
      </c>
      <c r="AD37" s="776">
        <f t="shared" si="12"/>
        <v>0</v>
      </c>
      <c r="AE37" s="777">
        <f t="shared" si="13"/>
        <v>0</v>
      </c>
      <c r="AF37" s="672">
        <f>'[2]Banpho seat-subaru'!Y37</f>
        <v>0</v>
      </c>
      <c r="AG37" s="673"/>
      <c r="AH37" s="674">
        <f t="shared" si="14"/>
        <v>0</v>
      </c>
      <c r="AI37" s="672">
        <f>'[2]Banpho seat-subaru'!AB37</f>
        <v>0</v>
      </c>
      <c r="AJ37" s="673"/>
      <c r="AK37" s="674">
        <f t="shared" si="15"/>
        <v>0</v>
      </c>
      <c r="AL37" s="672">
        <f>'[2]Banpho seat-subaru'!AE37</f>
        <v>0</v>
      </c>
      <c r="AM37" s="673"/>
      <c r="AN37" s="674">
        <f t="shared" si="16"/>
        <v>0</v>
      </c>
      <c r="AO37" s="688">
        <f t="shared" si="17"/>
        <v>0</v>
      </c>
      <c r="AP37" s="689">
        <f t="shared" si="17"/>
        <v>0</v>
      </c>
      <c r="AQ37" s="690">
        <f t="shared" si="18"/>
        <v>0</v>
      </c>
      <c r="AR37" s="672">
        <f>'[2]Banpho seat-subaru'!AH37</f>
        <v>0</v>
      </c>
      <c r="AS37" s="673"/>
      <c r="AT37" s="674">
        <f t="shared" si="19"/>
        <v>0</v>
      </c>
      <c r="AU37" s="672">
        <f>'[2]Banpho seat-subaru'!AK37</f>
        <v>0</v>
      </c>
      <c r="AV37" s="673"/>
      <c r="AW37" s="674">
        <f t="shared" si="20"/>
        <v>0</v>
      </c>
      <c r="AX37" s="672">
        <f>'[2]Banpho seat-subaru'!AN37</f>
        <v>0</v>
      </c>
      <c r="AY37" s="672"/>
      <c r="AZ37" s="773">
        <f t="shared" si="21"/>
        <v>0</v>
      </c>
      <c r="BA37" s="688">
        <f t="shared" si="22"/>
        <v>0</v>
      </c>
      <c r="BB37" s="701">
        <f t="shared" si="22"/>
        <v>0</v>
      </c>
      <c r="BC37" s="706">
        <f t="shared" si="23"/>
        <v>0</v>
      </c>
      <c r="BD37" s="711">
        <f t="shared" si="0"/>
        <v>0</v>
      </c>
      <c r="BE37" s="715">
        <f t="shared" si="1"/>
        <v>0</v>
      </c>
      <c r="BF37" s="716">
        <f t="shared" si="24"/>
        <v>0</v>
      </c>
      <c r="BG37" s="717">
        <f t="shared" si="25"/>
        <v>0</v>
      </c>
      <c r="BH37" s="672">
        <f t="shared" si="26"/>
        <v>0</v>
      </c>
      <c r="BI37" s="677">
        <f t="shared" si="27"/>
        <v>0</v>
      </c>
      <c r="BJ37" s="541"/>
      <c r="BK37" s="446"/>
      <c r="BL37" s="374">
        <f>ROUND(VLOOKUP($B37,Test!$A$140:$I$192,7),0)/1000</f>
        <v>0</v>
      </c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  <c r="CO37" s="380"/>
      <c r="CP37" s="380"/>
      <c r="CQ37" s="380"/>
      <c r="CR37" s="380"/>
      <c r="CS37" s="380"/>
      <c r="CT37" s="380"/>
      <c r="CU37" s="380"/>
      <c r="CV37" s="380"/>
      <c r="CW37" s="380"/>
      <c r="CX37" s="380"/>
      <c r="CY37" s="380"/>
      <c r="CZ37" s="380"/>
      <c r="DA37" s="380"/>
      <c r="DB37" s="380"/>
      <c r="DC37" s="380"/>
      <c r="DD37" s="380"/>
      <c r="DE37" s="380"/>
      <c r="DF37" s="380"/>
      <c r="DG37" s="380"/>
      <c r="DH37" s="380"/>
      <c r="DI37" s="380"/>
      <c r="DJ37" s="380"/>
      <c r="DK37" s="380"/>
      <c r="DL37" s="380"/>
      <c r="DM37" s="380"/>
      <c r="DN37" s="380"/>
      <c r="DO37" s="391"/>
      <c r="DP37" s="391"/>
      <c r="DQ37" s="380"/>
      <c r="DR37" s="380"/>
      <c r="DS37" s="380"/>
      <c r="DT37" s="380"/>
    </row>
    <row r="38" spans="1:124" s="383" customFormat="1" ht="33" customHeight="1">
      <c r="A38" s="388">
        <f t="shared" si="28"/>
        <v>32</v>
      </c>
      <c r="B38" s="399">
        <v>51605</v>
      </c>
      <c r="C38" s="536" t="s">
        <v>28</v>
      </c>
      <c r="D38" s="698" t="s">
        <v>282</v>
      </c>
      <c r="E38" s="672">
        <f>'[2]Banpho seat-subaru'!D38</f>
        <v>0</v>
      </c>
      <c r="F38" s="673"/>
      <c r="G38" s="674">
        <f t="shared" si="2"/>
        <v>0</v>
      </c>
      <c r="H38" s="672">
        <f>'[2]Banpho seat-subaru'!G38</f>
        <v>0</v>
      </c>
      <c r="I38" s="673"/>
      <c r="J38" s="674">
        <f t="shared" si="3"/>
        <v>0</v>
      </c>
      <c r="K38" s="672">
        <f>'[2]Banpho seat-subaru'!J38</f>
        <v>0</v>
      </c>
      <c r="L38" s="673"/>
      <c r="M38" s="773">
        <f t="shared" si="4"/>
        <v>0</v>
      </c>
      <c r="N38" s="688">
        <f t="shared" si="5"/>
        <v>0</v>
      </c>
      <c r="O38" s="689">
        <f t="shared" si="5"/>
        <v>0</v>
      </c>
      <c r="P38" s="690">
        <f t="shared" si="6"/>
        <v>0</v>
      </c>
      <c r="Q38" s="672">
        <f>'[2]Banpho seat-subaru'!M38</f>
        <v>0</v>
      </c>
      <c r="R38" s="673"/>
      <c r="S38" s="674">
        <f t="shared" si="7"/>
        <v>0</v>
      </c>
      <c r="T38" s="672">
        <f>'[2]Banpho seat-subaru'!P38</f>
        <v>0</v>
      </c>
      <c r="U38" s="673"/>
      <c r="V38" s="674">
        <f t="shared" si="8"/>
        <v>0</v>
      </c>
      <c r="W38" s="672">
        <f>'[2]Banpho seat-subaru'!S38</f>
        <v>0</v>
      </c>
      <c r="X38" s="673"/>
      <c r="Y38" s="773">
        <f t="shared" si="9"/>
        <v>0</v>
      </c>
      <c r="Z38" s="688">
        <f t="shared" si="10"/>
        <v>0</v>
      </c>
      <c r="AA38" s="701">
        <f t="shared" si="10"/>
        <v>0</v>
      </c>
      <c r="AB38" s="690">
        <f t="shared" si="11"/>
        <v>0</v>
      </c>
      <c r="AC38" s="775">
        <f t="shared" si="12"/>
        <v>0</v>
      </c>
      <c r="AD38" s="776">
        <f t="shared" si="12"/>
        <v>0</v>
      </c>
      <c r="AE38" s="777">
        <f t="shared" si="13"/>
        <v>0</v>
      </c>
      <c r="AF38" s="672">
        <f>'[2]Banpho seat-subaru'!Y38</f>
        <v>0</v>
      </c>
      <c r="AG38" s="673"/>
      <c r="AH38" s="674">
        <f t="shared" si="14"/>
        <v>0</v>
      </c>
      <c r="AI38" s="672">
        <f>'[2]Banpho seat-subaru'!AB38</f>
        <v>0</v>
      </c>
      <c r="AJ38" s="673"/>
      <c r="AK38" s="674">
        <f t="shared" si="15"/>
        <v>0</v>
      </c>
      <c r="AL38" s="672">
        <f>'[2]Banpho seat-subaru'!AE38</f>
        <v>0</v>
      </c>
      <c r="AM38" s="673"/>
      <c r="AN38" s="674">
        <f t="shared" si="16"/>
        <v>0</v>
      </c>
      <c r="AO38" s="688">
        <f t="shared" si="17"/>
        <v>0</v>
      </c>
      <c r="AP38" s="689">
        <f t="shared" si="17"/>
        <v>0</v>
      </c>
      <c r="AQ38" s="690">
        <f t="shared" si="18"/>
        <v>0</v>
      </c>
      <c r="AR38" s="672">
        <f>'[2]Banpho seat-subaru'!AH38</f>
        <v>0</v>
      </c>
      <c r="AS38" s="673"/>
      <c r="AT38" s="674">
        <f t="shared" si="19"/>
        <v>0</v>
      </c>
      <c r="AU38" s="672">
        <f>'[2]Banpho seat-subaru'!AK38</f>
        <v>0</v>
      </c>
      <c r="AV38" s="673"/>
      <c r="AW38" s="674">
        <f t="shared" si="20"/>
        <v>0</v>
      </c>
      <c r="AX38" s="672">
        <f>'[2]Banpho seat-subaru'!AN38</f>
        <v>0</v>
      </c>
      <c r="AY38" s="672"/>
      <c r="AZ38" s="773">
        <f t="shared" si="21"/>
        <v>0</v>
      </c>
      <c r="BA38" s="688">
        <f t="shared" si="22"/>
        <v>0</v>
      </c>
      <c r="BB38" s="701">
        <f t="shared" si="22"/>
        <v>0</v>
      </c>
      <c r="BC38" s="706">
        <f t="shared" si="23"/>
        <v>0</v>
      </c>
      <c r="BD38" s="711">
        <f t="shared" si="0"/>
        <v>0</v>
      </c>
      <c r="BE38" s="715">
        <f t="shared" si="1"/>
        <v>0</v>
      </c>
      <c r="BF38" s="716">
        <f t="shared" si="24"/>
        <v>0</v>
      </c>
      <c r="BG38" s="717">
        <f t="shared" si="25"/>
        <v>0</v>
      </c>
      <c r="BH38" s="672">
        <f t="shared" si="26"/>
        <v>0</v>
      </c>
      <c r="BI38" s="677">
        <f t="shared" si="27"/>
        <v>0</v>
      </c>
      <c r="BJ38" s="541"/>
      <c r="BK38" s="446"/>
      <c r="BL38" s="374">
        <f>ROUND(VLOOKUP($B38,Test!$A$140:$I$192,7),0)/1000</f>
        <v>0</v>
      </c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  <c r="CO38" s="380"/>
      <c r="CP38" s="380"/>
      <c r="CQ38" s="380"/>
      <c r="CR38" s="380"/>
      <c r="CS38" s="380"/>
      <c r="CT38" s="380"/>
      <c r="CU38" s="380"/>
      <c r="CV38" s="380"/>
      <c r="CW38" s="380"/>
      <c r="CX38" s="380"/>
      <c r="CY38" s="380"/>
      <c r="CZ38" s="380"/>
      <c r="DA38" s="380"/>
      <c r="DB38" s="380"/>
      <c r="DC38" s="380"/>
      <c r="DD38" s="380"/>
      <c r="DE38" s="380"/>
      <c r="DF38" s="380"/>
      <c r="DG38" s="380"/>
      <c r="DH38" s="380"/>
      <c r="DI38" s="380"/>
      <c r="DJ38" s="380"/>
      <c r="DK38" s="380"/>
      <c r="DL38" s="380"/>
      <c r="DM38" s="380"/>
      <c r="DN38" s="380"/>
      <c r="DO38" s="391"/>
      <c r="DP38" s="391"/>
      <c r="DQ38" s="380"/>
      <c r="DR38" s="380"/>
      <c r="DS38" s="380"/>
      <c r="DT38" s="380"/>
    </row>
    <row r="39" spans="1:124" s="383" customFormat="1" ht="33" customHeight="1">
      <c r="A39" s="388">
        <f t="shared" si="28"/>
        <v>33</v>
      </c>
      <c r="B39" s="399">
        <v>51606</v>
      </c>
      <c r="C39" s="536" t="s">
        <v>29</v>
      </c>
      <c r="D39" s="698" t="s">
        <v>283</v>
      </c>
      <c r="E39" s="672">
        <f>'[2]Banpho seat-subaru'!D39</f>
        <v>1400</v>
      </c>
      <c r="F39" s="673">
        <v>400</v>
      </c>
      <c r="G39" s="674">
        <f t="shared" si="2"/>
        <v>1000</v>
      </c>
      <c r="H39" s="672">
        <f>'[2]Banpho seat-subaru'!G39</f>
        <v>1400</v>
      </c>
      <c r="I39" s="673">
        <v>400</v>
      </c>
      <c r="J39" s="674">
        <f t="shared" si="3"/>
        <v>1000</v>
      </c>
      <c r="K39" s="672">
        <f>'[2]Banpho seat-subaru'!J39</f>
        <v>1400</v>
      </c>
      <c r="L39" s="673"/>
      <c r="M39" s="773">
        <f t="shared" si="4"/>
        <v>1400</v>
      </c>
      <c r="N39" s="688">
        <f t="shared" si="5"/>
        <v>4200</v>
      </c>
      <c r="O39" s="689">
        <f t="shared" si="5"/>
        <v>800</v>
      </c>
      <c r="P39" s="690">
        <f t="shared" si="6"/>
        <v>3400</v>
      </c>
      <c r="Q39" s="672">
        <f>'[2]Banpho seat-subaru'!M39</f>
        <v>1400</v>
      </c>
      <c r="R39" s="673">
        <v>800</v>
      </c>
      <c r="S39" s="674">
        <f t="shared" si="7"/>
        <v>600</v>
      </c>
      <c r="T39" s="672">
        <f>'[2]Banpho seat-subaru'!P39</f>
        <v>1400</v>
      </c>
      <c r="U39" s="673"/>
      <c r="V39" s="674">
        <f t="shared" si="8"/>
        <v>1400</v>
      </c>
      <c r="W39" s="672">
        <f>'[2]Banpho seat-subaru'!S39</f>
        <v>1400</v>
      </c>
      <c r="X39" s="673"/>
      <c r="Y39" s="773">
        <f t="shared" si="9"/>
        <v>1400</v>
      </c>
      <c r="Z39" s="688">
        <f t="shared" si="10"/>
        <v>4200</v>
      </c>
      <c r="AA39" s="701">
        <f t="shared" si="10"/>
        <v>800</v>
      </c>
      <c r="AB39" s="690">
        <f t="shared" si="11"/>
        <v>3400</v>
      </c>
      <c r="AC39" s="775">
        <f t="shared" si="12"/>
        <v>8400</v>
      </c>
      <c r="AD39" s="776">
        <f t="shared" si="12"/>
        <v>1600</v>
      </c>
      <c r="AE39" s="777">
        <f t="shared" si="13"/>
        <v>6800</v>
      </c>
      <c r="AF39" s="672">
        <f>'[2]Banpho seat-subaru'!Y39</f>
        <v>1400</v>
      </c>
      <c r="AG39" s="673"/>
      <c r="AH39" s="674">
        <f t="shared" si="14"/>
        <v>1400</v>
      </c>
      <c r="AI39" s="672">
        <f>'[2]Banpho seat-subaru'!AB39</f>
        <v>1400</v>
      </c>
      <c r="AJ39" s="673"/>
      <c r="AK39" s="674">
        <f t="shared" si="15"/>
        <v>1400</v>
      </c>
      <c r="AL39" s="672">
        <f>'[2]Banpho seat-subaru'!AE39</f>
        <v>1400</v>
      </c>
      <c r="AM39" s="673"/>
      <c r="AN39" s="674">
        <f t="shared" si="16"/>
        <v>1400</v>
      </c>
      <c r="AO39" s="688">
        <f t="shared" si="17"/>
        <v>4200</v>
      </c>
      <c r="AP39" s="689">
        <f t="shared" si="17"/>
        <v>0</v>
      </c>
      <c r="AQ39" s="690">
        <f t="shared" si="18"/>
        <v>4200</v>
      </c>
      <c r="AR39" s="672">
        <f>'[2]Banpho seat-subaru'!AH39</f>
        <v>1400</v>
      </c>
      <c r="AS39" s="673"/>
      <c r="AT39" s="674">
        <f t="shared" si="19"/>
        <v>1400</v>
      </c>
      <c r="AU39" s="672">
        <f>'[2]Banpho seat-subaru'!AK39</f>
        <v>1400</v>
      </c>
      <c r="AV39" s="673"/>
      <c r="AW39" s="674">
        <f t="shared" si="20"/>
        <v>1400</v>
      </c>
      <c r="AX39" s="672">
        <f>'[2]Banpho seat-subaru'!AN39</f>
        <v>1400</v>
      </c>
      <c r="AY39" s="672"/>
      <c r="AZ39" s="773">
        <f t="shared" si="21"/>
        <v>1400</v>
      </c>
      <c r="BA39" s="688">
        <f t="shared" si="22"/>
        <v>4200</v>
      </c>
      <c r="BB39" s="701">
        <f t="shared" si="22"/>
        <v>0</v>
      </c>
      <c r="BC39" s="706">
        <f t="shared" si="23"/>
        <v>4200</v>
      </c>
      <c r="BD39" s="711">
        <f t="shared" si="0"/>
        <v>8400</v>
      </c>
      <c r="BE39" s="715">
        <f t="shared" si="1"/>
        <v>0</v>
      </c>
      <c r="BF39" s="716">
        <f t="shared" si="24"/>
        <v>8400</v>
      </c>
      <c r="BG39" s="717">
        <f t="shared" si="25"/>
        <v>16800</v>
      </c>
      <c r="BH39" s="672">
        <f t="shared" si="26"/>
        <v>1600</v>
      </c>
      <c r="BI39" s="677">
        <f t="shared" si="27"/>
        <v>15200</v>
      </c>
      <c r="BJ39" s="541"/>
      <c r="BK39" s="446"/>
      <c r="BL39" s="374">
        <f>ROUND(VLOOKUP($B39,Test!$A$140:$I$192,7),0)/1000</f>
        <v>0.4</v>
      </c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  <c r="CO39" s="380"/>
      <c r="CP39" s="380"/>
      <c r="CQ39" s="380"/>
      <c r="CR39" s="380"/>
      <c r="CS39" s="380"/>
      <c r="CT39" s="380"/>
      <c r="CU39" s="380"/>
      <c r="CV39" s="380"/>
      <c r="CW39" s="380"/>
      <c r="CX39" s="380"/>
      <c r="CY39" s="380"/>
      <c r="CZ39" s="380"/>
      <c r="DA39" s="380"/>
      <c r="DB39" s="380"/>
      <c r="DC39" s="380"/>
      <c r="DD39" s="380"/>
      <c r="DE39" s="380"/>
      <c r="DF39" s="380"/>
      <c r="DG39" s="380"/>
      <c r="DH39" s="380"/>
      <c r="DI39" s="380"/>
      <c r="DJ39" s="380"/>
      <c r="DK39" s="380"/>
      <c r="DL39" s="380"/>
      <c r="DM39" s="380"/>
      <c r="DN39" s="380"/>
      <c r="DO39" s="391"/>
      <c r="DP39" s="391"/>
      <c r="DQ39" s="380"/>
      <c r="DR39" s="380"/>
      <c r="DS39" s="380"/>
      <c r="DT39" s="380"/>
    </row>
    <row r="40" spans="1:124" s="383" customFormat="1" ht="33" customHeight="1">
      <c r="A40" s="388">
        <f t="shared" si="28"/>
        <v>34</v>
      </c>
      <c r="B40" s="399">
        <v>51607</v>
      </c>
      <c r="C40" s="536" t="s">
        <v>242</v>
      </c>
      <c r="D40" s="698" t="s">
        <v>284</v>
      </c>
      <c r="E40" s="672">
        <f>'[2]Banpho seat-subaru'!D40</f>
        <v>0</v>
      </c>
      <c r="F40" s="673"/>
      <c r="G40" s="674">
        <f t="shared" si="2"/>
        <v>0</v>
      </c>
      <c r="H40" s="672">
        <f>'[2]Banpho seat-subaru'!G40</f>
        <v>0</v>
      </c>
      <c r="I40" s="673"/>
      <c r="J40" s="674">
        <f t="shared" si="3"/>
        <v>0</v>
      </c>
      <c r="K40" s="672">
        <f>'[2]Banpho seat-subaru'!J40</f>
        <v>0</v>
      </c>
      <c r="L40" s="673"/>
      <c r="M40" s="773">
        <f t="shared" si="4"/>
        <v>0</v>
      </c>
      <c r="N40" s="688">
        <f t="shared" si="5"/>
        <v>0</v>
      </c>
      <c r="O40" s="689">
        <f t="shared" si="5"/>
        <v>0</v>
      </c>
      <c r="P40" s="690">
        <f t="shared" si="6"/>
        <v>0</v>
      </c>
      <c r="Q40" s="672">
        <f>'[2]Banpho seat-subaru'!M40</f>
        <v>0</v>
      </c>
      <c r="R40" s="673"/>
      <c r="S40" s="674">
        <f t="shared" si="7"/>
        <v>0</v>
      </c>
      <c r="T40" s="672">
        <f>'[2]Banpho seat-subaru'!P40</f>
        <v>0</v>
      </c>
      <c r="U40" s="673"/>
      <c r="V40" s="674">
        <f t="shared" si="8"/>
        <v>0</v>
      </c>
      <c r="W40" s="672">
        <f>'[2]Banpho seat-subaru'!S40</f>
        <v>0</v>
      </c>
      <c r="X40" s="673"/>
      <c r="Y40" s="773">
        <f t="shared" si="9"/>
        <v>0</v>
      </c>
      <c r="Z40" s="688">
        <f t="shared" si="10"/>
        <v>0</v>
      </c>
      <c r="AA40" s="701">
        <f t="shared" si="10"/>
        <v>0</v>
      </c>
      <c r="AB40" s="690">
        <f t="shared" si="11"/>
        <v>0</v>
      </c>
      <c r="AC40" s="775">
        <f t="shared" si="12"/>
        <v>0</v>
      </c>
      <c r="AD40" s="776">
        <f t="shared" si="12"/>
        <v>0</v>
      </c>
      <c r="AE40" s="777">
        <f t="shared" si="13"/>
        <v>0</v>
      </c>
      <c r="AF40" s="672">
        <f>'[2]Banpho seat-subaru'!Y40</f>
        <v>0</v>
      </c>
      <c r="AG40" s="673"/>
      <c r="AH40" s="674">
        <f t="shared" si="14"/>
        <v>0</v>
      </c>
      <c r="AI40" s="672">
        <f>'[2]Banpho seat-subaru'!AB40</f>
        <v>0</v>
      </c>
      <c r="AJ40" s="673"/>
      <c r="AK40" s="674">
        <f t="shared" si="15"/>
        <v>0</v>
      </c>
      <c r="AL40" s="672">
        <f>'[2]Banpho seat-subaru'!AE40</f>
        <v>0</v>
      </c>
      <c r="AM40" s="673"/>
      <c r="AN40" s="674">
        <f t="shared" si="16"/>
        <v>0</v>
      </c>
      <c r="AO40" s="688">
        <f t="shared" si="17"/>
        <v>0</v>
      </c>
      <c r="AP40" s="689">
        <f t="shared" si="17"/>
        <v>0</v>
      </c>
      <c r="AQ40" s="690">
        <f t="shared" si="18"/>
        <v>0</v>
      </c>
      <c r="AR40" s="672">
        <f>'[2]Banpho seat-subaru'!AH40</f>
        <v>0</v>
      </c>
      <c r="AS40" s="673"/>
      <c r="AT40" s="674">
        <f t="shared" si="19"/>
        <v>0</v>
      </c>
      <c r="AU40" s="672">
        <f>'[2]Banpho seat-subaru'!AK40</f>
        <v>0</v>
      </c>
      <c r="AV40" s="673"/>
      <c r="AW40" s="674">
        <f t="shared" si="20"/>
        <v>0</v>
      </c>
      <c r="AX40" s="672">
        <f>'[2]Banpho seat-subaru'!AN40</f>
        <v>0</v>
      </c>
      <c r="AY40" s="672"/>
      <c r="AZ40" s="773">
        <f t="shared" si="21"/>
        <v>0</v>
      </c>
      <c r="BA40" s="688">
        <f t="shared" si="22"/>
        <v>0</v>
      </c>
      <c r="BB40" s="701">
        <f t="shared" si="22"/>
        <v>0</v>
      </c>
      <c r="BC40" s="706">
        <f t="shared" si="23"/>
        <v>0</v>
      </c>
      <c r="BD40" s="711">
        <f t="shared" si="0"/>
        <v>0</v>
      </c>
      <c r="BE40" s="715">
        <f t="shared" si="1"/>
        <v>0</v>
      </c>
      <c r="BF40" s="716">
        <f t="shared" si="24"/>
        <v>0</v>
      </c>
      <c r="BG40" s="717">
        <f t="shared" si="25"/>
        <v>0</v>
      </c>
      <c r="BH40" s="672">
        <f t="shared" si="26"/>
        <v>0</v>
      </c>
      <c r="BI40" s="677">
        <f t="shared" si="27"/>
        <v>0</v>
      </c>
      <c r="BJ40" s="541"/>
      <c r="BK40" s="446"/>
      <c r="BL40" s="374">
        <f>ROUND(VLOOKUP($B40,Test!$A$140:$I$192,7),0)/1000</f>
        <v>0</v>
      </c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  <c r="CO40" s="380"/>
      <c r="CP40" s="380"/>
      <c r="CQ40" s="380"/>
      <c r="CR40" s="380"/>
      <c r="CS40" s="380"/>
      <c r="CT40" s="380"/>
      <c r="CU40" s="380"/>
      <c r="CV40" s="380"/>
      <c r="CW40" s="380"/>
      <c r="CX40" s="380"/>
      <c r="CY40" s="380"/>
      <c r="CZ40" s="380"/>
      <c r="DA40" s="380"/>
      <c r="DB40" s="380"/>
      <c r="DC40" s="380"/>
      <c r="DD40" s="380"/>
      <c r="DE40" s="380"/>
      <c r="DF40" s="380"/>
      <c r="DG40" s="380"/>
      <c r="DH40" s="380"/>
      <c r="DI40" s="380"/>
      <c r="DJ40" s="380"/>
      <c r="DK40" s="380"/>
      <c r="DL40" s="380"/>
      <c r="DM40" s="380"/>
      <c r="DN40" s="380"/>
      <c r="DO40" s="391"/>
      <c r="DP40" s="391"/>
      <c r="DQ40" s="380"/>
      <c r="DR40" s="380"/>
      <c r="DS40" s="380"/>
      <c r="DT40" s="380"/>
    </row>
    <row r="41" spans="1:124" s="383" customFormat="1" ht="33" customHeight="1">
      <c r="A41" s="388">
        <f t="shared" si="28"/>
        <v>35</v>
      </c>
      <c r="B41" s="399">
        <v>51608</v>
      </c>
      <c r="C41" s="536" t="s">
        <v>31</v>
      </c>
      <c r="D41" s="698" t="s">
        <v>285</v>
      </c>
      <c r="E41" s="672">
        <f>'[2]Banpho seat-subaru'!D41</f>
        <v>0</v>
      </c>
      <c r="F41" s="673"/>
      <c r="G41" s="674">
        <f t="shared" si="2"/>
        <v>0</v>
      </c>
      <c r="H41" s="672">
        <f>'[2]Banpho seat-subaru'!G41</f>
        <v>0</v>
      </c>
      <c r="I41" s="673"/>
      <c r="J41" s="674">
        <f t="shared" si="3"/>
        <v>0</v>
      </c>
      <c r="K41" s="672">
        <f>'[2]Banpho seat-subaru'!J41</f>
        <v>0</v>
      </c>
      <c r="L41" s="673"/>
      <c r="M41" s="773">
        <f t="shared" si="4"/>
        <v>0</v>
      </c>
      <c r="N41" s="688">
        <f t="shared" si="5"/>
        <v>0</v>
      </c>
      <c r="O41" s="689">
        <f t="shared" si="5"/>
        <v>0</v>
      </c>
      <c r="P41" s="690">
        <f t="shared" si="6"/>
        <v>0</v>
      </c>
      <c r="Q41" s="672">
        <f>'[2]Banpho seat-subaru'!M41</f>
        <v>0</v>
      </c>
      <c r="R41" s="673"/>
      <c r="S41" s="674">
        <f t="shared" si="7"/>
        <v>0</v>
      </c>
      <c r="T41" s="672">
        <f>'[2]Banpho seat-subaru'!P41</f>
        <v>0</v>
      </c>
      <c r="U41" s="673"/>
      <c r="V41" s="674">
        <f t="shared" si="8"/>
        <v>0</v>
      </c>
      <c r="W41" s="672">
        <f>'[2]Banpho seat-subaru'!S41</f>
        <v>0</v>
      </c>
      <c r="X41" s="673"/>
      <c r="Y41" s="773">
        <f t="shared" si="9"/>
        <v>0</v>
      </c>
      <c r="Z41" s="688">
        <f t="shared" si="10"/>
        <v>0</v>
      </c>
      <c r="AA41" s="701">
        <f t="shared" si="10"/>
        <v>0</v>
      </c>
      <c r="AB41" s="690">
        <f t="shared" si="11"/>
        <v>0</v>
      </c>
      <c r="AC41" s="775">
        <f t="shared" si="12"/>
        <v>0</v>
      </c>
      <c r="AD41" s="776">
        <f t="shared" si="12"/>
        <v>0</v>
      </c>
      <c r="AE41" s="777">
        <f t="shared" si="13"/>
        <v>0</v>
      </c>
      <c r="AF41" s="672">
        <f>'[2]Banpho seat-subaru'!Y41</f>
        <v>0</v>
      </c>
      <c r="AG41" s="673"/>
      <c r="AH41" s="674">
        <f t="shared" si="14"/>
        <v>0</v>
      </c>
      <c r="AI41" s="672">
        <f>'[2]Banpho seat-subaru'!AB41</f>
        <v>0</v>
      </c>
      <c r="AJ41" s="673"/>
      <c r="AK41" s="674">
        <f t="shared" si="15"/>
        <v>0</v>
      </c>
      <c r="AL41" s="672">
        <f>'[2]Banpho seat-subaru'!AE41</f>
        <v>0</v>
      </c>
      <c r="AM41" s="673"/>
      <c r="AN41" s="674">
        <f t="shared" si="16"/>
        <v>0</v>
      </c>
      <c r="AO41" s="688">
        <f t="shared" si="17"/>
        <v>0</v>
      </c>
      <c r="AP41" s="689">
        <f t="shared" si="17"/>
        <v>0</v>
      </c>
      <c r="AQ41" s="690">
        <f t="shared" si="18"/>
        <v>0</v>
      </c>
      <c r="AR41" s="672">
        <f>'[2]Banpho seat-subaru'!AH41</f>
        <v>0</v>
      </c>
      <c r="AS41" s="673"/>
      <c r="AT41" s="674">
        <f t="shared" si="19"/>
        <v>0</v>
      </c>
      <c r="AU41" s="672">
        <f>'[2]Banpho seat-subaru'!AK41</f>
        <v>0</v>
      </c>
      <c r="AV41" s="673"/>
      <c r="AW41" s="674">
        <f t="shared" si="20"/>
        <v>0</v>
      </c>
      <c r="AX41" s="672">
        <f>'[2]Banpho seat-subaru'!AN41</f>
        <v>0</v>
      </c>
      <c r="AY41" s="672"/>
      <c r="AZ41" s="773">
        <f t="shared" si="21"/>
        <v>0</v>
      </c>
      <c r="BA41" s="688">
        <f t="shared" si="22"/>
        <v>0</v>
      </c>
      <c r="BB41" s="701">
        <f t="shared" si="22"/>
        <v>0</v>
      </c>
      <c r="BC41" s="706">
        <f t="shared" si="23"/>
        <v>0</v>
      </c>
      <c r="BD41" s="711">
        <f t="shared" si="0"/>
        <v>0</v>
      </c>
      <c r="BE41" s="715">
        <f t="shared" si="1"/>
        <v>0</v>
      </c>
      <c r="BF41" s="716">
        <f t="shared" si="24"/>
        <v>0</v>
      </c>
      <c r="BG41" s="717">
        <f t="shared" si="25"/>
        <v>0</v>
      </c>
      <c r="BH41" s="672">
        <f t="shared" si="26"/>
        <v>0</v>
      </c>
      <c r="BI41" s="677">
        <f t="shared" si="27"/>
        <v>0</v>
      </c>
      <c r="BJ41" s="541"/>
      <c r="BK41" s="446"/>
      <c r="BL41" s="374">
        <f>ROUND(VLOOKUP($B41,Test!$A$140:$I$192,7),0)/1000</f>
        <v>0</v>
      </c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  <c r="CG41" s="380"/>
      <c r="CH41" s="380"/>
      <c r="CI41" s="380"/>
      <c r="CJ41" s="380"/>
      <c r="CK41" s="380"/>
      <c r="CL41" s="380"/>
      <c r="CM41" s="380"/>
      <c r="CN41" s="380"/>
      <c r="CO41" s="380"/>
      <c r="CP41" s="380"/>
      <c r="CQ41" s="380"/>
      <c r="CR41" s="380"/>
      <c r="CS41" s="380"/>
      <c r="CT41" s="380"/>
      <c r="CU41" s="380"/>
      <c r="CV41" s="380"/>
      <c r="CW41" s="380"/>
      <c r="CX41" s="380"/>
      <c r="CY41" s="380"/>
      <c r="CZ41" s="380"/>
      <c r="DA41" s="380"/>
      <c r="DB41" s="380"/>
      <c r="DC41" s="380"/>
      <c r="DD41" s="380"/>
      <c r="DE41" s="380"/>
      <c r="DF41" s="380"/>
      <c r="DG41" s="380"/>
      <c r="DH41" s="380"/>
      <c r="DI41" s="380"/>
      <c r="DJ41" s="380"/>
      <c r="DK41" s="380"/>
      <c r="DL41" s="380"/>
      <c r="DM41" s="380"/>
      <c r="DN41" s="380"/>
      <c r="DO41" s="391"/>
      <c r="DP41" s="391"/>
      <c r="DQ41" s="380"/>
      <c r="DR41" s="380"/>
      <c r="DS41" s="380"/>
      <c r="DT41" s="380"/>
    </row>
    <row r="42" spans="1:124" s="383" customFormat="1" ht="33" customHeight="1">
      <c r="A42" s="388">
        <f t="shared" si="28"/>
        <v>36</v>
      </c>
      <c r="B42" s="399">
        <v>51609</v>
      </c>
      <c r="C42" s="536" t="s">
        <v>89</v>
      </c>
      <c r="D42" s="698" t="s">
        <v>286</v>
      </c>
      <c r="E42" s="672">
        <f>'[2]Banpho seat-subaru'!D42</f>
        <v>0</v>
      </c>
      <c r="F42" s="673"/>
      <c r="G42" s="674">
        <f t="shared" si="2"/>
        <v>0</v>
      </c>
      <c r="H42" s="672">
        <f>'[2]Banpho seat-subaru'!G42</f>
        <v>0</v>
      </c>
      <c r="I42" s="673"/>
      <c r="J42" s="674">
        <f t="shared" si="3"/>
        <v>0</v>
      </c>
      <c r="K42" s="672">
        <f>'[2]Banpho seat-subaru'!J42</f>
        <v>0</v>
      </c>
      <c r="L42" s="673"/>
      <c r="M42" s="773">
        <f t="shared" si="4"/>
        <v>0</v>
      </c>
      <c r="N42" s="688">
        <f t="shared" si="5"/>
        <v>0</v>
      </c>
      <c r="O42" s="689">
        <f t="shared" si="5"/>
        <v>0</v>
      </c>
      <c r="P42" s="690">
        <f t="shared" si="6"/>
        <v>0</v>
      </c>
      <c r="Q42" s="672">
        <f>'[2]Banpho seat-subaru'!M42</f>
        <v>0</v>
      </c>
      <c r="R42" s="673"/>
      <c r="S42" s="674">
        <f t="shared" si="7"/>
        <v>0</v>
      </c>
      <c r="T42" s="672">
        <f>'[2]Banpho seat-subaru'!P42</f>
        <v>0</v>
      </c>
      <c r="U42" s="673"/>
      <c r="V42" s="674">
        <f t="shared" si="8"/>
        <v>0</v>
      </c>
      <c r="W42" s="672">
        <f>'[2]Banpho seat-subaru'!S42</f>
        <v>0</v>
      </c>
      <c r="X42" s="673"/>
      <c r="Y42" s="773">
        <f t="shared" si="9"/>
        <v>0</v>
      </c>
      <c r="Z42" s="688">
        <f t="shared" si="10"/>
        <v>0</v>
      </c>
      <c r="AA42" s="701">
        <f t="shared" si="10"/>
        <v>0</v>
      </c>
      <c r="AB42" s="690">
        <f t="shared" si="11"/>
        <v>0</v>
      </c>
      <c r="AC42" s="775">
        <f t="shared" si="12"/>
        <v>0</v>
      </c>
      <c r="AD42" s="776">
        <f t="shared" si="12"/>
        <v>0</v>
      </c>
      <c r="AE42" s="777">
        <f t="shared" si="13"/>
        <v>0</v>
      </c>
      <c r="AF42" s="672">
        <f>'[2]Banpho seat-subaru'!Y42</f>
        <v>0</v>
      </c>
      <c r="AG42" s="673"/>
      <c r="AH42" s="674">
        <f t="shared" si="14"/>
        <v>0</v>
      </c>
      <c r="AI42" s="672">
        <f>'[2]Banpho seat-subaru'!AB42</f>
        <v>0</v>
      </c>
      <c r="AJ42" s="673"/>
      <c r="AK42" s="674">
        <f t="shared" si="15"/>
        <v>0</v>
      </c>
      <c r="AL42" s="672">
        <f>'[2]Banpho seat-subaru'!AE42</f>
        <v>0</v>
      </c>
      <c r="AM42" s="673"/>
      <c r="AN42" s="674">
        <f t="shared" si="16"/>
        <v>0</v>
      </c>
      <c r="AO42" s="688">
        <f t="shared" si="17"/>
        <v>0</v>
      </c>
      <c r="AP42" s="689">
        <f t="shared" si="17"/>
        <v>0</v>
      </c>
      <c r="AQ42" s="690">
        <f t="shared" si="18"/>
        <v>0</v>
      </c>
      <c r="AR42" s="672">
        <f>'[2]Banpho seat-subaru'!AH42</f>
        <v>0</v>
      </c>
      <c r="AS42" s="673"/>
      <c r="AT42" s="674">
        <f t="shared" si="19"/>
        <v>0</v>
      </c>
      <c r="AU42" s="672">
        <f>'[2]Banpho seat-subaru'!AK42</f>
        <v>0</v>
      </c>
      <c r="AV42" s="673"/>
      <c r="AW42" s="674">
        <f t="shared" si="20"/>
        <v>0</v>
      </c>
      <c r="AX42" s="672">
        <f>'[2]Banpho seat-subaru'!AN42</f>
        <v>0</v>
      </c>
      <c r="AY42" s="672"/>
      <c r="AZ42" s="773">
        <f t="shared" si="21"/>
        <v>0</v>
      </c>
      <c r="BA42" s="688">
        <f t="shared" si="22"/>
        <v>0</v>
      </c>
      <c r="BB42" s="701">
        <f t="shared" si="22"/>
        <v>0</v>
      </c>
      <c r="BC42" s="706">
        <f t="shared" si="23"/>
        <v>0</v>
      </c>
      <c r="BD42" s="711">
        <f t="shared" si="0"/>
        <v>0</v>
      </c>
      <c r="BE42" s="715">
        <f t="shared" si="1"/>
        <v>0</v>
      </c>
      <c r="BF42" s="716">
        <f t="shared" si="24"/>
        <v>0</v>
      </c>
      <c r="BG42" s="717">
        <f t="shared" si="25"/>
        <v>0</v>
      </c>
      <c r="BH42" s="672">
        <f t="shared" si="26"/>
        <v>0</v>
      </c>
      <c r="BI42" s="677">
        <f t="shared" si="27"/>
        <v>0</v>
      </c>
      <c r="BJ42" s="541"/>
      <c r="BK42" s="446"/>
      <c r="BL42" s="374">
        <f>ROUND(VLOOKUP($B42,Test!$A$140:$I$192,7),0)/1000</f>
        <v>0</v>
      </c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  <c r="CG42" s="380"/>
      <c r="CH42" s="380"/>
      <c r="CI42" s="380"/>
      <c r="CJ42" s="380"/>
      <c r="CK42" s="380"/>
      <c r="CL42" s="380"/>
      <c r="CM42" s="380"/>
      <c r="CN42" s="380"/>
      <c r="CO42" s="380"/>
      <c r="CP42" s="380"/>
      <c r="CQ42" s="380"/>
      <c r="CR42" s="380"/>
      <c r="CS42" s="380"/>
      <c r="CT42" s="380"/>
      <c r="CU42" s="380"/>
      <c r="CV42" s="380"/>
      <c r="CW42" s="380"/>
      <c r="CX42" s="380"/>
      <c r="CY42" s="380"/>
      <c r="CZ42" s="380"/>
      <c r="DA42" s="380"/>
      <c r="DB42" s="380"/>
      <c r="DC42" s="380"/>
      <c r="DD42" s="380"/>
      <c r="DE42" s="380"/>
      <c r="DF42" s="380"/>
      <c r="DG42" s="380"/>
      <c r="DH42" s="380"/>
      <c r="DI42" s="380"/>
      <c r="DJ42" s="380"/>
      <c r="DK42" s="380"/>
      <c r="DL42" s="380"/>
      <c r="DM42" s="380"/>
      <c r="DN42" s="380"/>
      <c r="DO42" s="391"/>
      <c r="DP42" s="391"/>
      <c r="DQ42" s="380"/>
      <c r="DR42" s="380"/>
      <c r="DS42" s="380"/>
      <c r="DT42" s="380"/>
    </row>
    <row r="43" spans="1:124" s="383" customFormat="1" ht="33" customHeight="1">
      <c r="A43" s="388">
        <f t="shared" si="28"/>
        <v>37</v>
      </c>
      <c r="B43" s="399">
        <v>51610</v>
      </c>
      <c r="C43" s="536" t="s">
        <v>32</v>
      </c>
      <c r="D43" s="698" t="s">
        <v>287</v>
      </c>
      <c r="E43" s="672">
        <f>'[2]Banpho seat-subaru'!D43</f>
        <v>0</v>
      </c>
      <c r="F43" s="673"/>
      <c r="G43" s="674">
        <f t="shared" si="2"/>
        <v>0</v>
      </c>
      <c r="H43" s="672">
        <f>'[2]Banpho seat-subaru'!G43</f>
        <v>0</v>
      </c>
      <c r="I43" s="673"/>
      <c r="J43" s="674">
        <f t="shared" si="3"/>
        <v>0</v>
      </c>
      <c r="K43" s="672">
        <f>'[2]Banpho seat-subaru'!J43</f>
        <v>0</v>
      </c>
      <c r="L43" s="673"/>
      <c r="M43" s="773">
        <f t="shared" si="4"/>
        <v>0</v>
      </c>
      <c r="N43" s="688">
        <f t="shared" si="5"/>
        <v>0</v>
      </c>
      <c r="O43" s="689">
        <f t="shared" si="5"/>
        <v>0</v>
      </c>
      <c r="P43" s="690">
        <f t="shared" si="6"/>
        <v>0</v>
      </c>
      <c r="Q43" s="672">
        <f>'[2]Banpho seat-subaru'!M43</f>
        <v>0</v>
      </c>
      <c r="R43" s="673"/>
      <c r="S43" s="674">
        <f t="shared" si="7"/>
        <v>0</v>
      </c>
      <c r="T43" s="672">
        <f>'[2]Banpho seat-subaru'!P43</f>
        <v>0</v>
      </c>
      <c r="U43" s="673"/>
      <c r="V43" s="674">
        <f t="shared" si="8"/>
        <v>0</v>
      </c>
      <c r="W43" s="672">
        <f>'[2]Banpho seat-subaru'!S43</f>
        <v>0</v>
      </c>
      <c r="X43" s="673"/>
      <c r="Y43" s="773">
        <f t="shared" si="9"/>
        <v>0</v>
      </c>
      <c r="Z43" s="688">
        <f t="shared" si="10"/>
        <v>0</v>
      </c>
      <c r="AA43" s="701">
        <f t="shared" si="10"/>
        <v>0</v>
      </c>
      <c r="AB43" s="690">
        <f t="shared" si="11"/>
        <v>0</v>
      </c>
      <c r="AC43" s="775">
        <f t="shared" si="12"/>
        <v>0</v>
      </c>
      <c r="AD43" s="776">
        <f t="shared" si="12"/>
        <v>0</v>
      </c>
      <c r="AE43" s="777">
        <f t="shared" si="13"/>
        <v>0</v>
      </c>
      <c r="AF43" s="672">
        <f>'[2]Banpho seat-subaru'!Y43</f>
        <v>0</v>
      </c>
      <c r="AG43" s="673"/>
      <c r="AH43" s="674">
        <f t="shared" si="14"/>
        <v>0</v>
      </c>
      <c r="AI43" s="672">
        <f>'[2]Banpho seat-subaru'!AB43</f>
        <v>0</v>
      </c>
      <c r="AJ43" s="673"/>
      <c r="AK43" s="674">
        <f t="shared" si="15"/>
        <v>0</v>
      </c>
      <c r="AL43" s="672">
        <f>'[2]Banpho seat-subaru'!AE43</f>
        <v>0</v>
      </c>
      <c r="AM43" s="673"/>
      <c r="AN43" s="674">
        <f t="shared" si="16"/>
        <v>0</v>
      </c>
      <c r="AO43" s="688">
        <f t="shared" si="17"/>
        <v>0</v>
      </c>
      <c r="AP43" s="689">
        <f t="shared" si="17"/>
        <v>0</v>
      </c>
      <c r="AQ43" s="690">
        <f t="shared" si="18"/>
        <v>0</v>
      </c>
      <c r="AR43" s="672">
        <f>'[2]Banpho seat-subaru'!AH43</f>
        <v>0</v>
      </c>
      <c r="AS43" s="673"/>
      <c r="AT43" s="674">
        <f t="shared" si="19"/>
        <v>0</v>
      </c>
      <c r="AU43" s="672">
        <f>'[2]Banpho seat-subaru'!AK43</f>
        <v>0</v>
      </c>
      <c r="AV43" s="673"/>
      <c r="AW43" s="674">
        <f t="shared" si="20"/>
        <v>0</v>
      </c>
      <c r="AX43" s="672">
        <f>'[2]Banpho seat-subaru'!AN43</f>
        <v>0</v>
      </c>
      <c r="AY43" s="672"/>
      <c r="AZ43" s="773">
        <f t="shared" si="21"/>
        <v>0</v>
      </c>
      <c r="BA43" s="688">
        <f t="shared" si="22"/>
        <v>0</v>
      </c>
      <c r="BB43" s="701">
        <f t="shared" si="22"/>
        <v>0</v>
      </c>
      <c r="BC43" s="706">
        <f t="shared" si="23"/>
        <v>0</v>
      </c>
      <c r="BD43" s="711">
        <f t="shared" si="0"/>
        <v>0</v>
      </c>
      <c r="BE43" s="715">
        <f t="shared" si="1"/>
        <v>0</v>
      </c>
      <c r="BF43" s="716">
        <f t="shared" si="24"/>
        <v>0</v>
      </c>
      <c r="BG43" s="717">
        <f t="shared" si="25"/>
        <v>0</v>
      </c>
      <c r="BH43" s="672">
        <f t="shared" si="26"/>
        <v>0</v>
      </c>
      <c r="BI43" s="677">
        <f t="shared" si="27"/>
        <v>0</v>
      </c>
      <c r="BJ43" s="541"/>
      <c r="BK43" s="446"/>
      <c r="BL43" s="374">
        <f>ROUND(VLOOKUP($B43,Test!$A$140:$I$192,7),0)/1000</f>
        <v>0</v>
      </c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  <c r="CG43" s="380"/>
      <c r="CH43" s="380"/>
      <c r="CI43" s="380"/>
      <c r="CJ43" s="380"/>
      <c r="CK43" s="380"/>
      <c r="CL43" s="380"/>
      <c r="CM43" s="380"/>
      <c r="CN43" s="380"/>
      <c r="CO43" s="380"/>
      <c r="CP43" s="380"/>
      <c r="CQ43" s="380"/>
      <c r="CR43" s="380"/>
      <c r="CS43" s="380"/>
      <c r="CT43" s="380"/>
      <c r="CU43" s="380"/>
      <c r="CV43" s="380"/>
      <c r="CW43" s="380"/>
      <c r="CX43" s="380"/>
      <c r="CY43" s="380"/>
      <c r="CZ43" s="380"/>
      <c r="DA43" s="380"/>
      <c r="DB43" s="380"/>
      <c r="DC43" s="380"/>
      <c r="DD43" s="380"/>
      <c r="DE43" s="380"/>
      <c r="DF43" s="380"/>
      <c r="DG43" s="380"/>
      <c r="DH43" s="380"/>
      <c r="DI43" s="380"/>
      <c r="DJ43" s="380"/>
      <c r="DK43" s="380"/>
      <c r="DL43" s="380"/>
      <c r="DM43" s="380"/>
      <c r="DN43" s="380"/>
      <c r="DO43" s="391"/>
      <c r="DP43" s="391"/>
      <c r="DQ43" s="380"/>
      <c r="DR43" s="380"/>
      <c r="DS43" s="380"/>
      <c r="DT43" s="380"/>
    </row>
    <row r="44" spans="1:124" s="383" customFormat="1" ht="33" customHeight="1">
      <c r="A44" s="388">
        <f t="shared" si="28"/>
        <v>38</v>
      </c>
      <c r="B44" s="399">
        <v>51611</v>
      </c>
      <c r="C44" s="536" t="s">
        <v>33</v>
      </c>
      <c r="D44" s="698" t="s">
        <v>288</v>
      </c>
      <c r="E44" s="672">
        <f>'[2]Banpho seat-subaru'!D44</f>
        <v>75</v>
      </c>
      <c r="F44" s="673">
        <v>5223.8500000000004</v>
      </c>
      <c r="G44" s="674">
        <f t="shared" si="2"/>
        <v>-5148.8500000000004</v>
      </c>
      <c r="H44" s="672">
        <f>'[2]Banpho seat-subaru'!G44</f>
        <v>350.25000000000006</v>
      </c>
      <c r="I44" s="673">
        <v>4680.8100000000004</v>
      </c>
      <c r="J44" s="674">
        <f t="shared" si="3"/>
        <v>-4330.5600000000004</v>
      </c>
      <c r="K44" s="672">
        <f>'[2]Banpho seat-subaru'!J44</f>
        <v>875.8</v>
      </c>
      <c r="L44" s="673">
        <v>7605.11</v>
      </c>
      <c r="M44" s="773">
        <f t="shared" si="4"/>
        <v>-6729.3099999999995</v>
      </c>
      <c r="N44" s="688">
        <f t="shared" si="5"/>
        <v>1301.05</v>
      </c>
      <c r="O44" s="689">
        <f t="shared" si="5"/>
        <v>17509.77</v>
      </c>
      <c r="P44" s="690">
        <f t="shared" si="6"/>
        <v>-16208.720000000001</v>
      </c>
      <c r="Q44" s="672">
        <f>'[2]Banpho seat-subaru'!M44</f>
        <v>246.5</v>
      </c>
      <c r="R44" s="673">
        <v>1448.15</v>
      </c>
      <c r="S44" s="674">
        <f t="shared" si="7"/>
        <v>-1201.6500000000001</v>
      </c>
      <c r="T44" s="672">
        <f>'[2]Banpho seat-subaru'!P44</f>
        <v>805</v>
      </c>
      <c r="U44" s="673"/>
      <c r="V44" s="674">
        <f t="shared" si="8"/>
        <v>805</v>
      </c>
      <c r="W44" s="672">
        <f>'[2]Banpho seat-subaru'!S44</f>
        <v>426</v>
      </c>
      <c r="X44" s="673"/>
      <c r="Y44" s="773">
        <f t="shared" si="9"/>
        <v>426</v>
      </c>
      <c r="Z44" s="688">
        <f t="shared" si="10"/>
        <v>1477.5</v>
      </c>
      <c r="AA44" s="701">
        <f t="shared" si="10"/>
        <v>1448.15</v>
      </c>
      <c r="AB44" s="690">
        <f t="shared" si="11"/>
        <v>29.349999999999909</v>
      </c>
      <c r="AC44" s="775">
        <f t="shared" si="12"/>
        <v>2778.55</v>
      </c>
      <c r="AD44" s="776">
        <f t="shared" si="12"/>
        <v>18957.920000000002</v>
      </c>
      <c r="AE44" s="777">
        <f t="shared" si="13"/>
        <v>-16179.370000000003</v>
      </c>
      <c r="AF44" s="672">
        <f>'[2]Banpho seat-subaru'!Y44</f>
        <v>431.55000000000007</v>
      </c>
      <c r="AG44" s="673"/>
      <c r="AH44" s="674">
        <f t="shared" si="14"/>
        <v>431.55000000000007</v>
      </c>
      <c r="AI44" s="672">
        <f>'[2]Banpho seat-subaru'!AB44</f>
        <v>592.5</v>
      </c>
      <c r="AJ44" s="673"/>
      <c r="AK44" s="674">
        <f t="shared" si="15"/>
        <v>592.5</v>
      </c>
      <c r="AL44" s="672">
        <f>'[2]Banpho seat-subaru'!AE44</f>
        <v>573</v>
      </c>
      <c r="AM44" s="673"/>
      <c r="AN44" s="674">
        <f t="shared" si="16"/>
        <v>573</v>
      </c>
      <c r="AO44" s="688">
        <f t="shared" si="17"/>
        <v>1597.0500000000002</v>
      </c>
      <c r="AP44" s="689">
        <f t="shared" si="17"/>
        <v>0</v>
      </c>
      <c r="AQ44" s="690">
        <f t="shared" si="18"/>
        <v>1597.0500000000002</v>
      </c>
      <c r="AR44" s="672">
        <f>'[2]Banpho seat-subaru'!AH44</f>
        <v>230</v>
      </c>
      <c r="AS44" s="673"/>
      <c r="AT44" s="674">
        <f t="shared" si="19"/>
        <v>230</v>
      </c>
      <c r="AU44" s="672">
        <f>'[2]Banpho seat-subaru'!AK44</f>
        <v>148.19999999999999</v>
      </c>
      <c r="AV44" s="673"/>
      <c r="AW44" s="674">
        <f t="shared" si="20"/>
        <v>148.19999999999999</v>
      </c>
      <c r="AX44" s="672">
        <f>'[2]Banpho seat-subaru'!AN44</f>
        <v>612.5</v>
      </c>
      <c r="AY44" s="672"/>
      <c r="AZ44" s="773">
        <f t="shared" si="21"/>
        <v>612.5</v>
      </c>
      <c r="BA44" s="688">
        <f t="shared" si="22"/>
        <v>990.7</v>
      </c>
      <c r="BB44" s="701">
        <f t="shared" si="22"/>
        <v>0</v>
      </c>
      <c r="BC44" s="706">
        <f t="shared" si="23"/>
        <v>990.7</v>
      </c>
      <c r="BD44" s="711">
        <f t="shared" si="0"/>
        <v>2587.75</v>
      </c>
      <c r="BE44" s="715">
        <f t="shared" si="1"/>
        <v>0</v>
      </c>
      <c r="BF44" s="716">
        <f t="shared" si="24"/>
        <v>2587.75</v>
      </c>
      <c r="BG44" s="717">
        <f t="shared" si="25"/>
        <v>5366.3</v>
      </c>
      <c r="BH44" s="672">
        <f t="shared" si="26"/>
        <v>18957.920000000002</v>
      </c>
      <c r="BI44" s="677">
        <f t="shared" si="27"/>
        <v>-13591.620000000003</v>
      </c>
      <c r="BJ44" s="541"/>
      <c r="BK44" s="446"/>
      <c r="BL44" s="374">
        <f>ROUND(VLOOKUP($B44,Test!$A$140:$I$192,7),0)/1000</f>
        <v>12.435</v>
      </c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  <c r="CG44" s="380"/>
      <c r="CH44" s="380"/>
      <c r="CI44" s="380"/>
      <c r="CJ44" s="380"/>
      <c r="CK44" s="380"/>
      <c r="CL44" s="380"/>
      <c r="CM44" s="380"/>
      <c r="CN44" s="380"/>
      <c r="CO44" s="380"/>
      <c r="CP44" s="380"/>
      <c r="CQ44" s="380"/>
      <c r="CR44" s="380"/>
      <c r="CS44" s="380"/>
      <c r="CT44" s="380"/>
      <c r="CU44" s="380"/>
      <c r="CV44" s="380"/>
      <c r="CW44" s="380"/>
      <c r="CX44" s="380"/>
      <c r="CY44" s="380"/>
      <c r="CZ44" s="380"/>
      <c r="DA44" s="380"/>
      <c r="DB44" s="380"/>
      <c r="DC44" s="380"/>
      <c r="DD44" s="380"/>
      <c r="DE44" s="380"/>
      <c r="DF44" s="380"/>
      <c r="DG44" s="380"/>
      <c r="DH44" s="380"/>
      <c r="DI44" s="380"/>
      <c r="DJ44" s="380"/>
      <c r="DK44" s="380"/>
      <c r="DL44" s="380"/>
      <c r="DM44" s="380"/>
      <c r="DN44" s="380"/>
      <c r="DO44" s="391"/>
      <c r="DP44" s="391"/>
      <c r="DQ44" s="380"/>
      <c r="DR44" s="380"/>
      <c r="DS44" s="380"/>
      <c r="DT44" s="380"/>
    </row>
    <row r="45" spans="1:124" s="383" customFormat="1" ht="33" customHeight="1">
      <c r="A45" s="388">
        <f t="shared" si="28"/>
        <v>39</v>
      </c>
      <c r="B45" s="399">
        <v>51612</v>
      </c>
      <c r="C45" s="536" t="s">
        <v>34</v>
      </c>
      <c r="D45" s="698" t="s">
        <v>289</v>
      </c>
      <c r="E45" s="672">
        <f>'[2]Banpho seat-subaru'!D45</f>
        <v>0</v>
      </c>
      <c r="F45" s="673"/>
      <c r="G45" s="674">
        <f t="shared" si="2"/>
        <v>0</v>
      </c>
      <c r="H45" s="672">
        <f>'[2]Banpho seat-subaru'!G45</f>
        <v>0</v>
      </c>
      <c r="I45" s="673"/>
      <c r="J45" s="674">
        <f t="shared" si="3"/>
        <v>0</v>
      </c>
      <c r="K45" s="672">
        <f>'[2]Banpho seat-subaru'!J45</f>
        <v>0</v>
      </c>
      <c r="L45" s="673"/>
      <c r="M45" s="773">
        <f t="shared" si="4"/>
        <v>0</v>
      </c>
      <c r="N45" s="688">
        <f t="shared" si="5"/>
        <v>0</v>
      </c>
      <c r="O45" s="689">
        <f t="shared" si="5"/>
        <v>0</v>
      </c>
      <c r="P45" s="690">
        <f t="shared" si="6"/>
        <v>0</v>
      </c>
      <c r="Q45" s="672">
        <f>'[2]Banpho seat-subaru'!M45</f>
        <v>0</v>
      </c>
      <c r="R45" s="673"/>
      <c r="S45" s="674">
        <f t="shared" si="7"/>
        <v>0</v>
      </c>
      <c r="T45" s="672">
        <f>'[2]Banpho seat-subaru'!P45</f>
        <v>0</v>
      </c>
      <c r="U45" s="673"/>
      <c r="V45" s="674">
        <f t="shared" si="8"/>
        <v>0</v>
      </c>
      <c r="W45" s="672">
        <f>'[2]Banpho seat-subaru'!S45</f>
        <v>0</v>
      </c>
      <c r="X45" s="673"/>
      <c r="Y45" s="773">
        <f t="shared" si="9"/>
        <v>0</v>
      </c>
      <c r="Z45" s="688">
        <f t="shared" si="10"/>
        <v>0</v>
      </c>
      <c r="AA45" s="701">
        <f t="shared" si="10"/>
        <v>0</v>
      </c>
      <c r="AB45" s="690">
        <f t="shared" si="11"/>
        <v>0</v>
      </c>
      <c r="AC45" s="775">
        <f t="shared" si="12"/>
        <v>0</v>
      </c>
      <c r="AD45" s="776">
        <f t="shared" si="12"/>
        <v>0</v>
      </c>
      <c r="AE45" s="777">
        <f t="shared" si="13"/>
        <v>0</v>
      </c>
      <c r="AF45" s="672">
        <f>'[2]Banpho seat-subaru'!Y45</f>
        <v>0</v>
      </c>
      <c r="AG45" s="673"/>
      <c r="AH45" s="674">
        <f t="shared" si="14"/>
        <v>0</v>
      </c>
      <c r="AI45" s="672">
        <f>'[2]Banpho seat-subaru'!AB45</f>
        <v>0</v>
      </c>
      <c r="AJ45" s="673"/>
      <c r="AK45" s="674">
        <f t="shared" si="15"/>
        <v>0</v>
      </c>
      <c r="AL45" s="672">
        <f>'[2]Banpho seat-subaru'!AE45</f>
        <v>0</v>
      </c>
      <c r="AM45" s="673"/>
      <c r="AN45" s="674">
        <f t="shared" si="16"/>
        <v>0</v>
      </c>
      <c r="AO45" s="688">
        <f t="shared" si="17"/>
        <v>0</v>
      </c>
      <c r="AP45" s="689">
        <f t="shared" si="17"/>
        <v>0</v>
      </c>
      <c r="AQ45" s="690">
        <f t="shared" si="18"/>
        <v>0</v>
      </c>
      <c r="AR45" s="672">
        <f>'[2]Banpho seat-subaru'!AH45</f>
        <v>0</v>
      </c>
      <c r="AS45" s="673"/>
      <c r="AT45" s="674">
        <f t="shared" si="19"/>
        <v>0</v>
      </c>
      <c r="AU45" s="672">
        <f>'[2]Banpho seat-subaru'!AK45</f>
        <v>0</v>
      </c>
      <c r="AV45" s="673"/>
      <c r="AW45" s="674">
        <f t="shared" si="20"/>
        <v>0</v>
      </c>
      <c r="AX45" s="672">
        <f>'[2]Banpho seat-subaru'!AN45</f>
        <v>0</v>
      </c>
      <c r="AY45" s="672"/>
      <c r="AZ45" s="773">
        <f t="shared" si="21"/>
        <v>0</v>
      </c>
      <c r="BA45" s="688">
        <f t="shared" si="22"/>
        <v>0</v>
      </c>
      <c r="BB45" s="701">
        <f t="shared" si="22"/>
        <v>0</v>
      </c>
      <c r="BC45" s="706">
        <f t="shared" si="23"/>
        <v>0</v>
      </c>
      <c r="BD45" s="711">
        <f t="shared" si="0"/>
        <v>0</v>
      </c>
      <c r="BE45" s="715">
        <f t="shared" si="1"/>
        <v>0</v>
      </c>
      <c r="BF45" s="716">
        <f t="shared" si="24"/>
        <v>0</v>
      </c>
      <c r="BG45" s="717">
        <f t="shared" si="25"/>
        <v>0</v>
      </c>
      <c r="BH45" s="672">
        <f t="shared" si="26"/>
        <v>0</v>
      </c>
      <c r="BI45" s="677">
        <f t="shared" si="27"/>
        <v>0</v>
      </c>
      <c r="BJ45" s="541"/>
      <c r="BK45" s="446"/>
      <c r="BL45" s="374">
        <f>ROUND(VLOOKUP($B45,Test!$A$140:$I$192,7),0)/1000</f>
        <v>0</v>
      </c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  <c r="CG45" s="380"/>
      <c r="CH45" s="380"/>
      <c r="CI45" s="380"/>
      <c r="CJ45" s="380"/>
      <c r="CK45" s="380"/>
      <c r="CL45" s="380"/>
      <c r="CM45" s="380"/>
      <c r="CN45" s="380"/>
      <c r="CO45" s="380"/>
      <c r="CP45" s="380"/>
      <c r="CQ45" s="380"/>
      <c r="CR45" s="380"/>
      <c r="CS45" s="380"/>
      <c r="CT45" s="380"/>
      <c r="CU45" s="380"/>
      <c r="CV45" s="380"/>
      <c r="CW45" s="380"/>
      <c r="CX45" s="380"/>
      <c r="CY45" s="380"/>
      <c r="CZ45" s="380"/>
      <c r="DA45" s="380"/>
      <c r="DB45" s="380"/>
      <c r="DC45" s="380"/>
      <c r="DD45" s="380"/>
      <c r="DE45" s="380"/>
      <c r="DF45" s="380"/>
      <c r="DG45" s="380"/>
      <c r="DH45" s="380"/>
      <c r="DI45" s="380"/>
      <c r="DJ45" s="380"/>
      <c r="DK45" s="380"/>
      <c r="DL45" s="380"/>
      <c r="DM45" s="380"/>
      <c r="DN45" s="380"/>
      <c r="DO45" s="391"/>
      <c r="DP45" s="391"/>
      <c r="DQ45" s="380"/>
      <c r="DR45" s="380"/>
      <c r="DS45" s="380"/>
      <c r="DT45" s="380"/>
    </row>
    <row r="46" spans="1:124" s="383" customFormat="1" ht="33" customHeight="1">
      <c r="A46" s="388">
        <f t="shared" si="28"/>
        <v>40</v>
      </c>
      <c r="B46" s="399">
        <v>51613</v>
      </c>
      <c r="C46" s="536" t="s">
        <v>61</v>
      </c>
      <c r="D46" s="698" t="s">
        <v>290</v>
      </c>
      <c r="E46" s="672">
        <f>'[2]Banpho seat-subaru'!D46</f>
        <v>0</v>
      </c>
      <c r="F46" s="673"/>
      <c r="G46" s="674">
        <f t="shared" si="2"/>
        <v>0</v>
      </c>
      <c r="H46" s="672">
        <f>'[2]Banpho seat-subaru'!G46</f>
        <v>0</v>
      </c>
      <c r="I46" s="673"/>
      <c r="J46" s="674">
        <f t="shared" si="3"/>
        <v>0</v>
      </c>
      <c r="K46" s="672">
        <f>'[2]Banpho seat-subaru'!J46</f>
        <v>0</v>
      </c>
      <c r="L46" s="673"/>
      <c r="M46" s="773">
        <f t="shared" si="4"/>
        <v>0</v>
      </c>
      <c r="N46" s="688">
        <f t="shared" si="5"/>
        <v>0</v>
      </c>
      <c r="O46" s="689">
        <f t="shared" si="5"/>
        <v>0</v>
      </c>
      <c r="P46" s="690">
        <f t="shared" si="6"/>
        <v>0</v>
      </c>
      <c r="Q46" s="672">
        <f>'[2]Banpho seat-subaru'!M46</f>
        <v>0</v>
      </c>
      <c r="R46" s="673"/>
      <c r="S46" s="674">
        <f t="shared" si="7"/>
        <v>0</v>
      </c>
      <c r="T46" s="672">
        <f>'[2]Banpho seat-subaru'!P46</f>
        <v>0</v>
      </c>
      <c r="U46" s="673"/>
      <c r="V46" s="674">
        <f t="shared" si="8"/>
        <v>0</v>
      </c>
      <c r="W46" s="672">
        <f>'[2]Banpho seat-subaru'!S46</f>
        <v>0</v>
      </c>
      <c r="X46" s="673"/>
      <c r="Y46" s="773">
        <f t="shared" si="9"/>
        <v>0</v>
      </c>
      <c r="Z46" s="688">
        <f t="shared" si="10"/>
        <v>0</v>
      </c>
      <c r="AA46" s="701">
        <f t="shared" si="10"/>
        <v>0</v>
      </c>
      <c r="AB46" s="690">
        <f t="shared" si="11"/>
        <v>0</v>
      </c>
      <c r="AC46" s="775">
        <f t="shared" si="12"/>
        <v>0</v>
      </c>
      <c r="AD46" s="776">
        <f t="shared" si="12"/>
        <v>0</v>
      </c>
      <c r="AE46" s="777">
        <f t="shared" si="13"/>
        <v>0</v>
      </c>
      <c r="AF46" s="672">
        <f>'[2]Banpho seat-subaru'!Y46</f>
        <v>0</v>
      </c>
      <c r="AG46" s="673"/>
      <c r="AH46" s="674">
        <f t="shared" si="14"/>
        <v>0</v>
      </c>
      <c r="AI46" s="672">
        <f>'[2]Banpho seat-subaru'!AB46</f>
        <v>0</v>
      </c>
      <c r="AJ46" s="673"/>
      <c r="AK46" s="674">
        <f t="shared" si="15"/>
        <v>0</v>
      </c>
      <c r="AL46" s="672">
        <f>'[2]Banpho seat-subaru'!AE46</f>
        <v>0</v>
      </c>
      <c r="AM46" s="673"/>
      <c r="AN46" s="674">
        <f t="shared" si="16"/>
        <v>0</v>
      </c>
      <c r="AO46" s="688">
        <f t="shared" si="17"/>
        <v>0</v>
      </c>
      <c r="AP46" s="689">
        <f t="shared" si="17"/>
        <v>0</v>
      </c>
      <c r="AQ46" s="690">
        <f t="shared" si="18"/>
        <v>0</v>
      </c>
      <c r="AR46" s="672">
        <f>'[2]Banpho seat-subaru'!AH46</f>
        <v>0</v>
      </c>
      <c r="AS46" s="673"/>
      <c r="AT46" s="674">
        <f t="shared" si="19"/>
        <v>0</v>
      </c>
      <c r="AU46" s="672">
        <f>'[2]Banpho seat-subaru'!AK46</f>
        <v>0</v>
      </c>
      <c r="AV46" s="673"/>
      <c r="AW46" s="674">
        <f t="shared" si="20"/>
        <v>0</v>
      </c>
      <c r="AX46" s="672">
        <f>'[2]Banpho seat-subaru'!AN46</f>
        <v>0</v>
      </c>
      <c r="AY46" s="672"/>
      <c r="AZ46" s="773">
        <f t="shared" si="21"/>
        <v>0</v>
      </c>
      <c r="BA46" s="688">
        <f t="shared" si="22"/>
        <v>0</v>
      </c>
      <c r="BB46" s="701">
        <f t="shared" si="22"/>
        <v>0</v>
      </c>
      <c r="BC46" s="706">
        <f t="shared" si="23"/>
        <v>0</v>
      </c>
      <c r="BD46" s="711">
        <f t="shared" si="0"/>
        <v>0</v>
      </c>
      <c r="BE46" s="715">
        <f t="shared" si="1"/>
        <v>0</v>
      </c>
      <c r="BF46" s="716">
        <f t="shared" si="24"/>
        <v>0</v>
      </c>
      <c r="BG46" s="717">
        <f t="shared" si="25"/>
        <v>0</v>
      </c>
      <c r="BH46" s="672">
        <f t="shared" si="26"/>
        <v>0</v>
      </c>
      <c r="BI46" s="677">
        <f t="shared" si="27"/>
        <v>0</v>
      </c>
      <c r="BJ46" s="541"/>
      <c r="BK46" s="446"/>
      <c r="BL46" s="374">
        <f>ROUND(VLOOKUP($B46,Test!$A$140:$I$192,7),0)/1000</f>
        <v>0</v>
      </c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  <c r="CG46" s="380"/>
      <c r="CH46" s="380"/>
      <c r="CI46" s="380"/>
      <c r="CJ46" s="380"/>
      <c r="CK46" s="380"/>
      <c r="CL46" s="380"/>
      <c r="CM46" s="380"/>
      <c r="CN46" s="380"/>
      <c r="CO46" s="380"/>
      <c r="CP46" s="380"/>
      <c r="CQ46" s="380"/>
      <c r="CR46" s="380"/>
      <c r="CS46" s="380"/>
      <c r="CT46" s="380"/>
      <c r="CU46" s="380"/>
      <c r="CV46" s="380"/>
      <c r="CW46" s="380"/>
      <c r="CX46" s="380"/>
      <c r="CY46" s="380"/>
      <c r="CZ46" s="380"/>
      <c r="DA46" s="380"/>
      <c r="DB46" s="380"/>
      <c r="DC46" s="380"/>
      <c r="DD46" s="380"/>
      <c r="DE46" s="380"/>
      <c r="DF46" s="380"/>
      <c r="DG46" s="380"/>
      <c r="DH46" s="380"/>
      <c r="DI46" s="380"/>
      <c r="DJ46" s="380"/>
      <c r="DK46" s="380"/>
      <c r="DL46" s="380"/>
      <c r="DM46" s="380"/>
      <c r="DN46" s="380"/>
      <c r="DO46" s="391"/>
      <c r="DP46" s="391"/>
      <c r="DQ46" s="380"/>
      <c r="DR46" s="380"/>
      <c r="DS46" s="380"/>
      <c r="DT46" s="380"/>
    </row>
    <row r="47" spans="1:124" s="383" customFormat="1" ht="33" customHeight="1">
      <c r="A47" s="388">
        <f t="shared" si="28"/>
        <v>41</v>
      </c>
      <c r="B47" s="399">
        <v>51614</v>
      </c>
      <c r="C47" s="536" t="s">
        <v>42</v>
      </c>
      <c r="D47" s="698" t="s">
        <v>291</v>
      </c>
      <c r="E47" s="672">
        <f>'[2]Banpho seat-subaru'!D47</f>
        <v>0</v>
      </c>
      <c r="F47" s="673"/>
      <c r="G47" s="674">
        <f t="shared" si="2"/>
        <v>0</v>
      </c>
      <c r="H47" s="672">
        <f>'[2]Banpho seat-subaru'!G47</f>
        <v>0</v>
      </c>
      <c r="I47" s="673"/>
      <c r="J47" s="674">
        <f t="shared" si="3"/>
        <v>0</v>
      </c>
      <c r="K47" s="672">
        <f>'[2]Banpho seat-subaru'!J47</f>
        <v>0</v>
      </c>
      <c r="L47" s="673"/>
      <c r="M47" s="773">
        <f t="shared" si="4"/>
        <v>0</v>
      </c>
      <c r="N47" s="688">
        <f t="shared" si="5"/>
        <v>0</v>
      </c>
      <c r="O47" s="689">
        <f t="shared" si="5"/>
        <v>0</v>
      </c>
      <c r="P47" s="690">
        <f t="shared" si="6"/>
        <v>0</v>
      </c>
      <c r="Q47" s="672">
        <f>'[2]Banpho seat-subaru'!M47</f>
        <v>0</v>
      </c>
      <c r="R47" s="673"/>
      <c r="S47" s="674">
        <f t="shared" si="7"/>
        <v>0</v>
      </c>
      <c r="T47" s="672">
        <f>'[2]Banpho seat-subaru'!P47</f>
        <v>0</v>
      </c>
      <c r="U47" s="673"/>
      <c r="V47" s="674">
        <f t="shared" si="8"/>
        <v>0</v>
      </c>
      <c r="W47" s="672">
        <f>'[2]Banpho seat-subaru'!S47</f>
        <v>0</v>
      </c>
      <c r="X47" s="673"/>
      <c r="Y47" s="773">
        <f t="shared" si="9"/>
        <v>0</v>
      </c>
      <c r="Z47" s="688">
        <f t="shared" si="10"/>
        <v>0</v>
      </c>
      <c r="AA47" s="701">
        <f t="shared" si="10"/>
        <v>0</v>
      </c>
      <c r="AB47" s="690">
        <f t="shared" si="11"/>
        <v>0</v>
      </c>
      <c r="AC47" s="775">
        <f t="shared" si="12"/>
        <v>0</v>
      </c>
      <c r="AD47" s="776">
        <f t="shared" si="12"/>
        <v>0</v>
      </c>
      <c r="AE47" s="777">
        <f t="shared" si="13"/>
        <v>0</v>
      </c>
      <c r="AF47" s="672">
        <f>'[2]Banpho seat-subaru'!Y47</f>
        <v>0</v>
      </c>
      <c r="AG47" s="673"/>
      <c r="AH47" s="674">
        <f t="shared" si="14"/>
        <v>0</v>
      </c>
      <c r="AI47" s="672">
        <f>'[2]Banpho seat-subaru'!AB47</f>
        <v>0</v>
      </c>
      <c r="AJ47" s="673"/>
      <c r="AK47" s="674">
        <f t="shared" si="15"/>
        <v>0</v>
      </c>
      <c r="AL47" s="672">
        <f>'[2]Banpho seat-subaru'!AE47</f>
        <v>0</v>
      </c>
      <c r="AM47" s="673"/>
      <c r="AN47" s="674">
        <f t="shared" si="16"/>
        <v>0</v>
      </c>
      <c r="AO47" s="688">
        <f t="shared" si="17"/>
        <v>0</v>
      </c>
      <c r="AP47" s="689">
        <f t="shared" si="17"/>
        <v>0</v>
      </c>
      <c r="AQ47" s="690">
        <f t="shared" si="18"/>
        <v>0</v>
      </c>
      <c r="AR47" s="672">
        <f>'[2]Banpho seat-subaru'!AH47</f>
        <v>0</v>
      </c>
      <c r="AS47" s="673"/>
      <c r="AT47" s="674">
        <f t="shared" si="19"/>
        <v>0</v>
      </c>
      <c r="AU47" s="672">
        <f>'[2]Banpho seat-subaru'!AK47</f>
        <v>0</v>
      </c>
      <c r="AV47" s="673"/>
      <c r="AW47" s="674">
        <f t="shared" si="20"/>
        <v>0</v>
      </c>
      <c r="AX47" s="672">
        <f>'[2]Banpho seat-subaru'!AN47</f>
        <v>0</v>
      </c>
      <c r="AY47" s="672"/>
      <c r="AZ47" s="773">
        <f t="shared" si="21"/>
        <v>0</v>
      </c>
      <c r="BA47" s="688">
        <f t="shared" si="22"/>
        <v>0</v>
      </c>
      <c r="BB47" s="701">
        <f t="shared" si="22"/>
        <v>0</v>
      </c>
      <c r="BC47" s="706">
        <f t="shared" si="23"/>
        <v>0</v>
      </c>
      <c r="BD47" s="711">
        <f t="shared" si="0"/>
        <v>0</v>
      </c>
      <c r="BE47" s="715">
        <f t="shared" si="1"/>
        <v>0</v>
      </c>
      <c r="BF47" s="716">
        <f t="shared" si="24"/>
        <v>0</v>
      </c>
      <c r="BG47" s="717">
        <f t="shared" si="25"/>
        <v>0</v>
      </c>
      <c r="BH47" s="672">
        <f t="shared" si="26"/>
        <v>0</v>
      </c>
      <c r="BI47" s="677">
        <f t="shared" si="27"/>
        <v>0</v>
      </c>
      <c r="BJ47" s="541"/>
      <c r="BK47" s="446"/>
      <c r="BL47" s="374">
        <f>ROUND(VLOOKUP($B47,Test!$A$140:$I$192,7),0)/1000</f>
        <v>0</v>
      </c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  <c r="CG47" s="380"/>
      <c r="CH47" s="380"/>
      <c r="CI47" s="380"/>
      <c r="CJ47" s="380"/>
      <c r="CK47" s="380"/>
      <c r="CL47" s="380"/>
      <c r="CM47" s="380"/>
      <c r="CN47" s="380"/>
      <c r="CO47" s="380"/>
      <c r="CP47" s="380"/>
      <c r="CQ47" s="380"/>
      <c r="CR47" s="380"/>
      <c r="CS47" s="380"/>
      <c r="CT47" s="380"/>
      <c r="CU47" s="380"/>
      <c r="CV47" s="380"/>
      <c r="CW47" s="380"/>
      <c r="CX47" s="380"/>
      <c r="CY47" s="380"/>
      <c r="CZ47" s="380"/>
      <c r="DA47" s="380"/>
      <c r="DB47" s="380"/>
      <c r="DC47" s="380"/>
      <c r="DD47" s="380"/>
      <c r="DE47" s="380"/>
      <c r="DF47" s="380"/>
      <c r="DG47" s="380"/>
      <c r="DH47" s="380"/>
      <c r="DI47" s="380"/>
      <c r="DJ47" s="380"/>
      <c r="DK47" s="380"/>
      <c r="DL47" s="380"/>
      <c r="DM47" s="380"/>
      <c r="DN47" s="380"/>
      <c r="DO47" s="391"/>
      <c r="DP47" s="391"/>
      <c r="DQ47" s="380"/>
      <c r="DR47" s="380"/>
      <c r="DS47" s="380"/>
      <c r="DT47" s="380"/>
    </row>
    <row r="48" spans="1:124" s="383" customFormat="1" ht="33" customHeight="1">
      <c r="A48" s="388">
        <f t="shared" si="28"/>
        <v>42</v>
      </c>
      <c r="B48" s="399">
        <v>51615</v>
      </c>
      <c r="C48" s="536" t="s">
        <v>83</v>
      </c>
      <c r="D48" s="698" t="s">
        <v>292</v>
      </c>
      <c r="E48" s="672">
        <f>'[2]Banpho seat-subaru'!D48</f>
        <v>364</v>
      </c>
      <c r="F48" s="673"/>
      <c r="G48" s="674">
        <f t="shared" si="2"/>
        <v>364</v>
      </c>
      <c r="H48" s="672">
        <f>'[2]Banpho seat-subaru'!G48</f>
        <v>6226</v>
      </c>
      <c r="I48" s="673">
        <v>12580</v>
      </c>
      <c r="J48" s="674">
        <f t="shared" si="3"/>
        <v>-6354</v>
      </c>
      <c r="K48" s="672">
        <f>'[2]Banpho seat-subaru'!J48</f>
        <v>4780</v>
      </c>
      <c r="L48" s="673">
        <v>2450</v>
      </c>
      <c r="M48" s="773">
        <f t="shared" si="4"/>
        <v>2330</v>
      </c>
      <c r="N48" s="688">
        <f t="shared" si="5"/>
        <v>11370</v>
      </c>
      <c r="O48" s="689">
        <f t="shared" si="5"/>
        <v>15030</v>
      </c>
      <c r="P48" s="690">
        <f t="shared" si="6"/>
        <v>-3660</v>
      </c>
      <c r="Q48" s="672">
        <f>'[2]Banpho seat-subaru'!M48</f>
        <v>0</v>
      </c>
      <c r="R48" s="673">
        <v>4150</v>
      </c>
      <c r="S48" s="674">
        <f t="shared" si="7"/>
        <v>-4150</v>
      </c>
      <c r="T48" s="672">
        <f>'[2]Banpho seat-subaru'!P48</f>
        <v>0</v>
      </c>
      <c r="U48" s="673"/>
      <c r="V48" s="674">
        <f t="shared" si="8"/>
        <v>0</v>
      </c>
      <c r="W48" s="672">
        <f>'[2]Banpho seat-subaru'!S48</f>
        <v>1846</v>
      </c>
      <c r="X48" s="673"/>
      <c r="Y48" s="773">
        <f t="shared" si="9"/>
        <v>1846</v>
      </c>
      <c r="Z48" s="688">
        <f t="shared" si="10"/>
        <v>1846</v>
      </c>
      <c r="AA48" s="701">
        <f t="shared" si="10"/>
        <v>4150</v>
      </c>
      <c r="AB48" s="690">
        <f t="shared" si="11"/>
        <v>-2304</v>
      </c>
      <c r="AC48" s="775">
        <f>E48+H48+K48+Q48+T48+W48</f>
        <v>13216</v>
      </c>
      <c r="AD48" s="776">
        <f t="shared" si="12"/>
        <v>19180</v>
      </c>
      <c r="AE48" s="777">
        <f t="shared" si="13"/>
        <v>-5964</v>
      </c>
      <c r="AF48" s="672">
        <f>'[2]Banpho seat-subaru'!Y48</f>
        <v>350</v>
      </c>
      <c r="AG48" s="673"/>
      <c r="AH48" s="674">
        <f t="shared" si="14"/>
        <v>350</v>
      </c>
      <c r="AI48" s="672">
        <f>'[2]Banpho seat-subaru'!AB48</f>
        <v>1160</v>
      </c>
      <c r="AJ48" s="673"/>
      <c r="AK48" s="674">
        <f t="shared" si="15"/>
        <v>1160</v>
      </c>
      <c r="AL48" s="672">
        <f>'[2]Banpho seat-subaru'!AE48</f>
        <v>1492</v>
      </c>
      <c r="AM48" s="673"/>
      <c r="AN48" s="674">
        <f t="shared" si="16"/>
        <v>1492</v>
      </c>
      <c r="AO48" s="688">
        <f t="shared" si="17"/>
        <v>3002</v>
      </c>
      <c r="AP48" s="689">
        <f t="shared" si="17"/>
        <v>0</v>
      </c>
      <c r="AQ48" s="690">
        <f t="shared" si="18"/>
        <v>3002</v>
      </c>
      <c r="AR48" s="672">
        <f>'[2]Banpho seat-subaru'!AH48</f>
        <v>3928</v>
      </c>
      <c r="AS48" s="673"/>
      <c r="AT48" s="674">
        <f t="shared" si="19"/>
        <v>3928</v>
      </c>
      <c r="AU48" s="672">
        <f>'[2]Banpho seat-subaru'!AK48</f>
        <v>730</v>
      </c>
      <c r="AV48" s="673"/>
      <c r="AW48" s="674">
        <f t="shared" si="20"/>
        <v>730</v>
      </c>
      <c r="AX48" s="672">
        <f>'[2]Banpho seat-subaru'!AN48</f>
        <v>20700</v>
      </c>
      <c r="AY48" s="672"/>
      <c r="AZ48" s="773">
        <f t="shared" si="21"/>
        <v>20700</v>
      </c>
      <c r="BA48" s="688">
        <f t="shared" si="22"/>
        <v>25358</v>
      </c>
      <c r="BB48" s="701">
        <f t="shared" si="22"/>
        <v>0</v>
      </c>
      <c r="BC48" s="706">
        <f t="shared" si="23"/>
        <v>25358</v>
      </c>
      <c r="BD48" s="711">
        <f t="shared" si="0"/>
        <v>28360</v>
      </c>
      <c r="BE48" s="715">
        <f t="shared" si="1"/>
        <v>0</v>
      </c>
      <c r="BF48" s="716">
        <f t="shared" si="24"/>
        <v>28360</v>
      </c>
      <c r="BG48" s="717">
        <f t="shared" si="25"/>
        <v>41576</v>
      </c>
      <c r="BH48" s="672">
        <f t="shared" si="26"/>
        <v>19180</v>
      </c>
      <c r="BI48" s="677">
        <f t="shared" si="27"/>
        <v>22396</v>
      </c>
      <c r="BJ48" s="541"/>
      <c r="BK48" s="446"/>
      <c r="BL48" s="374">
        <f>ROUND(VLOOKUP($B48,Test!$A$140:$I$192,7),0)/1000</f>
        <v>1.4810000000000001</v>
      </c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  <c r="CG48" s="380"/>
      <c r="CH48" s="380"/>
      <c r="CI48" s="380"/>
      <c r="CJ48" s="380"/>
      <c r="CK48" s="380"/>
      <c r="CL48" s="380"/>
      <c r="CM48" s="380"/>
      <c r="CN48" s="380"/>
      <c r="CO48" s="380"/>
      <c r="CP48" s="380"/>
      <c r="CQ48" s="380"/>
      <c r="CR48" s="380"/>
      <c r="CS48" s="380"/>
      <c r="CT48" s="380"/>
      <c r="CU48" s="380"/>
      <c r="CV48" s="380"/>
      <c r="CW48" s="380"/>
      <c r="CX48" s="380"/>
      <c r="CY48" s="380"/>
      <c r="CZ48" s="380"/>
      <c r="DA48" s="380"/>
      <c r="DB48" s="380"/>
      <c r="DC48" s="380"/>
      <c r="DD48" s="380"/>
      <c r="DE48" s="380"/>
      <c r="DF48" s="380"/>
      <c r="DG48" s="380"/>
      <c r="DH48" s="380"/>
      <c r="DI48" s="380"/>
      <c r="DJ48" s="380"/>
      <c r="DK48" s="380"/>
      <c r="DL48" s="380"/>
      <c r="DM48" s="380"/>
      <c r="DN48" s="380"/>
      <c r="DO48" s="391"/>
      <c r="DP48" s="391"/>
      <c r="DQ48" s="380"/>
      <c r="DR48" s="380"/>
      <c r="DS48" s="380"/>
      <c r="DT48" s="380"/>
    </row>
    <row r="49" spans="1:124" s="383" customFormat="1" ht="33" customHeight="1">
      <c r="A49" s="388">
        <f t="shared" si="28"/>
        <v>43</v>
      </c>
      <c r="B49" s="399">
        <v>51616</v>
      </c>
      <c r="C49" s="536" t="s">
        <v>35</v>
      </c>
      <c r="D49" s="698" t="s">
        <v>293</v>
      </c>
      <c r="E49" s="672">
        <f>'[2]Banpho seat-subaru'!D49</f>
        <v>0</v>
      </c>
      <c r="F49" s="673"/>
      <c r="G49" s="674">
        <f t="shared" si="2"/>
        <v>0</v>
      </c>
      <c r="H49" s="672">
        <f>'[2]Banpho seat-subaru'!G49</f>
        <v>0</v>
      </c>
      <c r="I49" s="673"/>
      <c r="J49" s="674">
        <f t="shared" si="3"/>
        <v>0</v>
      </c>
      <c r="K49" s="672">
        <f>'[2]Banpho seat-subaru'!J49</f>
        <v>0</v>
      </c>
      <c r="L49" s="673"/>
      <c r="M49" s="773">
        <f t="shared" si="4"/>
        <v>0</v>
      </c>
      <c r="N49" s="688">
        <f t="shared" si="5"/>
        <v>0</v>
      </c>
      <c r="O49" s="689">
        <f t="shared" si="5"/>
        <v>0</v>
      </c>
      <c r="P49" s="690">
        <f t="shared" si="6"/>
        <v>0</v>
      </c>
      <c r="Q49" s="672">
        <f>'[2]Banpho seat-subaru'!M49</f>
        <v>0</v>
      </c>
      <c r="R49" s="673"/>
      <c r="S49" s="674">
        <f t="shared" si="7"/>
        <v>0</v>
      </c>
      <c r="T49" s="672">
        <f>'[2]Banpho seat-subaru'!P49</f>
        <v>0</v>
      </c>
      <c r="U49" s="673"/>
      <c r="V49" s="674">
        <f t="shared" si="8"/>
        <v>0</v>
      </c>
      <c r="W49" s="672">
        <f>'[2]Banpho seat-subaru'!S49</f>
        <v>0</v>
      </c>
      <c r="X49" s="673"/>
      <c r="Y49" s="773">
        <f t="shared" si="9"/>
        <v>0</v>
      </c>
      <c r="Z49" s="688">
        <f t="shared" si="10"/>
        <v>0</v>
      </c>
      <c r="AA49" s="701">
        <f t="shared" si="10"/>
        <v>0</v>
      </c>
      <c r="AB49" s="690">
        <f t="shared" si="11"/>
        <v>0</v>
      </c>
      <c r="AC49" s="775">
        <f t="shared" si="12"/>
        <v>0</v>
      </c>
      <c r="AD49" s="776">
        <f t="shared" si="12"/>
        <v>0</v>
      </c>
      <c r="AE49" s="777">
        <f t="shared" si="13"/>
        <v>0</v>
      </c>
      <c r="AF49" s="672">
        <f>'[2]Banpho seat-subaru'!Y49</f>
        <v>0</v>
      </c>
      <c r="AG49" s="673"/>
      <c r="AH49" s="674">
        <f t="shared" si="14"/>
        <v>0</v>
      </c>
      <c r="AI49" s="672">
        <f>'[2]Banpho seat-subaru'!AB49</f>
        <v>0</v>
      </c>
      <c r="AJ49" s="673"/>
      <c r="AK49" s="674">
        <f t="shared" si="15"/>
        <v>0</v>
      </c>
      <c r="AL49" s="672">
        <f>'[2]Banpho seat-subaru'!AE49</f>
        <v>0</v>
      </c>
      <c r="AM49" s="673"/>
      <c r="AN49" s="674">
        <f t="shared" si="16"/>
        <v>0</v>
      </c>
      <c r="AO49" s="688">
        <f t="shared" si="17"/>
        <v>0</v>
      </c>
      <c r="AP49" s="689">
        <f t="shared" si="17"/>
        <v>0</v>
      </c>
      <c r="AQ49" s="690">
        <f t="shared" si="18"/>
        <v>0</v>
      </c>
      <c r="AR49" s="672">
        <f>'[2]Banpho seat-subaru'!AH49</f>
        <v>0</v>
      </c>
      <c r="AS49" s="673"/>
      <c r="AT49" s="674">
        <f t="shared" si="19"/>
        <v>0</v>
      </c>
      <c r="AU49" s="672">
        <f>'[2]Banpho seat-subaru'!AK49</f>
        <v>0</v>
      </c>
      <c r="AV49" s="673"/>
      <c r="AW49" s="674">
        <f t="shared" si="20"/>
        <v>0</v>
      </c>
      <c r="AX49" s="672">
        <f>'[2]Banpho seat-subaru'!AN49</f>
        <v>0</v>
      </c>
      <c r="AY49" s="672"/>
      <c r="AZ49" s="773">
        <f t="shared" si="21"/>
        <v>0</v>
      </c>
      <c r="BA49" s="688">
        <f t="shared" si="22"/>
        <v>0</v>
      </c>
      <c r="BB49" s="701">
        <f t="shared" si="22"/>
        <v>0</v>
      </c>
      <c r="BC49" s="706">
        <f t="shared" si="23"/>
        <v>0</v>
      </c>
      <c r="BD49" s="711">
        <f t="shared" si="0"/>
        <v>0</v>
      </c>
      <c r="BE49" s="715">
        <f t="shared" si="1"/>
        <v>0</v>
      </c>
      <c r="BF49" s="716">
        <f t="shared" si="24"/>
        <v>0</v>
      </c>
      <c r="BG49" s="717">
        <f t="shared" si="25"/>
        <v>0</v>
      </c>
      <c r="BH49" s="672">
        <f t="shared" si="26"/>
        <v>0</v>
      </c>
      <c r="BI49" s="677">
        <f t="shared" si="27"/>
        <v>0</v>
      </c>
      <c r="BJ49" s="541"/>
      <c r="BK49" s="446"/>
      <c r="BL49" s="374">
        <f>ROUND(VLOOKUP($B49,Test!$A$140:$I$192,7),0)/1000</f>
        <v>0</v>
      </c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  <c r="CG49" s="380"/>
      <c r="CH49" s="380"/>
      <c r="CI49" s="380"/>
      <c r="CJ49" s="380"/>
      <c r="CK49" s="380"/>
      <c r="CL49" s="380"/>
      <c r="CM49" s="380"/>
      <c r="CN49" s="380"/>
      <c r="CO49" s="380"/>
      <c r="CP49" s="380"/>
      <c r="CQ49" s="380"/>
      <c r="CR49" s="380"/>
      <c r="CS49" s="380"/>
      <c r="CT49" s="380"/>
      <c r="CU49" s="380"/>
      <c r="CV49" s="380"/>
      <c r="CW49" s="380"/>
      <c r="CX49" s="380"/>
      <c r="CY49" s="380"/>
      <c r="CZ49" s="380"/>
      <c r="DA49" s="380"/>
      <c r="DB49" s="380"/>
      <c r="DC49" s="380"/>
      <c r="DD49" s="380"/>
      <c r="DE49" s="380"/>
      <c r="DF49" s="380"/>
      <c r="DG49" s="380"/>
      <c r="DH49" s="380"/>
      <c r="DI49" s="380"/>
      <c r="DJ49" s="380"/>
      <c r="DK49" s="380"/>
      <c r="DL49" s="380"/>
      <c r="DM49" s="380"/>
      <c r="DN49" s="380"/>
      <c r="DO49" s="391"/>
      <c r="DP49" s="391"/>
      <c r="DQ49" s="380"/>
      <c r="DR49" s="380"/>
      <c r="DS49" s="380"/>
      <c r="DT49" s="380"/>
    </row>
    <row r="50" spans="1:124" s="383" customFormat="1" ht="33" customHeight="1" thickBot="1">
      <c r="A50" s="388">
        <f t="shared" si="28"/>
        <v>44</v>
      </c>
      <c r="B50" s="384">
        <v>51617</v>
      </c>
      <c r="C50" s="536" t="s">
        <v>36</v>
      </c>
      <c r="D50" s="698" t="s">
        <v>294</v>
      </c>
      <c r="E50" s="672">
        <f>'[2]Banpho seat-subaru'!D50</f>
        <v>0</v>
      </c>
      <c r="F50" s="673"/>
      <c r="G50" s="674">
        <f t="shared" si="2"/>
        <v>0</v>
      </c>
      <c r="H50" s="672">
        <f>'[2]Banpho seat-subaru'!G50</f>
        <v>0</v>
      </c>
      <c r="I50" s="673"/>
      <c r="J50" s="674">
        <f t="shared" si="3"/>
        <v>0</v>
      </c>
      <c r="K50" s="672">
        <f>'[2]Banpho seat-subaru'!J50</f>
        <v>0</v>
      </c>
      <c r="L50" s="673"/>
      <c r="M50" s="773">
        <f t="shared" si="4"/>
        <v>0</v>
      </c>
      <c r="N50" s="688">
        <f t="shared" si="5"/>
        <v>0</v>
      </c>
      <c r="O50" s="689">
        <f t="shared" si="5"/>
        <v>0</v>
      </c>
      <c r="P50" s="690">
        <f t="shared" si="6"/>
        <v>0</v>
      </c>
      <c r="Q50" s="672">
        <f>'[2]Banpho seat-subaru'!M50</f>
        <v>0</v>
      </c>
      <c r="R50" s="673"/>
      <c r="S50" s="674">
        <f t="shared" si="7"/>
        <v>0</v>
      </c>
      <c r="T50" s="672">
        <f>'[2]Banpho seat-subaru'!P50</f>
        <v>0</v>
      </c>
      <c r="U50" s="673"/>
      <c r="V50" s="674">
        <f t="shared" si="8"/>
        <v>0</v>
      </c>
      <c r="W50" s="672">
        <f>'[2]Banpho seat-subaru'!S50</f>
        <v>0</v>
      </c>
      <c r="X50" s="673"/>
      <c r="Y50" s="773">
        <f t="shared" si="9"/>
        <v>0</v>
      </c>
      <c r="Z50" s="688">
        <f t="shared" si="10"/>
        <v>0</v>
      </c>
      <c r="AA50" s="701">
        <f t="shared" si="10"/>
        <v>0</v>
      </c>
      <c r="AB50" s="690">
        <f t="shared" si="11"/>
        <v>0</v>
      </c>
      <c r="AC50" s="775">
        <f t="shared" si="12"/>
        <v>0</v>
      </c>
      <c r="AD50" s="776">
        <f t="shared" si="12"/>
        <v>0</v>
      </c>
      <c r="AE50" s="777">
        <f t="shared" si="13"/>
        <v>0</v>
      </c>
      <c r="AF50" s="672">
        <f>'[2]Banpho seat-subaru'!Y50</f>
        <v>0</v>
      </c>
      <c r="AG50" s="673"/>
      <c r="AH50" s="674">
        <f t="shared" si="14"/>
        <v>0</v>
      </c>
      <c r="AI50" s="672">
        <f>'[2]Banpho seat-subaru'!AB50</f>
        <v>0</v>
      </c>
      <c r="AJ50" s="673"/>
      <c r="AK50" s="674">
        <f t="shared" si="15"/>
        <v>0</v>
      </c>
      <c r="AL50" s="672">
        <f>'[2]Banpho seat-subaru'!AE50</f>
        <v>0</v>
      </c>
      <c r="AM50" s="673"/>
      <c r="AN50" s="674">
        <f t="shared" si="16"/>
        <v>0</v>
      </c>
      <c r="AO50" s="688">
        <f t="shared" si="17"/>
        <v>0</v>
      </c>
      <c r="AP50" s="689">
        <f t="shared" si="17"/>
        <v>0</v>
      </c>
      <c r="AQ50" s="690">
        <f t="shared" si="18"/>
        <v>0</v>
      </c>
      <c r="AR50" s="672">
        <f>'[2]Banpho seat-subaru'!AH50</f>
        <v>0</v>
      </c>
      <c r="AS50" s="673"/>
      <c r="AT50" s="674">
        <f t="shared" si="19"/>
        <v>0</v>
      </c>
      <c r="AU50" s="672">
        <f>'[2]Banpho seat-subaru'!AK50</f>
        <v>0</v>
      </c>
      <c r="AV50" s="673"/>
      <c r="AW50" s="674">
        <f t="shared" si="20"/>
        <v>0</v>
      </c>
      <c r="AX50" s="672">
        <f>'[2]Banpho seat-subaru'!AN50</f>
        <v>0</v>
      </c>
      <c r="AY50" s="672"/>
      <c r="AZ50" s="773">
        <f t="shared" si="21"/>
        <v>0</v>
      </c>
      <c r="BA50" s="688">
        <f t="shared" si="22"/>
        <v>0</v>
      </c>
      <c r="BB50" s="701">
        <f t="shared" si="22"/>
        <v>0</v>
      </c>
      <c r="BC50" s="706">
        <f t="shared" si="23"/>
        <v>0</v>
      </c>
      <c r="BD50" s="711">
        <f t="shared" si="0"/>
        <v>0</v>
      </c>
      <c r="BE50" s="715">
        <f t="shared" si="1"/>
        <v>0</v>
      </c>
      <c r="BF50" s="716">
        <f t="shared" si="24"/>
        <v>0</v>
      </c>
      <c r="BG50" s="717">
        <f t="shared" si="25"/>
        <v>0</v>
      </c>
      <c r="BH50" s="672">
        <f t="shared" si="26"/>
        <v>0</v>
      </c>
      <c r="BI50" s="678">
        <f t="shared" si="27"/>
        <v>0</v>
      </c>
      <c r="BJ50" s="541"/>
      <c r="BK50" s="446"/>
      <c r="BL50" s="611">
        <f>ROUND(VLOOKUP($B50,Test!$A$140:$I$192,7),0)/1000</f>
        <v>0</v>
      </c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  <c r="CG50" s="380"/>
      <c r="CH50" s="380"/>
      <c r="CI50" s="380"/>
      <c r="CJ50" s="380"/>
      <c r="CK50" s="380"/>
      <c r="CL50" s="380"/>
      <c r="CM50" s="380"/>
      <c r="CN50" s="380"/>
      <c r="CO50" s="380"/>
      <c r="CP50" s="380"/>
      <c r="CQ50" s="380"/>
      <c r="CR50" s="380"/>
      <c r="CS50" s="380"/>
      <c r="CT50" s="380"/>
      <c r="CU50" s="380"/>
      <c r="CV50" s="380"/>
      <c r="CW50" s="380"/>
      <c r="CX50" s="380"/>
      <c r="CY50" s="380"/>
      <c r="CZ50" s="380"/>
      <c r="DA50" s="380"/>
      <c r="DB50" s="380"/>
      <c r="DC50" s="380"/>
      <c r="DD50" s="380"/>
      <c r="DE50" s="380"/>
      <c r="DF50" s="380"/>
      <c r="DG50" s="380"/>
      <c r="DH50" s="380"/>
      <c r="DI50" s="380"/>
      <c r="DJ50" s="380"/>
      <c r="DK50" s="380"/>
      <c r="DL50" s="380"/>
      <c r="DM50" s="380"/>
      <c r="DN50" s="380"/>
      <c r="DO50" s="391"/>
      <c r="DP50" s="391"/>
      <c r="DQ50" s="380"/>
      <c r="DR50" s="380"/>
      <c r="DS50" s="380"/>
      <c r="DT50" s="380"/>
    </row>
    <row r="51" spans="1:124" s="365" customFormat="1" ht="45" customHeight="1" thickBot="1">
      <c r="A51" s="836" t="s">
        <v>51</v>
      </c>
      <c r="B51" s="837"/>
      <c r="C51" s="838"/>
      <c r="D51" s="699"/>
      <c r="E51" s="719">
        <f t="shared" ref="E51:AJ51" si="29">SUM(E7:E50)</f>
        <v>469526.42700000003</v>
      </c>
      <c r="F51" s="718">
        <f t="shared" si="29"/>
        <v>404939.94999999995</v>
      </c>
      <c r="G51" s="708">
        <f t="shared" si="29"/>
        <v>64586.476999999992</v>
      </c>
      <c r="H51" s="719">
        <f t="shared" si="29"/>
        <v>536662.56307142857</v>
      </c>
      <c r="I51" s="718">
        <f t="shared" si="29"/>
        <v>465916.44</v>
      </c>
      <c r="J51" s="708">
        <f t="shared" si="29"/>
        <v>70746.123071428563</v>
      </c>
      <c r="K51" s="719">
        <f t="shared" si="29"/>
        <v>524780.58021428576</v>
      </c>
      <c r="L51" s="718">
        <f t="shared" si="29"/>
        <v>379600</v>
      </c>
      <c r="M51" s="721">
        <f t="shared" si="29"/>
        <v>145180.58021428573</v>
      </c>
      <c r="N51" s="691">
        <f t="shared" si="29"/>
        <v>1529369.5702857145</v>
      </c>
      <c r="O51" s="692">
        <f t="shared" si="29"/>
        <v>1248856.3899999999</v>
      </c>
      <c r="P51" s="693">
        <f t="shared" si="29"/>
        <v>280513.18028571433</v>
      </c>
      <c r="Q51" s="719">
        <f t="shared" si="29"/>
        <v>429031.87235714286</v>
      </c>
      <c r="R51" s="718">
        <f t="shared" si="29"/>
        <v>266481.64</v>
      </c>
      <c r="S51" s="708">
        <f t="shared" si="29"/>
        <v>162550.23235714284</v>
      </c>
      <c r="T51" s="719">
        <f t="shared" si="29"/>
        <v>460012.01271428569</v>
      </c>
      <c r="U51" s="718">
        <f t="shared" si="29"/>
        <v>0</v>
      </c>
      <c r="V51" s="708">
        <f t="shared" si="29"/>
        <v>460012.01271428569</v>
      </c>
      <c r="W51" s="719">
        <f t="shared" si="29"/>
        <v>485693.33880000003</v>
      </c>
      <c r="X51" s="718">
        <f t="shared" si="29"/>
        <v>0</v>
      </c>
      <c r="Y51" s="721">
        <f t="shared" si="29"/>
        <v>485693.33880000003</v>
      </c>
      <c r="Z51" s="691">
        <f t="shared" si="29"/>
        <v>1372237.2238714285</v>
      </c>
      <c r="AA51" s="702">
        <f t="shared" si="29"/>
        <v>265681.64</v>
      </c>
      <c r="AB51" s="693">
        <f t="shared" si="29"/>
        <v>1106555.5838714286</v>
      </c>
      <c r="AC51" s="724">
        <f t="shared" si="29"/>
        <v>2905706.7941571428</v>
      </c>
      <c r="AD51" s="718">
        <f t="shared" si="29"/>
        <v>1516938.0299999998</v>
      </c>
      <c r="AE51" s="708">
        <f t="shared" si="29"/>
        <v>1388768.7641571427</v>
      </c>
      <c r="AF51" s="719">
        <f t="shared" si="29"/>
        <v>497034.26628571429</v>
      </c>
      <c r="AG51" s="718">
        <f t="shared" si="29"/>
        <v>0</v>
      </c>
      <c r="AH51" s="708">
        <f t="shared" si="29"/>
        <v>497034.26628571429</v>
      </c>
      <c r="AI51" s="718">
        <f t="shared" si="29"/>
        <v>489736.99342857138</v>
      </c>
      <c r="AJ51" s="718">
        <f t="shared" si="29"/>
        <v>0</v>
      </c>
      <c r="AK51" s="708">
        <f t="shared" ref="AK51:BI51" si="30">SUM(AK7:AK50)</f>
        <v>489736.99342857138</v>
      </c>
      <c r="AL51" s="719">
        <f t="shared" si="30"/>
        <v>504510.63200000004</v>
      </c>
      <c r="AM51" s="718">
        <f t="shared" si="30"/>
        <v>0</v>
      </c>
      <c r="AN51" s="708">
        <f t="shared" si="30"/>
        <v>504510.63200000004</v>
      </c>
      <c r="AO51" s="691">
        <f t="shared" si="30"/>
        <v>1488481.8917142858</v>
      </c>
      <c r="AP51" s="692">
        <f t="shared" si="30"/>
        <v>0</v>
      </c>
      <c r="AQ51" s="705">
        <f t="shared" si="30"/>
        <v>1488481.8917142858</v>
      </c>
      <c r="AR51" s="719">
        <f t="shared" si="30"/>
        <v>678436.66021428572</v>
      </c>
      <c r="AS51" s="718">
        <f t="shared" si="30"/>
        <v>0</v>
      </c>
      <c r="AT51" s="708">
        <f t="shared" si="30"/>
        <v>678436.66021428572</v>
      </c>
      <c r="AU51" s="718">
        <f t="shared" si="30"/>
        <v>683442.9727142856</v>
      </c>
      <c r="AV51" s="718">
        <f t="shared" si="30"/>
        <v>0</v>
      </c>
      <c r="AW51" s="708">
        <f t="shared" si="30"/>
        <v>683442.9727142856</v>
      </c>
      <c r="AX51" s="719">
        <f t="shared" si="30"/>
        <v>690837.3680714285</v>
      </c>
      <c r="AY51" s="718">
        <f t="shared" si="30"/>
        <v>0</v>
      </c>
      <c r="AZ51" s="721">
        <f t="shared" si="30"/>
        <v>690837.3680714285</v>
      </c>
      <c r="BA51" s="691">
        <f t="shared" si="30"/>
        <v>2050317.0009999999</v>
      </c>
      <c r="BB51" s="702">
        <f t="shared" si="30"/>
        <v>0</v>
      </c>
      <c r="BC51" s="707">
        <f t="shared" si="30"/>
        <v>2050317.0009999999</v>
      </c>
      <c r="BD51" s="722">
        <f t="shared" si="30"/>
        <v>3543998.8927142858</v>
      </c>
      <c r="BE51" s="718">
        <f t="shared" si="30"/>
        <v>0</v>
      </c>
      <c r="BF51" s="723">
        <f t="shared" si="30"/>
        <v>3543998.8927142858</v>
      </c>
      <c r="BG51" s="724">
        <f t="shared" si="30"/>
        <v>6449705.686871428</v>
      </c>
      <c r="BH51" s="683">
        <f t="shared" si="30"/>
        <v>1516938.0299999998</v>
      </c>
      <c r="BI51" s="684">
        <f t="shared" si="30"/>
        <v>4932767.6568714287</v>
      </c>
      <c r="BJ51" s="542"/>
      <c r="BK51" s="362"/>
      <c r="BL51" s="517">
        <f>SUM(BL7:BL50)</f>
        <v>330.73199999999997</v>
      </c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  <c r="CB51" s="366"/>
      <c r="CC51" s="366"/>
      <c r="CD51" s="366"/>
      <c r="CE51" s="366"/>
      <c r="CF51" s="366"/>
      <c r="CG51" s="366"/>
      <c r="CH51" s="366"/>
      <c r="CI51" s="366"/>
      <c r="CJ51" s="366"/>
      <c r="CK51" s="366"/>
      <c r="CL51" s="366"/>
      <c r="CM51" s="366"/>
      <c r="CN51" s="366"/>
      <c r="CO51" s="366"/>
      <c r="CP51" s="366"/>
      <c r="CQ51" s="366"/>
      <c r="CR51" s="366"/>
      <c r="CS51" s="366"/>
      <c r="CT51" s="366"/>
      <c r="CU51" s="366"/>
      <c r="CV51" s="366"/>
      <c r="CW51" s="366"/>
      <c r="CX51" s="366"/>
      <c r="CY51" s="366"/>
      <c r="CZ51" s="366"/>
      <c r="DA51" s="366"/>
      <c r="DB51" s="366"/>
      <c r="DC51" s="366"/>
      <c r="DD51" s="366"/>
      <c r="DE51" s="366"/>
      <c r="DF51" s="366"/>
      <c r="DG51" s="366"/>
      <c r="DH51" s="366"/>
      <c r="DI51" s="366"/>
      <c r="DJ51" s="366"/>
      <c r="DK51" s="366"/>
      <c r="DL51" s="366"/>
      <c r="DM51" s="366"/>
      <c r="DN51" s="366"/>
      <c r="DO51" s="366"/>
      <c r="DP51" s="366"/>
      <c r="DQ51" s="366"/>
      <c r="DR51" s="366"/>
      <c r="DS51" s="366"/>
      <c r="DT51" s="366"/>
    </row>
    <row r="52" spans="1:124" s="349" customFormat="1" ht="18">
      <c r="B52" s="350"/>
      <c r="C52" s="351"/>
      <c r="D52" s="473"/>
    </row>
    <row r="53" spans="1:124" s="349" customFormat="1" ht="18">
      <c r="B53" s="350"/>
      <c r="C53" s="351"/>
      <c r="D53" s="473"/>
      <c r="F53" s="759">
        <f>ROUND(F51-Test!$C$198,2)</f>
        <v>401555.28</v>
      </c>
      <c r="I53" s="606"/>
    </row>
    <row r="54" spans="1:124" s="349" customFormat="1" ht="18">
      <c r="B54" s="350"/>
      <c r="C54" s="351"/>
      <c r="D54" s="473"/>
    </row>
    <row r="55" spans="1:124" s="349" customFormat="1" ht="18">
      <c r="B55" s="350"/>
      <c r="C55" s="351"/>
      <c r="D55" s="473"/>
    </row>
    <row r="56" spans="1:124" s="349" customFormat="1" ht="18">
      <c r="B56" s="350"/>
      <c r="C56" s="351"/>
      <c r="D56" s="473"/>
    </row>
    <row r="57" spans="1:124" s="349" customFormat="1" ht="18">
      <c r="B57" s="350"/>
      <c r="C57" s="351"/>
      <c r="D57" s="473"/>
    </row>
    <row r="58" spans="1:124" s="349" customFormat="1" ht="18">
      <c r="B58" s="350"/>
      <c r="C58" s="351"/>
      <c r="D58" s="473"/>
    </row>
    <row r="59" spans="1:124" s="349" customFormat="1" ht="18">
      <c r="B59" s="350"/>
      <c r="C59" s="351"/>
      <c r="D59" s="473"/>
    </row>
    <row r="60" spans="1:124" s="349" customFormat="1" ht="18">
      <c r="B60" s="350"/>
      <c r="C60" s="351"/>
      <c r="D60" s="473"/>
    </row>
    <row r="61" spans="1:124" s="349" customFormat="1" ht="18">
      <c r="B61" s="350"/>
      <c r="C61" s="351"/>
      <c r="D61" s="473"/>
    </row>
    <row r="62" spans="1:124" s="349" customFormat="1" ht="18">
      <c r="B62" s="350"/>
      <c r="C62" s="351"/>
      <c r="D62" s="473"/>
    </row>
    <row r="63" spans="1:124" s="349" customFormat="1" ht="18">
      <c r="B63" s="350"/>
      <c r="C63" s="351"/>
      <c r="D63" s="351"/>
    </row>
    <row r="64" spans="1:124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51:C51"/>
    <mergeCell ref="AF5:AH5"/>
    <mergeCell ref="AI5:AK5"/>
    <mergeCell ref="AL5:AN5"/>
    <mergeCell ref="A4:A6"/>
    <mergeCell ref="AC5:AE5"/>
    <mergeCell ref="E4:M4"/>
    <mergeCell ref="N4:P4"/>
    <mergeCell ref="Q4:Y4"/>
    <mergeCell ref="Z4:AB4"/>
    <mergeCell ref="AC4:AE4"/>
    <mergeCell ref="E5:G5"/>
    <mergeCell ref="H5:J5"/>
    <mergeCell ref="K5:M5"/>
    <mergeCell ref="AO4:AQ4"/>
    <mergeCell ref="AR4:AZ4"/>
    <mergeCell ref="N5:P5"/>
    <mergeCell ref="Z5:AB5"/>
    <mergeCell ref="AO5:AQ5"/>
    <mergeCell ref="AF4:AN4"/>
    <mergeCell ref="AU5:AW5"/>
    <mergeCell ref="AX5:AZ5"/>
    <mergeCell ref="AR5:AT5"/>
  </mergeCells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7"/>
  </sheetPr>
  <dimension ref="A1:DT127"/>
  <sheetViews>
    <sheetView showGridLines="0" zoomScale="70" zoomScaleNormal="70" workbookViewId="0">
      <pane xSplit="3" ySplit="6" topLeftCell="M40" activePane="bottomRight" state="frozen"/>
      <selection activeCell="F51" sqref="F51"/>
      <selection pane="topRight" activeCell="F51" sqref="F51"/>
      <selection pane="bottomLeft" activeCell="F51" sqref="F51"/>
      <selection pane="bottomRight" activeCell="R48" sqref="R48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5" width="15.7109375" style="205" customWidth="1"/>
    <col min="46" max="46" width="14.42578125" style="205" bestFit="1" customWidth="1"/>
    <col min="47" max="52" width="15.7109375" style="205" customWidth="1"/>
    <col min="53" max="55" width="15.7109375" style="205" hidden="1" customWidth="1"/>
    <col min="56" max="58" width="15.7109375" style="205" customWidth="1"/>
    <col min="59" max="59" width="16.85546875" style="205" customWidth="1"/>
    <col min="60" max="61" width="15.7109375" style="205" customWidth="1"/>
    <col min="62" max="63" width="12.7109375" style="205" customWidth="1"/>
    <col min="64" max="64" width="18.85546875" style="205" hidden="1" customWidth="1"/>
    <col min="65" max="92" width="12.7109375" style="205" customWidth="1"/>
    <col min="93" max="94" width="9.140625" style="205" customWidth="1"/>
    <col min="95" max="95" width="10.7109375" style="205" customWidth="1"/>
    <col min="96" max="97" width="9.140625" style="205" customWidth="1"/>
    <col min="98" max="98" width="10.7109375" style="205" customWidth="1"/>
    <col min="99" max="100" width="9.140625" style="205" customWidth="1"/>
    <col min="101" max="101" width="10.42578125" style="205" customWidth="1"/>
    <col min="102" max="103" width="9.140625" style="205" customWidth="1"/>
    <col min="104" max="104" width="10.140625" style="205" customWidth="1"/>
    <col min="105" max="106" width="9.140625" style="205" customWidth="1"/>
    <col min="107" max="107" width="10.85546875" style="205" customWidth="1"/>
    <col min="108" max="109" width="9.140625" style="205" customWidth="1"/>
    <col min="110" max="110" width="11.42578125" style="205" customWidth="1"/>
    <col min="111" max="112" width="9.140625" style="205" customWidth="1"/>
    <col min="113" max="113" width="11.7109375" style="205" customWidth="1"/>
    <col min="114" max="115" width="9.140625" style="205" customWidth="1"/>
    <col min="116" max="116" width="10.85546875" style="205" customWidth="1"/>
    <col min="117" max="118" width="9.140625" style="205" customWidth="1"/>
    <col min="119" max="119" width="12.7109375" style="205" customWidth="1"/>
    <col min="120" max="120" width="12" style="205" customWidth="1"/>
    <col min="121" max="121" width="10.7109375" style="205" customWidth="1"/>
    <col min="122" max="122" width="10.85546875" style="205" customWidth="1"/>
    <col min="123" max="123" width="11" style="205" customWidth="1"/>
    <col min="124" max="124" width="11.42578125" style="205" customWidth="1"/>
    <col min="125" max="16384" width="9.140625" style="205"/>
  </cols>
  <sheetData>
    <row r="1" spans="1:124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24"/>
      <c r="AJ1" s="324"/>
      <c r="AK1" s="324"/>
      <c r="AL1" s="319"/>
      <c r="AM1" s="319"/>
      <c r="AN1" s="319"/>
      <c r="AO1" s="319"/>
      <c r="AP1" s="319"/>
      <c r="AQ1" s="319"/>
      <c r="AR1" s="324"/>
      <c r="AS1" s="324"/>
      <c r="AT1" s="324"/>
      <c r="AX1" s="324"/>
      <c r="AY1" s="324"/>
      <c r="AZ1" s="324"/>
      <c r="BA1" s="324"/>
      <c r="BB1" s="324"/>
      <c r="BC1" s="324"/>
      <c r="BD1" s="323"/>
      <c r="BE1" s="323"/>
      <c r="BF1" s="323"/>
    </row>
    <row r="2" spans="1:124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T2" s="312"/>
      <c r="U2" s="312"/>
      <c r="V2" s="312"/>
      <c r="W2" s="306"/>
      <c r="X2" s="306"/>
      <c r="Y2" s="306"/>
      <c r="Z2" s="306"/>
      <c r="AA2" s="306"/>
      <c r="AB2" s="306"/>
      <c r="AC2" s="317"/>
      <c r="AD2" s="317"/>
      <c r="AE2" s="317"/>
      <c r="AF2" s="324"/>
      <c r="AG2" s="324"/>
      <c r="AH2" s="324"/>
      <c r="AI2" s="326"/>
      <c r="AJ2" s="327"/>
      <c r="AK2" s="324"/>
      <c r="AL2" s="317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124" s="322" customFormat="1" ht="45" customHeight="1" thickBot="1">
      <c r="A3" s="309" t="s">
        <v>243</v>
      </c>
      <c r="B3" s="320"/>
      <c r="L3" s="319"/>
      <c r="T3" s="312"/>
      <c r="U3" s="312"/>
      <c r="V3" s="312"/>
      <c r="X3" s="319"/>
      <c r="AF3" s="324"/>
      <c r="AG3" s="324"/>
      <c r="AH3" s="324"/>
      <c r="AI3" s="324"/>
      <c r="AJ3" s="324"/>
      <c r="AK3" s="324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124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124" s="202" customFormat="1" ht="39.950000000000003" customHeight="1">
      <c r="A5" s="819"/>
      <c r="B5" s="216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  <c r="CB5" s="201"/>
      <c r="CC5" s="201"/>
      <c r="CD5" s="201"/>
      <c r="CE5" s="201"/>
      <c r="CF5" s="201"/>
      <c r="CG5" s="201"/>
      <c r="CH5" s="201"/>
      <c r="CI5" s="201"/>
      <c r="CJ5" s="201"/>
      <c r="CK5" s="201"/>
      <c r="CL5" s="201"/>
      <c r="CM5" s="201"/>
      <c r="CN5" s="201"/>
      <c r="CO5" s="201"/>
      <c r="CP5" s="201"/>
      <c r="CQ5" s="201"/>
      <c r="CR5" s="201"/>
      <c r="CS5" s="201"/>
      <c r="CW5" s="201"/>
      <c r="CX5" s="201"/>
      <c r="CY5" s="201"/>
      <c r="CZ5" s="201"/>
      <c r="DA5" s="201"/>
      <c r="DB5" s="201"/>
      <c r="DC5" s="201"/>
      <c r="DD5" s="201"/>
      <c r="DE5" s="201"/>
      <c r="DF5" s="201"/>
      <c r="DG5" s="201"/>
      <c r="DH5" s="201"/>
      <c r="DI5" s="201"/>
      <c r="DJ5" s="201"/>
      <c r="DK5" s="201"/>
      <c r="DL5" s="201"/>
      <c r="DM5" s="201"/>
      <c r="DN5" s="201"/>
      <c r="DO5" s="201"/>
      <c r="DP5" s="201"/>
      <c r="DQ5" s="201"/>
      <c r="DR5" s="201"/>
      <c r="DS5" s="201"/>
      <c r="DT5" s="201"/>
    </row>
    <row r="6" spans="1:124" s="201" customFormat="1" ht="39.950000000000003" customHeight="1">
      <c r="A6" s="820"/>
      <c r="B6" s="232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3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17"/>
      <c r="BY6" s="217"/>
      <c r="BZ6" s="217"/>
      <c r="CA6" s="217"/>
      <c r="CB6" s="218"/>
      <c r="CC6" s="219"/>
      <c r="CD6" s="219"/>
      <c r="CE6" s="603"/>
      <c r="CF6" s="221"/>
      <c r="CG6" s="221"/>
      <c r="CH6" s="603"/>
      <c r="CI6" s="221"/>
      <c r="CJ6" s="221"/>
      <c r="CK6" s="603"/>
      <c r="CL6" s="221"/>
      <c r="CM6" s="221"/>
      <c r="CN6" s="603"/>
      <c r="CO6" s="221"/>
      <c r="CP6" s="221"/>
      <c r="CQ6" s="603"/>
      <c r="CR6" s="221"/>
      <c r="CS6" s="221"/>
      <c r="CT6" s="221"/>
      <c r="CU6" s="221"/>
      <c r="CV6" s="221"/>
      <c r="CW6" s="603"/>
      <c r="CX6" s="221"/>
      <c r="CY6" s="221"/>
      <c r="CZ6" s="603"/>
      <c r="DA6" s="221"/>
      <c r="DB6" s="221"/>
      <c r="DC6" s="603"/>
      <c r="DD6" s="221"/>
      <c r="DE6" s="221"/>
      <c r="DF6" s="603"/>
      <c r="DG6" s="221"/>
      <c r="DH6" s="221"/>
      <c r="DI6" s="603"/>
      <c r="DJ6" s="221"/>
      <c r="DK6" s="221"/>
      <c r="DL6" s="603"/>
      <c r="DM6" s="221"/>
      <c r="DN6" s="221"/>
      <c r="DO6" s="222"/>
      <c r="DP6" s="222"/>
      <c r="DQ6" s="223"/>
      <c r="DR6" s="223"/>
      <c r="DS6" s="223"/>
      <c r="DT6" s="223"/>
    </row>
    <row r="7" spans="1:124" s="383" customFormat="1" ht="33" customHeight="1">
      <c r="A7" s="388">
        <v>1</v>
      </c>
      <c r="B7" s="399">
        <v>51201</v>
      </c>
      <c r="C7" s="536" t="s">
        <v>0</v>
      </c>
      <c r="D7" s="696"/>
      <c r="E7" s="772">
        <f>'[2]Banpho seat-isuzu'!D7</f>
        <v>2100</v>
      </c>
      <c r="F7" s="673">
        <v>2100</v>
      </c>
      <c r="G7" s="674">
        <f>E7-F7</f>
        <v>0</v>
      </c>
      <c r="H7" s="772">
        <f>'[2]Banpho seat-isuzu'!G7</f>
        <v>2100</v>
      </c>
      <c r="I7" s="673">
        <v>2100</v>
      </c>
      <c r="J7" s="781">
        <f>H7-I7</f>
        <v>0</v>
      </c>
      <c r="K7" s="772">
        <f>'[2]Banpho seat-isuzu'!J7</f>
        <v>2100</v>
      </c>
      <c r="L7" s="673">
        <v>2100</v>
      </c>
      <c r="M7" s="773">
        <f>K7-L7</f>
        <v>0</v>
      </c>
      <c r="N7" s="685"/>
      <c r="O7" s="686"/>
      <c r="P7" s="687"/>
      <c r="Q7" s="772">
        <f>'[2]Banpho seat-isuzu'!M7</f>
        <v>2100</v>
      </c>
      <c r="R7" s="673">
        <v>2100</v>
      </c>
      <c r="S7" s="781">
        <f>Q7-R7</f>
        <v>0</v>
      </c>
      <c r="T7" s="772">
        <f>'[2]Banpho seat-isuzu'!P7</f>
        <v>2100</v>
      </c>
      <c r="U7" s="673"/>
      <c r="V7" s="674">
        <f>T7-U7</f>
        <v>2100</v>
      </c>
      <c r="W7" s="772">
        <f>'[2]Banpho seat-isuzu'!S7</f>
        <v>2100</v>
      </c>
      <c r="X7" s="673"/>
      <c r="Y7" s="773">
        <f>W7-X7</f>
        <v>2100</v>
      </c>
      <c r="Z7" s="685"/>
      <c r="AA7" s="700"/>
      <c r="AB7" s="687"/>
      <c r="AC7" s="775">
        <f t="shared" ref="AC7:AD50" si="0">E7+H7+K7+Q7+T7+W7</f>
        <v>12600</v>
      </c>
      <c r="AD7" s="776">
        <f t="shared" si="0"/>
        <v>8400</v>
      </c>
      <c r="AE7" s="777">
        <f>AC7-AD7</f>
        <v>4200</v>
      </c>
      <c r="AF7" s="772">
        <f>'[2]Banpho seat-isuzu'!Y7</f>
        <v>2100</v>
      </c>
      <c r="AG7" s="673"/>
      <c r="AH7" s="674">
        <f>AF7-AG7</f>
        <v>2100</v>
      </c>
      <c r="AI7" s="772">
        <f>'[2]Banpho seat-isuzu'!AB7</f>
        <v>2100</v>
      </c>
      <c r="AJ7" s="673"/>
      <c r="AK7" s="674">
        <f>AI7-AJ7</f>
        <v>2100</v>
      </c>
      <c r="AL7" s="772">
        <f>'[2]Banpho seat-isuzu'!AE7</f>
        <v>2300</v>
      </c>
      <c r="AM7" s="673"/>
      <c r="AN7" s="674">
        <f>AL7-AM7</f>
        <v>2300</v>
      </c>
      <c r="AO7" s="685"/>
      <c r="AP7" s="703"/>
      <c r="AQ7" s="704"/>
      <c r="AR7" s="772">
        <f>'[2]Banpho seat-isuzu'!AH7</f>
        <v>3600</v>
      </c>
      <c r="AS7" s="673"/>
      <c r="AT7" s="674">
        <f>AR7-AS7</f>
        <v>3600</v>
      </c>
      <c r="AU7" s="772">
        <f>'[2]Banpho seat-isuzu'!AK7</f>
        <v>3500</v>
      </c>
      <c r="AV7" s="673"/>
      <c r="AW7" s="674">
        <f>AU7-AV7</f>
        <v>3500</v>
      </c>
      <c r="AX7" s="772">
        <f>'[2]Banpho seat-isuzu'!AN7</f>
        <v>3600</v>
      </c>
      <c r="AY7" s="772"/>
      <c r="AZ7" s="773">
        <f>AX7-AY7</f>
        <v>3600</v>
      </c>
      <c r="BA7" s="725"/>
      <c r="BB7" s="728"/>
      <c r="BC7" s="728"/>
      <c r="BD7" s="711">
        <f t="shared" ref="BD7:BD50" si="1">AF7+AI7+AL7+AR7+AU7+AX7</f>
        <v>17200</v>
      </c>
      <c r="BE7" s="715">
        <f t="shared" ref="BE7:BE50" si="2">AG7+AJ7+AM7+AS7+AV7+AY7</f>
        <v>0</v>
      </c>
      <c r="BF7" s="716">
        <f>BD7-BE7</f>
        <v>17200</v>
      </c>
      <c r="BG7" s="717">
        <f t="shared" ref="BG7:BG50" si="3">AC7+BD7</f>
        <v>29800</v>
      </c>
      <c r="BH7" s="673">
        <f t="shared" ref="BH7:BH50" si="4">AD7+BE7</f>
        <v>8400</v>
      </c>
      <c r="BI7" s="677">
        <f>BG7-BH7</f>
        <v>21400</v>
      </c>
      <c r="BJ7" s="541"/>
      <c r="BK7" s="446"/>
      <c r="BL7" s="374">
        <f>ROUND(VLOOKUP($B7,Test!$A$140:$I$192,8),0)/1000</f>
        <v>0.7</v>
      </c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  <c r="CG7" s="380"/>
      <c r="CH7" s="380"/>
      <c r="CI7" s="380"/>
      <c r="CJ7" s="380"/>
      <c r="CK7" s="380"/>
      <c r="CL7" s="380"/>
      <c r="CM7" s="380"/>
      <c r="CN7" s="380"/>
      <c r="CO7" s="380"/>
      <c r="CP7" s="380"/>
      <c r="CQ7" s="380"/>
      <c r="CR7" s="380"/>
      <c r="CS7" s="380"/>
      <c r="CT7" s="380"/>
      <c r="CU7" s="380"/>
      <c r="CV7" s="380"/>
      <c r="CW7" s="380"/>
      <c r="CX7" s="380"/>
      <c r="CY7" s="380"/>
      <c r="CZ7" s="380"/>
      <c r="DA7" s="380"/>
      <c r="DB7" s="380"/>
      <c r="DC7" s="380"/>
      <c r="DD7" s="380"/>
      <c r="DE7" s="380"/>
      <c r="DF7" s="380"/>
      <c r="DG7" s="380"/>
      <c r="DH7" s="380"/>
      <c r="DI7" s="380"/>
      <c r="DJ7" s="380"/>
      <c r="DK7" s="380"/>
      <c r="DL7" s="380"/>
      <c r="DM7" s="380"/>
      <c r="DN7" s="380"/>
      <c r="DO7" s="391"/>
      <c r="DP7" s="391"/>
      <c r="DQ7" s="380"/>
      <c r="DR7" s="380"/>
      <c r="DS7" s="380"/>
      <c r="DT7" s="380"/>
    </row>
    <row r="8" spans="1:124" s="383" customFormat="1" ht="33" customHeight="1">
      <c r="A8" s="388">
        <f>A7+1</f>
        <v>2</v>
      </c>
      <c r="B8" s="399">
        <v>51202</v>
      </c>
      <c r="C8" s="536" t="s">
        <v>1</v>
      </c>
      <c r="D8" s="697" t="s">
        <v>252</v>
      </c>
      <c r="E8" s="672">
        <f>'[2]Banpho seat-isuzu'!D8</f>
        <v>96533.150000000009</v>
      </c>
      <c r="F8" s="673">
        <v>31221.45</v>
      </c>
      <c r="G8" s="674">
        <f t="shared" ref="G8:G50" si="5">E8-F8</f>
        <v>65311.700000000012</v>
      </c>
      <c r="H8" s="672">
        <f>'[2]Banpho seat-isuzu'!G8</f>
        <v>98716.1</v>
      </c>
      <c r="I8" s="673">
        <v>28400.68</v>
      </c>
      <c r="J8" s="674">
        <f t="shared" ref="J8:J50" si="6">H8-I8</f>
        <v>70315.420000000013</v>
      </c>
      <c r="K8" s="672">
        <f>'[2]Banpho seat-isuzu'!J8</f>
        <v>93865.1</v>
      </c>
      <c r="L8" s="673">
        <v>39483.949999999997</v>
      </c>
      <c r="M8" s="773">
        <f t="shared" ref="M8:M50" si="7">K8-L8</f>
        <v>54381.150000000009</v>
      </c>
      <c r="N8" s="688">
        <f t="shared" ref="N8:O50" si="8">+E8+H8+K8</f>
        <v>289114.34999999998</v>
      </c>
      <c r="O8" s="689">
        <f t="shared" si="8"/>
        <v>99106.08</v>
      </c>
      <c r="P8" s="690">
        <f t="shared" ref="P8:P50" si="9">+N8-O8</f>
        <v>190008.26999999996</v>
      </c>
      <c r="Q8" s="672">
        <f>'[2]Banpho seat-isuzu'!M8</f>
        <v>93865.1</v>
      </c>
      <c r="R8" s="673">
        <v>26154.17</v>
      </c>
      <c r="S8" s="674">
        <f t="shared" ref="S8:S50" si="10">Q8-R8</f>
        <v>67710.930000000008</v>
      </c>
      <c r="T8" s="672">
        <f>'[2]Banpho seat-isuzu'!P8</f>
        <v>96290.6</v>
      </c>
      <c r="U8" s="673"/>
      <c r="V8" s="674">
        <f t="shared" ref="V8:V50" si="11">T8-U8</f>
        <v>96290.6</v>
      </c>
      <c r="W8" s="672">
        <f>'[2]Banpho seat-isuzu'!S8</f>
        <v>96290.6</v>
      </c>
      <c r="X8" s="673"/>
      <c r="Y8" s="773">
        <f t="shared" ref="Y8:Y50" si="12">W8-X8</f>
        <v>96290.6</v>
      </c>
      <c r="Z8" s="688">
        <f t="shared" ref="Z8:AA50" si="13">+Q8+T8+W8</f>
        <v>286446.30000000005</v>
      </c>
      <c r="AA8" s="701">
        <f t="shared" si="13"/>
        <v>26154.17</v>
      </c>
      <c r="AB8" s="690">
        <f t="shared" ref="AB8:AB50" si="14">+Z8-AA8</f>
        <v>260292.13000000006</v>
      </c>
      <c r="AC8" s="775">
        <f t="shared" si="0"/>
        <v>575560.64999999991</v>
      </c>
      <c r="AD8" s="776">
        <f t="shared" si="0"/>
        <v>125260.25</v>
      </c>
      <c r="AE8" s="777">
        <f t="shared" ref="AE8:AE50" si="15">AC8-AD8</f>
        <v>450300.39999999991</v>
      </c>
      <c r="AF8" s="672">
        <f>'[2]Banpho seat-isuzu'!Y8</f>
        <v>91439.6</v>
      </c>
      <c r="AG8" s="673"/>
      <c r="AH8" s="674">
        <f t="shared" ref="AH8:AH50" si="16">AF8-AG8</f>
        <v>91439.6</v>
      </c>
      <c r="AI8" s="672">
        <f>'[2]Banpho seat-isuzu'!AB8</f>
        <v>86588.6</v>
      </c>
      <c r="AJ8" s="673"/>
      <c r="AK8" s="674">
        <f t="shared" ref="AK8:AK50" si="17">AI8-AJ8</f>
        <v>86588.6</v>
      </c>
      <c r="AL8" s="672">
        <f>'[2]Banpho seat-isuzu'!AE8</f>
        <v>86588.6</v>
      </c>
      <c r="AM8" s="673"/>
      <c r="AN8" s="674">
        <f t="shared" ref="AN8:AN50" si="18">AL8-AM8</f>
        <v>86588.6</v>
      </c>
      <c r="AO8" s="688">
        <f t="shared" ref="AO8:AP50" si="19">+AF8+AI8+AL8</f>
        <v>264616.80000000005</v>
      </c>
      <c r="AP8" s="689">
        <f t="shared" si="19"/>
        <v>0</v>
      </c>
      <c r="AQ8" s="690">
        <f t="shared" ref="AQ8:AQ50" si="20">AO8-AP8</f>
        <v>264616.80000000005</v>
      </c>
      <c r="AR8" s="672">
        <f>'[2]Banpho seat-isuzu'!AH8</f>
        <v>86588.6</v>
      </c>
      <c r="AS8" s="673"/>
      <c r="AT8" s="674">
        <f t="shared" ref="AT8:AT50" si="21">AR8-AS8</f>
        <v>86588.6</v>
      </c>
      <c r="AU8" s="672">
        <f>'[2]Banpho seat-isuzu'!AK8</f>
        <v>85375.85</v>
      </c>
      <c r="AV8" s="673"/>
      <c r="AW8" s="674">
        <f t="shared" ref="AW8:AW50" si="22">AU8-AV8</f>
        <v>85375.85</v>
      </c>
      <c r="AX8" s="672">
        <f>'[2]Banpho seat-isuzu'!AN8</f>
        <v>85860.950000000012</v>
      </c>
      <c r="AY8" s="672"/>
      <c r="AZ8" s="773">
        <f t="shared" ref="AZ8:AZ50" si="23">AX8-AY8</f>
        <v>85860.950000000012</v>
      </c>
      <c r="BA8" s="688">
        <f t="shared" ref="BA8:BB50" si="24">+AR8+AU8+AX8</f>
        <v>257825.40000000002</v>
      </c>
      <c r="BB8" s="701">
        <f t="shared" si="24"/>
        <v>0</v>
      </c>
      <c r="BC8" s="706">
        <f t="shared" ref="BC8:BC50" si="25">BA8-BB8</f>
        <v>257825.40000000002</v>
      </c>
      <c r="BD8" s="711">
        <f t="shared" si="1"/>
        <v>522442.2</v>
      </c>
      <c r="BE8" s="715">
        <f t="shared" si="2"/>
        <v>0</v>
      </c>
      <c r="BF8" s="716">
        <f t="shared" ref="BF8:BF50" si="26">BD8-BE8</f>
        <v>522442.2</v>
      </c>
      <c r="BG8" s="717">
        <f t="shared" si="3"/>
        <v>1098002.8499999999</v>
      </c>
      <c r="BH8" s="672">
        <f t="shared" si="4"/>
        <v>125260.25</v>
      </c>
      <c r="BI8" s="677">
        <f t="shared" ref="BI8:BI50" si="27">BG8-BH8</f>
        <v>972742.59999999986</v>
      </c>
      <c r="BJ8" s="541"/>
      <c r="BK8" s="446"/>
      <c r="BL8" s="374">
        <f>ROUND(VLOOKUP($B8,Test!$A$140:$I$192,8),0)/1000</f>
        <v>8.3480000000000008</v>
      </c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  <c r="CG8" s="380"/>
      <c r="CH8" s="380"/>
      <c r="CI8" s="380"/>
      <c r="CJ8" s="380"/>
      <c r="CK8" s="380"/>
      <c r="CL8" s="380"/>
      <c r="CM8" s="380"/>
      <c r="CN8" s="380"/>
      <c r="CO8" s="380"/>
      <c r="CP8" s="380"/>
      <c r="CQ8" s="380"/>
      <c r="CR8" s="380"/>
      <c r="CS8" s="380"/>
      <c r="CT8" s="380"/>
      <c r="CU8" s="380"/>
      <c r="CV8" s="380"/>
      <c r="CW8" s="380"/>
      <c r="CX8" s="380"/>
      <c r="CY8" s="380"/>
      <c r="CZ8" s="380"/>
      <c r="DA8" s="380"/>
      <c r="DB8" s="380"/>
      <c r="DC8" s="380"/>
      <c r="DD8" s="380"/>
      <c r="DE8" s="380"/>
      <c r="DF8" s="380"/>
      <c r="DG8" s="380"/>
      <c r="DH8" s="380"/>
      <c r="DI8" s="380"/>
      <c r="DJ8" s="380"/>
      <c r="DK8" s="380"/>
      <c r="DL8" s="380"/>
      <c r="DM8" s="380"/>
      <c r="DN8" s="380"/>
      <c r="DO8" s="391"/>
      <c r="DP8" s="391"/>
      <c r="DQ8" s="380"/>
      <c r="DR8" s="380"/>
      <c r="DS8" s="380"/>
      <c r="DT8" s="380"/>
    </row>
    <row r="9" spans="1:124" s="383" customFormat="1" ht="33" customHeight="1">
      <c r="A9" s="388">
        <f t="shared" ref="A9:A50" si="28">A8+1</f>
        <v>3</v>
      </c>
      <c r="B9" s="399">
        <v>51203</v>
      </c>
      <c r="C9" s="536" t="s">
        <v>2</v>
      </c>
      <c r="D9" s="697" t="s">
        <v>253</v>
      </c>
      <c r="E9" s="680">
        <f>'[2]Banpho seat-isuzu'!D9</f>
        <v>71229.450000000012</v>
      </c>
      <c r="F9" s="673">
        <v>24850.21</v>
      </c>
      <c r="G9" s="674">
        <f t="shared" si="5"/>
        <v>46379.240000000013</v>
      </c>
      <c r="H9" s="680">
        <f>'[2]Banpho seat-isuzu'!G9</f>
        <v>4027.5</v>
      </c>
      <c r="I9" s="673">
        <v>20935</v>
      </c>
      <c r="J9" s="674">
        <f t="shared" si="6"/>
        <v>-16907.5</v>
      </c>
      <c r="K9" s="680">
        <f>'[2]Banpho seat-isuzu'!J9</f>
        <v>9495</v>
      </c>
      <c r="L9" s="673">
        <v>14835</v>
      </c>
      <c r="M9" s="773">
        <f t="shared" si="7"/>
        <v>-5340</v>
      </c>
      <c r="N9" s="688">
        <f t="shared" si="8"/>
        <v>84751.950000000012</v>
      </c>
      <c r="O9" s="689">
        <f t="shared" si="8"/>
        <v>60620.21</v>
      </c>
      <c r="P9" s="690">
        <f t="shared" si="9"/>
        <v>24131.740000000013</v>
      </c>
      <c r="Q9" s="680">
        <f>'[2]Banpho seat-isuzu'!M9</f>
        <v>4027.5</v>
      </c>
      <c r="R9" s="673">
        <v>3720</v>
      </c>
      <c r="S9" s="674">
        <f t="shared" si="10"/>
        <v>307.5</v>
      </c>
      <c r="T9" s="680">
        <f>'[2]Banpho seat-isuzu'!P9</f>
        <v>9495</v>
      </c>
      <c r="U9" s="673"/>
      <c r="V9" s="674">
        <f t="shared" si="11"/>
        <v>9495</v>
      </c>
      <c r="W9" s="680">
        <f>'[2]Banpho seat-isuzu'!S9</f>
        <v>4027.5</v>
      </c>
      <c r="X9" s="673"/>
      <c r="Y9" s="773">
        <f t="shared" si="12"/>
        <v>4027.5</v>
      </c>
      <c r="Z9" s="688">
        <f t="shared" si="13"/>
        <v>17550</v>
      </c>
      <c r="AA9" s="701">
        <f t="shared" si="13"/>
        <v>3720</v>
      </c>
      <c r="AB9" s="690">
        <f t="shared" si="14"/>
        <v>13830</v>
      </c>
      <c r="AC9" s="775">
        <f t="shared" si="0"/>
        <v>102301.95000000001</v>
      </c>
      <c r="AD9" s="776">
        <f t="shared" si="0"/>
        <v>64340.21</v>
      </c>
      <c r="AE9" s="777">
        <f t="shared" si="15"/>
        <v>37961.740000000013</v>
      </c>
      <c r="AF9" s="680">
        <f>'[2]Banpho seat-isuzu'!Y9</f>
        <v>9495</v>
      </c>
      <c r="AG9" s="673"/>
      <c r="AH9" s="674">
        <f t="shared" si="16"/>
        <v>9495</v>
      </c>
      <c r="AI9" s="680">
        <f>'[2]Banpho seat-isuzu'!AB9</f>
        <v>4027.5</v>
      </c>
      <c r="AJ9" s="673"/>
      <c r="AK9" s="674">
        <f t="shared" si="17"/>
        <v>4027.5</v>
      </c>
      <c r="AL9" s="680">
        <f>'[2]Banpho seat-isuzu'!AE9</f>
        <v>9495</v>
      </c>
      <c r="AM9" s="673"/>
      <c r="AN9" s="674">
        <f t="shared" si="18"/>
        <v>9495</v>
      </c>
      <c r="AO9" s="688">
        <f t="shared" si="19"/>
        <v>23017.5</v>
      </c>
      <c r="AP9" s="689">
        <f t="shared" si="19"/>
        <v>0</v>
      </c>
      <c r="AQ9" s="690">
        <f t="shared" si="20"/>
        <v>23017.5</v>
      </c>
      <c r="AR9" s="680">
        <f>'[2]Banpho seat-isuzu'!AH9</f>
        <v>4027.5</v>
      </c>
      <c r="AS9" s="673"/>
      <c r="AT9" s="674">
        <f t="shared" si="21"/>
        <v>4027.5</v>
      </c>
      <c r="AU9" s="680">
        <f>'[2]Banpho seat-isuzu'!AK9</f>
        <v>9495</v>
      </c>
      <c r="AV9" s="673"/>
      <c r="AW9" s="674">
        <f t="shared" si="22"/>
        <v>9495</v>
      </c>
      <c r="AX9" s="680">
        <f>'[2]Banpho seat-isuzu'!AN9</f>
        <v>4027.5</v>
      </c>
      <c r="AY9" s="680"/>
      <c r="AZ9" s="773">
        <f t="shared" si="23"/>
        <v>4027.5</v>
      </c>
      <c r="BA9" s="688">
        <f t="shared" si="24"/>
        <v>17550</v>
      </c>
      <c r="BB9" s="701">
        <f t="shared" si="24"/>
        <v>0</v>
      </c>
      <c r="BC9" s="706">
        <f t="shared" si="25"/>
        <v>17550</v>
      </c>
      <c r="BD9" s="711">
        <f t="shared" si="1"/>
        <v>40567.5</v>
      </c>
      <c r="BE9" s="715">
        <f t="shared" si="2"/>
        <v>0</v>
      </c>
      <c r="BF9" s="716">
        <f t="shared" si="26"/>
        <v>40567.5</v>
      </c>
      <c r="BG9" s="717">
        <f t="shared" si="3"/>
        <v>142869.45000000001</v>
      </c>
      <c r="BH9" s="680">
        <f t="shared" si="4"/>
        <v>64340.21</v>
      </c>
      <c r="BI9" s="677">
        <f t="shared" si="27"/>
        <v>78529.24000000002</v>
      </c>
      <c r="BJ9" s="541"/>
      <c r="BK9" s="446"/>
      <c r="BL9" s="374">
        <f>ROUND(VLOOKUP($B9,Test!$A$140:$I$192,8),0)/1000</f>
        <v>0</v>
      </c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  <c r="CG9" s="380"/>
      <c r="CH9" s="380"/>
      <c r="CI9" s="380"/>
      <c r="CJ9" s="380"/>
      <c r="CK9" s="380"/>
      <c r="CL9" s="380"/>
      <c r="CM9" s="380"/>
      <c r="CN9" s="380"/>
      <c r="CO9" s="380"/>
      <c r="CP9" s="380"/>
      <c r="CQ9" s="380"/>
      <c r="CR9" s="380"/>
      <c r="CS9" s="380"/>
      <c r="CT9" s="380"/>
      <c r="CU9" s="380"/>
      <c r="CV9" s="380"/>
      <c r="CW9" s="380"/>
      <c r="CX9" s="380"/>
      <c r="CY9" s="380"/>
      <c r="CZ9" s="380"/>
      <c r="DA9" s="380"/>
      <c r="DB9" s="380"/>
      <c r="DC9" s="380"/>
      <c r="DD9" s="380"/>
      <c r="DE9" s="380"/>
      <c r="DF9" s="380"/>
      <c r="DG9" s="380"/>
      <c r="DH9" s="380"/>
      <c r="DI9" s="380"/>
      <c r="DJ9" s="380"/>
      <c r="DK9" s="380"/>
      <c r="DL9" s="380"/>
      <c r="DM9" s="380"/>
      <c r="DN9" s="380"/>
      <c r="DO9" s="391"/>
      <c r="DP9" s="391"/>
      <c r="DQ9" s="380"/>
      <c r="DR9" s="380"/>
      <c r="DS9" s="380"/>
      <c r="DT9" s="380"/>
    </row>
    <row r="10" spans="1:124" s="383" customFormat="1" ht="33" customHeight="1">
      <c r="A10" s="388">
        <f t="shared" si="28"/>
        <v>4</v>
      </c>
      <c r="B10" s="402">
        <v>51299</v>
      </c>
      <c r="C10" s="537" t="s">
        <v>3</v>
      </c>
      <c r="D10" s="697" t="s">
        <v>254</v>
      </c>
      <c r="E10" s="672">
        <f>'[2]Banpho seat-isuzu'!D10</f>
        <v>10982</v>
      </c>
      <c r="F10" s="673">
        <v>16976.810000000001</v>
      </c>
      <c r="G10" s="674">
        <f t="shared" si="5"/>
        <v>-5994.8100000000013</v>
      </c>
      <c r="H10" s="672">
        <f>'[2]Banpho seat-isuzu'!G10</f>
        <v>134282</v>
      </c>
      <c r="I10" s="673">
        <v>122440.93</v>
      </c>
      <c r="J10" s="674">
        <f t="shared" si="6"/>
        <v>11841.070000000007</v>
      </c>
      <c r="K10" s="672">
        <f>'[2]Banpho seat-isuzu'!J10</f>
        <v>43323.199999999997</v>
      </c>
      <c r="L10" s="673">
        <v>19747.18</v>
      </c>
      <c r="M10" s="773">
        <f t="shared" si="7"/>
        <v>23576.019999999997</v>
      </c>
      <c r="N10" s="688">
        <f t="shared" si="8"/>
        <v>188587.2</v>
      </c>
      <c r="O10" s="689">
        <f t="shared" si="8"/>
        <v>159164.91999999998</v>
      </c>
      <c r="P10" s="690">
        <f t="shared" si="9"/>
        <v>29422.280000000028</v>
      </c>
      <c r="Q10" s="672">
        <f>'[2]Banpho seat-isuzu'!M10</f>
        <v>9465.7999999999993</v>
      </c>
      <c r="R10" s="673">
        <v>1706.31</v>
      </c>
      <c r="S10" s="674">
        <f t="shared" si="10"/>
        <v>7759.49</v>
      </c>
      <c r="T10" s="672">
        <f>'[2]Banpho seat-isuzu'!P10</f>
        <v>9971.2000000000007</v>
      </c>
      <c r="U10" s="673"/>
      <c r="V10" s="674">
        <f t="shared" si="11"/>
        <v>9971.2000000000007</v>
      </c>
      <c r="W10" s="672">
        <f>'[2]Banpho seat-isuzu'!S10</f>
        <v>12636.068000000001</v>
      </c>
      <c r="X10" s="673"/>
      <c r="Y10" s="773">
        <f t="shared" si="12"/>
        <v>12636.068000000001</v>
      </c>
      <c r="Z10" s="688">
        <f t="shared" si="13"/>
        <v>32073.067999999999</v>
      </c>
      <c r="AA10" s="701">
        <f t="shared" si="13"/>
        <v>1706.31</v>
      </c>
      <c r="AB10" s="690">
        <f t="shared" si="14"/>
        <v>30366.757999999998</v>
      </c>
      <c r="AC10" s="775">
        <f t="shared" si="0"/>
        <v>220660.26800000001</v>
      </c>
      <c r="AD10" s="776">
        <f t="shared" si="0"/>
        <v>160871.22999999998</v>
      </c>
      <c r="AE10" s="777">
        <f t="shared" si="15"/>
        <v>59789.03800000003</v>
      </c>
      <c r="AF10" s="672">
        <f>'[2]Banpho seat-isuzu'!Y10</f>
        <v>11992.8</v>
      </c>
      <c r="AG10" s="673"/>
      <c r="AH10" s="674">
        <f t="shared" si="16"/>
        <v>11992.8</v>
      </c>
      <c r="AI10" s="672">
        <f>'[2]Banpho seat-isuzu'!AB10</f>
        <v>11487.4</v>
      </c>
      <c r="AJ10" s="673"/>
      <c r="AK10" s="674">
        <f t="shared" si="17"/>
        <v>11487.4</v>
      </c>
      <c r="AL10" s="672">
        <f>'[2]Banpho seat-isuzu'!AE10</f>
        <v>16896.7</v>
      </c>
      <c r="AM10" s="673"/>
      <c r="AN10" s="674">
        <f t="shared" si="18"/>
        <v>16896.7</v>
      </c>
      <c r="AO10" s="688">
        <f t="shared" si="19"/>
        <v>40376.899999999994</v>
      </c>
      <c r="AP10" s="689">
        <f t="shared" si="19"/>
        <v>0</v>
      </c>
      <c r="AQ10" s="690">
        <f t="shared" si="20"/>
        <v>40376.899999999994</v>
      </c>
      <c r="AR10" s="672">
        <f>'[2]Banpho seat-isuzu'!AH10</f>
        <v>20783.599999999999</v>
      </c>
      <c r="AS10" s="673"/>
      <c r="AT10" s="674">
        <f t="shared" si="21"/>
        <v>20783.599999999999</v>
      </c>
      <c r="AU10" s="672">
        <f>'[2]Banpho seat-isuzu'!AK10</f>
        <v>12498.2</v>
      </c>
      <c r="AV10" s="673"/>
      <c r="AW10" s="674">
        <f t="shared" si="22"/>
        <v>12498.2</v>
      </c>
      <c r="AX10" s="672">
        <f>'[2]Banpho seat-isuzu'!AN10</f>
        <v>10476.6</v>
      </c>
      <c r="AY10" s="672"/>
      <c r="AZ10" s="773">
        <f t="shared" si="23"/>
        <v>10476.6</v>
      </c>
      <c r="BA10" s="688">
        <f t="shared" si="24"/>
        <v>43758.400000000001</v>
      </c>
      <c r="BB10" s="701">
        <f t="shared" si="24"/>
        <v>0</v>
      </c>
      <c r="BC10" s="706">
        <f t="shared" si="25"/>
        <v>43758.400000000001</v>
      </c>
      <c r="BD10" s="711">
        <f t="shared" si="1"/>
        <v>84135.3</v>
      </c>
      <c r="BE10" s="715">
        <f t="shared" si="2"/>
        <v>0</v>
      </c>
      <c r="BF10" s="716">
        <f t="shared" si="26"/>
        <v>84135.3</v>
      </c>
      <c r="BG10" s="717">
        <f t="shared" si="3"/>
        <v>304795.56800000003</v>
      </c>
      <c r="BH10" s="672">
        <f t="shared" si="4"/>
        <v>160871.22999999998</v>
      </c>
      <c r="BI10" s="677">
        <f t="shared" si="27"/>
        <v>143924.33800000005</v>
      </c>
      <c r="BJ10" s="541"/>
      <c r="BK10" s="446"/>
      <c r="BL10" s="374">
        <f>ROUND(VLOOKUP($B10,Test!$A$140:$I$192,8),0)/1000</f>
        <v>0</v>
      </c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  <c r="CG10" s="380"/>
      <c r="CH10" s="380"/>
      <c r="CI10" s="380"/>
      <c r="CJ10" s="380"/>
      <c r="CK10" s="380"/>
      <c r="CL10" s="380"/>
      <c r="CM10" s="380"/>
      <c r="CN10" s="380"/>
      <c r="CO10" s="380"/>
      <c r="CP10" s="380"/>
      <c r="CQ10" s="380"/>
      <c r="CR10" s="380"/>
      <c r="CS10" s="380"/>
      <c r="CT10" s="380"/>
      <c r="CU10" s="380"/>
      <c r="CV10" s="380"/>
      <c r="CW10" s="380"/>
      <c r="CX10" s="380"/>
      <c r="CY10" s="380"/>
      <c r="CZ10" s="380"/>
      <c r="DA10" s="380"/>
      <c r="DB10" s="380"/>
      <c r="DC10" s="380"/>
      <c r="DD10" s="380"/>
      <c r="DE10" s="380"/>
      <c r="DF10" s="380"/>
      <c r="DG10" s="380"/>
      <c r="DH10" s="380"/>
      <c r="DI10" s="380"/>
      <c r="DJ10" s="380"/>
      <c r="DK10" s="380"/>
      <c r="DL10" s="380"/>
      <c r="DM10" s="380"/>
      <c r="DN10" s="380"/>
      <c r="DO10" s="391"/>
      <c r="DP10" s="391"/>
      <c r="DQ10" s="380"/>
      <c r="DR10" s="380"/>
      <c r="DS10" s="380"/>
      <c r="DT10" s="380"/>
    </row>
    <row r="11" spans="1:124" s="383" customFormat="1" ht="33" customHeight="1">
      <c r="A11" s="388">
        <f t="shared" si="28"/>
        <v>5</v>
      </c>
      <c r="B11" s="399">
        <v>51301</v>
      </c>
      <c r="C11" s="536" t="s">
        <v>4</v>
      </c>
      <c r="D11" s="697" t="s">
        <v>255</v>
      </c>
      <c r="E11" s="672">
        <f>'[2]Banpho seat-isuzu'!D11</f>
        <v>427687</v>
      </c>
      <c r="F11" s="673">
        <v>287946.68</v>
      </c>
      <c r="G11" s="674">
        <f t="shared" si="5"/>
        <v>139740.32</v>
      </c>
      <c r="H11" s="672">
        <f>'[2]Banpho seat-isuzu'!G11</f>
        <v>427687</v>
      </c>
      <c r="I11" s="673">
        <v>312950.15000000002</v>
      </c>
      <c r="J11" s="674">
        <f t="shared" si="6"/>
        <v>114736.84999999998</v>
      </c>
      <c r="K11" s="672">
        <f>'[2]Banpho seat-isuzu'!J11</f>
        <v>427687</v>
      </c>
      <c r="L11" s="673">
        <v>312950.15000000002</v>
      </c>
      <c r="M11" s="773">
        <f t="shared" si="7"/>
        <v>114736.84999999998</v>
      </c>
      <c r="N11" s="688">
        <f t="shared" si="8"/>
        <v>1283061</v>
      </c>
      <c r="O11" s="689">
        <f t="shared" si="8"/>
        <v>913846.9800000001</v>
      </c>
      <c r="P11" s="690">
        <f t="shared" si="9"/>
        <v>369214.0199999999</v>
      </c>
      <c r="Q11" s="672">
        <f>'[2]Banpho seat-isuzu'!M11</f>
        <v>427687</v>
      </c>
      <c r="R11" s="673">
        <v>312950.15000000002</v>
      </c>
      <c r="S11" s="674">
        <f t="shared" si="10"/>
        <v>114736.84999999998</v>
      </c>
      <c r="T11" s="672">
        <f>'[2]Banpho seat-isuzu'!P11</f>
        <v>427687</v>
      </c>
      <c r="U11" s="673"/>
      <c r="V11" s="674">
        <f t="shared" si="11"/>
        <v>427687</v>
      </c>
      <c r="W11" s="672">
        <f>'[2]Banpho seat-isuzu'!S11</f>
        <v>427687</v>
      </c>
      <c r="X11" s="673"/>
      <c r="Y11" s="773">
        <f t="shared" si="12"/>
        <v>427687</v>
      </c>
      <c r="Z11" s="688">
        <f t="shared" si="13"/>
        <v>1283061</v>
      </c>
      <c r="AA11" s="701">
        <f t="shared" si="13"/>
        <v>312950.15000000002</v>
      </c>
      <c r="AB11" s="690">
        <f t="shared" si="14"/>
        <v>970110.85</v>
      </c>
      <c r="AC11" s="775">
        <f t="shared" si="0"/>
        <v>2566122</v>
      </c>
      <c r="AD11" s="776">
        <f t="shared" si="0"/>
        <v>1226797.1300000001</v>
      </c>
      <c r="AE11" s="777">
        <f t="shared" si="15"/>
        <v>1339324.8699999999</v>
      </c>
      <c r="AF11" s="672">
        <f>'[2]Banpho seat-isuzu'!Y11</f>
        <v>427687</v>
      </c>
      <c r="AG11" s="673"/>
      <c r="AH11" s="674">
        <f t="shared" si="16"/>
        <v>427687</v>
      </c>
      <c r="AI11" s="672">
        <f>'[2]Banpho seat-isuzu'!AB11</f>
        <v>427687</v>
      </c>
      <c r="AJ11" s="673"/>
      <c r="AK11" s="674">
        <f t="shared" si="17"/>
        <v>427687</v>
      </c>
      <c r="AL11" s="672">
        <f>'[2]Banpho seat-isuzu'!AE11</f>
        <v>427687</v>
      </c>
      <c r="AM11" s="673"/>
      <c r="AN11" s="674">
        <f t="shared" si="18"/>
        <v>427687</v>
      </c>
      <c r="AO11" s="688">
        <f t="shared" si="19"/>
        <v>1283061</v>
      </c>
      <c r="AP11" s="689">
        <f t="shared" si="19"/>
        <v>0</v>
      </c>
      <c r="AQ11" s="690">
        <f t="shared" si="20"/>
        <v>1283061</v>
      </c>
      <c r="AR11" s="672">
        <f>'[2]Banpho seat-isuzu'!AH11</f>
        <v>427687</v>
      </c>
      <c r="AS11" s="673"/>
      <c r="AT11" s="674">
        <f t="shared" si="21"/>
        <v>427687</v>
      </c>
      <c r="AU11" s="672">
        <f>'[2]Banpho seat-isuzu'!AK11</f>
        <v>427687</v>
      </c>
      <c r="AV11" s="673"/>
      <c r="AW11" s="674">
        <f t="shared" si="22"/>
        <v>427687</v>
      </c>
      <c r="AX11" s="672">
        <f>'[2]Banpho seat-isuzu'!AN11</f>
        <v>427687</v>
      </c>
      <c r="AY11" s="672"/>
      <c r="AZ11" s="773">
        <f t="shared" si="23"/>
        <v>427687</v>
      </c>
      <c r="BA11" s="688">
        <f t="shared" si="24"/>
        <v>1283061</v>
      </c>
      <c r="BB11" s="701">
        <f t="shared" si="24"/>
        <v>0</v>
      </c>
      <c r="BC11" s="706">
        <f t="shared" si="25"/>
        <v>1283061</v>
      </c>
      <c r="BD11" s="711">
        <f t="shared" si="1"/>
        <v>2566122</v>
      </c>
      <c r="BE11" s="715">
        <f t="shared" si="2"/>
        <v>0</v>
      </c>
      <c r="BF11" s="716">
        <f t="shared" si="26"/>
        <v>2566122</v>
      </c>
      <c r="BG11" s="717">
        <f t="shared" si="3"/>
        <v>5132244</v>
      </c>
      <c r="BH11" s="672">
        <f t="shared" si="4"/>
        <v>1226797.1300000001</v>
      </c>
      <c r="BI11" s="677">
        <f t="shared" si="27"/>
        <v>3905446.87</v>
      </c>
      <c r="BJ11" s="541"/>
      <c r="BK11" s="446"/>
      <c r="BL11" s="374">
        <f>ROUND(VLOOKUP($B11,Test!$A$140:$I$192,8),0)/1000</f>
        <v>0</v>
      </c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  <c r="CG11" s="380"/>
      <c r="CH11" s="380"/>
      <c r="CI11" s="380"/>
      <c r="CJ11" s="380"/>
      <c r="CK11" s="380"/>
      <c r="CL11" s="380"/>
      <c r="CM11" s="380"/>
      <c r="CN11" s="380"/>
      <c r="CO11" s="380"/>
      <c r="CP11" s="380"/>
      <c r="CQ11" s="380"/>
      <c r="CR11" s="380"/>
      <c r="CS11" s="380"/>
      <c r="CT11" s="380"/>
      <c r="CU11" s="380"/>
      <c r="CV11" s="380"/>
      <c r="CW11" s="380"/>
      <c r="CX11" s="380"/>
      <c r="CY11" s="380"/>
      <c r="CZ11" s="380"/>
      <c r="DA11" s="380"/>
      <c r="DB11" s="380"/>
      <c r="DC11" s="380"/>
      <c r="DD11" s="380"/>
      <c r="DE11" s="380"/>
      <c r="DF11" s="380"/>
      <c r="DG11" s="380"/>
      <c r="DH11" s="380"/>
      <c r="DI11" s="380"/>
      <c r="DJ11" s="380"/>
      <c r="DK11" s="380"/>
      <c r="DL11" s="380"/>
      <c r="DM11" s="380"/>
      <c r="DN11" s="380"/>
      <c r="DO11" s="391"/>
      <c r="DP11" s="391"/>
      <c r="DQ11" s="380"/>
      <c r="DR11" s="380"/>
      <c r="DS11" s="380"/>
      <c r="DT11" s="380"/>
    </row>
    <row r="12" spans="1:124" s="383" customFormat="1" ht="33" customHeight="1">
      <c r="A12" s="388">
        <f t="shared" si="28"/>
        <v>6</v>
      </c>
      <c r="B12" s="399">
        <v>51302</v>
      </c>
      <c r="C12" s="536" t="s">
        <v>5</v>
      </c>
      <c r="D12" s="697" t="s">
        <v>256</v>
      </c>
      <c r="E12" s="672">
        <f>'[2]Banpho seat-isuzu'!D12</f>
        <v>2943</v>
      </c>
      <c r="F12" s="673">
        <v>2943</v>
      </c>
      <c r="G12" s="674">
        <f t="shared" si="5"/>
        <v>0</v>
      </c>
      <c r="H12" s="672">
        <f>'[2]Banpho seat-isuzu'!G12</f>
        <v>2754.5200000000004</v>
      </c>
      <c r="I12" s="673">
        <v>2754.52</v>
      </c>
      <c r="J12" s="674">
        <f t="shared" si="6"/>
        <v>0</v>
      </c>
      <c r="K12" s="672">
        <f>'[2]Banpho seat-isuzu'!J12</f>
        <v>2943</v>
      </c>
      <c r="L12" s="673">
        <v>-595.16</v>
      </c>
      <c r="M12" s="773">
        <f t="shared" si="7"/>
        <v>3538.16</v>
      </c>
      <c r="N12" s="688">
        <f t="shared" si="8"/>
        <v>8640.52</v>
      </c>
      <c r="O12" s="689">
        <f t="shared" si="8"/>
        <v>5102.3600000000006</v>
      </c>
      <c r="P12" s="690">
        <f t="shared" si="9"/>
        <v>3538.16</v>
      </c>
      <c r="Q12" s="672">
        <f>'[2]Banpho seat-isuzu'!M12</f>
        <v>2880</v>
      </c>
      <c r="R12" s="673">
        <v>2880</v>
      </c>
      <c r="S12" s="674">
        <f t="shared" si="10"/>
        <v>0</v>
      </c>
      <c r="T12" s="672">
        <f>'[2]Banpho seat-isuzu'!P12</f>
        <v>2976.59</v>
      </c>
      <c r="U12" s="673"/>
      <c r="V12" s="674">
        <f t="shared" si="11"/>
        <v>2976.59</v>
      </c>
      <c r="W12" s="672">
        <f>'[2]Banpho seat-isuzu'!S12</f>
        <v>2880</v>
      </c>
      <c r="X12" s="673"/>
      <c r="Y12" s="773">
        <f t="shared" si="12"/>
        <v>2880</v>
      </c>
      <c r="Z12" s="688">
        <f t="shared" si="13"/>
        <v>8736.59</v>
      </c>
      <c r="AA12" s="701">
        <f t="shared" si="13"/>
        <v>2880</v>
      </c>
      <c r="AB12" s="690">
        <f t="shared" si="14"/>
        <v>5856.59</v>
      </c>
      <c r="AC12" s="775">
        <f t="shared" si="0"/>
        <v>17377.11</v>
      </c>
      <c r="AD12" s="776">
        <f t="shared" si="0"/>
        <v>7982.3600000000006</v>
      </c>
      <c r="AE12" s="777">
        <f t="shared" si="15"/>
        <v>9394.75</v>
      </c>
      <c r="AF12" s="672">
        <f>'[2]Banpho seat-isuzu'!Y12</f>
        <v>2976</v>
      </c>
      <c r="AG12" s="673"/>
      <c r="AH12" s="674">
        <f t="shared" si="16"/>
        <v>2976</v>
      </c>
      <c r="AI12" s="672">
        <f>'[2]Banpho seat-isuzu'!AB12</f>
        <v>2976</v>
      </c>
      <c r="AJ12" s="673"/>
      <c r="AK12" s="674">
        <f t="shared" si="17"/>
        <v>2976</v>
      </c>
      <c r="AL12" s="672">
        <f>'[2]Banpho seat-isuzu'!AE12</f>
        <v>2880.5300000000007</v>
      </c>
      <c r="AM12" s="673"/>
      <c r="AN12" s="674">
        <f t="shared" si="18"/>
        <v>2880.5300000000007</v>
      </c>
      <c r="AO12" s="688">
        <f t="shared" si="19"/>
        <v>8832.5300000000007</v>
      </c>
      <c r="AP12" s="689">
        <f t="shared" si="19"/>
        <v>0</v>
      </c>
      <c r="AQ12" s="690">
        <f t="shared" si="20"/>
        <v>8832.5300000000007</v>
      </c>
      <c r="AR12" s="672">
        <f>'[2]Banpho seat-isuzu'!AH12</f>
        <v>2976</v>
      </c>
      <c r="AS12" s="673"/>
      <c r="AT12" s="674">
        <f t="shared" si="21"/>
        <v>2976</v>
      </c>
      <c r="AU12" s="672">
        <f>'[2]Banpho seat-isuzu'!AK12</f>
        <v>2880.7900000000009</v>
      </c>
      <c r="AV12" s="673"/>
      <c r="AW12" s="674">
        <f t="shared" si="22"/>
        <v>2880.7900000000009</v>
      </c>
      <c r="AX12" s="672">
        <f>'[2]Banpho seat-isuzu'!AN12</f>
        <v>2976</v>
      </c>
      <c r="AY12" s="672"/>
      <c r="AZ12" s="773">
        <f t="shared" si="23"/>
        <v>2976</v>
      </c>
      <c r="BA12" s="688">
        <f t="shared" si="24"/>
        <v>8832.7900000000009</v>
      </c>
      <c r="BB12" s="701">
        <f t="shared" si="24"/>
        <v>0</v>
      </c>
      <c r="BC12" s="706">
        <f t="shared" si="25"/>
        <v>8832.7900000000009</v>
      </c>
      <c r="BD12" s="711">
        <f t="shared" si="1"/>
        <v>17665.32</v>
      </c>
      <c r="BE12" s="715">
        <f t="shared" si="2"/>
        <v>0</v>
      </c>
      <c r="BF12" s="716">
        <f t="shared" si="26"/>
        <v>17665.32</v>
      </c>
      <c r="BG12" s="717">
        <f t="shared" si="3"/>
        <v>35042.43</v>
      </c>
      <c r="BH12" s="672">
        <f t="shared" si="4"/>
        <v>7982.3600000000006</v>
      </c>
      <c r="BI12" s="677">
        <f t="shared" si="27"/>
        <v>27060.07</v>
      </c>
      <c r="BJ12" s="541"/>
      <c r="BK12" s="446"/>
      <c r="BL12" s="374">
        <f>ROUND(VLOOKUP($B12,Test!$A$140:$I$192,8),0)/1000</f>
        <v>0</v>
      </c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  <c r="CG12" s="380"/>
      <c r="CH12" s="380"/>
      <c r="CI12" s="380"/>
      <c r="CJ12" s="380"/>
      <c r="CK12" s="380"/>
      <c r="CL12" s="380"/>
      <c r="CM12" s="380"/>
      <c r="CN12" s="380"/>
      <c r="CO12" s="380"/>
      <c r="CP12" s="380"/>
      <c r="CQ12" s="380"/>
      <c r="CR12" s="380"/>
      <c r="CS12" s="380"/>
      <c r="CT12" s="380"/>
      <c r="CU12" s="380"/>
      <c r="CV12" s="380"/>
      <c r="CW12" s="380"/>
      <c r="CX12" s="380"/>
      <c r="CY12" s="380"/>
      <c r="CZ12" s="380"/>
      <c r="DA12" s="380"/>
      <c r="DB12" s="380"/>
      <c r="DC12" s="380"/>
      <c r="DD12" s="380"/>
      <c r="DE12" s="380"/>
      <c r="DF12" s="380"/>
      <c r="DG12" s="380"/>
      <c r="DH12" s="380"/>
      <c r="DI12" s="380"/>
      <c r="DJ12" s="380"/>
      <c r="DK12" s="380"/>
      <c r="DL12" s="380"/>
      <c r="DM12" s="380"/>
      <c r="DN12" s="380"/>
      <c r="DO12" s="391"/>
      <c r="DP12" s="391"/>
      <c r="DQ12" s="380"/>
      <c r="DR12" s="380"/>
      <c r="DS12" s="380"/>
      <c r="DT12" s="380"/>
    </row>
    <row r="13" spans="1:124" s="383" customFormat="1" ht="33" customHeight="1">
      <c r="A13" s="388">
        <f t="shared" si="28"/>
        <v>7</v>
      </c>
      <c r="B13" s="399">
        <v>51306</v>
      </c>
      <c r="C13" s="536" t="s">
        <v>6</v>
      </c>
      <c r="D13" s="697" t="s">
        <v>257</v>
      </c>
      <c r="E13" s="672">
        <f>'[2]Banpho seat-isuzu'!D13</f>
        <v>0</v>
      </c>
      <c r="F13" s="673"/>
      <c r="G13" s="674">
        <f t="shared" si="5"/>
        <v>0</v>
      </c>
      <c r="H13" s="672">
        <f>'[2]Banpho seat-isuzu'!G13</f>
        <v>0</v>
      </c>
      <c r="I13" s="673"/>
      <c r="J13" s="674">
        <f t="shared" si="6"/>
        <v>0</v>
      </c>
      <c r="K13" s="672">
        <f>'[2]Banpho seat-isuzu'!J13</f>
        <v>0</v>
      </c>
      <c r="L13" s="673"/>
      <c r="M13" s="773">
        <f t="shared" si="7"/>
        <v>0</v>
      </c>
      <c r="N13" s="688">
        <f t="shared" si="8"/>
        <v>0</v>
      </c>
      <c r="O13" s="689">
        <f t="shared" si="8"/>
        <v>0</v>
      </c>
      <c r="P13" s="690">
        <f t="shared" si="9"/>
        <v>0</v>
      </c>
      <c r="Q13" s="672">
        <f>'[2]Banpho seat-isuzu'!M13</f>
        <v>0</v>
      </c>
      <c r="R13" s="673"/>
      <c r="S13" s="674">
        <f t="shared" si="10"/>
        <v>0</v>
      </c>
      <c r="T13" s="672">
        <f>'[2]Banpho seat-isuzu'!P13</f>
        <v>0</v>
      </c>
      <c r="U13" s="673"/>
      <c r="V13" s="674">
        <f t="shared" si="11"/>
        <v>0</v>
      </c>
      <c r="W13" s="672">
        <f>'[2]Banpho seat-isuzu'!S13</f>
        <v>0</v>
      </c>
      <c r="X13" s="673"/>
      <c r="Y13" s="773">
        <f t="shared" si="12"/>
        <v>0</v>
      </c>
      <c r="Z13" s="688">
        <f t="shared" si="13"/>
        <v>0</v>
      </c>
      <c r="AA13" s="701">
        <f t="shared" si="13"/>
        <v>0</v>
      </c>
      <c r="AB13" s="690">
        <f t="shared" si="14"/>
        <v>0</v>
      </c>
      <c r="AC13" s="775">
        <f t="shared" si="0"/>
        <v>0</v>
      </c>
      <c r="AD13" s="776">
        <f t="shared" si="0"/>
        <v>0</v>
      </c>
      <c r="AE13" s="777">
        <f t="shared" si="15"/>
        <v>0</v>
      </c>
      <c r="AF13" s="672">
        <f>'[2]Banpho seat-isuzu'!Y13</f>
        <v>0</v>
      </c>
      <c r="AG13" s="673"/>
      <c r="AH13" s="674">
        <f t="shared" si="16"/>
        <v>0</v>
      </c>
      <c r="AI13" s="672">
        <f>'[2]Banpho seat-isuzu'!AB13</f>
        <v>0</v>
      </c>
      <c r="AJ13" s="673"/>
      <c r="AK13" s="674">
        <f t="shared" si="17"/>
        <v>0</v>
      </c>
      <c r="AL13" s="672">
        <f>'[2]Banpho seat-isuzu'!AE13</f>
        <v>0</v>
      </c>
      <c r="AM13" s="673"/>
      <c r="AN13" s="674">
        <f t="shared" si="18"/>
        <v>0</v>
      </c>
      <c r="AO13" s="688">
        <f t="shared" si="19"/>
        <v>0</v>
      </c>
      <c r="AP13" s="689">
        <f t="shared" si="19"/>
        <v>0</v>
      </c>
      <c r="AQ13" s="690">
        <f t="shared" si="20"/>
        <v>0</v>
      </c>
      <c r="AR13" s="672">
        <f>'[2]Banpho seat-isuzu'!AH13</f>
        <v>0</v>
      </c>
      <c r="AS13" s="673"/>
      <c r="AT13" s="674">
        <f t="shared" si="21"/>
        <v>0</v>
      </c>
      <c r="AU13" s="672">
        <f>'[2]Banpho seat-isuzu'!AK13</f>
        <v>0</v>
      </c>
      <c r="AV13" s="673"/>
      <c r="AW13" s="674">
        <f t="shared" si="22"/>
        <v>0</v>
      </c>
      <c r="AX13" s="672">
        <f>'[2]Banpho seat-isuzu'!AN13</f>
        <v>0</v>
      </c>
      <c r="AY13" s="672"/>
      <c r="AZ13" s="773">
        <f t="shared" si="23"/>
        <v>0</v>
      </c>
      <c r="BA13" s="688">
        <f t="shared" si="24"/>
        <v>0</v>
      </c>
      <c r="BB13" s="701">
        <f t="shared" si="24"/>
        <v>0</v>
      </c>
      <c r="BC13" s="706">
        <f t="shared" si="25"/>
        <v>0</v>
      </c>
      <c r="BD13" s="711">
        <f t="shared" si="1"/>
        <v>0</v>
      </c>
      <c r="BE13" s="715">
        <f t="shared" si="2"/>
        <v>0</v>
      </c>
      <c r="BF13" s="716">
        <f t="shared" si="26"/>
        <v>0</v>
      </c>
      <c r="BG13" s="717">
        <f t="shared" si="3"/>
        <v>0</v>
      </c>
      <c r="BH13" s="672">
        <f t="shared" si="4"/>
        <v>0</v>
      </c>
      <c r="BI13" s="677">
        <f t="shared" si="27"/>
        <v>0</v>
      </c>
      <c r="BJ13" s="541"/>
      <c r="BK13" s="446"/>
      <c r="BL13" s="374">
        <f>ROUND(VLOOKUP($B13,Test!$A$140:$I$192,8),0)/1000</f>
        <v>0</v>
      </c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  <c r="CG13" s="380"/>
      <c r="CH13" s="380"/>
      <c r="CI13" s="380"/>
      <c r="CJ13" s="380"/>
      <c r="CK13" s="380"/>
      <c r="CL13" s="380"/>
      <c r="CM13" s="380"/>
      <c r="CN13" s="380"/>
      <c r="CO13" s="380"/>
      <c r="CP13" s="380"/>
      <c r="CQ13" s="380"/>
      <c r="CR13" s="380"/>
      <c r="CS13" s="380"/>
      <c r="CT13" s="380"/>
      <c r="CU13" s="380"/>
      <c r="CV13" s="380"/>
      <c r="CW13" s="380"/>
      <c r="CX13" s="380"/>
      <c r="CY13" s="380"/>
      <c r="CZ13" s="380"/>
      <c r="DA13" s="380"/>
      <c r="DB13" s="380"/>
      <c r="DC13" s="380"/>
      <c r="DD13" s="380"/>
      <c r="DE13" s="380"/>
      <c r="DF13" s="380"/>
      <c r="DG13" s="380"/>
      <c r="DH13" s="380"/>
      <c r="DI13" s="380"/>
      <c r="DJ13" s="380"/>
      <c r="DK13" s="380"/>
      <c r="DL13" s="380"/>
      <c r="DM13" s="380"/>
      <c r="DN13" s="380"/>
      <c r="DO13" s="391"/>
      <c r="DP13" s="391"/>
      <c r="DQ13" s="380"/>
      <c r="DR13" s="380"/>
      <c r="DS13" s="380"/>
      <c r="DT13" s="380"/>
    </row>
    <row r="14" spans="1:124" s="383" customFormat="1" ht="33" customHeight="1">
      <c r="A14" s="388">
        <f t="shared" si="28"/>
        <v>8</v>
      </c>
      <c r="B14" s="399">
        <v>51307</v>
      </c>
      <c r="C14" s="536" t="s">
        <v>7</v>
      </c>
      <c r="D14" s="697" t="s">
        <v>258</v>
      </c>
      <c r="E14" s="672">
        <f>'[2]Banpho seat-isuzu'!D14</f>
        <v>31640</v>
      </c>
      <c r="F14" s="673">
        <v>175000</v>
      </c>
      <c r="G14" s="674">
        <f t="shared" si="5"/>
        <v>-143360</v>
      </c>
      <c r="H14" s="672">
        <f>'[2]Banpho seat-isuzu'!G14</f>
        <v>35280</v>
      </c>
      <c r="I14" s="673">
        <v>67147</v>
      </c>
      <c r="J14" s="674">
        <f t="shared" si="6"/>
        <v>-31867</v>
      </c>
      <c r="K14" s="672">
        <f>'[2]Banpho seat-isuzu'!J14</f>
        <v>58893.333333333336</v>
      </c>
      <c r="L14" s="673">
        <v>122961.25</v>
      </c>
      <c r="M14" s="773">
        <f t="shared" si="7"/>
        <v>-64067.916666666664</v>
      </c>
      <c r="N14" s="688">
        <f t="shared" si="8"/>
        <v>125813.33333333334</v>
      </c>
      <c r="O14" s="689">
        <f t="shared" si="8"/>
        <v>365108.25</v>
      </c>
      <c r="P14" s="690">
        <f t="shared" si="9"/>
        <v>-239294.91666666666</v>
      </c>
      <c r="Q14" s="672">
        <f>'[2]Banpho seat-isuzu'!M14</f>
        <v>53905</v>
      </c>
      <c r="R14" s="673">
        <v>15766.14</v>
      </c>
      <c r="S14" s="674">
        <f t="shared" si="10"/>
        <v>38138.86</v>
      </c>
      <c r="T14" s="672">
        <f>'[2]Banpho seat-isuzu'!P14</f>
        <v>49400</v>
      </c>
      <c r="U14" s="673"/>
      <c r="V14" s="674">
        <f t="shared" si="11"/>
        <v>49400</v>
      </c>
      <c r="W14" s="672">
        <f>'[2]Banpho seat-isuzu'!S14</f>
        <v>39940</v>
      </c>
      <c r="X14" s="673"/>
      <c r="Y14" s="773">
        <f t="shared" si="12"/>
        <v>39940</v>
      </c>
      <c r="Z14" s="688">
        <f t="shared" si="13"/>
        <v>143245</v>
      </c>
      <c r="AA14" s="701">
        <f t="shared" si="13"/>
        <v>15766.14</v>
      </c>
      <c r="AB14" s="690">
        <f t="shared" si="14"/>
        <v>127478.86</v>
      </c>
      <c r="AC14" s="775">
        <f t="shared" si="0"/>
        <v>269058.33333333337</v>
      </c>
      <c r="AD14" s="776">
        <f t="shared" si="0"/>
        <v>380874.39</v>
      </c>
      <c r="AE14" s="777">
        <f t="shared" si="15"/>
        <v>-111816.05666666664</v>
      </c>
      <c r="AF14" s="672">
        <f>'[2]Banpho seat-isuzu'!Y14</f>
        <v>54260</v>
      </c>
      <c r="AG14" s="673"/>
      <c r="AH14" s="674">
        <f t="shared" si="16"/>
        <v>54260</v>
      </c>
      <c r="AI14" s="672">
        <f>'[2]Banpho seat-isuzu'!AB14</f>
        <v>54680</v>
      </c>
      <c r="AJ14" s="673"/>
      <c r="AK14" s="674">
        <f t="shared" si="17"/>
        <v>54680</v>
      </c>
      <c r="AL14" s="672">
        <f>'[2]Banpho seat-isuzu'!AE14</f>
        <v>36860</v>
      </c>
      <c r="AM14" s="673"/>
      <c r="AN14" s="674">
        <f t="shared" si="18"/>
        <v>36860</v>
      </c>
      <c r="AO14" s="688">
        <f t="shared" si="19"/>
        <v>145800</v>
      </c>
      <c r="AP14" s="689">
        <f t="shared" si="19"/>
        <v>0</v>
      </c>
      <c r="AQ14" s="690">
        <f t="shared" si="20"/>
        <v>145800</v>
      </c>
      <c r="AR14" s="672">
        <f>'[2]Banpho seat-isuzu'!AH14</f>
        <v>37765</v>
      </c>
      <c r="AS14" s="673"/>
      <c r="AT14" s="674">
        <f t="shared" si="21"/>
        <v>37765</v>
      </c>
      <c r="AU14" s="672">
        <f>'[2]Banpho seat-isuzu'!AK14</f>
        <v>51473.333333333336</v>
      </c>
      <c r="AV14" s="673"/>
      <c r="AW14" s="674">
        <f t="shared" si="22"/>
        <v>51473.333333333336</v>
      </c>
      <c r="AX14" s="672">
        <f>'[2]Banpho seat-isuzu'!AN14</f>
        <v>38340</v>
      </c>
      <c r="AY14" s="672"/>
      <c r="AZ14" s="773">
        <f t="shared" si="23"/>
        <v>38340</v>
      </c>
      <c r="BA14" s="688">
        <f t="shared" si="24"/>
        <v>127578.33333333334</v>
      </c>
      <c r="BB14" s="701">
        <f t="shared" si="24"/>
        <v>0</v>
      </c>
      <c r="BC14" s="706">
        <f t="shared" si="25"/>
        <v>127578.33333333334</v>
      </c>
      <c r="BD14" s="711">
        <f t="shared" si="1"/>
        <v>273378.33333333337</v>
      </c>
      <c r="BE14" s="715">
        <f t="shared" si="2"/>
        <v>0</v>
      </c>
      <c r="BF14" s="716">
        <f t="shared" si="26"/>
        <v>273378.33333333337</v>
      </c>
      <c r="BG14" s="717">
        <f t="shared" si="3"/>
        <v>542436.66666666674</v>
      </c>
      <c r="BH14" s="672">
        <f t="shared" si="4"/>
        <v>380874.39</v>
      </c>
      <c r="BI14" s="677">
        <f t="shared" si="27"/>
        <v>161562.27666666673</v>
      </c>
      <c r="BJ14" s="541"/>
      <c r="BK14" s="446"/>
      <c r="BL14" s="374">
        <f>ROUND(VLOOKUP($B14,Test!$A$140:$I$192,8),0)/1000</f>
        <v>0</v>
      </c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  <c r="CO14" s="380"/>
      <c r="CP14" s="380"/>
      <c r="CQ14" s="380"/>
      <c r="CR14" s="380"/>
      <c r="CS14" s="380"/>
      <c r="CT14" s="380"/>
      <c r="CU14" s="380"/>
      <c r="CV14" s="380"/>
      <c r="CW14" s="380"/>
      <c r="CX14" s="380"/>
      <c r="CY14" s="380"/>
      <c r="CZ14" s="380"/>
      <c r="DA14" s="380"/>
      <c r="DB14" s="380"/>
      <c r="DC14" s="380"/>
      <c r="DD14" s="380"/>
      <c r="DE14" s="380"/>
      <c r="DF14" s="380"/>
      <c r="DG14" s="380"/>
      <c r="DH14" s="380"/>
      <c r="DI14" s="380"/>
      <c r="DJ14" s="380"/>
      <c r="DK14" s="380"/>
      <c r="DL14" s="380"/>
      <c r="DM14" s="380"/>
      <c r="DN14" s="380"/>
      <c r="DO14" s="391"/>
      <c r="DP14" s="391"/>
      <c r="DQ14" s="380"/>
      <c r="DR14" s="380"/>
      <c r="DS14" s="380"/>
      <c r="DT14" s="380"/>
    </row>
    <row r="15" spans="1:124" s="383" customFormat="1" ht="33" customHeight="1">
      <c r="A15" s="388">
        <f t="shared" si="28"/>
        <v>9</v>
      </c>
      <c r="B15" s="399">
        <v>51308</v>
      </c>
      <c r="C15" s="536" t="s">
        <v>8</v>
      </c>
      <c r="D15" s="697" t="s">
        <v>259</v>
      </c>
      <c r="E15" s="672">
        <f>'[2]Banpho seat-isuzu'!D15</f>
        <v>58960.36050000001</v>
      </c>
      <c r="F15" s="673">
        <v>50582</v>
      </c>
      <c r="G15" s="674">
        <f t="shared" si="5"/>
        <v>8378.3605000000098</v>
      </c>
      <c r="H15" s="672">
        <f>'[2]Banpho seat-isuzu'!G15</f>
        <v>53345.088071428581</v>
      </c>
      <c r="I15" s="673">
        <v>91748</v>
      </c>
      <c r="J15" s="674">
        <f t="shared" si="6"/>
        <v>-38402.911928571419</v>
      </c>
      <c r="K15" s="672">
        <f>'[2]Banpho seat-isuzu'!J15</f>
        <v>61767.996714285728</v>
      </c>
      <c r="L15" s="673">
        <v>101795</v>
      </c>
      <c r="M15" s="773">
        <f t="shared" si="7"/>
        <v>-40027.003285714272</v>
      </c>
      <c r="N15" s="688">
        <f t="shared" si="8"/>
        <v>174073.44528571432</v>
      </c>
      <c r="O15" s="689">
        <f t="shared" si="8"/>
        <v>244125</v>
      </c>
      <c r="P15" s="690">
        <f t="shared" si="9"/>
        <v>-70051.554714285681</v>
      </c>
      <c r="Q15" s="672">
        <f>'[2]Banpho seat-isuzu'!M15</f>
        <v>50537.451857142863</v>
      </c>
      <c r="R15" s="673">
        <v>53967</v>
      </c>
      <c r="S15" s="674">
        <f t="shared" si="10"/>
        <v>-3429.5481428571366</v>
      </c>
      <c r="T15" s="672">
        <f>'[2]Banpho seat-isuzu'!P15</f>
        <v>61767.996714285728</v>
      </c>
      <c r="U15" s="673"/>
      <c r="V15" s="674">
        <f t="shared" si="11"/>
        <v>61767.996714285728</v>
      </c>
      <c r="W15" s="672">
        <f>'[2]Banpho seat-isuzu'!S15</f>
        <v>58960.36050000001</v>
      </c>
      <c r="X15" s="673"/>
      <c r="Y15" s="773">
        <f t="shared" si="12"/>
        <v>58960.36050000001</v>
      </c>
      <c r="Z15" s="688">
        <f t="shared" si="13"/>
        <v>171265.80907142861</v>
      </c>
      <c r="AA15" s="701">
        <f t="shared" si="13"/>
        <v>53967</v>
      </c>
      <c r="AB15" s="690">
        <f t="shared" si="14"/>
        <v>117298.80907142861</v>
      </c>
      <c r="AC15" s="775">
        <f t="shared" si="0"/>
        <v>345339.25435714296</v>
      </c>
      <c r="AD15" s="776">
        <f t="shared" si="0"/>
        <v>298092</v>
      </c>
      <c r="AE15" s="777">
        <f t="shared" si="15"/>
        <v>47247.254357142956</v>
      </c>
      <c r="AF15" s="672">
        <f>'[2]Banpho seat-isuzu'!Y15</f>
        <v>56152.724285714292</v>
      </c>
      <c r="AG15" s="673"/>
      <c r="AH15" s="674">
        <f t="shared" si="16"/>
        <v>56152.724285714292</v>
      </c>
      <c r="AI15" s="672">
        <f>'[2]Banpho seat-isuzu'!AB15</f>
        <v>64575.632928571446</v>
      </c>
      <c r="AJ15" s="673"/>
      <c r="AK15" s="674">
        <f t="shared" si="17"/>
        <v>64575.632928571446</v>
      </c>
      <c r="AL15" s="672">
        <f>'[2]Banpho seat-isuzu'!AE15</f>
        <v>58960.36050000001</v>
      </c>
      <c r="AM15" s="673"/>
      <c r="AN15" s="674">
        <f t="shared" si="18"/>
        <v>58960.36050000001</v>
      </c>
      <c r="AO15" s="688">
        <f t="shared" si="19"/>
        <v>179688.71771428574</v>
      </c>
      <c r="AP15" s="689">
        <f t="shared" si="19"/>
        <v>0</v>
      </c>
      <c r="AQ15" s="690">
        <f t="shared" si="20"/>
        <v>179688.71771428574</v>
      </c>
      <c r="AR15" s="672">
        <f>'[2]Banpho seat-isuzu'!AH15</f>
        <v>61767.996714285728</v>
      </c>
      <c r="AS15" s="673"/>
      <c r="AT15" s="674">
        <f t="shared" si="21"/>
        <v>61767.996714285728</v>
      </c>
      <c r="AU15" s="672">
        <f>'[2]Banpho seat-isuzu'!AK15</f>
        <v>61767.996714285728</v>
      </c>
      <c r="AV15" s="673"/>
      <c r="AW15" s="674">
        <f t="shared" si="22"/>
        <v>61767.996714285728</v>
      </c>
      <c r="AX15" s="672">
        <f>'[2]Banpho seat-isuzu'!AN15</f>
        <v>53345.088071428581</v>
      </c>
      <c r="AY15" s="672"/>
      <c r="AZ15" s="773">
        <f t="shared" si="23"/>
        <v>53345.088071428581</v>
      </c>
      <c r="BA15" s="688">
        <f t="shared" si="24"/>
        <v>176881.08150000003</v>
      </c>
      <c r="BB15" s="701">
        <f t="shared" si="24"/>
        <v>0</v>
      </c>
      <c r="BC15" s="706">
        <f t="shared" si="25"/>
        <v>176881.08150000003</v>
      </c>
      <c r="BD15" s="711">
        <f t="shared" si="1"/>
        <v>356569.7992142858</v>
      </c>
      <c r="BE15" s="715">
        <f t="shared" si="2"/>
        <v>0</v>
      </c>
      <c r="BF15" s="716">
        <f t="shared" si="26"/>
        <v>356569.7992142858</v>
      </c>
      <c r="BG15" s="717">
        <f t="shared" si="3"/>
        <v>701909.05357142875</v>
      </c>
      <c r="BH15" s="672">
        <f t="shared" si="4"/>
        <v>298092</v>
      </c>
      <c r="BI15" s="677">
        <f t="shared" si="27"/>
        <v>403817.05357142875</v>
      </c>
      <c r="BJ15" s="541"/>
      <c r="BK15" s="446"/>
      <c r="BL15" s="374">
        <f>ROUND(VLOOKUP($B15,Test!$A$140:$I$192,8),0)/1000</f>
        <v>0</v>
      </c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  <c r="CO15" s="380"/>
      <c r="CP15" s="380"/>
      <c r="CQ15" s="380"/>
      <c r="CR15" s="380"/>
      <c r="CS15" s="380"/>
      <c r="CT15" s="380"/>
      <c r="CU15" s="380"/>
      <c r="CV15" s="380"/>
      <c r="CW15" s="380"/>
      <c r="CX15" s="380"/>
      <c r="CY15" s="380"/>
      <c r="CZ15" s="380"/>
      <c r="DA15" s="380"/>
      <c r="DB15" s="380"/>
      <c r="DC15" s="380"/>
      <c r="DD15" s="380"/>
      <c r="DE15" s="380"/>
      <c r="DF15" s="380"/>
      <c r="DG15" s="380"/>
      <c r="DH15" s="380"/>
      <c r="DI15" s="380"/>
      <c r="DJ15" s="380"/>
      <c r="DK15" s="380"/>
      <c r="DL15" s="380"/>
      <c r="DM15" s="380"/>
      <c r="DN15" s="380"/>
      <c r="DO15" s="391"/>
      <c r="DP15" s="391"/>
      <c r="DQ15" s="380"/>
      <c r="DR15" s="380"/>
      <c r="DS15" s="380"/>
      <c r="DT15" s="380"/>
    </row>
    <row r="16" spans="1:124" s="383" customFormat="1" ht="33" customHeight="1">
      <c r="A16" s="388">
        <f t="shared" si="28"/>
        <v>10</v>
      </c>
      <c r="B16" s="399">
        <v>51309</v>
      </c>
      <c r="C16" s="536" t="s">
        <v>9</v>
      </c>
      <c r="D16" s="697" t="s">
        <v>260</v>
      </c>
      <c r="E16" s="672">
        <f>'[2]Banpho seat-isuzu'!D16</f>
        <v>0</v>
      </c>
      <c r="F16" s="673"/>
      <c r="G16" s="674">
        <f t="shared" si="5"/>
        <v>0</v>
      </c>
      <c r="H16" s="672">
        <f>'[2]Banpho seat-isuzu'!G16</f>
        <v>0</v>
      </c>
      <c r="I16" s="673"/>
      <c r="J16" s="674">
        <f t="shared" si="6"/>
        <v>0</v>
      </c>
      <c r="K16" s="672">
        <f>'[2]Banpho seat-isuzu'!J16</f>
        <v>0</v>
      </c>
      <c r="L16" s="673"/>
      <c r="M16" s="773">
        <f t="shared" si="7"/>
        <v>0</v>
      </c>
      <c r="N16" s="688">
        <f t="shared" si="8"/>
        <v>0</v>
      </c>
      <c r="O16" s="689">
        <f t="shared" si="8"/>
        <v>0</v>
      </c>
      <c r="P16" s="690">
        <f t="shared" si="9"/>
        <v>0</v>
      </c>
      <c r="Q16" s="672">
        <f>'[2]Banpho seat-isuzu'!M16</f>
        <v>0</v>
      </c>
      <c r="R16" s="673"/>
      <c r="S16" s="674">
        <f t="shared" si="10"/>
        <v>0</v>
      </c>
      <c r="T16" s="672">
        <f>'[2]Banpho seat-isuzu'!P16</f>
        <v>0</v>
      </c>
      <c r="U16" s="673"/>
      <c r="V16" s="674">
        <f t="shared" si="11"/>
        <v>0</v>
      </c>
      <c r="W16" s="672">
        <f>'[2]Banpho seat-isuzu'!S16</f>
        <v>0</v>
      </c>
      <c r="X16" s="673"/>
      <c r="Y16" s="773">
        <f t="shared" si="12"/>
        <v>0</v>
      </c>
      <c r="Z16" s="688">
        <f t="shared" si="13"/>
        <v>0</v>
      </c>
      <c r="AA16" s="701">
        <f t="shared" si="13"/>
        <v>0</v>
      </c>
      <c r="AB16" s="690">
        <f t="shared" si="14"/>
        <v>0</v>
      </c>
      <c r="AC16" s="775">
        <f t="shared" si="0"/>
        <v>0</v>
      </c>
      <c r="AD16" s="776">
        <f t="shared" si="0"/>
        <v>0</v>
      </c>
      <c r="AE16" s="777">
        <f t="shared" si="15"/>
        <v>0</v>
      </c>
      <c r="AF16" s="672">
        <f>'[2]Banpho seat-isuzu'!Y16</f>
        <v>0</v>
      </c>
      <c r="AG16" s="673"/>
      <c r="AH16" s="674">
        <f t="shared" si="16"/>
        <v>0</v>
      </c>
      <c r="AI16" s="672">
        <f>'[2]Banpho seat-isuzu'!AB16</f>
        <v>0</v>
      </c>
      <c r="AJ16" s="673"/>
      <c r="AK16" s="674">
        <f t="shared" si="17"/>
        <v>0</v>
      </c>
      <c r="AL16" s="672">
        <f>'[2]Banpho seat-isuzu'!AE16</f>
        <v>0</v>
      </c>
      <c r="AM16" s="673"/>
      <c r="AN16" s="674">
        <f t="shared" si="18"/>
        <v>0</v>
      </c>
      <c r="AO16" s="688">
        <f t="shared" si="19"/>
        <v>0</v>
      </c>
      <c r="AP16" s="689">
        <f t="shared" si="19"/>
        <v>0</v>
      </c>
      <c r="AQ16" s="690">
        <f t="shared" si="20"/>
        <v>0</v>
      </c>
      <c r="AR16" s="672">
        <f>'[2]Banpho seat-isuzu'!AH16</f>
        <v>0</v>
      </c>
      <c r="AS16" s="673"/>
      <c r="AT16" s="674">
        <f t="shared" si="21"/>
        <v>0</v>
      </c>
      <c r="AU16" s="672">
        <f>'[2]Banpho seat-isuzu'!AK16</f>
        <v>0</v>
      </c>
      <c r="AV16" s="673"/>
      <c r="AW16" s="674">
        <f t="shared" si="22"/>
        <v>0</v>
      </c>
      <c r="AX16" s="672">
        <f>'[2]Banpho seat-isuzu'!AN16</f>
        <v>0</v>
      </c>
      <c r="AY16" s="672"/>
      <c r="AZ16" s="773">
        <f t="shared" si="23"/>
        <v>0</v>
      </c>
      <c r="BA16" s="688">
        <f t="shared" si="24"/>
        <v>0</v>
      </c>
      <c r="BB16" s="701">
        <f t="shared" si="24"/>
        <v>0</v>
      </c>
      <c r="BC16" s="706">
        <f t="shared" si="25"/>
        <v>0</v>
      </c>
      <c r="BD16" s="711">
        <f t="shared" si="1"/>
        <v>0</v>
      </c>
      <c r="BE16" s="715">
        <f t="shared" si="2"/>
        <v>0</v>
      </c>
      <c r="BF16" s="716">
        <f t="shared" si="26"/>
        <v>0</v>
      </c>
      <c r="BG16" s="717">
        <f t="shared" si="3"/>
        <v>0</v>
      </c>
      <c r="BH16" s="672">
        <f t="shared" si="4"/>
        <v>0</v>
      </c>
      <c r="BI16" s="677">
        <f t="shared" si="27"/>
        <v>0</v>
      </c>
      <c r="BJ16" s="541"/>
      <c r="BK16" s="446"/>
      <c r="BL16" s="374">
        <f>ROUND(VLOOKUP($B16,Test!$A$140:$I$192,8),0)/1000</f>
        <v>0</v>
      </c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  <c r="CG16" s="380"/>
      <c r="CH16" s="380"/>
      <c r="CI16" s="380"/>
      <c r="CJ16" s="380"/>
      <c r="CK16" s="380"/>
      <c r="CL16" s="380"/>
      <c r="CM16" s="380"/>
      <c r="CN16" s="380"/>
      <c r="CO16" s="380"/>
      <c r="CP16" s="380"/>
      <c r="CQ16" s="380"/>
      <c r="CR16" s="380"/>
      <c r="CS16" s="380"/>
      <c r="CT16" s="380"/>
      <c r="CU16" s="380"/>
      <c r="CV16" s="380"/>
      <c r="CW16" s="380"/>
      <c r="CX16" s="380"/>
      <c r="CY16" s="380"/>
      <c r="CZ16" s="380"/>
      <c r="DA16" s="380"/>
      <c r="DB16" s="380"/>
      <c r="DC16" s="380"/>
      <c r="DD16" s="380"/>
      <c r="DE16" s="380"/>
      <c r="DF16" s="380"/>
      <c r="DG16" s="380"/>
      <c r="DH16" s="380"/>
      <c r="DI16" s="380"/>
      <c r="DJ16" s="380"/>
      <c r="DK16" s="380"/>
      <c r="DL16" s="380"/>
      <c r="DM16" s="380"/>
      <c r="DN16" s="380"/>
      <c r="DO16" s="391"/>
      <c r="DP16" s="391"/>
      <c r="DQ16" s="380"/>
      <c r="DR16" s="380"/>
      <c r="DS16" s="380"/>
      <c r="DT16" s="380"/>
    </row>
    <row r="17" spans="1:124" s="383" customFormat="1" ht="33" customHeight="1">
      <c r="A17" s="388">
        <f t="shared" si="28"/>
        <v>11</v>
      </c>
      <c r="B17" s="399">
        <v>51310</v>
      </c>
      <c r="C17" s="536" t="s">
        <v>10</v>
      </c>
      <c r="D17" s="697" t="s">
        <v>261</v>
      </c>
      <c r="E17" s="672">
        <f>'[2]Banpho seat-isuzu'!D17</f>
        <v>0</v>
      </c>
      <c r="F17" s="673"/>
      <c r="G17" s="674">
        <f t="shared" si="5"/>
        <v>0</v>
      </c>
      <c r="H17" s="672">
        <f>'[2]Banpho seat-isuzu'!G17</f>
        <v>0</v>
      </c>
      <c r="I17" s="673"/>
      <c r="J17" s="674">
        <f t="shared" si="6"/>
        <v>0</v>
      </c>
      <c r="K17" s="672">
        <f>'[2]Banpho seat-isuzu'!J17</f>
        <v>0</v>
      </c>
      <c r="L17" s="673"/>
      <c r="M17" s="773">
        <f t="shared" si="7"/>
        <v>0</v>
      </c>
      <c r="N17" s="688">
        <f t="shared" si="8"/>
        <v>0</v>
      </c>
      <c r="O17" s="689">
        <f t="shared" si="8"/>
        <v>0</v>
      </c>
      <c r="P17" s="690">
        <f t="shared" si="9"/>
        <v>0</v>
      </c>
      <c r="Q17" s="672">
        <f>'[2]Banpho seat-isuzu'!M17</f>
        <v>0</v>
      </c>
      <c r="R17" s="673"/>
      <c r="S17" s="674">
        <f t="shared" si="10"/>
        <v>0</v>
      </c>
      <c r="T17" s="672">
        <f>'[2]Banpho seat-isuzu'!P17</f>
        <v>0</v>
      </c>
      <c r="U17" s="673"/>
      <c r="V17" s="674">
        <f t="shared" si="11"/>
        <v>0</v>
      </c>
      <c r="W17" s="672">
        <f>'[2]Banpho seat-isuzu'!S17</f>
        <v>0</v>
      </c>
      <c r="X17" s="673"/>
      <c r="Y17" s="773">
        <f t="shared" si="12"/>
        <v>0</v>
      </c>
      <c r="Z17" s="688">
        <f t="shared" si="13"/>
        <v>0</v>
      </c>
      <c r="AA17" s="701">
        <f t="shared" si="13"/>
        <v>0</v>
      </c>
      <c r="AB17" s="690">
        <f t="shared" si="14"/>
        <v>0</v>
      </c>
      <c r="AC17" s="775">
        <f t="shared" si="0"/>
        <v>0</v>
      </c>
      <c r="AD17" s="776">
        <f t="shared" si="0"/>
        <v>0</v>
      </c>
      <c r="AE17" s="777">
        <f t="shared" si="15"/>
        <v>0</v>
      </c>
      <c r="AF17" s="672">
        <f>'[2]Banpho seat-isuzu'!Y17</f>
        <v>0</v>
      </c>
      <c r="AG17" s="673"/>
      <c r="AH17" s="674">
        <f t="shared" si="16"/>
        <v>0</v>
      </c>
      <c r="AI17" s="672">
        <f>'[2]Banpho seat-isuzu'!AB17</f>
        <v>0</v>
      </c>
      <c r="AJ17" s="673"/>
      <c r="AK17" s="674">
        <f t="shared" si="17"/>
        <v>0</v>
      </c>
      <c r="AL17" s="672">
        <f>'[2]Banpho seat-isuzu'!AE17</f>
        <v>0</v>
      </c>
      <c r="AM17" s="673"/>
      <c r="AN17" s="674">
        <f t="shared" si="18"/>
        <v>0</v>
      </c>
      <c r="AO17" s="688">
        <f t="shared" si="19"/>
        <v>0</v>
      </c>
      <c r="AP17" s="689">
        <f t="shared" si="19"/>
        <v>0</v>
      </c>
      <c r="AQ17" s="690">
        <f t="shared" si="20"/>
        <v>0</v>
      </c>
      <c r="AR17" s="672">
        <f>'[2]Banpho seat-isuzu'!AH17</f>
        <v>0</v>
      </c>
      <c r="AS17" s="673"/>
      <c r="AT17" s="674">
        <f t="shared" si="21"/>
        <v>0</v>
      </c>
      <c r="AU17" s="672">
        <f>'[2]Banpho seat-isuzu'!AK17</f>
        <v>0</v>
      </c>
      <c r="AV17" s="673"/>
      <c r="AW17" s="674">
        <f t="shared" si="22"/>
        <v>0</v>
      </c>
      <c r="AX17" s="672">
        <f>'[2]Banpho seat-isuzu'!AN17</f>
        <v>0</v>
      </c>
      <c r="AY17" s="672"/>
      <c r="AZ17" s="773">
        <f t="shared" si="23"/>
        <v>0</v>
      </c>
      <c r="BA17" s="688">
        <f t="shared" si="24"/>
        <v>0</v>
      </c>
      <c r="BB17" s="701">
        <f t="shared" si="24"/>
        <v>0</v>
      </c>
      <c r="BC17" s="706">
        <f t="shared" si="25"/>
        <v>0</v>
      </c>
      <c r="BD17" s="711">
        <f t="shared" si="1"/>
        <v>0</v>
      </c>
      <c r="BE17" s="715">
        <f t="shared" si="2"/>
        <v>0</v>
      </c>
      <c r="BF17" s="716">
        <f t="shared" si="26"/>
        <v>0</v>
      </c>
      <c r="BG17" s="717">
        <f t="shared" si="3"/>
        <v>0</v>
      </c>
      <c r="BH17" s="672">
        <f t="shared" si="4"/>
        <v>0</v>
      </c>
      <c r="BI17" s="677">
        <f t="shared" si="27"/>
        <v>0</v>
      </c>
      <c r="BJ17" s="541"/>
      <c r="BK17" s="446"/>
      <c r="BL17" s="374">
        <f>ROUND(VLOOKUP($B17,Test!$A$140:$I$192,8),0)/1000</f>
        <v>0</v>
      </c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  <c r="CG17" s="380"/>
      <c r="CH17" s="380"/>
      <c r="CI17" s="380"/>
      <c r="CJ17" s="380"/>
      <c r="CK17" s="380"/>
      <c r="CL17" s="380"/>
      <c r="CM17" s="380"/>
      <c r="CN17" s="380"/>
      <c r="CO17" s="380"/>
      <c r="CP17" s="380"/>
      <c r="CQ17" s="380"/>
      <c r="CR17" s="380"/>
      <c r="CS17" s="380"/>
      <c r="CT17" s="380"/>
      <c r="CU17" s="380"/>
      <c r="CV17" s="380"/>
      <c r="CW17" s="380"/>
      <c r="CX17" s="380"/>
      <c r="CY17" s="380"/>
      <c r="CZ17" s="380"/>
      <c r="DA17" s="380"/>
      <c r="DB17" s="380"/>
      <c r="DC17" s="380"/>
      <c r="DD17" s="380"/>
      <c r="DE17" s="380"/>
      <c r="DF17" s="380"/>
      <c r="DG17" s="380"/>
      <c r="DH17" s="380"/>
      <c r="DI17" s="380"/>
      <c r="DJ17" s="380"/>
      <c r="DK17" s="380"/>
      <c r="DL17" s="380"/>
      <c r="DM17" s="380"/>
      <c r="DN17" s="380"/>
      <c r="DO17" s="391"/>
      <c r="DP17" s="391"/>
      <c r="DQ17" s="380"/>
      <c r="DR17" s="380"/>
      <c r="DS17" s="380"/>
      <c r="DT17" s="380"/>
    </row>
    <row r="18" spans="1:124" s="383" customFormat="1" ht="33" customHeight="1">
      <c r="A18" s="388">
        <f t="shared" si="28"/>
        <v>12</v>
      </c>
      <c r="B18" s="399">
        <v>51311</v>
      </c>
      <c r="C18" s="536" t="s">
        <v>41</v>
      </c>
      <c r="D18" s="697" t="s">
        <v>262</v>
      </c>
      <c r="E18" s="672">
        <f>'[2]Banpho seat-isuzu'!D18</f>
        <v>0</v>
      </c>
      <c r="F18" s="673"/>
      <c r="G18" s="674">
        <f t="shared" si="5"/>
        <v>0</v>
      </c>
      <c r="H18" s="672">
        <f>'[2]Banpho seat-isuzu'!G18</f>
        <v>0</v>
      </c>
      <c r="I18" s="673"/>
      <c r="J18" s="674">
        <f t="shared" si="6"/>
        <v>0</v>
      </c>
      <c r="K18" s="672">
        <f>'[2]Banpho seat-isuzu'!J18</f>
        <v>0</v>
      </c>
      <c r="L18" s="673"/>
      <c r="M18" s="773">
        <f t="shared" si="7"/>
        <v>0</v>
      </c>
      <c r="N18" s="688">
        <f t="shared" si="8"/>
        <v>0</v>
      </c>
      <c r="O18" s="689">
        <f t="shared" si="8"/>
        <v>0</v>
      </c>
      <c r="P18" s="690">
        <f t="shared" si="9"/>
        <v>0</v>
      </c>
      <c r="Q18" s="672">
        <f>'[2]Banpho seat-isuzu'!M18</f>
        <v>0</v>
      </c>
      <c r="R18" s="673"/>
      <c r="S18" s="674">
        <f t="shared" si="10"/>
        <v>0</v>
      </c>
      <c r="T18" s="672">
        <f>'[2]Banpho seat-isuzu'!P18</f>
        <v>0</v>
      </c>
      <c r="U18" s="673"/>
      <c r="V18" s="674">
        <f t="shared" si="11"/>
        <v>0</v>
      </c>
      <c r="W18" s="672">
        <f>'[2]Banpho seat-isuzu'!S18</f>
        <v>0</v>
      </c>
      <c r="X18" s="673"/>
      <c r="Y18" s="773">
        <f t="shared" si="12"/>
        <v>0</v>
      </c>
      <c r="Z18" s="688">
        <f t="shared" si="13"/>
        <v>0</v>
      </c>
      <c r="AA18" s="701">
        <f t="shared" si="13"/>
        <v>0</v>
      </c>
      <c r="AB18" s="690">
        <f t="shared" si="14"/>
        <v>0</v>
      </c>
      <c r="AC18" s="775">
        <f t="shared" si="0"/>
        <v>0</v>
      </c>
      <c r="AD18" s="776">
        <f t="shared" si="0"/>
        <v>0</v>
      </c>
      <c r="AE18" s="777">
        <f t="shared" si="15"/>
        <v>0</v>
      </c>
      <c r="AF18" s="672">
        <f>'[2]Banpho seat-isuzu'!Y18</f>
        <v>0</v>
      </c>
      <c r="AG18" s="673"/>
      <c r="AH18" s="674">
        <f t="shared" si="16"/>
        <v>0</v>
      </c>
      <c r="AI18" s="672">
        <f>'[2]Banpho seat-isuzu'!AB18</f>
        <v>0</v>
      </c>
      <c r="AJ18" s="673"/>
      <c r="AK18" s="674">
        <f t="shared" si="17"/>
        <v>0</v>
      </c>
      <c r="AL18" s="672">
        <f>'[2]Banpho seat-isuzu'!AE18</f>
        <v>0</v>
      </c>
      <c r="AM18" s="673"/>
      <c r="AN18" s="674">
        <f t="shared" si="18"/>
        <v>0</v>
      </c>
      <c r="AO18" s="688">
        <f t="shared" si="19"/>
        <v>0</v>
      </c>
      <c r="AP18" s="689">
        <f t="shared" si="19"/>
        <v>0</v>
      </c>
      <c r="AQ18" s="690">
        <f t="shared" si="20"/>
        <v>0</v>
      </c>
      <c r="AR18" s="672">
        <f>'[2]Banpho seat-isuzu'!AH18</f>
        <v>0</v>
      </c>
      <c r="AS18" s="673"/>
      <c r="AT18" s="674">
        <f t="shared" si="21"/>
        <v>0</v>
      </c>
      <c r="AU18" s="672">
        <f>'[2]Banpho seat-isuzu'!AK18</f>
        <v>0</v>
      </c>
      <c r="AV18" s="673"/>
      <c r="AW18" s="674">
        <f t="shared" si="22"/>
        <v>0</v>
      </c>
      <c r="AX18" s="672">
        <f>'[2]Banpho seat-isuzu'!AN18</f>
        <v>0</v>
      </c>
      <c r="AY18" s="672"/>
      <c r="AZ18" s="773">
        <f t="shared" si="23"/>
        <v>0</v>
      </c>
      <c r="BA18" s="688">
        <f t="shared" si="24"/>
        <v>0</v>
      </c>
      <c r="BB18" s="701">
        <f t="shared" si="24"/>
        <v>0</v>
      </c>
      <c r="BC18" s="706">
        <f t="shared" si="25"/>
        <v>0</v>
      </c>
      <c r="BD18" s="711">
        <f t="shared" si="1"/>
        <v>0</v>
      </c>
      <c r="BE18" s="715">
        <f t="shared" si="2"/>
        <v>0</v>
      </c>
      <c r="BF18" s="716">
        <f t="shared" si="26"/>
        <v>0</v>
      </c>
      <c r="BG18" s="717">
        <f t="shared" si="3"/>
        <v>0</v>
      </c>
      <c r="BH18" s="672">
        <f t="shared" si="4"/>
        <v>0</v>
      </c>
      <c r="BI18" s="677">
        <f t="shared" si="27"/>
        <v>0</v>
      </c>
      <c r="BJ18" s="541"/>
      <c r="BK18" s="446"/>
      <c r="BL18" s="374">
        <f>ROUND(VLOOKUP($B18,Test!$A$140:$I$192,8),0)/1000</f>
        <v>0</v>
      </c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  <c r="CG18" s="380"/>
      <c r="CH18" s="380"/>
      <c r="CI18" s="380"/>
      <c r="CJ18" s="380"/>
      <c r="CK18" s="380"/>
      <c r="CL18" s="380"/>
      <c r="CM18" s="380"/>
      <c r="CN18" s="380"/>
      <c r="CO18" s="380"/>
      <c r="CP18" s="380"/>
      <c r="CQ18" s="380"/>
      <c r="CR18" s="380"/>
      <c r="CS18" s="380"/>
      <c r="CT18" s="380"/>
      <c r="CU18" s="380"/>
      <c r="CV18" s="380"/>
      <c r="CW18" s="380"/>
      <c r="CX18" s="380"/>
      <c r="CY18" s="380"/>
      <c r="CZ18" s="380"/>
      <c r="DA18" s="380"/>
      <c r="DB18" s="380"/>
      <c r="DC18" s="380"/>
      <c r="DD18" s="380"/>
      <c r="DE18" s="380"/>
      <c r="DF18" s="380"/>
      <c r="DG18" s="380"/>
      <c r="DH18" s="380"/>
      <c r="DI18" s="380"/>
      <c r="DJ18" s="380"/>
      <c r="DK18" s="380"/>
      <c r="DL18" s="380"/>
      <c r="DM18" s="380"/>
      <c r="DN18" s="380"/>
      <c r="DO18" s="391"/>
      <c r="DP18" s="391"/>
      <c r="DQ18" s="380"/>
      <c r="DR18" s="380"/>
      <c r="DS18" s="380"/>
      <c r="DT18" s="380"/>
    </row>
    <row r="19" spans="1:124" s="383" customFormat="1" ht="33" customHeight="1">
      <c r="A19" s="388">
        <f t="shared" si="28"/>
        <v>13</v>
      </c>
      <c r="B19" s="399">
        <v>51312</v>
      </c>
      <c r="C19" s="536" t="s">
        <v>62</v>
      </c>
      <c r="D19" s="698" t="s">
        <v>263</v>
      </c>
      <c r="E19" s="672">
        <f>'[2]Banpho seat-isuzu'!D19</f>
        <v>0</v>
      </c>
      <c r="F19" s="673">
        <v>129374.13</v>
      </c>
      <c r="G19" s="674">
        <f t="shared" si="5"/>
        <v>-129374.13</v>
      </c>
      <c r="H19" s="672">
        <f>'[2]Banpho seat-isuzu'!G19</f>
        <v>0</v>
      </c>
      <c r="I19" s="673"/>
      <c r="J19" s="674">
        <f t="shared" si="6"/>
        <v>0</v>
      </c>
      <c r="K19" s="672">
        <f>'[2]Banpho seat-isuzu'!J19</f>
        <v>0</v>
      </c>
      <c r="L19" s="673">
        <v>228899.43</v>
      </c>
      <c r="M19" s="773">
        <f t="shared" si="7"/>
        <v>-228899.43</v>
      </c>
      <c r="N19" s="688">
        <f t="shared" si="8"/>
        <v>0</v>
      </c>
      <c r="O19" s="689">
        <f t="shared" si="8"/>
        <v>358273.56</v>
      </c>
      <c r="P19" s="690">
        <f t="shared" si="9"/>
        <v>-358273.56</v>
      </c>
      <c r="Q19" s="672">
        <f>'[2]Banpho seat-isuzu'!M19</f>
        <v>0</v>
      </c>
      <c r="R19" s="673"/>
      <c r="S19" s="674">
        <f t="shared" si="10"/>
        <v>0</v>
      </c>
      <c r="T19" s="672">
        <f>'[2]Banpho seat-isuzu'!P19</f>
        <v>0</v>
      </c>
      <c r="U19" s="673"/>
      <c r="V19" s="674">
        <f t="shared" si="11"/>
        <v>0</v>
      </c>
      <c r="W19" s="672">
        <f>'[2]Banpho seat-isuzu'!S19</f>
        <v>0</v>
      </c>
      <c r="X19" s="673"/>
      <c r="Y19" s="773">
        <f t="shared" si="12"/>
        <v>0</v>
      </c>
      <c r="Z19" s="688">
        <f t="shared" si="13"/>
        <v>0</v>
      </c>
      <c r="AA19" s="701">
        <f t="shared" si="13"/>
        <v>0</v>
      </c>
      <c r="AB19" s="690">
        <f t="shared" si="14"/>
        <v>0</v>
      </c>
      <c r="AC19" s="775">
        <f t="shared" si="0"/>
        <v>0</v>
      </c>
      <c r="AD19" s="776">
        <f t="shared" si="0"/>
        <v>358273.56</v>
      </c>
      <c r="AE19" s="777">
        <f t="shared" si="15"/>
        <v>-358273.56</v>
      </c>
      <c r="AF19" s="672">
        <f>'[2]Banpho seat-isuzu'!Y19</f>
        <v>0</v>
      </c>
      <c r="AG19" s="673"/>
      <c r="AH19" s="674">
        <f t="shared" si="16"/>
        <v>0</v>
      </c>
      <c r="AI19" s="672">
        <f>'[2]Banpho seat-isuzu'!AB19</f>
        <v>0</v>
      </c>
      <c r="AJ19" s="673"/>
      <c r="AK19" s="674">
        <f t="shared" si="17"/>
        <v>0</v>
      </c>
      <c r="AL19" s="672">
        <f>'[2]Banpho seat-isuzu'!AE19</f>
        <v>0</v>
      </c>
      <c r="AM19" s="673"/>
      <c r="AN19" s="674">
        <f t="shared" si="18"/>
        <v>0</v>
      </c>
      <c r="AO19" s="688">
        <f t="shared" si="19"/>
        <v>0</v>
      </c>
      <c r="AP19" s="689">
        <f t="shared" si="19"/>
        <v>0</v>
      </c>
      <c r="AQ19" s="690">
        <f t="shared" si="20"/>
        <v>0</v>
      </c>
      <c r="AR19" s="672">
        <f>'[2]Banpho seat-isuzu'!AH19</f>
        <v>0</v>
      </c>
      <c r="AS19" s="673"/>
      <c r="AT19" s="674">
        <f t="shared" si="21"/>
        <v>0</v>
      </c>
      <c r="AU19" s="672">
        <f>'[2]Banpho seat-isuzu'!AK19</f>
        <v>0</v>
      </c>
      <c r="AV19" s="673"/>
      <c r="AW19" s="674">
        <f t="shared" si="22"/>
        <v>0</v>
      </c>
      <c r="AX19" s="672">
        <f>'[2]Banpho seat-isuzu'!AN19</f>
        <v>0</v>
      </c>
      <c r="AY19" s="672"/>
      <c r="AZ19" s="773">
        <f t="shared" si="23"/>
        <v>0</v>
      </c>
      <c r="BA19" s="688">
        <f t="shared" si="24"/>
        <v>0</v>
      </c>
      <c r="BB19" s="701">
        <f t="shared" si="24"/>
        <v>0</v>
      </c>
      <c r="BC19" s="706">
        <f t="shared" si="25"/>
        <v>0</v>
      </c>
      <c r="BD19" s="711">
        <f t="shared" si="1"/>
        <v>0</v>
      </c>
      <c r="BE19" s="715">
        <f t="shared" si="2"/>
        <v>0</v>
      </c>
      <c r="BF19" s="716">
        <f t="shared" si="26"/>
        <v>0</v>
      </c>
      <c r="BG19" s="717">
        <f t="shared" si="3"/>
        <v>0</v>
      </c>
      <c r="BH19" s="672">
        <f t="shared" si="4"/>
        <v>358273.56</v>
      </c>
      <c r="BI19" s="677">
        <f t="shared" si="27"/>
        <v>-358273.56</v>
      </c>
      <c r="BJ19" s="541"/>
      <c r="BK19" s="446"/>
      <c r="BL19" s="374">
        <f>ROUND(VLOOKUP($B19,Test!$A$140:$I$192,8),0)/1000</f>
        <v>771.76599999999996</v>
      </c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  <c r="CG19" s="380"/>
      <c r="CH19" s="380"/>
      <c r="CI19" s="380"/>
      <c r="CJ19" s="380"/>
      <c r="CK19" s="380"/>
      <c r="CL19" s="380"/>
      <c r="CM19" s="380"/>
      <c r="CN19" s="380"/>
      <c r="CO19" s="380"/>
      <c r="CP19" s="380"/>
      <c r="CQ19" s="380"/>
      <c r="CR19" s="380"/>
      <c r="CS19" s="380"/>
      <c r="CT19" s="380"/>
      <c r="CU19" s="380"/>
      <c r="CV19" s="380"/>
      <c r="CW19" s="380"/>
      <c r="CX19" s="380"/>
      <c r="CY19" s="380"/>
      <c r="CZ19" s="380"/>
      <c r="DA19" s="380"/>
      <c r="DB19" s="380"/>
      <c r="DC19" s="380"/>
      <c r="DD19" s="380"/>
      <c r="DE19" s="380"/>
      <c r="DF19" s="380"/>
      <c r="DG19" s="380"/>
      <c r="DH19" s="380"/>
      <c r="DI19" s="380"/>
      <c r="DJ19" s="380"/>
      <c r="DK19" s="380"/>
      <c r="DL19" s="380"/>
      <c r="DM19" s="380"/>
      <c r="DN19" s="380"/>
      <c r="DO19" s="391"/>
      <c r="DP19" s="391"/>
      <c r="DQ19" s="380"/>
      <c r="DR19" s="380"/>
      <c r="DS19" s="380"/>
      <c r="DT19" s="380"/>
    </row>
    <row r="20" spans="1:124" s="383" customFormat="1" ht="33" customHeight="1">
      <c r="A20" s="388">
        <f t="shared" si="28"/>
        <v>14</v>
      </c>
      <c r="B20" s="399">
        <v>51313</v>
      </c>
      <c r="C20" s="536" t="s">
        <v>11</v>
      </c>
      <c r="D20" s="698" t="s">
        <v>264</v>
      </c>
      <c r="E20" s="672">
        <f>'[2]Banpho seat-isuzu'!D20</f>
        <v>0</v>
      </c>
      <c r="F20" s="673">
        <v>0</v>
      </c>
      <c r="G20" s="674">
        <f t="shared" si="5"/>
        <v>0</v>
      </c>
      <c r="H20" s="672">
        <f>'[2]Banpho seat-isuzu'!G20</f>
        <v>0</v>
      </c>
      <c r="I20" s="673">
        <v>0</v>
      </c>
      <c r="J20" s="674">
        <f t="shared" si="6"/>
        <v>0</v>
      </c>
      <c r="K20" s="672">
        <f>'[2]Banpho seat-isuzu'!J20</f>
        <v>0</v>
      </c>
      <c r="L20" s="673">
        <v>0</v>
      </c>
      <c r="M20" s="773">
        <f t="shared" si="7"/>
        <v>0</v>
      </c>
      <c r="N20" s="688">
        <f t="shared" si="8"/>
        <v>0</v>
      </c>
      <c r="O20" s="689">
        <f t="shared" si="8"/>
        <v>0</v>
      </c>
      <c r="P20" s="690">
        <f t="shared" si="9"/>
        <v>0</v>
      </c>
      <c r="Q20" s="672">
        <f>'[2]Banpho seat-isuzu'!M20</f>
        <v>0</v>
      </c>
      <c r="R20" s="673">
        <v>0</v>
      </c>
      <c r="S20" s="674">
        <f t="shared" si="10"/>
        <v>0</v>
      </c>
      <c r="T20" s="672">
        <f>'[2]Banpho seat-isuzu'!P20</f>
        <v>0</v>
      </c>
      <c r="U20" s="673"/>
      <c r="V20" s="674">
        <f t="shared" si="11"/>
        <v>0</v>
      </c>
      <c r="W20" s="672">
        <f>'[2]Banpho seat-isuzu'!S20</f>
        <v>0</v>
      </c>
      <c r="X20" s="673"/>
      <c r="Y20" s="773">
        <f t="shared" si="12"/>
        <v>0</v>
      </c>
      <c r="Z20" s="688">
        <f t="shared" si="13"/>
        <v>0</v>
      </c>
      <c r="AA20" s="701">
        <f t="shared" si="13"/>
        <v>0</v>
      </c>
      <c r="AB20" s="690">
        <f t="shared" si="14"/>
        <v>0</v>
      </c>
      <c r="AC20" s="775">
        <f t="shared" si="0"/>
        <v>0</v>
      </c>
      <c r="AD20" s="776">
        <f t="shared" si="0"/>
        <v>0</v>
      </c>
      <c r="AE20" s="777">
        <f t="shared" si="15"/>
        <v>0</v>
      </c>
      <c r="AF20" s="672">
        <f>'[2]Banpho seat-isuzu'!Y20</f>
        <v>0</v>
      </c>
      <c r="AG20" s="673"/>
      <c r="AH20" s="674">
        <f t="shared" si="16"/>
        <v>0</v>
      </c>
      <c r="AI20" s="672">
        <f>'[2]Banpho seat-isuzu'!AB20</f>
        <v>0</v>
      </c>
      <c r="AJ20" s="673"/>
      <c r="AK20" s="674">
        <f t="shared" si="17"/>
        <v>0</v>
      </c>
      <c r="AL20" s="672">
        <f>'[2]Banpho seat-isuzu'!AE20</f>
        <v>0</v>
      </c>
      <c r="AM20" s="673"/>
      <c r="AN20" s="674">
        <f t="shared" si="18"/>
        <v>0</v>
      </c>
      <c r="AO20" s="688">
        <f t="shared" si="19"/>
        <v>0</v>
      </c>
      <c r="AP20" s="689">
        <f t="shared" si="19"/>
        <v>0</v>
      </c>
      <c r="AQ20" s="690">
        <f t="shared" si="20"/>
        <v>0</v>
      </c>
      <c r="AR20" s="672">
        <f>'[2]Banpho seat-isuzu'!AH20</f>
        <v>0</v>
      </c>
      <c r="AS20" s="673"/>
      <c r="AT20" s="674">
        <f t="shared" si="21"/>
        <v>0</v>
      </c>
      <c r="AU20" s="672">
        <f>'[2]Banpho seat-isuzu'!AK20</f>
        <v>0</v>
      </c>
      <c r="AV20" s="673"/>
      <c r="AW20" s="674">
        <f t="shared" si="22"/>
        <v>0</v>
      </c>
      <c r="AX20" s="672">
        <f>'[2]Banpho seat-isuzu'!AN20</f>
        <v>0</v>
      </c>
      <c r="AY20" s="672"/>
      <c r="AZ20" s="773">
        <f t="shared" si="23"/>
        <v>0</v>
      </c>
      <c r="BA20" s="688">
        <f t="shared" si="24"/>
        <v>0</v>
      </c>
      <c r="BB20" s="701">
        <f t="shared" si="24"/>
        <v>0</v>
      </c>
      <c r="BC20" s="706">
        <f t="shared" si="25"/>
        <v>0</v>
      </c>
      <c r="BD20" s="711">
        <f t="shared" si="1"/>
        <v>0</v>
      </c>
      <c r="BE20" s="715">
        <f t="shared" si="2"/>
        <v>0</v>
      </c>
      <c r="BF20" s="716">
        <f t="shared" si="26"/>
        <v>0</v>
      </c>
      <c r="BG20" s="717">
        <f t="shared" si="3"/>
        <v>0</v>
      </c>
      <c r="BH20" s="672">
        <f t="shared" si="4"/>
        <v>0</v>
      </c>
      <c r="BI20" s="677">
        <f t="shared" si="27"/>
        <v>0</v>
      </c>
      <c r="BJ20" s="541"/>
      <c r="BK20" s="446"/>
      <c r="BL20" s="374">
        <f>ROUND(VLOOKUP($B20,Test!$A$140:$I$192,8),0)/1000</f>
        <v>0</v>
      </c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  <c r="CG20" s="380"/>
      <c r="CH20" s="380"/>
      <c r="CI20" s="380"/>
      <c r="CJ20" s="380"/>
      <c r="CK20" s="380"/>
      <c r="CL20" s="380"/>
      <c r="CM20" s="380"/>
      <c r="CN20" s="380"/>
      <c r="CO20" s="380"/>
      <c r="CP20" s="380"/>
      <c r="CQ20" s="380"/>
      <c r="CR20" s="380"/>
      <c r="CS20" s="380"/>
      <c r="CT20" s="380"/>
      <c r="CU20" s="380"/>
      <c r="CV20" s="380"/>
      <c r="CW20" s="380"/>
      <c r="CX20" s="380"/>
      <c r="CY20" s="380"/>
      <c r="CZ20" s="380"/>
      <c r="DA20" s="380"/>
      <c r="DB20" s="380"/>
      <c r="DC20" s="380"/>
      <c r="DD20" s="380"/>
      <c r="DE20" s="380"/>
      <c r="DF20" s="380"/>
      <c r="DG20" s="380"/>
      <c r="DH20" s="380"/>
      <c r="DI20" s="380"/>
      <c r="DJ20" s="380"/>
      <c r="DK20" s="380"/>
      <c r="DL20" s="380"/>
      <c r="DM20" s="380"/>
      <c r="DN20" s="380"/>
      <c r="DO20" s="391"/>
      <c r="DP20" s="391"/>
      <c r="DQ20" s="380"/>
      <c r="DR20" s="380"/>
      <c r="DS20" s="380"/>
      <c r="DT20" s="380"/>
    </row>
    <row r="21" spans="1:124" s="383" customFormat="1" ht="33" customHeight="1">
      <c r="A21" s="388">
        <f t="shared" si="28"/>
        <v>15</v>
      </c>
      <c r="B21" s="399">
        <v>51314</v>
      </c>
      <c r="C21" s="536" t="s">
        <v>12</v>
      </c>
      <c r="D21" s="698" t="s">
        <v>265</v>
      </c>
      <c r="E21" s="672">
        <f>'[2]Banpho seat-isuzu'!D21</f>
        <v>0</v>
      </c>
      <c r="F21" s="673"/>
      <c r="G21" s="674">
        <f t="shared" si="5"/>
        <v>0</v>
      </c>
      <c r="H21" s="672">
        <f>'[2]Banpho seat-isuzu'!G21</f>
        <v>0</v>
      </c>
      <c r="I21" s="673"/>
      <c r="J21" s="674">
        <f t="shared" si="6"/>
        <v>0</v>
      </c>
      <c r="K21" s="672">
        <f>'[2]Banpho seat-isuzu'!J21</f>
        <v>0</v>
      </c>
      <c r="L21" s="673"/>
      <c r="M21" s="773">
        <f t="shared" si="7"/>
        <v>0</v>
      </c>
      <c r="N21" s="688">
        <f t="shared" si="8"/>
        <v>0</v>
      </c>
      <c r="O21" s="689">
        <f t="shared" si="8"/>
        <v>0</v>
      </c>
      <c r="P21" s="690">
        <f t="shared" si="9"/>
        <v>0</v>
      </c>
      <c r="Q21" s="672">
        <f>'[2]Banpho seat-isuzu'!M21</f>
        <v>0</v>
      </c>
      <c r="R21" s="673"/>
      <c r="S21" s="674">
        <f t="shared" si="10"/>
        <v>0</v>
      </c>
      <c r="T21" s="672">
        <f>'[2]Banpho seat-isuzu'!P21</f>
        <v>0</v>
      </c>
      <c r="U21" s="673"/>
      <c r="V21" s="674">
        <f t="shared" si="11"/>
        <v>0</v>
      </c>
      <c r="W21" s="672">
        <f>'[2]Banpho seat-isuzu'!S21</f>
        <v>0</v>
      </c>
      <c r="X21" s="673"/>
      <c r="Y21" s="773">
        <f t="shared" si="12"/>
        <v>0</v>
      </c>
      <c r="Z21" s="688">
        <f t="shared" si="13"/>
        <v>0</v>
      </c>
      <c r="AA21" s="701">
        <f t="shared" si="13"/>
        <v>0</v>
      </c>
      <c r="AB21" s="690">
        <f t="shared" si="14"/>
        <v>0</v>
      </c>
      <c r="AC21" s="775">
        <f t="shared" si="0"/>
        <v>0</v>
      </c>
      <c r="AD21" s="776">
        <f t="shared" si="0"/>
        <v>0</v>
      </c>
      <c r="AE21" s="777">
        <f t="shared" si="15"/>
        <v>0</v>
      </c>
      <c r="AF21" s="672">
        <f>'[2]Banpho seat-isuzu'!Y21</f>
        <v>0</v>
      </c>
      <c r="AG21" s="673"/>
      <c r="AH21" s="674">
        <f t="shared" si="16"/>
        <v>0</v>
      </c>
      <c r="AI21" s="672">
        <f>'[2]Banpho seat-isuzu'!AB21</f>
        <v>0</v>
      </c>
      <c r="AJ21" s="673"/>
      <c r="AK21" s="674">
        <f t="shared" si="17"/>
        <v>0</v>
      </c>
      <c r="AL21" s="672">
        <f>'[2]Banpho seat-isuzu'!AE21</f>
        <v>0</v>
      </c>
      <c r="AM21" s="673"/>
      <c r="AN21" s="674">
        <f t="shared" si="18"/>
        <v>0</v>
      </c>
      <c r="AO21" s="688">
        <f t="shared" si="19"/>
        <v>0</v>
      </c>
      <c r="AP21" s="689">
        <f t="shared" si="19"/>
        <v>0</v>
      </c>
      <c r="AQ21" s="690">
        <f t="shared" si="20"/>
        <v>0</v>
      </c>
      <c r="AR21" s="672">
        <f>'[2]Banpho seat-isuzu'!AH21</f>
        <v>0</v>
      </c>
      <c r="AS21" s="673"/>
      <c r="AT21" s="674">
        <f t="shared" si="21"/>
        <v>0</v>
      </c>
      <c r="AU21" s="672">
        <f>'[2]Banpho seat-isuzu'!AK21</f>
        <v>0</v>
      </c>
      <c r="AV21" s="673"/>
      <c r="AW21" s="674">
        <f t="shared" si="22"/>
        <v>0</v>
      </c>
      <c r="AX21" s="672">
        <f>'[2]Banpho seat-isuzu'!AN21</f>
        <v>0</v>
      </c>
      <c r="AY21" s="672"/>
      <c r="AZ21" s="773">
        <f t="shared" si="23"/>
        <v>0</v>
      </c>
      <c r="BA21" s="688">
        <f t="shared" si="24"/>
        <v>0</v>
      </c>
      <c r="BB21" s="701">
        <f t="shared" si="24"/>
        <v>0</v>
      </c>
      <c r="BC21" s="706">
        <f t="shared" si="25"/>
        <v>0</v>
      </c>
      <c r="BD21" s="711">
        <f t="shared" si="1"/>
        <v>0</v>
      </c>
      <c r="BE21" s="715">
        <f t="shared" si="2"/>
        <v>0</v>
      </c>
      <c r="BF21" s="716">
        <f t="shared" si="26"/>
        <v>0</v>
      </c>
      <c r="BG21" s="717">
        <f t="shared" si="3"/>
        <v>0</v>
      </c>
      <c r="BH21" s="672">
        <f t="shared" si="4"/>
        <v>0</v>
      </c>
      <c r="BI21" s="677">
        <f t="shared" si="27"/>
        <v>0</v>
      </c>
      <c r="BJ21" s="541"/>
      <c r="BK21" s="446"/>
      <c r="BL21" s="374">
        <f>ROUND(VLOOKUP($B21,Test!$A$140:$I$192,8),0)/1000</f>
        <v>0</v>
      </c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  <c r="CG21" s="380"/>
      <c r="CH21" s="380"/>
      <c r="CI21" s="380"/>
      <c r="CJ21" s="380"/>
      <c r="CK21" s="380"/>
      <c r="CL21" s="380"/>
      <c r="CM21" s="380"/>
      <c r="CN21" s="380"/>
      <c r="CO21" s="380"/>
      <c r="CP21" s="380"/>
      <c r="CQ21" s="380"/>
      <c r="CR21" s="380"/>
      <c r="CS21" s="380"/>
      <c r="CT21" s="380"/>
      <c r="CU21" s="380"/>
      <c r="CV21" s="380"/>
      <c r="CW21" s="380"/>
      <c r="CX21" s="380"/>
      <c r="CY21" s="380"/>
      <c r="CZ21" s="380"/>
      <c r="DA21" s="380"/>
      <c r="DB21" s="380"/>
      <c r="DC21" s="380"/>
      <c r="DD21" s="380"/>
      <c r="DE21" s="380"/>
      <c r="DF21" s="380"/>
      <c r="DG21" s="380"/>
      <c r="DH21" s="380"/>
      <c r="DI21" s="380"/>
      <c r="DJ21" s="380"/>
      <c r="DK21" s="380"/>
      <c r="DL21" s="380"/>
      <c r="DM21" s="380"/>
      <c r="DN21" s="380"/>
      <c r="DO21" s="391"/>
      <c r="DP21" s="391"/>
      <c r="DQ21" s="380"/>
      <c r="DR21" s="380"/>
      <c r="DS21" s="380"/>
      <c r="DT21" s="380"/>
    </row>
    <row r="22" spans="1:124" s="383" customFormat="1" ht="33" customHeight="1">
      <c r="A22" s="388">
        <f t="shared" si="28"/>
        <v>16</v>
      </c>
      <c r="B22" s="399">
        <v>51315</v>
      </c>
      <c r="C22" s="536" t="s">
        <v>59</v>
      </c>
      <c r="D22" s="698" t="s">
        <v>266</v>
      </c>
      <c r="E22" s="672">
        <f>'[2]Banpho seat-isuzu'!D22</f>
        <v>0</v>
      </c>
      <c r="F22" s="673"/>
      <c r="G22" s="674">
        <f t="shared" si="5"/>
        <v>0</v>
      </c>
      <c r="H22" s="672">
        <f>'[2]Banpho seat-isuzu'!G22</f>
        <v>0</v>
      </c>
      <c r="I22" s="673"/>
      <c r="J22" s="674">
        <f t="shared" si="6"/>
        <v>0</v>
      </c>
      <c r="K22" s="672">
        <f>'[2]Banpho seat-isuzu'!J22</f>
        <v>0</v>
      </c>
      <c r="L22" s="673"/>
      <c r="M22" s="773">
        <f t="shared" si="7"/>
        <v>0</v>
      </c>
      <c r="N22" s="688">
        <f t="shared" si="8"/>
        <v>0</v>
      </c>
      <c r="O22" s="689">
        <f t="shared" si="8"/>
        <v>0</v>
      </c>
      <c r="P22" s="690">
        <f t="shared" si="9"/>
        <v>0</v>
      </c>
      <c r="Q22" s="672">
        <f>'[2]Banpho seat-isuzu'!M22</f>
        <v>0</v>
      </c>
      <c r="R22" s="673"/>
      <c r="S22" s="674">
        <f t="shared" si="10"/>
        <v>0</v>
      </c>
      <c r="T22" s="672">
        <f>'[2]Banpho seat-isuzu'!P22</f>
        <v>0</v>
      </c>
      <c r="U22" s="673"/>
      <c r="V22" s="674">
        <f t="shared" si="11"/>
        <v>0</v>
      </c>
      <c r="W22" s="672">
        <f>'[2]Banpho seat-isuzu'!S22</f>
        <v>0</v>
      </c>
      <c r="X22" s="673"/>
      <c r="Y22" s="773">
        <f t="shared" si="12"/>
        <v>0</v>
      </c>
      <c r="Z22" s="688">
        <f t="shared" si="13"/>
        <v>0</v>
      </c>
      <c r="AA22" s="701">
        <f t="shared" si="13"/>
        <v>0</v>
      </c>
      <c r="AB22" s="690">
        <f t="shared" si="14"/>
        <v>0</v>
      </c>
      <c r="AC22" s="775">
        <f t="shared" si="0"/>
        <v>0</v>
      </c>
      <c r="AD22" s="776">
        <f t="shared" si="0"/>
        <v>0</v>
      </c>
      <c r="AE22" s="777">
        <f t="shared" si="15"/>
        <v>0</v>
      </c>
      <c r="AF22" s="672">
        <f>'[2]Banpho seat-isuzu'!Y22</f>
        <v>0</v>
      </c>
      <c r="AG22" s="673"/>
      <c r="AH22" s="674">
        <f t="shared" si="16"/>
        <v>0</v>
      </c>
      <c r="AI22" s="672">
        <f>'[2]Banpho seat-isuzu'!AB22</f>
        <v>0</v>
      </c>
      <c r="AJ22" s="673"/>
      <c r="AK22" s="674">
        <f t="shared" si="17"/>
        <v>0</v>
      </c>
      <c r="AL22" s="672">
        <f>'[2]Banpho seat-isuzu'!AE22</f>
        <v>0</v>
      </c>
      <c r="AM22" s="673"/>
      <c r="AN22" s="674">
        <f t="shared" si="18"/>
        <v>0</v>
      </c>
      <c r="AO22" s="688">
        <f t="shared" si="19"/>
        <v>0</v>
      </c>
      <c r="AP22" s="689">
        <f t="shared" si="19"/>
        <v>0</v>
      </c>
      <c r="AQ22" s="690">
        <f t="shared" si="20"/>
        <v>0</v>
      </c>
      <c r="AR22" s="672">
        <f>'[2]Banpho seat-isuzu'!AH22</f>
        <v>0</v>
      </c>
      <c r="AS22" s="673"/>
      <c r="AT22" s="674">
        <f t="shared" si="21"/>
        <v>0</v>
      </c>
      <c r="AU22" s="672">
        <f>'[2]Banpho seat-isuzu'!AK22</f>
        <v>0</v>
      </c>
      <c r="AV22" s="673"/>
      <c r="AW22" s="674">
        <f t="shared" si="22"/>
        <v>0</v>
      </c>
      <c r="AX22" s="672">
        <f>'[2]Banpho seat-isuzu'!AN22</f>
        <v>0</v>
      </c>
      <c r="AY22" s="672"/>
      <c r="AZ22" s="773">
        <f t="shared" si="23"/>
        <v>0</v>
      </c>
      <c r="BA22" s="688">
        <f t="shared" si="24"/>
        <v>0</v>
      </c>
      <c r="BB22" s="701">
        <f t="shared" si="24"/>
        <v>0</v>
      </c>
      <c r="BC22" s="706">
        <f t="shared" si="25"/>
        <v>0</v>
      </c>
      <c r="BD22" s="711">
        <f t="shared" si="1"/>
        <v>0</v>
      </c>
      <c r="BE22" s="715">
        <f t="shared" si="2"/>
        <v>0</v>
      </c>
      <c r="BF22" s="716">
        <f t="shared" si="26"/>
        <v>0</v>
      </c>
      <c r="BG22" s="717">
        <f t="shared" si="3"/>
        <v>0</v>
      </c>
      <c r="BH22" s="672">
        <f t="shared" si="4"/>
        <v>0</v>
      </c>
      <c r="BI22" s="677">
        <f t="shared" si="27"/>
        <v>0</v>
      </c>
      <c r="BJ22" s="541"/>
      <c r="BK22" s="446"/>
      <c r="BL22" s="374">
        <f>ROUND(VLOOKUP($B22,Test!$A$140:$I$192,8),0)/1000</f>
        <v>0</v>
      </c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  <c r="CG22" s="380"/>
      <c r="CH22" s="380"/>
      <c r="CI22" s="380"/>
      <c r="CJ22" s="380"/>
      <c r="CK22" s="380"/>
      <c r="CL22" s="380"/>
      <c r="CM22" s="380"/>
      <c r="CN22" s="380"/>
      <c r="CO22" s="380"/>
      <c r="CP22" s="380"/>
      <c r="CQ22" s="380"/>
      <c r="CR22" s="380"/>
      <c r="CS22" s="380"/>
      <c r="CT22" s="380"/>
      <c r="CU22" s="380"/>
      <c r="CV22" s="380"/>
      <c r="CW22" s="380"/>
      <c r="CX22" s="380"/>
      <c r="CY22" s="380"/>
      <c r="CZ22" s="380"/>
      <c r="DA22" s="380"/>
      <c r="DB22" s="380"/>
      <c r="DC22" s="380"/>
      <c r="DD22" s="380"/>
      <c r="DE22" s="380"/>
      <c r="DF22" s="380"/>
      <c r="DG22" s="380"/>
      <c r="DH22" s="380"/>
      <c r="DI22" s="380"/>
      <c r="DJ22" s="380"/>
      <c r="DK22" s="380"/>
      <c r="DL22" s="380"/>
      <c r="DM22" s="380"/>
      <c r="DN22" s="380"/>
      <c r="DO22" s="391"/>
      <c r="DP22" s="391"/>
      <c r="DQ22" s="380"/>
      <c r="DR22" s="380"/>
      <c r="DS22" s="380"/>
      <c r="DT22" s="380"/>
    </row>
    <row r="23" spans="1:124" s="383" customFormat="1" ht="33" customHeight="1">
      <c r="A23" s="388">
        <f t="shared" si="28"/>
        <v>17</v>
      </c>
      <c r="B23" s="399">
        <v>51399</v>
      </c>
      <c r="C23" s="536" t="s">
        <v>13</v>
      </c>
      <c r="D23" s="698" t="s">
        <v>267</v>
      </c>
      <c r="E23" s="672">
        <f>'[2]Banpho seat-isuzu'!D23</f>
        <v>66125.87</v>
      </c>
      <c r="F23" s="673">
        <v>10636.47</v>
      </c>
      <c r="G23" s="674">
        <f t="shared" si="5"/>
        <v>55489.399999999994</v>
      </c>
      <c r="H23" s="672">
        <f>'[2]Banpho seat-isuzu'!G23</f>
        <v>85000.76999999999</v>
      </c>
      <c r="I23" s="673">
        <v>134763.99</v>
      </c>
      <c r="J23" s="674">
        <f t="shared" si="6"/>
        <v>-49763.22</v>
      </c>
      <c r="K23" s="672">
        <f>'[2]Banpho seat-isuzu'!J23</f>
        <v>75423.87</v>
      </c>
      <c r="L23" s="673">
        <v>191704.53</v>
      </c>
      <c r="M23" s="773">
        <f t="shared" si="7"/>
        <v>-116280.66</v>
      </c>
      <c r="N23" s="688">
        <f t="shared" si="8"/>
        <v>226550.50999999998</v>
      </c>
      <c r="O23" s="689">
        <f t="shared" si="8"/>
        <v>337104.99</v>
      </c>
      <c r="P23" s="690">
        <f t="shared" si="9"/>
        <v>-110554.48000000001</v>
      </c>
      <c r="Q23" s="672">
        <f>'[2]Banpho seat-isuzu'!M23</f>
        <v>68190.17</v>
      </c>
      <c r="R23" s="673">
        <v>61238.1</v>
      </c>
      <c r="S23" s="674">
        <f t="shared" si="10"/>
        <v>6952.07</v>
      </c>
      <c r="T23" s="672">
        <f>'[2]Banpho seat-isuzu'!P23</f>
        <v>69788.87</v>
      </c>
      <c r="U23" s="673"/>
      <c r="V23" s="674">
        <f t="shared" si="11"/>
        <v>69788.87</v>
      </c>
      <c r="W23" s="672">
        <f>'[2]Banpho seat-isuzu'!S23</f>
        <v>71732.77</v>
      </c>
      <c r="X23" s="673"/>
      <c r="Y23" s="773">
        <f t="shared" si="12"/>
        <v>71732.77</v>
      </c>
      <c r="Z23" s="688">
        <f t="shared" si="13"/>
        <v>209711.81</v>
      </c>
      <c r="AA23" s="701">
        <f t="shared" si="13"/>
        <v>61238.1</v>
      </c>
      <c r="AB23" s="690">
        <f t="shared" si="14"/>
        <v>148473.71</v>
      </c>
      <c r="AC23" s="775">
        <f t="shared" si="0"/>
        <v>436262.32</v>
      </c>
      <c r="AD23" s="776">
        <f t="shared" si="0"/>
        <v>398343.08999999997</v>
      </c>
      <c r="AE23" s="777">
        <f t="shared" si="15"/>
        <v>37919.23000000004</v>
      </c>
      <c r="AF23" s="672">
        <f>'[2]Banpho seat-isuzu'!Y23</f>
        <v>81200.87</v>
      </c>
      <c r="AG23" s="673"/>
      <c r="AH23" s="674">
        <f t="shared" si="16"/>
        <v>81200.87</v>
      </c>
      <c r="AI23" s="672">
        <f>'[2]Banpho seat-isuzu'!AB23</f>
        <v>72217.77</v>
      </c>
      <c r="AJ23" s="673"/>
      <c r="AK23" s="674">
        <f t="shared" si="17"/>
        <v>72217.77</v>
      </c>
      <c r="AL23" s="672">
        <f>'[2]Banpho seat-isuzu'!AE23</f>
        <v>61531.07</v>
      </c>
      <c r="AM23" s="673"/>
      <c r="AN23" s="674">
        <f t="shared" si="18"/>
        <v>61531.07</v>
      </c>
      <c r="AO23" s="688">
        <f t="shared" si="19"/>
        <v>214949.71000000002</v>
      </c>
      <c r="AP23" s="689">
        <f t="shared" si="19"/>
        <v>0</v>
      </c>
      <c r="AQ23" s="690">
        <f t="shared" si="20"/>
        <v>214949.71000000002</v>
      </c>
      <c r="AR23" s="672">
        <f>'[2]Banpho seat-isuzu'!AH23</f>
        <v>262564.77</v>
      </c>
      <c r="AS23" s="673"/>
      <c r="AT23" s="674">
        <f t="shared" si="21"/>
        <v>262564.77</v>
      </c>
      <c r="AU23" s="672">
        <f>'[2]Banpho seat-isuzu'!AK23</f>
        <v>278081.87</v>
      </c>
      <c r="AV23" s="673"/>
      <c r="AW23" s="674">
        <f t="shared" si="22"/>
        <v>278081.87</v>
      </c>
      <c r="AX23" s="672">
        <f>'[2]Banpho seat-isuzu'!AN23</f>
        <v>257240.16999999998</v>
      </c>
      <c r="AY23" s="672"/>
      <c r="AZ23" s="773">
        <f t="shared" si="23"/>
        <v>257240.16999999998</v>
      </c>
      <c r="BA23" s="688">
        <f t="shared" si="24"/>
        <v>797886.81</v>
      </c>
      <c r="BB23" s="701">
        <f t="shared" si="24"/>
        <v>0</v>
      </c>
      <c r="BC23" s="706">
        <f t="shared" si="25"/>
        <v>797886.81</v>
      </c>
      <c r="BD23" s="711">
        <f t="shared" si="1"/>
        <v>1012836.52</v>
      </c>
      <c r="BE23" s="715">
        <f t="shared" si="2"/>
        <v>0</v>
      </c>
      <c r="BF23" s="716">
        <f t="shared" si="26"/>
        <v>1012836.52</v>
      </c>
      <c r="BG23" s="717">
        <f t="shared" si="3"/>
        <v>1449098.84</v>
      </c>
      <c r="BH23" s="672">
        <f t="shared" si="4"/>
        <v>398343.08999999997</v>
      </c>
      <c r="BI23" s="677">
        <f t="shared" si="27"/>
        <v>1050755.75</v>
      </c>
      <c r="BJ23" s="541"/>
      <c r="BK23" s="446"/>
      <c r="BL23" s="374">
        <f>ROUND(VLOOKUP($B23,Test!$A$140:$I$192,8),0)/1000</f>
        <v>0</v>
      </c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  <c r="CG23" s="380"/>
      <c r="CH23" s="380"/>
      <c r="CI23" s="380"/>
      <c r="CJ23" s="380"/>
      <c r="CK23" s="380"/>
      <c r="CL23" s="380"/>
      <c r="CM23" s="380"/>
      <c r="CN23" s="380"/>
      <c r="CO23" s="380"/>
      <c r="CP23" s="380"/>
      <c r="CQ23" s="380"/>
      <c r="CR23" s="380"/>
      <c r="CS23" s="380"/>
      <c r="CT23" s="380"/>
      <c r="CU23" s="380"/>
      <c r="CV23" s="380"/>
      <c r="CW23" s="380"/>
      <c r="CX23" s="380"/>
      <c r="CY23" s="380"/>
      <c r="CZ23" s="380"/>
      <c r="DA23" s="380"/>
      <c r="DB23" s="380"/>
      <c r="DC23" s="380"/>
      <c r="DD23" s="380"/>
      <c r="DE23" s="380"/>
      <c r="DF23" s="380"/>
      <c r="DG23" s="380"/>
      <c r="DH23" s="380"/>
      <c r="DI23" s="380"/>
      <c r="DJ23" s="380"/>
      <c r="DK23" s="380"/>
      <c r="DL23" s="380"/>
      <c r="DM23" s="380"/>
      <c r="DN23" s="380"/>
      <c r="DO23" s="391"/>
      <c r="DP23" s="391"/>
      <c r="DQ23" s="380"/>
      <c r="DR23" s="380"/>
      <c r="DS23" s="380"/>
      <c r="DT23" s="380"/>
    </row>
    <row r="24" spans="1:124" s="383" customFormat="1" ht="33" customHeight="1">
      <c r="A24" s="388">
        <f t="shared" si="28"/>
        <v>18</v>
      </c>
      <c r="B24" s="399">
        <v>51401</v>
      </c>
      <c r="C24" s="536" t="s">
        <v>14</v>
      </c>
      <c r="D24" s="698" t="s">
        <v>268</v>
      </c>
      <c r="E24" s="672">
        <f>'[2]Banpho seat-isuzu'!D24</f>
        <v>0</v>
      </c>
      <c r="F24" s="673"/>
      <c r="G24" s="674">
        <f t="shared" si="5"/>
        <v>0</v>
      </c>
      <c r="H24" s="672">
        <f>'[2]Banpho seat-isuzu'!G24</f>
        <v>0</v>
      </c>
      <c r="I24" s="673"/>
      <c r="J24" s="674">
        <f t="shared" si="6"/>
        <v>0</v>
      </c>
      <c r="K24" s="672">
        <f>'[2]Banpho seat-isuzu'!J24</f>
        <v>0</v>
      </c>
      <c r="L24" s="673"/>
      <c r="M24" s="773">
        <f t="shared" si="7"/>
        <v>0</v>
      </c>
      <c r="N24" s="688">
        <f t="shared" si="8"/>
        <v>0</v>
      </c>
      <c r="O24" s="689">
        <f t="shared" si="8"/>
        <v>0</v>
      </c>
      <c r="P24" s="690">
        <f t="shared" si="9"/>
        <v>0</v>
      </c>
      <c r="Q24" s="672">
        <f>'[2]Banpho seat-isuzu'!M24</f>
        <v>0</v>
      </c>
      <c r="R24" s="673"/>
      <c r="S24" s="674">
        <f t="shared" si="10"/>
        <v>0</v>
      </c>
      <c r="T24" s="672">
        <f>'[2]Banpho seat-isuzu'!P24</f>
        <v>0</v>
      </c>
      <c r="U24" s="673"/>
      <c r="V24" s="674">
        <f t="shared" si="11"/>
        <v>0</v>
      </c>
      <c r="W24" s="672">
        <f>'[2]Banpho seat-isuzu'!S24</f>
        <v>0</v>
      </c>
      <c r="X24" s="673"/>
      <c r="Y24" s="773">
        <f t="shared" si="12"/>
        <v>0</v>
      </c>
      <c r="Z24" s="688">
        <f t="shared" si="13"/>
        <v>0</v>
      </c>
      <c r="AA24" s="701">
        <f t="shared" si="13"/>
        <v>0</v>
      </c>
      <c r="AB24" s="690">
        <f t="shared" si="14"/>
        <v>0</v>
      </c>
      <c r="AC24" s="775">
        <f t="shared" si="0"/>
        <v>0</v>
      </c>
      <c r="AD24" s="776">
        <f t="shared" si="0"/>
        <v>0</v>
      </c>
      <c r="AE24" s="777">
        <f t="shared" si="15"/>
        <v>0</v>
      </c>
      <c r="AF24" s="672">
        <f>'[2]Banpho seat-isuzu'!Y24</f>
        <v>0</v>
      </c>
      <c r="AG24" s="673"/>
      <c r="AH24" s="674">
        <f t="shared" si="16"/>
        <v>0</v>
      </c>
      <c r="AI24" s="672">
        <f>'[2]Banpho seat-isuzu'!AB24</f>
        <v>0</v>
      </c>
      <c r="AJ24" s="673"/>
      <c r="AK24" s="674">
        <f t="shared" si="17"/>
        <v>0</v>
      </c>
      <c r="AL24" s="672">
        <f>'[2]Banpho seat-isuzu'!AE24</f>
        <v>0</v>
      </c>
      <c r="AM24" s="673"/>
      <c r="AN24" s="674">
        <f t="shared" si="18"/>
        <v>0</v>
      </c>
      <c r="AO24" s="688">
        <f t="shared" si="19"/>
        <v>0</v>
      </c>
      <c r="AP24" s="689">
        <f t="shared" si="19"/>
        <v>0</v>
      </c>
      <c r="AQ24" s="690">
        <f t="shared" si="20"/>
        <v>0</v>
      </c>
      <c r="AR24" s="672">
        <f>'[2]Banpho seat-isuzu'!AH24</f>
        <v>0</v>
      </c>
      <c r="AS24" s="673"/>
      <c r="AT24" s="674">
        <f t="shared" si="21"/>
        <v>0</v>
      </c>
      <c r="AU24" s="672">
        <f>'[2]Banpho seat-isuzu'!AK24</f>
        <v>0</v>
      </c>
      <c r="AV24" s="673"/>
      <c r="AW24" s="674">
        <f t="shared" si="22"/>
        <v>0</v>
      </c>
      <c r="AX24" s="672">
        <f>'[2]Banpho seat-isuzu'!AN24</f>
        <v>0</v>
      </c>
      <c r="AY24" s="672"/>
      <c r="AZ24" s="773">
        <f t="shared" si="23"/>
        <v>0</v>
      </c>
      <c r="BA24" s="688">
        <f t="shared" si="24"/>
        <v>0</v>
      </c>
      <c r="BB24" s="701">
        <f t="shared" si="24"/>
        <v>0</v>
      </c>
      <c r="BC24" s="706">
        <f t="shared" si="25"/>
        <v>0</v>
      </c>
      <c r="BD24" s="711">
        <f t="shared" si="1"/>
        <v>0</v>
      </c>
      <c r="BE24" s="715">
        <f t="shared" si="2"/>
        <v>0</v>
      </c>
      <c r="BF24" s="716">
        <f t="shared" si="26"/>
        <v>0</v>
      </c>
      <c r="BG24" s="717">
        <f t="shared" si="3"/>
        <v>0</v>
      </c>
      <c r="BH24" s="672">
        <f t="shared" si="4"/>
        <v>0</v>
      </c>
      <c r="BI24" s="677">
        <f t="shared" si="27"/>
        <v>0</v>
      </c>
      <c r="BJ24" s="541"/>
      <c r="BK24" s="446"/>
      <c r="BL24" s="374">
        <f>ROUND(VLOOKUP($B24,Test!$A$140:$I$192,8),0)/1000</f>
        <v>0</v>
      </c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  <c r="CG24" s="380"/>
      <c r="CH24" s="380"/>
      <c r="CI24" s="380"/>
      <c r="CJ24" s="380"/>
      <c r="CK24" s="380"/>
      <c r="CL24" s="380"/>
      <c r="CM24" s="380"/>
      <c r="CN24" s="380"/>
      <c r="CO24" s="380"/>
      <c r="CP24" s="380"/>
      <c r="CQ24" s="380"/>
      <c r="CR24" s="380"/>
      <c r="CS24" s="380"/>
      <c r="CT24" s="380"/>
      <c r="CU24" s="380"/>
      <c r="CV24" s="380"/>
      <c r="CW24" s="380"/>
      <c r="CX24" s="380"/>
      <c r="CY24" s="380"/>
      <c r="CZ24" s="380"/>
      <c r="DA24" s="380"/>
      <c r="DB24" s="380"/>
      <c r="DC24" s="380"/>
      <c r="DD24" s="380"/>
      <c r="DE24" s="380"/>
      <c r="DF24" s="380"/>
      <c r="DG24" s="380"/>
      <c r="DH24" s="380"/>
      <c r="DI24" s="380"/>
      <c r="DJ24" s="380"/>
      <c r="DK24" s="380"/>
      <c r="DL24" s="380"/>
      <c r="DM24" s="380"/>
      <c r="DN24" s="380"/>
      <c r="DO24" s="391"/>
      <c r="DP24" s="391"/>
      <c r="DQ24" s="380"/>
      <c r="DR24" s="380"/>
      <c r="DS24" s="380"/>
      <c r="DT24" s="380"/>
    </row>
    <row r="25" spans="1:124" s="383" customFormat="1" ht="33" customHeight="1">
      <c r="A25" s="388">
        <f t="shared" si="28"/>
        <v>19</v>
      </c>
      <c r="B25" s="399">
        <v>51402</v>
      </c>
      <c r="C25" s="536" t="s">
        <v>15</v>
      </c>
      <c r="D25" s="698" t="s">
        <v>269</v>
      </c>
      <c r="E25" s="672">
        <f>'[2]Banpho seat-isuzu'!D25</f>
        <v>0</v>
      </c>
      <c r="F25" s="673"/>
      <c r="G25" s="674">
        <f t="shared" si="5"/>
        <v>0</v>
      </c>
      <c r="H25" s="672">
        <f>'[2]Banpho seat-isuzu'!G25</f>
        <v>0</v>
      </c>
      <c r="I25" s="673"/>
      <c r="J25" s="674">
        <f t="shared" si="6"/>
        <v>0</v>
      </c>
      <c r="K25" s="672">
        <f>'[2]Banpho seat-isuzu'!J25</f>
        <v>0</v>
      </c>
      <c r="L25" s="673"/>
      <c r="M25" s="773">
        <f t="shared" si="7"/>
        <v>0</v>
      </c>
      <c r="N25" s="688">
        <f t="shared" si="8"/>
        <v>0</v>
      </c>
      <c r="O25" s="689">
        <f t="shared" si="8"/>
        <v>0</v>
      </c>
      <c r="P25" s="690">
        <f t="shared" si="9"/>
        <v>0</v>
      </c>
      <c r="Q25" s="672">
        <f>'[2]Banpho seat-isuzu'!M25</f>
        <v>0</v>
      </c>
      <c r="R25" s="673"/>
      <c r="S25" s="674">
        <f t="shared" si="10"/>
        <v>0</v>
      </c>
      <c r="T25" s="672">
        <f>'[2]Banpho seat-isuzu'!P25</f>
        <v>0</v>
      </c>
      <c r="U25" s="673"/>
      <c r="V25" s="674">
        <f t="shared" si="11"/>
        <v>0</v>
      </c>
      <c r="W25" s="672">
        <f>'[2]Banpho seat-isuzu'!S25</f>
        <v>0</v>
      </c>
      <c r="X25" s="673"/>
      <c r="Y25" s="773">
        <f t="shared" si="12"/>
        <v>0</v>
      </c>
      <c r="Z25" s="688">
        <f t="shared" si="13"/>
        <v>0</v>
      </c>
      <c r="AA25" s="701">
        <f t="shared" si="13"/>
        <v>0</v>
      </c>
      <c r="AB25" s="690">
        <f t="shared" si="14"/>
        <v>0</v>
      </c>
      <c r="AC25" s="775">
        <f t="shared" si="0"/>
        <v>0</v>
      </c>
      <c r="AD25" s="776">
        <f t="shared" si="0"/>
        <v>0</v>
      </c>
      <c r="AE25" s="777">
        <f t="shared" si="15"/>
        <v>0</v>
      </c>
      <c r="AF25" s="672">
        <f>'[2]Banpho seat-isuzu'!Y25</f>
        <v>0</v>
      </c>
      <c r="AG25" s="673"/>
      <c r="AH25" s="674">
        <f t="shared" si="16"/>
        <v>0</v>
      </c>
      <c r="AI25" s="672">
        <f>'[2]Banpho seat-isuzu'!AB25</f>
        <v>0</v>
      </c>
      <c r="AJ25" s="673"/>
      <c r="AK25" s="674">
        <f t="shared" si="17"/>
        <v>0</v>
      </c>
      <c r="AL25" s="672">
        <f>'[2]Banpho seat-isuzu'!AE25</f>
        <v>0</v>
      </c>
      <c r="AM25" s="673"/>
      <c r="AN25" s="674">
        <f t="shared" si="18"/>
        <v>0</v>
      </c>
      <c r="AO25" s="688">
        <f t="shared" si="19"/>
        <v>0</v>
      </c>
      <c r="AP25" s="689">
        <f t="shared" si="19"/>
        <v>0</v>
      </c>
      <c r="AQ25" s="690">
        <f t="shared" si="20"/>
        <v>0</v>
      </c>
      <c r="AR25" s="672">
        <f>'[2]Banpho seat-isuzu'!AH25</f>
        <v>0</v>
      </c>
      <c r="AS25" s="673"/>
      <c r="AT25" s="674">
        <f t="shared" si="21"/>
        <v>0</v>
      </c>
      <c r="AU25" s="672">
        <f>'[2]Banpho seat-isuzu'!AK25</f>
        <v>0</v>
      </c>
      <c r="AV25" s="673"/>
      <c r="AW25" s="674">
        <f t="shared" si="22"/>
        <v>0</v>
      </c>
      <c r="AX25" s="672">
        <f>'[2]Banpho seat-isuzu'!AN25</f>
        <v>0</v>
      </c>
      <c r="AY25" s="672"/>
      <c r="AZ25" s="773">
        <f t="shared" si="23"/>
        <v>0</v>
      </c>
      <c r="BA25" s="688">
        <f t="shared" si="24"/>
        <v>0</v>
      </c>
      <c r="BB25" s="701">
        <f t="shared" si="24"/>
        <v>0</v>
      </c>
      <c r="BC25" s="706">
        <f t="shared" si="25"/>
        <v>0</v>
      </c>
      <c r="BD25" s="711">
        <f t="shared" si="1"/>
        <v>0</v>
      </c>
      <c r="BE25" s="715">
        <f t="shared" si="2"/>
        <v>0</v>
      </c>
      <c r="BF25" s="716">
        <f t="shared" si="26"/>
        <v>0</v>
      </c>
      <c r="BG25" s="717">
        <f t="shared" si="3"/>
        <v>0</v>
      </c>
      <c r="BH25" s="672">
        <f t="shared" si="4"/>
        <v>0</v>
      </c>
      <c r="BI25" s="677">
        <f t="shared" si="27"/>
        <v>0</v>
      </c>
      <c r="BJ25" s="541"/>
      <c r="BK25" s="446"/>
      <c r="BL25" s="374">
        <f>ROUND(VLOOKUP($B25,Test!$A$140:$I$192,8),0)/1000</f>
        <v>0</v>
      </c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  <c r="CG25" s="380"/>
      <c r="CH25" s="380"/>
      <c r="CI25" s="380"/>
      <c r="CJ25" s="380"/>
      <c r="CK25" s="380"/>
      <c r="CL25" s="380"/>
      <c r="CM25" s="380"/>
      <c r="CN25" s="380"/>
      <c r="CO25" s="380"/>
      <c r="CP25" s="380"/>
      <c r="CQ25" s="380"/>
      <c r="CR25" s="380"/>
      <c r="CS25" s="380"/>
      <c r="CT25" s="380"/>
      <c r="CU25" s="380"/>
      <c r="CV25" s="380"/>
      <c r="CW25" s="380"/>
      <c r="CX25" s="380"/>
      <c r="CY25" s="380"/>
      <c r="CZ25" s="380"/>
      <c r="DA25" s="380"/>
      <c r="DB25" s="380"/>
      <c r="DC25" s="380"/>
      <c r="DD25" s="380"/>
      <c r="DE25" s="380"/>
      <c r="DF25" s="380"/>
      <c r="DG25" s="380"/>
      <c r="DH25" s="380"/>
      <c r="DI25" s="380"/>
      <c r="DJ25" s="380"/>
      <c r="DK25" s="380"/>
      <c r="DL25" s="380"/>
      <c r="DM25" s="380"/>
      <c r="DN25" s="380"/>
      <c r="DO25" s="391"/>
      <c r="DP25" s="391"/>
      <c r="DQ25" s="380"/>
      <c r="DR25" s="380"/>
      <c r="DS25" s="380"/>
      <c r="DT25" s="380"/>
    </row>
    <row r="26" spans="1:124" s="383" customFormat="1" ht="33" customHeight="1">
      <c r="A26" s="388">
        <f t="shared" si="28"/>
        <v>20</v>
      </c>
      <c r="B26" s="399">
        <v>51403</v>
      </c>
      <c r="C26" s="536" t="s">
        <v>16</v>
      </c>
      <c r="D26" s="698" t="s">
        <v>270</v>
      </c>
      <c r="E26" s="672">
        <f>'[2]Banpho seat-isuzu'!D26</f>
        <v>0</v>
      </c>
      <c r="F26" s="673"/>
      <c r="G26" s="674">
        <f t="shared" si="5"/>
        <v>0</v>
      </c>
      <c r="H26" s="672">
        <f>'[2]Banpho seat-isuzu'!G26</f>
        <v>0</v>
      </c>
      <c r="I26" s="673"/>
      <c r="J26" s="674">
        <f t="shared" si="6"/>
        <v>0</v>
      </c>
      <c r="K26" s="672">
        <f>'[2]Banpho seat-isuzu'!J26</f>
        <v>0</v>
      </c>
      <c r="L26" s="673"/>
      <c r="M26" s="773">
        <f t="shared" si="7"/>
        <v>0</v>
      </c>
      <c r="N26" s="688">
        <f t="shared" si="8"/>
        <v>0</v>
      </c>
      <c r="O26" s="689">
        <f t="shared" si="8"/>
        <v>0</v>
      </c>
      <c r="P26" s="690">
        <f t="shared" si="9"/>
        <v>0</v>
      </c>
      <c r="Q26" s="672">
        <f>'[2]Banpho seat-isuzu'!M26</f>
        <v>0</v>
      </c>
      <c r="R26" s="673"/>
      <c r="S26" s="674">
        <f t="shared" si="10"/>
        <v>0</v>
      </c>
      <c r="T26" s="672">
        <f>'[2]Banpho seat-isuzu'!P26</f>
        <v>0</v>
      </c>
      <c r="U26" s="673"/>
      <c r="V26" s="674">
        <f t="shared" si="11"/>
        <v>0</v>
      </c>
      <c r="W26" s="672">
        <f>'[2]Banpho seat-isuzu'!S26</f>
        <v>0</v>
      </c>
      <c r="X26" s="673"/>
      <c r="Y26" s="773">
        <f t="shared" si="12"/>
        <v>0</v>
      </c>
      <c r="Z26" s="688">
        <f t="shared" si="13"/>
        <v>0</v>
      </c>
      <c r="AA26" s="701">
        <f t="shared" si="13"/>
        <v>0</v>
      </c>
      <c r="AB26" s="690">
        <f t="shared" si="14"/>
        <v>0</v>
      </c>
      <c r="AC26" s="775">
        <f t="shared" si="0"/>
        <v>0</v>
      </c>
      <c r="AD26" s="776">
        <f t="shared" si="0"/>
        <v>0</v>
      </c>
      <c r="AE26" s="777">
        <f t="shared" si="15"/>
        <v>0</v>
      </c>
      <c r="AF26" s="672">
        <f>'[2]Banpho seat-isuzu'!Y26</f>
        <v>0</v>
      </c>
      <c r="AG26" s="673"/>
      <c r="AH26" s="674">
        <f t="shared" si="16"/>
        <v>0</v>
      </c>
      <c r="AI26" s="672">
        <f>'[2]Banpho seat-isuzu'!AB26</f>
        <v>0</v>
      </c>
      <c r="AJ26" s="673"/>
      <c r="AK26" s="674">
        <f t="shared" si="17"/>
        <v>0</v>
      </c>
      <c r="AL26" s="672">
        <f>'[2]Banpho seat-isuzu'!AE26</f>
        <v>0</v>
      </c>
      <c r="AM26" s="673"/>
      <c r="AN26" s="674">
        <f t="shared" si="18"/>
        <v>0</v>
      </c>
      <c r="AO26" s="688">
        <f t="shared" si="19"/>
        <v>0</v>
      </c>
      <c r="AP26" s="689">
        <f t="shared" si="19"/>
        <v>0</v>
      </c>
      <c r="AQ26" s="690">
        <f t="shared" si="20"/>
        <v>0</v>
      </c>
      <c r="AR26" s="672">
        <f>'[2]Banpho seat-isuzu'!AH26</f>
        <v>0</v>
      </c>
      <c r="AS26" s="673"/>
      <c r="AT26" s="674">
        <f t="shared" si="21"/>
        <v>0</v>
      </c>
      <c r="AU26" s="672">
        <f>'[2]Banpho seat-isuzu'!AK26</f>
        <v>0</v>
      </c>
      <c r="AV26" s="673"/>
      <c r="AW26" s="674">
        <f t="shared" si="22"/>
        <v>0</v>
      </c>
      <c r="AX26" s="672">
        <f>'[2]Banpho seat-isuzu'!AN26</f>
        <v>0</v>
      </c>
      <c r="AY26" s="672"/>
      <c r="AZ26" s="773">
        <f t="shared" si="23"/>
        <v>0</v>
      </c>
      <c r="BA26" s="688">
        <f t="shared" si="24"/>
        <v>0</v>
      </c>
      <c r="BB26" s="701">
        <f t="shared" si="24"/>
        <v>0</v>
      </c>
      <c r="BC26" s="706">
        <f t="shared" si="25"/>
        <v>0</v>
      </c>
      <c r="BD26" s="711">
        <f t="shared" si="1"/>
        <v>0</v>
      </c>
      <c r="BE26" s="715">
        <f t="shared" si="2"/>
        <v>0</v>
      </c>
      <c r="BF26" s="716">
        <f t="shared" si="26"/>
        <v>0</v>
      </c>
      <c r="BG26" s="717">
        <f t="shared" si="3"/>
        <v>0</v>
      </c>
      <c r="BH26" s="672">
        <f t="shared" si="4"/>
        <v>0</v>
      </c>
      <c r="BI26" s="677">
        <f t="shared" si="27"/>
        <v>0</v>
      </c>
      <c r="BJ26" s="541"/>
      <c r="BK26" s="446"/>
      <c r="BL26" s="374">
        <f>ROUND(VLOOKUP($B26,Test!$A$140:$I$192,8),0)/1000</f>
        <v>0</v>
      </c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  <c r="CG26" s="380"/>
      <c r="CH26" s="380"/>
      <c r="CI26" s="380"/>
      <c r="CJ26" s="380"/>
      <c r="CK26" s="380"/>
      <c r="CL26" s="380"/>
      <c r="CM26" s="380"/>
      <c r="CN26" s="380"/>
      <c r="CO26" s="380"/>
      <c r="CP26" s="380"/>
      <c r="CQ26" s="380"/>
      <c r="CR26" s="380"/>
      <c r="CS26" s="380"/>
      <c r="CT26" s="380"/>
      <c r="CU26" s="380"/>
      <c r="CV26" s="380"/>
      <c r="CW26" s="380"/>
      <c r="CX26" s="380"/>
      <c r="CY26" s="380"/>
      <c r="CZ26" s="380"/>
      <c r="DA26" s="380"/>
      <c r="DB26" s="380"/>
      <c r="DC26" s="380"/>
      <c r="DD26" s="380"/>
      <c r="DE26" s="380"/>
      <c r="DF26" s="380"/>
      <c r="DG26" s="380"/>
      <c r="DH26" s="380"/>
      <c r="DI26" s="380"/>
      <c r="DJ26" s="380"/>
      <c r="DK26" s="380"/>
      <c r="DL26" s="380"/>
      <c r="DM26" s="380"/>
      <c r="DN26" s="380"/>
      <c r="DO26" s="391"/>
      <c r="DP26" s="391"/>
      <c r="DQ26" s="380"/>
      <c r="DR26" s="380"/>
      <c r="DS26" s="380"/>
      <c r="DT26" s="380"/>
    </row>
    <row r="27" spans="1:124" s="383" customFormat="1" ht="33" customHeight="1">
      <c r="A27" s="388">
        <f t="shared" si="28"/>
        <v>21</v>
      </c>
      <c r="B27" s="399">
        <v>51404</v>
      </c>
      <c r="C27" s="536" t="s">
        <v>17</v>
      </c>
      <c r="D27" s="698" t="s">
        <v>271</v>
      </c>
      <c r="E27" s="672">
        <f>'[2]Banpho seat-isuzu'!D27</f>
        <v>0</v>
      </c>
      <c r="F27" s="673"/>
      <c r="G27" s="674">
        <f t="shared" si="5"/>
        <v>0</v>
      </c>
      <c r="H27" s="672">
        <f>'[2]Banpho seat-isuzu'!G27</f>
        <v>0</v>
      </c>
      <c r="I27" s="673"/>
      <c r="J27" s="674">
        <f t="shared" si="6"/>
        <v>0</v>
      </c>
      <c r="K27" s="672">
        <f>'[2]Banpho seat-isuzu'!J27</f>
        <v>0</v>
      </c>
      <c r="L27" s="673"/>
      <c r="M27" s="773">
        <f t="shared" si="7"/>
        <v>0</v>
      </c>
      <c r="N27" s="688">
        <f t="shared" si="8"/>
        <v>0</v>
      </c>
      <c r="O27" s="689">
        <f t="shared" si="8"/>
        <v>0</v>
      </c>
      <c r="P27" s="690">
        <f t="shared" si="9"/>
        <v>0</v>
      </c>
      <c r="Q27" s="672">
        <f>'[2]Banpho seat-isuzu'!M27</f>
        <v>0</v>
      </c>
      <c r="R27" s="673"/>
      <c r="S27" s="674">
        <f t="shared" si="10"/>
        <v>0</v>
      </c>
      <c r="T27" s="672">
        <f>'[2]Banpho seat-isuzu'!P27</f>
        <v>0</v>
      </c>
      <c r="U27" s="673"/>
      <c r="V27" s="674">
        <f t="shared" si="11"/>
        <v>0</v>
      </c>
      <c r="W27" s="672">
        <f>'[2]Banpho seat-isuzu'!S27</f>
        <v>0</v>
      </c>
      <c r="X27" s="673"/>
      <c r="Y27" s="773">
        <f t="shared" si="12"/>
        <v>0</v>
      </c>
      <c r="Z27" s="688">
        <f t="shared" si="13"/>
        <v>0</v>
      </c>
      <c r="AA27" s="701">
        <f t="shared" si="13"/>
        <v>0</v>
      </c>
      <c r="AB27" s="690">
        <f t="shared" si="14"/>
        <v>0</v>
      </c>
      <c r="AC27" s="775">
        <f t="shared" si="0"/>
        <v>0</v>
      </c>
      <c r="AD27" s="776">
        <f t="shared" si="0"/>
        <v>0</v>
      </c>
      <c r="AE27" s="777">
        <f t="shared" si="15"/>
        <v>0</v>
      </c>
      <c r="AF27" s="672">
        <f>'[2]Banpho seat-isuzu'!Y27</f>
        <v>0</v>
      </c>
      <c r="AG27" s="673"/>
      <c r="AH27" s="674">
        <f t="shared" si="16"/>
        <v>0</v>
      </c>
      <c r="AI27" s="672">
        <f>'[2]Banpho seat-isuzu'!AB27</f>
        <v>0</v>
      </c>
      <c r="AJ27" s="673"/>
      <c r="AK27" s="674">
        <f t="shared" si="17"/>
        <v>0</v>
      </c>
      <c r="AL27" s="672">
        <f>'[2]Banpho seat-isuzu'!AE27</f>
        <v>0</v>
      </c>
      <c r="AM27" s="673"/>
      <c r="AN27" s="674">
        <f t="shared" si="18"/>
        <v>0</v>
      </c>
      <c r="AO27" s="688">
        <f t="shared" si="19"/>
        <v>0</v>
      </c>
      <c r="AP27" s="689">
        <f t="shared" si="19"/>
        <v>0</v>
      </c>
      <c r="AQ27" s="690">
        <f t="shared" si="20"/>
        <v>0</v>
      </c>
      <c r="AR27" s="672">
        <f>'[2]Banpho seat-isuzu'!AH27</f>
        <v>0</v>
      </c>
      <c r="AS27" s="673"/>
      <c r="AT27" s="674">
        <f t="shared" si="21"/>
        <v>0</v>
      </c>
      <c r="AU27" s="672">
        <f>'[2]Banpho seat-isuzu'!AK27</f>
        <v>0</v>
      </c>
      <c r="AV27" s="673"/>
      <c r="AW27" s="674">
        <f t="shared" si="22"/>
        <v>0</v>
      </c>
      <c r="AX27" s="672">
        <f>'[2]Banpho seat-isuzu'!AN27</f>
        <v>0</v>
      </c>
      <c r="AY27" s="672"/>
      <c r="AZ27" s="773">
        <f t="shared" si="23"/>
        <v>0</v>
      </c>
      <c r="BA27" s="688">
        <f t="shared" si="24"/>
        <v>0</v>
      </c>
      <c r="BB27" s="701">
        <f t="shared" si="24"/>
        <v>0</v>
      </c>
      <c r="BC27" s="706">
        <f t="shared" si="25"/>
        <v>0</v>
      </c>
      <c r="BD27" s="711">
        <f t="shared" si="1"/>
        <v>0</v>
      </c>
      <c r="BE27" s="715">
        <f t="shared" si="2"/>
        <v>0</v>
      </c>
      <c r="BF27" s="716">
        <f t="shared" si="26"/>
        <v>0</v>
      </c>
      <c r="BG27" s="717">
        <f t="shared" si="3"/>
        <v>0</v>
      </c>
      <c r="BH27" s="672">
        <f t="shared" si="4"/>
        <v>0</v>
      </c>
      <c r="BI27" s="677">
        <f t="shared" si="27"/>
        <v>0</v>
      </c>
      <c r="BJ27" s="541"/>
      <c r="BK27" s="446"/>
      <c r="BL27" s="374">
        <f>ROUND(VLOOKUP($B27,Test!$A$140:$I$192,8),0)/1000</f>
        <v>0</v>
      </c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  <c r="CG27" s="380"/>
      <c r="CH27" s="380"/>
      <c r="CI27" s="380"/>
      <c r="CJ27" s="380"/>
      <c r="CK27" s="380"/>
      <c r="CL27" s="380"/>
      <c r="CM27" s="380"/>
      <c r="CN27" s="380"/>
      <c r="CO27" s="380"/>
      <c r="CP27" s="380"/>
      <c r="CQ27" s="380"/>
      <c r="CR27" s="380"/>
      <c r="CS27" s="380"/>
      <c r="CT27" s="380"/>
      <c r="CU27" s="380"/>
      <c r="CV27" s="380"/>
      <c r="CW27" s="380"/>
      <c r="CX27" s="380"/>
      <c r="CY27" s="380"/>
      <c r="CZ27" s="380"/>
      <c r="DA27" s="380"/>
      <c r="DB27" s="380"/>
      <c r="DC27" s="380"/>
      <c r="DD27" s="380"/>
      <c r="DE27" s="380"/>
      <c r="DF27" s="380"/>
      <c r="DG27" s="380"/>
      <c r="DH27" s="380"/>
      <c r="DI27" s="380"/>
      <c r="DJ27" s="380"/>
      <c r="DK27" s="380"/>
      <c r="DL27" s="380"/>
      <c r="DM27" s="380"/>
      <c r="DN27" s="380"/>
      <c r="DO27" s="391"/>
      <c r="DP27" s="391"/>
      <c r="DQ27" s="380"/>
      <c r="DR27" s="380"/>
      <c r="DS27" s="380"/>
      <c r="DT27" s="380"/>
    </row>
    <row r="28" spans="1:124" s="383" customFormat="1" ht="33" customHeight="1">
      <c r="A28" s="388">
        <f t="shared" si="28"/>
        <v>22</v>
      </c>
      <c r="B28" s="399">
        <v>51405</v>
      </c>
      <c r="C28" s="536" t="s">
        <v>18</v>
      </c>
      <c r="D28" s="698" t="s">
        <v>272</v>
      </c>
      <c r="E28" s="672">
        <f>'[2]Banpho seat-isuzu'!D28</f>
        <v>0</v>
      </c>
      <c r="F28" s="673"/>
      <c r="G28" s="674">
        <f t="shared" si="5"/>
        <v>0</v>
      </c>
      <c r="H28" s="672">
        <f>'[2]Banpho seat-isuzu'!G28</f>
        <v>0</v>
      </c>
      <c r="I28" s="673"/>
      <c r="J28" s="674">
        <f t="shared" si="6"/>
        <v>0</v>
      </c>
      <c r="K28" s="672">
        <f>'[2]Banpho seat-isuzu'!J28</f>
        <v>0</v>
      </c>
      <c r="L28" s="673"/>
      <c r="M28" s="773">
        <f t="shared" si="7"/>
        <v>0</v>
      </c>
      <c r="N28" s="688">
        <f t="shared" si="8"/>
        <v>0</v>
      </c>
      <c r="O28" s="689">
        <f t="shared" si="8"/>
        <v>0</v>
      </c>
      <c r="P28" s="690">
        <f t="shared" si="9"/>
        <v>0</v>
      </c>
      <c r="Q28" s="672">
        <f>'[2]Banpho seat-isuzu'!M28</f>
        <v>0</v>
      </c>
      <c r="R28" s="673"/>
      <c r="S28" s="674">
        <f t="shared" si="10"/>
        <v>0</v>
      </c>
      <c r="T28" s="672">
        <f>'[2]Banpho seat-isuzu'!P28</f>
        <v>0</v>
      </c>
      <c r="U28" s="673"/>
      <c r="V28" s="674">
        <f t="shared" si="11"/>
        <v>0</v>
      </c>
      <c r="W28" s="672">
        <f>'[2]Banpho seat-isuzu'!S28</f>
        <v>0</v>
      </c>
      <c r="X28" s="673"/>
      <c r="Y28" s="773">
        <f t="shared" si="12"/>
        <v>0</v>
      </c>
      <c r="Z28" s="688">
        <f t="shared" si="13"/>
        <v>0</v>
      </c>
      <c r="AA28" s="701">
        <f t="shared" si="13"/>
        <v>0</v>
      </c>
      <c r="AB28" s="690">
        <f t="shared" si="14"/>
        <v>0</v>
      </c>
      <c r="AC28" s="775">
        <f t="shared" si="0"/>
        <v>0</v>
      </c>
      <c r="AD28" s="776">
        <f t="shared" si="0"/>
        <v>0</v>
      </c>
      <c r="AE28" s="777">
        <f t="shared" si="15"/>
        <v>0</v>
      </c>
      <c r="AF28" s="672">
        <f>'[2]Banpho seat-isuzu'!Y28</f>
        <v>0</v>
      </c>
      <c r="AG28" s="673"/>
      <c r="AH28" s="674">
        <f t="shared" si="16"/>
        <v>0</v>
      </c>
      <c r="AI28" s="672">
        <f>'[2]Banpho seat-isuzu'!AB28</f>
        <v>0</v>
      </c>
      <c r="AJ28" s="673"/>
      <c r="AK28" s="674">
        <f t="shared" si="17"/>
        <v>0</v>
      </c>
      <c r="AL28" s="672">
        <f>'[2]Banpho seat-isuzu'!AE28</f>
        <v>0</v>
      </c>
      <c r="AM28" s="673"/>
      <c r="AN28" s="674">
        <f t="shared" si="18"/>
        <v>0</v>
      </c>
      <c r="AO28" s="688">
        <f t="shared" si="19"/>
        <v>0</v>
      </c>
      <c r="AP28" s="689">
        <f t="shared" si="19"/>
        <v>0</v>
      </c>
      <c r="AQ28" s="690">
        <f t="shared" si="20"/>
        <v>0</v>
      </c>
      <c r="AR28" s="672">
        <f>'[2]Banpho seat-isuzu'!AH28</f>
        <v>0</v>
      </c>
      <c r="AS28" s="673"/>
      <c r="AT28" s="674">
        <f t="shared" si="21"/>
        <v>0</v>
      </c>
      <c r="AU28" s="672">
        <f>'[2]Banpho seat-isuzu'!AK28</f>
        <v>0</v>
      </c>
      <c r="AV28" s="673"/>
      <c r="AW28" s="674">
        <f t="shared" si="22"/>
        <v>0</v>
      </c>
      <c r="AX28" s="672">
        <f>'[2]Banpho seat-isuzu'!AN28</f>
        <v>0</v>
      </c>
      <c r="AY28" s="672"/>
      <c r="AZ28" s="773">
        <f t="shared" si="23"/>
        <v>0</v>
      </c>
      <c r="BA28" s="688">
        <f t="shared" si="24"/>
        <v>0</v>
      </c>
      <c r="BB28" s="701">
        <f t="shared" si="24"/>
        <v>0</v>
      </c>
      <c r="BC28" s="706">
        <f t="shared" si="25"/>
        <v>0</v>
      </c>
      <c r="BD28" s="711">
        <f t="shared" si="1"/>
        <v>0</v>
      </c>
      <c r="BE28" s="715">
        <f t="shared" si="2"/>
        <v>0</v>
      </c>
      <c r="BF28" s="716">
        <f t="shared" si="26"/>
        <v>0</v>
      </c>
      <c r="BG28" s="717">
        <f t="shared" si="3"/>
        <v>0</v>
      </c>
      <c r="BH28" s="672">
        <f t="shared" si="4"/>
        <v>0</v>
      </c>
      <c r="BI28" s="677">
        <f t="shared" si="27"/>
        <v>0</v>
      </c>
      <c r="BJ28" s="541"/>
      <c r="BK28" s="446"/>
      <c r="BL28" s="374">
        <f>ROUND(VLOOKUP($B28,Test!$A$140:$I$192,8),0)/1000</f>
        <v>0</v>
      </c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0"/>
      <c r="CJ28" s="380"/>
      <c r="CK28" s="380"/>
      <c r="CL28" s="380"/>
      <c r="CM28" s="380"/>
      <c r="CN28" s="380"/>
      <c r="CO28" s="380"/>
      <c r="CP28" s="380"/>
      <c r="CQ28" s="380"/>
      <c r="CR28" s="380"/>
      <c r="CS28" s="380"/>
      <c r="CT28" s="380"/>
      <c r="CU28" s="380"/>
      <c r="CV28" s="380"/>
      <c r="CW28" s="380"/>
      <c r="CX28" s="380"/>
      <c r="CY28" s="380"/>
      <c r="CZ28" s="380"/>
      <c r="DA28" s="380"/>
      <c r="DB28" s="380"/>
      <c r="DC28" s="380"/>
      <c r="DD28" s="380"/>
      <c r="DE28" s="380"/>
      <c r="DF28" s="380"/>
      <c r="DG28" s="380"/>
      <c r="DH28" s="380"/>
      <c r="DI28" s="380"/>
      <c r="DJ28" s="380"/>
      <c r="DK28" s="380"/>
      <c r="DL28" s="380"/>
      <c r="DM28" s="380"/>
      <c r="DN28" s="380"/>
      <c r="DO28" s="391"/>
      <c r="DP28" s="391"/>
      <c r="DQ28" s="380"/>
      <c r="DR28" s="380"/>
      <c r="DS28" s="380"/>
      <c r="DT28" s="380"/>
    </row>
    <row r="29" spans="1:124" s="383" customFormat="1" ht="33" customHeight="1">
      <c r="A29" s="388">
        <f t="shared" si="28"/>
        <v>23</v>
      </c>
      <c r="B29" s="399">
        <v>51406</v>
      </c>
      <c r="C29" s="536" t="s">
        <v>19</v>
      </c>
      <c r="D29" s="698" t="s">
        <v>273</v>
      </c>
      <c r="E29" s="672">
        <f>'[2]Banpho seat-isuzu'!D29</f>
        <v>0</v>
      </c>
      <c r="F29" s="673"/>
      <c r="G29" s="674">
        <f t="shared" si="5"/>
        <v>0</v>
      </c>
      <c r="H29" s="672">
        <f>'[2]Banpho seat-isuzu'!G29</f>
        <v>0</v>
      </c>
      <c r="I29" s="673"/>
      <c r="J29" s="674">
        <f t="shared" si="6"/>
        <v>0</v>
      </c>
      <c r="K29" s="672">
        <f>'[2]Banpho seat-isuzu'!J29</f>
        <v>0</v>
      </c>
      <c r="L29" s="673"/>
      <c r="M29" s="773">
        <f t="shared" si="7"/>
        <v>0</v>
      </c>
      <c r="N29" s="688">
        <f t="shared" si="8"/>
        <v>0</v>
      </c>
      <c r="O29" s="689">
        <f t="shared" si="8"/>
        <v>0</v>
      </c>
      <c r="P29" s="690">
        <f t="shared" si="9"/>
        <v>0</v>
      </c>
      <c r="Q29" s="672">
        <f>'[2]Banpho seat-isuzu'!M29</f>
        <v>0</v>
      </c>
      <c r="R29" s="673"/>
      <c r="S29" s="674">
        <f t="shared" si="10"/>
        <v>0</v>
      </c>
      <c r="T29" s="672">
        <f>'[2]Banpho seat-isuzu'!P29</f>
        <v>0</v>
      </c>
      <c r="U29" s="673"/>
      <c r="V29" s="674">
        <f t="shared" si="11"/>
        <v>0</v>
      </c>
      <c r="W29" s="672">
        <f>'[2]Banpho seat-isuzu'!S29</f>
        <v>0</v>
      </c>
      <c r="X29" s="673"/>
      <c r="Y29" s="773">
        <f t="shared" si="12"/>
        <v>0</v>
      </c>
      <c r="Z29" s="688">
        <f t="shared" si="13"/>
        <v>0</v>
      </c>
      <c r="AA29" s="701">
        <f t="shared" si="13"/>
        <v>0</v>
      </c>
      <c r="AB29" s="690">
        <f t="shared" si="14"/>
        <v>0</v>
      </c>
      <c r="AC29" s="775">
        <f t="shared" si="0"/>
        <v>0</v>
      </c>
      <c r="AD29" s="776">
        <f t="shared" si="0"/>
        <v>0</v>
      </c>
      <c r="AE29" s="777">
        <f t="shared" si="15"/>
        <v>0</v>
      </c>
      <c r="AF29" s="672">
        <f>'[2]Banpho seat-isuzu'!Y29</f>
        <v>0</v>
      </c>
      <c r="AG29" s="673"/>
      <c r="AH29" s="674">
        <f t="shared" si="16"/>
        <v>0</v>
      </c>
      <c r="AI29" s="672">
        <f>'[2]Banpho seat-isuzu'!AB29</f>
        <v>0</v>
      </c>
      <c r="AJ29" s="673"/>
      <c r="AK29" s="674">
        <f t="shared" si="17"/>
        <v>0</v>
      </c>
      <c r="AL29" s="672">
        <f>'[2]Banpho seat-isuzu'!AE29</f>
        <v>0</v>
      </c>
      <c r="AM29" s="673"/>
      <c r="AN29" s="674">
        <f t="shared" si="18"/>
        <v>0</v>
      </c>
      <c r="AO29" s="688">
        <f t="shared" si="19"/>
        <v>0</v>
      </c>
      <c r="AP29" s="689">
        <f t="shared" si="19"/>
        <v>0</v>
      </c>
      <c r="AQ29" s="690">
        <f t="shared" si="20"/>
        <v>0</v>
      </c>
      <c r="AR29" s="672">
        <f>'[2]Banpho seat-isuzu'!AH29</f>
        <v>0</v>
      </c>
      <c r="AS29" s="673"/>
      <c r="AT29" s="674">
        <f t="shared" si="21"/>
        <v>0</v>
      </c>
      <c r="AU29" s="672">
        <f>'[2]Banpho seat-isuzu'!AK29</f>
        <v>0</v>
      </c>
      <c r="AV29" s="673"/>
      <c r="AW29" s="674">
        <f t="shared" si="22"/>
        <v>0</v>
      </c>
      <c r="AX29" s="672">
        <f>'[2]Banpho seat-isuzu'!AN29</f>
        <v>0</v>
      </c>
      <c r="AY29" s="672"/>
      <c r="AZ29" s="773">
        <f t="shared" si="23"/>
        <v>0</v>
      </c>
      <c r="BA29" s="688">
        <f t="shared" si="24"/>
        <v>0</v>
      </c>
      <c r="BB29" s="701">
        <f t="shared" si="24"/>
        <v>0</v>
      </c>
      <c r="BC29" s="706">
        <f t="shared" si="25"/>
        <v>0</v>
      </c>
      <c r="BD29" s="711">
        <f t="shared" si="1"/>
        <v>0</v>
      </c>
      <c r="BE29" s="715">
        <f t="shared" si="2"/>
        <v>0</v>
      </c>
      <c r="BF29" s="716">
        <f t="shared" si="26"/>
        <v>0</v>
      </c>
      <c r="BG29" s="717">
        <f t="shared" si="3"/>
        <v>0</v>
      </c>
      <c r="BH29" s="672">
        <f t="shared" si="4"/>
        <v>0</v>
      </c>
      <c r="BI29" s="677">
        <f t="shared" si="27"/>
        <v>0</v>
      </c>
      <c r="BJ29" s="541"/>
      <c r="BK29" s="446"/>
      <c r="BL29" s="374">
        <f>ROUND(VLOOKUP($B29,Test!$A$140:$I$192,8),0)/1000</f>
        <v>0</v>
      </c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  <c r="CG29" s="380"/>
      <c r="CH29" s="380"/>
      <c r="CI29" s="380"/>
      <c r="CJ29" s="380"/>
      <c r="CK29" s="380"/>
      <c r="CL29" s="380"/>
      <c r="CM29" s="380"/>
      <c r="CN29" s="380"/>
      <c r="CO29" s="380"/>
      <c r="CP29" s="380"/>
      <c r="CQ29" s="380"/>
      <c r="CR29" s="380"/>
      <c r="CS29" s="380"/>
      <c r="CT29" s="380"/>
      <c r="CU29" s="380"/>
      <c r="CV29" s="380"/>
      <c r="CW29" s="380"/>
      <c r="CX29" s="380"/>
      <c r="CY29" s="380"/>
      <c r="CZ29" s="380"/>
      <c r="DA29" s="380"/>
      <c r="DB29" s="380"/>
      <c r="DC29" s="380"/>
      <c r="DD29" s="380"/>
      <c r="DE29" s="380"/>
      <c r="DF29" s="380"/>
      <c r="DG29" s="380"/>
      <c r="DH29" s="380"/>
      <c r="DI29" s="380"/>
      <c r="DJ29" s="380"/>
      <c r="DK29" s="380"/>
      <c r="DL29" s="380"/>
      <c r="DM29" s="380"/>
      <c r="DN29" s="380"/>
      <c r="DO29" s="391"/>
      <c r="DP29" s="391"/>
      <c r="DQ29" s="380"/>
      <c r="DR29" s="380"/>
      <c r="DS29" s="380"/>
      <c r="DT29" s="380"/>
    </row>
    <row r="30" spans="1:124" s="383" customFormat="1" ht="33" customHeight="1">
      <c r="A30" s="388">
        <f t="shared" si="28"/>
        <v>24</v>
      </c>
      <c r="B30" s="399">
        <v>51407</v>
      </c>
      <c r="C30" s="536" t="s">
        <v>20</v>
      </c>
      <c r="D30" s="698" t="s">
        <v>274</v>
      </c>
      <c r="E30" s="672">
        <f>'[2]Banpho seat-isuzu'!D30</f>
        <v>0</v>
      </c>
      <c r="F30" s="673"/>
      <c r="G30" s="674">
        <f t="shared" si="5"/>
        <v>0</v>
      </c>
      <c r="H30" s="672">
        <f>'[2]Banpho seat-isuzu'!G30</f>
        <v>0</v>
      </c>
      <c r="I30" s="673"/>
      <c r="J30" s="674">
        <f t="shared" si="6"/>
        <v>0</v>
      </c>
      <c r="K30" s="672">
        <f>'[2]Banpho seat-isuzu'!J30</f>
        <v>0</v>
      </c>
      <c r="L30" s="673"/>
      <c r="M30" s="773">
        <f t="shared" si="7"/>
        <v>0</v>
      </c>
      <c r="N30" s="688">
        <f t="shared" si="8"/>
        <v>0</v>
      </c>
      <c r="O30" s="689">
        <f t="shared" si="8"/>
        <v>0</v>
      </c>
      <c r="P30" s="690">
        <f t="shared" si="9"/>
        <v>0</v>
      </c>
      <c r="Q30" s="672">
        <f>'[2]Banpho seat-isuzu'!M30</f>
        <v>0</v>
      </c>
      <c r="R30" s="673"/>
      <c r="S30" s="674">
        <f t="shared" si="10"/>
        <v>0</v>
      </c>
      <c r="T30" s="672">
        <f>'[2]Banpho seat-isuzu'!P30</f>
        <v>0</v>
      </c>
      <c r="U30" s="673"/>
      <c r="V30" s="674">
        <f t="shared" si="11"/>
        <v>0</v>
      </c>
      <c r="W30" s="672">
        <f>'[2]Banpho seat-isuzu'!S30</f>
        <v>0</v>
      </c>
      <c r="X30" s="673"/>
      <c r="Y30" s="773">
        <f t="shared" si="12"/>
        <v>0</v>
      </c>
      <c r="Z30" s="688">
        <f t="shared" si="13"/>
        <v>0</v>
      </c>
      <c r="AA30" s="701">
        <f t="shared" si="13"/>
        <v>0</v>
      </c>
      <c r="AB30" s="690">
        <f t="shared" si="14"/>
        <v>0</v>
      </c>
      <c r="AC30" s="775">
        <f t="shared" si="0"/>
        <v>0</v>
      </c>
      <c r="AD30" s="776">
        <f t="shared" si="0"/>
        <v>0</v>
      </c>
      <c r="AE30" s="777">
        <f t="shared" si="15"/>
        <v>0</v>
      </c>
      <c r="AF30" s="672">
        <f>'[2]Banpho seat-isuzu'!Y30</f>
        <v>0</v>
      </c>
      <c r="AG30" s="673"/>
      <c r="AH30" s="674">
        <f t="shared" si="16"/>
        <v>0</v>
      </c>
      <c r="AI30" s="672">
        <f>'[2]Banpho seat-isuzu'!AB30</f>
        <v>0</v>
      </c>
      <c r="AJ30" s="673"/>
      <c r="AK30" s="674">
        <f t="shared" si="17"/>
        <v>0</v>
      </c>
      <c r="AL30" s="672">
        <f>'[2]Banpho seat-isuzu'!AE30</f>
        <v>0</v>
      </c>
      <c r="AM30" s="673"/>
      <c r="AN30" s="674">
        <f t="shared" si="18"/>
        <v>0</v>
      </c>
      <c r="AO30" s="688">
        <f t="shared" si="19"/>
        <v>0</v>
      </c>
      <c r="AP30" s="689">
        <f t="shared" si="19"/>
        <v>0</v>
      </c>
      <c r="AQ30" s="690">
        <f t="shared" si="20"/>
        <v>0</v>
      </c>
      <c r="AR30" s="672">
        <f>'[2]Banpho seat-isuzu'!AH30</f>
        <v>0</v>
      </c>
      <c r="AS30" s="673"/>
      <c r="AT30" s="674">
        <f t="shared" si="21"/>
        <v>0</v>
      </c>
      <c r="AU30" s="672">
        <f>'[2]Banpho seat-isuzu'!AK30</f>
        <v>0</v>
      </c>
      <c r="AV30" s="673"/>
      <c r="AW30" s="674">
        <f t="shared" si="22"/>
        <v>0</v>
      </c>
      <c r="AX30" s="672">
        <f>'[2]Banpho seat-isuzu'!AN30</f>
        <v>0</v>
      </c>
      <c r="AY30" s="672"/>
      <c r="AZ30" s="773">
        <f t="shared" si="23"/>
        <v>0</v>
      </c>
      <c r="BA30" s="688">
        <f t="shared" si="24"/>
        <v>0</v>
      </c>
      <c r="BB30" s="701">
        <f t="shared" si="24"/>
        <v>0</v>
      </c>
      <c r="BC30" s="706">
        <f t="shared" si="25"/>
        <v>0</v>
      </c>
      <c r="BD30" s="711">
        <f t="shared" si="1"/>
        <v>0</v>
      </c>
      <c r="BE30" s="715">
        <f t="shared" si="2"/>
        <v>0</v>
      </c>
      <c r="BF30" s="716">
        <f t="shared" si="26"/>
        <v>0</v>
      </c>
      <c r="BG30" s="717">
        <f t="shared" si="3"/>
        <v>0</v>
      </c>
      <c r="BH30" s="672">
        <f t="shared" si="4"/>
        <v>0</v>
      </c>
      <c r="BI30" s="677">
        <f t="shared" si="27"/>
        <v>0</v>
      </c>
      <c r="BJ30" s="541"/>
      <c r="BK30" s="446"/>
      <c r="BL30" s="374">
        <f>ROUND(VLOOKUP($B30,Test!$A$140:$I$192,8),0)/1000</f>
        <v>0</v>
      </c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  <c r="CG30" s="380"/>
      <c r="CH30" s="380"/>
      <c r="CI30" s="380"/>
      <c r="CJ30" s="380"/>
      <c r="CK30" s="380"/>
      <c r="CL30" s="380"/>
      <c r="CM30" s="380"/>
      <c r="CN30" s="380"/>
      <c r="CO30" s="380"/>
      <c r="CP30" s="380"/>
      <c r="CQ30" s="380"/>
      <c r="CR30" s="380"/>
      <c r="CS30" s="380"/>
      <c r="CT30" s="380"/>
      <c r="CU30" s="380"/>
      <c r="CV30" s="380"/>
      <c r="CW30" s="380"/>
      <c r="CX30" s="380"/>
      <c r="CY30" s="380"/>
      <c r="CZ30" s="380"/>
      <c r="DA30" s="380"/>
      <c r="DB30" s="380"/>
      <c r="DC30" s="380"/>
      <c r="DD30" s="380"/>
      <c r="DE30" s="380"/>
      <c r="DF30" s="380"/>
      <c r="DG30" s="380"/>
      <c r="DH30" s="380"/>
      <c r="DI30" s="380"/>
      <c r="DJ30" s="380"/>
      <c r="DK30" s="380"/>
      <c r="DL30" s="380"/>
      <c r="DM30" s="380"/>
      <c r="DN30" s="380"/>
      <c r="DO30" s="391"/>
      <c r="DP30" s="391"/>
      <c r="DQ30" s="380"/>
      <c r="DR30" s="380"/>
      <c r="DS30" s="380"/>
      <c r="DT30" s="380"/>
    </row>
    <row r="31" spans="1:124" s="383" customFormat="1" ht="33" customHeight="1">
      <c r="A31" s="388">
        <f t="shared" si="28"/>
        <v>25</v>
      </c>
      <c r="B31" s="614">
        <v>51408</v>
      </c>
      <c r="C31" s="615" t="s">
        <v>21</v>
      </c>
      <c r="D31" s="698" t="s">
        <v>275</v>
      </c>
      <c r="E31" s="780">
        <f>'[2]Banpho seat-isuzu'!D54</f>
        <v>0</v>
      </c>
      <c r="F31" s="673"/>
      <c r="G31" s="674">
        <f t="shared" si="5"/>
        <v>0</v>
      </c>
      <c r="H31" s="672">
        <f>'[2]Banpho seat-isuzu'!G54</f>
        <v>0</v>
      </c>
      <c r="I31" s="673">
        <v>2152</v>
      </c>
      <c r="J31" s="674">
        <f t="shared" si="6"/>
        <v>-2152</v>
      </c>
      <c r="K31" s="672">
        <f>'[2]Banpho seat-isuzu'!J54</f>
        <v>0</v>
      </c>
      <c r="L31" s="673"/>
      <c r="M31" s="773">
        <f t="shared" si="7"/>
        <v>0</v>
      </c>
      <c r="N31" s="688">
        <f t="shared" si="8"/>
        <v>0</v>
      </c>
      <c r="O31" s="689">
        <f t="shared" si="8"/>
        <v>2152</v>
      </c>
      <c r="P31" s="690">
        <f t="shared" si="9"/>
        <v>-2152</v>
      </c>
      <c r="Q31" s="672">
        <f>'[2]Banpho seat-isuzu'!M54</f>
        <v>0</v>
      </c>
      <c r="R31" s="673"/>
      <c r="S31" s="674">
        <f t="shared" si="10"/>
        <v>0</v>
      </c>
      <c r="T31" s="672">
        <f>'[2]Banpho seat-isuzu'!P54</f>
        <v>0</v>
      </c>
      <c r="U31" s="673"/>
      <c r="V31" s="674">
        <f t="shared" si="11"/>
        <v>0</v>
      </c>
      <c r="W31" s="672">
        <f>'[2]Banpho seat-isuzu'!S54</f>
        <v>0</v>
      </c>
      <c r="X31" s="673"/>
      <c r="Y31" s="773">
        <f t="shared" si="12"/>
        <v>0</v>
      </c>
      <c r="Z31" s="688">
        <f t="shared" si="13"/>
        <v>0</v>
      </c>
      <c r="AA31" s="701">
        <f t="shared" si="13"/>
        <v>0</v>
      </c>
      <c r="AB31" s="690">
        <f t="shared" si="14"/>
        <v>0</v>
      </c>
      <c r="AC31" s="775">
        <f t="shared" si="0"/>
        <v>0</v>
      </c>
      <c r="AD31" s="776">
        <f t="shared" si="0"/>
        <v>2152</v>
      </c>
      <c r="AE31" s="777">
        <f t="shared" si="15"/>
        <v>-2152</v>
      </c>
      <c r="AF31" s="672">
        <f>'[2]Banpho seat-isuzu'!Y54</f>
        <v>0</v>
      </c>
      <c r="AG31" s="673"/>
      <c r="AH31" s="674">
        <f t="shared" si="16"/>
        <v>0</v>
      </c>
      <c r="AI31" s="672">
        <f>'[2]Banpho seat-isuzu'!AB54</f>
        <v>0</v>
      </c>
      <c r="AJ31" s="673"/>
      <c r="AK31" s="674">
        <f t="shared" si="17"/>
        <v>0</v>
      </c>
      <c r="AL31" s="672">
        <f>'[2]Banpho seat-isuzu'!AE54</f>
        <v>0</v>
      </c>
      <c r="AM31" s="673"/>
      <c r="AN31" s="674">
        <f t="shared" si="18"/>
        <v>0</v>
      </c>
      <c r="AO31" s="688">
        <f t="shared" si="19"/>
        <v>0</v>
      </c>
      <c r="AP31" s="689">
        <f t="shared" si="19"/>
        <v>0</v>
      </c>
      <c r="AQ31" s="690">
        <f t="shared" si="20"/>
        <v>0</v>
      </c>
      <c r="AR31" s="672">
        <f>'[2]Banpho seat-isuzu'!AH54</f>
        <v>0</v>
      </c>
      <c r="AS31" s="673"/>
      <c r="AT31" s="674">
        <f t="shared" si="21"/>
        <v>0</v>
      </c>
      <c r="AU31" s="672">
        <f>'[2]Banpho seat-isuzu'!AK54</f>
        <v>0</v>
      </c>
      <c r="AV31" s="673"/>
      <c r="AW31" s="674">
        <f t="shared" si="22"/>
        <v>0</v>
      </c>
      <c r="AX31" s="672">
        <f>'[2]Banpho seat-isuzu'!AN54</f>
        <v>0</v>
      </c>
      <c r="AY31" s="672"/>
      <c r="AZ31" s="773">
        <f t="shared" si="23"/>
        <v>0</v>
      </c>
      <c r="BA31" s="688">
        <f t="shared" si="24"/>
        <v>0</v>
      </c>
      <c r="BB31" s="701">
        <f t="shared" si="24"/>
        <v>0</v>
      </c>
      <c r="BC31" s="706">
        <f t="shared" si="25"/>
        <v>0</v>
      </c>
      <c r="BD31" s="711">
        <f t="shared" si="1"/>
        <v>0</v>
      </c>
      <c r="BE31" s="715">
        <f t="shared" si="2"/>
        <v>0</v>
      </c>
      <c r="BF31" s="716">
        <f t="shared" si="26"/>
        <v>0</v>
      </c>
      <c r="BG31" s="717">
        <f t="shared" si="3"/>
        <v>0</v>
      </c>
      <c r="BH31" s="672">
        <f t="shared" si="4"/>
        <v>2152</v>
      </c>
      <c r="BI31" s="677">
        <f t="shared" si="27"/>
        <v>-2152</v>
      </c>
      <c r="BJ31" s="541"/>
      <c r="BK31" s="446"/>
      <c r="BL31" s="374">
        <f>ROUND(VLOOKUP($B31,Test!$A$140:$I$192,8),0)/1000</f>
        <v>0</v>
      </c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  <c r="CG31" s="380"/>
      <c r="CH31" s="380"/>
      <c r="CI31" s="380"/>
      <c r="CJ31" s="380"/>
      <c r="CK31" s="380"/>
      <c r="CL31" s="380"/>
      <c r="CM31" s="380"/>
      <c r="CN31" s="380"/>
      <c r="CO31" s="380"/>
      <c r="CP31" s="380"/>
      <c r="CQ31" s="380"/>
      <c r="CR31" s="380"/>
      <c r="CS31" s="380"/>
      <c r="CT31" s="380"/>
      <c r="CU31" s="380"/>
      <c r="CV31" s="380"/>
      <c r="CW31" s="380"/>
      <c r="CX31" s="380"/>
      <c r="CY31" s="380"/>
      <c r="CZ31" s="380"/>
      <c r="DA31" s="380"/>
      <c r="DB31" s="380"/>
      <c r="DC31" s="380"/>
      <c r="DD31" s="380"/>
      <c r="DE31" s="380"/>
      <c r="DF31" s="380"/>
      <c r="DG31" s="380"/>
      <c r="DH31" s="380"/>
      <c r="DI31" s="380"/>
      <c r="DJ31" s="380"/>
      <c r="DK31" s="380"/>
      <c r="DL31" s="380"/>
      <c r="DM31" s="380"/>
      <c r="DN31" s="380"/>
      <c r="DO31" s="391"/>
      <c r="DP31" s="391"/>
      <c r="DQ31" s="380"/>
      <c r="DR31" s="380"/>
      <c r="DS31" s="380"/>
      <c r="DT31" s="380"/>
    </row>
    <row r="32" spans="1:124" s="383" customFormat="1" ht="33" customHeight="1">
      <c r="A32" s="388">
        <f t="shared" si="28"/>
        <v>26</v>
      </c>
      <c r="B32" s="399">
        <v>51409</v>
      </c>
      <c r="C32" s="536" t="s">
        <v>22</v>
      </c>
      <c r="D32" s="698" t="s">
        <v>276</v>
      </c>
      <c r="E32" s="672">
        <f>'[2]Banpho seat-isuzu'!D32</f>
        <v>112249.17</v>
      </c>
      <c r="F32" s="673">
        <v>183678.74</v>
      </c>
      <c r="G32" s="674">
        <f t="shared" si="5"/>
        <v>-71429.569999999992</v>
      </c>
      <c r="H32" s="672">
        <f>'[2]Banpho seat-isuzu'!G32</f>
        <v>112249.17</v>
      </c>
      <c r="I32" s="673">
        <v>244201.64</v>
      </c>
      <c r="J32" s="674">
        <f t="shared" si="6"/>
        <v>-131952.47000000003</v>
      </c>
      <c r="K32" s="672">
        <f>'[2]Banpho seat-isuzu'!J32</f>
        <v>128339.145</v>
      </c>
      <c r="L32" s="673">
        <v>210135.46</v>
      </c>
      <c r="M32" s="773">
        <f t="shared" si="7"/>
        <v>-81796.314999999988</v>
      </c>
      <c r="N32" s="688">
        <f t="shared" si="8"/>
        <v>352837.48499999999</v>
      </c>
      <c r="O32" s="689">
        <f t="shared" si="8"/>
        <v>638015.84</v>
      </c>
      <c r="P32" s="690">
        <f t="shared" si="9"/>
        <v>-285178.35499999998</v>
      </c>
      <c r="Q32" s="672">
        <f>'[2]Banpho seat-isuzu'!M32</f>
        <v>96159.195000000007</v>
      </c>
      <c r="R32" s="673">
        <v>139240.73000000001</v>
      </c>
      <c r="S32" s="674">
        <f t="shared" si="10"/>
        <v>-43081.535000000003</v>
      </c>
      <c r="T32" s="672">
        <f>'[2]Banpho seat-isuzu'!P32</f>
        <v>101522.52</v>
      </c>
      <c r="U32" s="673"/>
      <c r="V32" s="674">
        <f t="shared" si="11"/>
        <v>101522.52</v>
      </c>
      <c r="W32" s="672">
        <f>'[2]Banpho seat-isuzu'!S32</f>
        <v>128339.145</v>
      </c>
      <c r="X32" s="673"/>
      <c r="Y32" s="773">
        <f t="shared" si="12"/>
        <v>128339.145</v>
      </c>
      <c r="Z32" s="688">
        <f t="shared" si="13"/>
        <v>326020.86000000004</v>
      </c>
      <c r="AA32" s="701">
        <f t="shared" si="13"/>
        <v>139240.73000000001</v>
      </c>
      <c r="AB32" s="690">
        <f t="shared" si="14"/>
        <v>186780.13000000003</v>
      </c>
      <c r="AC32" s="775">
        <f t="shared" si="0"/>
        <v>678858.34499999997</v>
      </c>
      <c r="AD32" s="776">
        <f t="shared" si="0"/>
        <v>777256.57</v>
      </c>
      <c r="AE32" s="777">
        <f t="shared" si="15"/>
        <v>-98398.224999999977</v>
      </c>
      <c r="AF32" s="672">
        <f>'[2]Banpho seat-isuzu'!Y32</f>
        <v>122975.82</v>
      </c>
      <c r="AG32" s="673"/>
      <c r="AH32" s="674">
        <f t="shared" si="16"/>
        <v>122975.82</v>
      </c>
      <c r="AI32" s="672">
        <f>'[2]Banpho seat-isuzu'!AB32</f>
        <v>117612.495</v>
      </c>
      <c r="AJ32" s="673"/>
      <c r="AK32" s="674">
        <f t="shared" si="17"/>
        <v>117612.495</v>
      </c>
      <c r="AL32" s="672">
        <f>'[2]Banpho seat-isuzu'!AE32</f>
        <v>128339.145</v>
      </c>
      <c r="AM32" s="673"/>
      <c r="AN32" s="674">
        <f t="shared" si="18"/>
        <v>128339.145</v>
      </c>
      <c r="AO32" s="688">
        <f t="shared" si="19"/>
        <v>368927.46</v>
      </c>
      <c r="AP32" s="689">
        <f t="shared" si="19"/>
        <v>0</v>
      </c>
      <c r="AQ32" s="690">
        <f t="shared" si="20"/>
        <v>368927.46</v>
      </c>
      <c r="AR32" s="672">
        <f>'[2]Banpho seat-isuzu'!AH32</f>
        <v>117612.495</v>
      </c>
      <c r="AS32" s="673"/>
      <c r="AT32" s="674">
        <f t="shared" si="21"/>
        <v>117612.495</v>
      </c>
      <c r="AU32" s="672">
        <f>'[2]Banpho seat-isuzu'!AK32</f>
        <v>128339.145</v>
      </c>
      <c r="AV32" s="673"/>
      <c r="AW32" s="674">
        <f t="shared" si="22"/>
        <v>128339.145</v>
      </c>
      <c r="AX32" s="672">
        <f>'[2]Banpho seat-isuzu'!AN32</f>
        <v>106885.845</v>
      </c>
      <c r="AY32" s="672"/>
      <c r="AZ32" s="773">
        <f t="shared" si="23"/>
        <v>106885.845</v>
      </c>
      <c r="BA32" s="688">
        <f t="shared" si="24"/>
        <v>352837.48499999999</v>
      </c>
      <c r="BB32" s="701">
        <f t="shared" si="24"/>
        <v>0</v>
      </c>
      <c r="BC32" s="706">
        <f t="shared" si="25"/>
        <v>352837.48499999999</v>
      </c>
      <c r="BD32" s="711">
        <f t="shared" si="1"/>
        <v>721764.94499999995</v>
      </c>
      <c r="BE32" s="715">
        <f t="shared" si="2"/>
        <v>0</v>
      </c>
      <c r="BF32" s="716">
        <f t="shared" si="26"/>
        <v>721764.94499999995</v>
      </c>
      <c r="BG32" s="717">
        <f t="shared" si="3"/>
        <v>1400623.29</v>
      </c>
      <c r="BH32" s="672">
        <f t="shared" si="4"/>
        <v>777256.57</v>
      </c>
      <c r="BI32" s="677">
        <f t="shared" si="27"/>
        <v>623366.72000000009</v>
      </c>
      <c r="BJ32" s="541"/>
      <c r="BK32" s="446"/>
      <c r="BL32" s="374">
        <f>ROUND(VLOOKUP($B32,Test!$A$140:$I$192,8),0)/1000</f>
        <v>0</v>
      </c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  <c r="CG32" s="380"/>
      <c r="CH32" s="380"/>
      <c r="CI32" s="380"/>
      <c r="CJ32" s="380"/>
      <c r="CK32" s="380"/>
      <c r="CL32" s="380"/>
      <c r="CM32" s="380"/>
      <c r="CN32" s="380"/>
      <c r="CO32" s="380"/>
      <c r="CP32" s="380"/>
      <c r="CQ32" s="380"/>
      <c r="CR32" s="380"/>
      <c r="CS32" s="380"/>
      <c r="CT32" s="380"/>
      <c r="CU32" s="380"/>
      <c r="CV32" s="380"/>
      <c r="CW32" s="380"/>
      <c r="CX32" s="380"/>
      <c r="CY32" s="380"/>
      <c r="CZ32" s="380"/>
      <c r="DA32" s="380"/>
      <c r="DB32" s="380"/>
      <c r="DC32" s="380"/>
      <c r="DD32" s="380"/>
      <c r="DE32" s="380"/>
      <c r="DF32" s="380"/>
      <c r="DG32" s="380"/>
      <c r="DH32" s="380"/>
      <c r="DI32" s="380"/>
      <c r="DJ32" s="380"/>
      <c r="DK32" s="380"/>
      <c r="DL32" s="380"/>
      <c r="DM32" s="380"/>
      <c r="DN32" s="380"/>
      <c r="DO32" s="391"/>
      <c r="DP32" s="391"/>
      <c r="DQ32" s="380"/>
      <c r="DR32" s="380"/>
      <c r="DS32" s="380"/>
      <c r="DT32" s="380"/>
    </row>
    <row r="33" spans="1:124" s="383" customFormat="1" ht="33" customHeight="1">
      <c r="A33" s="388">
        <f t="shared" si="28"/>
        <v>27</v>
      </c>
      <c r="B33" s="399">
        <v>51499</v>
      </c>
      <c r="C33" s="536" t="s">
        <v>23</v>
      </c>
      <c r="D33" s="698" t="s">
        <v>277</v>
      </c>
      <c r="E33" s="672">
        <f>'[2]Banpho seat-isuzu'!D33</f>
        <v>0</v>
      </c>
      <c r="F33" s="673"/>
      <c r="G33" s="674">
        <f t="shared" si="5"/>
        <v>0</v>
      </c>
      <c r="H33" s="672">
        <f>'[2]Banpho seat-isuzu'!G33</f>
        <v>0</v>
      </c>
      <c r="I33" s="673"/>
      <c r="J33" s="674">
        <f t="shared" si="6"/>
        <v>0</v>
      </c>
      <c r="K33" s="672">
        <f>'[2]Banpho seat-isuzu'!J33</f>
        <v>0</v>
      </c>
      <c r="L33" s="673"/>
      <c r="M33" s="773">
        <f t="shared" si="7"/>
        <v>0</v>
      </c>
      <c r="N33" s="688">
        <f t="shared" si="8"/>
        <v>0</v>
      </c>
      <c r="O33" s="689">
        <f t="shared" si="8"/>
        <v>0</v>
      </c>
      <c r="P33" s="690">
        <f t="shared" si="9"/>
        <v>0</v>
      </c>
      <c r="Q33" s="672">
        <f>'[2]Banpho seat-isuzu'!M33</f>
        <v>0</v>
      </c>
      <c r="R33" s="673"/>
      <c r="S33" s="674">
        <f t="shared" si="10"/>
        <v>0</v>
      </c>
      <c r="T33" s="672">
        <f>'[2]Banpho seat-isuzu'!P33</f>
        <v>0</v>
      </c>
      <c r="U33" s="673"/>
      <c r="V33" s="674">
        <f t="shared" si="11"/>
        <v>0</v>
      </c>
      <c r="W33" s="672">
        <f>'[2]Banpho seat-isuzu'!S33</f>
        <v>0</v>
      </c>
      <c r="X33" s="673"/>
      <c r="Y33" s="773">
        <f t="shared" si="12"/>
        <v>0</v>
      </c>
      <c r="Z33" s="688">
        <f t="shared" si="13"/>
        <v>0</v>
      </c>
      <c r="AA33" s="701">
        <f t="shared" si="13"/>
        <v>0</v>
      </c>
      <c r="AB33" s="690">
        <f t="shared" si="14"/>
        <v>0</v>
      </c>
      <c r="AC33" s="775">
        <f t="shared" si="0"/>
        <v>0</v>
      </c>
      <c r="AD33" s="776">
        <f t="shared" si="0"/>
        <v>0</v>
      </c>
      <c r="AE33" s="777">
        <f t="shared" si="15"/>
        <v>0</v>
      </c>
      <c r="AF33" s="672">
        <f>'[2]Banpho seat-isuzu'!Y33</f>
        <v>0</v>
      </c>
      <c r="AG33" s="673"/>
      <c r="AH33" s="674">
        <f t="shared" si="16"/>
        <v>0</v>
      </c>
      <c r="AI33" s="672">
        <f>'[2]Banpho seat-isuzu'!AB33</f>
        <v>0</v>
      </c>
      <c r="AJ33" s="673"/>
      <c r="AK33" s="674">
        <f t="shared" si="17"/>
        <v>0</v>
      </c>
      <c r="AL33" s="672">
        <f>'[2]Banpho seat-isuzu'!AE33</f>
        <v>0</v>
      </c>
      <c r="AM33" s="673"/>
      <c r="AN33" s="674">
        <f t="shared" si="18"/>
        <v>0</v>
      </c>
      <c r="AO33" s="688">
        <f t="shared" si="19"/>
        <v>0</v>
      </c>
      <c r="AP33" s="689">
        <f t="shared" si="19"/>
        <v>0</v>
      </c>
      <c r="AQ33" s="690">
        <f t="shared" si="20"/>
        <v>0</v>
      </c>
      <c r="AR33" s="672">
        <f>'[2]Banpho seat-isuzu'!AH33</f>
        <v>0</v>
      </c>
      <c r="AS33" s="673"/>
      <c r="AT33" s="674">
        <f t="shared" si="21"/>
        <v>0</v>
      </c>
      <c r="AU33" s="672">
        <f>'[2]Banpho seat-isuzu'!AK33</f>
        <v>0</v>
      </c>
      <c r="AV33" s="673"/>
      <c r="AW33" s="674">
        <f t="shared" si="22"/>
        <v>0</v>
      </c>
      <c r="AX33" s="672">
        <f>'[2]Banpho seat-isuzu'!AN33</f>
        <v>0</v>
      </c>
      <c r="AY33" s="672"/>
      <c r="AZ33" s="773">
        <f t="shared" si="23"/>
        <v>0</v>
      </c>
      <c r="BA33" s="688">
        <f t="shared" si="24"/>
        <v>0</v>
      </c>
      <c r="BB33" s="701">
        <f t="shared" si="24"/>
        <v>0</v>
      </c>
      <c r="BC33" s="706">
        <f t="shared" si="25"/>
        <v>0</v>
      </c>
      <c r="BD33" s="711">
        <f t="shared" si="1"/>
        <v>0</v>
      </c>
      <c r="BE33" s="715">
        <f t="shared" si="2"/>
        <v>0</v>
      </c>
      <c r="BF33" s="716">
        <f t="shared" si="26"/>
        <v>0</v>
      </c>
      <c r="BG33" s="717">
        <f t="shared" si="3"/>
        <v>0</v>
      </c>
      <c r="BH33" s="672">
        <f t="shared" si="4"/>
        <v>0</v>
      </c>
      <c r="BI33" s="677">
        <f t="shared" si="27"/>
        <v>0</v>
      </c>
      <c r="BJ33" s="541"/>
      <c r="BK33" s="446"/>
      <c r="BL33" s="374">
        <f>ROUND(VLOOKUP($B33,Test!$A$140:$I$192,8),0)/1000</f>
        <v>0</v>
      </c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  <c r="CO33" s="380"/>
      <c r="CP33" s="380"/>
      <c r="CQ33" s="380"/>
      <c r="CR33" s="380"/>
      <c r="CS33" s="380"/>
      <c r="CT33" s="380"/>
      <c r="CU33" s="380"/>
      <c r="CV33" s="380"/>
      <c r="CW33" s="380"/>
      <c r="CX33" s="380"/>
      <c r="CY33" s="380"/>
      <c r="CZ33" s="380"/>
      <c r="DA33" s="380"/>
      <c r="DB33" s="380"/>
      <c r="DC33" s="380"/>
      <c r="DD33" s="380"/>
      <c r="DE33" s="380"/>
      <c r="DF33" s="380"/>
      <c r="DG33" s="380"/>
      <c r="DH33" s="380"/>
      <c r="DI33" s="380"/>
      <c r="DJ33" s="380"/>
      <c r="DK33" s="380"/>
      <c r="DL33" s="380"/>
      <c r="DM33" s="380"/>
      <c r="DN33" s="380"/>
      <c r="DO33" s="391"/>
      <c r="DP33" s="391"/>
      <c r="DQ33" s="380"/>
      <c r="DR33" s="380"/>
      <c r="DS33" s="380"/>
      <c r="DT33" s="380"/>
    </row>
    <row r="34" spans="1:124" s="383" customFormat="1" ht="33" customHeight="1">
      <c r="A34" s="388">
        <f t="shared" si="28"/>
        <v>28</v>
      </c>
      <c r="B34" s="399">
        <v>51601</v>
      </c>
      <c r="C34" s="536" t="s">
        <v>24</v>
      </c>
      <c r="D34" s="698" t="s">
        <v>278</v>
      </c>
      <c r="E34" s="672">
        <f>'[2]Banpho seat-isuzu'!D34</f>
        <v>0</v>
      </c>
      <c r="F34" s="673"/>
      <c r="G34" s="674">
        <f t="shared" si="5"/>
        <v>0</v>
      </c>
      <c r="H34" s="672">
        <f>'[2]Banpho seat-isuzu'!G34</f>
        <v>0</v>
      </c>
      <c r="I34" s="673"/>
      <c r="J34" s="674">
        <f t="shared" si="6"/>
        <v>0</v>
      </c>
      <c r="K34" s="672">
        <f>'[2]Banpho seat-isuzu'!J34</f>
        <v>0</v>
      </c>
      <c r="L34" s="673"/>
      <c r="M34" s="773">
        <f t="shared" si="7"/>
        <v>0</v>
      </c>
      <c r="N34" s="688">
        <f t="shared" si="8"/>
        <v>0</v>
      </c>
      <c r="O34" s="689">
        <f t="shared" si="8"/>
        <v>0</v>
      </c>
      <c r="P34" s="690">
        <f t="shared" si="9"/>
        <v>0</v>
      </c>
      <c r="Q34" s="672">
        <f>'[2]Banpho seat-isuzu'!M34</f>
        <v>0</v>
      </c>
      <c r="R34" s="673"/>
      <c r="S34" s="674">
        <f t="shared" si="10"/>
        <v>0</v>
      </c>
      <c r="T34" s="672">
        <f>'[2]Banpho seat-isuzu'!P34</f>
        <v>0</v>
      </c>
      <c r="U34" s="673"/>
      <c r="V34" s="674">
        <f t="shared" si="11"/>
        <v>0</v>
      </c>
      <c r="W34" s="672">
        <f>'[2]Banpho seat-isuzu'!S34</f>
        <v>0</v>
      </c>
      <c r="X34" s="673"/>
      <c r="Y34" s="773">
        <f t="shared" si="12"/>
        <v>0</v>
      </c>
      <c r="Z34" s="688">
        <f t="shared" si="13"/>
        <v>0</v>
      </c>
      <c r="AA34" s="701">
        <f t="shared" si="13"/>
        <v>0</v>
      </c>
      <c r="AB34" s="690">
        <f t="shared" si="14"/>
        <v>0</v>
      </c>
      <c r="AC34" s="775">
        <f t="shared" si="0"/>
        <v>0</v>
      </c>
      <c r="AD34" s="776">
        <f t="shared" si="0"/>
        <v>0</v>
      </c>
      <c r="AE34" s="777">
        <f t="shared" si="15"/>
        <v>0</v>
      </c>
      <c r="AF34" s="672">
        <f>'[2]Banpho seat-isuzu'!Y34</f>
        <v>0</v>
      </c>
      <c r="AG34" s="673"/>
      <c r="AH34" s="674">
        <f t="shared" si="16"/>
        <v>0</v>
      </c>
      <c r="AI34" s="672">
        <f>'[2]Banpho seat-isuzu'!AB34</f>
        <v>0</v>
      </c>
      <c r="AJ34" s="673"/>
      <c r="AK34" s="674">
        <f t="shared" si="17"/>
        <v>0</v>
      </c>
      <c r="AL34" s="672">
        <f>'[2]Banpho seat-isuzu'!AE34</f>
        <v>0</v>
      </c>
      <c r="AM34" s="673"/>
      <c r="AN34" s="674">
        <f t="shared" si="18"/>
        <v>0</v>
      </c>
      <c r="AO34" s="688">
        <f t="shared" si="19"/>
        <v>0</v>
      </c>
      <c r="AP34" s="689">
        <f t="shared" si="19"/>
        <v>0</v>
      </c>
      <c r="AQ34" s="690">
        <f t="shared" si="20"/>
        <v>0</v>
      </c>
      <c r="AR34" s="672">
        <f>'[2]Banpho seat-isuzu'!AH34</f>
        <v>0</v>
      </c>
      <c r="AS34" s="673"/>
      <c r="AT34" s="674">
        <f t="shared" si="21"/>
        <v>0</v>
      </c>
      <c r="AU34" s="672">
        <f>'[2]Banpho seat-isuzu'!AK34</f>
        <v>0</v>
      </c>
      <c r="AV34" s="673"/>
      <c r="AW34" s="674">
        <f t="shared" si="22"/>
        <v>0</v>
      </c>
      <c r="AX34" s="672">
        <f>'[2]Banpho seat-isuzu'!AN34</f>
        <v>0</v>
      </c>
      <c r="AY34" s="672"/>
      <c r="AZ34" s="773">
        <f t="shared" si="23"/>
        <v>0</v>
      </c>
      <c r="BA34" s="688">
        <f t="shared" si="24"/>
        <v>0</v>
      </c>
      <c r="BB34" s="701">
        <f t="shared" si="24"/>
        <v>0</v>
      </c>
      <c r="BC34" s="706">
        <f t="shared" si="25"/>
        <v>0</v>
      </c>
      <c r="BD34" s="711">
        <f t="shared" si="1"/>
        <v>0</v>
      </c>
      <c r="BE34" s="715">
        <f t="shared" si="2"/>
        <v>0</v>
      </c>
      <c r="BF34" s="716">
        <f t="shared" si="26"/>
        <v>0</v>
      </c>
      <c r="BG34" s="717">
        <f t="shared" si="3"/>
        <v>0</v>
      </c>
      <c r="BH34" s="672">
        <f t="shared" si="4"/>
        <v>0</v>
      </c>
      <c r="BI34" s="677">
        <f t="shared" si="27"/>
        <v>0</v>
      </c>
      <c r="BJ34" s="541"/>
      <c r="BK34" s="446"/>
      <c r="BL34" s="374">
        <f>ROUND(VLOOKUP($B34,Test!$A$140:$I$192,8),0)/1000</f>
        <v>0</v>
      </c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  <c r="CO34" s="380"/>
      <c r="CP34" s="380"/>
      <c r="CQ34" s="380"/>
      <c r="CR34" s="380"/>
      <c r="CS34" s="380"/>
      <c r="CT34" s="380"/>
      <c r="CU34" s="380"/>
      <c r="CV34" s="380"/>
      <c r="CW34" s="380"/>
      <c r="CX34" s="380"/>
      <c r="CY34" s="380"/>
      <c r="CZ34" s="380"/>
      <c r="DA34" s="380"/>
      <c r="DB34" s="380"/>
      <c r="DC34" s="380"/>
      <c r="DD34" s="380"/>
      <c r="DE34" s="380"/>
      <c r="DF34" s="380"/>
      <c r="DG34" s="380"/>
      <c r="DH34" s="380"/>
      <c r="DI34" s="380"/>
      <c r="DJ34" s="380"/>
      <c r="DK34" s="380"/>
      <c r="DL34" s="380"/>
      <c r="DM34" s="380"/>
      <c r="DN34" s="380"/>
      <c r="DO34" s="391"/>
      <c r="DP34" s="391"/>
      <c r="DQ34" s="380"/>
      <c r="DR34" s="380"/>
      <c r="DS34" s="380"/>
      <c r="DT34" s="380"/>
    </row>
    <row r="35" spans="1:124" s="383" customFormat="1" ht="33" customHeight="1">
      <c r="A35" s="388">
        <f t="shared" si="28"/>
        <v>29</v>
      </c>
      <c r="B35" s="399">
        <v>51602</v>
      </c>
      <c r="C35" s="536" t="s">
        <v>25</v>
      </c>
      <c r="D35" s="698" t="s">
        <v>279</v>
      </c>
      <c r="E35" s="672">
        <f>'[2]Banpho seat-isuzu'!D35</f>
        <v>0</v>
      </c>
      <c r="F35" s="673"/>
      <c r="G35" s="674">
        <f t="shared" si="5"/>
        <v>0</v>
      </c>
      <c r="H35" s="672">
        <f>'[2]Banpho seat-isuzu'!G35</f>
        <v>0</v>
      </c>
      <c r="I35" s="673"/>
      <c r="J35" s="674">
        <f t="shared" si="6"/>
        <v>0</v>
      </c>
      <c r="K35" s="672">
        <f>'[2]Banpho seat-isuzu'!J35</f>
        <v>0</v>
      </c>
      <c r="L35" s="673"/>
      <c r="M35" s="773">
        <f t="shared" si="7"/>
        <v>0</v>
      </c>
      <c r="N35" s="688">
        <f t="shared" si="8"/>
        <v>0</v>
      </c>
      <c r="O35" s="689">
        <f t="shared" si="8"/>
        <v>0</v>
      </c>
      <c r="P35" s="690">
        <f t="shared" si="9"/>
        <v>0</v>
      </c>
      <c r="Q35" s="672">
        <f>'[2]Banpho seat-isuzu'!M35</f>
        <v>0</v>
      </c>
      <c r="R35" s="673"/>
      <c r="S35" s="674">
        <f t="shared" si="10"/>
        <v>0</v>
      </c>
      <c r="T35" s="672">
        <f>'[2]Banpho seat-isuzu'!P35</f>
        <v>0</v>
      </c>
      <c r="U35" s="673"/>
      <c r="V35" s="674">
        <f t="shared" si="11"/>
        <v>0</v>
      </c>
      <c r="W35" s="672">
        <f>'[2]Banpho seat-isuzu'!S35</f>
        <v>0</v>
      </c>
      <c r="X35" s="673"/>
      <c r="Y35" s="773">
        <f t="shared" si="12"/>
        <v>0</v>
      </c>
      <c r="Z35" s="688">
        <f t="shared" si="13"/>
        <v>0</v>
      </c>
      <c r="AA35" s="701">
        <f t="shared" si="13"/>
        <v>0</v>
      </c>
      <c r="AB35" s="690">
        <f t="shared" si="14"/>
        <v>0</v>
      </c>
      <c r="AC35" s="775">
        <f t="shared" si="0"/>
        <v>0</v>
      </c>
      <c r="AD35" s="776">
        <f t="shared" si="0"/>
        <v>0</v>
      </c>
      <c r="AE35" s="777">
        <f t="shared" si="15"/>
        <v>0</v>
      </c>
      <c r="AF35" s="672">
        <f>'[2]Banpho seat-isuzu'!Y35</f>
        <v>0</v>
      </c>
      <c r="AG35" s="673"/>
      <c r="AH35" s="674">
        <f t="shared" si="16"/>
        <v>0</v>
      </c>
      <c r="AI35" s="672">
        <f>'[2]Banpho seat-isuzu'!AB35</f>
        <v>0</v>
      </c>
      <c r="AJ35" s="673"/>
      <c r="AK35" s="674">
        <f t="shared" si="17"/>
        <v>0</v>
      </c>
      <c r="AL35" s="672">
        <f>'[2]Banpho seat-isuzu'!AE35</f>
        <v>0</v>
      </c>
      <c r="AM35" s="673"/>
      <c r="AN35" s="674">
        <f t="shared" si="18"/>
        <v>0</v>
      </c>
      <c r="AO35" s="688">
        <f t="shared" si="19"/>
        <v>0</v>
      </c>
      <c r="AP35" s="689">
        <f t="shared" si="19"/>
        <v>0</v>
      </c>
      <c r="AQ35" s="690">
        <f t="shared" si="20"/>
        <v>0</v>
      </c>
      <c r="AR35" s="672">
        <f>'[2]Banpho seat-isuzu'!AH35</f>
        <v>0</v>
      </c>
      <c r="AS35" s="673"/>
      <c r="AT35" s="674">
        <f t="shared" si="21"/>
        <v>0</v>
      </c>
      <c r="AU35" s="672">
        <f>'[2]Banpho seat-isuzu'!AK35</f>
        <v>0</v>
      </c>
      <c r="AV35" s="673"/>
      <c r="AW35" s="674">
        <f t="shared" si="22"/>
        <v>0</v>
      </c>
      <c r="AX35" s="672">
        <f>'[2]Banpho seat-isuzu'!AN35</f>
        <v>0</v>
      </c>
      <c r="AY35" s="672"/>
      <c r="AZ35" s="773">
        <f t="shared" si="23"/>
        <v>0</v>
      </c>
      <c r="BA35" s="688">
        <f t="shared" si="24"/>
        <v>0</v>
      </c>
      <c r="BB35" s="701">
        <f t="shared" si="24"/>
        <v>0</v>
      </c>
      <c r="BC35" s="706">
        <f t="shared" si="25"/>
        <v>0</v>
      </c>
      <c r="BD35" s="711">
        <f t="shared" si="1"/>
        <v>0</v>
      </c>
      <c r="BE35" s="715">
        <f t="shared" si="2"/>
        <v>0</v>
      </c>
      <c r="BF35" s="716">
        <f t="shared" si="26"/>
        <v>0</v>
      </c>
      <c r="BG35" s="717">
        <f t="shared" si="3"/>
        <v>0</v>
      </c>
      <c r="BH35" s="672">
        <f t="shared" si="4"/>
        <v>0</v>
      </c>
      <c r="BI35" s="677">
        <f t="shared" si="27"/>
        <v>0</v>
      </c>
      <c r="BJ35" s="541"/>
      <c r="BK35" s="446"/>
      <c r="BL35" s="374">
        <f>ROUND(VLOOKUP($B35,Test!$A$140:$I$192,8),0)/1000</f>
        <v>0</v>
      </c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  <c r="CG35" s="380"/>
      <c r="CH35" s="380"/>
      <c r="CI35" s="380"/>
      <c r="CJ35" s="380"/>
      <c r="CK35" s="380"/>
      <c r="CL35" s="380"/>
      <c r="CM35" s="380"/>
      <c r="CN35" s="380"/>
      <c r="CO35" s="380"/>
      <c r="CP35" s="380"/>
      <c r="CQ35" s="380"/>
      <c r="CR35" s="380"/>
      <c r="CS35" s="380"/>
      <c r="CT35" s="380"/>
      <c r="CU35" s="380"/>
      <c r="CV35" s="380"/>
      <c r="CW35" s="380"/>
      <c r="CX35" s="380"/>
      <c r="CY35" s="380"/>
      <c r="CZ35" s="380"/>
      <c r="DA35" s="380"/>
      <c r="DB35" s="380"/>
      <c r="DC35" s="380"/>
      <c r="DD35" s="380"/>
      <c r="DE35" s="380"/>
      <c r="DF35" s="380"/>
      <c r="DG35" s="380"/>
      <c r="DH35" s="380"/>
      <c r="DI35" s="380"/>
      <c r="DJ35" s="380"/>
      <c r="DK35" s="380"/>
      <c r="DL35" s="380"/>
      <c r="DM35" s="380"/>
      <c r="DN35" s="380"/>
      <c r="DO35" s="391"/>
      <c r="DP35" s="391"/>
      <c r="DQ35" s="380"/>
      <c r="DR35" s="380"/>
      <c r="DS35" s="380"/>
      <c r="DT35" s="380"/>
    </row>
    <row r="36" spans="1:124" s="383" customFormat="1" ht="33" customHeight="1">
      <c r="A36" s="388">
        <f t="shared" si="28"/>
        <v>30</v>
      </c>
      <c r="B36" s="399">
        <v>51603</v>
      </c>
      <c r="C36" s="536" t="s">
        <v>26</v>
      </c>
      <c r="D36" s="698" t="s">
        <v>280</v>
      </c>
      <c r="E36" s="672">
        <f>'[2]Banpho seat-isuzu'!D36</f>
        <v>0</v>
      </c>
      <c r="F36" s="673"/>
      <c r="G36" s="674">
        <f t="shared" si="5"/>
        <v>0</v>
      </c>
      <c r="H36" s="672">
        <f>'[2]Banpho seat-isuzu'!G36</f>
        <v>0</v>
      </c>
      <c r="I36" s="673"/>
      <c r="J36" s="674">
        <f t="shared" si="6"/>
        <v>0</v>
      </c>
      <c r="K36" s="672">
        <f>'[2]Banpho seat-isuzu'!J36</f>
        <v>0</v>
      </c>
      <c r="L36" s="673"/>
      <c r="M36" s="773">
        <f t="shared" si="7"/>
        <v>0</v>
      </c>
      <c r="N36" s="688">
        <f t="shared" si="8"/>
        <v>0</v>
      </c>
      <c r="O36" s="689">
        <f t="shared" si="8"/>
        <v>0</v>
      </c>
      <c r="P36" s="690">
        <f t="shared" si="9"/>
        <v>0</v>
      </c>
      <c r="Q36" s="672">
        <f>'[2]Banpho seat-isuzu'!M36</f>
        <v>0</v>
      </c>
      <c r="R36" s="673"/>
      <c r="S36" s="674">
        <f t="shared" si="10"/>
        <v>0</v>
      </c>
      <c r="T36" s="672">
        <f>'[2]Banpho seat-isuzu'!P36</f>
        <v>0</v>
      </c>
      <c r="U36" s="673"/>
      <c r="V36" s="674">
        <f t="shared" si="11"/>
        <v>0</v>
      </c>
      <c r="W36" s="672">
        <f>'[2]Banpho seat-isuzu'!S36</f>
        <v>0</v>
      </c>
      <c r="X36" s="673"/>
      <c r="Y36" s="773">
        <f t="shared" si="12"/>
        <v>0</v>
      </c>
      <c r="Z36" s="688">
        <f t="shared" si="13"/>
        <v>0</v>
      </c>
      <c r="AA36" s="701">
        <f t="shared" si="13"/>
        <v>0</v>
      </c>
      <c r="AB36" s="690">
        <f t="shared" si="14"/>
        <v>0</v>
      </c>
      <c r="AC36" s="775">
        <f t="shared" si="0"/>
        <v>0</v>
      </c>
      <c r="AD36" s="776">
        <f t="shared" si="0"/>
        <v>0</v>
      </c>
      <c r="AE36" s="777">
        <f t="shared" si="15"/>
        <v>0</v>
      </c>
      <c r="AF36" s="672">
        <f>'[2]Banpho seat-isuzu'!Y36</f>
        <v>0</v>
      </c>
      <c r="AG36" s="673"/>
      <c r="AH36" s="674">
        <f t="shared" si="16"/>
        <v>0</v>
      </c>
      <c r="AI36" s="672">
        <f>'[2]Banpho seat-isuzu'!AB36</f>
        <v>0</v>
      </c>
      <c r="AJ36" s="673"/>
      <c r="AK36" s="674">
        <f t="shared" si="17"/>
        <v>0</v>
      </c>
      <c r="AL36" s="672">
        <f>'[2]Banpho seat-isuzu'!AE36</f>
        <v>0</v>
      </c>
      <c r="AM36" s="673"/>
      <c r="AN36" s="674">
        <f t="shared" si="18"/>
        <v>0</v>
      </c>
      <c r="AO36" s="688">
        <f t="shared" si="19"/>
        <v>0</v>
      </c>
      <c r="AP36" s="689">
        <f t="shared" si="19"/>
        <v>0</v>
      </c>
      <c r="AQ36" s="690">
        <f t="shared" si="20"/>
        <v>0</v>
      </c>
      <c r="AR36" s="672">
        <f>'[2]Banpho seat-isuzu'!AH36</f>
        <v>0</v>
      </c>
      <c r="AS36" s="673"/>
      <c r="AT36" s="674">
        <f t="shared" si="21"/>
        <v>0</v>
      </c>
      <c r="AU36" s="672">
        <f>'[2]Banpho seat-isuzu'!AK36</f>
        <v>0</v>
      </c>
      <c r="AV36" s="673"/>
      <c r="AW36" s="674">
        <f t="shared" si="22"/>
        <v>0</v>
      </c>
      <c r="AX36" s="672">
        <f>'[2]Banpho seat-isuzu'!AN36</f>
        <v>0</v>
      </c>
      <c r="AY36" s="672"/>
      <c r="AZ36" s="773">
        <f t="shared" si="23"/>
        <v>0</v>
      </c>
      <c r="BA36" s="688">
        <f t="shared" si="24"/>
        <v>0</v>
      </c>
      <c r="BB36" s="701">
        <f t="shared" si="24"/>
        <v>0</v>
      </c>
      <c r="BC36" s="706">
        <f t="shared" si="25"/>
        <v>0</v>
      </c>
      <c r="BD36" s="711">
        <f t="shared" si="1"/>
        <v>0</v>
      </c>
      <c r="BE36" s="715">
        <f t="shared" si="2"/>
        <v>0</v>
      </c>
      <c r="BF36" s="716">
        <f t="shared" si="26"/>
        <v>0</v>
      </c>
      <c r="BG36" s="717">
        <f t="shared" si="3"/>
        <v>0</v>
      </c>
      <c r="BH36" s="672">
        <f t="shared" si="4"/>
        <v>0</v>
      </c>
      <c r="BI36" s="677">
        <f t="shared" si="27"/>
        <v>0</v>
      </c>
      <c r="BJ36" s="541"/>
      <c r="BK36" s="446"/>
      <c r="BL36" s="374">
        <f>ROUND(VLOOKUP($B36,Test!$A$140:$I$192,8),0)/1000</f>
        <v>0</v>
      </c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  <c r="CO36" s="380"/>
      <c r="CP36" s="380"/>
      <c r="CQ36" s="380"/>
      <c r="CR36" s="380"/>
      <c r="CS36" s="380"/>
      <c r="CT36" s="380"/>
      <c r="CU36" s="380"/>
      <c r="CV36" s="380"/>
      <c r="CW36" s="380"/>
      <c r="CX36" s="380"/>
      <c r="CY36" s="380"/>
      <c r="CZ36" s="380"/>
      <c r="DA36" s="380"/>
      <c r="DB36" s="380"/>
      <c r="DC36" s="380"/>
      <c r="DD36" s="380"/>
      <c r="DE36" s="380"/>
      <c r="DF36" s="380"/>
      <c r="DG36" s="380"/>
      <c r="DH36" s="380"/>
      <c r="DI36" s="380"/>
      <c r="DJ36" s="380"/>
      <c r="DK36" s="380"/>
      <c r="DL36" s="380"/>
      <c r="DM36" s="380"/>
      <c r="DN36" s="380"/>
      <c r="DO36" s="391"/>
      <c r="DP36" s="391"/>
      <c r="DQ36" s="380"/>
      <c r="DR36" s="380"/>
      <c r="DS36" s="380"/>
      <c r="DT36" s="380"/>
    </row>
    <row r="37" spans="1:124" s="383" customFormat="1" ht="33" customHeight="1">
      <c r="A37" s="388">
        <f t="shared" si="28"/>
        <v>31</v>
      </c>
      <c r="B37" s="399">
        <v>51604</v>
      </c>
      <c r="C37" s="536" t="s">
        <v>27</v>
      </c>
      <c r="D37" s="698" t="s">
        <v>281</v>
      </c>
      <c r="E37" s="672">
        <f>'[2]Banpho seat-isuzu'!D37</f>
        <v>0</v>
      </c>
      <c r="F37" s="673"/>
      <c r="G37" s="674">
        <f t="shared" si="5"/>
        <v>0</v>
      </c>
      <c r="H37" s="672">
        <f>'[2]Banpho seat-isuzu'!G37</f>
        <v>0</v>
      </c>
      <c r="I37" s="673"/>
      <c r="J37" s="674">
        <f t="shared" si="6"/>
        <v>0</v>
      </c>
      <c r="K37" s="672">
        <f>'[2]Banpho seat-isuzu'!J37</f>
        <v>0</v>
      </c>
      <c r="L37" s="673"/>
      <c r="M37" s="773">
        <f t="shared" si="7"/>
        <v>0</v>
      </c>
      <c r="N37" s="688">
        <f t="shared" si="8"/>
        <v>0</v>
      </c>
      <c r="O37" s="689">
        <f t="shared" si="8"/>
        <v>0</v>
      </c>
      <c r="P37" s="690">
        <f t="shared" si="9"/>
        <v>0</v>
      </c>
      <c r="Q37" s="672">
        <f>'[2]Banpho seat-isuzu'!M37</f>
        <v>0</v>
      </c>
      <c r="R37" s="673"/>
      <c r="S37" s="674">
        <f t="shared" si="10"/>
        <v>0</v>
      </c>
      <c r="T37" s="672">
        <f>'[2]Banpho seat-isuzu'!P37</f>
        <v>0</v>
      </c>
      <c r="U37" s="673"/>
      <c r="V37" s="674">
        <f t="shared" si="11"/>
        <v>0</v>
      </c>
      <c r="W37" s="672">
        <f>'[2]Banpho seat-isuzu'!S37</f>
        <v>0</v>
      </c>
      <c r="X37" s="673"/>
      <c r="Y37" s="773">
        <f t="shared" si="12"/>
        <v>0</v>
      </c>
      <c r="Z37" s="688">
        <f t="shared" si="13"/>
        <v>0</v>
      </c>
      <c r="AA37" s="701">
        <f t="shared" si="13"/>
        <v>0</v>
      </c>
      <c r="AB37" s="690">
        <f t="shared" si="14"/>
        <v>0</v>
      </c>
      <c r="AC37" s="775">
        <f t="shared" si="0"/>
        <v>0</v>
      </c>
      <c r="AD37" s="776">
        <f t="shared" si="0"/>
        <v>0</v>
      </c>
      <c r="AE37" s="777">
        <f t="shared" si="15"/>
        <v>0</v>
      </c>
      <c r="AF37" s="672">
        <f>'[2]Banpho seat-isuzu'!Y37</f>
        <v>0</v>
      </c>
      <c r="AG37" s="673"/>
      <c r="AH37" s="674">
        <f t="shared" si="16"/>
        <v>0</v>
      </c>
      <c r="AI37" s="672">
        <f>'[2]Banpho seat-isuzu'!AB37</f>
        <v>0</v>
      </c>
      <c r="AJ37" s="673"/>
      <c r="AK37" s="674">
        <f t="shared" si="17"/>
        <v>0</v>
      </c>
      <c r="AL37" s="672">
        <f>'[2]Banpho seat-isuzu'!AE37</f>
        <v>0</v>
      </c>
      <c r="AM37" s="673"/>
      <c r="AN37" s="674">
        <f t="shared" si="18"/>
        <v>0</v>
      </c>
      <c r="AO37" s="688">
        <f t="shared" si="19"/>
        <v>0</v>
      </c>
      <c r="AP37" s="689">
        <f t="shared" si="19"/>
        <v>0</v>
      </c>
      <c r="AQ37" s="690">
        <f t="shared" si="20"/>
        <v>0</v>
      </c>
      <c r="AR37" s="672">
        <f>'[2]Banpho seat-isuzu'!AH37</f>
        <v>0</v>
      </c>
      <c r="AS37" s="673"/>
      <c r="AT37" s="674">
        <f t="shared" si="21"/>
        <v>0</v>
      </c>
      <c r="AU37" s="672">
        <f>'[2]Banpho seat-isuzu'!AK37</f>
        <v>0</v>
      </c>
      <c r="AV37" s="673"/>
      <c r="AW37" s="674">
        <f t="shared" si="22"/>
        <v>0</v>
      </c>
      <c r="AX37" s="672">
        <f>'[2]Banpho seat-isuzu'!AN37</f>
        <v>0</v>
      </c>
      <c r="AY37" s="672"/>
      <c r="AZ37" s="773">
        <f t="shared" si="23"/>
        <v>0</v>
      </c>
      <c r="BA37" s="688">
        <f t="shared" si="24"/>
        <v>0</v>
      </c>
      <c r="BB37" s="701">
        <f t="shared" si="24"/>
        <v>0</v>
      </c>
      <c r="BC37" s="706">
        <f t="shared" si="25"/>
        <v>0</v>
      </c>
      <c r="BD37" s="711">
        <f t="shared" si="1"/>
        <v>0</v>
      </c>
      <c r="BE37" s="715">
        <f t="shared" si="2"/>
        <v>0</v>
      </c>
      <c r="BF37" s="716">
        <f t="shared" si="26"/>
        <v>0</v>
      </c>
      <c r="BG37" s="717">
        <f t="shared" si="3"/>
        <v>0</v>
      </c>
      <c r="BH37" s="672">
        <f t="shared" si="4"/>
        <v>0</v>
      </c>
      <c r="BI37" s="677">
        <f t="shared" si="27"/>
        <v>0</v>
      </c>
      <c r="BJ37" s="541"/>
      <c r="BK37" s="446"/>
      <c r="BL37" s="374">
        <f>ROUND(VLOOKUP($B37,Test!$A$140:$I$192,8),0)/1000</f>
        <v>0</v>
      </c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  <c r="CO37" s="380"/>
      <c r="CP37" s="380"/>
      <c r="CQ37" s="380"/>
      <c r="CR37" s="380"/>
      <c r="CS37" s="380"/>
      <c r="CT37" s="380"/>
      <c r="CU37" s="380"/>
      <c r="CV37" s="380"/>
      <c r="CW37" s="380"/>
      <c r="CX37" s="380"/>
      <c r="CY37" s="380"/>
      <c r="CZ37" s="380"/>
      <c r="DA37" s="380"/>
      <c r="DB37" s="380"/>
      <c r="DC37" s="380"/>
      <c r="DD37" s="380"/>
      <c r="DE37" s="380"/>
      <c r="DF37" s="380"/>
      <c r="DG37" s="380"/>
      <c r="DH37" s="380"/>
      <c r="DI37" s="380"/>
      <c r="DJ37" s="380"/>
      <c r="DK37" s="380"/>
      <c r="DL37" s="380"/>
      <c r="DM37" s="380"/>
      <c r="DN37" s="380"/>
      <c r="DO37" s="391"/>
      <c r="DP37" s="391"/>
      <c r="DQ37" s="380"/>
      <c r="DR37" s="380"/>
      <c r="DS37" s="380"/>
      <c r="DT37" s="380"/>
    </row>
    <row r="38" spans="1:124" s="383" customFormat="1" ht="33" customHeight="1">
      <c r="A38" s="388">
        <f t="shared" si="28"/>
        <v>32</v>
      </c>
      <c r="B38" s="399">
        <v>51605</v>
      </c>
      <c r="C38" s="536" t="s">
        <v>28</v>
      </c>
      <c r="D38" s="698" t="s">
        <v>282</v>
      </c>
      <c r="E38" s="672">
        <f>'[2]Banpho seat-isuzu'!D38</f>
        <v>0</v>
      </c>
      <c r="F38" s="673"/>
      <c r="G38" s="674">
        <f t="shared" si="5"/>
        <v>0</v>
      </c>
      <c r="H38" s="672">
        <f>'[2]Banpho seat-isuzu'!G38</f>
        <v>0</v>
      </c>
      <c r="I38" s="673"/>
      <c r="J38" s="674">
        <f t="shared" si="6"/>
        <v>0</v>
      </c>
      <c r="K38" s="672">
        <f>'[2]Banpho seat-isuzu'!J38</f>
        <v>0</v>
      </c>
      <c r="L38" s="673"/>
      <c r="M38" s="773">
        <f t="shared" si="7"/>
        <v>0</v>
      </c>
      <c r="N38" s="688">
        <f t="shared" si="8"/>
        <v>0</v>
      </c>
      <c r="O38" s="689">
        <f t="shared" si="8"/>
        <v>0</v>
      </c>
      <c r="P38" s="690">
        <f t="shared" si="9"/>
        <v>0</v>
      </c>
      <c r="Q38" s="672">
        <f>'[2]Banpho seat-isuzu'!M38</f>
        <v>0</v>
      </c>
      <c r="R38" s="673"/>
      <c r="S38" s="674">
        <f t="shared" si="10"/>
        <v>0</v>
      </c>
      <c r="T38" s="672">
        <f>'[2]Banpho seat-isuzu'!P38</f>
        <v>0</v>
      </c>
      <c r="U38" s="673"/>
      <c r="V38" s="674">
        <f t="shared" si="11"/>
        <v>0</v>
      </c>
      <c r="W38" s="672">
        <f>'[2]Banpho seat-isuzu'!S38</f>
        <v>0</v>
      </c>
      <c r="X38" s="673"/>
      <c r="Y38" s="773">
        <f t="shared" si="12"/>
        <v>0</v>
      </c>
      <c r="Z38" s="688">
        <f t="shared" si="13"/>
        <v>0</v>
      </c>
      <c r="AA38" s="701">
        <f t="shared" si="13"/>
        <v>0</v>
      </c>
      <c r="AB38" s="690">
        <f t="shared" si="14"/>
        <v>0</v>
      </c>
      <c r="AC38" s="775">
        <f t="shared" si="0"/>
        <v>0</v>
      </c>
      <c r="AD38" s="776">
        <f t="shared" si="0"/>
        <v>0</v>
      </c>
      <c r="AE38" s="777">
        <f t="shared" si="15"/>
        <v>0</v>
      </c>
      <c r="AF38" s="672">
        <f>'[2]Banpho seat-isuzu'!Y38</f>
        <v>0</v>
      </c>
      <c r="AG38" s="673"/>
      <c r="AH38" s="674">
        <f t="shared" si="16"/>
        <v>0</v>
      </c>
      <c r="AI38" s="672">
        <f>'[2]Banpho seat-isuzu'!AB38</f>
        <v>0</v>
      </c>
      <c r="AJ38" s="673"/>
      <c r="AK38" s="674">
        <f t="shared" si="17"/>
        <v>0</v>
      </c>
      <c r="AL38" s="672">
        <f>'[2]Banpho seat-isuzu'!AE38</f>
        <v>0</v>
      </c>
      <c r="AM38" s="673"/>
      <c r="AN38" s="674">
        <f t="shared" si="18"/>
        <v>0</v>
      </c>
      <c r="AO38" s="688">
        <f t="shared" si="19"/>
        <v>0</v>
      </c>
      <c r="AP38" s="689">
        <f t="shared" si="19"/>
        <v>0</v>
      </c>
      <c r="AQ38" s="690">
        <f t="shared" si="20"/>
        <v>0</v>
      </c>
      <c r="AR38" s="672">
        <f>'[2]Banpho seat-isuzu'!AH38</f>
        <v>0</v>
      </c>
      <c r="AS38" s="673"/>
      <c r="AT38" s="674">
        <f t="shared" si="21"/>
        <v>0</v>
      </c>
      <c r="AU38" s="672">
        <f>'[2]Banpho seat-isuzu'!AK38</f>
        <v>0</v>
      </c>
      <c r="AV38" s="673"/>
      <c r="AW38" s="674">
        <f t="shared" si="22"/>
        <v>0</v>
      </c>
      <c r="AX38" s="672">
        <f>'[2]Banpho seat-isuzu'!AN38</f>
        <v>0</v>
      </c>
      <c r="AY38" s="672"/>
      <c r="AZ38" s="773">
        <f t="shared" si="23"/>
        <v>0</v>
      </c>
      <c r="BA38" s="688">
        <f t="shared" si="24"/>
        <v>0</v>
      </c>
      <c r="BB38" s="701">
        <f t="shared" si="24"/>
        <v>0</v>
      </c>
      <c r="BC38" s="706">
        <f t="shared" si="25"/>
        <v>0</v>
      </c>
      <c r="BD38" s="711">
        <f t="shared" si="1"/>
        <v>0</v>
      </c>
      <c r="BE38" s="715">
        <f t="shared" si="2"/>
        <v>0</v>
      </c>
      <c r="BF38" s="716">
        <f t="shared" si="26"/>
        <v>0</v>
      </c>
      <c r="BG38" s="717">
        <f t="shared" si="3"/>
        <v>0</v>
      </c>
      <c r="BH38" s="672">
        <f t="shared" si="4"/>
        <v>0</v>
      </c>
      <c r="BI38" s="677">
        <f t="shared" si="27"/>
        <v>0</v>
      </c>
      <c r="BJ38" s="541"/>
      <c r="BK38" s="446"/>
      <c r="BL38" s="374">
        <f>ROUND(VLOOKUP($B38,Test!$A$140:$I$192,8),0)/1000</f>
        <v>0</v>
      </c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  <c r="CO38" s="380"/>
      <c r="CP38" s="380"/>
      <c r="CQ38" s="380"/>
      <c r="CR38" s="380"/>
      <c r="CS38" s="380"/>
      <c r="CT38" s="380"/>
      <c r="CU38" s="380"/>
      <c r="CV38" s="380"/>
      <c r="CW38" s="380"/>
      <c r="CX38" s="380"/>
      <c r="CY38" s="380"/>
      <c r="CZ38" s="380"/>
      <c r="DA38" s="380"/>
      <c r="DB38" s="380"/>
      <c r="DC38" s="380"/>
      <c r="DD38" s="380"/>
      <c r="DE38" s="380"/>
      <c r="DF38" s="380"/>
      <c r="DG38" s="380"/>
      <c r="DH38" s="380"/>
      <c r="DI38" s="380"/>
      <c r="DJ38" s="380"/>
      <c r="DK38" s="380"/>
      <c r="DL38" s="380"/>
      <c r="DM38" s="380"/>
      <c r="DN38" s="380"/>
      <c r="DO38" s="391"/>
      <c r="DP38" s="391"/>
      <c r="DQ38" s="380"/>
      <c r="DR38" s="380"/>
      <c r="DS38" s="380"/>
      <c r="DT38" s="380"/>
    </row>
    <row r="39" spans="1:124" s="383" customFormat="1" ht="33" customHeight="1">
      <c r="A39" s="388">
        <f t="shared" si="28"/>
        <v>33</v>
      </c>
      <c r="B39" s="399">
        <v>51606</v>
      </c>
      <c r="C39" s="536" t="s">
        <v>29</v>
      </c>
      <c r="D39" s="698" t="s">
        <v>283</v>
      </c>
      <c r="E39" s="672">
        <f>'[2]Banpho seat-isuzu'!D39</f>
        <v>1400</v>
      </c>
      <c r="F39" s="673">
        <v>400</v>
      </c>
      <c r="G39" s="674">
        <f t="shared" si="5"/>
        <v>1000</v>
      </c>
      <c r="H39" s="672">
        <f>'[2]Banpho seat-isuzu'!G39</f>
        <v>1400</v>
      </c>
      <c r="I39" s="673">
        <v>400</v>
      </c>
      <c r="J39" s="674">
        <f t="shared" si="6"/>
        <v>1000</v>
      </c>
      <c r="K39" s="672">
        <f>'[2]Banpho seat-isuzu'!J39</f>
        <v>1400</v>
      </c>
      <c r="L39" s="673"/>
      <c r="M39" s="773">
        <f t="shared" si="7"/>
        <v>1400</v>
      </c>
      <c r="N39" s="688">
        <f t="shared" si="8"/>
        <v>4200</v>
      </c>
      <c r="O39" s="689">
        <f t="shared" si="8"/>
        <v>800</v>
      </c>
      <c r="P39" s="690">
        <f t="shared" si="9"/>
        <v>3400</v>
      </c>
      <c r="Q39" s="672">
        <f>'[2]Banpho seat-isuzu'!M39</f>
        <v>1400</v>
      </c>
      <c r="R39" s="673">
        <v>800</v>
      </c>
      <c r="S39" s="674">
        <f t="shared" si="10"/>
        <v>600</v>
      </c>
      <c r="T39" s="672">
        <f>'[2]Banpho seat-isuzu'!P39</f>
        <v>1400</v>
      </c>
      <c r="U39" s="673"/>
      <c r="V39" s="674">
        <f t="shared" si="11"/>
        <v>1400</v>
      </c>
      <c r="W39" s="672">
        <f>'[2]Banpho seat-isuzu'!S39</f>
        <v>1400</v>
      </c>
      <c r="X39" s="673"/>
      <c r="Y39" s="773">
        <f t="shared" si="12"/>
        <v>1400</v>
      </c>
      <c r="Z39" s="688">
        <f t="shared" si="13"/>
        <v>4200</v>
      </c>
      <c r="AA39" s="701">
        <f t="shared" si="13"/>
        <v>800</v>
      </c>
      <c r="AB39" s="690">
        <f t="shared" si="14"/>
        <v>3400</v>
      </c>
      <c r="AC39" s="775">
        <f t="shared" si="0"/>
        <v>8400</v>
      </c>
      <c r="AD39" s="776">
        <f t="shared" si="0"/>
        <v>1600</v>
      </c>
      <c r="AE39" s="777">
        <f t="shared" si="15"/>
        <v>6800</v>
      </c>
      <c r="AF39" s="672">
        <f>'[2]Banpho seat-isuzu'!Y39</f>
        <v>1400</v>
      </c>
      <c r="AG39" s="673"/>
      <c r="AH39" s="674">
        <f t="shared" si="16"/>
        <v>1400</v>
      </c>
      <c r="AI39" s="672">
        <f>'[2]Banpho seat-isuzu'!AB39</f>
        <v>1400</v>
      </c>
      <c r="AJ39" s="673"/>
      <c r="AK39" s="674">
        <f t="shared" si="17"/>
        <v>1400</v>
      </c>
      <c r="AL39" s="672">
        <f>'[2]Banpho seat-isuzu'!AE39</f>
        <v>1400</v>
      </c>
      <c r="AM39" s="673"/>
      <c r="AN39" s="674">
        <f t="shared" si="18"/>
        <v>1400</v>
      </c>
      <c r="AO39" s="688">
        <f t="shared" si="19"/>
        <v>4200</v>
      </c>
      <c r="AP39" s="689">
        <f t="shared" si="19"/>
        <v>0</v>
      </c>
      <c r="AQ39" s="690">
        <f t="shared" si="20"/>
        <v>4200</v>
      </c>
      <c r="AR39" s="672">
        <f>'[2]Banpho seat-isuzu'!AH39</f>
        <v>1400</v>
      </c>
      <c r="AS39" s="673"/>
      <c r="AT39" s="674">
        <f t="shared" si="21"/>
        <v>1400</v>
      </c>
      <c r="AU39" s="672">
        <f>'[2]Banpho seat-isuzu'!AK39</f>
        <v>1400</v>
      </c>
      <c r="AV39" s="673"/>
      <c r="AW39" s="674">
        <f t="shared" si="22"/>
        <v>1400</v>
      </c>
      <c r="AX39" s="672">
        <f>'[2]Banpho seat-isuzu'!AN39</f>
        <v>1400</v>
      </c>
      <c r="AY39" s="672"/>
      <c r="AZ39" s="773">
        <f t="shared" si="23"/>
        <v>1400</v>
      </c>
      <c r="BA39" s="688">
        <f t="shared" si="24"/>
        <v>4200</v>
      </c>
      <c r="BB39" s="701">
        <f t="shared" si="24"/>
        <v>0</v>
      </c>
      <c r="BC39" s="706">
        <f t="shared" si="25"/>
        <v>4200</v>
      </c>
      <c r="BD39" s="711">
        <f t="shared" si="1"/>
        <v>8400</v>
      </c>
      <c r="BE39" s="715">
        <f t="shared" si="2"/>
        <v>0</v>
      </c>
      <c r="BF39" s="716">
        <f t="shared" si="26"/>
        <v>8400</v>
      </c>
      <c r="BG39" s="717">
        <f t="shared" si="3"/>
        <v>16800</v>
      </c>
      <c r="BH39" s="672">
        <f t="shared" si="4"/>
        <v>1600</v>
      </c>
      <c r="BI39" s="677">
        <f t="shared" si="27"/>
        <v>15200</v>
      </c>
      <c r="BJ39" s="541"/>
      <c r="BK39" s="446"/>
      <c r="BL39" s="374">
        <f>ROUND(VLOOKUP($B39,Test!$A$140:$I$192,8),0)/1000</f>
        <v>0</v>
      </c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  <c r="CO39" s="380"/>
      <c r="CP39" s="380"/>
      <c r="CQ39" s="380"/>
      <c r="CR39" s="380"/>
      <c r="CS39" s="380"/>
      <c r="CT39" s="380"/>
      <c r="CU39" s="380"/>
      <c r="CV39" s="380"/>
      <c r="CW39" s="380"/>
      <c r="CX39" s="380"/>
      <c r="CY39" s="380"/>
      <c r="CZ39" s="380"/>
      <c r="DA39" s="380"/>
      <c r="DB39" s="380"/>
      <c r="DC39" s="380"/>
      <c r="DD39" s="380"/>
      <c r="DE39" s="380"/>
      <c r="DF39" s="380"/>
      <c r="DG39" s="380"/>
      <c r="DH39" s="380"/>
      <c r="DI39" s="380"/>
      <c r="DJ39" s="380"/>
      <c r="DK39" s="380"/>
      <c r="DL39" s="380"/>
      <c r="DM39" s="380"/>
      <c r="DN39" s="380"/>
      <c r="DO39" s="391"/>
      <c r="DP39" s="391"/>
      <c r="DQ39" s="380"/>
      <c r="DR39" s="380"/>
      <c r="DS39" s="380"/>
      <c r="DT39" s="380"/>
    </row>
    <row r="40" spans="1:124" s="383" customFormat="1" ht="33" customHeight="1">
      <c r="A40" s="388">
        <f t="shared" si="28"/>
        <v>34</v>
      </c>
      <c r="B40" s="399">
        <v>51607</v>
      </c>
      <c r="C40" s="536" t="s">
        <v>242</v>
      </c>
      <c r="D40" s="698" t="s">
        <v>284</v>
      </c>
      <c r="E40" s="672">
        <f>'[2]Banpho seat-isuzu'!D40</f>
        <v>0</v>
      </c>
      <c r="F40" s="673"/>
      <c r="G40" s="674">
        <f t="shared" si="5"/>
        <v>0</v>
      </c>
      <c r="H40" s="672">
        <f>'[2]Banpho seat-isuzu'!G40</f>
        <v>0</v>
      </c>
      <c r="I40" s="673"/>
      <c r="J40" s="674">
        <f t="shared" si="6"/>
        <v>0</v>
      </c>
      <c r="K40" s="672">
        <f>'[2]Banpho seat-isuzu'!J40</f>
        <v>0</v>
      </c>
      <c r="L40" s="673"/>
      <c r="M40" s="773">
        <f t="shared" si="7"/>
        <v>0</v>
      </c>
      <c r="N40" s="688">
        <f t="shared" si="8"/>
        <v>0</v>
      </c>
      <c r="O40" s="689">
        <f t="shared" si="8"/>
        <v>0</v>
      </c>
      <c r="P40" s="690">
        <f t="shared" si="9"/>
        <v>0</v>
      </c>
      <c r="Q40" s="672">
        <f>'[2]Banpho seat-isuzu'!M40</f>
        <v>0</v>
      </c>
      <c r="R40" s="673"/>
      <c r="S40" s="674">
        <f t="shared" si="10"/>
        <v>0</v>
      </c>
      <c r="T40" s="672">
        <f>'[2]Banpho seat-isuzu'!P40</f>
        <v>0</v>
      </c>
      <c r="U40" s="673"/>
      <c r="V40" s="674">
        <f t="shared" si="11"/>
        <v>0</v>
      </c>
      <c r="W40" s="672">
        <f>'[2]Banpho seat-isuzu'!S40</f>
        <v>0</v>
      </c>
      <c r="X40" s="673"/>
      <c r="Y40" s="773">
        <f t="shared" si="12"/>
        <v>0</v>
      </c>
      <c r="Z40" s="688">
        <f t="shared" si="13"/>
        <v>0</v>
      </c>
      <c r="AA40" s="701">
        <f t="shared" si="13"/>
        <v>0</v>
      </c>
      <c r="AB40" s="690">
        <f t="shared" si="14"/>
        <v>0</v>
      </c>
      <c r="AC40" s="775">
        <f t="shared" si="0"/>
        <v>0</v>
      </c>
      <c r="AD40" s="776">
        <f t="shared" si="0"/>
        <v>0</v>
      </c>
      <c r="AE40" s="777">
        <f t="shared" si="15"/>
        <v>0</v>
      </c>
      <c r="AF40" s="672">
        <f>'[2]Banpho seat-isuzu'!Y40</f>
        <v>0</v>
      </c>
      <c r="AG40" s="673"/>
      <c r="AH40" s="674">
        <f t="shared" si="16"/>
        <v>0</v>
      </c>
      <c r="AI40" s="672">
        <f>'[2]Banpho seat-isuzu'!AB40</f>
        <v>0</v>
      </c>
      <c r="AJ40" s="673"/>
      <c r="AK40" s="674">
        <f t="shared" si="17"/>
        <v>0</v>
      </c>
      <c r="AL40" s="672">
        <f>'[2]Banpho seat-isuzu'!AE40</f>
        <v>0</v>
      </c>
      <c r="AM40" s="673"/>
      <c r="AN40" s="674">
        <f t="shared" si="18"/>
        <v>0</v>
      </c>
      <c r="AO40" s="688">
        <f t="shared" si="19"/>
        <v>0</v>
      </c>
      <c r="AP40" s="689">
        <f t="shared" si="19"/>
        <v>0</v>
      </c>
      <c r="AQ40" s="690">
        <f t="shared" si="20"/>
        <v>0</v>
      </c>
      <c r="AR40" s="672">
        <f>'[2]Banpho seat-isuzu'!AH40</f>
        <v>0</v>
      </c>
      <c r="AS40" s="673"/>
      <c r="AT40" s="674">
        <f t="shared" si="21"/>
        <v>0</v>
      </c>
      <c r="AU40" s="672">
        <f>'[2]Banpho seat-isuzu'!AK40</f>
        <v>0</v>
      </c>
      <c r="AV40" s="673"/>
      <c r="AW40" s="674">
        <f t="shared" si="22"/>
        <v>0</v>
      </c>
      <c r="AX40" s="672">
        <f>'[2]Banpho seat-isuzu'!AN40</f>
        <v>0</v>
      </c>
      <c r="AY40" s="672"/>
      <c r="AZ40" s="773">
        <f t="shared" si="23"/>
        <v>0</v>
      </c>
      <c r="BA40" s="688">
        <f t="shared" si="24"/>
        <v>0</v>
      </c>
      <c r="BB40" s="701">
        <f t="shared" si="24"/>
        <v>0</v>
      </c>
      <c r="BC40" s="706">
        <f t="shared" si="25"/>
        <v>0</v>
      </c>
      <c r="BD40" s="711">
        <f t="shared" si="1"/>
        <v>0</v>
      </c>
      <c r="BE40" s="715">
        <f t="shared" si="2"/>
        <v>0</v>
      </c>
      <c r="BF40" s="716">
        <f t="shared" si="26"/>
        <v>0</v>
      </c>
      <c r="BG40" s="717">
        <f t="shared" si="3"/>
        <v>0</v>
      </c>
      <c r="BH40" s="672">
        <f t="shared" si="4"/>
        <v>0</v>
      </c>
      <c r="BI40" s="677">
        <f t="shared" si="27"/>
        <v>0</v>
      </c>
      <c r="BJ40" s="541"/>
      <c r="BK40" s="446"/>
      <c r="BL40" s="374">
        <f>ROUND(VLOOKUP($B40,Test!$A$140:$I$192,8),0)/1000</f>
        <v>0</v>
      </c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  <c r="CO40" s="380"/>
      <c r="CP40" s="380"/>
      <c r="CQ40" s="380"/>
      <c r="CR40" s="380"/>
      <c r="CS40" s="380"/>
      <c r="CT40" s="380"/>
      <c r="CU40" s="380"/>
      <c r="CV40" s="380"/>
      <c r="CW40" s="380"/>
      <c r="CX40" s="380"/>
      <c r="CY40" s="380"/>
      <c r="CZ40" s="380"/>
      <c r="DA40" s="380"/>
      <c r="DB40" s="380"/>
      <c r="DC40" s="380"/>
      <c r="DD40" s="380"/>
      <c r="DE40" s="380"/>
      <c r="DF40" s="380"/>
      <c r="DG40" s="380"/>
      <c r="DH40" s="380"/>
      <c r="DI40" s="380"/>
      <c r="DJ40" s="380"/>
      <c r="DK40" s="380"/>
      <c r="DL40" s="380"/>
      <c r="DM40" s="380"/>
      <c r="DN40" s="380"/>
      <c r="DO40" s="391"/>
      <c r="DP40" s="391"/>
      <c r="DQ40" s="380"/>
      <c r="DR40" s="380"/>
      <c r="DS40" s="380"/>
      <c r="DT40" s="380"/>
    </row>
    <row r="41" spans="1:124" s="383" customFormat="1" ht="33" customHeight="1">
      <c r="A41" s="388">
        <f t="shared" si="28"/>
        <v>35</v>
      </c>
      <c r="B41" s="399">
        <v>51608</v>
      </c>
      <c r="C41" s="536" t="s">
        <v>31</v>
      </c>
      <c r="D41" s="698" t="s">
        <v>285</v>
      </c>
      <c r="E41" s="672">
        <f>'[2]Banpho seat-isuzu'!D41</f>
        <v>0</v>
      </c>
      <c r="F41" s="673"/>
      <c r="G41" s="674">
        <f t="shared" si="5"/>
        <v>0</v>
      </c>
      <c r="H41" s="672">
        <f>'[2]Banpho seat-isuzu'!G41</f>
        <v>0</v>
      </c>
      <c r="I41" s="673"/>
      <c r="J41" s="674">
        <f t="shared" si="6"/>
        <v>0</v>
      </c>
      <c r="K41" s="672">
        <f>'[2]Banpho seat-isuzu'!J41</f>
        <v>0</v>
      </c>
      <c r="L41" s="673"/>
      <c r="M41" s="773">
        <f t="shared" si="7"/>
        <v>0</v>
      </c>
      <c r="N41" s="688">
        <f t="shared" si="8"/>
        <v>0</v>
      </c>
      <c r="O41" s="689">
        <f t="shared" si="8"/>
        <v>0</v>
      </c>
      <c r="P41" s="690">
        <f t="shared" si="9"/>
        <v>0</v>
      </c>
      <c r="Q41" s="672">
        <f>'[2]Banpho seat-isuzu'!M41</f>
        <v>0</v>
      </c>
      <c r="R41" s="673"/>
      <c r="S41" s="674">
        <f t="shared" si="10"/>
        <v>0</v>
      </c>
      <c r="T41" s="672">
        <f>'[2]Banpho seat-isuzu'!P41</f>
        <v>0</v>
      </c>
      <c r="U41" s="673"/>
      <c r="V41" s="674">
        <f t="shared" si="11"/>
        <v>0</v>
      </c>
      <c r="W41" s="672">
        <f>'[2]Banpho seat-isuzu'!S41</f>
        <v>0</v>
      </c>
      <c r="X41" s="673"/>
      <c r="Y41" s="773">
        <f t="shared" si="12"/>
        <v>0</v>
      </c>
      <c r="Z41" s="688">
        <f t="shared" si="13"/>
        <v>0</v>
      </c>
      <c r="AA41" s="701">
        <f t="shared" si="13"/>
        <v>0</v>
      </c>
      <c r="AB41" s="690">
        <f t="shared" si="14"/>
        <v>0</v>
      </c>
      <c r="AC41" s="775">
        <f t="shared" si="0"/>
        <v>0</v>
      </c>
      <c r="AD41" s="776">
        <f t="shared" si="0"/>
        <v>0</v>
      </c>
      <c r="AE41" s="777">
        <f t="shared" si="15"/>
        <v>0</v>
      </c>
      <c r="AF41" s="672">
        <f>'[2]Banpho seat-isuzu'!Y41</f>
        <v>0</v>
      </c>
      <c r="AG41" s="673"/>
      <c r="AH41" s="674">
        <f t="shared" si="16"/>
        <v>0</v>
      </c>
      <c r="AI41" s="672">
        <f>'[2]Banpho seat-isuzu'!AB41</f>
        <v>0</v>
      </c>
      <c r="AJ41" s="673"/>
      <c r="AK41" s="674">
        <f t="shared" si="17"/>
        <v>0</v>
      </c>
      <c r="AL41" s="672">
        <f>'[2]Banpho seat-isuzu'!AE41</f>
        <v>0</v>
      </c>
      <c r="AM41" s="673"/>
      <c r="AN41" s="674">
        <f t="shared" si="18"/>
        <v>0</v>
      </c>
      <c r="AO41" s="688">
        <f t="shared" si="19"/>
        <v>0</v>
      </c>
      <c r="AP41" s="689">
        <f t="shared" si="19"/>
        <v>0</v>
      </c>
      <c r="AQ41" s="690">
        <f t="shared" si="20"/>
        <v>0</v>
      </c>
      <c r="AR41" s="672">
        <f>'[2]Banpho seat-isuzu'!AH41</f>
        <v>0</v>
      </c>
      <c r="AS41" s="673"/>
      <c r="AT41" s="674">
        <f t="shared" si="21"/>
        <v>0</v>
      </c>
      <c r="AU41" s="672">
        <f>'[2]Banpho seat-isuzu'!AK41</f>
        <v>0</v>
      </c>
      <c r="AV41" s="673"/>
      <c r="AW41" s="674">
        <f t="shared" si="22"/>
        <v>0</v>
      </c>
      <c r="AX41" s="672">
        <f>'[2]Banpho seat-isuzu'!AN41</f>
        <v>0</v>
      </c>
      <c r="AY41" s="672"/>
      <c r="AZ41" s="773">
        <f t="shared" si="23"/>
        <v>0</v>
      </c>
      <c r="BA41" s="688">
        <f t="shared" si="24"/>
        <v>0</v>
      </c>
      <c r="BB41" s="701">
        <f t="shared" si="24"/>
        <v>0</v>
      </c>
      <c r="BC41" s="706">
        <f t="shared" si="25"/>
        <v>0</v>
      </c>
      <c r="BD41" s="711">
        <f t="shared" si="1"/>
        <v>0</v>
      </c>
      <c r="BE41" s="715">
        <f t="shared" si="2"/>
        <v>0</v>
      </c>
      <c r="BF41" s="716">
        <f t="shared" si="26"/>
        <v>0</v>
      </c>
      <c r="BG41" s="717">
        <f t="shared" si="3"/>
        <v>0</v>
      </c>
      <c r="BH41" s="672">
        <f t="shared" si="4"/>
        <v>0</v>
      </c>
      <c r="BI41" s="677">
        <f t="shared" si="27"/>
        <v>0</v>
      </c>
      <c r="BJ41" s="541"/>
      <c r="BK41" s="446"/>
      <c r="BL41" s="374">
        <f>ROUND(VLOOKUP($B41,Test!$A$140:$I$192,8),0)/1000</f>
        <v>0</v>
      </c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  <c r="CG41" s="380"/>
      <c r="CH41" s="380"/>
      <c r="CI41" s="380"/>
      <c r="CJ41" s="380"/>
      <c r="CK41" s="380"/>
      <c r="CL41" s="380"/>
      <c r="CM41" s="380"/>
      <c r="CN41" s="380"/>
      <c r="CO41" s="380"/>
      <c r="CP41" s="380"/>
      <c r="CQ41" s="380"/>
      <c r="CR41" s="380"/>
      <c r="CS41" s="380"/>
      <c r="CT41" s="380"/>
      <c r="CU41" s="380"/>
      <c r="CV41" s="380"/>
      <c r="CW41" s="380"/>
      <c r="CX41" s="380"/>
      <c r="CY41" s="380"/>
      <c r="CZ41" s="380"/>
      <c r="DA41" s="380"/>
      <c r="DB41" s="380"/>
      <c r="DC41" s="380"/>
      <c r="DD41" s="380"/>
      <c r="DE41" s="380"/>
      <c r="DF41" s="380"/>
      <c r="DG41" s="380"/>
      <c r="DH41" s="380"/>
      <c r="DI41" s="380"/>
      <c r="DJ41" s="380"/>
      <c r="DK41" s="380"/>
      <c r="DL41" s="380"/>
      <c r="DM41" s="380"/>
      <c r="DN41" s="380"/>
      <c r="DO41" s="391"/>
      <c r="DP41" s="391"/>
      <c r="DQ41" s="380"/>
      <c r="DR41" s="380"/>
      <c r="DS41" s="380"/>
      <c r="DT41" s="380"/>
    </row>
    <row r="42" spans="1:124" s="383" customFormat="1" ht="33" customHeight="1">
      <c r="A42" s="388">
        <f t="shared" si="28"/>
        <v>36</v>
      </c>
      <c r="B42" s="399">
        <v>51609</v>
      </c>
      <c r="C42" s="536" t="s">
        <v>89</v>
      </c>
      <c r="D42" s="698" t="s">
        <v>286</v>
      </c>
      <c r="E42" s="672">
        <f>'[2]Banpho seat-isuzu'!D42</f>
        <v>0</v>
      </c>
      <c r="F42" s="673"/>
      <c r="G42" s="674">
        <f t="shared" si="5"/>
        <v>0</v>
      </c>
      <c r="H42" s="672">
        <f>'[2]Banpho seat-isuzu'!G42</f>
        <v>0</v>
      </c>
      <c r="I42" s="673"/>
      <c r="J42" s="674">
        <f t="shared" si="6"/>
        <v>0</v>
      </c>
      <c r="K42" s="672">
        <f>'[2]Banpho seat-isuzu'!J42</f>
        <v>0</v>
      </c>
      <c r="L42" s="673"/>
      <c r="M42" s="773">
        <f t="shared" si="7"/>
        <v>0</v>
      </c>
      <c r="N42" s="688">
        <f t="shared" si="8"/>
        <v>0</v>
      </c>
      <c r="O42" s="689">
        <f t="shared" si="8"/>
        <v>0</v>
      </c>
      <c r="P42" s="690">
        <f t="shared" si="9"/>
        <v>0</v>
      </c>
      <c r="Q42" s="672">
        <f>'[2]Banpho seat-isuzu'!M42</f>
        <v>0</v>
      </c>
      <c r="R42" s="673"/>
      <c r="S42" s="674">
        <f t="shared" si="10"/>
        <v>0</v>
      </c>
      <c r="T42" s="672">
        <f>'[2]Banpho seat-isuzu'!P42</f>
        <v>0</v>
      </c>
      <c r="U42" s="673"/>
      <c r="V42" s="674">
        <f t="shared" si="11"/>
        <v>0</v>
      </c>
      <c r="W42" s="672">
        <f>'[2]Banpho seat-isuzu'!S42</f>
        <v>0</v>
      </c>
      <c r="X42" s="673"/>
      <c r="Y42" s="773">
        <f t="shared" si="12"/>
        <v>0</v>
      </c>
      <c r="Z42" s="688">
        <f t="shared" si="13"/>
        <v>0</v>
      </c>
      <c r="AA42" s="701">
        <f t="shared" si="13"/>
        <v>0</v>
      </c>
      <c r="AB42" s="690">
        <f t="shared" si="14"/>
        <v>0</v>
      </c>
      <c r="AC42" s="775">
        <f t="shared" si="0"/>
        <v>0</v>
      </c>
      <c r="AD42" s="776">
        <f t="shared" si="0"/>
        <v>0</v>
      </c>
      <c r="AE42" s="777">
        <f t="shared" si="15"/>
        <v>0</v>
      </c>
      <c r="AF42" s="672">
        <f>'[2]Banpho seat-isuzu'!Y42</f>
        <v>0</v>
      </c>
      <c r="AG42" s="673"/>
      <c r="AH42" s="674">
        <f t="shared" si="16"/>
        <v>0</v>
      </c>
      <c r="AI42" s="672">
        <f>'[2]Banpho seat-isuzu'!AB42</f>
        <v>0</v>
      </c>
      <c r="AJ42" s="673"/>
      <c r="AK42" s="674">
        <f t="shared" si="17"/>
        <v>0</v>
      </c>
      <c r="AL42" s="672">
        <f>'[2]Banpho seat-isuzu'!AE42</f>
        <v>0</v>
      </c>
      <c r="AM42" s="673"/>
      <c r="AN42" s="674">
        <f t="shared" si="18"/>
        <v>0</v>
      </c>
      <c r="AO42" s="688">
        <f t="shared" si="19"/>
        <v>0</v>
      </c>
      <c r="AP42" s="689">
        <f t="shared" si="19"/>
        <v>0</v>
      </c>
      <c r="AQ42" s="690">
        <f t="shared" si="20"/>
        <v>0</v>
      </c>
      <c r="AR42" s="672">
        <f>'[2]Banpho seat-isuzu'!AH42</f>
        <v>0</v>
      </c>
      <c r="AS42" s="673"/>
      <c r="AT42" s="674">
        <f t="shared" si="21"/>
        <v>0</v>
      </c>
      <c r="AU42" s="672">
        <f>'[2]Banpho seat-isuzu'!AK42</f>
        <v>0</v>
      </c>
      <c r="AV42" s="673"/>
      <c r="AW42" s="674">
        <f t="shared" si="22"/>
        <v>0</v>
      </c>
      <c r="AX42" s="672">
        <f>'[2]Banpho seat-isuzu'!AN42</f>
        <v>0</v>
      </c>
      <c r="AY42" s="672"/>
      <c r="AZ42" s="773">
        <f t="shared" si="23"/>
        <v>0</v>
      </c>
      <c r="BA42" s="688">
        <f t="shared" si="24"/>
        <v>0</v>
      </c>
      <c r="BB42" s="701">
        <f t="shared" si="24"/>
        <v>0</v>
      </c>
      <c r="BC42" s="706">
        <f t="shared" si="25"/>
        <v>0</v>
      </c>
      <c r="BD42" s="711">
        <f t="shared" si="1"/>
        <v>0</v>
      </c>
      <c r="BE42" s="715">
        <f t="shared" si="2"/>
        <v>0</v>
      </c>
      <c r="BF42" s="716">
        <f t="shared" si="26"/>
        <v>0</v>
      </c>
      <c r="BG42" s="717">
        <f t="shared" si="3"/>
        <v>0</v>
      </c>
      <c r="BH42" s="672">
        <f t="shared" si="4"/>
        <v>0</v>
      </c>
      <c r="BI42" s="677">
        <f t="shared" si="27"/>
        <v>0</v>
      </c>
      <c r="BJ42" s="541"/>
      <c r="BK42" s="446"/>
      <c r="BL42" s="374">
        <f>ROUND(VLOOKUP($B42,Test!$A$140:$I$192,8),0)/1000</f>
        <v>0</v>
      </c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  <c r="CG42" s="380"/>
      <c r="CH42" s="380"/>
      <c r="CI42" s="380"/>
      <c r="CJ42" s="380"/>
      <c r="CK42" s="380"/>
      <c r="CL42" s="380"/>
      <c r="CM42" s="380"/>
      <c r="CN42" s="380"/>
      <c r="CO42" s="380"/>
      <c r="CP42" s="380"/>
      <c r="CQ42" s="380"/>
      <c r="CR42" s="380"/>
      <c r="CS42" s="380"/>
      <c r="CT42" s="380"/>
      <c r="CU42" s="380"/>
      <c r="CV42" s="380"/>
      <c r="CW42" s="380"/>
      <c r="CX42" s="380"/>
      <c r="CY42" s="380"/>
      <c r="CZ42" s="380"/>
      <c r="DA42" s="380"/>
      <c r="DB42" s="380"/>
      <c r="DC42" s="380"/>
      <c r="DD42" s="380"/>
      <c r="DE42" s="380"/>
      <c r="DF42" s="380"/>
      <c r="DG42" s="380"/>
      <c r="DH42" s="380"/>
      <c r="DI42" s="380"/>
      <c r="DJ42" s="380"/>
      <c r="DK42" s="380"/>
      <c r="DL42" s="380"/>
      <c r="DM42" s="380"/>
      <c r="DN42" s="380"/>
      <c r="DO42" s="391"/>
      <c r="DP42" s="391"/>
      <c r="DQ42" s="380"/>
      <c r="DR42" s="380"/>
      <c r="DS42" s="380"/>
      <c r="DT42" s="380"/>
    </row>
    <row r="43" spans="1:124" s="383" customFormat="1" ht="33" customHeight="1">
      <c r="A43" s="388">
        <f t="shared" si="28"/>
        <v>37</v>
      </c>
      <c r="B43" s="399">
        <v>51610</v>
      </c>
      <c r="C43" s="536" t="s">
        <v>32</v>
      </c>
      <c r="D43" s="698" t="s">
        <v>287</v>
      </c>
      <c r="E43" s="672">
        <f>'[2]Banpho seat-isuzu'!D43</f>
        <v>0</v>
      </c>
      <c r="F43" s="673"/>
      <c r="G43" s="674">
        <f t="shared" si="5"/>
        <v>0</v>
      </c>
      <c r="H43" s="672">
        <f>'[2]Banpho seat-isuzu'!G43</f>
        <v>0</v>
      </c>
      <c r="I43" s="673"/>
      <c r="J43" s="674">
        <f t="shared" si="6"/>
        <v>0</v>
      </c>
      <c r="K43" s="672">
        <f>'[2]Banpho seat-isuzu'!J43</f>
        <v>0</v>
      </c>
      <c r="L43" s="673"/>
      <c r="M43" s="773">
        <f t="shared" si="7"/>
        <v>0</v>
      </c>
      <c r="N43" s="688">
        <f t="shared" si="8"/>
        <v>0</v>
      </c>
      <c r="O43" s="689">
        <f t="shared" si="8"/>
        <v>0</v>
      </c>
      <c r="P43" s="690">
        <f t="shared" si="9"/>
        <v>0</v>
      </c>
      <c r="Q43" s="672">
        <f>'[2]Banpho seat-isuzu'!M43</f>
        <v>0</v>
      </c>
      <c r="R43" s="673"/>
      <c r="S43" s="674">
        <f t="shared" si="10"/>
        <v>0</v>
      </c>
      <c r="T43" s="672">
        <f>'[2]Banpho seat-isuzu'!P43</f>
        <v>0</v>
      </c>
      <c r="U43" s="673"/>
      <c r="V43" s="674">
        <f t="shared" si="11"/>
        <v>0</v>
      </c>
      <c r="W43" s="672">
        <f>'[2]Banpho seat-isuzu'!S43</f>
        <v>0</v>
      </c>
      <c r="X43" s="673"/>
      <c r="Y43" s="773">
        <f t="shared" si="12"/>
        <v>0</v>
      </c>
      <c r="Z43" s="688">
        <f t="shared" si="13"/>
        <v>0</v>
      </c>
      <c r="AA43" s="701">
        <f t="shared" si="13"/>
        <v>0</v>
      </c>
      <c r="AB43" s="690">
        <f t="shared" si="14"/>
        <v>0</v>
      </c>
      <c r="AC43" s="775">
        <f t="shared" si="0"/>
        <v>0</v>
      </c>
      <c r="AD43" s="776">
        <f t="shared" si="0"/>
        <v>0</v>
      </c>
      <c r="AE43" s="777">
        <f t="shared" si="15"/>
        <v>0</v>
      </c>
      <c r="AF43" s="672">
        <f>'[2]Banpho seat-isuzu'!Y43</f>
        <v>0</v>
      </c>
      <c r="AG43" s="673"/>
      <c r="AH43" s="674">
        <f t="shared" si="16"/>
        <v>0</v>
      </c>
      <c r="AI43" s="672">
        <f>'[2]Banpho seat-isuzu'!AB43</f>
        <v>0</v>
      </c>
      <c r="AJ43" s="673"/>
      <c r="AK43" s="674">
        <f t="shared" si="17"/>
        <v>0</v>
      </c>
      <c r="AL43" s="672">
        <f>'[2]Banpho seat-isuzu'!AE43</f>
        <v>0</v>
      </c>
      <c r="AM43" s="673"/>
      <c r="AN43" s="674">
        <f t="shared" si="18"/>
        <v>0</v>
      </c>
      <c r="AO43" s="688">
        <f t="shared" si="19"/>
        <v>0</v>
      </c>
      <c r="AP43" s="689">
        <f t="shared" si="19"/>
        <v>0</v>
      </c>
      <c r="AQ43" s="690">
        <f t="shared" si="20"/>
        <v>0</v>
      </c>
      <c r="AR43" s="672">
        <f>'[2]Banpho seat-isuzu'!AH43</f>
        <v>0</v>
      </c>
      <c r="AS43" s="673"/>
      <c r="AT43" s="674">
        <f t="shared" si="21"/>
        <v>0</v>
      </c>
      <c r="AU43" s="672">
        <f>'[2]Banpho seat-isuzu'!AK43</f>
        <v>0</v>
      </c>
      <c r="AV43" s="673"/>
      <c r="AW43" s="674">
        <f t="shared" si="22"/>
        <v>0</v>
      </c>
      <c r="AX43" s="672">
        <f>'[2]Banpho seat-isuzu'!AN43</f>
        <v>0</v>
      </c>
      <c r="AY43" s="672"/>
      <c r="AZ43" s="773">
        <f t="shared" si="23"/>
        <v>0</v>
      </c>
      <c r="BA43" s="688">
        <f t="shared" si="24"/>
        <v>0</v>
      </c>
      <c r="BB43" s="701">
        <f t="shared" si="24"/>
        <v>0</v>
      </c>
      <c r="BC43" s="706">
        <f t="shared" si="25"/>
        <v>0</v>
      </c>
      <c r="BD43" s="711">
        <f t="shared" si="1"/>
        <v>0</v>
      </c>
      <c r="BE43" s="715">
        <f t="shared" si="2"/>
        <v>0</v>
      </c>
      <c r="BF43" s="716">
        <f t="shared" si="26"/>
        <v>0</v>
      </c>
      <c r="BG43" s="717">
        <f t="shared" si="3"/>
        <v>0</v>
      </c>
      <c r="BH43" s="672">
        <f t="shared" si="4"/>
        <v>0</v>
      </c>
      <c r="BI43" s="677">
        <f t="shared" si="27"/>
        <v>0</v>
      </c>
      <c r="BJ43" s="541"/>
      <c r="BK43" s="446"/>
      <c r="BL43" s="374">
        <f>ROUND(VLOOKUP($B43,Test!$A$140:$I$192,8),0)/1000</f>
        <v>0</v>
      </c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  <c r="CG43" s="380"/>
      <c r="CH43" s="380"/>
      <c r="CI43" s="380"/>
      <c r="CJ43" s="380"/>
      <c r="CK43" s="380"/>
      <c r="CL43" s="380"/>
      <c r="CM43" s="380"/>
      <c r="CN43" s="380"/>
      <c r="CO43" s="380"/>
      <c r="CP43" s="380"/>
      <c r="CQ43" s="380"/>
      <c r="CR43" s="380"/>
      <c r="CS43" s="380"/>
      <c r="CT43" s="380"/>
      <c r="CU43" s="380"/>
      <c r="CV43" s="380"/>
      <c r="CW43" s="380"/>
      <c r="CX43" s="380"/>
      <c r="CY43" s="380"/>
      <c r="CZ43" s="380"/>
      <c r="DA43" s="380"/>
      <c r="DB43" s="380"/>
      <c r="DC43" s="380"/>
      <c r="DD43" s="380"/>
      <c r="DE43" s="380"/>
      <c r="DF43" s="380"/>
      <c r="DG43" s="380"/>
      <c r="DH43" s="380"/>
      <c r="DI43" s="380"/>
      <c r="DJ43" s="380"/>
      <c r="DK43" s="380"/>
      <c r="DL43" s="380"/>
      <c r="DM43" s="380"/>
      <c r="DN43" s="380"/>
      <c r="DO43" s="391"/>
      <c r="DP43" s="391"/>
      <c r="DQ43" s="380"/>
      <c r="DR43" s="380"/>
      <c r="DS43" s="380"/>
      <c r="DT43" s="380"/>
    </row>
    <row r="44" spans="1:124" s="383" customFormat="1" ht="33" customHeight="1">
      <c r="A44" s="388">
        <f t="shared" si="28"/>
        <v>38</v>
      </c>
      <c r="B44" s="399">
        <v>51611</v>
      </c>
      <c r="C44" s="536" t="s">
        <v>33</v>
      </c>
      <c r="D44" s="698" t="s">
        <v>288</v>
      </c>
      <c r="E44" s="672">
        <f>'[2]Banpho seat-isuzu'!D44</f>
        <v>0</v>
      </c>
      <c r="F44" s="673">
        <v>25845.24</v>
      </c>
      <c r="G44" s="674">
        <f t="shared" si="5"/>
        <v>-25845.24</v>
      </c>
      <c r="H44" s="672">
        <f>'[2]Banpho seat-isuzu'!G44</f>
        <v>137.19999999999999</v>
      </c>
      <c r="I44" s="673">
        <v>3393.02</v>
      </c>
      <c r="J44" s="674">
        <f t="shared" si="6"/>
        <v>-3255.82</v>
      </c>
      <c r="K44" s="672">
        <f>'[2]Banpho seat-isuzu'!J44</f>
        <v>311.2</v>
      </c>
      <c r="L44" s="673">
        <v>41724.379999999997</v>
      </c>
      <c r="M44" s="773">
        <f t="shared" si="7"/>
        <v>-41413.18</v>
      </c>
      <c r="N44" s="688">
        <f t="shared" si="8"/>
        <v>448.4</v>
      </c>
      <c r="O44" s="689">
        <f t="shared" si="8"/>
        <v>70962.64</v>
      </c>
      <c r="P44" s="690">
        <f t="shared" si="9"/>
        <v>-70514.240000000005</v>
      </c>
      <c r="Q44" s="672">
        <f>'[2]Banpho seat-isuzu'!M44</f>
        <v>65</v>
      </c>
      <c r="R44" s="673">
        <v>5180.1000000000004</v>
      </c>
      <c r="S44" s="674">
        <f t="shared" si="10"/>
        <v>-5115.1000000000004</v>
      </c>
      <c r="T44" s="672">
        <f>'[2]Banpho seat-isuzu'!P44</f>
        <v>292</v>
      </c>
      <c r="U44" s="673"/>
      <c r="V44" s="674">
        <f t="shared" si="11"/>
        <v>292</v>
      </c>
      <c r="W44" s="672">
        <f>'[2]Banpho seat-isuzu'!S44</f>
        <v>170.39999999999998</v>
      </c>
      <c r="X44" s="673"/>
      <c r="Y44" s="773">
        <f t="shared" si="12"/>
        <v>170.39999999999998</v>
      </c>
      <c r="Z44" s="688">
        <f t="shared" si="13"/>
        <v>527.4</v>
      </c>
      <c r="AA44" s="701">
        <f t="shared" si="13"/>
        <v>5180.1000000000004</v>
      </c>
      <c r="AB44" s="690">
        <f t="shared" si="14"/>
        <v>-4652.7000000000007</v>
      </c>
      <c r="AC44" s="775">
        <f t="shared" si="0"/>
        <v>975.8</v>
      </c>
      <c r="AD44" s="776">
        <f t="shared" si="0"/>
        <v>76142.740000000005</v>
      </c>
      <c r="AE44" s="777">
        <f t="shared" si="15"/>
        <v>-75166.94</v>
      </c>
      <c r="AF44" s="672">
        <f>'[2]Banpho seat-isuzu'!Y44</f>
        <v>97.2</v>
      </c>
      <c r="AG44" s="673"/>
      <c r="AH44" s="674">
        <f t="shared" si="16"/>
        <v>97.2</v>
      </c>
      <c r="AI44" s="672">
        <f>'[2]Banpho seat-isuzu'!AB44</f>
        <v>237</v>
      </c>
      <c r="AJ44" s="673"/>
      <c r="AK44" s="674">
        <f t="shared" si="17"/>
        <v>237</v>
      </c>
      <c r="AL44" s="672">
        <f>'[2]Banpho seat-isuzu'!AE44</f>
        <v>199.2</v>
      </c>
      <c r="AM44" s="673"/>
      <c r="AN44" s="674">
        <f t="shared" si="18"/>
        <v>199.2</v>
      </c>
      <c r="AO44" s="688">
        <f t="shared" si="19"/>
        <v>533.4</v>
      </c>
      <c r="AP44" s="689">
        <f t="shared" si="19"/>
        <v>0</v>
      </c>
      <c r="AQ44" s="690">
        <f t="shared" si="20"/>
        <v>533.4</v>
      </c>
      <c r="AR44" s="672">
        <f>'[2]Banpho seat-isuzu'!AH44</f>
        <v>92</v>
      </c>
      <c r="AS44" s="673"/>
      <c r="AT44" s="674">
        <f t="shared" si="21"/>
        <v>92</v>
      </c>
      <c r="AU44" s="672">
        <f>'[2]Banpho seat-isuzu'!AK44</f>
        <v>0</v>
      </c>
      <c r="AV44" s="673"/>
      <c r="AW44" s="674">
        <f t="shared" si="22"/>
        <v>0</v>
      </c>
      <c r="AX44" s="672">
        <f>'[2]Banpho seat-isuzu'!AN44</f>
        <v>245</v>
      </c>
      <c r="AY44" s="672"/>
      <c r="AZ44" s="773">
        <f t="shared" si="23"/>
        <v>245</v>
      </c>
      <c r="BA44" s="688">
        <f t="shared" si="24"/>
        <v>337</v>
      </c>
      <c r="BB44" s="701">
        <f t="shared" si="24"/>
        <v>0</v>
      </c>
      <c r="BC44" s="706">
        <f t="shared" si="25"/>
        <v>337</v>
      </c>
      <c r="BD44" s="711">
        <f t="shared" si="1"/>
        <v>870.4</v>
      </c>
      <c r="BE44" s="715">
        <f t="shared" si="2"/>
        <v>0</v>
      </c>
      <c r="BF44" s="716">
        <f t="shared" si="26"/>
        <v>870.4</v>
      </c>
      <c r="BG44" s="717">
        <f t="shared" si="3"/>
        <v>1846.1999999999998</v>
      </c>
      <c r="BH44" s="672">
        <f t="shared" si="4"/>
        <v>76142.740000000005</v>
      </c>
      <c r="BI44" s="677">
        <f t="shared" si="27"/>
        <v>-74296.540000000008</v>
      </c>
      <c r="BJ44" s="541"/>
      <c r="BK44" s="446"/>
      <c r="BL44" s="374">
        <f>ROUND(VLOOKUP($B44,Test!$A$140:$I$192,8),0)/1000</f>
        <v>0</v>
      </c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  <c r="CG44" s="380"/>
      <c r="CH44" s="380"/>
      <c r="CI44" s="380"/>
      <c r="CJ44" s="380"/>
      <c r="CK44" s="380"/>
      <c r="CL44" s="380"/>
      <c r="CM44" s="380"/>
      <c r="CN44" s="380"/>
      <c r="CO44" s="380"/>
      <c r="CP44" s="380"/>
      <c r="CQ44" s="380"/>
      <c r="CR44" s="380"/>
      <c r="CS44" s="380"/>
      <c r="CT44" s="380"/>
      <c r="CU44" s="380"/>
      <c r="CV44" s="380"/>
      <c r="CW44" s="380"/>
      <c r="CX44" s="380"/>
      <c r="CY44" s="380"/>
      <c r="CZ44" s="380"/>
      <c r="DA44" s="380"/>
      <c r="DB44" s="380"/>
      <c r="DC44" s="380"/>
      <c r="DD44" s="380"/>
      <c r="DE44" s="380"/>
      <c r="DF44" s="380"/>
      <c r="DG44" s="380"/>
      <c r="DH44" s="380"/>
      <c r="DI44" s="380"/>
      <c r="DJ44" s="380"/>
      <c r="DK44" s="380"/>
      <c r="DL44" s="380"/>
      <c r="DM44" s="380"/>
      <c r="DN44" s="380"/>
      <c r="DO44" s="391"/>
      <c r="DP44" s="391"/>
      <c r="DQ44" s="380"/>
      <c r="DR44" s="380"/>
      <c r="DS44" s="380"/>
      <c r="DT44" s="380"/>
    </row>
    <row r="45" spans="1:124" s="383" customFormat="1" ht="33" customHeight="1">
      <c r="A45" s="388">
        <f t="shared" si="28"/>
        <v>39</v>
      </c>
      <c r="B45" s="399">
        <v>51612</v>
      </c>
      <c r="C45" s="536" t="s">
        <v>34</v>
      </c>
      <c r="D45" s="698" t="s">
        <v>289</v>
      </c>
      <c r="E45" s="672">
        <f>'[2]Banpho seat-isuzu'!D45</f>
        <v>0</v>
      </c>
      <c r="F45" s="673"/>
      <c r="G45" s="674">
        <f t="shared" si="5"/>
        <v>0</v>
      </c>
      <c r="H45" s="672">
        <f>'[2]Banpho seat-isuzu'!G45</f>
        <v>0</v>
      </c>
      <c r="I45" s="673"/>
      <c r="J45" s="674">
        <f t="shared" si="6"/>
        <v>0</v>
      </c>
      <c r="K45" s="672">
        <f>'[2]Banpho seat-isuzu'!J45</f>
        <v>0</v>
      </c>
      <c r="L45" s="673"/>
      <c r="M45" s="773">
        <f t="shared" si="7"/>
        <v>0</v>
      </c>
      <c r="N45" s="688">
        <f t="shared" si="8"/>
        <v>0</v>
      </c>
      <c r="O45" s="689">
        <f t="shared" si="8"/>
        <v>0</v>
      </c>
      <c r="P45" s="690">
        <f t="shared" si="9"/>
        <v>0</v>
      </c>
      <c r="Q45" s="672">
        <f>'[2]Banpho seat-isuzu'!M45</f>
        <v>0</v>
      </c>
      <c r="R45" s="673"/>
      <c r="S45" s="674">
        <f t="shared" si="10"/>
        <v>0</v>
      </c>
      <c r="T45" s="672">
        <f>'[2]Banpho seat-isuzu'!P45</f>
        <v>0</v>
      </c>
      <c r="U45" s="673"/>
      <c r="V45" s="674">
        <f t="shared" si="11"/>
        <v>0</v>
      </c>
      <c r="W45" s="672">
        <f>'[2]Banpho seat-isuzu'!S45</f>
        <v>0</v>
      </c>
      <c r="X45" s="673"/>
      <c r="Y45" s="773">
        <f t="shared" si="12"/>
        <v>0</v>
      </c>
      <c r="Z45" s="688">
        <f t="shared" si="13"/>
        <v>0</v>
      </c>
      <c r="AA45" s="701">
        <f t="shared" si="13"/>
        <v>0</v>
      </c>
      <c r="AB45" s="690">
        <f t="shared" si="14"/>
        <v>0</v>
      </c>
      <c r="AC45" s="775">
        <f t="shared" si="0"/>
        <v>0</v>
      </c>
      <c r="AD45" s="776">
        <f t="shared" si="0"/>
        <v>0</v>
      </c>
      <c r="AE45" s="777">
        <f t="shared" si="15"/>
        <v>0</v>
      </c>
      <c r="AF45" s="672">
        <f>'[2]Banpho seat-isuzu'!Y45</f>
        <v>0</v>
      </c>
      <c r="AG45" s="673"/>
      <c r="AH45" s="674">
        <f t="shared" si="16"/>
        <v>0</v>
      </c>
      <c r="AI45" s="672">
        <f>'[2]Banpho seat-isuzu'!AB45</f>
        <v>0</v>
      </c>
      <c r="AJ45" s="673"/>
      <c r="AK45" s="674">
        <f t="shared" si="17"/>
        <v>0</v>
      </c>
      <c r="AL45" s="672">
        <f>'[2]Banpho seat-isuzu'!AE45</f>
        <v>0</v>
      </c>
      <c r="AM45" s="673"/>
      <c r="AN45" s="674">
        <f t="shared" si="18"/>
        <v>0</v>
      </c>
      <c r="AO45" s="688">
        <f t="shared" si="19"/>
        <v>0</v>
      </c>
      <c r="AP45" s="689">
        <f t="shared" si="19"/>
        <v>0</v>
      </c>
      <c r="AQ45" s="690">
        <f t="shared" si="20"/>
        <v>0</v>
      </c>
      <c r="AR45" s="672">
        <f>'[2]Banpho seat-isuzu'!AH45</f>
        <v>0</v>
      </c>
      <c r="AS45" s="673"/>
      <c r="AT45" s="674">
        <f t="shared" si="21"/>
        <v>0</v>
      </c>
      <c r="AU45" s="672">
        <f>'[2]Banpho seat-isuzu'!AK45</f>
        <v>0</v>
      </c>
      <c r="AV45" s="673"/>
      <c r="AW45" s="674">
        <f t="shared" si="22"/>
        <v>0</v>
      </c>
      <c r="AX45" s="672">
        <f>'[2]Banpho seat-isuzu'!AN45</f>
        <v>0</v>
      </c>
      <c r="AY45" s="672"/>
      <c r="AZ45" s="773">
        <f t="shared" si="23"/>
        <v>0</v>
      </c>
      <c r="BA45" s="688">
        <f t="shared" si="24"/>
        <v>0</v>
      </c>
      <c r="BB45" s="701">
        <f t="shared" si="24"/>
        <v>0</v>
      </c>
      <c r="BC45" s="706">
        <f t="shared" si="25"/>
        <v>0</v>
      </c>
      <c r="BD45" s="711">
        <f t="shared" si="1"/>
        <v>0</v>
      </c>
      <c r="BE45" s="715">
        <f t="shared" si="2"/>
        <v>0</v>
      </c>
      <c r="BF45" s="716">
        <f t="shared" si="26"/>
        <v>0</v>
      </c>
      <c r="BG45" s="717">
        <f t="shared" si="3"/>
        <v>0</v>
      </c>
      <c r="BH45" s="672">
        <f t="shared" si="4"/>
        <v>0</v>
      </c>
      <c r="BI45" s="677">
        <f t="shared" si="27"/>
        <v>0</v>
      </c>
      <c r="BJ45" s="541"/>
      <c r="BK45" s="446"/>
      <c r="BL45" s="374">
        <f>ROUND(VLOOKUP($B45,Test!$A$140:$I$192,8),0)/1000</f>
        <v>0</v>
      </c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  <c r="CG45" s="380"/>
      <c r="CH45" s="380"/>
      <c r="CI45" s="380"/>
      <c r="CJ45" s="380"/>
      <c r="CK45" s="380"/>
      <c r="CL45" s="380"/>
      <c r="CM45" s="380"/>
      <c r="CN45" s="380"/>
      <c r="CO45" s="380"/>
      <c r="CP45" s="380"/>
      <c r="CQ45" s="380"/>
      <c r="CR45" s="380"/>
      <c r="CS45" s="380"/>
      <c r="CT45" s="380"/>
      <c r="CU45" s="380"/>
      <c r="CV45" s="380"/>
      <c r="CW45" s="380"/>
      <c r="CX45" s="380"/>
      <c r="CY45" s="380"/>
      <c r="CZ45" s="380"/>
      <c r="DA45" s="380"/>
      <c r="DB45" s="380"/>
      <c r="DC45" s="380"/>
      <c r="DD45" s="380"/>
      <c r="DE45" s="380"/>
      <c r="DF45" s="380"/>
      <c r="DG45" s="380"/>
      <c r="DH45" s="380"/>
      <c r="DI45" s="380"/>
      <c r="DJ45" s="380"/>
      <c r="DK45" s="380"/>
      <c r="DL45" s="380"/>
      <c r="DM45" s="380"/>
      <c r="DN45" s="380"/>
      <c r="DO45" s="391"/>
      <c r="DP45" s="391"/>
      <c r="DQ45" s="380"/>
      <c r="DR45" s="380"/>
      <c r="DS45" s="380"/>
      <c r="DT45" s="380"/>
    </row>
    <row r="46" spans="1:124" s="383" customFormat="1" ht="33" customHeight="1">
      <c r="A46" s="388">
        <f t="shared" si="28"/>
        <v>40</v>
      </c>
      <c r="B46" s="399">
        <v>51613</v>
      </c>
      <c r="C46" s="536" t="s">
        <v>61</v>
      </c>
      <c r="D46" s="698" t="s">
        <v>290</v>
      </c>
      <c r="E46" s="672">
        <f>'[2]Banpho seat-isuzu'!D46</f>
        <v>0</v>
      </c>
      <c r="F46" s="673"/>
      <c r="G46" s="674">
        <f t="shared" si="5"/>
        <v>0</v>
      </c>
      <c r="H46" s="672">
        <f>'[2]Banpho seat-isuzu'!G46</f>
        <v>0</v>
      </c>
      <c r="I46" s="673"/>
      <c r="J46" s="674">
        <f t="shared" si="6"/>
        <v>0</v>
      </c>
      <c r="K46" s="672">
        <f>'[2]Banpho seat-isuzu'!J46</f>
        <v>0</v>
      </c>
      <c r="L46" s="673"/>
      <c r="M46" s="773">
        <f t="shared" si="7"/>
        <v>0</v>
      </c>
      <c r="N46" s="688">
        <f t="shared" si="8"/>
        <v>0</v>
      </c>
      <c r="O46" s="689">
        <f t="shared" si="8"/>
        <v>0</v>
      </c>
      <c r="P46" s="690">
        <f t="shared" si="9"/>
        <v>0</v>
      </c>
      <c r="Q46" s="672">
        <f>'[2]Banpho seat-isuzu'!M46</f>
        <v>0</v>
      </c>
      <c r="R46" s="673"/>
      <c r="S46" s="674">
        <f t="shared" si="10"/>
        <v>0</v>
      </c>
      <c r="T46" s="672">
        <f>'[2]Banpho seat-isuzu'!P46</f>
        <v>0</v>
      </c>
      <c r="U46" s="673"/>
      <c r="V46" s="674">
        <f t="shared" si="11"/>
        <v>0</v>
      </c>
      <c r="W46" s="672">
        <f>'[2]Banpho seat-isuzu'!S46</f>
        <v>0</v>
      </c>
      <c r="X46" s="673"/>
      <c r="Y46" s="773">
        <f t="shared" si="12"/>
        <v>0</v>
      </c>
      <c r="Z46" s="688">
        <f t="shared" si="13"/>
        <v>0</v>
      </c>
      <c r="AA46" s="701">
        <f t="shared" si="13"/>
        <v>0</v>
      </c>
      <c r="AB46" s="690">
        <f t="shared" si="14"/>
        <v>0</v>
      </c>
      <c r="AC46" s="775">
        <f t="shared" si="0"/>
        <v>0</v>
      </c>
      <c r="AD46" s="776">
        <f t="shared" si="0"/>
        <v>0</v>
      </c>
      <c r="AE46" s="777">
        <f t="shared" si="15"/>
        <v>0</v>
      </c>
      <c r="AF46" s="672">
        <f>'[2]Banpho seat-isuzu'!Y46</f>
        <v>0</v>
      </c>
      <c r="AG46" s="673"/>
      <c r="AH46" s="674">
        <f t="shared" si="16"/>
        <v>0</v>
      </c>
      <c r="AI46" s="672">
        <f>'[2]Banpho seat-isuzu'!AB46</f>
        <v>0</v>
      </c>
      <c r="AJ46" s="673"/>
      <c r="AK46" s="674">
        <f t="shared" si="17"/>
        <v>0</v>
      </c>
      <c r="AL46" s="672">
        <f>'[2]Banpho seat-isuzu'!AE46</f>
        <v>0</v>
      </c>
      <c r="AM46" s="673"/>
      <c r="AN46" s="674">
        <f t="shared" si="18"/>
        <v>0</v>
      </c>
      <c r="AO46" s="688">
        <f t="shared" si="19"/>
        <v>0</v>
      </c>
      <c r="AP46" s="689">
        <f t="shared" si="19"/>
        <v>0</v>
      </c>
      <c r="AQ46" s="690">
        <f t="shared" si="20"/>
        <v>0</v>
      </c>
      <c r="AR46" s="672">
        <f>'[2]Banpho seat-isuzu'!AH46</f>
        <v>0</v>
      </c>
      <c r="AS46" s="673"/>
      <c r="AT46" s="674">
        <f t="shared" si="21"/>
        <v>0</v>
      </c>
      <c r="AU46" s="672">
        <f>'[2]Banpho seat-isuzu'!AK46</f>
        <v>0</v>
      </c>
      <c r="AV46" s="673"/>
      <c r="AW46" s="674">
        <f t="shared" si="22"/>
        <v>0</v>
      </c>
      <c r="AX46" s="672">
        <f>'[2]Banpho seat-isuzu'!AN46</f>
        <v>0</v>
      </c>
      <c r="AY46" s="672"/>
      <c r="AZ46" s="773">
        <f t="shared" si="23"/>
        <v>0</v>
      </c>
      <c r="BA46" s="688">
        <f t="shared" si="24"/>
        <v>0</v>
      </c>
      <c r="BB46" s="701">
        <f t="shared" si="24"/>
        <v>0</v>
      </c>
      <c r="BC46" s="706">
        <f t="shared" si="25"/>
        <v>0</v>
      </c>
      <c r="BD46" s="711">
        <f t="shared" si="1"/>
        <v>0</v>
      </c>
      <c r="BE46" s="715">
        <f t="shared" si="2"/>
        <v>0</v>
      </c>
      <c r="BF46" s="716">
        <f t="shared" si="26"/>
        <v>0</v>
      </c>
      <c r="BG46" s="717">
        <f t="shared" si="3"/>
        <v>0</v>
      </c>
      <c r="BH46" s="672">
        <f t="shared" si="4"/>
        <v>0</v>
      </c>
      <c r="BI46" s="677">
        <f t="shared" si="27"/>
        <v>0</v>
      </c>
      <c r="BJ46" s="541"/>
      <c r="BK46" s="446"/>
      <c r="BL46" s="374">
        <f>ROUND(VLOOKUP($B46,Test!$A$140:$I$192,8),0)/1000</f>
        <v>0</v>
      </c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  <c r="CG46" s="380"/>
      <c r="CH46" s="380"/>
      <c r="CI46" s="380"/>
      <c r="CJ46" s="380"/>
      <c r="CK46" s="380"/>
      <c r="CL46" s="380"/>
      <c r="CM46" s="380"/>
      <c r="CN46" s="380"/>
      <c r="CO46" s="380"/>
      <c r="CP46" s="380"/>
      <c r="CQ46" s="380"/>
      <c r="CR46" s="380"/>
      <c r="CS46" s="380"/>
      <c r="CT46" s="380"/>
      <c r="CU46" s="380"/>
      <c r="CV46" s="380"/>
      <c r="CW46" s="380"/>
      <c r="CX46" s="380"/>
      <c r="CY46" s="380"/>
      <c r="CZ46" s="380"/>
      <c r="DA46" s="380"/>
      <c r="DB46" s="380"/>
      <c r="DC46" s="380"/>
      <c r="DD46" s="380"/>
      <c r="DE46" s="380"/>
      <c r="DF46" s="380"/>
      <c r="DG46" s="380"/>
      <c r="DH46" s="380"/>
      <c r="DI46" s="380"/>
      <c r="DJ46" s="380"/>
      <c r="DK46" s="380"/>
      <c r="DL46" s="380"/>
      <c r="DM46" s="380"/>
      <c r="DN46" s="380"/>
      <c r="DO46" s="391"/>
      <c r="DP46" s="391"/>
      <c r="DQ46" s="380"/>
      <c r="DR46" s="380"/>
      <c r="DS46" s="380"/>
      <c r="DT46" s="380"/>
    </row>
    <row r="47" spans="1:124" s="383" customFormat="1" ht="33" customHeight="1">
      <c r="A47" s="388">
        <f t="shared" si="28"/>
        <v>41</v>
      </c>
      <c r="B47" s="399">
        <v>51614</v>
      </c>
      <c r="C47" s="536" t="s">
        <v>42</v>
      </c>
      <c r="D47" s="698" t="s">
        <v>291</v>
      </c>
      <c r="E47" s="672">
        <f>'[2]Banpho seat-isuzu'!D47</f>
        <v>0</v>
      </c>
      <c r="F47" s="673"/>
      <c r="G47" s="674">
        <f t="shared" si="5"/>
        <v>0</v>
      </c>
      <c r="H47" s="672">
        <f>'[2]Banpho seat-isuzu'!G47</f>
        <v>0</v>
      </c>
      <c r="I47" s="673"/>
      <c r="J47" s="674">
        <f t="shared" si="6"/>
        <v>0</v>
      </c>
      <c r="K47" s="672">
        <f>'[2]Banpho seat-isuzu'!J47</f>
        <v>0</v>
      </c>
      <c r="L47" s="673"/>
      <c r="M47" s="773">
        <f t="shared" si="7"/>
        <v>0</v>
      </c>
      <c r="N47" s="688">
        <f t="shared" si="8"/>
        <v>0</v>
      </c>
      <c r="O47" s="689">
        <f t="shared" si="8"/>
        <v>0</v>
      </c>
      <c r="P47" s="690">
        <f t="shared" si="9"/>
        <v>0</v>
      </c>
      <c r="Q47" s="672">
        <f>'[2]Banpho seat-isuzu'!M47</f>
        <v>0</v>
      </c>
      <c r="R47" s="673"/>
      <c r="S47" s="674">
        <f t="shared" si="10"/>
        <v>0</v>
      </c>
      <c r="T47" s="672">
        <f>'[2]Banpho seat-isuzu'!P47</f>
        <v>0</v>
      </c>
      <c r="U47" s="673"/>
      <c r="V47" s="674">
        <f t="shared" si="11"/>
        <v>0</v>
      </c>
      <c r="W47" s="672">
        <f>'[2]Banpho seat-isuzu'!S47</f>
        <v>0</v>
      </c>
      <c r="X47" s="673"/>
      <c r="Y47" s="773">
        <f t="shared" si="12"/>
        <v>0</v>
      </c>
      <c r="Z47" s="688">
        <f t="shared" si="13"/>
        <v>0</v>
      </c>
      <c r="AA47" s="701">
        <f t="shared" si="13"/>
        <v>0</v>
      </c>
      <c r="AB47" s="690">
        <f t="shared" si="14"/>
        <v>0</v>
      </c>
      <c r="AC47" s="775">
        <f t="shared" si="0"/>
        <v>0</v>
      </c>
      <c r="AD47" s="776">
        <f t="shared" si="0"/>
        <v>0</v>
      </c>
      <c r="AE47" s="777">
        <f t="shared" si="15"/>
        <v>0</v>
      </c>
      <c r="AF47" s="672">
        <f>'[2]Banpho seat-isuzu'!Y47</f>
        <v>0</v>
      </c>
      <c r="AG47" s="673"/>
      <c r="AH47" s="674">
        <f t="shared" si="16"/>
        <v>0</v>
      </c>
      <c r="AI47" s="672">
        <f>'[2]Banpho seat-isuzu'!AB47</f>
        <v>0</v>
      </c>
      <c r="AJ47" s="673"/>
      <c r="AK47" s="674">
        <f t="shared" si="17"/>
        <v>0</v>
      </c>
      <c r="AL47" s="672">
        <f>'[2]Banpho seat-isuzu'!AE47</f>
        <v>0</v>
      </c>
      <c r="AM47" s="673"/>
      <c r="AN47" s="674">
        <f t="shared" si="18"/>
        <v>0</v>
      </c>
      <c r="AO47" s="688">
        <f t="shared" si="19"/>
        <v>0</v>
      </c>
      <c r="AP47" s="689">
        <f t="shared" si="19"/>
        <v>0</v>
      </c>
      <c r="AQ47" s="690">
        <f t="shared" si="20"/>
        <v>0</v>
      </c>
      <c r="AR47" s="672">
        <f>'[2]Banpho seat-isuzu'!AH47</f>
        <v>0</v>
      </c>
      <c r="AS47" s="673"/>
      <c r="AT47" s="674">
        <f t="shared" si="21"/>
        <v>0</v>
      </c>
      <c r="AU47" s="672">
        <f>'[2]Banpho seat-isuzu'!AK47</f>
        <v>0</v>
      </c>
      <c r="AV47" s="673"/>
      <c r="AW47" s="674">
        <f t="shared" si="22"/>
        <v>0</v>
      </c>
      <c r="AX47" s="672">
        <f>'[2]Banpho seat-isuzu'!AN47</f>
        <v>0</v>
      </c>
      <c r="AY47" s="672"/>
      <c r="AZ47" s="773">
        <f t="shared" si="23"/>
        <v>0</v>
      </c>
      <c r="BA47" s="688">
        <f t="shared" si="24"/>
        <v>0</v>
      </c>
      <c r="BB47" s="701">
        <f t="shared" si="24"/>
        <v>0</v>
      </c>
      <c r="BC47" s="706">
        <f t="shared" si="25"/>
        <v>0</v>
      </c>
      <c r="BD47" s="711">
        <f t="shared" si="1"/>
        <v>0</v>
      </c>
      <c r="BE47" s="715">
        <f t="shared" si="2"/>
        <v>0</v>
      </c>
      <c r="BF47" s="716">
        <f t="shared" si="26"/>
        <v>0</v>
      </c>
      <c r="BG47" s="717">
        <f t="shared" si="3"/>
        <v>0</v>
      </c>
      <c r="BH47" s="672">
        <f t="shared" si="4"/>
        <v>0</v>
      </c>
      <c r="BI47" s="677">
        <f t="shared" si="27"/>
        <v>0</v>
      </c>
      <c r="BJ47" s="541"/>
      <c r="BK47" s="446"/>
      <c r="BL47" s="374">
        <f>ROUND(VLOOKUP($B47,Test!$A$140:$I$192,8),0)/1000</f>
        <v>0</v>
      </c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  <c r="CG47" s="380"/>
      <c r="CH47" s="380"/>
      <c r="CI47" s="380"/>
      <c r="CJ47" s="380"/>
      <c r="CK47" s="380"/>
      <c r="CL47" s="380"/>
      <c r="CM47" s="380"/>
      <c r="CN47" s="380"/>
      <c r="CO47" s="380"/>
      <c r="CP47" s="380"/>
      <c r="CQ47" s="380"/>
      <c r="CR47" s="380"/>
      <c r="CS47" s="380"/>
      <c r="CT47" s="380"/>
      <c r="CU47" s="380"/>
      <c r="CV47" s="380"/>
      <c r="CW47" s="380"/>
      <c r="CX47" s="380"/>
      <c r="CY47" s="380"/>
      <c r="CZ47" s="380"/>
      <c r="DA47" s="380"/>
      <c r="DB47" s="380"/>
      <c r="DC47" s="380"/>
      <c r="DD47" s="380"/>
      <c r="DE47" s="380"/>
      <c r="DF47" s="380"/>
      <c r="DG47" s="380"/>
      <c r="DH47" s="380"/>
      <c r="DI47" s="380"/>
      <c r="DJ47" s="380"/>
      <c r="DK47" s="380"/>
      <c r="DL47" s="380"/>
      <c r="DM47" s="380"/>
      <c r="DN47" s="380"/>
      <c r="DO47" s="391"/>
      <c r="DP47" s="391"/>
      <c r="DQ47" s="380"/>
      <c r="DR47" s="380"/>
      <c r="DS47" s="380"/>
      <c r="DT47" s="380"/>
    </row>
    <row r="48" spans="1:124" s="383" customFormat="1" ht="33" customHeight="1">
      <c r="A48" s="388">
        <f t="shared" si="28"/>
        <v>42</v>
      </c>
      <c r="B48" s="399">
        <v>51615</v>
      </c>
      <c r="C48" s="536" t="s">
        <v>83</v>
      </c>
      <c r="D48" s="698" t="s">
        <v>292</v>
      </c>
      <c r="E48" s="672">
        <f>'[2]Banpho seat-isuzu'!D48</f>
        <v>364</v>
      </c>
      <c r="F48" s="673"/>
      <c r="G48" s="674">
        <f t="shared" si="5"/>
        <v>364</v>
      </c>
      <c r="H48" s="672">
        <f>'[2]Banpho seat-isuzu'!G48</f>
        <v>6226</v>
      </c>
      <c r="I48" s="673">
        <v>12580</v>
      </c>
      <c r="J48" s="674">
        <f t="shared" si="6"/>
        <v>-6354</v>
      </c>
      <c r="K48" s="672">
        <f>'[2]Banpho seat-isuzu'!J48</f>
        <v>4780</v>
      </c>
      <c r="L48" s="673">
        <v>2450</v>
      </c>
      <c r="M48" s="773">
        <f t="shared" si="7"/>
        <v>2330</v>
      </c>
      <c r="N48" s="688">
        <f t="shared" si="8"/>
        <v>11370</v>
      </c>
      <c r="O48" s="689">
        <f t="shared" si="8"/>
        <v>15030</v>
      </c>
      <c r="P48" s="690">
        <f t="shared" si="9"/>
        <v>-3660</v>
      </c>
      <c r="Q48" s="672">
        <f>'[2]Banpho seat-isuzu'!M48</f>
        <v>0</v>
      </c>
      <c r="R48" s="673">
        <v>4150</v>
      </c>
      <c r="S48" s="674">
        <f t="shared" si="10"/>
        <v>-4150</v>
      </c>
      <c r="T48" s="672">
        <f>'[2]Banpho seat-isuzu'!P48</f>
        <v>0</v>
      </c>
      <c r="U48" s="673"/>
      <c r="V48" s="674">
        <f t="shared" si="11"/>
        <v>0</v>
      </c>
      <c r="W48" s="672">
        <f>'[2]Banpho seat-isuzu'!S48</f>
        <v>1846</v>
      </c>
      <c r="X48" s="673"/>
      <c r="Y48" s="773">
        <f t="shared" si="12"/>
        <v>1846</v>
      </c>
      <c r="Z48" s="688">
        <f t="shared" si="13"/>
        <v>1846</v>
      </c>
      <c r="AA48" s="701">
        <f t="shared" si="13"/>
        <v>4150</v>
      </c>
      <c r="AB48" s="690">
        <f t="shared" si="14"/>
        <v>-2304</v>
      </c>
      <c r="AC48" s="775">
        <f t="shared" si="0"/>
        <v>13216</v>
      </c>
      <c r="AD48" s="776">
        <f t="shared" si="0"/>
        <v>19180</v>
      </c>
      <c r="AE48" s="777">
        <f t="shared" si="15"/>
        <v>-5964</v>
      </c>
      <c r="AF48" s="672">
        <f>'[2]Banpho seat-isuzu'!Y48</f>
        <v>350</v>
      </c>
      <c r="AG48" s="673"/>
      <c r="AH48" s="674">
        <f t="shared" si="16"/>
        <v>350</v>
      </c>
      <c r="AI48" s="672">
        <f>'[2]Banpho seat-isuzu'!AB48</f>
        <v>1160</v>
      </c>
      <c r="AJ48" s="673"/>
      <c r="AK48" s="674">
        <f t="shared" si="17"/>
        <v>1160</v>
      </c>
      <c r="AL48" s="672">
        <f>'[2]Banpho seat-isuzu'!AE48</f>
        <v>1492</v>
      </c>
      <c r="AM48" s="673"/>
      <c r="AN48" s="674">
        <f t="shared" si="18"/>
        <v>1492</v>
      </c>
      <c r="AO48" s="688">
        <f t="shared" si="19"/>
        <v>3002</v>
      </c>
      <c r="AP48" s="689">
        <f t="shared" si="19"/>
        <v>0</v>
      </c>
      <c r="AQ48" s="690">
        <f t="shared" si="20"/>
        <v>3002</v>
      </c>
      <c r="AR48" s="672">
        <f>'[2]Banpho seat-isuzu'!AH48</f>
        <v>3928</v>
      </c>
      <c r="AS48" s="673"/>
      <c r="AT48" s="674">
        <f t="shared" si="21"/>
        <v>3928</v>
      </c>
      <c r="AU48" s="672">
        <f>'[2]Banpho seat-isuzu'!AK48</f>
        <v>730</v>
      </c>
      <c r="AV48" s="673"/>
      <c r="AW48" s="674">
        <f t="shared" si="22"/>
        <v>730</v>
      </c>
      <c r="AX48" s="672">
        <f>'[2]Banpho seat-isuzu'!AN48</f>
        <v>20700</v>
      </c>
      <c r="AY48" s="672"/>
      <c r="AZ48" s="773">
        <f t="shared" si="23"/>
        <v>20700</v>
      </c>
      <c r="BA48" s="688">
        <f t="shared" si="24"/>
        <v>25358</v>
      </c>
      <c r="BB48" s="701">
        <f t="shared" si="24"/>
        <v>0</v>
      </c>
      <c r="BC48" s="706">
        <f t="shared" si="25"/>
        <v>25358</v>
      </c>
      <c r="BD48" s="711">
        <f t="shared" si="1"/>
        <v>28360</v>
      </c>
      <c r="BE48" s="715">
        <f t="shared" si="2"/>
        <v>0</v>
      </c>
      <c r="BF48" s="716">
        <f t="shared" si="26"/>
        <v>28360</v>
      </c>
      <c r="BG48" s="717">
        <f t="shared" si="3"/>
        <v>41576</v>
      </c>
      <c r="BH48" s="672">
        <f t="shared" si="4"/>
        <v>19180</v>
      </c>
      <c r="BI48" s="677">
        <f t="shared" si="27"/>
        <v>22396</v>
      </c>
      <c r="BJ48" s="541"/>
      <c r="BK48" s="446"/>
      <c r="BL48" s="374">
        <f>ROUND(VLOOKUP($B48,Test!$A$140:$I$192,8),0)/1000</f>
        <v>0</v>
      </c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  <c r="CG48" s="380"/>
      <c r="CH48" s="380"/>
      <c r="CI48" s="380"/>
      <c r="CJ48" s="380"/>
      <c r="CK48" s="380"/>
      <c r="CL48" s="380"/>
      <c r="CM48" s="380"/>
      <c r="CN48" s="380"/>
      <c r="CO48" s="380"/>
      <c r="CP48" s="380"/>
      <c r="CQ48" s="380"/>
      <c r="CR48" s="380"/>
      <c r="CS48" s="380"/>
      <c r="CT48" s="380"/>
      <c r="CU48" s="380"/>
      <c r="CV48" s="380"/>
      <c r="CW48" s="380"/>
      <c r="CX48" s="380"/>
      <c r="CY48" s="380"/>
      <c r="CZ48" s="380"/>
      <c r="DA48" s="380"/>
      <c r="DB48" s="380"/>
      <c r="DC48" s="380"/>
      <c r="DD48" s="380"/>
      <c r="DE48" s="380"/>
      <c r="DF48" s="380"/>
      <c r="DG48" s="380"/>
      <c r="DH48" s="380"/>
      <c r="DI48" s="380"/>
      <c r="DJ48" s="380"/>
      <c r="DK48" s="380"/>
      <c r="DL48" s="380"/>
      <c r="DM48" s="380"/>
      <c r="DN48" s="380"/>
      <c r="DO48" s="391"/>
      <c r="DP48" s="391"/>
      <c r="DQ48" s="380"/>
      <c r="DR48" s="380"/>
      <c r="DS48" s="380"/>
      <c r="DT48" s="380"/>
    </row>
    <row r="49" spans="1:124" s="383" customFormat="1" ht="33" customHeight="1">
      <c r="A49" s="388">
        <f t="shared" si="28"/>
        <v>43</v>
      </c>
      <c r="B49" s="399">
        <v>51616</v>
      </c>
      <c r="C49" s="536" t="s">
        <v>35</v>
      </c>
      <c r="D49" s="698" t="s">
        <v>293</v>
      </c>
      <c r="E49" s="672">
        <f>'[2]Banpho seat-isuzu'!D49</f>
        <v>0</v>
      </c>
      <c r="F49" s="673"/>
      <c r="G49" s="674">
        <f t="shared" si="5"/>
        <v>0</v>
      </c>
      <c r="H49" s="672">
        <f>'[2]Banpho seat-isuzu'!G49</f>
        <v>0</v>
      </c>
      <c r="I49" s="673"/>
      <c r="J49" s="674">
        <f t="shared" si="6"/>
        <v>0</v>
      </c>
      <c r="K49" s="672">
        <f>'[2]Banpho seat-isuzu'!J49</f>
        <v>0</v>
      </c>
      <c r="L49" s="673"/>
      <c r="M49" s="773">
        <f t="shared" si="7"/>
        <v>0</v>
      </c>
      <c r="N49" s="688">
        <f t="shared" si="8"/>
        <v>0</v>
      </c>
      <c r="O49" s="689">
        <f t="shared" si="8"/>
        <v>0</v>
      </c>
      <c r="P49" s="690">
        <f t="shared" si="9"/>
        <v>0</v>
      </c>
      <c r="Q49" s="672">
        <f>'[2]Banpho seat-isuzu'!M49</f>
        <v>0</v>
      </c>
      <c r="R49" s="673"/>
      <c r="S49" s="674">
        <f t="shared" si="10"/>
        <v>0</v>
      </c>
      <c r="T49" s="672">
        <f>'[2]Banpho seat-isuzu'!P49</f>
        <v>0</v>
      </c>
      <c r="U49" s="673"/>
      <c r="V49" s="674">
        <f t="shared" si="11"/>
        <v>0</v>
      </c>
      <c r="W49" s="672">
        <f>'[2]Banpho seat-isuzu'!S49</f>
        <v>0</v>
      </c>
      <c r="X49" s="673"/>
      <c r="Y49" s="773">
        <f t="shared" si="12"/>
        <v>0</v>
      </c>
      <c r="Z49" s="688">
        <f t="shared" si="13"/>
        <v>0</v>
      </c>
      <c r="AA49" s="701">
        <f t="shared" si="13"/>
        <v>0</v>
      </c>
      <c r="AB49" s="690">
        <f t="shared" si="14"/>
        <v>0</v>
      </c>
      <c r="AC49" s="775">
        <f t="shared" si="0"/>
        <v>0</v>
      </c>
      <c r="AD49" s="776">
        <f t="shared" si="0"/>
        <v>0</v>
      </c>
      <c r="AE49" s="777">
        <f t="shared" si="15"/>
        <v>0</v>
      </c>
      <c r="AF49" s="672">
        <f>'[2]Banpho seat-isuzu'!Y49</f>
        <v>0</v>
      </c>
      <c r="AG49" s="673"/>
      <c r="AH49" s="674">
        <f t="shared" si="16"/>
        <v>0</v>
      </c>
      <c r="AI49" s="672">
        <f>'[2]Banpho seat-isuzu'!AB49</f>
        <v>0</v>
      </c>
      <c r="AJ49" s="673"/>
      <c r="AK49" s="674">
        <f t="shared" si="17"/>
        <v>0</v>
      </c>
      <c r="AL49" s="672">
        <f>'[2]Banpho seat-isuzu'!AE49</f>
        <v>0</v>
      </c>
      <c r="AM49" s="673"/>
      <c r="AN49" s="674">
        <f t="shared" si="18"/>
        <v>0</v>
      </c>
      <c r="AO49" s="688">
        <f t="shared" si="19"/>
        <v>0</v>
      </c>
      <c r="AP49" s="689">
        <f t="shared" si="19"/>
        <v>0</v>
      </c>
      <c r="AQ49" s="690">
        <f t="shared" si="20"/>
        <v>0</v>
      </c>
      <c r="AR49" s="672">
        <f>'[2]Banpho seat-isuzu'!AH49</f>
        <v>0</v>
      </c>
      <c r="AS49" s="673"/>
      <c r="AT49" s="674">
        <f t="shared" si="21"/>
        <v>0</v>
      </c>
      <c r="AU49" s="672">
        <f>'[2]Banpho seat-isuzu'!AK49</f>
        <v>0</v>
      </c>
      <c r="AV49" s="673"/>
      <c r="AW49" s="674">
        <f t="shared" si="22"/>
        <v>0</v>
      </c>
      <c r="AX49" s="672">
        <f>'[2]Banpho seat-isuzu'!AN49</f>
        <v>0</v>
      </c>
      <c r="AY49" s="672"/>
      <c r="AZ49" s="773">
        <f t="shared" si="23"/>
        <v>0</v>
      </c>
      <c r="BA49" s="688">
        <f t="shared" si="24"/>
        <v>0</v>
      </c>
      <c r="BB49" s="701">
        <f t="shared" si="24"/>
        <v>0</v>
      </c>
      <c r="BC49" s="706">
        <f t="shared" si="25"/>
        <v>0</v>
      </c>
      <c r="BD49" s="711">
        <f t="shared" si="1"/>
        <v>0</v>
      </c>
      <c r="BE49" s="715">
        <f t="shared" si="2"/>
        <v>0</v>
      </c>
      <c r="BF49" s="716">
        <f t="shared" si="26"/>
        <v>0</v>
      </c>
      <c r="BG49" s="717">
        <f t="shared" si="3"/>
        <v>0</v>
      </c>
      <c r="BH49" s="672">
        <f t="shared" si="4"/>
        <v>0</v>
      </c>
      <c r="BI49" s="677">
        <f t="shared" si="27"/>
        <v>0</v>
      </c>
      <c r="BJ49" s="541"/>
      <c r="BK49" s="446"/>
      <c r="BL49" s="374">
        <f>ROUND(VLOOKUP($B49,Test!$A$140:$I$192,8),0)/1000</f>
        <v>0</v>
      </c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  <c r="CG49" s="380"/>
      <c r="CH49" s="380"/>
      <c r="CI49" s="380"/>
      <c r="CJ49" s="380"/>
      <c r="CK49" s="380"/>
      <c r="CL49" s="380"/>
      <c r="CM49" s="380"/>
      <c r="CN49" s="380"/>
      <c r="CO49" s="380"/>
      <c r="CP49" s="380"/>
      <c r="CQ49" s="380"/>
      <c r="CR49" s="380"/>
      <c r="CS49" s="380"/>
      <c r="CT49" s="380"/>
      <c r="CU49" s="380"/>
      <c r="CV49" s="380"/>
      <c r="CW49" s="380"/>
      <c r="CX49" s="380"/>
      <c r="CY49" s="380"/>
      <c r="CZ49" s="380"/>
      <c r="DA49" s="380"/>
      <c r="DB49" s="380"/>
      <c r="DC49" s="380"/>
      <c r="DD49" s="380"/>
      <c r="DE49" s="380"/>
      <c r="DF49" s="380"/>
      <c r="DG49" s="380"/>
      <c r="DH49" s="380"/>
      <c r="DI49" s="380"/>
      <c r="DJ49" s="380"/>
      <c r="DK49" s="380"/>
      <c r="DL49" s="380"/>
      <c r="DM49" s="380"/>
      <c r="DN49" s="380"/>
      <c r="DO49" s="391"/>
      <c r="DP49" s="391"/>
      <c r="DQ49" s="380"/>
      <c r="DR49" s="380"/>
      <c r="DS49" s="380"/>
      <c r="DT49" s="380"/>
    </row>
    <row r="50" spans="1:124" s="383" customFormat="1" ht="33" customHeight="1" thickBot="1">
      <c r="A50" s="388">
        <f t="shared" si="28"/>
        <v>44</v>
      </c>
      <c r="B50" s="384">
        <v>51617</v>
      </c>
      <c r="C50" s="536" t="s">
        <v>36</v>
      </c>
      <c r="D50" s="698" t="s">
        <v>294</v>
      </c>
      <c r="E50" s="672">
        <f>'[2]Banpho seat-isuzu'!D50</f>
        <v>0</v>
      </c>
      <c r="F50" s="673"/>
      <c r="G50" s="674">
        <f t="shared" si="5"/>
        <v>0</v>
      </c>
      <c r="H50" s="672">
        <f>'[2]Banpho seat-isuzu'!G50</f>
        <v>0</v>
      </c>
      <c r="I50" s="673"/>
      <c r="J50" s="674">
        <f t="shared" si="6"/>
        <v>0</v>
      </c>
      <c r="K50" s="672">
        <f>'[2]Banpho seat-isuzu'!J50</f>
        <v>0</v>
      </c>
      <c r="L50" s="673"/>
      <c r="M50" s="773">
        <f t="shared" si="7"/>
        <v>0</v>
      </c>
      <c r="N50" s="688">
        <f t="shared" si="8"/>
        <v>0</v>
      </c>
      <c r="O50" s="689">
        <f t="shared" si="8"/>
        <v>0</v>
      </c>
      <c r="P50" s="690">
        <f t="shared" si="9"/>
        <v>0</v>
      </c>
      <c r="Q50" s="672">
        <f>'[2]Banpho seat-isuzu'!M50</f>
        <v>0</v>
      </c>
      <c r="R50" s="673"/>
      <c r="S50" s="674">
        <f t="shared" si="10"/>
        <v>0</v>
      </c>
      <c r="T50" s="672">
        <f>'[2]Banpho seat-isuzu'!P50</f>
        <v>0</v>
      </c>
      <c r="U50" s="673"/>
      <c r="V50" s="674">
        <f t="shared" si="11"/>
        <v>0</v>
      </c>
      <c r="W50" s="672">
        <f>'[2]Banpho seat-isuzu'!S50</f>
        <v>0</v>
      </c>
      <c r="X50" s="673"/>
      <c r="Y50" s="773">
        <f t="shared" si="12"/>
        <v>0</v>
      </c>
      <c r="Z50" s="688">
        <f t="shared" si="13"/>
        <v>0</v>
      </c>
      <c r="AA50" s="701">
        <f t="shared" si="13"/>
        <v>0</v>
      </c>
      <c r="AB50" s="690">
        <f t="shared" si="14"/>
        <v>0</v>
      </c>
      <c r="AC50" s="775">
        <f t="shared" si="0"/>
        <v>0</v>
      </c>
      <c r="AD50" s="776">
        <f t="shared" si="0"/>
        <v>0</v>
      </c>
      <c r="AE50" s="777">
        <f t="shared" si="15"/>
        <v>0</v>
      </c>
      <c r="AF50" s="672">
        <f>'[2]Banpho seat-isuzu'!Y50</f>
        <v>0</v>
      </c>
      <c r="AG50" s="673"/>
      <c r="AH50" s="674">
        <f t="shared" si="16"/>
        <v>0</v>
      </c>
      <c r="AI50" s="672">
        <f>'[2]Banpho seat-isuzu'!AB50</f>
        <v>0</v>
      </c>
      <c r="AJ50" s="673"/>
      <c r="AK50" s="674">
        <f t="shared" si="17"/>
        <v>0</v>
      </c>
      <c r="AL50" s="672">
        <f>'[2]Banpho seat-isuzu'!AE50</f>
        <v>0</v>
      </c>
      <c r="AM50" s="673"/>
      <c r="AN50" s="674">
        <f t="shared" si="18"/>
        <v>0</v>
      </c>
      <c r="AO50" s="688">
        <f t="shared" si="19"/>
        <v>0</v>
      </c>
      <c r="AP50" s="689">
        <f t="shared" si="19"/>
        <v>0</v>
      </c>
      <c r="AQ50" s="690">
        <f t="shared" si="20"/>
        <v>0</v>
      </c>
      <c r="AR50" s="672">
        <f>'[2]Banpho seat-isuzu'!AH50</f>
        <v>0</v>
      </c>
      <c r="AS50" s="673"/>
      <c r="AT50" s="674">
        <f t="shared" si="21"/>
        <v>0</v>
      </c>
      <c r="AU50" s="672">
        <f>'[2]Banpho seat-isuzu'!AK50</f>
        <v>0</v>
      </c>
      <c r="AV50" s="673"/>
      <c r="AW50" s="674">
        <f t="shared" si="22"/>
        <v>0</v>
      </c>
      <c r="AX50" s="672">
        <f>'[2]Banpho seat-isuzu'!AN50</f>
        <v>0</v>
      </c>
      <c r="AY50" s="672"/>
      <c r="AZ50" s="773">
        <f t="shared" si="23"/>
        <v>0</v>
      </c>
      <c r="BA50" s="688">
        <f t="shared" si="24"/>
        <v>0</v>
      </c>
      <c r="BB50" s="701">
        <f t="shared" si="24"/>
        <v>0</v>
      </c>
      <c r="BC50" s="706">
        <f t="shared" si="25"/>
        <v>0</v>
      </c>
      <c r="BD50" s="711">
        <f t="shared" si="1"/>
        <v>0</v>
      </c>
      <c r="BE50" s="715">
        <f t="shared" si="2"/>
        <v>0</v>
      </c>
      <c r="BF50" s="716">
        <f t="shared" si="26"/>
        <v>0</v>
      </c>
      <c r="BG50" s="717">
        <f t="shared" si="3"/>
        <v>0</v>
      </c>
      <c r="BH50" s="672">
        <f t="shared" si="4"/>
        <v>0</v>
      </c>
      <c r="BI50" s="678">
        <f t="shared" si="27"/>
        <v>0</v>
      </c>
      <c r="BJ50" s="541"/>
      <c r="BK50" s="446"/>
      <c r="BL50" s="611">
        <f>ROUND(VLOOKUP($B50,Test!$A$140:$I$192,8),0)/1000</f>
        <v>0</v>
      </c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  <c r="CG50" s="380"/>
      <c r="CH50" s="380"/>
      <c r="CI50" s="380"/>
      <c r="CJ50" s="380"/>
      <c r="CK50" s="380"/>
      <c r="CL50" s="380"/>
      <c r="CM50" s="380"/>
      <c r="CN50" s="380"/>
      <c r="CO50" s="380"/>
      <c r="CP50" s="380"/>
      <c r="CQ50" s="380"/>
      <c r="CR50" s="380"/>
      <c r="CS50" s="380"/>
      <c r="CT50" s="380"/>
      <c r="CU50" s="380"/>
      <c r="CV50" s="380"/>
      <c r="CW50" s="380"/>
      <c r="CX50" s="380"/>
      <c r="CY50" s="380"/>
      <c r="CZ50" s="380"/>
      <c r="DA50" s="380"/>
      <c r="DB50" s="380"/>
      <c r="DC50" s="380"/>
      <c r="DD50" s="380"/>
      <c r="DE50" s="380"/>
      <c r="DF50" s="380"/>
      <c r="DG50" s="380"/>
      <c r="DH50" s="380"/>
      <c r="DI50" s="380"/>
      <c r="DJ50" s="380"/>
      <c r="DK50" s="380"/>
      <c r="DL50" s="380"/>
      <c r="DM50" s="380"/>
      <c r="DN50" s="380"/>
      <c r="DO50" s="391"/>
      <c r="DP50" s="391"/>
      <c r="DQ50" s="380"/>
      <c r="DR50" s="380"/>
      <c r="DS50" s="380"/>
      <c r="DT50" s="380"/>
    </row>
    <row r="51" spans="1:124" s="365" customFormat="1" ht="45" customHeight="1" thickBot="1">
      <c r="A51" s="836" t="s">
        <v>51</v>
      </c>
      <c r="B51" s="837"/>
      <c r="C51" s="838"/>
      <c r="D51" s="699"/>
      <c r="E51" s="719">
        <f t="shared" ref="E51:AJ51" si="29">SUM(E7:E50)</f>
        <v>882214.00050000008</v>
      </c>
      <c r="F51" s="718">
        <f t="shared" si="29"/>
        <v>941554.73</v>
      </c>
      <c r="G51" s="708">
        <f t="shared" si="29"/>
        <v>-59340.729499999958</v>
      </c>
      <c r="H51" s="719">
        <f t="shared" si="29"/>
        <v>963205.3480714286</v>
      </c>
      <c r="I51" s="718">
        <f t="shared" si="29"/>
        <v>1045966.93</v>
      </c>
      <c r="J51" s="708">
        <f t="shared" si="29"/>
        <v>-82761.581928571453</v>
      </c>
      <c r="K51" s="719">
        <f t="shared" si="29"/>
        <v>910328.84504761908</v>
      </c>
      <c r="L51" s="718">
        <f t="shared" si="29"/>
        <v>1288191.17</v>
      </c>
      <c r="M51" s="721">
        <f t="shared" si="29"/>
        <v>-377862.32495238091</v>
      </c>
      <c r="N51" s="691">
        <f t="shared" si="29"/>
        <v>2749448.1936190473</v>
      </c>
      <c r="O51" s="692">
        <f t="shared" si="29"/>
        <v>3269412.8299999996</v>
      </c>
      <c r="P51" s="693">
        <f t="shared" si="29"/>
        <v>-519964.63638095232</v>
      </c>
      <c r="Q51" s="719">
        <f t="shared" si="29"/>
        <v>810282.21685714298</v>
      </c>
      <c r="R51" s="718">
        <f t="shared" si="29"/>
        <v>629852.69999999995</v>
      </c>
      <c r="S51" s="708">
        <f t="shared" si="29"/>
        <v>180429.51685714285</v>
      </c>
      <c r="T51" s="719">
        <f t="shared" si="29"/>
        <v>832691.77671428572</v>
      </c>
      <c r="U51" s="718">
        <f t="shared" si="29"/>
        <v>0</v>
      </c>
      <c r="V51" s="708">
        <f t="shared" si="29"/>
        <v>832691.77671428572</v>
      </c>
      <c r="W51" s="719">
        <f t="shared" si="29"/>
        <v>848009.84350000008</v>
      </c>
      <c r="X51" s="718">
        <f t="shared" si="29"/>
        <v>0</v>
      </c>
      <c r="Y51" s="721">
        <f t="shared" si="29"/>
        <v>848009.84350000008</v>
      </c>
      <c r="Z51" s="691">
        <f t="shared" si="29"/>
        <v>2484683.8370714285</v>
      </c>
      <c r="AA51" s="702">
        <f t="shared" si="29"/>
        <v>627752.69999999995</v>
      </c>
      <c r="AB51" s="693">
        <f t="shared" si="29"/>
        <v>1856931.1370714288</v>
      </c>
      <c r="AC51" s="724">
        <f t="shared" si="29"/>
        <v>5246732.0306904754</v>
      </c>
      <c r="AD51" s="718">
        <f t="shared" si="29"/>
        <v>3905565.5300000003</v>
      </c>
      <c r="AE51" s="708">
        <f t="shared" si="29"/>
        <v>1341166.500690476</v>
      </c>
      <c r="AF51" s="719">
        <f t="shared" si="29"/>
        <v>862127.01428571437</v>
      </c>
      <c r="AG51" s="718">
        <f t="shared" si="29"/>
        <v>0</v>
      </c>
      <c r="AH51" s="708">
        <f t="shared" si="29"/>
        <v>862127.01428571437</v>
      </c>
      <c r="AI51" s="718">
        <f t="shared" si="29"/>
        <v>846749.39792857144</v>
      </c>
      <c r="AJ51" s="718">
        <f t="shared" si="29"/>
        <v>0</v>
      </c>
      <c r="AK51" s="708">
        <f t="shared" ref="AK51:BI51" si="30">SUM(AK7:AK50)</f>
        <v>846749.39792857144</v>
      </c>
      <c r="AL51" s="719">
        <f t="shared" si="30"/>
        <v>834629.60549999995</v>
      </c>
      <c r="AM51" s="718">
        <f t="shared" si="30"/>
        <v>0</v>
      </c>
      <c r="AN51" s="708">
        <f t="shared" si="30"/>
        <v>834629.60549999995</v>
      </c>
      <c r="AO51" s="691">
        <f t="shared" si="30"/>
        <v>2537006.0177142858</v>
      </c>
      <c r="AP51" s="692">
        <f t="shared" si="30"/>
        <v>0</v>
      </c>
      <c r="AQ51" s="705">
        <f t="shared" si="30"/>
        <v>2537006.0177142858</v>
      </c>
      <c r="AR51" s="719">
        <f t="shared" si="30"/>
        <v>1030792.9617142857</v>
      </c>
      <c r="AS51" s="718">
        <f t="shared" si="30"/>
        <v>0</v>
      </c>
      <c r="AT51" s="708">
        <f t="shared" si="30"/>
        <v>1030792.9617142857</v>
      </c>
      <c r="AU51" s="718">
        <f t="shared" si="30"/>
        <v>1063229.185047619</v>
      </c>
      <c r="AV51" s="718">
        <f t="shared" si="30"/>
        <v>0</v>
      </c>
      <c r="AW51" s="708">
        <f t="shared" si="30"/>
        <v>1063229.185047619</v>
      </c>
      <c r="AX51" s="719">
        <f t="shared" si="30"/>
        <v>1012784.1530714286</v>
      </c>
      <c r="AY51" s="718">
        <f t="shared" si="30"/>
        <v>0</v>
      </c>
      <c r="AZ51" s="721">
        <f t="shared" si="30"/>
        <v>1012784.1530714286</v>
      </c>
      <c r="BA51" s="691">
        <f t="shared" si="30"/>
        <v>3096106.2998333336</v>
      </c>
      <c r="BB51" s="702">
        <f t="shared" si="30"/>
        <v>0</v>
      </c>
      <c r="BC51" s="707">
        <f t="shared" si="30"/>
        <v>3096106.2998333336</v>
      </c>
      <c r="BD51" s="722">
        <f t="shared" si="30"/>
        <v>5650312.3175476193</v>
      </c>
      <c r="BE51" s="718">
        <f t="shared" si="30"/>
        <v>0</v>
      </c>
      <c r="BF51" s="723">
        <f t="shared" si="30"/>
        <v>5650312.3175476193</v>
      </c>
      <c r="BG51" s="724">
        <f t="shared" si="30"/>
        <v>10897044.348238096</v>
      </c>
      <c r="BH51" s="683">
        <f t="shared" si="30"/>
        <v>3905565.5300000003</v>
      </c>
      <c r="BI51" s="684">
        <f t="shared" si="30"/>
        <v>6991478.8182380963</v>
      </c>
      <c r="BJ51" s="542"/>
      <c r="BK51" s="362"/>
      <c r="BL51" s="517">
        <f>SUM(BL7:BL50)</f>
        <v>780.81399999999996</v>
      </c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  <c r="CB51" s="366"/>
      <c r="CC51" s="366"/>
      <c r="CD51" s="366"/>
      <c r="CE51" s="366"/>
      <c r="CF51" s="366"/>
      <c r="CG51" s="366"/>
      <c r="CH51" s="366"/>
      <c r="CI51" s="366"/>
      <c r="CJ51" s="366"/>
      <c r="CK51" s="366"/>
      <c r="CL51" s="366"/>
      <c r="CM51" s="366"/>
      <c r="CN51" s="366"/>
      <c r="CO51" s="366"/>
      <c r="CP51" s="366"/>
      <c r="CQ51" s="366"/>
      <c r="CR51" s="366"/>
      <c r="CS51" s="366"/>
      <c r="CT51" s="366"/>
      <c r="CU51" s="366"/>
      <c r="CV51" s="366"/>
      <c r="CW51" s="366"/>
      <c r="CX51" s="366"/>
      <c r="CY51" s="366"/>
      <c r="CZ51" s="366"/>
      <c r="DA51" s="366"/>
      <c r="DB51" s="366"/>
      <c r="DC51" s="366"/>
      <c r="DD51" s="366"/>
      <c r="DE51" s="366"/>
      <c r="DF51" s="366"/>
      <c r="DG51" s="366"/>
      <c r="DH51" s="366"/>
      <c r="DI51" s="366"/>
      <c r="DJ51" s="366"/>
      <c r="DK51" s="366"/>
      <c r="DL51" s="366"/>
      <c r="DM51" s="366"/>
      <c r="DN51" s="366"/>
      <c r="DO51" s="366"/>
      <c r="DP51" s="366"/>
      <c r="DQ51" s="366"/>
      <c r="DR51" s="366"/>
      <c r="DS51" s="366"/>
      <c r="DT51" s="366"/>
    </row>
    <row r="52" spans="1:124" s="349" customFormat="1" ht="18">
      <c r="B52" s="350"/>
      <c r="C52" s="351"/>
      <c r="D52" s="473"/>
    </row>
    <row r="53" spans="1:124" s="349" customFormat="1" ht="18">
      <c r="B53" s="350"/>
      <c r="C53" s="351"/>
      <c r="D53" s="473"/>
      <c r="F53" s="759">
        <f>ROUND(F51-Test!$C$198,2)</f>
        <v>938170.06</v>
      </c>
      <c r="I53" s="606"/>
    </row>
    <row r="54" spans="1:124" s="349" customFormat="1" ht="18">
      <c r="B54" s="350"/>
      <c r="C54" s="351"/>
      <c r="D54" s="473"/>
    </row>
    <row r="55" spans="1:124" s="349" customFormat="1" ht="18">
      <c r="B55" s="350"/>
      <c r="C55" s="351"/>
      <c r="D55" s="473"/>
    </row>
    <row r="56" spans="1:124" s="349" customFormat="1" ht="18">
      <c r="B56" s="350"/>
      <c r="C56" s="351"/>
      <c r="D56" s="473"/>
    </row>
    <row r="57" spans="1:124" s="349" customFormat="1" ht="18">
      <c r="B57" s="350"/>
      <c r="C57" s="351"/>
      <c r="D57" s="473"/>
    </row>
    <row r="58" spans="1:124" s="349" customFormat="1" ht="18">
      <c r="B58" s="350"/>
      <c r="C58" s="351"/>
      <c r="D58" s="473"/>
    </row>
    <row r="59" spans="1:124" s="349" customFormat="1" ht="18">
      <c r="B59" s="350"/>
      <c r="C59" s="351"/>
      <c r="D59" s="473"/>
    </row>
    <row r="60" spans="1:124" s="349" customFormat="1" ht="18">
      <c r="B60" s="350"/>
      <c r="C60" s="351"/>
      <c r="D60" s="473"/>
    </row>
    <row r="61" spans="1:124" s="349" customFormat="1" ht="18">
      <c r="B61" s="350"/>
      <c r="C61" s="351"/>
      <c r="D61" s="473"/>
    </row>
    <row r="62" spans="1:124" s="349" customFormat="1" ht="18">
      <c r="B62" s="350"/>
      <c r="C62" s="351"/>
      <c r="D62" s="473"/>
    </row>
    <row r="63" spans="1:124" s="349" customFormat="1" ht="18">
      <c r="B63" s="350"/>
      <c r="C63" s="351"/>
      <c r="D63" s="351"/>
    </row>
    <row r="64" spans="1:124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51:C51"/>
    <mergeCell ref="AF5:AH5"/>
    <mergeCell ref="AI5:AK5"/>
    <mergeCell ref="AL5:AN5"/>
    <mergeCell ref="AR5:AT5"/>
    <mergeCell ref="A4:A6"/>
    <mergeCell ref="AC5:AE5"/>
    <mergeCell ref="E4:M4"/>
    <mergeCell ref="N4:P4"/>
    <mergeCell ref="Q4:Y4"/>
    <mergeCell ref="Z4:AB4"/>
    <mergeCell ref="AC4:AE4"/>
    <mergeCell ref="AF4:AN4"/>
    <mergeCell ref="AO4:AQ4"/>
    <mergeCell ref="E5:G5"/>
    <mergeCell ref="H5:J5"/>
    <mergeCell ref="K5:M5"/>
    <mergeCell ref="AU5:AW5"/>
    <mergeCell ref="AX5:AZ5"/>
    <mergeCell ref="AR4:AZ4"/>
    <mergeCell ref="N5:P5"/>
    <mergeCell ref="Z5:AB5"/>
    <mergeCell ref="AO5:AQ5"/>
  </mergeCells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9" tint="0.39997558519241921"/>
  </sheetPr>
  <dimension ref="A1:DT127"/>
  <sheetViews>
    <sheetView showGridLines="0" zoomScale="70" zoomScaleNormal="70" workbookViewId="0">
      <pane xSplit="3" ySplit="6" topLeftCell="Q40" activePane="bottomRight" state="frozen"/>
      <selection activeCell="F51" sqref="F51"/>
      <selection pane="topRight" activeCell="F51" sqref="F51"/>
      <selection pane="bottomLeft" activeCell="F51" sqref="F51"/>
      <selection pane="bottomRight" activeCell="R48" sqref="R48"/>
    </sheetView>
  </sheetViews>
  <sheetFormatPr defaultRowHeight="20.25"/>
  <cols>
    <col min="1" max="1" width="8.7109375" style="205" customWidth="1"/>
    <col min="2" max="2" width="23.71093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5" width="15.7109375" style="205" customWidth="1"/>
    <col min="46" max="46" width="12.7109375" style="205" customWidth="1"/>
    <col min="47" max="52" width="15.7109375" style="205" customWidth="1"/>
    <col min="53" max="55" width="15.7109375" style="205" hidden="1" customWidth="1"/>
    <col min="56" max="61" width="15.7109375" style="205" customWidth="1"/>
    <col min="62" max="63" width="12.7109375" style="205" customWidth="1"/>
    <col min="64" max="64" width="18.85546875" style="205" hidden="1" customWidth="1"/>
    <col min="65" max="92" width="12.7109375" style="205" customWidth="1"/>
    <col min="93" max="94" width="9.140625" style="205" customWidth="1"/>
    <col min="95" max="95" width="10.7109375" style="205" customWidth="1"/>
    <col min="96" max="97" width="9.140625" style="205" customWidth="1"/>
    <col min="98" max="98" width="10.7109375" style="205" customWidth="1"/>
    <col min="99" max="100" width="9.140625" style="205" customWidth="1"/>
    <col min="101" max="101" width="10.42578125" style="205" customWidth="1"/>
    <col min="102" max="103" width="9.140625" style="205" customWidth="1"/>
    <col min="104" max="104" width="10.140625" style="205" customWidth="1"/>
    <col min="105" max="106" width="9.140625" style="205" customWidth="1"/>
    <col min="107" max="107" width="10.85546875" style="205" customWidth="1"/>
    <col min="108" max="109" width="9.140625" style="205" customWidth="1"/>
    <col min="110" max="110" width="11.42578125" style="205" customWidth="1"/>
    <col min="111" max="112" width="9.140625" style="205" customWidth="1"/>
    <col min="113" max="113" width="11.7109375" style="205" customWidth="1"/>
    <col min="114" max="115" width="9.140625" style="205" customWidth="1"/>
    <col min="116" max="116" width="10.85546875" style="205" customWidth="1"/>
    <col min="117" max="118" width="9.140625" style="205" customWidth="1"/>
    <col min="119" max="119" width="12.7109375" style="205" customWidth="1"/>
    <col min="120" max="120" width="12" style="205" customWidth="1"/>
    <col min="121" max="121" width="10.7109375" style="205" customWidth="1"/>
    <col min="122" max="122" width="10.85546875" style="205" customWidth="1"/>
    <col min="123" max="123" width="11" style="205" customWidth="1"/>
    <col min="124" max="124" width="11.42578125" style="205" customWidth="1"/>
    <col min="125" max="16384" width="9.140625" style="205"/>
  </cols>
  <sheetData>
    <row r="1" spans="1:124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24"/>
      <c r="AJ1" s="324"/>
      <c r="AK1" s="324"/>
      <c r="AL1" s="319"/>
      <c r="AM1" s="319"/>
      <c r="AN1" s="319"/>
      <c r="AO1" s="319"/>
      <c r="AP1" s="319"/>
      <c r="AQ1" s="319"/>
      <c r="AR1" s="324"/>
      <c r="AS1" s="324"/>
      <c r="AT1" s="324"/>
      <c r="AX1" s="324"/>
      <c r="AY1" s="324"/>
      <c r="AZ1" s="324"/>
      <c r="BA1" s="324"/>
      <c r="BB1" s="324"/>
      <c r="BC1" s="324"/>
      <c r="BD1" s="323"/>
      <c r="BE1" s="323"/>
      <c r="BF1" s="323"/>
    </row>
    <row r="2" spans="1:124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T2" s="312"/>
      <c r="U2" s="312"/>
      <c r="V2" s="312"/>
      <c r="W2" s="306"/>
      <c r="X2" s="306"/>
      <c r="Y2" s="306"/>
      <c r="Z2" s="306"/>
      <c r="AA2" s="306"/>
      <c r="AB2" s="306"/>
      <c r="AC2" s="317"/>
      <c r="AD2" s="317"/>
      <c r="AE2" s="317"/>
      <c r="AF2" s="324"/>
      <c r="AG2" s="324"/>
      <c r="AH2" s="324"/>
      <c r="AI2" s="326"/>
      <c r="AJ2" s="327"/>
      <c r="AK2" s="324"/>
      <c r="AL2" s="317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124" s="322" customFormat="1" ht="45" customHeight="1" thickBot="1">
      <c r="A3" s="309" t="s">
        <v>198</v>
      </c>
      <c r="B3" s="320"/>
      <c r="L3" s="319"/>
      <c r="T3" s="312"/>
      <c r="U3" s="312"/>
      <c r="V3" s="312"/>
      <c r="X3" s="319"/>
      <c r="AF3" s="324"/>
      <c r="AG3" s="324"/>
      <c r="AH3" s="324"/>
      <c r="AI3" s="324"/>
      <c r="AJ3" s="324"/>
      <c r="AK3" s="324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124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124" s="202" customFormat="1" ht="39.950000000000003" customHeight="1">
      <c r="A5" s="819"/>
      <c r="B5" s="216"/>
      <c r="C5" s="52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  <c r="CB5" s="201"/>
      <c r="CC5" s="201"/>
      <c r="CD5" s="201"/>
      <c r="CE5" s="201"/>
      <c r="CF5" s="201"/>
      <c r="CG5" s="201"/>
      <c r="CH5" s="201"/>
      <c r="CI5" s="201"/>
      <c r="CJ5" s="201"/>
      <c r="CK5" s="201"/>
      <c r="CL5" s="201"/>
      <c r="CM5" s="201"/>
      <c r="CN5" s="201"/>
      <c r="CO5" s="201"/>
      <c r="CP5" s="201"/>
      <c r="CQ5" s="201"/>
      <c r="CR5" s="201"/>
      <c r="CS5" s="201"/>
      <c r="CW5" s="201"/>
      <c r="CX5" s="201"/>
      <c r="CY5" s="201"/>
      <c r="CZ5" s="201"/>
      <c r="DA5" s="201"/>
      <c r="DB5" s="201"/>
      <c r="DC5" s="201"/>
      <c r="DD5" s="201"/>
      <c r="DE5" s="201"/>
      <c r="DF5" s="201"/>
      <c r="DG5" s="201"/>
      <c r="DH5" s="201"/>
      <c r="DI5" s="201"/>
      <c r="DJ5" s="201"/>
      <c r="DK5" s="201"/>
      <c r="DL5" s="201"/>
      <c r="DM5" s="201"/>
      <c r="DN5" s="201"/>
      <c r="DO5" s="201"/>
      <c r="DP5" s="201"/>
      <c r="DQ5" s="201"/>
      <c r="DR5" s="201"/>
      <c r="DS5" s="201"/>
      <c r="DT5" s="201"/>
    </row>
    <row r="6" spans="1:124" s="201" customFormat="1" ht="39.950000000000003" customHeight="1">
      <c r="A6" s="820"/>
      <c r="B6" s="232" t="s">
        <v>39</v>
      </c>
      <c r="C6" s="530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3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17"/>
      <c r="BY6" s="217"/>
      <c r="BZ6" s="217"/>
      <c r="CA6" s="217"/>
      <c r="CB6" s="218"/>
      <c r="CC6" s="219"/>
      <c r="CD6" s="219"/>
      <c r="CE6" s="220"/>
      <c r="CF6" s="221"/>
      <c r="CG6" s="221"/>
      <c r="CH6" s="220"/>
      <c r="CI6" s="221"/>
      <c r="CJ6" s="221"/>
      <c r="CK6" s="220"/>
      <c r="CL6" s="221"/>
      <c r="CM6" s="221"/>
      <c r="CN6" s="220"/>
      <c r="CO6" s="221"/>
      <c r="CP6" s="221"/>
      <c r="CQ6" s="220"/>
      <c r="CR6" s="221"/>
      <c r="CS6" s="221"/>
      <c r="CT6" s="221"/>
      <c r="CU6" s="221"/>
      <c r="CV6" s="221"/>
      <c r="CW6" s="220"/>
      <c r="CX6" s="221"/>
      <c r="CY6" s="221"/>
      <c r="CZ6" s="220"/>
      <c r="DA6" s="221"/>
      <c r="DB6" s="221"/>
      <c r="DC6" s="220"/>
      <c r="DD6" s="221"/>
      <c r="DE6" s="221"/>
      <c r="DF6" s="220"/>
      <c r="DG6" s="221"/>
      <c r="DH6" s="221"/>
      <c r="DI6" s="220"/>
      <c r="DJ6" s="221"/>
      <c r="DK6" s="221"/>
      <c r="DL6" s="220"/>
      <c r="DM6" s="221"/>
      <c r="DN6" s="221"/>
      <c r="DO6" s="222"/>
      <c r="DP6" s="222"/>
      <c r="DQ6" s="223"/>
      <c r="DR6" s="223"/>
      <c r="DS6" s="223"/>
      <c r="DT6" s="223"/>
    </row>
    <row r="7" spans="1:124" s="383" customFormat="1" ht="33" customHeight="1">
      <c r="A7" s="388">
        <v>1</v>
      </c>
      <c r="B7" s="399">
        <v>51201</v>
      </c>
      <c r="C7" s="533" t="s">
        <v>0</v>
      </c>
      <c r="D7" s="696"/>
      <c r="E7" s="772">
        <f>'[2]Banpho trim-imv'!D7</f>
        <v>1400</v>
      </c>
      <c r="F7" s="673">
        <v>1400</v>
      </c>
      <c r="G7" s="675">
        <f>E7-F7</f>
        <v>0</v>
      </c>
      <c r="H7" s="774">
        <f>'[2]Banpho trim-imv'!G7</f>
        <v>1400</v>
      </c>
      <c r="I7" s="673">
        <v>1400</v>
      </c>
      <c r="J7" s="675">
        <f>H7-I7</f>
        <v>0</v>
      </c>
      <c r="K7" s="673">
        <f>'[2]Banpho trim-imv'!J7</f>
        <v>1400</v>
      </c>
      <c r="L7" s="673">
        <v>1400</v>
      </c>
      <c r="M7" s="773">
        <f>K7-L7</f>
        <v>0</v>
      </c>
      <c r="N7" s="685"/>
      <c r="O7" s="686"/>
      <c r="P7" s="687"/>
      <c r="Q7" s="672">
        <f>'[2]Banpho trim-imv'!M7</f>
        <v>1400</v>
      </c>
      <c r="R7" s="673">
        <v>1400</v>
      </c>
      <c r="S7" s="675">
        <f>Q7-R7</f>
        <v>0</v>
      </c>
      <c r="T7" s="673">
        <f>'[2]Banpho trim-imv'!P7</f>
        <v>1400</v>
      </c>
      <c r="U7" s="673"/>
      <c r="V7" s="675">
        <f>T7-U7</f>
        <v>1400</v>
      </c>
      <c r="W7" s="673">
        <f>'[2]Banpho trim-imv'!S7</f>
        <v>1400</v>
      </c>
      <c r="X7" s="673"/>
      <c r="Y7" s="773">
        <f>W7-X7</f>
        <v>1400</v>
      </c>
      <c r="Z7" s="685"/>
      <c r="AA7" s="700"/>
      <c r="AB7" s="687"/>
      <c r="AC7" s="779">
        <f t="shared" ref="AC7:AD22" si="0">E7+H7+K7+Q7+T7+W7</f>
        <v>8400</v>
      </c>
      <c r="AD7" s="776">
        <f>F7+I7+L7+R7+U7+X7</f>
        <v>5600</v>
      </c>
      <c r="AE7" s="777">
        <f>AC7-AD7</f>
        <v>2800</v>
      </c>
      <c r="AF7" s="672">
        <f>'[2]Banpho trim-imv'!Y7</f>
        <v>1400</v>
      </c>
      <c r="AG7" s="673"/>
      <c r="AH7" s="674">
        <f>AF7-AG7</f>
        <v>1400</v>
      </c>
      <c r="AI7" s="673">
        <f>'[2]Banpho trim-imv'!AB7</f>
        <v>1400</v>
      </c>
      <c r="AJ7" s="673"/>
      <c r="AK7" s="675">
        <f>AI7-AJ7</f>
        <v>1400</v>
      </c>
      <c r="AL7" s="673">
        <f>'[2]Banpho trim-imv'!AE7</f>
        <v>1400</v>
      </c>
      <c r="AM7" s="673"/>
      <c r="AN7" s="675">
        <f>AL7-AM7</f>
        <v>1400</v>
      </c>
      <c r="AO7" s="685"/>
      <c r="AP7" s="703"/>
      <c r="AQ7" s="704"/>
      <c r="AR7" s="673">
        <f>'[2]Banpho trim-imv'!AH7</f>
        <v>1300</v>
      </c>
      <c r="AS7" s="673"/>
      <c r="AT7" s="674">
        <f>AR7-AS7</f>
        <v>1300</v>
      </c>
      <c r="AU7" s="673">
        <f>'[2]Banpho trim-imv'!AK7</f>
        <v>1300</v>
      </c>
      <c r="AV7" s="673"/>
      <c r="AW7" s="675">
        <f>AU7-AV7</f>
        <v>1300</v>
      </c>
      <c r="AX7" s="673">
        <f>'[2]Banpho trim-imv'!AN7</f>
        <v>1300</v>
      </c>
      <c r="AY7" s="673"/>
      <c r="AZ7" s="773">
        <f>AX7-AY7</f>
        <v>1300</v>
      </c>
      <c r="BA7" s="725"/>
      <c r="BB7" s="728"/>
      <c r="BC7" s="728"/>
      <c r="BD7" s="711">
        <f t="shared" ref="BD7:BD49" si="1">AF7+AI7+AL7+AR7+AU7+AX7</f>
        <v>8100</v>
      </c>
      <c r="BE7" s="715">
        <f t="shared" ref="BE7:BE49" si="2">AG7+AJ7+AM7+AS7+AV7+AY7</f>
        <v>0</v>
      </c>
      <c r="BF7" s="716">
        <f>BD7-BE7</f>
        <v>8100</v>
      </c>
      <c r="BG7" s="711">
        <f>AC7+BD7</f>
        <v>16500</v>
      </c>
      <c r="BH7" s="673">
        <f>AD7+BE7</f>
        <v>5600</v>
      </c>
      <c r="BI7" s="677">
        <f>BG7-BH7</f>
        <v>10900</v>
      </c>
      <c r="BJ7" s="541"/>
      <c r="BK7" s="446"/>
      <c r="BL7" s="374">
        <f>ROUND(VLOOKUP($B7,Test!$A$206:$E$257,3),0)/1000</f>
        <v>1.3</v>
      </c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  <c r="CG7" s="380"/>
      <c r="CH7" s="380"/>
      <c r="CI7" s="380"/>
      <c r="CJ7" s="380"/>
      <c r="CK7" s="380"/>
      <c r="CL7" s="380"/>
      <c r="CM7" s="380"/>
      <c r="CN7" s="380"/>
      <c r="CO7" s="380"/>
      <c r="CP7" s="380"/>
      <c r="CQ7" s="380"/>
      <c r="CR7" s="380"/>
      <c r="CS7" s="380"/>
      <c r="CT7" s="380"/>
      <c r="CU7" s="380"/>
      <c r="CV7" s="380"/>
      <c r="CW7" s="380"/>
      <c r="CX7" s="380"/>
      <c r="CY7" s="380"/>
      <c r="CZ7" s="380"/>
      <c r="DA7" s="380"/>
      <c r="DB7" s="380"/>
      <c r="DC7" s="380"/>
      <c r="DD7" s="380"/>
      <c r="DE7" s="380"/>
      <c r="DF7" s="380"/>
      <c r="DG7" s="380"/>
      <c r="DH7" s="380"/>
      <c r="DI7" s="380"/>
      <c r="DJ7" s="380"/>
      <c r="DK7" s="380"/>
      <c r="DL7" s="380"/>
      <c r="DM7" s="380"/>
      <c r="DN7" s="380"/>
      <c r="DO7" s="391"/>
      <c r="DP7" s="391"/>
      <c r="DQ7" s="380"/>
      <c r="DR7" s="380"/>
      <c r="DS7" s="380"/>
      <c r="DT7" s="380"/>
    </row>
    <row r="8" spans="1:124" s="383" customFormat="1" ht="33" customHeight="1">
      <c r="A8" s="388">
        <f>A7+1</f>
        <v>2</v>
      </c>
      <c r="B8" s="399">
        <v>51202</v>
      </c>
      <c r="C8" s="533" t="s">
        <v>1</v>
      </c>
      <c r="D8" s="697" t="s">
        <v>252</v>
      </c>
      <c r="E8" s="672">
        <f>'[2]Banpho trim-imv'!D8</f>
        <v>34578.342499999999</v>
      </c>
      <c r="F8" s="673">
        <v>9607.4599999999991</v>
      </c>
      <c r="G8" s="782">
        <f t="shared" ref="G8:G50" si="3">E8-F8</f>
        <v>24970.8825</v>
      </c>
      <c r="H8" s="673">
        <f>'[2]Banpho trim-imv'!G8</f>
        <v>35342.375</v>
      </c>
      <c r="I8" s="673">
        <v>57919.31</v>
      </c>
      <c r="J8" s="675">
        <f t="shared" ref="J8:J50" si="4">H8-I8</f>
        <v>-22576.934999999998</v>
      </c>
      <c r="K8" s="673">
        <f>'[2]Banpho trim-imv'!J8</f>
        <v>33644.525000000001</v>
      </c>
      <c r="L8" s="673">
        <v>12559.21</v>
      </c>
      <c r="M8" s="773">
        <f t="shared" ref="M8:M50" si="5">K8-L8</f>
        <v>21085.315000000002</v>
      </c>
      <c r="N8" s="688">
        <f t="shared" ref="N8:O50" si="6">+E8+H8+K8</f>
        <v>103565.24249999999</v>
      </c>
      <c r="O8" s="689">
        <f t="shared" si="6"/>
        <v>80085.979999999981</v>
      </c>
      <c r="P8" s="690">
        <f t="shared" ref="P8:P50" si="7">+N8-O8</f>
        <v>23479.262500000012</v>
      </c>
      <c r="Q8" s="672">
        <f>'[2]Banpho trim-imv'!M8</f>
        <v>33644.525000000001</v>
      </c>
      <c r="R8" s="673">
        <v>14061</v>
      </c>
      <c r="S8" s="675">
        <f t="shared" ref="S8:S50" si="8">Q8-R8</f>
        <v>19583.525000000001</v>
      </c>
      <c r="T8" s="673">
        <f>'[2]Banpho trim-imv'!P8</f>
        <v>34493.449999999997</v>
      </c>
      <c r="U8" s="673"/>
      <c r="V8" s="675">
        <f t="shared" ref="V8:V50" si="9">T8-U8</f>
        <v>34493.449999999997</v>
      </c>
      <c r="W8" s="673">
        <f>'[2]Banpho trim-imv'!S8</f>
        <v>34493.449999999997</v>
      </c>
      <c r="X8" s="673"/>
      <c r="Y8" s="773">
        <f t="shared" ref="Y8:Y50" si="10">W8-X8</f>
        <v>34493.449999999997</v>
      </c>
      <c r="Z8" s="688">
        <f t="shared" ref="Z8:AA50" si="11">+Q8+T8+W8</f>
        <v>102631.425</v>
      </c>
      <c r="AA8" s="701">
        <f t="shared" si="11"/>
        <v>14061</v>
      </c>
      <c r="AB8" s="690">
        <f t="shared" ref="AB8:AB50" si="12">+Z8-AA8</f>
        <v>88570.425000000003</v>
      </c>
      <c r="AC8" s="779">
        <f t="shared" si="0"/>
        <v>206196.66749999998</v>
      </c>
      <c r="AD8" s="776">
        <f t="shared" si="0"/>
        <v>94146.979999999981</v>
      </c>
      <c r="AE8" s="777">
        <f t="shared" ref="AE8:AE50" si="13">AC8-AD8</f>
        <v>112049.6875</v>
      </c>
      <c r="AF8" s="672">
        <f>'[2]Banpho trim-imv'!Y8</f>
        <v>32795.599999999999</v>
      </c>
      <c r="AG8" s="673"/>
      <c r="AH8" s="674">
        <f t="shared" ref="AH8:AH50" si="14">AF8-AG8</f>
        <v>32795.599999999999</v>
      </c>
      <c r="AI8" s="673">
        <f>'[2]Banpho trim-imv'!AB8</f>
        <v>31097.75</v>
      </c>
      <c r="AJ8" s="673"/>
      <c r="AK8" s="675">
        <f t="shared" ref="AK8:AK50" si="15">AI8-AJ8</f>
        <v>31097.75</v>
      </c>
      <c r="AL8" s="673">
        <f>'[2]Banpho trim-imv'!AE8</f>
        <v>31097.75</v>
      </c>
      <c r="AM8" s="673"/>
      <c r="AN8" s="675">
        <f t="shared" ref="AN8:AN50" si="16">AL8-AM8</f>
        <v>31097.75</v>
      </c>
      <c r="AO8" s="688">
        <f t="shared" ref="AO8:AP50" si="17">+AF8+AI8+AL8</f>
        <v>94991.1</v>
      </c>
      <c r="AP8" s="689">
        <f t="shared" si="17"/>
        <v>0</v>
      </c>
      <c r="AQ8" s="690">
        <f t="shared" ref="AQ8:AQ50" si="18">AO8-AP8</f>
        <v>94991.1</v>
      </c>
      <c r="AR8" s="673">
        <f>'[2]Banpho trim-imv'!AH8</f>
        <v>31097.75</v>
      </c>
      <c r="AS8" s="673"/>
      <c r="AT8" s="674">
        <f t="shared" ref="AT8:AT50" si="19">AR8-AS8</f>
        <v>31097.75</v>
      </c>
      <c r="AU8" s="673">
        <f>'[2]Banpho trim-imv'!AK8</f>
        <v>30673.287499999999</v>
      </c>
      <c r="AV8" s="673"/>
      <c r="AW8" s="675">
        <f t="shared" ref="AW8:AW50" si="20">AU8-AV8</f>
        <v>30673.287499999999</v>
      </c>
      <c r="AX8" s="673">
        <f>'[2]Banpho trim-imv'!AN8</f>
        <v>30843.072499999998</v>
      </c>
      <c r="AY8" s="672"/>
      <c r="AZ8" s="773">
        <f t="shared" ref="AZ8:AZ50" si="21">AX8-AY8</f>
        <v>30843.072499999998</v>
      </c>
      <c r="BA8" s="688">
        <f t="shared" ref="BA8:BB50" si="22">+AR8+AU8+AX8</f>
        <v>92614.11</v>
      </c>
      <c r="BB8" s="701">
        <f t="shared" si="22"/>
        <v>0</v>
      </c>
      <c r="BC8" s="706">
        <f t="shared" ref="BC8:BC50" si="23">BA8-BB8</f>
        <v>92614.11</v>
      </c>
      <c r="BD8" s="711">
        <f t="shared" si="1"/>
        <v>187605.21000000002</v>
      </c>
      <c r="BE8" s="715">
        <f t="shared" si="2"/>
        <v>0</v>
      </c>
      <c r="BF8" s="716">
        <f t="shared" ref="BF8:BF50" si="24">BD8-BE8</f>
        <v>187605.21000000002</v>
      </c>
      <c r="BG8" s="711">
        <f t="shared" ref="BG8:BG50" si="25">AC8+BD8</f>
        <v>393801.8775</v>
      </c>
      <c r="BH8" s="672">
        <f t="shared" ref="BH8:BH50" si="26">AD8+BE8</f>
        <v>94146.979999999981</v>
      </c>
      <c r="BI8" s="677">
        <f t="shared" ref="BI8:BI50" si="27">BG8-BH8</f>
        <v>299654.89750000002</v>
      </c>
      <c r="BJ8" s="541"/>
      <c r="BK8" s="446"/>
      <c r="BL8" s="374">
        <f>ROUND(VLOOKUP($B8,Test!$A$206:$E$257,3),0)/1000</f>
        <v>25.748000000000001</v>
      </c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  <c r="CG8" s="380"/>
      <c r="CH8" s="380"/>
      <c r="CI8" s="380"/>
      <c r="CJ8" s="380"/>
      <c r="CK8" s="380"/>
      <c r="CL8" s="380"/>
      <c r="CM8" s="380"/>
      <c r="CN8" s="380"/>
      <c r="CO8" s="380"/>
      <c r="CP8" s="380"/>
      <c r="CQ8" s="380"/>
      <c r="CR8" s="380"/>
      <c r="CS8" s="380"/>
      <c r="CT8" s="380"/>
      <c r="CU8" s="380"/>
      <c r="CV8" s="380"/>
      <c r="CW8" s="380"/>
      <c r="CX8" s="380"/>
      <c r="CY8" s="380"/>
      <c r="CZ8" s="380"/>
      <c r="DA8" s="380"/>
      <c r="DB8" s="380"/>
      <c r="DC8" s="380"/>
      <c r="DD8" s="380"/>
      <c r="DE8" s="380"/>
      <c r="DF8" s="380"/>
      <c r="DG8" s="380"/>
      <c r="DH8" s="380"/>
      <c r="DI8" s="380"/>
      <c r="DJ8" s="380"/>
      <c r="DK8" s="380"/>
      <c r="DL8" s="380"/>
      <c r="DM8" s="380"/>
      <c r="DN8" s="380"/>
      <c r="DO8" s="391"/>
      <c r="DP8" s="391"/>
      <c r="DQ8" s="380"/>
      <c r="DR8" s="380"/>
      <c r="DS8" s="380"/>
      <c r="DT8" s="380"/>
    </row>
    <row r="9" spans="1:124" s="383" customFormat="1" ht="33" customHeight="1">
      <c r="A9" s="388">
        <f t="shared" ref="A9:A50" si="28">A8+1</f>
        <v>3</v>
      </c>
      <c r="B9" s="399">
        <v>51203</v>
      </c>
      <c r="C9" s="533" t="s">
        <v>2</v>
      </c>
      <c r="D9" s="697" t="s">
        <v>253</v>
      </c>
      <c r="E9" s="680">
        <f>'[2]Banpho trim-imv'!D9</f>
        <v>28491.78</v>
      </c>
      <c r="F9" s="673">
        <v>25980.81</v>
      </c>
      <c r="G9" s="782">
        <f t="shared" si="3"/>
        <v>2510.9699999999975</v>
      </c>
      <c r="H9" s="681">
        <f>'[2]Banpho trim-imv'!G9</f>
        <v>1611</v>
      </c>
      <c r="I9" s="673">
        <v>5452.5</v>
      </c>
      <c r="J9" s="675">
        <f t="shared" si="4"/>
        <v>-3841.5</v>
      </c>
      <c r="K9" s="681">
        <f>'[2]Banpho trim-imv'!J9</f>
        <v>3798</v>
      </c>
      <c r="L9" s="673">
        <v>6660</v>
      </c>
      <c r="M9" s="773">
        <f t="shared" si="5"/>
        <v>-2862</v>
      </c>
      <c r="N9" s="688">
        <f t="shared" si="6"/>
        <v>33900.78</v>
      </c>
      <c r="O9" s="689">
        <f t="shared" si="6"/>
        <v>38093.31</v>
      </c>
      <c r="P9" s="690">
        <f t="shared" si="7"/>
        <v>-4192.5299999999988</v>
      </c>
      <c r="Q9" s="680">
        <f>'[2]Banpho trim-imv'!M9</f>
        <v>1611</v>
      </c>
      <c r="R9" s="673">
        <v>1395</v>
      </c>
      <c r="S9" s="675">
        <f t="shared" si="8"/>
        <v>216</v>
      </c>
      <c r="T9" s="681">
        <f>'[2]Banpho trim-imv'!P9</f>
        <v>3798</v>
      </c>
      <c r="U9" s="673"/>
      <c r="V9" s="675">
        <f t="shared" si="9"/>
        <v>3798</v>
      </c>
      <c r="W9" s="681">
        <f>'[2]Banpho trim-imv'!S9</f>
        <v>1611</v>
      </c>
      <c r="X9" s="673"/>
      <c r="Y9" s="773">
        <f t="shared" si="10"/>
        <v>1611</v>
      </c>
      <c r="Z9" s="688">
        <f t="shared" si="11"/>
        <v>7020</v>
      </c>
      <c r="AA9" s="701">
        <f t="shared" si="11"/>
        <v>1395</v>
      </c>
      <c r="AB9" s="690">
        <f t="shared" si="12"/>
        <v>5625</v>
      </c>
      <c r="AC9" s="779">
        <f t="shared" si="0"/>
        <v>40920.78</v>
      </c>
      <c r="AD9" s="776">
        <f t="shared" si="0"/>
        <v>39488.31</v>
      </c>
      <c r="AE9" s="777">
        <f t="shared" si="13"/>
        <v>1432.4700000000012</v>
      </c>
      <c r="AF9" s="680">
        <f>'[2]Banpho trim-imv'!Y9</f>
        <v>3798</v>
      </c>
      <c r="AG9" s="673"/>
      <c r="AH9" s="674">
        <f t="shared" si="14"/>
        <v>3798</v>
      </c>
      <c r="AI9" s="681">
        <f>'[2]Banpho trim-imv'!AB9</f>
        <v>1611</v>
      </c>
      <c r="AJ9" s="673"/>
      <c r="AK9" s="675">
        <f t="shared" si="15"/>
        <v>1611</v>
      </c>
      <c r="AL9" s="681">
        <f>'[2]Banpho trim-imv'!AE9</f>
        <v>3798</v>
      </c>
      <c r="AM9" s="673"/>
      <c r="AN9" s="675">
        <f t="shared" si="16"/>
        <v>3798</v>
      </c>
      <c r="AO9" s="688">
        <f t="shared" si="17"/>
        <v>9207</v>
      </c>
      <c r="AP9" s="689">
        <f t="shared" si="17"/>
        <v>0</v>
      </c>
      <c r="AQ9" s="690">
        <f t="shared" si="18"/>
        <v>9207</v>
      </c>
      <c r="AR9" s="681">
        <f>'[2]Banpho trim-imv'!AH9</f>
        <v>1611</v>
      </c>
      <c r="AS9" s="673"/>
      <c r="AT9" s="674">
        <f t="shared" si="19"/>
        <v>1611</v>
      </c>
      <c r="AU9" s="681">
        <f>'[2]Banpho trim-imv'!AK9</f>
        <v>3798</v>
      </c>
      <c r="AV9" s="673"/>
      <c r="AW9" s="675">
        <f t="shared" si="20"/>
        <v>3798</v>
      </c>
      <c r="AX9" s="681">
        <f>'[2]Banpho trim-imv'!AN9</f>
        <v>1611</v>
      </c>
      <c r="AY9" s="672"/>
      <c r="AZ9" s="773">
        <f t="shared" si="21"/>
        <v>1611</v>
      </c>
      <c r="BA9" s="688">
        <f t="shared" si="22"/>
        <v>7020</v>
      </c>
      <c r="BB9" s="701">
        <f t="shared" si="22"/>
        <v>0</v>
      </c>
      <c r="BC9" s="706">
        <f t="shared" si="23"/>
        <v>7020</v>
      </c>
      <c r="BD9" s="711">
        <f t="shared" si="1"/>
        <v>16227</v>
      </c>
      <c r="BE9" s="715">
        <f t="shared" si="2"/>
        <v>0</v>
      </c>
      <c r="BF9" s="716">
        <f t="shared" si="24"/>
        <v>16227</v>
      </c>
      <c r="BG9" s="711">
        <f t="shared" si="25"/>
        <v>57147.78</v>
      </c>
      <c r="BH9" s="680">
        <f t="shared" si="26"/>
        <v>39488.31</v>
      </c>
      <c r="BI9" s="677">
        <f t="shared" si="27"/>
        <v>17659.47</v>
      </c>
      <c r="BJ9" s="541"/>
      <c r="BK9" s="446"/>
      <c r="BL9" s="374">
        <f>ROUND(VLOOKUP($B9,Test!$A$206:$E$257,3),0)/1000</f>
        <v>14.377000000000001</v>
      </c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  <c r="CG9" s="380"/>
      <c r="CH9" s="380"/>
      <c r="CI9" s="380"/>
      <c r="CJ9" s="380"/>
      <c r="CK9" s="380"/>
      <c r="CL9" s="380"/>
      <c r="CM9" s="380"/>
      <c r="CN9" s="380"/>
      <c r="CO9" s="380"/>
      <c r="CP9" s="380"/>
      <c r="CQ9" s="380"/>
      <c r="CR9" s="380"/>
      <c r="CS9" s="380"/>
      <c r="CT9" s="380"/>
      <c r="CU9" s="380"/>
      <c r="CV9" s="380"/>
      <c r="CW9" s="380"/>
      <c r="CX9" s="380"/>
      <c r="CY9" s="380"/>
      <c r="CZ9" s="380"/>
      <c r="DA9" s="380"/>
      <c r="DB9" s="380"/>
      <c r="DC9" s="380"/>
      <c r="DD9" s="380"/>
      <c r="DE9" s="380"/>
      <c r="DF9" s="380"/>
      <c r="DG9" s="380"/>
      <c r="DH9" s="380"/>
      <c r="DI9" s="380"/>
      <c r="DJ9" s="380"/>
      <c r="DK9" s="380"/>
      <c r="DL9" s="380"/>
      <c r="DM9" s="380"/>
      <c r="DN9" s="380"/>
      <c r="DO9" s="391"/>
      <c r="DP9" s="391"/>
      <c r="DQ9" s="380"/>
      <c r="DR9" s="380"/>
      <c r="DS9" s="380"/>
      <c r="DT9" s="380"/>
    </row>
    <row r="10" spans="1:124" s="383" customFormat="1" ht="33" customHeight="1">
      <c r="A10" s="388">
        <f t="shared" si="28"/>
        <v>4</v>
      </c>
      <c r="B10" s="402">
        <v>51299</v>
      </c>
      <c r="C10" s="534" t="s">
        <v>3</v>
      </c>
      <c r="D10" s="697" t="s">
        <v>254</v>
      </c>
      <c r="E10" s="672">
        <f>'[2]Banpho trim-imv'!D10</f>
        <v>4046.0000000000005</v>
      </c>
      <c r="F10" s="673">
        <v>4246.96</v>
      </c>
      <c r="G10" s="782">
        <f t="shared" si="3"/>
        <v>-200.95999999999958</v>
      </c>
      <c r="H10" s="673">
        <f>'[2]Banpho trim-imv'!G10</f>
        <v>53366</v>
      </c>
      <c r="I10" s="673">
        <v>16129.87</v>
      </c>
      <c r="J10" s="675">
        <f t="shared" si="4"/>
        <v>37236.129999999997</v>
      </c>
      <c r="K10" s="673">
        <f>'[2]Banpho trim-imv'!J10</f>
        <v>16934.599999999999</v>
      </c>
      <c r="L10" s="673">
        <v>5474.16</v>
      </c>
      <c r="M10" s="773">
        <f t="shared" si="5"/>
        <v>11460.439999999999</v>
      </c>
      <c r="N10" s="688">
        <f t="shared" si="6"/>
        <v>74346.600000000006</v>
      </c>
      <c r="O10" s="689">
        <f t="shared" si="6"/>
        <v>25850.99</v>
      </c>
      <c r="P10" s="690">
        <f t="shared" si="7"/>
        <v>48495.61</v>
      </c>
      <c r="Q10" s="672">
        <f>'[2]Banpho trim-imv'!M10</f>
        <v>3487.4000000000005</v>
      </c>
      <c r="R10" s="673">
        <v>511.89</v>
      </c>
      <c r="S10" s="675">
        <f t="shared" si="8"/>
        <v>2975.5100000000007</v>
      </c>
      <c r="T10" s="673">
        <f>'[2]Banpho trim-imv'!P10</f>
        <v>3673.6000000000004</v>
      </c>
      <c r="U10" s="673"/>
      <c r="V10" s="675">
        <f t="shared" si="9"/>
        <v>3673.6000000000004</v>
      </c>
      <c r="W10" s="673">
        <f>'[2]Banpho trim-imv'!S10</f>
        <v>4687.3208000000004</v>
      </c>
      <c r="X10" s="673"/>
      <c r="Y10" s="773">
        <f t="shared" si="10"/>
        <v>4687.3208000000004</v>
      </c>
      <c r="Z10" s="688">
        <f t="shared" si="11"/>
        <v>11848.320800000001</v>
      </c>
      <c r="AA10" s="701">
        <f t="shared" si="11"/>
        <v>511.89</v>
      </c>
      <c r="AB10" s="690">
        <f t="shared" si="12"/>
        <v>11336.430800000002</v>
      </c>
      <c r="AC10" s="779">
        <f t="shared" si="0"/>
        <v>86194.920800000007</v>
      </c>
      <c r="AD10" s="776">
        <f t="shared" si="0"/>
        <v>26362.880000000001</v>
      </c>
      <c r="AE10" s="777">
        <f t="shared" si="13"/>
        <v>59832.040800000002</v>
      </c>
      <c r="AF10" s="672">
        <f>'[2]Banpho trim-imv'!Y10</f>
        <v>4418.4000000000005</v>
      </c>
      <c r="AG10" s="673"/>
      <c r="AH10" s="674">
        <f t="shared" si="14"/>
        <v>4418.4000000000005</v>
      </c>
      <c r="AI10" s="673">
        <f>'[2]Banpho trim-imv'!AB10</f>
        <v>4232.2000000000007</v>
      </c>
      <c r="AJ10" s="673"/>
      <c r="AK10" s="675">
        <f t="shared" si="15"/>
        <v>4232.2000000000007</v>
      </c>
      <c r="AL10" s="673">
        <f>'[2]Banpho trim-imv'!AE10</f>
        <v>7243.7000000000007</v>
      </c>
      <c r="AM10" s="673"/>
      <c r="AN10" s="675">
        <f t="shared" si="16"/>
        <v>7243.7000000000007</v>
      </c>
      <c r="AO10" s="688">
        <f t="shared" si="17"/>
        <v>15894.300000000003</v>
      </c>
      <c r="AP10" s="689">
        <f t="shared" si="17"/>
        <v>0</v>
      </c>
      <c r="AQ10" s="690">
        <f t="shared" si="18"/>
        <v>15894.300000000003</v>
      </c>
      <c r="AR10" s="673">
        <f>'[2]Banpho trim-imv'!AH10</f>
        <v>9809.92</v>
      </c>
      <c r="AS10" s="673"/>
      <c r="AT10" s="674">
        <f t="shared" si="19"/>
        <v>9809.92</v>
      </c>
      <c r="AU10" s="673">
        <f>'[2]Banpho trim-imv'!AK10</f>
        <v>4604.6000000000004</v>
      </c>
      <c r="AV10" s="673"/>
      <c r="AW10" s="675">
        <f t="shared" si="20"/>
        <v>4604.6000000000004</v>
      </c>
      <c r="AX10" s="673">
        <f>'[2]Banpho trim-imv'!AN10</f>
        <v>3859.8</v>
      </c>
      <c r="AY10" s="672"/>
      <c r="AZ10" s="773">
        <f t="shared" si="21"/>
        <v>3859.8</v>
      </c>
      <c r="BA10" s="688">
        <f t="shared" si="22"/>
        <v>18274.32</v>
      </c>
      <c r="BB10" s="701">
        <f t="shared" si="22"/>
        <v>0</v>
      </c>
      <c r="BC10" s="706">
        <f t="shared" si="23"/>
        <v>18274.32</v>
      </c>
      <c r="BD10" s="711">
        <f t="shared" si="1"/>
        <v>34168.620000000003</v>
      </c>
      <c r="BE10" s="715">
        <f t="shared" si="2"/>
        <v>0</v>
      </c>
      <c r="BF10" s="716">
        <f t="shared" si="24"/>
        <v>34168.620000000003</v>
      </c>
      <c r="BG10" s="711">
        <f t="shared" si="25"/>
        <v>120363.54080000002</v>
      </c>
      <c r="BH10" s="672">
        <f t="shared" si="26"/>
        <v>26362.880000000001</v>
      </c>
      <c r="BI10" s="677">
        <f t="shared" si="27"/>
        <v>94000.660800000012</v>
      </c>
      <c r="BJ10" s="541"/>
      <c r="BK10" s="446"/>
      <c r="BL10" s="374">
        <f>ROUND(VLOOKUP($B10,Test!$A$206:$E$257,3),0)/1000</f>
        <v>4.8550000000000004</v>
      </c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  <c r="CG10" s="380"/>
      <c r="CH10" s="380"/>
      <c r="CI10" s="380"/>
      <c r="CJ10" s="380"/>
      <c r="CK10" s="380"/>
      <c r="CL10" s="380"/>
      <c r="CM10" s="380"/>
      <c r="CN10" s="380"/>
      <c r="CO10" s="380"/>
      <c r="CP10" s="380"/>
      <c r="CQ10" s="380"/>
      <c r="CR10" s="380"/>
      <c r="CS10" s="380"/>
      <c r="CT10" s="380"/>
      <c r="CU10" s="380"/>
      <c r="CV10" s="380"/>
      <c r="CW10" s="380"/>
      <c r="CX10" s="380"/>
      <c r="CY10" s="380"/>
      <c r="CZ10" s="380"/>
      <c r="DA10" s="380"/>
      <c r="DB10" s="380"/>
      <c r="DC10" s="380"/>
      <c r="DD10" s="380"/>
      <c r="DE10" s="380"/>
      <c r="DF10" s="380"/>
      <c r="DG10" s="380"/>
      <c r="DH10" s="380"/>
      <c r="DI10" s="380"/>
      <c r="DJ10" s="380"/>
      <c r="DK10" s="380"/>
      <c r="DL10" s="380"/>
      <c r="DM10" s="380"/>
      <c r="DN10" s="380"/>
      <c r="DO10" s="391"/>
      <c r="DP10" s="391"/>
      <c r="DQ10" s="380"/>
      <c r="DR10" s="380"/>
      <c r="DS10" s="380"/>
      <c r="DT10" s="380"/>
    </row>
    <row r="11" spans="1:124" s="383" customFormat="1" ht="33" customHeight="1">
      <c r="A11" s="388">
        <f t="shared" si="28"/>
        <v>5</v>
      </c>
      <c r="B11" s="399">
        <v>51301</v>
      </c>
      <c r="C11" s="533" t="s">
        <v>4</v>
      </c>
      <c r="D11" s="697" t="s">
        <v>255</v>
      </c>
      <c r="E11" s="672">
        <f>'[2]Banpho trim-imv'!D11</f>
        <v>0</v>
      </c>
      <c r="F11" s="673"/>
      <c r="G11" s="782">
        <f t="shared" si="3"/>
        <v>0</v>
      </c>
      <c r="H11" s="673">
        <f>'[2]Banpho trim-imv'!G11</f>
        <v>0</v>
      </c>
      <c r="I11" s="673"/>
      <c r="J11" s="675">
        <f t="shared" si="4"/>
        <v>0</v>
      </c>
      <c r="K11" s="673">
        <f>'[2]Banpho trim-imv'!J11</f>
        <v>0</v>
      </c>
      <c r="L11" s="673"/>
      <c r="M11" s="773">
        <f t="shared" si="5"/>
        <v>0</v>
      </c>
      <c r="N11" s="688">
        <f t="shared" si="6"/>
        <v>0</v>
      </c>
      <c r="O11" s="689">
        <f t="shared" si="6"/>
        <v>0</v>
      </c>
      <c r="P11" s="690">
        <f t="shared" si="7"/>
        <v>0</v>
      </c>
      <c r="Q11" s="672">
        <f>'[2]Banpho trim-imv'!M11</f>
        <v>0</v>
      </c>
      <c r="R11" s="673"/>
      <c r="S11" s="675">
        <f t="shared" si="8"/>
        <v>0</v>
      </c>
      <c r="T11" s="673">
        <f>'[2]Banpho trim-imv'!P11</f>
        <v>0</v>
      </c>
      <c r="U11" s="673"/>
      <c r="V11" s="675">
        <f t="shared" si="9"/>
        <v>0</v>
      </c>
      <c r="W11" s="673">
        <f>'[2]Banpho trim-imv'!S11</f>
        <v>0</v>
      </c>
      <c r="X11" s="673"/>
      <c r="Y11" s="773">
        <f t="shared" si="10"/>
        <v>0</v>
      </c>
      <c r="Z11" s="688">
        <f t="shared" si="11"/>
        <v>0</v>
      </c>
      <c r="AA11" s="701">
        <f t="shared" si="11"/>
        <v>0</v>
      </c>
      <c r="AB11" s="690">
        <f t="shared" si="12"/>
        <v>0</v>
      </c>
      <c r="AC11" s="779">
        <f t="shared" si="0"/>
        <v>0</v>
      </c>
      <c r="AD11" s="776">
        <f t="shared" si="0"/>
        <v>0</v>
      </c>
      <c r="AE11" s="777">
        <f t="shared" si="13"/>
        <v>0</v>
      </c>
      <c r="AF11" s="672">
        <f>'[2]Banpho trim-imv'!Y11</f>
        <v>0</v>
      </c>
      <c r="AG11" s="673"/>
      <c r="AH11" s="674">
        <f t="shared" si="14"/>
        <v>0</v>
      </c>
      <c r="AI11" s="673">
        <f>'[2]Banpho trim-imv'!AB11</f>
        <v>0</v>
      </c>
      <c r="AJ11" s="673"/>
      <c r="AK11" s="675">
        <f t="shared" si="15"/>
        <v>0</v>
      </c>
      <c r="AL11" s="673">
        <f>'[2]Banpho trim-imv'!AE11</f>
        <v>0</v>
      </c>
      <c r="AM11" s="673"/>
      <c r="AN11" s="675">
        <f t="shared" si="16"/>
        <v>0</v>
      </c>
      <c r="AO11" s="688">
        <f t="shared" si="17"/>
        <v>0</v>
      </c>
      <c r="AP11" s="689">
        <f t="shared" si="17"/>
        <v>0</v>
      </c>
      <c r="AQ11" s="690">
        <f t="shared" si="18"/>
        <v>0</v>
      </c>
      <c r="AR11" s="673">
        <f>'[2]Banpho trim-imv'!AH11</f>
        <v>0</v>
      </c>
      <c r="AS11" s="673"/>
      <c r="AT11" s="674">
        <f t="shared" si="19"/>
        <v>0</v>
      </c>
      <c r="AU11" s="673">
        <f>'[2]Banpho trim-imv'!AK11</f>
        <v>0</v>
      </c>
      <c r="AV11" s="673"/>
      <c r="AW11" s="675">
        <f t="shared" si="20"/>
        <v>0</v>
      </c>
      <c r="AX11" s="673">
        <f>'[2]Banpho trim-imv'!AN11</f>
        <v>0</v>
      </c>
      <c r="AY11" s="672"/>
      <c r="AZ11" s="773">
        <f t="shared" si="21"/>
        <v>0</v>
      </c>
      <c r="BA11" s="688">
        <f t="shared" si="22"/>
        <v>0</v>
      </c>
      <c r="BB11" s="701">
        <f t="shared" si="22"/>
        <v>0</v>
      </c>
      <c r="BC11" s="706">
        <f t="shared" si="23"/>
        <v>0</v>
      </c>
      <c r="BD11" s="711">
        <f t="shared" si="1"/>
        <v>0</v>
      </c>
      <c r="BE11" s="715">
        <f t="shared" si="2"/>
        <v>0</v>
      </c>
      <c r="BF11" s="716">
        <f t="shared" si="24"/>
        <v>0</v>
      </c>
      <c r="BG11" s="711">
        <f t="shared" si="25"/>
        <v>0</v>
      </c>
      <c r="BH11" s="672">
        <f t="shared" si="26"/>
        <v>0</v>
      </c>
      <c r="BI11" s="677">
        <f t="shared" si="27"/>
        <v>0</v>
      </c>
      <c r="BJ11" s="541"/>
      <c r="BK11" s="446"/>
      <c r="BL11" s="374">
        <f>ROUND(VLOOKUP($B11,Test!$A$206:$E$257,3),0)/1000</f>
        <v>0</v>
      </c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  <c r="CG11" s="380"/>
      <c r="CH11" s="380"/>
      <c r="CI11" s="380"/>
      <c r="CJ11" s="380"/>
      <c r="CK11" s="380"/>
      <c r="CL11" s="380"/>
      <c r="CM11" s="380"/>
      <c r="CN11" s="380"/>
      <c r="CO11" s="380"/>
      <c r="CP11" s="380"/>
      <c r="CQ11" s="380"/>
      <c r="CR11" s="380"/>
      <c r="CS11" s="380"/>
      <c r="CT11" s="380"/>
      <c r="CU11" s="380"/>
      <c r="CV11" s="380"/>
      <c r="CW11" s="380"/>
      <c r="CX11" s="380"/>
      <c r="CY11" s="380"/>
      <c r="CZ11" s="380"/>
      <c r="DA11" s="380"/>
      <c r="DB11" s="380"/>
      <c r="DC11" s="380"/>
      <c r="DD11" s="380"/>
      <c r="DE11" s="380"/>
      <c r="DF11" s="380"/>
      <c r="DG11" s="380"/>
      <c r="DH11" s="380"/>
      <c r="DI11" s="380"/>
      <c r="DJ11" s="380"/>
      <c r="DK11" s="380"/>
      <c r="DL11" s="380"/>
      <c r="DM11" s="380"/>
      <c r="DN11" s="380"/>
      <c r="DO11" s="391"/>
      <c r="DP11" s="391"/>
      <c r="DQ11" s="380"/>
      <c r="DR11" s="380"/>
      <c r="DS11" s="380"/>
      <c r="DT11" s="380"/>
    </row>
    <row r="12" spans="1:124" s="383" customFormat="1" ht="33" customHeight="1">
      <c r="A12" s="388">
        <f t="shared" si="28"/>
        <v>6</v>
      </c>
      <c r="B12" s="399">
        <v>51302</v>
      </c>
      <c r="C12" s="533" t="s">
        <v>5</v>
      </c>
      <c r="D12" s="697" t="s">
        <v>256</v>
      </c>
      <c r="E12" s="672">
        <f>'[2]Banpho trim-imv'!D12</f>
        <v>2286</v>
      </c>
      <c r="F12" s="673">
        <v>2286</v>
      </c>
      <c r="G12" s="782">
        <f t="shared" si="3"/>
        <v>0</v>
      </c>
      <c r="H12" s="673">
        <f>'[2]Banpho trim-imv'!G12</f>
        <v>2139.59</v>
      </c>
      <c r="I12" s="673">
        <v>2139.59</v>
      </c>
      <c r="J12" s="675">
        <f t="shared" si="4"/>
        <v>0</v>
      </c>
      <c r="K12" s="673">
        <f>'[2]Banpho trim-imv'!J12</f>
        <v>2286</v>
      </c>
      <c r="L12" s="673">
        <v>1001.12</v>
      </c>
      <c r="M12" s="773">
        <f t="shared" si="5"/>
        <v>1284.8800000000001</v>
      </c>
      <c r="N12" s="688">
        <f t="shared" si="6"/>
        <v>6711.59</v>
      </c>
      <c r="O12" s="689">
        <f t="shared" si="6"/>
        <v>5426.71</v>
      </c>
      <c r="P12" s="690">
        <f t="shared" si="7"/>
        <v>1284.8800000000001</v>
      </c>
      <c r="Q12" s="672">
        <f>'[2]Banpho trim-imv'!M12</f>
        <v>2237</v>
      </c>
      <c r="R12" s="673">
        <v>2237</v>
      </c>
      <c r="S12" s="675">
        <f t="shared" si="8"/>
        <v>0</v>
      </c>
      <c r="T12" s="673">
        <f>'[2]Banpho trim-imv'!P12</f>
        <v>2312.2200000000003</v>
      </c>
      <c r="U12" s="673"/>
      <c r="V12" s="675">
        <f t="shared" si="9"/>
        <v>2312.2200000000003</v>
      </c>
      <c r="W12" s="673">
        <f>'[2]Banpho trim-imv'!S12</f>
        <v>2237</v>
      </c>
      <c r="X12" s="673"/>
      <c r="Y12" s="773">
        <f t="shared" si="10"/>
        <v>2237</v>
      </c>
      <c r="Z12" s="688">
        <f t="shared" si="11"/>
        <v>6786.22</v>
      </c>
      <c r="AA12" s="701">
        <f t="shared" si="11"/>
        <v>2237</v>
      </c>
      <c r="AB12" s="690">
        <f t="shared" si="12"/>
        <v>4549.22</v>
      </c>
      <c r="AC12" s="779">
        <f t="shared" si="0"/>
        <v>13497.810000000001</v>
      </c>
      <c r="AD12" s="776">
        <f t="shared" si="0"/>
        <v>7663.71</v>
      </c>
      <c r="AE12" s="777">
        <f t="shared" si="13"/>
        <v>5834.1000000000013</v>
      </c>
      <c r="AF12" s="672">
        <f>'[2]Banpho trim-imv'!Y12</f>
        <v>2312</v>
      </c>
      <c r="AG12" s="673"/>
      <c r="AH12" s="674">
        <f t="shared" si="14"/>
        <v>2312</v>
      </c>
      <c r="AI12" s="673">
        <f>'[2]Banpho trim-imv'!AB12</f>
        <v>2312</v>
      </c>
      <c r="AJ12" s="673"/>
      <c r="AK12" s="675">
        <f t="shared" si="15"/>
        <v>2312</v>
      </c>
      <c r="AL12" s="673">
        <f>'[2]Banpho trim-imv'!AE12</f>
        <v>2236.7399999999998</v>
      </c>
      <c r="AM12" s="673"/>
      <c r="AN12" s="675">
        <f t="shared" si="16"/>
        <v>2236.7399999999998</v>
      </c>
      <c r="AO12" s="688">
        <f t="shared" si="17"/>
        <v>6860.74</v>
      </c>
      <c r="AP12" s="689">
        <f t="shared" si="17"/>
        <v>0</v>
      </c>
      <c r="AQ12" s="690">
        <f t="shared" si="18"/>
        <v>6860.74</v>
      </c>
      <c r="AR12" s="673">
        <f>'[2]Banpho trim-imv'!AH12</f>
        <v>2312</v>
      </c>
      <c r="AS12" s="673"/>
      <c r="AT12" s="674">
        <f t="shared" si="19"/>
        <v>2312</v>
      </c>
      <c r="AU12" s="673">
        <f>'[2]Banpho trim-imv'!AK12</f>
        <v>2236.9499999999998</v>
      </c>
      <c r="AV12" s="673"/>
      <c r="AW12" s="675">
        <f t="shared" si="20"/>
        <v>2236.9499999999998</v>
      </c>
      <c r="AX12" s="673">
        <f>'[2]Banpho trim-imv'!AN12</f>
        <v>2312</v>
      </c>
      <c r="AY12" s="672"/>
      <c r="AZ12" s="773">
        <f t="shared" si="21"/>
        <v>2312</v>
      </c>
      <c r="BA12" s="688">
        <f t="shared" si="22"/>
        <v>6860.95</v>
      </c>
      <c r="BB12" s="701">
        <f t="shared" si="22"/>
        <v>0</v>
      </c>
      <c r="BC12" s="706">
        <f t="shared" si="23"/>
        <v>6860.95</v>
      </c>
      <c r="BD12" s="711">
        <f t="shared" si="1"/>
        <v>13721.689999999999</v>
      </c>
      <c r="BE12" s="715">
        <f t="shared" si="2"/>
        <v>0</v>
      </c>
      <c r="BF12" s="716">
        <f t="shared" si="24"/>
        <v>13721.689999999999</v>
      </c>
      <c r="BG12" s="711">
        <f t="shared" si="25"/>
        <v>27219.5</v>
      </c>
      <c r="BH12" s="672">
        <f t="shared" si="26"/>
        <v>7663.71</v>
      </c>
      <c r="BI12" s="677">
        <f t="shared" si="27"/>
        <v>19555.79</v>
      </c>
      <c r="BJ12" s="541"/>
      <c r="BK12" s="446"/>
      <c r="BL12" s="374">
        <f>ROUND(VLOOKUP($B12,Test!$A$206:$E$257,3),0)/1000</f>
        <v>3.11</v>
      </c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  <c r="CG12" s="380"/>
      <c r="CH12" s="380"/>
      <c r="CI12" s="380"/>
      <c r="CJ12" s="380"/>
      <c r="CK12" s="380"/>
      <c r="CL12" s="380"/>
      <c r="CM12" s="380"/>
      <c r="CN12" s="380"/>
      <c r="CO12" s="380"/>
      <c r="CP12" s="380"/>
      <c r="CQ12" s="380"/>
      <c r="CR12" s="380"/>
      <c r="CS12" s="380"/>
      <c r="CT12" s="380"/>
      <c r="CU12" s="380"/>
      <c r="CV12" s="380"/>
      <c r="CW12" s="380"/>
      <c r="CX12" s="380"/>
      <c r="CY12" s="380"/>
      <c r="CZ12" s="380"/>
      <c r="DA12" s="380"/>
      <c r="DB12" s="380"/>
      <c r="DC12" s="380"/>
      <c r="DD12" s="380"/>
      <c r="DE12" s="380"/>
      <c r="DF12" s="380"/>
      <c r="DG12" s="380"/>
      <c r="DH12" s="380"/>
      <c r="DI12" s="380"/>
      <c r="DJ12" s="380"/>
      <c r="DK12" s="380"/>
      <c r="DL12" s="380"/>
      <c r="DM12" s="380"/>
      <c r="DN12" s="380"/>
      <c r="DO12" s="391"/>
      <c r="DP12" s="391"/>
      <c r="DQ12" s="380"/>
      <c r="DR12" s="380"/>
      <c r="DS12" s="380"/>
      <c r="DT12" s="380"/>
    </row>
    <row r="13" spans="1:124" s="383" customFormat="1" ht="33" customHeight="1">
      <c r="A13" s="388">
        <f t="shared" si="28"/>
        <v>7</v>
      </c>
      <c r="B13" s="399">
        <v>51306</v>
      </c>
      <c r="C13" s="533" t="s">
        <v>6</v>
      </c>
      <c r="D13" s="697" t="s">
        <v>257</v>
      </c>
      <c r="E13" s="672">
        <f>'[2]Banpho trim-imv'!D13</f>
        <v>0</v>
      </c>
      <c r="F13" s="673"/>
      <c r="G13" s="782">
        <f t="shared" si="3"/>
        <v>0</v>
      </c>
      <c r="H13" s="673">
        <f>'[2]Banpho trim-imv'!G13</f>
        <v>0</v>
      </c>
      <c r="I13" s="673"/>
      <c r="J13" s="675">
        <f t="shared" si="4"/>
        <v>0</v>
      </c>
      <c r="K13" s="673">
        <f>'[2]Banpho trim-imv'!J13</f>
        <v>0</v>
      </c>
      <c r="L13" s="673"/>
      <c r="M13" s="773">
        <f t="shared" si="5"/>
        <v>0</v>
      </c>
      <c r="N13" s="688">
        <f t="shared" si="6"/>
        <v>0</v>
      </c>
      <c r="O13" s="689">
        <f t="shared" si="6"/>
        <v>0</v>
      </c>
      <c r="P13" s="690">
        <f t="shared" si="7"/>
        <v>0</v>
      </c>
      <c r="Q13" s="672">
        <f>'[2]Banpho trim-imv'!M13</f>
        <v>0</v>
      </c>
      <c r="R13" s="673"/>
      <c r="S13" s="675">
        <f t="shared" si="8"/>
        <v>0</v>
      </c>
      <c r="T13" s="673">
        <f>'[2]Banpho trim-imv'!P13</f>
        <v>0</v>
      </c>
      <c r="U13" s="673"/>
      <c r="V13" s="675">
        <f t="shared" si="9"/>
        <v>0</v>
      </c>
      <c r="W13" s="673">
        <f>'[2]Banpho trim-imv'!S13</f>
        <v>0</v>
      </c>
      <c r="X13" s="673"/>
      <c r="Y13" s="773">
        <f t="shared" si="10"/>
        <v>0</v>
      </c>
      <c r="Z13" s="688">
        <f t="shared" si="11"/>
        <v>0</v>
      </c>
      <c r="AA13" s="701">
        <f t="shared" si="11"/>
        <v>0</v>
      </c>
      <c r="AB13" s="690">
        <f t="shared" si="12"/>
        <v>0</v>
      </c>
      <c r="AC13" s="779">
        <f t="shared" si="0"/>
        <v>0</v>
      </c>
      <c r="AD13" s="776">
        <f t="shared" si="0"/>
        <v>0</v>
      </c>
      <c r="AE13" s="777">
        <f t="shared" si="13"/>
        <v>0</v>
      </c>
      <c r="AF13" s="672">
        <f>'[2]Banpho trim-imv'!Y13</f>
        <v>0</v>
      </c>
      <c r="AG13" s="673"/>
      <c r="AH13" s="674">
        <f t="shared" si="14"/>
        <v>0</v>
      </c>
      <c r="AI13" s="673">
        <f>'[2]Banpho trim-imv'!AB13</f>
        <v>0</v>
      </c>
      <c r="AJ13" s="673"/>
      <c r="AK13" s="675">
        <f t="shared" si="15"/>
        <v>0</v>
      </c>
      <c r="AL13" s="673">
        <f>'[2]Banpho trim-imv'!AE13</f>
        <v>0</v>
      </c>
      <c r="AM13" s="673"/>
      <c r="AN13" s="675">
        <f t="shared" si="16"/>
        <v>0</v>
      </c>
      <c r="AO13" s="688">
        <f t="shared" si="17"/>
        <v>0</v>
      </c>
      <c r="AP13" s="689">
        <f t="shared" si="17"/>
        <v>0</v>
      </c>
      <c r="AQ13" s="690">
        <f t="shared" si="18"/>
        <v>0</v>
      </c>
      <c r="AR13" s="673">
        <f>'[2]Banpho trim-imv'!AH13</f>
        <v>0</v>
      </c>
      <c r="AS13" s="673"/>
      <c r="AT13" s="674">
        <f t="shared" si="19"/>
        <v>0</v>
      </c>
      <c r="AU13" s="673">
        <f>'[2]Banpho trim-imv'!AK13</f>
        <v>0</v>
      </c>
      <c r="AV13" s="673"/>
      <c r="AW13" s="675">
        <f t="shared" si="20"/>
        <v>0</v>
      </c>
      <c r="AX13" s="673">
        <f>'[2]Banpho trim-imv'!AN13</f>
        <v>0</v>
      </c>
      <c r="AY13" s="672"/>
      <c r="AZ13" s="773">
        <f t="shared" si="21"/>
        <v>0</v>
      </c>
      <c r="BA13" s="688">
        <f t="shared" si="22"/>
        <v>0</v>
      </c>
      <c r="BB13" s="701">
        <f t="shared" si="22"/>
        <v>0</v>
      </c>
      <c r="BC13" s="706">
        <f t="shared" si="23"/>
        <v>0</v>
      </c>
      <c r="BD13" s="711">
        <f t="shared" si="1"/>
        <v>0</v>
      </c>
      <c r="BE13" s="715">
        <f t="shared" si="2"/>
        <v>0</v>
      </c>
      <c r="BF13" s="716">
        <f t="shared" si="24"/>
        <v>0</v>
      </c>
      <c r="BG13" s="711">
        <f t="shared" si="25"/>
        <v>0</v>
      </c>
      <c r="BH13" s="672">
        <f t="shared" si="26"/>
        <v>0</v>
      </c>
      <c r="BI13" s="677">
        <f t="shared" si="27"/>
        <v>0</v>
      </c>
      <c r="BJ13" s="541"/>
      <c r="BK13" s="446"/>
      <c r="BL13" s="374">
        <f>ROUND(VLOOKUP($B13,Test!$A$206:$E$257,3),0)/1000</f>
        <v>0</v>
      </c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  <c r="CG13" s="380"/>
      <c r="CH13" s="380"/>
      <c r="CI13" s="380"/>
      <c r="CJ13" s="380"/>
      <c r="CK13" s="380"/>
      <c r="CL13" s="380"/>
      <c r="CM13" s="380"/>
      <c r="CN13" s="380"/>
      <c r="CO13" s="380"/>
      <c r="CP13" s="380"/>
      <c r="CQ13" s="380"/>
      <c r="CR13" s="380"/>
      <c r="CS13" s="380"/>
      <c r="CT13" s="380"/>
      <c r="CU13" s="380"/>
      <c r="CV13" s="380"/>
      <c r="CW13" s="380"/>
      <c r="CX13" s="380"/>
      <c r="CY13" s="380"/>
      <c r="CZ13" s="380"/>
      <c r="DA13" s="380"/>
      <c r="DB13" s="380"/>
      <c r="DC13" s="380"/>
      <c r="DD13" s="380"/>
      <c r="DE13" s="380"/>
      <c r="DF13" s="380"/>
      <c r="DG13" s="380"/>
      <c r="DH13" s="380"/>
      <c r="DI13" s="380"/>
      <c r="DJ13" s="380"/>
      <c r="DK13" s="380"/>
      <c r="DL13" s="380"/>
      <c r="DM13" s="380"/>
      <c r="DN13" s="380"/>
      <c r="DO13" s="391"/>
      <c r="DP13" s="391"/>
      <c r="DQ13" s="380"/>
      <c r="DR13" s="380"/>
      <c r="DS13" s="380"/>
      <c r="DT13" s="380"/>
    </row>
    <row r="14" spans="1:124" s="383" customFormat="1" ht="33" customHeight="1">
      <c r="A14" s="388">
        <f t="shared" si="28"/>
        <v>8</v>
      </c>
      <c r="B14" s="399">
        <v>51307</v>
      </c>
      <c r="C14" s="533" t="s">
        <v>7</v>
      </c>
      <c r="D14" s="697" t="s">
        <v>258</v>
      </c>
      <c r="E14" s="672">
        <f>'[2]Banpho trim-imv'!D14</f>
        <v>16103.333333333332</v>
      </c>
      <c r="F14" s="673">
        <v>22824</v>
      </c>
      <c r="G14" s="782">
        <f t="shared" si="3"/>
        <v>-6720.6666666666679</v>
      </c>
      <c r="H14" s="673">
        <f>'[2]Banpho trim-imv'!G14</f>
        <v>43810</v>
      </c>
      <c r="I14" s="673">
        <v>28339</v>
      </c>
      <c r="J14" s="675">
        <f t="shared" si="4"/>
        <v>15471</v>
      </c>
      <c r="K14" s="673">
        <f>'[2]Banpho trim-imv'!J14</f>
        <v>36455.555555555555</v>
      </c>
      <c r="L14" s="673">
        <v>49554.54</v>
      </c>
      <c r="M14" s="773">
        <f t="shared" si="5"/>
        <v>-13098.984444444446</v>
      </c>
      <c r="N14" s="688">
        <f t="shared" si="6"/>
        <v>96368.888888888876</v>
      </c>
      <c r="O14" s="689">
        <f t="shared" si="6"/>
        <v>100717.54000000001</v>
      </c>
      <c r="P14" s="690">
        <f t="shared" si="7"/>
        <v>-4348.6511111111322</v>
      </c>
      <c r="Q14" s="672">
        <f>'[2]Banpho trim-imv'!M14</f>
        <v>44910</v>
      </c>
      <c r="R14" s="673">
        <v>2755.01</v>
      </c>
      <c r="S14" s="675">
        <f t="shared" si="8"/>
        <v>42154.99</v>
      </c>
      <c r="T14" s="673">
        <f>'[2]Banpho trim-imv'!P14</f>
        <v>32728.333333333332</v>
      </c>
      <c r="U14" s="673"/>
      <c r="V14" s="675">
        <f t="shared" si="9"/>
        <v>32728.333333333332</v>
      </c>
      <c r="W14" s="673">
        <f>'[2]Banpho trim-imv'!S14</f>
        <v>29240</v>
      </c>
      <c r="X14" s="673"/>
      <c r="Y14" s="773">
        <f t="shared" si="10"/>
        <v>29240</v>
      </c>
      <c r="Z14" s="688">
        <f t="shared" si="11"/>
        <v>106878.33333333333</v>
      </c>
      <c r="AA14" s="701">
        <f t="shared" si="11"/>
        <v>2755.01</v>
      </c>
      <c r="AB14" s="690">
        <f t="shared" si="12"/>
        <v>104123.32333333333</v>
      </c>
      <c r="AC14" s="779">
        <f t="shared" si="0"/>
        <v>203247.22222222222</v>
      </c>
      <c r="AD14" s="776">
        <f t="shared" si="0"/>
        <v>103472.55</v>
      </c>
      <c r="AE14" s="777">
        <f t="shared" si="13"/>
        <v>99774.672222222216</v>
      </c>
      <c r="AF14" s="672">
        <f>'[2]Banpho trim-imv'!Y14</f>
        <v>19296.666666666664</v>
      </c>
      <c r="AG14" s="673"/>
      <c r="AH14" s="674">
        <f t="shared" si="14"/>
        <v>19296.666666666664</v>
      </c>
      <c r="AI14" s="673">
        <f>'[2]Banpho trim-imv'!AB14</f>
        <v>47810</v>
      </c>
      <c r="AJ14" s="673"/>
      <c r="AK14" s="675">
        <f t="shared" si="15"/>
        <v>47810</v>
      </c>
      <c r="AL14" s="673">
        <f>'[2]Banpho trim-imv'!AE14</f>
        <v>27116.666666666664</v>
      </c>
      <c r="AM14" s="673"/>
      <c r="AN14" s="675">
        <f t="shared" si="16"/>
        <v>27116.666666666664</v>
      </c>
      <c r="AO14" s="688">
        <f t="shared" si="17"/>
        <v>94223.333333333314</v>
      </c>
      <c r="AP14" s="689">
        <f t="shared" si="17"/>
        <v>0</v>
      </c>
      <c r="AQ14" s="690">
        <f t="shared" si="18"/>
        <v>94223.333333333314</v>
      </c>
      <c r="AR14" s="673">
        <f>'[2]Banpho trim-imv'!AH14</f>
        <v>29590</v>
      </c>
      <c r="AS14" s="673"/>
      <c r="AT14" s="674">
        <f t="shared" si="19"/>
        <v>29590</v>
      </c>
      <c r="AU14" s="673">
        <f>'[2]Banpho trim-imv'!AK14</f>
        <v>22745.555555555555</v>
      </c>
      <c r="AV14" s="673"/>
      <c r="AW14" s="675">
        <f t="shared" si="20"/>
        <v>22745.555555555555</v>
      </c>
      <c r="AX14" s="673">
        <f>'[2]Banpho trim-imv'!AN14</f>
        <v>42890</v>
      </c>
      <c r="AY14" s="672"/>
      <c r="AZ14" s="773">
        <f t="shared" si="21"/>
        <v>42890</v>
      </c>
      <c r="BA14" s="688">
        <f t="shared" si="22"/>
        <v>95225.555555555562</v>
      </c>
      <c r="BB14" s="701">
        <f t="shared" si="22"/>
        <v>0</v>
      </c>
      <c r="BC14" s="706">
        <f t="shared" si="23"/>
        <v>95225.555555555562</v>
      </c>
      <c r="BD14" s="711">
        <f t="shared" si="1"/>
        <v>189448.88888888888</v>
      </c>
      <c r="BE14" s="715">
        <f t="shared" si="2"/>
        <v>0</v>
      </c>
      <c r="BF14" s="716">
        <f t="shared" si="24"/>
        <v>189448.88888888888</v>
      </c>
      <c r="BG14" s="711">
        <f t="shared" si="25"/>
        <v>392696.11111111112</v>
      </c>
      <c r="BH14" s="672">
        <f t="shared" si="26"/>
        <v>103472.55</v>
      </c>
      <c r="BI14" s="677">
        <f t="shared" si="27"/>
        <v>289223.56111111114</v>
      </c>
      <c r="BJ14" s="541"/>
      <c r="BK14" s="446"/>
      <c r="BL14" s="374">
        <f>ROUND(VLOOKUP($B14,Test!$A$206:$E$257,3),0)/1000</f>
        <v>5.3979999999999997</v>
      </c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  <c r="CO14" s="380"/>
      <c r="CP14" s="380"/>
      <c r="CQ14" s="380"/>
      <c r="CR14" s="380"/>
      <c r="CS14" s="380"/>
      <c r="CT14" s="380"/>
      <c r="CU14" s="380"/>
      <c r="CV14" s="380"/>
      <c r="CW14" s="380"/>
      <c r="CX14" s="380"/>
      <c r="CY14" s="380"/>
      <c r="CZ14" s="380"/>
      <c r="DA14" s="380"/>
      <c r="DB14" s="380"/>
      <c r="DC14" s="380"/>
      <c r="DD14" s="380"/>
      <c r="DE14" s="380"/>
      <c r="DF14" s="380"/>
      <c r="DG14" s="380"/>
      <c r="DH14" s="380"/>
      <c r="DI14" s="380"/>
      <c r="DJ14" s="380"/>
      <c r="DK14" s="380"/>
      <c r="DL14" s="380"/>
      <c r="DM14" s="380"/>
      <c r="DN14" s="380"/>
      <c r="DO14" s="391"/>
      <c r="DP14" s="391"/>
      <c r="DQ14" s="380"/>
      <c r="DR14" s="380"/>
      <c r="DS14" s="380"/>
      <c r="DT14" s="380"/>
    </row>
    <row r="15" spans="1:124" s="383" customFormat="1" ht="33" customHeight="1">
      <c r="A15" s="388">
        <f t="shared" si="28"/>
        <v>9</v>
      </c>
      <c r="B15" s="399">
        <v>51308</v>
      </c>
      <c r="C15" s="533" t="s">
        <v>8</v>
      </c>
      <c r="D15" s="697" t="s">
        <v>259</v>
      </c>
      <c r="E15" s="672">
        <f>'[2]Banpho trim-imv'!D15</f>
        <v>77716.253499999977</v>
      </c>
      <c r="F15" s="673">
        <v>72356.95</v>
      </c>
      <c r="G15" s="782">
        <f t="shared" si="3"/>
        <v>5359.30349999998</v>
      </c>
      <c r="H15" s="673">
        <f>'[2]Banpho trim-imv'!G15</f>
        <v>70314.705547619029</v>
      </c>
      <c r="I15" s="673">
        <v>59611.63</v>
      </c>
      <c r="J15" s="675">
        <f t="shared" si="4"/>
        <v>10703.075547619032</v>
      </c>
      <c r="K15" s="673">
        <f>'[2]Banpho trim-imv'!J15</f>
        <v>81417.027476190458</v>
      </c>
      <c r="L15" s="673">
        <v>65738.399999999994</v>
      </c>
      <c r="M15" s="773">
        <f t="shared" si="5"/>
        <v>15678.627476190464</v>
      </c>
      <c r="N15" s="688">
        <f t="shared" si="6"/>
        <v>229447.98652380949</v>
      </c>
      <c r="O15" s="689">
        <f t="shared" si="6"/>
        <v>197706.97999999998</v>
      </c>
      <c r="P15" s="690">
        <f t="shared" si="7"/>
        <v>31741.006523809512</v>
      </c>
      <c r="Q15" s="672">
        <f>'[2]Banpho trim-imv'!M15</f>
        <v>66613.931571428548</v>
      </c>
      <c r="R15" s="673">
        <v>30851.23</v>
      </c>
      <c r="S15" s="675">
        <f t="shared" si="8"/>
        <v>35762.701571428552</v>
      </c>
      <c r="T15" s="673">
        <f>'[2]Banpho trim-imv'!P15</f>
        <v>81417.027476190458</v>
      </c>
      <c r="U15" s="673"/>
      <c r="V15" s="675">
        <f t="shared" si="9"/>
        <v>81417.027476190458</v>
      </c>
      <c r="W15" s="673">
        <f>'[2]Banpho trim-imv'!S15</f>
        <v>77716.253499999977</v>
      </c>
      <c r="X15" s="673"/>
      <c r="Y15" s="773">
        <f t="shared" si="10"/>
        <v>77716.253499999977</v>
      </c>
      <c r="Z15" s="688">
        <f t="shared" si="11"/>
        <v>225747.21254761901</v>
      </c>
      <c r="AA15" s="701">
        <f t="shared" si="11"/>
        <v>30851.23</v>
      </c>
      <c r="AB15" s="690">
        <f t="shared" si="12"/>
        <v>194895.982547619</v>
      </c>
      <c r="AC15" s="779">
        <f t="shared" si="0"/>
        <v>455195.19907142851</v>
      </c>
      <c r="AD15" s="776">
        <f t="shared" si="0"/>
        <v>228558.21</v>
      </c>
      <c r="AE15" s="777">
        <f t="shared" si="13"/>
        <v>226636.98907142851</v>
      </c>
      <c r="AF15" s="672">
        <f>'[2]Banpho trim-imv'!Y15</f>
        <v>74015.479523809496</v>
      </c>
      <c r="AG15" s="673"/>
      <c r="AH15" s="674">
        <f t="shared" si="14"/>
        <v>74015.479523809496</v>
      </c>
      <c r="AI15" s="673">
        <f>'[2]Banpho trim-imv'!AB15</f>
        <v>85117.801452380925</v>
      </c>
      <c r="AJ15" s="673"/>
      <c r="AK15" s="675">
        <f t="shared" si="15"/>
        <v>85117.801452380925</v>
      </c>
      <c r="AL15" s="673">
        <f>'[2]Banpho trim-imv'!AE15</f>
        <v>77716.253499999977</v>
      </c>
      <c r="AM15" s="673"/>
      <c r="AN15" s="675">
        <f t="shared" si="16"/>
        <v>77716.253499999977</v>
      </c>
      <c r="AO15" s="688">
        <f t="shared" si="17"/>
        <v>236849.5344761904</v>
      </c>
      <c r="AP15" s="689">
        <f t="shared" si="17"/>
        <v>0</v>
      </c>
      <c r="AQ15" s="690">
        <f t="shared" si="18"/>
        <v>236849.5344761904</v>
      </c>
      <c r="AR15" s="673">
        <f>'[2]Banpho trim-imv'!AH15</f>
        <v>81417.027476190458</v>
      </c>
      <c r="AS15" s="673"/>
      <c r="AT15" s="674">
        <f t="shared" si="19"/>
        <v>81417.027476190458</v>
      </c>
      <c r="AU15" s="673">
        <f>'[2]Banpho trim-imv'!AK15</f>
        <v>81417.027476190458</v>
      </c>
      <c r="AV15" s="673"/>
      <c r="AW15" s="675">
        <f t="shared" si="20"/>
        <v>81417.027476190458</v>
      </c>
      <c r="AX15" s="673">
        <f>'[2]Banpho trim-imv'!AN15</f>
        <v>70314.705547619029</v>
      </c>
      <c r="AY15" s="672"/>
      <c r="AZ15" s="773">
        <f t="shared" si="21"/>
        <v>70314.705547619029</v>
      </c>
      <c r="BA15" s="688">
        <f t="shared" si="22"/>
        <v>233148.76049999995</v>
      </c>
      <c r="BB15" s="701">
        <f t="shared" si="22"/>
        <v>0</v>
      </c>
      <c r="BC15" s="706">
        <f t="shared" si="23"/>
        <v>233148.76049999995</v>
      </c>
      <c r="BD15" s="711">
        <f t="shared" si="1"/>
        <v>469998.29497619037</v>
      </c>
      <c r="BE15" s="715">
        <f t="shared" si="2"/>
        <v>0</v>
      </c>
      <c r="BF15" s="716">
        <f t="shared" si="24"/>
        <v>469998.29497619037</v>
      </c>
      <c r="BG15" s="711">
        <f t="shared" si="25"/>
        <v>925193.49404761894</v>
      </c>
      <c r="BH15" s="672">
        <f t="shared" si="26"/>
        <v>228558.21</v>
      </c>
      <c r="BI15" s="677">
        <f t="shared" si="27"/>
        <v>696635.28404761897</v>
      </c>
      <c r="BJ15" s="541"/>
      <c r="BK15" s="446"/>
      <c r="BL15" s="374">
        <f>ROUND(VLOOKUP($B15,Test!$A$206:$E$257,3),0)/1000</f>
        <v>68.581000000000003</v>
      </c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  <c r="CO15" s="380"/>
      <c r="CP15" s="380"/>
      <c r="CQ15" s="380"/>
      <c r="CR15" s="380"/>
      <c r="CS15" s="380"/>
      <c r="CT15" s="380"/>
      <c r="CU15" s="380"/>
      <c r="CV15" s="380"/>
      <c r="CW15" s="380"/>
      <c r="CX15" s="380"/>
      <c r="CY15" s="380"/>
      <c r="CZ15" s="380"/>
      <c r="DA15" s="380"/>
      <c r="DB15" s="380"/>
      <c r="DC15" s="380"/>
      <c r="DD15" s="380"/>
      <c r="DE15" s="380"/>
      <c r="DF15" s="380"/>
      <c r="DG15" s="380"/>
      <c r="DH15" s="380"/>
      <c r="DI15" s="380"/>
      <c r="DJ15" s="380"/>
      <c r="DK15" s="380"/>
      <c r="DL15" s="380"/>
      <c r="DM15" s="380"/>
      <c r="DN15" s="380"/>
      <c r="DO15" s="391"/>
      <c r="DP15" s="391"/>
      <c r="DQ15" s="380"/>
      <c r="DR15" s="380"/>
      <c r="DS15" s="380"/>
      <c r="DT15" s="380"/>
    </row>
    <row r="16" spans="1:124" s="383" customFormat="1" ht="33" customHeight="1">
      <c r="A16" s="388">
        <f t="shared" si="28"/>
        <v>10</v>
      </c>
      <c r="B16" s="399">
        <v>51309</v>
      </c>
      <c r="C16" s="533" t="s">
        <v>9</v>
      </c>
      <c r="D16" s="697" t="s">
        <v>260</v>
      </c>
      <c r="E16" s="672">
        <f>'[2]Banpho trim-imv'!D16</f>
        <v>0</v>
      </c>
      <c r="F16" s="673"/>
      <c r="G16" s="782">
        <f t="shared" si="3"/>
        <v>0</v>
      </c>
      <c r="H16" s="673">
        <f>'[2]Banpho trim-imv'!G16</f>
        <v>0</v>
      </c>
      <c r="I16" s="673"/>
      <c r="J16" s="675">
        <f t="shared" si="4"/>
        <v>0</v>
      </c>
      <c r="K16" s="673">
        <f>'[2]Banpho trim-imv'!J16</f>
        <v>0</v>
      </c>
      <c r="L16" s="673"/>
      <c r="M16" s="773">
        <f t="shared" si="5"/>
        <v>0</v>
      </c>
      <c r="N16" s="688">
        <f t="shared" si="6"/>
        <v>0</v>
      </c>
      <c r="O16" s="689">
        <f t="shared" si="6"/>
        <v>0</v>
      </c>
      <c r="P16" s="690">
        <f t="shared" si="7"/>
        <v>0</v>
      </c>
      <c r="Q16" s="672">
        <f>'[2]Banpho trim-imv'!M16</f>
        <v>0</v>
      </c>
      <c r="R16" s="673"/>
      <c r="S16" s="675">
        <f t="shared" si="8"/>
        <v>0</v>
      </c>
      <c r="T16" s="673">
        <f>'[2]Banpho trim-imv'!P16</f>
        <v>0</v>
      </c>
      <c r="U16" s="673"/>
      <c r="V16" s="675">
        <f t="shared" si="9"/>
        <v>0</v>
      </c>
      <c r="W16" s="673">
        <f>'[2]Banpho trim-imv'!S16</f>
        <v>0</v>
      </c>
      <c r="X16" s="673"/>
      <c r="Y16" s="773">
        <f t="shared" si="10"/>
        <v>0</v>
      </c>
      <c r="Z16" s="688">
        <f t="shared" si="11"/>
        <v>0</v>
      </c>
      <c r="AA16" s="701">
        <f t="shared" si="11"/>
        <v>0</v>
      </c>
      <c r="AB16" s="690">
        <f t="shared" si="12"/>
        <v>0</v>
      </c>
      <c r="AC16" s="779">
        <f t="shared" si="0"/>
        <v>0</v>
      </c>
      <c r="AD16" s="776">
        <f t="shared" si="0"/>
        <v>0</v>
      </c>
      <c r="AE16" s="777">
        <f t="shared" si="13"/>
        <v>0</v>
      </c>
      <c r="AF16" s="672">
        <f>'[2]Banpho trim-imv'!Y16</f>
        <v>0</v>
      </c>
      <c r="AG16" s="673"/>
      <c r="AH16" s="674">
        <f t="shared" si="14"/>
        <v>0</v>
      </c>
      <c r="AI16" s="673">
        <f>'[2]Banpho trim-imv'!AB16</f>
        <v>0</v>
      </c>
      <c r="AJ16" s="673"/>
      <c r="AK16" s="675">
        <f t="shared" si="15"/>
        <v>0</v>
      </c>
      <c r="AL16" s="673">
        <f>'[2]Banpho trim-imv'!AE16</f>
        <v>0</v>
      </c>
      <c r="AM16" s="673"/>
      <c r="AN16" s="675">
        <f t="shared" si="16"/>
        <v>0</v>
      </c>
      <c r="AO16" s="688">
        <f t="shared" si="17"/>
        <v>0</v>
      </c>
      <c r="AP16" s="689">
        <f t="shared" si="17"/>
        <v>0</v>
      </c>
      <c r="AQ16" s="690">
        <f t="shared" si="18"/>
        <v>0</v>
      </c>
      <c r="AR16" s="673">
        <f>'[2]Banpho trim-imv'!AH16</f>
        <v>0</v>
      </c>
      <c r="AS16" s="673"/>
      <c r="AT16" s="674">
        <f t="shared" si="19"/>
        <v>0</v>
      </c>
      <c r="AU16" s="673">
        <f>'[2]Banpho trim-imv'!AK16</f>
        <v>0</v>
      </c>
      <c r="AV16" s="673"/>
      <c r="AW16" s="675">
        <f t="shared" si="20"/>
        <v>0</v>
      </c>
      <c r="AX16" s="673">
        <f>'[2]Banpho trim-imv'!AN16</f>
        <v>0</v>
      </c>
      <c r="AY16" s="672"/>
      <c r="AZ16" s="773">
        <f t="shared" si="21"/>
        <v>0</v>
      </c>
      <c r="BA16" s="688">
        <f t="shared" si="22"/>
        <v>0</v>
      </c>
      <c r="BB16" s="701">
        <f t="shared" si="22"/>
        <v>0</v>
      </c>
      <c r="BC16" s="706">
        <f t="shared" si="23"/>
        <v>0</v>
      </c>
      <c r="BD16" s="711">
        <f t="shared" si="1"/>
        <v>0</v>
      </c>
      <c r="BE16" s="715">
        <f t="shared" si="2"/>
        <v>0</v>
      </c>
      <c r="BF16" s="716">
        <f t="shared" si="24"/>
        <v>0</v>
      </c>
      <c r="BG16" s="711">
        <f t="shared" si="25"/>
        <v>0</v>
      </c>
      <c r="BH16" s="672">
        <f t="shared" si="26"/>
        <v>0</v>
      </c>
      <c r="BI16" s="677">
        <f t="shared" si="27"/>
        <v>0</v>
      </c>
      <c r="BJ16" s="541"/>
      <c r="BK16" s="446"/>
      <c r="BL16" s="374">
        <f>ROUND(VLOOKUP($B16,Test!$A$206:$E$257,3),0)/1000</f>
        <v>0</v>
      </c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  <c r="CG16" s="380"/>
      <c r="CH16" s="380"/>
      <c r="CI16" s="380"/>
      <c r="CJ16" s="380"/>
      <c r="CK16" s="380"/>
      <c r="CL16" s="380"/>
      <c r="CM16" s="380"/>
      <c r="CN16" s="380"/>
      <c r="CO16" s="380"/>
      <c r="CP16" s="380"/>
      <c r="CQ16" s="380"/>
      <c r="CR16" s="380"/>
      <c r="CS16" s="380"/>
      <c r="CT16" s="380"/>
      <c r="CU16" s="380"/>
      <c r="CV16" s="380"/>
      <c r="CW16" s="380"/>
      <c r="CX16" s="380"/>
      <c r="CY16" s="380"/>
      <c r="CZ16" s="380"/>
      <c r="DA16" s="380"/>
      <c r="DB16" s="380"/>
      <c r="DC16" s="380"/>
      <c r="DD16" s="380"/>
      <c r="DE16" s="380"/>
      <c r="DF16" s="380"/>
      <c r="DG16" s="380"/>
      <c r="DH16" s="380"/>
      <c r="DI16" s="380"/>
      <c r="DJ16" s="380"/>
      <c r="DK16" s="380"/>
      <c r="DL16" s="380"/>
      <c r="DM16" s="380"/>
      <c r="DN16" s="380"/>
      <c r="DO16" s="391"/>
      <c r="DP16" s="391"/>
      <c r="DQ16" s="380"/>
      <c r="DR16" s="380"/>
      <c r="DS16" s="380"/>
      <c r="DT16" s="380"/>
    </row>
    <row r="17" spans="1:124" s="383" customFormat="1" ht="33" customHeight="1">
      <c r="A17" s="388">
        <f t="shared" si="28"/>
        <v>11</v>
      </c>
      <c r="B17" s="399">
        <v>51310</v>
      </c>
      <c r="C17" s="533" t="s">
        <v>10</v>
      </c>
      <c r="D17" s="697" t="s">
        <v>261</v>
      </c>
      <c r="E17" s="672">
        <f>'[2]Banpho trim-imv'!D17</f>
        <v>0</v>
      </c>
      <c r="F17" s="673"/>
      <c r="G17" s="782">
        <f t="shared" si="3"/>
        <v>0</v>
      </c>
      <c r="H17" s="673">
        <f>'[2]Banpho trim-imv'!G17</f>
        <v>0</v>
      </c>
      <c r="I17" s="673"/>
      <c r="J17" s="675">
        <f t="shared" si="4"/>
        <v>0</v>
      </c>
      <c r="K17" s="673">
        <f>'[2]Banpho trim-imv'!J17</f>
        <v>0</v>
      </c>
      <c r="L17" s="673"/>
      <c r="M17" s="773">
        <f t="shared" si="5"/>
        <v>0</v>
      </c>
      <c r="N17" s="688">
        <f t="shared" si="6"/>
        <v>0</v>
      </c>
      <c r="O17" s="689">
        <f t="shared" si="6"/>
        <v>0</v>
      </c>
      <c r="P17" s="690">
        <f t="shared" si="7"/>
        <v>0</v>
      </c>
      <c r="Q17" s="672">
        <f>'[2]Banpho trim-imv'!M17</f>
        <v>0</v>
      </c>
      <c r="R17" s="673"/>
      <c r="S17" s="675">
        <f t="shared" si="8"/>
        <v>0</v>
      </c>
      <c r="T17" s="673">
        <f>'[2]Banpho trim-imv'!P17</f>
        <v>0</v>
      </c>
      <c r="U17" s="673"/>
      <c r="V17" s="675">
        <f t="shared" si="9"/>
        <v>0</v>
      </c>
      <c r="W17" s="673">
        <f>'[2]Banpho trim-imv'!S17</f>
        <v>0</v>
      </c>
      <c r="X17" s="673"/>
      <c r="Y17" s="773">
        <f t="shared" si="10"/>
        <v>0</v>
      </c>
      <c r="Z17" s="688">
        <f t="shared" si="11"/>
        <v>0</v>
      </c>
      <c r="AA17" s="701">
        <f t="shared" si="11"/>
        <v>0</v>
      </c>
      <c r="AB17" s="690">
        <f t="shared" si="12"/>
        <v>0</v>
      </c>
      <c r="AC17" s="779">
        <f t="shared" si="0"/>
        <v>0</v>
      </c>
      <c r="AD17" s="776">
        <f t="shared" si="0"/>
        <v>0</v>
      </c>
      <c r="AE17" s="777">
        <f t="shared" si="13"/>
        <v>0</v>
      </c>
      <c r="AF17" s="672">
        <f>'[2]Banpho trim-imv'!Y17</f>
        <v>0</v>
      </c>
      <c r="AG17" s="673"/>
      <c r="AH17" s="674">
        <f t="shared" si="14"/>
        <v>0</v>
      </c>
      <c r="AI17" s="673">
        <f>'[2]Banpho trim-imv'!AB17</f>
        <v>0</v>
      </c>
      <c r="AJ17" s="673"/>
      <c r="AK17" s="675">
        <f t="shared" si="15"/>
        <v>0</v>
      </c>
      <c r="AL17" s="673">
        <f>'[2]Banpho trim-imv'!AE17</f>
        <v>0</v>
      </c>
      <c r="AM17" s="673"/>
      <c r="AN17" s="675">
        <f t="shared" si="16"/>
        <v>0</v>
      </c>
      <c r="AO17" s="688">
        <f t="shared" si="17"/>
        <v>0</v>
      </c>
      <c r="AP17" s="689">
        <f t="shared" si="17"/>
        <v>0</v>
      </c>
      <c r="AQ17" s="690">
        <f t="shared" si="18"/>
        <v>0</v>
      </c>
      <c r="AR17" s="673">
        <f>'[2]Banpho trim-imv'!AH17</f>
        <v>0</v>
      </c>
      <c r="AS17" s="673"/>
      <c r="AT17" s="674">
        <f t="shared" si="19"/>
        <v>0</v>
      </c>
      <c r="AU17" s="673">
        <f>'[2]Banpho trim-imv'!AK17</f>
        <v>0</v>
      </c>
      <c r="AV17" s="673"/>
      <c r="AW17" s="675">
        <f t="shared" si="20"/>
        <v>0</v>
      </c>
      <c r="AX17" s="673">
        <f>'[2]Banpho trim-imv'!AN17</f>
        <v>0</v>
      </c>
      <c r="AY17" s="672"/>
      <c r="AZ17" s="773">
        <f t="shared" si="21"/>
        <v>0</v>
      </c>
      <c r="BA17" s="688">
        <f t="shared" si="22"/>
        <v>0</v>
      </c>
      <c r="BB17" s="701">
        <f t="shared" si="22"/>
        <v>0</v>
      </c>
      <c r="BC17" s="706">
        <f t="shared" si="23"/>
        <v>0</v>
      </c>
      <c r="BD17" s="711">
        <f t="shared" si="1"/>
        <v>0</v>
      </c>
      <c r="BE17" s="715">
        <f t="shared" si="2"/>
        <v>0</v>
      </c>
      <c r="BF17" s="716">
        <f t="shared" si="24"/>
        <v>0</v>
      </c>
      <c r="BG17" s="711">
        <f t="shared" si="25"/>
        <v>0</v>
      </c>
      <c r="BH17" s="672">
        <f t="shared" si="26"/>
        <v>0</v>
      </c>
      <c r="BI17" s="677">
        <f t="shared" si="27"/>
        <v>0</v>
      </c>
      <c r="BJ17" s="541"/>
      <c r="BK17" s="446"/>
      <c r="BL17" s="374">
        <f>ROUND(VLOOKUP($B17,Test!$A$206:$E$257,3),0)/1000</f>
        <v>0</v>
      </c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  <c r="CG17" s="380"/>
      <c r="CH17" s="380"/>
      <c r="CI17" s="380"/>
      <c r="CJ17" s="380"/>
      <c r="CK17" s="380"/>
      <c r="CL17" s="380"/>
      <c r="CM17" s="380"/>
      <c r="CN17" s="380"/>
      <c r="CO17" s="380"/>
      <c r="CP17" s="380"/>
      <c r="CQ17" s="380"/>
      <c r="CR17" s="380"/>
      <c r="CS17" s="380"/>
      <c r="CT17" s="380"/>
      <c r="CU17" s="380"/>
      <c r="CV17" s="380"/>
      <c r="CW17" s="380"/>
      <c r="CX17" s="380"/>
      <c r="CY17" s="380"/>
      <c r="CZ17" s="380"/>
      <c r="DA17" s="380"/>
      <c r="DB17" s="380"/>
      <c r="DC17" s="380"/>
      <c r="DD17" s="380"/>
      <c r="DE17" s="380"/>
      <c r="DF17" s="380"/>
      <c r="DG17" s="380"/>
      <c r="DH17" s="380"/>
      <c r="DI17" s="380"/>
      <c r="DJ17" s="380"/>
      <c r="DK17" s="380"/>
      <c r="DL17" s="380"/>
      <c r="DM17" s="380"/>
      <c r="DN17" s="380"/>
      <c r="DO17" s="391"/>
      <c r="DP17" s="391"/>
      <c r="DQ17" s="380"/>
      <c r="DR17" s="380"/>
      <c r="DS17" s="380"/>
      <c r="DT17" s="380"/>
    </row>
    <row r="18" spans="1:124" s="383" customFormat="1" ht="33" customHeight="1">
      <c r="A18" s="388">
        <f t="shared" si="28"/>
        <v>12</v>
      </c>
      <c r="B18" s="399">
        <v>51311</v>
      </c>
      <c r="C18" s="533" t="s">
        <v>41</v>
      </c>
      <c r="D18" s="697" t="s">
        <v>262</v>
      </c>
      <c r="E18" s="672">
        <f>'[2]Banpho trim-imv'!D18</f>
        <v>0</v>
      </c>
      <c r="F18" s="673"/>
      <c r="G18" s="782">
        <f t="shared" si="3"/>
        <v>0</v>
      </c>
      <c r="H18" s="673">
        <f>'[2]Banpho trim-imv'!G18</f>
        <v>0</v>
      </c>
      <c r="I18" s="673"/>
      <c r="J18" s="675">
        <f t="shared" si="4"/>
        <v>0</v>
      </c>
      <c r="K18" s="673">
        <f>'[2]Banpho trim-imv'!J18</f>
        <v>0</v>
      </c>
      <c r="L18" s="673"/>
      <c r="M18" s="773">
        <f t="shared" si="5"/>
        <v>0</v>
      </c>
      <c r="N18" s="688">
        <f t="shared" si="6"/>
        <v>0</v>
      </c>
      <c r="O18" s="689">
        <f t="shared" si="6"/>
        <v>0</v>
      </c>
      <c r="P18" s="690">
        <f t="shared" si="7"/>
        <v>0</v>
      </c>
      <c r="Q18" s="672">
        <f>'[2]Banpho trim-imv'!M18</f>
        <v>0</v>
      </c>
      <c r="R18" s="673"/>
      <c r="S18" s="675">
        <f t="shared" si="8"/>
        <v>0</v>
      </c>
      <c r="T18" s="673">
        <f>'[2]Banpho trim-imv'!P18</f>
        <v>0</v>
      </c>
      <c r="U18" s="673"/>
      <c r="V18" s="675">
        <f t="shared" si="9"/>
        <v>0</v>
      </c>
      <c r="W18" s="673">
        <f>'[2]Banpho trim-imv'!S18</f>
        <v>0</v>
      </c>
      <c r="X18" s="673"/>
      <c r="Y18" s="773">
        <f t="shared" si="10"/>
        <v>0</v>
      </c>
      <c r="Z18" s="688">
        <f t="shared" si="11"/>
        <v>0</v>
      </c>
      <c r="AA18" s="701">
        <f t="shared" si="11"/>
        <v>0</v>
      </c>
      <c r="AB18" s="690">
        <f t="shared" si="12"/>
        <v>0</v>
      </c>
      <c r="AC18" s="779">
        <f t="shared" si="0"/>
        <v>0</v>
      </c>
      <c r="AD18" s="776">
        <f t="shared" si="0"/>
        <v>0</v>
      </c>
      <c r="AE18" s="777">
        <f t="shared" si="13"/>
        <v>0</v>
      </c>
      <c r="AF18" s="672">
        <f>'[2]Banpho trim-imv'!Y18</f>
        <v>0</v>
      </c>
      <c r="AG18" s="673"/>
      <c r="AH18" s="674">
        <f t="shared" si="14"/>
        <v>0</v>
      </c>
      <c r="AI18" s="673">
        <f>'[2]Banpho trim-imv'!AB18</f>
        <v>0</v>
      </c>
      <c r="AJ18" s="673"/>
      <c r="AK18" s="675">
        <f t="shared" si="15"/>
        <v>0</v>
      </c>
      <c r="AL18" s="673">
        <f>'[2]Banpho trim-imv'!AE18</f>
        <v>0</v>
      </c>
      <c r="AM18" s="673"/>
      <c r="AN18" s="675">
        <f t="shared" si="16"/>
        <v>0</v>
      </c>
      <c r="AO18" s="688">
        <f t="shared" si="17"/>
        <v>0</v>
      </c>
      <c r="AP18" s="689">
        <f t="shared" si="17"/>
        <v>0</v>
      </c>
      <c r="AQ18" s="690">
        <f t="shared" si="18"/>
        <v>0</v>
      </c>
      <c r="AR18" s="673">
        <f>'[2]Banpho trim-imv'!AH18</f>
        <v>0</v>
      </c>
      <c r="AS18" s="673"/>
      <c r="AT18" s="674">
        <f t="shared" si="19"/>
        <v>0</v>
      </c>
      <c r="AU18" s="673">
        <f>'[2]Banpho trim-imv'!AK18</f>
        <v>0</v>
      </c>
      <c r="AV18" s="673"/>
      <c r="AW18" s="675">
        <f t="shared" si="20"/>
        <v>0</v>
      </c>
      <c r="AX18" s="673">
        <f>'[2]Banpho trim-imv'!AN18</f>
        <v>0</v>
      </c>
      <c r="AY18" s="672"/>
      <c r="AZ18" s="773">
        <f t="shared" si="21"/>
        <v>0</v>
      </c>
      <c r="BA18" s="688">
        <f t="shared" si="22"/>
        <v>0</v>
      </c>
      <c r="BB18" s="701">
        <f t="shared" si="22"/>
        <v>0</v>
      </c>
      <c r="BC18" s="706">
        <f t="shared" si="23"/>
        <v>0</v>
      </c>
      <c r="BD18" s="711">
        <f t="shared" si="1"/>
        <v>0</v>
      </c>
      <c r="BE18" s="715">
        <f t="shared" si="2"/>
        <v>0</v>
      </c>
      <c r="BF18" s="716">
        <f t="shared" si="24"/>
        <v>0</v>
      </c>
      <c r="BG18" s="711">
        <f t="shared" si="25"/>
        <v>0</v>
      </c>
      <c r="BH18" s="672">
        <f t="shared" si="26"/>
        <v>0</v>
      </c>
      <c r="BI18" s="677">
        <f t="shared" si="27"/>
        <v>0</v>
      </c>
      <c r="BJ18" s="541"/>
      <c r="BK18" s="446"/>
      <c r="BL18" s="374">
        <f>ROUND(VLOOKUP($B18,Test!$A$206:$E$257,3),0)/1000</f>
        <v>0</v>
      </c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  <c r="CG18" s="380"/>
      <c r="CH18" s="380"/>
      <c r="CI18" s="380"/>
      <c r="CJ18" s="380"/>
      <c r="CK18" s="380"/>
      <c r="CL18" s="380"/>
      <c r="CM18" s="380"/>
      <c r="CN18" s="380"/>
      <c r="CO18" s="380"/>
      <c r="CP18" s="380"/>
      <c r="CQ18" s="380"/>
      <c r="CR18" s="380"/>
      <c r="CS18" s="380"/>
      <c r="CT18" s="380"/>
      <c r="CU18" s="380"/>
      <c r="CV18" s="380"/>
      <c r="CW18" s="380"/>
      <c r="CX18" s="380"/>
      <c r="CY18" s="380"/>
      <c r="CZ18" s="380"/>
      <c r="DA18" s="380"/>
      <c r="DB18" s="380"/>
      <c r="DC18" s="380"/>
      <c r="DD18" s="380"/>
      <c r="DE18" s="380"/>
      <c r="DF18" s="380"/>
      <c r="DG18" s="380"/>
      <c r="DH18" s="380"/>
      <c r="DI18" s="380"/>
      <c r="DJ18" s="380"/>
      <c r="DK18" s="380"/>
      <c r="DL18" s="380"/>
      <c r="DM18" s="380"/>
      <c r="DN18" s="380"/>
      <c r="DO18" s="391"/>
      <c r="DP18" s="391"/>
      <c r="DQ18" s="380"/>
      <c r="DR18" s="380"/>
      <c r="DS18" s="380"/>
      <c r="DT18" s="380"/>
    </row>
    <row r="19" spans="1:124" s="383" customFormat="1" ht="33" customHeight="1">
      <c r="A19" s="388">
        <f t="shared" si="28"/>
        <v>13</v>
      </c>
      <c r="B19" s="399">
        <v>51312</v>
      </c>
      <c r="C19" s="533" t="s">
        <v>62</v>
      </c>
      <c r="D19" s="698" t="s">
        <v>263</v>
      </c>
      <c r="E19" s="672">
        <f>'[2]Banpho trim-imv'!D19</f>
        <v>0</v>
      </c>
      <c r="F19" s="673"/>
      <c r="G19" s="782">
        <f t="shared" si="3"/>
        <v>0</v>
      </c>
      <c r="H19" s="673">
        <f>'[2]Banpho trim-imv'!G19</f>
        <v>0</v>
      </c>
      <c r="I19" s="673"/>
      <c r="J19" s="675">
        <f t="shared" si="4"/>
        <v>0</v>
      </c>
      <c r="K19" s="673">
        <f>'[2]Banpho trim-imv'!J19</f>
        <v>37000</v>
      </c>
      <c r="L19" s="673"/>
      <c r="M19" s="773">
        <f t="shared" si="5"/>
        <v>37000</v>
      </c>
      <c r="N19" s="688">
        <f t="shared" si="6"/>
        <v>37000</v>
      </c>
      <c r="O19" s="689">
        <f t="shared" si="6"/>
        <v>0</v>
      </c>
      <c r="P19" s="690">
        <f t="shared" si="7"/>
        <v>37000</v>
      </c>
      <c r="Q19" s="672">
        <f>'[2]Banpho trim-imv'!M19</f>
        <v>0</v>
      </c>
      <c r="R19" s="673"/>
      <c r="S19" s="675">
        <f t="shared" si="8"/>
        <v>0</v>
      </c>
      <c r="T19" s="673">
        <f>'[2]Banpho trim-imv'!P19</f>
        <v>0</v>
      </c>
      <c r="U19" s="673"/>
      <c r="V19" s="675">
        <f t="shared" si="9"/>
        <v>0</v>
      </c>
      <c r="W19" s="673">
        <f>'[2]Banpho trim-imv'!S19</f>
        <v>0</v>
      </c>
      <c r="X19" s="673"/>
      <c r="Y19" s="773">
        <f t="shared" si="10"/>
        <v>0</v>
      </c>
      <c r="Z19" s="688">
        <f t="shared" si="11"/>
        <v>0</v>
      </c>
      <c r="AA19" s="701">
        <f t="shared" si="11"/>
        <v>0</v>
      </c>
      <c r="AB19" s="690">
        <f t="shared" si="12"/>
        <v>0</v>
      </c>
      <c r="AC19" s="779">
        <f t="shared" si="0"/>
        <v>37000</v>
      </c>
      <c r="AD19" s="776">
        <f t="shared" si="0"/>
        <v>0</v>
      </c>
      <c r="AE19" s="777">
        <f t="shared" si="13"/>
        <v>37000</v>
      </c>
      <c r="AF19" s="672">
        <f>'[2]Banpho trim-imv'!Y19</f>
        <v>0</v>
      </c>
      <c r="AG19" s="673"/>
      <c r="AH19" s="674">
        <f t="shared" si="14"/>
        <v>0</v>
      </c>
      <c r="AI19" s="673">
        <f>'[2]Banpho trim-imv'!AB19</f>
        <v>0</v>
      </c>
      <c r="AJ19" s="673"/>
      <c r="AK19" s="675">
        <f t="shared" si="15"/>
        <v>0</v>
      </c>
      <c r="AL19" s="673">
        <f>'[2]Banpho trim-imv'!AE19</f>
        <v>0</v>
      </c>
      <c r="AM19" s="673"/>
      <c r="AN19" s="675">
        <f t="shared" si="16"/>
        <v>0</v>
      </c>
      <c r="AO19" s="688">
        <f t="shared" si="17"/>
        <v>0</v>
      </c>
      <c r="AP19" s="689">
        <f t="shared" si="17"/>
        <v>0</v>
      </c>
      <c r="AQ19" s="690">
        <f t="shared" si="18"/>
        <v>0</v>
      </c>
      <c r="AR19" s="673">
        <f>'[2]Banpho trim-imv'!AH19</f>
        <v>0</v>
      </c>
      <c r="AS19" s="673"/>
      <c r="AT19" s="674">
        <f t="shared" si="19"/>
        <v>0</v>
      </c>
      <c r="AU19" s="673">
        <f>'[2]Banpho trim-imv'!AK19</f>
        <v>0</v>
      </c>
      <c r="AV19" s="673"/>
      <c r="AW19" s="675">
        <f t="shared" si="20"/>
        <v>0</v>
      </c>
      <c r="AX19" s="673">
        <f>'[2]Banpho trim-imv'!AN19</f>
        <v>0</v>
      </c>
      <c r="AY19" s="672"/>
      <c r="AZ19" s="773">
        <f t="shared" si="21"/>
        <v>0</v>
      </c>
      <c r="BA19" s="688">
        <f t="shared" si="22"/>
        <v>0</v>
      </c>
      <c r="BB19" s="701">
        <f t="shared" si="22"/>
        <v>0</v>
      </c>
      <c r="BC19" s="706">
        <f t="shared" si="23"/>
        <v>0</v>
      </c>
      <c r="BD19" s="711">
        <f t="shared" si="1"/>
        <v>0</v>
      </c>
      <c r="BE19" s="715">
        <f t="shared" si="2"/>
        <v>0</v>
      </c>
      <c r="BF19" s="716">
        <f t="shared" si="24"/>
        <v>0</v>
      </c>
      <c r="BG19" s="711">
        <f t="shared" si="25"/>
        <v>37000</v>
      </c>
      <c r="BH19" s="672">
        <f t="shared" si="26"/>
        <v>0</v>
      </c>
      <c r="BI19" s="677">
        <f t="shared" si="27"/>
        <v>37000</v>
      </c>
      <c r="BJ19" s="541"/>
      <c r="BK19" s="446"/>
      <c r="BL19" s="374">
        <f>ROUND(VLOOKUP($B19,Test!$A$206:$E$257,3),0)/1000</f>
        <v>0</v>
      </c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  <c r="CG19" s="380"/>
      <c r="CH19" s="380"/>
      <c r="CI19" s="380"/>
      <c r="CJ19" s="380"/>
      <c r="CK19" s="380"/>
      <c r="CL19" s="380"/>
      <c r="CM19" s="380"/>
      <c r="CN19" s="380"/>
      <c r="CO19" s="380"/>
      <c r="CP19" s="380"/>
      <c r="CQ19" s="380"/>
      <c r="CR19" s="380"/>
      <c r="CS19" s="380"/>
      <c r="CT19" s="380"/>
      <c r="CU19" s="380"/>
      <c r="CV19" s="380"/>
      <c r="CW19" s="380"/>
      <c r="CX19" s="380"/>
      <c r="CY19" s="380"/>
      <c r="CZ19" s="380"/>
      <c r="DA19" s="380"/>
      <c r="DB19" s="380"/>
      <c r="DC19" s="380"/>
      <c r="DD19" s="380"/>
      <c r="DE19" s="380"/>
      <c r="DF19" s="380"/>
      <c r="DG19" s="380"/>
      <c r="DH19" s="380"/>
      <c r="DI19" s="380"/>
      <c r="DJ19" s="380"/>
      <c r="DK19" s="380"/>
      <c r="DL19" s="380"/>
      <c r="DM19" s="380"/>
      <c r="DN19" s="380"/>
      <c r="DO19" s="391"/>
      <c r="DP19" s="391"/>
      <c r="DQ19" s="380"/>
      <c r="DR19" s="380"/>
      <c r="DS19" s="380"/>
      <c r="DT19" s="380"/>
    </row>
    <row r="20" spans="1:124" s="383" customFormat="1" ht="33" customHeight="1">
      <c r="A20" s="388">
        <f t="shared" si="28"/>
        <v>14</v>
      </c>
      <c r="B20" s="399">
        <v>51313</v>
      </c>
      <c r="C20" s="533" t="s">
        <v>11</v>
      </c>
      <c r="D20" s="698" t="s">
        <v>264</v>
      </c>
      <c r="E20" s="672">
        <f>'[2]Banpho trim-imv'!D20</f>
        <v>0</v>
      </c>
      <c r="F20" s="673">
        <v>0</v>
      </c>
      <c r="G20" s="782">
        <f t="shared" si="3"/>
        <v>0</v>
      </c>
      <c r="H20" s="673">
        <f>'[2]Banpho trim-imv'!G20</f>
        <v>0</v>
      </c>
      <c r="I20" s="673">
        <v>0</v>
      </c>
      <c r="J20" s="675">
        <f t="shared" si="4"/>
        <v>0</v>
      </c>
      <c r="K20" s="673">
        <f>'[2]Banpho trim-imv'!J20</f>
        <v>0</v>
      </c>
      <c r="L20" s="673">
        <v>0</v>
      </c>
      <c r="M20" s="773">
        <f t="shared" si="5"/>
        <v>0</v>
      </c>
      <c r="N20" s="688">
        <f t="shared" si="6"/>
        <v>0</v>
      </c>
      <c r="O20" s="689">
        <f t="shared" si="6"/>
        <v>0</v>
      </c>
      <c r="P20" s="690">
        <f t="shared" si="7"/>
        <v>0</v>
      </c>
      <c r="Q20" s="672">
        <f>'[2]Banpho trim-imv'!M20</f>
        <v>0</v>
      </c>
      <c r="R20" s="673">
        <v>0</v>
      </c>
      <c r="S20" s="675">
        <f t="shared" si="8"/>
        <v>0</v>
      </c>
      <c r="T20" s="673">
        <f>'[2]Banpho trim-imv'!P20</f>
        <v>0</v>
      </c>
      <c r="U20" s="673"/>
      <c r="V20" s="675">
        <f t="shared" si="9"/>
        <v>0</v>
      </c>
      <c r="W20" s="673">
        <f>'[2]Banpho trim-imv'!S20</f>
        <v>0</v>
      </c>
      <c r="X20" s="673"/>
      <c r="Y20" s="773">
        <f t="shared" si="10"/>
        <v>0</v>
      </c>
      <c r="Z20" s="688">
        <f t="shared" si="11"/>
        <v>0</v>
      </c>
      <c r="AA20" s="701">
        <f t="shared" si="11"/>
        <v>0</v>
      </c>
      <c r="AB20" s="690">
        <f t="shared" si="12"/>
        <v>0</v>
      </c>
      <c r="AC20" s="779">
        <f t="shared" si="0"/>
        <v>0</v>
      </c>
      <c r="AD20" s="776">
        <f t="shared" si="0"/>
        <v>0</v>
      </c>
      <c r="AE20" s="777">
        <f t="shared" si="13"/>
        <v>0</v>
      </c>
      <c r="AF20" s="672">
        <f>'[2]Banpho trim-imv'!Y20</f>
        <v>0</v>
      </c>
      <c r="AG20" s="673"/>
      <c r="AH20" s="674">
        <f t="shared" si="14"/>
        <v>0</v>
      </c>
      <c r="AI20" s="673">
        <f>'[2]Banpho trim-imv'!AB20</f>
        <v>0</v>
      </c>
      <c r="AJ20" s="673"/>
      <c r="AK20" s="675">
        <f t="shared" si="15"/>
        <v>0</v>
      </c>
      <c r="AL20" s="673">
        <f>'[2]Banpho trim-imv'!AE20</f>
        <v>0</v>
      </c>
      <c r="AM20" s="673"/>
      <c r="AN20" s="675">
        <f t="shared" si="16"/>
        <v>0</v>
      </c>
      <c r="AO20" s="688">
        <f t="shared" si="17"/>
        <v>0</v>
      </c>
      <c r="AP20" s="689">
        <f t="shared" si="17"/>
        <v>0</v>
      </c>
      <c r="AQ20" s="690">
        <f t="shared" si="18"/>
        <v>0</v>
      </c>
      <c r="AR20" s="673">
        <f>'[2]Banpho trim-imv'!AH20</f>
        <v>0</v>
      </c>
      <c r="AS20" s="673"/>
      <c r="AT20" s="674">
        <f t="shared" si="19"/>
        <v>0</v>
      </c>
      <c r="AU20" s="673">
        <f>'[2]Banpho trim-imv'!AK20</f>
        <v>0</v>
      </c>
      <c r="AV20" s="673"/>
      <c r="AW20" s="675">
        <f t="shared" si="20"/>
        <v>0</v>
      </c>
      <c r="AX20" s="673">
        <f>'[2]Banpho trim-imv'!AN20</f>
        <v>0</v>
      </c>
      <c r="AY20" s="672"/>
      <c r="AZ20" s="773">
        <f t="shared" si="21"/>
        <v>0</v>
      </c>
      <c r="BA20" s="688">
        <f t="shared" si="22"/>
        <v>0</v>
      </c>
      <c r="BB20" s="701">
        <f t="shared" si="22"/>
        <v>0</v>
      </c>
      <c r="BC20" s="706">
        <f t="shared" si="23"/>
        <v>0</v>
      </c>
      <c r="BD20" s="711">
        <f t="shared" si="1"/>
        <v>0</v>
      </c>
      <c r="BE20" s="715">
        <f t="shared" si="2"/>
        <v>0</v>
      </c>
      <c r="BF20" s="716">
        <f t="shared" si="24"/>
        <v>0</v>
      </c>
      <c r="BG20" s="711">
        <f t="shared" si="25"/>
        <v>0</v>
      </c>
      <c r="BH20" s="672">
        <f t="shared" si="26"/>
        <v>0</v>
      </c>
      <c r="BI20" s="677">
        <f t="shared" si="27"/>
        <v>0</v>
      </c>
      <c r="BJ20" s="541"/>
      <c r="BK20" s="446"/>
      <c r="BL20" s="374">
        <f>ROUND(VLOOKUP($B20,Test!$A$206:$E$257,3),0)/1000</f>
        <v>0</v>
      </c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  <c r="CG20" s="380"/>
      <c r="CH20" s="380"/>
      <c r="CI20" s="380"/>
      <c r="CJ20" s="380"/>
      <c r="CK20" s="380"/>
      <c r="CL20" s="380"/>
      <c r="CM20" s="380"/>
      <c r="CN20" s="380"/>
      <c r="CO20" s="380"/>
      <c r="CP20" s="380"/>
      <c r="CQ20" s="380"/>
      <c r="CR20" s="380"/>
      <c r="CS20" s="380"/>
      <c r="CT20" s="380"/>
      <c r="CU20" s="380"/>
      <c r="CV20" s="380"/>
      <c r="CW20" s="380"/>
      <c r="CX20" s="380"/>
      <c r="CY20" s="380"/>
      <c r="CZ20" s="380"/>
      <c r="DA20" s="380"/>
      <c r="DB20" s="380"/>
      <c r="DC20" s="380"/>
      <c r="DD20" s="380"/>
      <c r="DE20" s="380"/>
      <c r="DF20" s="380"/>
      <c r="DG20" s="380"/>
      <c r="DH20" s="380"/>
      <c r="DI20" s="380"/>
      <c r="DJ20" s="380"/>
      <c r="DK20" s="380"/>
      <c r="DL20" s="380"/>
      <c r="DM20" s="380"/>
      <c r="DN20" s="380"/>
      <c r="DO20" s="391"/>
      <c r="DP20" s="391"/>
      <c r="DQ20" s="380"/>
      <c r="DR20" s="380"/>
      <c r="DS20" s="380"/>
      <c r="DT20" s="380"/>
    </row>
    <row r="21" spans="1:124" s="383" customFormat="1" ht="33" customHeight="1">
      <c r="A21" s="388">
        <f t="shared" si="28"/>
        <v>15</v>
      </c>
      <c r="B21" s="399">
        <v>51314</v>
      </c>
      <c r="C21" s="533" t="s">
        <v>12</v>
      </c>
      <c r="D21" s="698" t="s">
        <v>265</v>
      </c>
      <c r="E21" s="672">
        <f>'[2]Banpho trim-imv'!D21</f>
        <v>0</v>
      </c>
      <c r="F21" s="673"/>
      <c r="G21" s="782">
        <f t="shared" si="3"/>
        <v>0</v>
      </c>
      <c r="H21" s="673">
        <f>'[2]Banpho trim-imv'!G21</f>
        <v>0</v>
      </c>
      <c r="I21" s="673"/>
      <c r="J21" s="675">
        <f t="shared" si="4"/>
        <v>0</v>
      </c>
      <c r="K21" s="673">
        <f>'[2]Banpho trim-imv'!J21</f>
        <v>0</v>
      </c>
      <c r="L21" s="673"/>
      <c r="M21" s="773">
        <f t="shared" si="5"/>
        <v>0</v>
      </c>
      <c r="N21" s="688">
        <f t="shared" si="6"/>
        <v>0</v>
      </c>
      <c r="O21" s="689">
        <f t="shared" si="6"/>
        <v>0</v>
      </c>
      <c r="P21" s="690">
        <f t="shared" si="7"/>
        <v>0</v>
      </c>
      <c r="Q21" s="672">
        <f>'[2]Banpho trim-imv'!M21</f>
        <v>0</v>
      </c>
      <c r="R21" s="673"/>
      <c r="S21" s="675">
        <f t="shared" si="8"/>
        <v>0</v>
      </c>
      <c r="T21" s="673">
        <f>'[2]Banpho trim-imv'!P21</f>
        <v>0</v>
      </c>
      <c r="U21" s="673"/>
      <c r="V21" s="675">
        <f t="shared" si="9"/>
        <v>0</v>
      </c>
      <c r="W21" s="673">
        <f>'[2]Banpho trim-imv'!S21</f>
        <v>0</v>
      </c>
      <c r="X21" s="673"/>
      <c r="Y21" s="773">
        <f t="shared" si="10"/>
        <v>0</v>
      </c>
      <c r="Z21" s="688">
        <f t="shared" si="11"/>
        <v>0</v>
      </c>
      <c r="AA21" s="701">
        <f t="shared" si="11"/>
        <v>0</v>
      </c>
      <c r="AB21" s="690">
        <f t="shared" si="12"/>
        <v>0</v>
      </c>
      <c r="AC21" s="779">
        <f t="shared" si="0"/>
        <v>0</v>
      </c>
      <c r="AD21" s="776">
        <f t="shared" si="0"/>
        <v>0</v>
      </c>
      <c r="AE21" s="777">
        <f t="shared" si="13"/>
        <v>0</v>
      </c>
      <c r="AF21" s="672">
        <f>'[2]Banpho trim-imv'!Y21</f>
        <v>0</v>
      </c>
      <c r="AG21" s="673"/>
      <c r="AH21" s="674">
        <f t="shared" si="14"/>
        <v>0</v>
      </c>
      <c r="AI21" s="673">
        <f>'[2]Banpho trim-imv'!AB21</f>
        <v>0</v>
      </c>
      <c r="AJ21" s="673"/>
      <c r="AK21" s="675">
        <f t="shared" si="15"/>
        <v>0</v>
      </c>
      <c r="AL21" s="673">
        <f>'[2]Banpho trim-imv'!AE21</f>
        <v>0</v>
      </c>
      <c r="AM21" s="673"/>
      <c r="AN21" s="675">
        <f t="shared" si="16"/>
        <v>0</v>
      </c>
      <c r="AO21" s="688">
        <f t="shared" si="17"/>
        <v>0</v>
      </c>
      <c r="AP21" s="689">
        <f t="shared" si="17"/>
        <v>0</v>
      </c>
      <c r="AQ21" s="690">
        <f t="shared" si="18"/>
        <v>0</v>
      </c>
      <c r="AR21" s="673">
        <f>'[2]Banpho trim-imv'!AH21</f>
        <v>0</v>
      </c>
      <c r="AS21" s="673"/>
      <c r="AT21" s="674">
        <f t="shared" si="19"/>
        <v>0</v>
      </c>
      <c r="AU21" s="673">
        <f>'[2]Banpho trim-imv'!AK21</f>
        <v>0</v>
      </c>
      <c r="AV21" s="673"/>
      <c r="AW21" s="675">
        <f t="shared" si="20"/>
        <v>0</v>
      </c>
      <c r="AX21" s="673">
        <f>'[2]Banpho trim-imv'!AN21</f>
        <v>0</v>
      </c>
      <c r="AY21" s="672"/>
      <c r="AZ21" s="773">
        <f t="shared" si="21"/>
        <v>0</v>
      </c>
      <c r="BA21" s="688">
        <f t="shared" si="22"/>
        <v>0</v>
      </c>
      <c r="BB21" s="701">
        <f t="shared" si="22"/>
        <v>0</v>
      </c>
      <c r="BC21" s="706">
        <f t="shared" si="23"/>
        <v>0</v>
      </c>
      <c r="BD21" s="711">
        <f t="shared" si="1"/>
        <v>0</v>
      </c>
      <c r="BE21" s="715">
        <f t="shared" si="2"/>
        <v>0</v>
      </c>
      <c r="BF21" s="716">
        <f t="shared" si="24"/>
        <v>0</v>
      </c>
      <c r="BG21" s="711">
        <f t="shared" si="25"/>
        <v>0</v>
      </c>
      <c r="BH21" s="672">
        <f t="shared" si="26"/>
        <v>0</v>
      </c>
      <c r="BI21" s="677">
        <f t="shared" si="27"/>
        <v>0</v>
      </c>
      <c r="BJ21" s="541"/>
      <c r="BK21" s="446"/>
      <c r="BL21" s="374">
        <f>ROUND(VLOOKUP($B21,Test!$A$206:$E$257,3),0)/1000</f>
        <v>0</v>
      </c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  <c r="CG21" s="380"/>
      <c r="CH21" s="380"/>
      <c r="CI21" s="380"/>
      <c r="CJ21" s="380"/>
      <c r="CK21" s="380"/>
      <c r="CL21" s="380"/>
      <c r="CM21" s="380"/>
      <c r="CN21" s="380"/>
      <c r="CO21" s="380"/>
      <c r="CP21" s="380"/>
      <c r="CQ21" s="380"/>
      <c r="CR21" s="380"/>
      <c r="CS21" s="380"/>
      <c r="CT21" s="380"/>
      <c r="CU21" s="380"/>
      <c r="CV21" s="380"/>
      <c r="CW21" s="380"/>
      <c r="CX21" s="380"/>
      <c r="CY21" s="380"/>
      <c r="CZ21" s="380"/>
      <c r="DA21" s="380"/>
      <c r="DB21" s="380"/>
      <c r="DC21" s="380"/>
      <c r="DD21" s="380"/>
      <c r="DE21" s="380"/>
      <c r="DF21" s="380"/>
      <c r="DG21" s="380"/>
      <c r="DH21" s="380"/>
      <c r="DI21" s="380"/>
      <c r="DJ21" s="380"/>
      <c r="DK21" s="380"/>
      <c r="DL21" s="380"/>
      <c r="DM21" s="380"/>
      <c r="DN21" s="380"/>
      <c r="DO21" s="391"/>
      <c r="DP21" s="391"/>
      <c r="DQ21" s="380"/>
      <c r="DR21" s="380"/>
      <c r="DS21" s="380"/>
      <c r="DT21" s="380"/>
    </row>
    <row r="22" spans="1:124" s="383" customFormat="1" ht="33" customHeight="1">
      <c r="A22" s="388">
        <f t="shared" si="28"/>
        <v>16</v>
      </c>
      <c r="B22" s="399">
        <v>51315</v>
      </c>
      <c r="C22" s="533" t="s">
        <v>59</v>
      </c>
      <c r="D22" s="698" t="s">
        <v>266</v>
      </c>
      <c r="E22" s="672">
        <f>'[2]Banpho trim-imv'!D22</f>
        <v>0</v>
      </c>
      <c r="F22" s="673"/>
      <c r="G22" s="782">
        <f t="shared" si="3"/>
        <v>0</v>
      </c>
      <c r="H22" s="673">
        <f>'[2]Banpho trim-imv'!G22</f>
        <v>0</v>
      </c>
      <c r="I22" s="673"/>
      <c r="J22" s="675">
        <f t="shared" si="4"/>
        <v>0</v>
      </c>
      <c r="K22" s="673">
        <f>'[2]Banpho trim-imv'!J22</f>
        <v>0</v>
      </c>
      <c r="L22" s="673"/>
      <c r="M22" s="773">
        <f t="shared" si="5"/>
        <v>0</v>
      </c>
      <c r="N22" s="688">
        <f t="shared" si="6"/>
        <v>0</v>
      </c>
      <c r="O22" s="689">
        <f t="shared" si="6"/>
        <v>0</v>
      </c>
      <c r="P22" s="690">
        <f t="shared" si="7"/>
        <v>0</v>
      </c>
      <c r="Q22" s="672">
        <f>'[2]Banpho trim-imv'!M22</f>
        <v>0</v>
      </c>
      <c r="R22" s="673"/>
      <c r="S22" s="675">
        <f t="shared" si="8"/>
        <v>0</v>
      </c>
      <c r="T22" s="673">
        <f>'[2]Banpho trim-imv'!P22</f>
        <v>0</v>
      </c>
      <c r="U22" s="673"/>
      <c r="V22" s="675">
        <f t="shared" si="9"/>
        <v>0</v>
      </c>
      <c r="W22" s="673">
        <f>'[2]Banpho trim-imv'!S22</f>
        <v>0</v>
      </c>
      <c r="X22" s="673"/>
      <c r="Y22" s="773">
        <f t="shared" si="10"/>
        <v>0</v>
      </c>
      <c r="Z22" s="688">
        <f t="shared" si="11"/>
        <v>0</v>
      </c>
      <c r="AA22" s="701">
        <f t="shared" si="11"/>
        <v>0</v>
      </c>
      <c r="AB22" s="690">
        <f t="shared" si="12"/>
        <v>0</v>
      </c>
      <c r="AC22" s="779">
        <f t="shared" si="0"/>
        <v>0</v>
      </c>
      <c r="AD22" s="776">
        <f t="shared" si="0"/>
        <v>0</v>
      </c>
      <c r="AE22" s="777">
        <f t="shared" si="13"/>
        <v>0</v>
      </c>
      <c r="AF22" s="672">
        <f>'[2]Banpho trim-imv'!Y22</f>
        <v>0</v>
      </c>
      <c r="AG22" s="673"/>
      <c r="AH22" s="674">
        <f t="shared" si="14"/>
        <v>0</v>
      </c>
      <c r="AI22" s="673">
        <f>'[2]Banpho trim-imv'!AB22</f>
        <v>0</v>
      </c>
      <c r="AJ22" s="673"/>
      <c r="AK22" s="675">
        <f t="shared" si="15"/>
        <v>0</v>
      </c>
      <c r="AL22" s="673">
        <f>'[2]Banpho trim-imv'!AE22</f>
        <v>0</v>
      </c>
      <c r="AM22" s="673"/>
      <c r="AN22" s="675">
        <f t="shared" si="16"/>
        <v>0</v>
      </c>
      <c r="AO22" s="688">
        <f t="shared" si="17"/>
        <v>0</v>
      </c>
      <c r="AP22" s="689">
        <f t="shared" si="17"/>
        <v>0</v>
      </c>
      <c r="AQ22" s="690">
        <f t="shared" si="18"/>
        <v>0</v>
      </c>
      <c r="AR22" s="673">
        <f>'[2]Banpho trim-imv'!AH22</f>
        <v>0</v>
      </c>
      <c r="AS22" s="673"/>
      <c r="AT22" s="674">
        <f t="shared" si="19"/>
        <v>0</v>
      </c>
      <c r="AU22" s="673">
        <f>'[2]Banpho trim-imv'!AK22</f>
        <v>0</v>
      </c>
      <c r="AV22" s="673"/>
      <c r="AW22" s="675">
        <f t="shared" si="20"/>
        <v>0</v>
      </c>
      <c r="AX22" s="673">
        <f>'[2]Banpho trim-imv'!AN22</f>
        <v>0</v>
      </c>
      <c r="AY22" s="672"/>
      <c r="AZ22" s="773">
        <f t="shared" si="21"/>
        <v>0</v>
      </c>
      <c r="BA22" s="688">
        <f t="shared" si="22"/>
        <v>0</v>
      </c>
      <c r="BB22" s="701">
        <f t="shared" si="22"/>
        <v>0</v>
      </c>
      <c r="BC22" s="706">
        <f t="shared" si="23"/>
        <v>0</v>
      </c>
      <c r="BD22" s="711">
        <f t="shared" si="1"/>
        <v>0</v>
      </c>
      <c r="BE22" s="715">
        <f t="shared" si="2"/>
        <v>0</v>
      </c>
      <c r="BF22" s="716">
        <f t="shared" si="24"/>
        <v>0</v>
      </c>
      <c r="BG22" s="711">
        <f t="shared" si="25"/>
        <v>0</v>
      </c>
      <c r="BH22" s="672">
        <f t="shared" si="26"/>
        <v>0</v>
      </c>
      <c r="BI22" s="677">
        <f t="shared" si="27"/>
        <v>0</v>
      </c>
      <c r="BJ22" s="541"/>
      <c r="BK22" s="446"/>
      <c r="BL22" s="374">
        <f>ROUND(VLOOKUP($B22,Test!$A$206:$E$257,3),0)/1000</f>
        <v>0</v>
      </c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  <c r="CG22" s="380"/>
      <c r="CH22" s="380"/>
      <c r="CI22" s="380"/>
      <c r="CJ22" s="380"/>
      <c r="CK22" s="380"/>
      <c r="CL22" s="380"/>
      <c r="CM22" s="380"/>
      <c r="CN22" s="380"/>
      <c r="CO22" s="380"/>
      <c r="CP22" s="380"/>
      <c r="CQ22" s="380"/>
      <c r="CR22" s="380"/>
      <c r="CS22" s="380"/>
      <c r="CT22" s="380"/>
      <c r="CU22" s="380"/>
      <c r="CV22" s="380"/>
      <c r="CW22" s="380"/>
      <c r="CX22" s="380"/>
      <c r="CY22" s="380"/>
      <c r="CZ22" s="380"/>
      <c r="DA22" s="380"/>
      <c r="DB22" s="380"/>
      <c r="DC22" s="380"/>
      <c r="DD22" s="380"/>
      <c r="DE22" s="380"/>
      <c r="DF22" s="380"/>
      <c r="DG22" s="380"/>
      <c r="DH22" s="380"/>
      <c r="DI22" s="380"/>
      <c r="DJ22" s="380"/>
      <c r="DK22" s="380"/>
      <c r="DL22" s="380"/>
      <c r="DM22" s="380"/>
      <c r="DN22" s="380"/>
      <c r="DO22" s="391"/>
      <c r="DP22" s="391"/>
      <c r="DQ22" s="380"/>
      <c r="DR22" s="380"/>
      <c r="DS22" s="380"/>
      <c r="DT22" s="380"/>
    </row>
    <row r="23" spans="1:124" s="383" customFormat="1" ht="33" customHeight="1">
      <c r="A23" s="388">
        <f t="shared" si="28"/>
        <v>17</v>
      </c>
      <c r="B23" s="399">
        <v>51399</v>
      </c>
      <c r="C23" s="533" t="s">
        <v>13</v>
      </c>
      <c r="D23" s="698" t="s">
        <v>267</v>
      </c>
      <c r="E23" s="672">
        <f>'[2]Banpho trim-imv'!D23</f>
        <v>48029.521999999997</v>
      </c>
      <c r="F23" s="673">
        <v>5037.7</v>
      </c>
      <c r="G23" s="782">
        <f t="shared" si="3"/>
        <v>42991.822</v>
      </c>
      <c r="H23" s="673">
        <f>'[2]Banpho trim-imv'!G23</f>
        <v>66979.322</v>
      </c>
      <c r="I23" s="673">
        <v>5113.92</v>
      </c>
      <c r="J23" s="675">
        <f t="shared" si="4"/>
        <v>61865.402000000002</v>
      </c>
      <c r="K23" s="673">
        <f>'[2]Banpho trim-imv'!J23</f>
        <v>55172.521999999997</v>
      </c>
      <c r="L23" s="673">
        <v>24345.72</v>
      </c>
      <c r="M23" s="773">
        <f t="shared" si="5"/>
        <v>30826.801999999996</v>
      </c>
      <c r="N23" s="688">
        <f t="shared" si="6"/>
        <v>170181.36599999998</v>
      </c>
      <c r="O23" s="689">
        <f t="shared" si="6"/>
        <v>34497.339999999997</v>
      </c>
      <c r="P23" s="690">
        <f t="shared" si="7"/>
        <v>135684.02599999998</v>
      </c>
      <c r="Q23" s="672">
        <f>'[2]Banpho trim-imv'!M23</f>
        <v>62362.721999999994</v>
      </c>
      <c r="R23" s="673">
        <v>5555.12</v>
      </c>
      <c r="S23" s="675">
        <f t="shared" si="8"/>
        <v>56807.601999999992</v>
      </c>
      <c r="T23" s="673">
        <f>'[2]Banpho trim-imv'!P23</f>
        <v>61758.521999999997</v>
      </c>
      <c r="U23" s="673"/>
      <c r="V23" s="675">
        <f t="shared" si="9"/>
        <v>61758.521999999997</v>
      </c>
      <c r="W23" s="673">
        <f>'[2]Banpho trim-imv'!S23</f>
        <v>63450.322</v>
      </c>
      <c r="X23" s="673"/>
      <c r="Y23" s="773">
        <f t="shared" si="10"/>
        <v>63450.322</v>
      </c>
      <c r="Z23" s="688">
        <f t="shared" si="11"/>
        <v>187571.56599999999</v>
      </c>
      <c r="AA23" s="701">
        <f t="shared" si="11"/>
        <v>5555.12</v>
      </c>
      <c r="AB23" s="690">
        <f t="shared" si="12"/>
        <v>182016.446</v>
      </c>
      <c r="AC23" s="779">
        <f t="shared" ref="AC23:AD50" si="29">E23+H23+K23+Q23+T23+W23</f>
        <v>357752.93199999997</v>
      </c>
      <c r="AD23" s="776">
        <f t="shared" si="29"/>
        <v>40052.46</v>
      </c>
      <c r="AE23" s="777">
        <f t="shared" si="13"/>
        <v>317700.47199999995</v>
      </c>
      <c r="AF23" s="672">
        <f>'[2]Banpho trim-imv'!Y23</f>
        <v>55189.521999999997</v>
      </c>
      <c r="AG23" s="673"/>
      <c r="AH23" s="674">
        <f t="shared" si="14"/>
        <v>55189.521999999997</v>
      </c>
      <c r="AI23" s="673">
        <f>'[2]Banpho trim-imv'!AB23</f>
        <v>51755.322</v>
      </c>
      <c r="AJ23" s="673"/>
      <c r="AK23" s="675">
        <f t="shared" si="15"/>
        <v>51755.322</v>
      </c>
      <c r="AL23" s="673">
        <f>'[2]Banpho trim-imv'!AE23</f>
        <v>50645.841999999997</v>
      </c>
      <c r="AM23" s="673"/>
      <c r="AN23" s="675">
        <f t="shared" si="16"/>
        <v>50645.841999999997</v>
      </c>
      <c r="AO23" s="688">
        <f t="shared" si="17"/>
        <v>157590.68599999999</v>
      </c>
      <c r="AP23" s="689">
        <f t="shared" si="17"/>
        <v>0</v>
      </c>
      <c r="AQ23" s="690">
        <f t="shared" si="18"/>
        <v>157590.68599999999</v>
      </c>
      <c r="AR23" s="673">
        <f>'[2]Banpho trim-imv'!AH23</f>
        <v>163863.32199999999</v>
      </c>
      <c r="AS23" s="673"/>
      <c r="AT23" s="674">
        <f t="shared" si="19"/>
        <v>163863.32199999999</v>
      </c>
      <c r="AU23" s="673">
        <f>'[2]Banpho trim-imv'!AK23</f>
        <v>157675.522</v>
      </c>
      <c r="AV23" s="673"/>
      <c r="AW23" s="675">
        <f t="shared" si="20"/>
        <v>157675.522</v>
      </c>
      <c r="AX23" s="673">
        <f>'[2]Banpho trim-imv'!AN23</f>
        <v>158242.72200000001</v>
      </c>
      <c r="AY23" s="672"/>
      <c r="AZ23" s="773">
        <f t="shared" si="21"/>
        <v>158242.72200000001</v>
      </c>
      <c r="BA23" s="688">
        <f t="shared" si="22"/>
        <v>479781.56599999999</v>
      </c>
      <c r="BB23" s="701">
        <f t="shared" si="22"/>
        <v>0</v>
      </c>
      <c r="BC23" s="706">
        <f t="shared" si="23"/>
        <v>479781.56599999999</v>
      </c>
      <c r="BD23" s="711">
        <f t="shared" si="1"/>
        <v>637372.25199999998</v>
      </c>
      <c r="BE23" s="715">
        <f t="shared" si="2"/>
        <v>0</v>
      </c>
      <c r="BF23" s="716">
        <f t="shared" si="24"/>
        <v>637372.25199999998</v>
      </c>
      <c r="BG23" s="711">
        <f t="shared" si="25"/>
        <v>995125.18399999989</v>
      </c>
      <c r="BH23" s="672">
        <f t="shared" si="26"/>
        <v>40052.46</v>
      </c>
      <c r="BI23" s="677">
        <f t="shared" si="27"/>
        <v>955072.72399999993</v>
      </c>
      <c r="BJ23" s="541"/>
      <c r="BK23" s="446"/>
      <c r="BL23" s="374">
        <f>ROUND(VLOOKUP($B23,Test!$A$206:$E$257,3),0)/1000</f>
        <v>15.166</v>
      </c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  <c r="CG23" s="380"/>
      <c r="CH23" s="380"/>
      <c r="CI23" s="380"/>
      <c r="CJ23" s="380"/>
      <c r="CK23" s="380"/>
      <c r="CL23" s="380"/>
      <c r="CM23" s="380"/>
      <c r="CN23" s="380"/>
      <c r="CO23" s="380"/>
      <c r="CP23" s="380"/>
      <c r="CQ23" s="380"/>
      <c r="CR23" s="380"/>
      <c r="CS23" s="380"/>
      <c r="CT23" s="380"/>
      <c r="CU23" s="380"/>
      <c r="CV23" s="380"/>
      <c r="CW23" s="380"/>
      <c r="CX23" s="380"/>
      <c r="CY23" s="380"/>
      <c r="CZ23" s="380"/>
      <c r="DA23" s="380"/>
      <c r="DB23" s="380"/>
      <c r="DC23" s="380"/>
      <c r="DD23" s="380"/>
      <c r="DE23" s="380"/>
      <c r="DF23" s="380"/>
      <c r="DG23" s="380"/>
      <c r="DH23" s="380"/>
      <c r="DI23" s="380"/>
      <c r="DJ23" s="380"/>
      <c r="DK23" s="380"/>
      <c r="DL23" s="380"/>
      <c r="DM23" s="380"/>
      <c r="DN23" s="380"/>
      <c r="DO23" s="391"/>
      <c r="DP23" s="391"/>
      <c r="DQ23" s="380"/>
      <c r="DR23" s="380"/>
      <c r="DS23" s="380"/>
      <c r="DT23" s="380"/>
    </row>
    <row r="24" spans="1:124" s="383" customFormat="1" ht="33" customHeight="1">
      <c r="A24" s="388">
        <f t="shared" si="28"/>
        <v>18</v>
      </c>
      <c r="B24" s="399">
        <v>51401</v>
      </c>
      <c r="C24" s="533" t="s">
        <v>14</v>
      </c>
      <c r="D24" s="698" t="s">
        <v>268</v>
      </c>
      <c r="E24" s="672">
        <f>'[2]Banpho trim-imv'!D24</f>
        <v>0</v>
      </c>
      <c r="F24" s="673"/>
      <c r="G24" s="782">
        <f t="shared" si="3"/>
        <v>0</v>
      </c>
      <c r="H24" s="673">
        <f>'[2]Banpho trim-imv'!G24</f>
        <v>0</v>
      </c>
      <c r="I24" s="673"/>
      <c r="J24" s="675">
        <f t="shared" si="4"/>
        <v>0</v>
      </c>
      <c r="K24" s="673">
        <f>'[2]Banpho trim-imv'!J24</f>
        <v>0</v>
      </c>
      <c r="L24" s="673"/>
      <c r="M24" s="773">
        <f t="shared" si="5"/>
        <v>0</v>
      </c>
      <c r="N24" s="688">
        <f t="shared" si="6"/>
        <v>0</v>
      </c>
      <c r="O24" s="689">
        <f t="shared" si="6"/>
        <v>0</v>
      </c>
      <c r="P24" s="690">
        <f t="shared" si="7"/>
        <v>0</v>
      </c>
      <c r="Q24" s="672">
        <f>'[2]Banpho trim-imv'!M24</f>
        <v>0</v>
      </c>
      <c r="R24" s="673"/>
      <c r="S24" s="675">
        <f t="shared" si="8"/>
        <v>0</v>
      </c>
      <c r="T24" s="673">
        <f>'[2]Banpho trim-imv'!P24</f>
        <v>0</v>
      </c>
      <c r="U24" s="673"/>
      <c r="V24" s="675">
        <f t="shared" si="9"/>
        <v>0</v>
      </c>
      <c r="W24" s="673">
        <f>'[2]Banpho trim-imv'!S24</f>
        <v>0</v>
      </c>
      <c r="X24" s="673"/>
      <c r="Y24" s="773">
        <f t="shared" si="10"/>
        <v>0</v>
      </c>
      <c r="Z24" s="688">
        <f t="shared" si="11"/>
        <v>0</v>
      </c>
      <c r="AA24" s="701">
        <f t="shared" si="11"/>
        <v>0</v>
      </c>
      <c r="AB24" s="690">
        <f t="shared" si="12"/>
        <v>0</v>
      </c>
      <c r="AC24" s="779">
        <f t="shared" si="29"/>
        <v>0</v>
      </c>
      <c r="AD24" s="776">
        <f t="shared" si="29"/>
        <v>0</v>
      </c>
      <c r="AE24" s="777">
        <f t="shared" si="13"/>
        <v>0</v>
      </c>
      <c r="AF24" s="672">
        <f>'[2]Banpho trim-imv'!Y24</f>
        <v>0</v>
      </c>
      <c r="AG24" s="673"/>
      <c r="AH24" s="674">
        <f t="shared" si="14"/>
        <v>0</v>
      </c>
      <c r="AI24" s="673">
        <f>'[2]Banpho trim-imv'!AB24</f>
        <v>0</v>
      </c>
      <c r="AJ24" s="673"/>
      <c r="AK24" s="675">
        <f t="shared" si="15"/>
        <v>0</v>
      </c>
      <c r="AL24" s="673">
        <f>'[2]Banpho trim-imv'!AE24</f>
        <v>0</v>
      </c>
      <c r="AM24" s="673"/>
      <c r="AN24" s="675">
        <f t="shared" si="16"/>
        <v>0</v>
      </c>
      <c r="AO24" s="688">
        <f t="shared" si="17"/>
        <v>0</v>
      </c>
      <c r="AP24" s="689">
        <f t="shared" si="17"/>
        <v>0</v>
      </c>
      <c r="AQ24" s="690">
        <f t="shared" si="18"/>
        <v>0</v>
      </c>
      <c r="AR24" s="673">
        <f>'[2]Banpho trim-imv'!AH24</f>
        <v>0</v>
      </c>
      <c r="AS24" s="673"/>
      <c r="AT24" s="674">
        <f t="shared" si="19"/>
        <v>0</v>
      </c>
      <c r="AU24" s="673">
        <f>'[2]Banpho trim-imv'!AK24</f>
        <v>0</v>
      </c>
      <c r="AV24" s="673"/>
      <c r="AW24" s="675">
        <f t="shared" si="20"/>
        <v>0</v>
      </c>
      <c r="AX24" s="673">
        <f>'[2]Banpho trim-imv'!AN24</f>
        <v>0</v>
      </c>
      <c r="AY24" s="672"/>
      <c r="AZ24" s="773">
        <f t="shared" si="21"/>
        <v>0</v>
      </c>
      <c r="BA24" s="688">
        <f t="shared" si="22"/>
        <v>0</v>
      </c>
      <c r="BB24" s="701">
        <f t="shared" si="22"/>
        <v>0</v>
      </c>
      <c r="BC24" s="706">
        <f t="shared" si="23"/>
        <v>0</v>
      </c>
      <c r="BD24" s="711">
        <f t="shared" si="1"/>
        <v>0</v>
      </c>
      <c r="BE24" s="715">
        <f t="shared" si="2"/>
        <v>0</v>
      </c>
      <c r="BF24" s="716">
        <f t="shared" si="24"/>
        <v>0</v>
      </c>
      <c r="BG24" s="711">
        <f t="shared" si="25"/>
        <v>0</v>
      </c>
      <c r="BH24" s="672">
        <f t="shared" si="26"/>
        <v>0</v>
      </c>
      <c r="BI24" s="677">
        <f t="shared" si="27"/>
        <v>0</v>
      </c>
      <c r="BJ24" s="541"/>
      <c r="BK24" s="446"/>
      <c r="BL24" s="374">
        <f>ROUND(VLOOKUP($B24,Test!$A$206:$E$257,3),0)/1000</f>
        <v>0</v>
      </c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  <c r="CG24" s="380"/>
      <c r="CH24" s="380"/>
      <c r="CI24" s="380"/>
      <c r="CJ24" s="380"/>
      <c r="CK24" s="380"/>
      <c r="CL24" s="380"/>
      <c r="CM24" s="380"/>
      <c r="CN24" s="380"/>
      <c r="CO24" s="380"/>
      <c r="CP24" s="380"/>
      <c r="CQ24" s="380"/>
      <c r="CR24" s="380"/>
      <c r="CS24" s="380"/>
      <c r="CT24" s="380"/>
      <c r="CU24" s="380"/>
      <c r="CV24" s="380"/>
      <c r="CW24" s="380"/>
      <c r="CX24" s="380"/>
      <c r="CY24" s="380"/>
      <c r="CZ24" s="380"/>
      <c r="DA24" s="380"/>
      <c r="DB24" s="380"/>
      <c r="DC24" s="380"/>
      <c r="DD24" s="380"/>
      <c r="DE24" s="380"/>
      <c r="DF24" s="380"/>
      <c r="DG24" s="380"/>
      <c r="DH24" s="380"/>
      <c r="DI24" s="380"/>
      <c r="DJ24" s="380"/>
      <c r="DK24" s="380"/>
      <c r="DL24" s="380"/>
      <c r="DM24" s="380"/>
      <c r="DN24" s="380"/>
      <c r="DO24" s="391"/>
      <c r="DP24" s="391"/>
      <c r="DQ24" s="380"/>
      <c r="DR24" s="380"/>
      <c r="DS24" s="380"/>
      <c r="DT24" s="380"/>
    </row>
    <row r="25" spans="1:124" s="383" customFormat="1" ht="33" customHeight="1">
      <c r="A25" s="388">
        <f t="shared" si="28"/>
        <v>19</v>
      </c>
      <c r="B25" s="399">
        <v>51402</v>
      </c>
      <c r="C25" s="533" t="s">
        <v>15</v>
      </c>
      <c r="D25" s="698" t="s">
        <v>269</v>
      </c>
      <c r="E25" s="672">
        <f>'[2]Banpho trim-imv'!D25</f>
        <v>0</v>
      </c>
      <c r="F25" s="673"/>
      <c r="G25" s="782">
        <f t="shared" si="3"/>
        <v>0</v>
      </c>
      <c r="H25" s="673">
        <f>'[2]Banpho trim-imv'!G25</f>
        <v>0</v>
      </c>
      <c r="I25" s="673"/>
      <c r="J25" s="675">
        <f t="shared" si="4"/>
        <v>0</v>
      </c>
      <c r="K25" s="673">
        <f>'[2]Banpho trim-imv'!J25</f>
        <v>0</v>
      </c>
      <c r="L25" s="673"/>
      <c r="M25" s="773">
        <f t="shared" si="5"/>
        <v>0</v>
      </c>
      <c r="N25" s="688">
        <f t="shared" si="6"/>
        <v>0</v>
      </c>
      <c r="O25" s="689">
        <f t="shared" si="6"/>
        <v>0</v>
      </c>
      <c r="P25" s="690">
        <f t="shared" si="7"/>
        <v>0</v>
      </c>
      <c r="Q25" s="672">
        <f>'[2]Banpho trim-imv'!M25</f>
        <v>0</v>
      </c>
      <c r="R25" s="673"/>
      <c r="S25" s="675">
        <f t="shared" si="8"/>
        <v>0</v>
      </c>
      <c r="T25" s="673">
        <f>'[2]Banpho trim-imv'!P25</f>
        <v>0</v>
      </c>
      <c r="U25" s="673"/>
      <c r="V25" s="675">
        <f t="shared" si="9"/>
        <v>0</v>
      </c>
      <c r="W25" s="673">
        <f>'[2]Banpho trim-imv'!S25</f>
        <v>0</v>
      </c>
      <c r="X25" s="673"/>
      <c r="Y25" s="773">
        <f t="shared" si="10"/>
        <v>0</v>
      </c>
      <c r="Z25" s="688">
        <f t="shared" si="11"/>
        <v>0</v>
      </c>
      <c r="AA25" s="701">
        <f t="shared" si="11"/>
        <v>0</v>
      </c>
      <c r="AB25" s="690">
        <f t="shared" si="12"/>
        <v>0</v>
      </c>
      <c r="AC25" s="779">
        <f t="shared" si="29"/>
        <v>0</v>
      </c>
      <c r="AD25" s="776">
        <f t="shared" si="29"/>
        <v>0</v>
      </c>
      <c r="AE25" s="777">
        <f t="shared" si="13"/>
        <v>0</v>
      </c>
      <c r="AF25" s="672">
        <f>'[2]Banpho trim-imv'!Y25</f>
        <v>0</v>
      </c>
      <c r="AG25" s="673"/>
      <c r="AH25" s="674">
        <f t="shared" si="14"/>
        <v>0</v>
      </c>
      <c r="AI25" s="673">
        <f>'[2]Banpho trim-imv'!AB25</f>
        <v>0</v>
      </c>
      <c r="AJ25" s="673"/>
      <c r="AK25" s="675">
        <f t="shared" si="15"/>
        <v>0</v>
      </c>
      <c r="AL25" s="673">
        <f>'[2]Banpho trim-imv'!AE25</f>
        <v>0</v>
      </c>
      <c r="AM25" s="673"/>
      <c r="AN25" s="675">
        <f t="shared" si="16"/>
        <v>0</v>
      </c>
      <c r="AO25" s="688">
        <f t="shared" si="17"/>
        <v>0</v>
      </c>
      <c r="AP25" s="689">
        <f t="shared" si="17"/>
        <v>0</v>
      </c>
      <c r="AQ25" s="690">
        <f t="shared" si="18"/>
        <v>0</v>
      </c>
      <c r="AR25" s="673">
        <f>'[2]Banpho trim-imv'!AH25</f>
        <v>0</v>
      </c>
      <c r="AS25" s="673"/>
      <c r="AT25" s="674">
        <f t="shared" si="19"/>
        <v>0</v>
      </c>
      <c r="AU25" s="673">
        <f>'[2]Banpho trim-imv'!AK25</f>
        <v>0</v>
      </c>
      <c r="AV25" s="673"/>
      <c r="AW25" s="675">
        <f t="shared" si="20"/>
        <v>0</v>
      </c>
      <c r="AX25" s="673">
        <f>'[2]Banpho trim-imv'!AN25</f>
        <v>0</v>
      </c>
      <c r="AY25" s="672"/>
      <c r="AZ25" s="773">
        <f t="shared" si="21"/>
        <v>0</v>
      </c>
      <c r="BA25" s="688">
        <f t="shared" si="22"/>
        <v>0</v>
      </c>
      <c r="BB25" s="701">
        <f t="shared" si="22"/>
        <v>0</v>
      </c>
      <c r="BC25" s="706">
        <f t="shared" si="23"/>
        <v>0</v>
      </c>
      <c r="BD25" s="711">
        <f t="shared" si="1"/>
        <v>0</v>
      </c>
      <c r="BE25" s="715">
        <f t="shared" si="2"/>
        <v>0</v>
      </c>
      <c r="BF25" s="716">
        <f t="shared" si="24"/>
        <v>0</v>
      </c>
      <c r="BG25" s="711">
        <f t="shared" si="25"/>
        <v>0</v>
      </c>
      <c r="BH25" s="672">
        <f t="shared" si="26"/>
        <v>0</v>
      </c>
      <c r="BI25" s="677">
        <f t="shared" si="27"/>
        <v>0</v>
      </c>
      <c r="BJ25" s="541"/>
      <c r="BK25" s="446"/>
      <c r="BL25" s="374">
        <f>ROUND(VLOOKUP($B25,Test!$A$206:$E$257,3),0)/1000</f>
        <v>0</v>
      </c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  <c r="CG25" s="380"/>
      <c r="CH25" s="380"/>
      <c r="CI25" s="380"/>
      <c r="CJ25" s="380"/>
      <c r="CK25" s="380"/>
      <c r="CL25" s="380"/>
      <c r="CM25" s="380"/>
      <c r="CN25" s="380"/>
      <c r="CO25" s="380"/>
      <c r="CP25" s="380"/>
      <c r="CQ25" s="380"/>
      <c r="CR25" s="380"/>
      <c r="CS25" s="380"/>
      <c r="CT25" s="380"/>
      <c r="CU25" s="380"/>
      <c r="CV25" s="380"/>
      <c r="CW25" s="380"/>
      <c r="CX25" s="380"/>
      <c r="CY25" s="380"/>
      <c r="CZ25" s="380"/>
      <c r="DA25" s="380"/>
      <c r="DB25" s="380"/>
      <c r="DC25" s="380"/>
      <c r="DD25" s="380"/>
      <c r="DE25" s="380"/>
      <c r="DF25" s="380"/>
      <c r="DG25" s="380"/>
      <c r="DH25" s="380"/>
      <c r="DI25" s="380"/>
      <c r="DJ25" s="380"/>
      <c r="DK25" s="380"/>
      <c r="DL25" s="380"/>
      <c r="DM25" s="380"/>
      <c r="DN25" s="380"/>
      <c r="DO25" s="391"/>
      <c r="DP25" s="391"/>
      <c r="DQ25" s="380"/>
      <c r="DR25" s="380"/>
      <c r="DS25" s="380"/>
      <c r="DT25" s="380"/>
    </row>
    <row r="26" spans="1:124" s="383" customFormat="1" ht="33" customHeight="1">
      <c r="A26" s="388">
        <f t="shared" si="28"/>
        <v>20</v>
      </c>
      <c r="B26" s="399">
        <v>51403</v>
      </c>
      <c r="C26" s="533" t="s">
        <v>16</v>
      </c>
      <c r="D26" s="698" t="s">
        <v>270</v>
      </c>
      <c r="E26" s="672">
        <f>'[2]Banpho trim-imv'!D26</f>
        <v>0</v>
      </c>
      <c r="F26" s="673"/>
      <c r="G26" s="782">
        <f t="shared" si="3"/>
        <v>0</v>
      </c>
      <c r="H26" s="673">
        <f>'[2]Banpho trim-imv'!G26</f>
        <v>0</v>
      </c>
      <c r="I26" s="673"/>
      <c r="J26" s="675">
        <f t="shared" si="4"/>
        <v>0</v>
      </c>
      <c r="K26" s="673">
        <f>'[2]Banpho trim-imv'!J26</f>
        <v>0</v>
      </c>
      <c r="L26" s="673"/>
      <c r="M26" s="773">
        <f t="shared" si="5"/>
        <v>0</v>
      </c>
      <c r="N26" s="688">
        <f t="shared" si="6"/>
        <v>0</v>
      </c>
      <c r="O26" s="689">
        <f t="shared" si="6"/>
        <v>0</v>
      </c>
      <c r="P26" s="690">
        <f t="shared" si="7"/>
        <v>0</v>
      </c>
      <c r="Q26" s="672">
        <f>'[2]Banpho trim-imv'!M26</f>
        <v>0</v>
      </c>
      <c r="R26" s="673"/>
      <c r="S26" s="675">
        <f t="shared" si="8"/>
        <v>0</v>
      </c>
      <c r="T26" s="673">
        <f>'[2]Banpho trim-imv'!P26</f>
        <v>0</v>
      </c>
      <c r="U26" s="673"/>
      <c r="V26" s="675">
        <f t="shared" si="9"/>
        <v>0</v>
      </c>
      <c r="W26" s="673">
        <f>'[2]Banpho trim-imv'!S26</f>
        <v>0</v>
      </c>
      <c r="X26" s="673"/>
      <c r="Y26" s="773">
        <f t="shared" si="10"/>
        <v>0</v>
      </c>
      <c r="Z26" s="688">
        <f t="shared" si="11"/>
        <v>0</v>
      </c>
      <c r="AA26" s="701">
        <f t="shared" si="11"/>
        <v>0</v>
      </c>
      <c r="AB26" s="690">
        <f t="shared" si="12"/>
        <v>0</v>
      </c>
      <c r="AC26" s="779">
        <f t="shared" si="29"/>
        <v>0</v>
      </c>
      <c r="AD26" s="776">
        <f t="shared" si="29"/>
        <v>0</v>
      </c>
      <c r="AE26" s="777">
        <f t="shared" si="13"/>
        <v>0</v>
      </c>
      <c r="AF26" s="672">
        <f>'[2]Banpho trim-imv'!Y26</f>
        <v>0</v>
      </c>
      <c r="AG26" s="673"/>
      <c r="AH26" s="674">
        <f t="shared" si="14"/>
        <v>0</v>
      </c>
      <c r="AI26" s="673">
        <f>'[2]Banpho trim-imv'!AB26</f>
        <v>0</v>
      </c>
      <c r="AJ26" s="673"/>
      <c r="AK26" s="675">
        <f t="shared" si="15"/>
        <v>0</v>
      </c>
      <c r="AL26" s="673">
        <f>'[2]Banpho trim-imv'!AE26</f>
        <v>0</v>
      </c>
      <c r="AM26" s="673"/>
      <c r="AN26" s="675">
        <f t="shared" si="16"/>
        <v>0</v>
      </c>
      <c r="AO26" s="688">
        <f t="shared" si="17"/>
        <v>0</v>
      </c>
      <c r="AP26" s="689">
        <f t="shared" si="17"/>
        <v>0</v>
      </c>
      <c r="AQ26" s="690">
        <f t="shared" si="18"/>
        <v>0</v>
      </c>
      <c r="AR26" s="673">
        <f>'[2]Banpho trim-imv'!AH26</f>
        <v>0</v>
      </c>
      <c r="AS26" s="673"/>
      <c r="AT26" s="674">
        <f t="shared" si="19"/>
        <v>0</v>
      </c>
      <c r="AU26" s="673">
        <f>'[2]Banpho trim-imv'!AK26</f>
        <v>0</v>
      </c>
      <c r="AV26" s="673"/>
      <c r="AW26" s="675">
        <f t="shared" si="20"/>
        <v>0</v>
      </c>
      <c r="AX26" s="673">
        <f>'[2]Banpho trim-imv'!AN26</f>
        <v>0</v>
      </c>
      <c r="AY26" s="672"/>
      <c r="AZ26" s="773">
        <f t="shared" si="21"/>
        <v>0</v>
      </c>
      <c r="BA26" s="688">
        <f t="shared" si="22"/>
        <v>0</v>
      </c>
      <c r="BB26" s="701">
        <f t="shared" si="22"/>
        <v>0</v>
      </c>
      <c r="BC26" s="706">
        <f t="shared" si="23"/>
        <v>0</v>
      </c>
      <c r="BD26" s="711">
        <f t="shared" si="1"/>
        <v>0</v>
      </c>
      <c r="BE26" s="715">
        <f t="shared" si="2"/>
        <v>0</v>
      </c>
      <c r="BF26" s="716">
        <f t="shared" si="24"/>
        <v>0</v>
      </c>
      <c r="BG26" s="711">
        <f t="shared" si="25"/>
        <v>0</v>
      </c>
      <c r="BH26" s="672">
        <f t="shared" si="26"/>
        <v>0</v>
      </c>
      <c r="BI26" s="677">
        <f t="shared" si="27"/>
        <v>0</v>
      </c>
      <c r="BJ26" s="541"/>
      <c r="BK26" s="446"/>
      <c r="BL26" s="374">
        <f>ROUND(VLOOKUP($B26,Test!$A$206:$E$257,3),0)/1000</f>
        <v>0</v>
      </c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  <c r="CG26" s="380"/>
      <c r="CH26" s="380"/>
      <c r="CI26" s="380"/>
      <c r="CJ26" s="380"/>
      <c r="CK26" s="380"/>
      <c r="CL26" s="380"/>
      <c r="CM26" s="380"/>
      <c r="CN26" s="380"/>
      <c r="CO26" s="380"/>
      <c r="CP26" s="380"/>
      <c r="CQ26" s="380"/>
      <c r="CR26" s="380"/>
      <c r="CS26" s="380"/>
      <c r="CT26" s="380"/>
      <c r="CU26" s="380"/>
      <c r="CV26" s="380"/>
      <c r="CW26" s="380"/>
      <c r="CX26" s="380"/>
      <c r="CY26" s="380"/>
      <c r="CZ26" s="380"/>
      <c r="DA26" s="380"/>
      <c r="DB26" s="380"/>
      <c r="DC26" s="380"/>
      <c r="DD26" s="380"/>
      <c r="DE26" s="380"/>
      <c r="DF26" s="380"/>
      <c r="DG26" s="380"/>
      <c r="DH26" s="380"/>
      <c r="DI26" s="380"/>
      <c r="DJ26" s="380"/>
      <c r="DK26" s="380"/>
      <c r="DL26" s="380"/>
      <c r="DM26" s="380"/>
      <c r="DN26" s="380"/>
      <c r="DO26" s="391"/>
      <c r="DP26" s="391"/>
      <c r="DQ26" s="380"/>
      <c r="DR26" s="380"/>
      <c r="DS26" s="380"/>
      <c r="DT26" s="380"/>
    </row>
    <row r="27" spans="1:124" s="383" customFormat="1" ht="33" customHeight="1">
      <c r="A27" s="388">
        <f t="shared" si="28"/>
        <v>21</v>
      </c>
      <c r="B27" s="399">
        <v>51404</v>
      </c>
      <c r="C27" s="533" t="s">
        <v>17</v>
      </c>
      <c r="D27" s="698" t="s">
        <v>271</v>
      </c>
      <c r="E27" s="672">
        <f>'[2]Banpho trim-imv'!D27</f>
        <v>0</v>
      </c>
      <c r="F27" s="673"/>
      <c r="G27" s="782">
        <f t="shared" si="3"/>
        <v>0</v>
      </c>
      <c r="H27" s="673">
        <f>'[2]Banpho trim-imv'!G27</f>
        <v>0</v>
      </c>
      <c r="I27" s="673"/>
      <c r="J27" s="675">
        <f t="shared" si="4"/>
        <v>0</v>
      </c>
      <c r="K27" s="673">
        <f>'[2]Banpho trim-imv'!J27</f>
        <v>0</v>
      </c>
      <c r="L27" s="673"/>
      <c r="M27" s="773">
        <f t="shared" si="5"/>
        <v>0</v>
      </c>
      <c r="N27" s="688">
        <f t="shared" si="6"/>
        <v>0</v>
      </c>
      <c r="O27" s="689">
        <f t="shared" si="6"/>
        <v>0</v>
      </c>
      <c r="P27" s="690">
        <f t="shared" si="7"/>
        <v>0</v>
      </c>
      <c r="Q27" s="672">
        <f>'[2]Banpho trim-imv'!M27</f>
        <v>0</v>
      </c>
      <c r="R27" s="673"/>
      <c r="S27" s="675">
        <f t="shared" si="8"/>
        <v>0</v>
      </c>
      <c r="T27" s="673">
        <f>'[2]Banpho trim-imv'!P27</f>
        <v>0</v>
      </c>
      <c r="U27" s="673"/>
      <c r="V27" s="675">
        <f t="shared" si="9"/>
        <v>0</v>
      </c>
      <c r="W27" s="673">
        <f>'[2]Banpho trim-imv'!S27</f>
        <v>0</v>
      </c>
      <c r="X27" s="673"/>
      <c r="Y27" s="773">
        <f t="shared" si="10"/>
        <v>0</v>
      </c>
      <c r="Z27" s="688">
        <f t="shared" si="11"/>
        <v>0</v>
      </c>
      <c r="AA27" s="701">
        <f t="shared" si="11"/>
        <v>0</v>
      </c>
      <c r="AB27" s="690">
        <f t="shared" si="12"/>
        <v>0</v>
      </c>
      <c r="AC27" s="779">
        <f t="shared" si="29"/>
        <v>0</v>
      </c>
      <c r="AD27" s="776">
        <f t="shared" si="29"/>
        <v>0</v>
      </c>
      <c r="AE27" s="777">
        <f t="shared" si="13"/>
        <v>0</v>
      </c>
      <c r="AF27" s="672">
        <f>'[2]Banpho trim-imv'!Y27</f>
        <v>0</v>
      </c>
      <c r="AG27" s="673"/>
      <c r="AH27" s="674">
        <f t="shared" si="14"/>
        <v>0</v>
      </c>
      <c r="AI27" s="673">
        <f>'[2]Banpho trim-imv'!AB27</f>
        <v>0</v>
      </c>
      <c r="AJ27" s="673"/>
      <c r="AK27" s="675">
        <f t="shared" si="15"/>
        <v>0</v>
      </c>
      <c r="AL27" s="673">
        <f>'[2]Banpho trim-imv'!AE27</f>
        <v>0</v>
      </c>
      <c r="AM27" s="673"/>
      <c r="AN27" s="675">
        <f t="shared" si="16"/>
        <v>0</v>
      </c>
      <c r="AO27" s="688">
        <f t="shared" si="17"/>
        <v>0</v>
      </c>
      <c r="AP27" s="689">
        <f t="shared" si="17"/>
        <v>0</v>
      </c>
      <c r="AQ27" s="690">
        <f t="shared" si="18"/>
        <v>0</v>
      </c>
      <c r="AR27" s="673">
        <f>'[2]Banpho trim-imv'!AH27</f>
        <v>0</v>
      </c>
      <c r="AS27" s="673"/>
      <c r="AT27" s="674">
        <f t="shared" si="19"/>
        <v>0</v>
      </c>
      <c r="AU27" s="673">
        <f>'[2]Banpho trim-imv'!AK27</f>
        <v>0</v>
      </c>
      <c r="AV27" s="673"/>
      <c r="AW27" s="675">
        <f t="shared" si="20"/>
        <v>0</v>
      </c>
      <c r="AX27" s="673">
        <f>'[2]Banpho trim-imv'!AN27</f>
        <v>0</v>
      </c>
      <c r="AY27" s="672"/>
      <c r="AZ27" s="773">
        <f t="shared" si="21"/>
        <v>0</v>
      </c>
      <c r="BA27" s="688">
        <f t="shared" si="22"/>
        <v>0</v>
      </c>
      <c r="BB27" s="701">
        <f t="shared" si="22"/>
        <v>0</v>
      </c>
      <c r="BC27" s="706">
        <f t="shared" si="23"/>
        <v>0</v>
      </c>
      <c r="BD27" s="711">
        <f t="shared" si="1"/>
        <v>0</v>
      </c>
      <c r="BE27" s="715">
        <f t="shared" si="2"/>
        <v>0</v>
      </c>
      <c r="BF27" s="716">
        <f t="shared" si="24"/>
        <v>0</v>
      </c>
      <c r="BG27" s="711">
        <f t="shared" si="25"/>
        <v>0</v>
      </c>
      <c r="BH27" s="672">
        <f t="shared" si="26"/>
        <v>0</v>
      </c>
      <c r="BI27" s="677">
        <f t="shared" si="27"/>
        <v>0</v>
      </c>
      <c r="BJ27" s="541"/>
      <c r="BK27" s="446"/>
      <c r="BL27" s="374">
        <f>ROUND(VLOOKUP($B27,Test!$A$206:$E$257,3),0)/1000</f>
        <v>0</v>
      </c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  <c r="CG27" s="380"/>
      <c r="CH27" s="380"/>
      <c r="CI27" s="380"/>
      <c r="CJ27" s="380"/>
      <c r="CK27" s="380"/>
      <c r="CL27" s="380"/>
      <c r="CM27" s="380"/>
      <c r="CN27" s="380"/>
      <c r="CO27" s="380"/>
      <c r="CP27" s="380"/>
      <c r="CQ27" s="380"/>
      <c r="CR27" s="380"/>
      <c r="CS27" s="380"/>
      <c r="CT27" s="380"/>
      <c r="CU27" s="380"/>
      <c r="CV27" s="380"/>
      <c r="CW27" s="380"/>
      <c r="CX27" s="380"/>
      <c r="CY27" s="380"/>
      <c r="CZ27" s="380"/>
      <c r="DA27" s="380"/>
      <c r="DB27" s="380"/>
      <c r="DC27" s="380"/>
      <c r="DD27" s="380"/>
      <c r="DE27" s="380"/>
      <c r="DF27" s="380"/>
      <c r="DG27" s="380"/>
      <c r="DH27" s="380"/>
      <c r="DI27" s="380"/>
      <c r="DJ27" s="380"/>
      <c r="DK27" s="380"/>
      <c r="DL27" s="380"/>
      <c r="DM27" s="380"/>
      <c r="DN27" s="380"/>
      <c r="DO27" s="391"/>
      <c r="DP27" s="391"/>
      <c r="DQ27" s="380"/>
      <c r="DR27" s="380"/>
      <c r="DS27" s="380"/>
      <c r="DT27" s="380"/>
    </row>
    <row r="28" spans="1:124" s="383" customFormat="1" ht="33" customHeight="1">
      <c r="A28" s="388">
        <f t="shared" si="28"/>
        <v>22</v>
      </c>
      <c r="B28" s="399">
        <v>51405</v>
      </c>
      <c r="C28" s="533" t="s">
        <v>18</v>
      </c>
      <c r="D28" s="698" t="s">
        <v>272</v>
      </c>
      <c r="E28" s="672">
        <f>'[2]Banpho trim-imv'!D28</f>
        <v>12500</v>
      </c>
      <c r="F28" s="673">
        <v>12500</v>
      </c>
      <c r="G28" s="782">
        <f t="shared" si="3"/>
        <v>0</v>
      </c>
      <c r="H28" s="673">
        <f>'[2]Banpho trim-imv'!G28</f>
        <v>12500</v>
      </c>
      <c r="I28" s="673">
        <v>12500</v>
      </c>
      <c r="J28" s="675">
        <f t="shared" si="4"/>
        <v>0</v>
      </c>
      <c r="K28" s="673">
        <f>'[2]Banpho trim-imv'!J28</f>
        <v>12500</v>
      </c>
      <c r="L28" s="673">
        <v>12500</v>
      </c>
      <c r="M28" s="773">
        <f t="shared" si="5"/>
        <v>0</v>
      </c>
      <c r="N28" s="688">
        <f t="shared" si="6"/>
        <v>37500</v>
      </c>
      <c r="O28" s="689">
        <f t="shared" si="6"/>
        <v>37500</v>
      </c>
      <c r="P28" s="690">
        <f t="shared" si="7"/>
        <v>0</v>
      </c>
      <c r="Q28" s="672">
        <f>'[2]Banpho trim-imv'!M28</f>
        <v>12500</v>
      </c>
      <c r="R28" s="673">
        <v>12500</v>
      </c>
      <c r="S28" s="675">
        <f t="shared" si="8"/>
        <v>0</v>
      </c>
      <c r="T28" s="673">
        <f>'[2]Banpho trim-imv'!P28</f>
        <v>12500</v>
      </c>
      <c r="U28" s="673"/>
      <c r="V28" s="675">
        <f t="shared" si="9"/>
        <v>12500</v>
      </c>
      <c r="W28" s="673">
        <f>'[2]Banpho trim-imv'!S28</f>
        <v>12500</v>
      </c>
      <c r="X28" s="673"/>
      <c r="Y28" s="773">
        <f t="shared" si="10"/>
        <v>12500</v>
      </c>
      <c r="Z28" s="688">
        <f t="shared" si="11"/>
        <v>37500</v>
      </c>
      <c r="AA28" s="701">
        <f t="shared" si="11"/>
        <v>12500</v>
      </c>
      <c r="AB28" s="690">
        <f t="shared" si="12"/>
        <v>25000</v>
      </c>
      <c r="AC28" s="779">
        <f t="shared" si="29"/>
        <v>75000</v>
      </c>
      <c r="AD28" s="776">
        <f t="shared" si="29"/>
        <v>50000</v>
      </c>
      <c r="AE28" s="777">
        <f t="shared" si="13"/>
        <v>25000</v>
      </c>
      <c r="AF28" s="672">
        <f>'[2]Banpho trim-imv'!Y28</f>
        <v>12500</v>
      </c>
      <c r="AG28" s="673"/>
      <c r="AH28" s="674">
        <f t="shared" si="14"/>
        <v>12500</v>
      </c>
      <c r="AI28" s="673">
        <f>'[2]Banpho trim-imv'!AB28</f>
        <v>12500</v>
      </c>
      <c r="AJ28" s="673"/>
      <c r="AK28" s="675">
        <f t="shared" si="15"/>
        <v>12500</v>
      </c>
      <c r="AL28" s="673">
        <f>'[2]Banpho trim-imv'!AE28</f>
        <v>12500</v>
      </c>
      <c r="AM28" s="673"/>
      <c r="AN28" s="675">
        <f t="shared" si="16"/>
        <v>12500</v>
      </c>
      <c r="AO28" s="688">
        <f t="shared" si="17"/>
        <v>37500</v>
      </c>
      <c r="AP28" s="689">
        <f t="shared" si="17"/>
        <v>0</v>
      </c>
      <c r="AQ28" s="690">
        <f t="shared" si="18"/>
        <v>37500</v>
      </c>
      <c r="AR28" s="673">
        <f>'[2]Banpho trim-imv'!AH28</f>
        <v>12500</v>
      </c>
      <c r="AS28" s="673"/>
      <c r="AT28" s="674">
        <f t="shared" si="19"/>
        <v>12500</v>
      </c>
      <c r="AU28" s="673">
        <f>'[2]Banpho trim-imv'!AK28</f>
        <v>12500</v>
      </c>
      <c r="AV28" s="673"/>
      <c r="AW28" s="675">
        <f t="shared" si="20"/>
        <v>12500</v>
      </c>
      <c r="AX28" s="673">
        <f>'[2]Banpho trim-imv'!AN28</f>
        <v>12500</v>
      </c>
      <c r="AY28" s="672"/>
      <c r="AZ28" s="773">
        <f t="shared" si="21"/>
        <v>12500</v>
      </c>
      <c r="BA28" s="688">
        <f t="shared" si="22"/>
        <v>37500</v>
      </c>
      <c r="BB28" s="701">
        <f t="shared" si="22"/>
        <v>0</v>
      </c>
      <c r="BC28" s="706">
        <f t="shared" si="23"/>
        <v>37500</v>
      </c>
      <c r="BD28" s="711">
        <f t="shared" si="1"/>
        <v>75000</v>
      </c>
      <c r="BE28" s="715">
        <f t="shared" si="2"/>
        <v>0</v>
      </c>
      <c r="BF28" s="716">
        <f t="shared" si="24"/>
        <v>75000</v>
      </c>
      <c r="BG28" s="711">
        <f t="shared" si="25"/>
        <v>150000</v>
      </c>
      <c r="BH28" s="672">
        <f t="shared" si="26"/>
        <v>50000</v>
      </c>
      <c r="BI28" s="677">
        <f t="shared" si="27"/>
        <v>100000</v>
      </c>
      <c r="BJ28" s="541"/>
      <c r="BK28" s="446"/>
      <c r="BL28" s="374">
        <f>ROUND(VLOOKUP($B28,Test!$A$206:$E$257,3),0)/1000</f>
        <v>12.5</v>
      </c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0"/>
      <c r="CJ28" s="380"/>
      <c r="CK28" s="380"/>
      <c r="CL28" s="380"/>
      <c r="CM28" s="380"/>
      <c r="CN28" s="380"/>
      <c r="CO28" s="380"/>
      <c r="CP28" s="380"/>
      <c r="CQ28" s="380"/>
      <c r="CR28" s="380"/>
      <c r="CS28" s="380"/>
      <c r="CT28" s="380"/>
      <c r="CU28" s="380"/>
      <c r="CV28" s="380"/>
      <c r="CW28" s="380"/>
      <c r="CX28" s="380"/>
      <c r="CY28" s="380"/>
      <c r="CZ28" s="380"/>
      <c r="DA28" s="380"/>
      <c r="DB28" s="380"/>
      <c r="DC28" s="380"/>
      <c r="DD28" s="380"/>
      <c r="DE28" s="380"/>
      <c r="DF28" s="380"/>
      <c r="DG28" s="380"/>
      <c r="DH28" s="380"/>
      <c r="DI28" s="380"/>
      <c r="DJ28" s="380"/>
      <c r="DK28" s="380"/>
      <c r="DL28" s="380"/>
      <c r="DM28" s="380"/>
      <c r="DN28" s="380"/>
      <c r="DO28" s="391"/>
      <c r="DP28" s="391"/>
      <c r="DQ28" s="380"/>
      <c r="DR28" s="380"/>
      <c r="DS28" s="380"/>
      <c r="DT28" s="380"/>
    </row>
    <row r="29" spans="1:124" s="383" customFormat="1" ht="33" customHeight="1">
      <c r="A29" s="388">
        <f t="shared" si="28"/>
        <v>23</v>
      </c>
      <c r="B29" s="399">
        <v>51406</v>
      </c>
      <c r="C29" s="533" t="s">
        <v>19</v>
      </c>
      <c r="D29" s="698" t="s">
        <v>273</v>
      </c>
      <c r="E29" s="672">
        <f>'[2]Banpho trim-imv'!D29</f>
        <v>0</v>
      </c>
      <c r="F29" s="673"/>
      <c r="G29" s="782">
        <f t="shared" si="3"/>
        <v>0</v>
      </c>
      <c r="H29" s="673">
        <f>'[2]Banpho trim-imv'!G29</f>
        <v>0</v>
      </c>
      <c r="I29" s="673"/>
      <c r="J29" s="675">
        <f t="shared" si="4"/>
        <v>0</v>
      </c>
      <c r="K29" s="673">
        <f>'[2]Banpho trim-imv'!J29</f>
        <v>0</v>
      </c>
      <c r="L29" s="673"/>
      <c r="M29" s="773">
        <f t="shared" si="5"/>
        <v>0</v>
      </c>
      <c r="N29" s="688">
        <f t="shared" si="6"/>
        <v>0</v>
      </c>
      <c r="O29" s="689">
        <f t="shared" si="6"/>
        <v>0</v>
      </c>
      <c r="P29" s="690">
        <f t="shared" si="7"/>
        <v>0</v>
      </c>
      <c r="Q29" s="672">
        <f>'[2]Banpho trim-imv'!M29</f>
        <v>0</v>
      </c>
      <c r="R29" s="673"/>
      <c r="S29" s="675">
        <f t="shared" si="8"/>
        <v>0</v>
      </c>
      <c r="T29" s="673">
        <f>'[2]Banpho trim-imv'!P29</f>
        <v>0</v>
      </c>
      <c r="U29" s="673"/>
      <c r="V29" s="675">
        <f t="shared" si="9"/>
        <v>0</v>
      </c>
      <c r="W29" s="673">
        <f>'[2]Banpho trim-imv'!S29</f>
        <v>0</v>
      </c>
      <c r="X29" s="673"/>
      <c r="Y29" s="773">
        <f t="shared" si="10"/>
        <v>0</v>
      </c>
      <c r="Z29" s="688">
        <f t="shared" si="11"/>
        <v>0</v>
      </c>
      <c r="AA29" s="701">
        <f t="shared" si="11"/>
        <v>0</v>
      </c>
      <c r="AB29" s="690">
        <f t="shared" si="12"/>
        <v>0</v>
      </c>
      <c r="AC29" s="779">
        <f t="shared" si="29"/>
        <v>0</v>
      </c>
      <c r="AD29" s="776">
        <f t="shared" si="29"/>
        <v>0</v>
      </c>
      <c r="AE29" s="777">
        <f t="shared" si="13"/>
        <v>0</v>
      </c>
      <c r="AF29" s="672">
        <f>'[2]Banpho trim-imv'!Y29</f>
        <v>0</v>
      </c>
      <c r="AG29" s="673"/>
      <c r="AH29" s="674">
        <f t="shared" si="14"/>
        <v>0</v>
      </c>
      <c r="AI29" s="673">
        <f>'[2]Banpho trim-imv'!AB29</f>
        <v>0</v>
      </c>
      <c r="AJ29" s="673"/>
      <c r="AK29" s="675">
        <f t="shared" si="15"/>
        <v>0</v>
      </c>
      <c r="AL29" s="673">
        <f>'[2]Banpho trim-imv'!AE29</f>
        <v>0</v>
      </c>
      <c r="AM29" s="673"/>
      <c r="AN29" s="675">
        <f t="shared" si="16"/>
        <v>0</v>
      </c>
      <c r="AO29" s="688">
        <f t="shared" si="17"/>
        <v>0</v>
      </c>
      <c r="AP29" s="689">
        <f t="shared" si="17"/>
        <v>0</v>
      </c>
      <c r="AQ29" s="690">
        <f t="shared" si="18"/>
        <v>0</v>
      </c>
      <c r="AR29" s="673">
        <f>'[2]Banpho trim-imv'!AH29</f>
        <v>0</v>
      </c>
      <c r="AS29" s="673"/>
      <c r="AT29" s="674">
        <f t="shared" si="19"/>
        <v>0</v>
      </c>
      <c r="AU29" s="673">
        <f>'[2]Banpho trim-imv'!AK29</f>
        <v>0</v>
      </c>
      <c r="AV29" s="673"/>
      <c r="AW29" s="675">
        <f t="shared" si="20"/>
        <v>0</v>
      </c>
      <c r="AX29" s="673">
        <f>'[2]Banpho trim-imv'!AN29</f>
        <v>0</v>
      </c>
      <c r="AY29" s="672"/>
      <c r="AZ29" s="773">
        <f t="shared" si="21"/>
        <v>0</v>
      </c>
      <c r="BA29" s="688">
        <f t="shared" si="22"/>
        <v>0</v>
      </c>
      <c r="BB29" s="701">
        <f t="shared" si="22"/>
        <v>0</v>
      </c>
      <c r="BC29" s="706">
        <f t="shared" si="23"/>
        <v>0</v>
      </c>
      <c r="BD29" s="711">
        <f t="shared" si="1"/>
        <v>0</v>
      </c>
      <c r="BE29" s="715">
        <f t="shared" si="2"/>
        <v>0</v>
      </c>
      <c r="BF29" s="716">
        <f t="shared" si="24"/>
        <v>0</v>
      </c>
      <c r="BG29" s="711">
        <f t="shared" si="25"/>
        <v>0</v>
      </c>
      <c r="BH29" s="672">
        <f t="shared" si="26"/>
        <v>0</v>
      </c>
      <c r="BI29" s="677">
        <f t="shared" si="27"/>
        <v>0</v>
      </c>
      <c r="BJ29" s="541"/>
      <c r="BK29" s="446"/>
      <c r="BL29" s="374">
        <f>ROUND(VLOOKUP($B29,Test!$A$206:$E$257,3),0)/1000</f>
        <v>0</v>
      </c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  <c r="CG29" s="380"/>
      <c r="CH29" s="380"/>
      <c r="CI29" s="380"/>
      <c r="CJ29" s="380"/>
      <c r="CK29" s="380"/>
      <c r="CL29" s="380"/>
      <c r="CM29" s="380"/>
      <c r="CN29" s="380"/>
      <c r="CO29" s="380"/>
      <c r="CP29" s="380"/>
      <c r="CQ29" s="380"/>
      <c r="CR29" s="380"/>
      <c r="CS29" s="380"/>
      <c r="CT29" s="380"/>
      <c r="CU29" s="380"/>
      <c r="CV29" s="380"/>
      <c r="CW29" s="380"/>
      <c r="CX29" s="380"/>
      <c r="CY29" s="380"/>
      <c r="CZ29" s="380"/>
      <c r="DA29" s="380"/>
      <c r="DB29" s="380"/>
      <c r="DC29" s="380"/>
      <c r="DD29" s="380"/>
      <c r="DE29" s="380"/>
      <c r="DF29" s="380"/>
      <c r="DG29" s="380"/>
      <c r="DH29" s="380"/>
      <c r="DI29" s="380"/>
      <c r="DJ29" s="380"/>
      <c r="DK29" s="380"/>
      <c r="DL29" s="380"/>
      <c r="DM29" s="380"/>
      <c r="DN29" s="380"/>
      <c r="DO29" s="391"/>
      <c r="DP29" s="391"/>
      <c r="DQ29" s="380"/>
      <c r="DR29" s="380"/>
      <c r="DS29" s="380"/>
      <c r="DT29" s="380"/>
    </row>
    <row r="30" spans="1:124" s="383" customFormat="1" ht="33" customHeight="1">
      <c r="A30" s="388">
        <f t="shared" si="28"/>
        <v>24</v>
      </c>
      <c r="B30" s="399">
        <v>51407</v>
      </c>
      <c r="C30" s="533" t="s">
        <v>20</v>
      </c>
      <c r="D30" s="698" t="s">
        <v>274</v>
      </c>
      <c r="E30" s="672">
        <f>'[2]Banpho trim-imv'!D30</f>
        <v>0</v>
      </c>
      <c r="F30" s="673"/>
      <c r="G30" s="782">
        <f t="shared" si="3"/>
        <v>0</v>
      </c>
      <c r="H30" s="673">
        <f>'[2]Banpho trim-imv'!G30</f>
        <v>0</v>
      </c>
      <c r="I30" s="673"/>
      <c r="J30" s="675">
        <f t="shared" si="4"/>
        <v>0</v>
      </c>
      <c r="K30" s="673">
        <f>'[2]Banpho trim-imv'!J30</f>
        <v>0</v>
      </c>
      <c r="L30" s="673"/>
      <c r="M30" s="773">
        <f t="shared" si="5"/>
        <v>0</v>
      </c>
      <c r="N30" s="688">
        <f t="shared" si="6"/>
        <v>0</v>
      </c>
      <c r="O30" s="689">
        <f t="shared" si="6"/>
        <v>0</v>
      </c>
      <c r="P30" s="690">
        <f t="shared" si="7"/>
        <v>0</v>
      </c>
      <c r="Q30" s="672">
        <f>'[2]Banpho trim-imv'!M30</f>
        <v>0</v>
      </c>
      <c r="R30" s="673"/>
      <c r="S30" s="675">
        <f t="shared" si="8"/>
        <v>0</v>
      </c>
      <c r="T30" s="673">
        <f>'[2]Banpho trim-imv'!P30</f>
        <v>0</v>
      </c>
      <c r="U30" s="673"/>
      <c r="V30" s="675">
        <f t="shared" si="9"/>
        <v>0</v>
      </c>
      <c r="W30" s="673">
        <f>'[2]Banpho trim-imv'!S30</f>
        <v>0</v>
      </c>
      <c r="X30" s="673"/>
      <c r="Y30" s="773">
        <f t="shared" si="10"/>
        <v>0</v>
      </c>
      <c r="Z30" s="688">
        <f t="shared" si="11"/>
        <v>0</v>
      </c>
      <c r="AA30" s="701">
        <f t="shared" si="11"/>
        <v>0</v>
      </c>
      <c r="AB30" s="690">
        <f t="shared" si="12"/>
        <v>0</v>
      </c>
      <c r="AC30" s="779">
        <f t="shared" si="29"/>
        <v>0</v>
      </c>
      <c r="AD30" s="776">
        <f t="shared" si="29"/>
        <v>0</v>
      </c>
      <c r="AE30" s="777">
        <f t="shared" si="13"/>
        <v>0</v>
      </c>
      <c r="AF30" s="672">
        <f>'[2]Banpho trim-imv'!Y30</f>
        <v>0</v>
      </c>
      <c r="AG30" s="673"/>
      <c r="AH30" s="674">
        <f t="shared" si="14"/>
        <v>0</v>
      </c>
      <c r="AI30" s="673">
        <f>'[2]Banpho trim-imv'!AB30</f>
        <v>0</v>
      </c>
      <c r="AJ30" s="673"/>
      <c r="AK30" s="675">
        <f t="shared" si="15"/>
        <v>0</v>
      </c>
      <c r="AL30" s="673">
        <f>'[2]Banpho trim-imv'!AE30</f>
        <v>0</v>
      </c>
      <c r="AM30" s="673"/>
      <c r="AN30" s="675">
        <f t="shared" si="16"/>
        <v>0</v>
      </c>
      <c r="AO30" s="688">
        <f t="shared" si="17"/>
        <v>0</v>
      </c>
      <c r="AP30" s="689">
        <f t="shared" si="17"/>
        <v>0</v>
      </c>
      <c r="AQ30" s="690">
        <f t="shared" si="18"/>
        <v>0</v>
      </c>
      <c r="AR30" s="673">
        <f>'[2]Banpho trim-imv'!AH30</f>
        <v>0</v>
      </c>
      <c r="AS30" s="673"/>
      <c r="AT30" s="674">
        <f t="shared" si="19"/>
        <v>0</v>
      </c>
      <c r="AU30" s="673">
        <f>'[2]Banpho trim-imv'!AK30</f>
        <v>0</v>
      </c>
      <c r="AV30" s="673"/>
      <c r="AW30" s="675">
        <f t="shared" si="20"/>
        <v>0</v>
      </c>
      <c r="AX30" s="673">
        <f>'[2]Banpho trim-imv'!AN30</f>
        <v>0</v>
      </c>
      <c r="AY30" s="672"/>
      <c r="AZ30" s="773">
        <f t="shared" si="21"/>
        <v>0</v>
      </c>
      <c r="BA30" s="688">
        <f t="shared" si="22"/>
        <v>0</v>
      </c>
      <c r="BB30" s="701">
        <f t="shared" si="22"/>
        <v>0</v>
      </c>
      <c r="BC30" s="706">
        <f t="shared" si="23"/>
        <v>0</v>
      </c>
      <c r="BD30" s="711">
        <f t="shared" si="1"/>
        <v>0</v>
      </c>
      <c r="BE30" s="715">
        <f t="shared" si="2"/>
        <v>0</v>
      </c>
      <c r="BF30" s="716">
        <f t="shared" si="24"/>
        <v>0</v>
      </c>
      <c r="BG30" s="711">
        <f t="shared" si="25"/>
        <v>0</v>
      </c>
      <c r="BH30" s="672">
        <f t="shared" si="26"/>
        <v>0</v>
      </c>
      <c r="BI30" s="677">
        <f t="shared" si="27"/>
        <v>0</v>
      </c>
      <c r="BJ30" s="541"/>
      <c r="BK30" s="446"/>
      <c r="BL30" s="374">
        <f>ROUND(VLOOKUP($B30,Test!$A$206:$E$257,3),0)/1000</f>
        <v>0</v>
      </c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  <c r="CG30" s="380"/>
      <c r="CH30" s="380"/>
      <c r="CI30" s="380"/>
      <c r="CJ30" s="380"/>
      <c r="CK30" s="380"/>
      <c r="CL30" s="380"/>
      <c r="CM30" s="380"/>
      <c r="CN30" s="380"/>
      <c r="CO30" s="380"/>
      <c r="CP30" s="380"/>
      <c r="CQ30" s="380"/>
      <c r="CR30" s="380"/>
      <c r="CS30" s="380"/>
      <c r="CT30" s="380"/>
      <c r="CU30" s="380"/>
      <c r="CV30" s="380"/>
      <c r="CW30" s="380"/>
      <c r="CX30" s="380"/>
      <c r="CY30" s="380"/>
      <c r="CZ30" s="380"/>
      <c r="DA30" s="380"/>
      <c r="DB30" s="380"/>
      <c r="DC30" s="380"/>
      <c r="DD30" s="380"/>
      <c r="DE30" s="380"/>
      <c r="DF30" s="380"/>
      <c r="DG30" s="380"/>
      <c r="DH30" s="380"/>
      <c r="DI30" s="380"/>
      <c r="DJ30" s="380"/>
      <c r="DK30" s="380"/>
      <c r="DL30" s="380"/>
      <c r="DM30" s="380"/>
      <c r="DN30" s="380"/>
      <c r="DO30" s="391"/>
      <c r="DP30" s="391"/>
      <c r="DQ30" s="380"/>
      <c r="DR30" s="380"/>
      <c r="DS30" s="380"/>
      <c r="DT30" s="380"/>
    </row>
    <row r="31" spans="1:124" s="383" customFormat="1" ht="33" customHeight="1">
      <c r="A31" s="388">
        <f t="shared" si="28"/>
        <v>25</v>
      </c>
      <c r="B31" s="614">
        <v>51408</v>
      </c>
      <c r="C31" s="616" t="s">
        <v>21</v>
      </c>
      <c r="D31" s="698" t="s">
        <v>275</v>
      </c>
      <c r="E31" s="780">
        <f>'[2]Banpho trim-imv'!D54</f>
        <v>95834.609756097547</v>
      </c>
      <c r="F31" s="673">
        <v>106652</v>
      </c>
      <c r="G31" s="782">
        <f t="shared" si="3"/>
        <v>-10817.390243902453</v>
      </c>
      <c r="H31" s="673">
        <f>'[2]Banpho trim-imv'!G54</f>
        <v>91075.519242516777</v>
      </c>
      <c r="I31" s="673">
        <v>146500</v>
      </c>
      <c r="J31" s="675">
        <f t="shared" si="4"/>
        <v>-55424.480757483223</v>
      </c>
      <c r="K31" s="673">
        <f>'[2]Banpho trim-imv'!J54</f>
        <v>105003.90149750415</v>
      </c>
      <c r="L31" s="673">
        <v>143022</v>
      </c>
      <c r="M31" s="773">
        <f t="shared" si="5"/>
        <v>-38018.09850249585</v>
      </c>
      <c r="N31" s="688">
        <f t="shared" si="6"/>
        <v>291914.03049611847</v>
      </c>
      <c r="O31" s="689">
        <f t="shared" si="6"/>
        <v>396174</v>
      </c>
      <c r="P31" s="690">
        <f t="shared" si="7"/>
        <v>-104259.96950388153</v>
      </c>
      <c r="Q31" s="672">
        <f>'[2]Banpho trim-imv'!M54</f>
        <v>77538.480778138037</v>
      </c>
      <c r="R31" s="673">
        <v>37827</v>
      </c>
      <c r="S31" s="675">
        <f t="shared" si="8"/>
        <v>39711.480778138037</v>
      </c>
      <c r="T31" s="673">
        <f>'[2]Banpho trim-imv'!P54</f>
        <v>106849.26057298778</v>
      </c>
      <c r="U31" s="673"/>
      <c r="V31" s="675">
        <f t="shared" si="9"/>
        <v>106849.26057298778</v>
      </c>
      <c r="W31" s="673">
        <f>'[2]Banpho trim-imv'!S54</f>
        <v>117764.63789868669</v>
      </c>
      <c r="X31" s="673"/>
      <c r="Y31" s="773">
        <f t="shared" si="10"/>
        <v>117764.63789868669</v>
      </c>
      <c r="Z31" s="688">
        <f t="shared" si="11"/>
        <v>302152.37924981251</v>
      </c>
      <c r="AA31" s="701">
        <f t="shared" si="11"/>
        <v>37827</v>
      </c>
      <c r="AB31" s="690">
        <f t="shared" si="12"/>
        <v>264325.37924981251</v>
      </c>
      <c r="AC31" s="779">
        <f t="shared" si="29"/>
        <v>594066.40974593093</v>
      </c>
      <c r="AD31" s="776">
        <f t="shared" si="29"/>
        <v>434001</v>
      </c>
      <c r="AE31" s="777">
        <f t="shared" si="13"/>
        <v>160065.40974593093</v>
      </c>
      <c r="AF31" s="672">
        <f>'[2]Banpho trim-imv'!Y54</f>
        <v>115698.15943886153</v>
      </c>
      <c r="AG31" s="673"/>
      <c r="AH31" s="674">
        <f t="shared" si="14"/>
        <v>115698.15943886153</v>
      </c>
      <c r="AI31" s="673">
        <f>'[2]Banpho trim-imv'!AB54</f>
        <v>115978.42116068982</v>
      </c>
      <c r="AJ31" s="673"/>
      <c r="AK31" s="675">
        <f t="shared" si="15"/>
        <v>115978.42116068982</v>
      </c>
      <c r="AL31" s="673">
        <f>'[2]Banpho trim-imv'!AE54</f>
        <v>119623.39865240769</v>
      </c>
      <c r="AM31" s="673"/>
      <c r="AN31" s="675">
        <f t="shared" si="16"/>
        <v>119623.39865240769</v>
      </c>
      <c r="AO31" s="688">
        <f t="shared" si="17"/>
        <v>351299.97925195901</v>
      </c>
      <c r="AP31" s="689">
        <f t="shared" si="17"/>
        <v>0</v>
      </c>
      <c r="AQ31" s="690">
        <f t="shared" si="18"/>
        <v>351299.97925195901</v>
      </c>
      <c r="AR31" s="673">
        <f>'[2]Banpho trim-imv'!AH54</f>
        <v>109782.64593490577</v>
      </c>
      <c r="AS31" s="673"/>
      <c r="AT31" s="674">
        <f t="shared" si="19"/>
        <v>109782.64593490577</v>
      </c>
      <c r="AU31" s="673">
        <f>'[2]Banpho trim-imv'!AK54</f>
        <v>125331.63289630512</v>
      </c>
      <c r="AV31" s="673"/>
      <c r="AW31" s="675">
        <f t="shared" si="20"/>
        <v>125331.63289630512</v>
      </c>
      <c r="AX31" s="673">
        <f>'[2]Banpho trim-imv'!AN54</f>
        <v>108005.84532812881</v>
      </c>
      <c r="AY31" s="672"/>
      <c r="AZ31" s="773">
        <f t="shared" si="21"/>
        <v>108005.84532812881</v>
      </c>
      <c r="BA31" s="688">
        <f t="shared" si="22"/>
        <v>343120.1241593397</v>
      </c>
      <c r="BB31" s="701">
        <f t="shared" si="22"/>
        <v>0</v>
      </c>
      <c r="BC31" s="706">
        <f t="shared" si="23"/>
        <v>343120.1241593397</v>
      </c>
      <c r="BD31" s="711">
        <f t="shared" si="1"/>
        <v>694420.10341129859</v>
      </c>
      <c r="BE31" s="715">
        <f t="shared" si="2"/>
        <v>0</v>
      </c>
      <c r="BF31" s="716">
        <f t="shared" si="24"/>
        <v>694420.10341129859</v>
      </c>
      <c r="BG31" s="711">
        <f t="shared" si="25"/>
        <v>1288486.5131572294</v>
      </c>
      <c r="BH31" s="672">
        <f t="shared" si="26"/>
        <v>434001</v>
      </c>
      <c r="BI31" s="677">
        <f t="shared" si="27"/>
        <v>854485.5131572294</v>
      </c>
      <c r="BJ31" s="541"/>
      <c r="BK31" s="446"/>
      <c r="BL31" s="374">
        <f>ROUND(VLOOKUP($B31,Test!$A$206:$E$257,3),0)/1000</f>
        <v>164.00800000000001</v>
      </c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  <c r="CG31" s="380"/>
      <c r="CH31" s="380"/>
      <c r="CI31" s="380"/>
      <c r="CJ31" s="380"/>
      <c r="CK31" s="380"/>
      <c r="CL31" s="380"/>
      <c r="CM31" s="380"/>
      <c r="CN31" s="380"/>
      <c r="CO31" s="380"/>
      <c r="CP31" s="380"/>
      <c r="CQ31" s="380"/>
      <c r="CR31" s="380"/>
      <c r="CS31" s="380"/>
      <c r="CT31" s="380"/>
      <c r="CU31" s="380"/>
      <c r="CV31" s="380"/>
      <c r="CW31" s="380"/>
      <c r="CX31" s="380"/>
      <c r="CY31" s="380"/>
      <c r="CZ31" s="380"/>
      <c r="DA31" s="380"/>
      <c r="DB31" s="380"/>
      <c r="DC31" s="380"/>
      <c r="DD31" s="380"/>
      <c r="DE31" s="380"/>
      <c r="DF31" s="380"/>
      <c r="DG31" s="380"/>
      <c r="DH31" s="380"/>
      <c r="DI31" s="380"/>
      <c r="DJ31" s="380"/>
      <c r="DK31" s="380"/>
      <c r="DL31" s="380"/>
      <c r="DM31" s="380"/>
      <c r="DN31" s="380"/>
      <c r="DO31" s="391"/>
      <c r="DP31" s="391"/>
      <c r="DQ31" s="380"/>
      <c r="DR31" s="380"/>
      <c r="DS31" s="380"/>
      <c r="DT31" s="380"/>
    </row>
    <row r="32" spans="1:124" s="383" customFormat="1" ht="33" customHeight="1">
      <c r="A32" s="388">
        <f t="shared" si="28"/>
        <v>26</v>
      </c>
      <c r="B32" s="399">
        <v>51409</v>
      </c>
      <c r="C32" s="533" t="s">
        <v>22</v>
      </c>
      <c r="D32" s="698" t="s">
        <v>276</v>
      </c>
      <c r="E32" s="672">
        <f>'[2]Banpho trim-imv'!D32</f>
        <v>67349.501999999993</v>
      </c>
      <c r="F32" s="673">
        <v>52903.73</v>
      </c>
      <c r="G32" s="782">
        <f t="shared" si="3"/>
        <v>14445.77199999999</v>
      </c>
      <c r="H32" s="673">
        <f>'[2]Banpho trim-imv'!G32</f>
        <v>67349.501999999993</v>
      </c>
      <c r="I32" s="673">
        <v>65360.77</v>
      </c>
      <c r="J32" s="675">
        <f t="shared" si="4"/>
        <v>1988.7319999999963</v>
      </c>
      <c r="K32" s="673">
        <f>'[2]Banpho trim-imv'!J32</f>
        <v>77003.486999999994</v>
      </c>
      <c r="L32" s="673">
        <v>62672.11</v>
      </c>
      <c r="M32" s="773">
        <f t="shared" si="5"/>
        <v>14331.376999999993</v>
      </c>
      <c r="N32" s="688">
        <f t="shared" si="6"/>
        <v>211702.49099999998</v>
      </c>
      <c r="O32" s="689">
        <f t="shared" si="6"/>
        <v>180936.61</v>
      </c>
      <c r="P32" s="690">
        <f t="shared" si="7"/>
        <v>30765.880999999994</v>
      </c>
      <c r="Q32" s="672">
        <f>'[2]Banpho trim-imv'!M32</f>
        <v>57695.516999999993</v>
      </c>
      <c r="R32" s="673">
        <v>41531.129999999997</v>
      </c>
      <c r="S32" s="675">
        <f t="shared" si="8"/>
        <v>16164.386999999995</v>
      </c>
      <c r="T32" s="673">
        <f>'[2]Banpho trim-imv'!P32</f>
        <v>60913.511999999995</v>
      </c>
      <c r="U32" s="673"/>
      <c r="V32" s="675">
        <f t="shared" si="9"/>
        <v>60913.511999999995</v>
      </c>
      <c r="W32" s="673">
        <f>'[2]Banpho trim-imv'!S32</f>
        <v>77003.486999999994</v>
      </c>
      <c r="X32" s="673"/>
      <c r="Y32" s="773">
        <f t="shared" si="10"/>
        <v>77003.486999999994</v>
      </c>
      <c r="Z32" s="688">
        <f t="shared" si="11"/>
        <v>195612.51599999997</v>
      </c>
      <c r="AA32" s="701">
        <f t="shared" si="11"/>
        <v>41531.129999999997</v>
      </c>
      <c r="AB32" s="690">
        <f t="shared" si="12"/>
        <v>154081.38599999997</v>
      </c>
      <c r="AC32" s="779">
        <f t="shared" si="29"/>
        <v>407315.00699999998</v>
      </c>
      <c r="AD32" s="776">
        <f t="shared" si="29"/>
        <v>222467.74</v>
      </c>
      <c r="AE32" s="777">
        <f t="shared" si="13"/>
        <v>184847.26699999999</v>
      </c>
      <c r="AF32" s="672">
        <f>'[2]Banpho trim-imv'!Y32</f>
        <v>73785.491999999998</v>
      </c>
      <c r="AG32" s="673"/>
      <c r="AH32" s="674">
        <f t="shared" si="14"/>
        <v>73785.491999999998</v>
      </c>
      <c r="AI32" s="673">
        <f>'[2]Banpho trim-imv'!AB32</f>
        <v>70567.496999999988</v>
      </c>
      <c r="AJ32" s="673"/>
      <c r="AK32" s="675">
        <f t="shared" si="15"/>
        <v>70567.496999999988</v>
      </c>
      <c r="AL32" s="673">
        <f>'[2]Banpho trim-imv'!AE32</f>
        <v>77003.486999999994</v>
      </c>
      <c r="AM32" s="673"/>
      <c r="AN32" s="675">
        <f t="shared" si="16"/>
        <v>77003.486999999994</v>
      </c>
      <c r="AO32" s="688">
        <f t="shared" si="17"/>
        <v>221356.476</v>
      </c>
      <c r="AP32" s="689">
        <f t="shared" si="17"/>
        <v>0</v>
      </c>
      <c r="AQ32" s="690">
        <f t="shared" si="18"/>
        <v>221356.476</v>
      </c>
      <c r="AR32" s="673">
        <f>'[2]Banpho trim-imv'!AH32</f>
        <v>70567.496999999988</v>
      </c>
      <c r="AS32" s="673"/>
      <c r="AT32" s="674">
        <f t="shared" si="19"/>
        <v>70567.496999999988</v>
      </c>
      <c r="AU32" s="673">
        <f>'[2]Banpho trim-imv'!AK32</f>
        <v>77003.486999999994</v>
      </c>
      <c r="AV32" s="673"/>
      <c r="AW32" s="675">
        <f t="shared" si="20"/>
        <v>77003.486999999994</v>
      </c>
      <c r="AX32" s="673">
        <f>'[2]Banpho trim-imv'!AN32</f>
        <v>64131.506999999998</v>
      </c>
      <c r="AY32" s="672"/>
      <c r="AZ32" s="773">
        <f t="shared" si="21"/>
        <v>64131.506999999998</v>
      </c>
      <c r="BA32" s="688">
        <f t="shared" si="22"/>
        <v>211702.49099999998</v>
      </c>
      <c r="BB32" s="701">
        <f t="shared" si="22"/>
        <v>0</v>
      </c>
      <c r="BC32" s="706">
        <f t="shared" si="23"/>
        <v>211702.49099999998</v>
      </c>
      <c r="BD32" s="711">
        <f t="shared" si="1"/>
        <v>433058.96699999995</v>
      </c>
      <c r="BE32" s="715">
        <f t="shared" si="2"/>
        <v>0</v>
      </c>
      <c r="BF32" s="716">
        <f t="shared" si="24"/>
        <v>433058.96699999995</v>
      </c>
      <c r="BG32" s="711">
        <f t="shared" si="25"/>
        <v>840373.97399999993</v>
      </c>
      <c r="BH32" s="672">
        <f t="shared" si="26"/>
        <v>222467.74</v>
      </c>
      <c r="BI32" s="677">
        <f t="shared" si="27"/>
        <v>617906.23399999994</v>
      </c>
      <c r="BJ32" s="541"/>
      <c r="BK32" s="446"/>
      <c r="BL32" s="374">
        <f>ROUND(VLOOKUP($B32,Test!$A$206:$E$257,3),0)/1000</f>
        <v>94.388000000000005</v>
      </c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  <c r="CG32" s="380"/>
      <c r="CH32" s="380"/>
      <c r="CI32" s="380"/>
      <c r="CJ32" s="380"/>
      <c r="CK32" s="380"/>
      <c r="CL32" s="380"/>
      <c r="CM32" s="380"/>
      <c r="CN32" s="380"/>
      <c r="CO32" s="380"/>
      <c r="CP32" s="380"/>
      <c r="CQ32" s="380"/>
      <c r="CR32" s="380"/>
      <c r="CS32" s="380"/>
      <c r="CT32" s="380"/>
      <c r="CU32" s="380"/>
      <c r="CV32" s="380"/>
      <c r="CW32" s="380"/>
      <c r="CX32" s="380"/>
      <c r="CY32" s="380"/>
      <c r="CZ32" s="380"/>
      <c r="DA32" s="380"/>
      <c r="DB32" s="380"/>
      <c r="DC32" s="380"/>
      <c r="DD32" s="380"/>
      <c r="DE32" s="380"/>
      <c r="DF32" s="380"/>
      <c r="DG32" s="380"/>
      <c r="DH32" s="380"/>
      <c r="DI32" s="380"/>
      <c r="DJ32" s="380"/>
      <c r="DK32" s="380"/>
      <c r="DL32" s="380"/>
      <c r="DM32" s="380"/>
      <c r="DN32" s="380"/>
      <c r="DO32" s="391"/>
      <c r="DP32" s="391"/>
      <c r="DQ32" s="380"/>
      <c r="DR32" s="380"/>
      <c r="DS32" s="380"/>
      <c r="DT32" s="380"/>
    </row>
    <row r="33" spans="1:124" s="383" customFormat="1" ht="33" customHeight="1">
      <c r="A33" s="388">
        <f t="shared" si="28"/>
        <v>27</v>
      </c>
      <c r="B33" s="399">
        <v>51499</v>
      </c>
      <c r="C33" s="533" t="s">
        <v>23</v>
      </c>
      <c r="D33" s="698" t="s">
        <v>277</v>
      </c>
      <c r="E33" s="672">
        <f>'[2]Banpho trim-imv'!D33</f>
        <v>0</v>
      </c>
      <c r="F33" s="673"/>
      <c r="G33" s="782">
        <f t="shared" si="3"/>
        <v>0</v>
      </c>
      <c r="H33" s="673">
        <f>'[2]Banpho trim-imv'!G33</f>
        <v>0</v>
      </c>
      <c r="I33" s="673"/>
      <c r="J33" s="675">
        <f t="shared" si="4"/>
        <v>0</v>
      </c>
      <c r="K33" s="673">
        <f>'[2]Banpho trim-imv'!J33</f>
        <v>0</v>
      </c>
      <c r="L33" s="673"/>
      <c r="M33" s="773">
        <f t="shared" si="5"/>
        <v>0</v>
      </c>
      <c r="N33" s="688">
        <f t="shared" si="6"/>
        <v>0</v>
      </c>
      <c r="O33" s="689">
        <f t="shared" si="6"/>
        <v>0</v>
      </c>
      <c r="P33" s="690">
        <f t="shared" si="7"/>
        <v>0</v>
      </c>
      <c r="Q33" s="672">
        <f>'[2]Banpho trim-imv'!M33</f>
        <v>0</v>
      </c>
      <c r="R33" s="673"/>
      <c r="S33" s="675">
        <f t="shared" si="8"/>
        <v>0</v>
      </c>
      <c r="T33" s="673">
        <f>'[2]Banpho trim-imv'!P33</f>
        <v>0</v>
      </c>
      <c r="U33" s="673"/>
      <c r="V33" s="675">
        <f t="shared" si="9"/>
        <v>0</v>
      </c>
      <c r="W33" s="673">
        <f>'[2]Banpho trim-imv'!S33</f>
        <v>0</v>
      </c>
      <c r="X33" s="673"/>
      <c r="Y33" s="773">
        <f t="shared" si="10"/>
        <v>0</v>
      </c>
      <c r="Z33" s="688">
        <f t="shared" si="11"/>
        <v>0</v>
      </c>
      <c r="AA33" s="701">
        <f t="shared" si="11"/>
        <v>0</v>
      </c>
      <c r="AB33" s="690">
        <f t="shared" si="12"/>
        <v>0</v>
      </c>
      <c r="AC33" s="779">
        <f t="shared" si="29"/>
        <v>0</v>
      </c>
      <c r="AD33" s="776">
        <f t="shared" si="29"/>
        <v>0</v>
      </c>
      <c r="AE33" s="777">
        <f t="shared" si="13"/>
        <v>0</v>
      </c>
      <c r="AF33" s="672">
        <f>'[2]Banpho trim-imv'!Y33</f>
        <v>0</v>
      </c>
      <c r="AG33" s="673"/>
      <c r="AH33" s="674">
        <f t="shared" si="14"/>
        <v>0</v>
      </c>
      <c r="AI33" s="673">
        <f>'[2]Banpho trim-imv'!AB33</f>
        <v>0</v>
      </c>
      <c r="AJ33" s="673"/>
      <c r="AK33" s="675">
        <f t="shared" si="15"/>
        <v>0</v>
      </c>
      <c r="AL33" s="673">
        <f>'[2]Banpho trim-imv'!AE33</f>
        <v>0</v>
      </c>
      <c r="AM33" s="673"/>
      <c r="AN33" s="675">
        <f t="shared" si="16"/>
        <v>0</v>
      </c>
      <c r="AO33" s="688">
        <f t="shared" si="17"/>
        <v>0</v>
      </c>
      <c r="AP33" s="689">
        <f t="shared" si="17"/>
        <v>0</v>
      </c>
      <c r="AQ33" s="690">
        <f t="shared" si="18"/>
        <v>0</v>
      </c>
      <c r="AR33" s="673">
        <f>'[2]Banpho trim-imv'!AH33</f>
        <v>0</v>
      </c>
      <c r="AS33" s="673"/>
      <c r="AT33" s="674">
        <f t="shared" si="19"/>
        <v>0</v>
      </c>
      <c r="AU33" s="673">
        <f>'[2]Banpho trim-imv'!AK33</f>
        <v>0</v>
      </c>
      <c r="AV33" s="673"/>
      <c r="AW33" s="675">
        <f t="shared" si="20"/>
        <v>0</v>
      </c>
      <c r="AX33" s="673">
        <f>'[2]Banpho trim-imv'!AN33</f>
        <v>0</v>
      </c>
      <c r="AY33" s="672"/>
      <c r="AZ33" s="773">
        <f t="shared" si="21"/>
        <v>0</v>
      </c>
      <c r="BA33" s="688">
        <f t="shared" si="22"/>
        <v>0</v>
      </c>
      <c r="BB33" s="701">
        <f t="shared" si="22"/>
        <v>0</v>
      </c>
      <c r="BC33" s="706">
        <f t="shared" si="23"/>
        <v>0</v>
      </c>
      <c r="BD33" s="711">
        <f t="shared" si="1"/>
        <v>0</v>
      </c>
      <c r="BE33" s="715">
        <f t="shared" si="2"/>
        <v>0</v>
      </c>
      <c r="BF33" s="716">
        <f t="shared" si="24"/>
        <v>0</v>
      </c>
      <c r="BG33" s="711">
        <f t="shared" si="25"/>
        <v>0</v>
      </c>
      <c r="BH33" s="672">
        <f t="shared" si="26"/>
        <v>0</v>
      </c>
      <c r="BI33" s="677">
        <f t="shared" si="27"/>
        <v>0</v>
      </c>
      <c r="BJ33" s="541"/>
      <c r="BK33" s="446"/>
      <c r="BL33" s="374">
        <f>ROUND(VLOOKUP($B33,Test!$A$206:$E$257,3),0)/1000</f>
        <v>0</v>
      </c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  <c r="CO33" s="380"/>
      <c r="CP33" s="380"/>
      <c r="CQ33" s="380"/>
      <c r="CR33" s="380"/>
      <c r="CS33" s="380"/>
      <c r="CT33" s="380"/>
      <c r="CU33" s="380"/>
      <c r="CV33" s="380"/>
      <c r="CW33" s="380"/>
      <c r="CX33" s="380"/>
      <c r="CY33" s="380"/>
      <c r="CZ33" s="380"/>
      <c r="DA33" s="380"/>
      <c r="DB33" s="380"/>
      <c r="DC33" s="380"/>
      <c r="DD33" s="380"/>
      <c r="DE33" s="380"/>
      <c r="DF33" s="380"/>
      <c r="DG33" s="380"/>
      <c r="DH33" s="380"/>
      <c r="DI33" s="380"/>
      <c r="DJ33" s="380"/>
      <c r="DK33" s="380"/>
      <c r="DL33" s="380"/>
      <c r="DM33" s="380"/>
      <c r="DN33" s="380"/>
      <c r="DO33" s="391"/>
      <c r="DP33" s="391"/>
      <c r="DQ33" s="380"/>
      <c r="DR33" s="380"/>
      <c r="DS33" s="380"/>
      <c r="DT33" s="380"/>
    </row>
    <row r="34" spans="1:124" s="383" customFormat="1" ht="33" customHeight="1">
      <c r="A34" s="388">
        <f t="shared" si="28"/>
        <v>28</v>
      </c>
      <c r="B34" s="399">
        <v>51601</v>
      </c>
      <c r="C34" s="533" t="s">
        <v>24</v>
      </c>
      <c r="D34" s="698" t="s">
        <v>278</v>
      </c>
      <c r="E34" s="672">
        <f>'[2]Banpho trim-imv'!D34</f>
        <v>0</v>
      </c>
      <c r="F34" s="673"/>
      <c r="G34" s="782">
        <f t="shared" si="3"/>
        <v>0</v>
      </c>
      <c r="H34" s="673">
        <f>'[2]Banpho trim-imv'!G34</f>
        <v>0</v>
      </c>
      <c r="I34" s="673"/>
      <c r="J34" s="675">
        <f t="shared" si="4"/>
        <v>0</v>
      </c>
      <c r="K34" s="673">
        <f>'[2]Banpho trim-imv'!J34</f>
        <v>0</v>
      </c>
      <c r="L34" s="673"/>
      <c r="M34" s="773">
        <f t="shared" si="5"/>
        <v>0</v>
      </c>
      <c r="N34" s="688">
        <f t="shared" si="6"/>
        <v>0</v>
      </c>
      <c r="O34" s="689">
        <f t="shared" si="6"/>
        <v>0</v>
      </c>
      <c r="P34" s="690">
        <f t="shared" si="7"/>
        <v>0</v>
      </c>
      <c r="Q34" s="672">
        <f>'[2]Banpho trim-imv'!M34</f>
        <v>0</v>
      </c>
      <c r="R34" s="673"/>
      <c r="S34" s="675">
        <f t="shared" si="8"/>
        <v>0</v>
      </c>
      <c r="T34" s="673">
        <f>'[2]Banpho trim-imv'!P34</f>
        <v>0</v>
      </c>
      <c r="U34" s="673"/>
      <c r="V34" s="675">
        <f t="shared" si="9"/>
        <v>0</v>
      </c>
      <c r="W34" s="673">
        <f>'[2]Banpho trim-imv'!S34</f>
        <v>0</v>
      </c>
      <c r="X34" s="673"/>
      <c r="Y34" s="773">
        <f t="shared" si="10"/>
        <v>0</v>
      </c>
      <c r="Z34" s="688">
        <f t="shared" si="11"/>
        <v>0</v>
      </c>
      <c r="AA34" s="701">
        <f t="shared" si="11"/>
        <v>0</v>
      </c>
      <c r="AB34" s="690">
        <f t="shared" si="12"/>
        <v>0</v>
      </c>
      <c r="AC34" s="779">
        <f t="shared" si="29"/>
        <v>0</v>
      </c>
      <c r="AD34" s="776">
        <f t="shared" si="29"/>
        <v>0</v>
      </c>
      <c r="AE34" s="777">
        <f t="shared" si="13"/>
        <v>0</v>
      </c>
      <c r="AF34" s="672">
        <f>'[2]Banpho trim-imv'!Y34</f>
        <v>0</v>
      </c>
      <c r="AG34" s="673"/>
      <c r="AH34" s="674">
        <f t="shared" si="14"/>
        <v>0</v>
      </c>
      <c r="AI34" s="673">
        <f>'[2]Banpho trim-imv'!AB34</f>
        <v>0</v>
      </c>
      <c r="AJ34" s="673"/>
      <c r="AK34" s="675">
        <f t="shared" si="15"/>
        <v>0</v>
      </c>
      <c r="AL34" s="673">
        <f>'[2]Banpho trim-imv'!AE34</f>
        <v>0</v>
      </c>
      <c r="AM34" s="673"/>
      <c r="AN34" s="675">
        <f t="shared" si="16"/>
        <v>0</v>
      </c>
      <c r="AO34" s="688">
        <f t="shared" si="17"/>
        <v>0</v>
      </c>
      <c r="AP34" s="689">
        <f t="shared" si="17"/>
        <v>0</v>
      </c>
      <c r="AQ34" s="690">
        <f t="shared" si="18"/>
        <v>0</v>
      </c>
      <c r="AR34" s="673">
        <f>'[2]Banpho trim-imv'!AH34</f>
        <v>0</v>
      </c>
      <c r="AS34" s="673"/>
      <c r="AT34" s="674">
        <f t="shared" si="19"/>
        <v>0</v>
      </c>
      <c r="AU34" s="673">
        <f>'[2]Banpho trim-imv'!AK34</f>
        <v>0</v>
      </c>
      <c r="AV34" s="673"/>
      <c r="AW34" s="675">
        <f t="shared" si="20"/>
        <v>0</v>
      </c>
      <c r="AX34" s="673">
        <f>'[2]Banpho trim-imv'!AN34</f>
        <v>0</v>
      </c>
      <c r="AY34" s="672"/>
      <c r="AZ34" s="773">
        <f t="shared" si="21"/>
        <v>0</v>
      </c>
      <c r="BA34" s="688">
        <f t="shared" si="22"/>
        <v>0</v>
      </c>
      <c r="BB34" s="701">
        <f t="shared" si="22"/>
        <v>0</v>
      </c>
      <c r="BC34" s="706">
        <f t="shared" si="23"/>
        <v>0</v>
      </c>
      <c r="BD34" s="711">
        <f t="shared" si="1"/>
        <v>0</v>
      </c>
      <c r="BE34" s="715">
        <f t="shared" si="2"/>
        <v>0</v>
      </c>
      <c r="BF34" s="716">
        <f t="shared" si="24"/>
        <v>0</v>
      </c>
      <c r="BG34" s="711">
        <f t="shared" si="25"/>
        <v>0</v>
      </c>
      <c r="BH34" s="672">
        <f t="shared" si="26"/>
        <v>0</v>
      </c>
      <c r="BI34" s="677">
        <f t="shared" si="27"/>
        <v>0</v>
      </c>
      <c r="BJ34" s="541"/>
      <c r="BK34" s="446"/>
      <c r="BL34" s="374">
        <f>ROUND(VLOOKUP($B34,Test!$A$206:$E$257,3),0)/1000</f>
        <v>0</v>
      </c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  <c r="CO34" s="380"/>
      <c r="CP34" s="380"/>
      <c r="CQ34" s="380"/>
      <c r="CR34" s="380"/>
      <c r="CS34" s="380"/>
      <c r="CT34" s="380"/>
      <c r="CU34" s="380"/>
      <c r="CV34" s="380"/>
      <c r="CW34" s="380"/>
      <c r="CX34" s="380"/>
      <c r="CY34" s="380"/>
      <c r="CZ34" s="380"/>
      <c r="DA34" s="380"/>
      <c r="DB34" s="380"/>
      <c r="DC34" s="380"/>
      <c r="DD34" s="380"/>
      <c r="DE34" s="380"/>
      <c r="DF34" s="380"/>
      <c r="DG34" s="380"/>
      <c r="DH34" s="380"/>
      <c r="DI34" s="380"/>
      <c r="DJ34" s="380"/>
      <c r="DK34" s="380"/>
      <c r="DL34" s="380"/>
      <c r="DM34" s="380"/>
      <c r="DN34" s="380"/>
      <c r="DO34" s="391"/>
      <c r="DP34" s="391"/>
      <c r="DQ34" s="380"/>
      <c r="DR34" s="380"/>
      <c r="DS34" s="380"/>
      <c r="DT34" s="380"/>
    </row>
    <row r="35" spans="1:124" s="383" customFormat="1" ht="33" customHeight="1">
      <c r="A35" s="388">
        <f t="shared" si="28"/>
        <v>29</v>
      </c>
      <c r="B35" s="399">
        <v>51602</v>
      </c>
      <c r="C35" s="533" t="s">
        <v>25</v>
      </c>
      <c r="D35" s="698" t="s">
        <v>279</v>
      </c>
      <c r="E35" s="672">
        <f>'[2]Banpho trim-imv'!D35</f>
        <v>0</v>
      </c>
      <c r="F35" s="673"/>
      <c r="G35" s="782">
        <f t="shared" si="3"/>
        <v>0</v>
      </c>
      <c r="H35" s="673">
        <f>'[2]Banpho trim-imv'!G35</f>
        <v>0</v>
      </c>
      <c r="I35" s="673"/>
      <c r="J35" s="675">
        <f t="shared" si="4"/>
        <v>0</v>
      </c>
      <c r="K35" s="673">
        <f>'[2]Banpho trim-imv'!J35</f>
        <v>0</v>
      </c>
      <c r="L35" s="673"/>
      <c r="M35" s="773">
        <f t="shared" si="5"/>
        <v>0</v>
      </c>
      <c r="N35" s="688">
        <f t="shared" si="6"/>
        <v>0</v>
      </c>
      <c r="O35" s="689">
        <f t="shared" si="6"/>
        <v>0</v>
      </c>
      <c r="P35" s="690">
        <f t="shared" si="7"/>
        <v>0</v>
      </c>
      <c r="Q35" s="672">
        <f>'[2]Banpho trim-imv'!M35</f>
        <v>0</v>
      </c>
      <c r="R35" s="673"/>
      <c r="S35" s="675">
        <f t="shared" si="8"/>
        <v>0</v>
      </c>
      <c r="T35" s="673">
        <f>'[2]Banpho trim-imv'!P35</f>
        <v>0</v>
      </c>
      <c r="U35" s="673"/>
      <c r="V35" s="675">
        <f t="shared" si="9"/>
        <v>0</v>
      </c>
      <c r="W35" s="673">
        <f>'[2]Banpho trim-imv'!S35</f>
        <v>0</v>
      </c>
      <c r="X35" s="673"/>
      <c r="Y35" s="773">
        <f t="shared" si="10"/>
        <v>0</v>
      </c>
      <c r="Z35" s="688">
        <f t="shared" si="11"/>
        <v>0</v>
      </c>
      <c r="AA35" s="701">
        <f t="shared" si="11"/>
        <v>0</v>
      </c>
      <c r="AB35" s="690">
        <f t="shared" si="12"/>
        <v>0</v>
      </c>
      <c r="AC35" s="779">
        <f t="shared" si="29"/>
        <v>0</v>
      </c>
      <c r="AD35" s="776">
        <f t="shared" si="29"/>
        <v>0</v>
      </c>
      <c r="AE35" s="777">
        <f t="shared" si="13"/>
        <v>0</v>
      </c>
      <c r="AF35" s="672">
        <f>'[2]Banpho trim-imv'!Y35</f>
        <v>0</v>
      </c>
      <c r="AG35" s="673"/>
      <c r="AH35" s="674">
        <f t="shared" si="14"/>
        <v>0</v>
      </c>
      <c r="AI35" s="673">
        <f>'[2]Banpho trim-imv'!AB35</f>
        <v>0</v>
      </c>
      <c r="AJ35" s="673"/>
      <c r="AK35" s="675">
        <f t="shared" si="15"/>
        <v>0</v>
      </c>
      <c r="AL35" s="673">
        <f>'[2]Banpho trim-imv'!AE35</f>
        <v>0</v>
      </c>
      <c r="AM35" s="673"/>
      <c r="AN35" s="675">
        <f t="shared" si="16"/>
        <v>0</v>
      </c>
      <c r="AO35" s="688">
        <f t="shared" si="17"/>
        <v>0</v>
      </c>
      <c r="AP35" s="689">
        <f t="shared" si="17"/>
        <v>0</v>
      </c>
      <c r="AQ35" s="690">
        <f t="shared" si="18"/>
        <v>0</v>
      </c>
      <c r="AR35" s="673">
        <f>'[2]Banpho trim-imv'!AH35</f>
        <v>0</v>
      </c>
      <c r="AS35" s="673"/>
      <c r="AT35" s="674">
        <f t="shared" si="19"/>
        <v>0</v>
      </c>
      <c r="AU35" s="673">
        <f>'[2]Banpho trim-imv'!AK35</f>
        <v>0</v>
      </c>
      <c r="AV35" s="673"/>
      <c r="AW35" s="675">
        <f t="shared" si="20"/>
        <v>0</v>
      </c>
      <c r="AX35" s="673">
        <f>'[2]Banpho trim-imv'!AN35</f>
        <v>0</v>
      </c>
      <c r="AY35" s="672"/>
      <c r="AZ35" s="773">
        <f t="shared" si="21"/>
        <v>0</v>
      </c>
      <c r="BA35" s="688">
        <f t="shared" si="22"/>
        <v>0</v>
      </c>
      <c r="BB35" s="701">
        <f t="shared" si="22"/>
        <v>0</v>
      </c>
      <c r="BC35" s="706">
        <f t="shared" si="23"/>
        <v>0</v>
      </c>
      <c r="BD35" s="711">
        <f t="shared" si="1"/>
        <v>0</v>
      </c>
      <c r="BE35" s="715">
        <f t="shared" si="2"/>
        <v>0</v>
      </c>
      <c r="BF35" s="716">
        <f t="shared" si="24"/>
        <v>0</v>
      </c>
      <c r="BG35" s="711">
        <f t="shared" si="25"/>
        <v>0</v>
      </c>
      <c r="BH35" s="672">
        <f t="shared" si="26"/>
        <v>0</v>
      </c>
      <c r="BI35" s="677">
        <f t="shared" si="27"/>
        <v>0</v>
      </c>
      <c r="BJ35" s="541"/>
      <c r="BK35" s="446"/>
      <c r="BL35" s="374">
        <f>ROUND(VLOOKUP($B35,Test!$A$206:$E$257,3),0)/1000</f>
        <v>0</v>
      </c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  <c r="CG35" s="380"/>
      <c r="CH35" s="380"/>
      <c r="CI35" s="380"/>
      <c r="CJ35" s="380"/>
      <c r="CK35" s="380"/>
      <c r="CL35" s="380"/>
      <c r="CM35" s="380"/>
      <c r="CN35" s="380"/>
      <c r="CO35" s="380"/>
      <c r="CP35" s="380"/>
      <c r="CQ35" s="380"/>
      <c r="CR35" s="380"/>
      <c r="CS35" s="380"/>
      <c r="CT35" s="380"/>
      <c r="CU35" s="380"/>
      <c r="CV35" s="380"/>
      <c r="CW35" s="380"/>
      <c r="CX35" s="380"/>
      <c r="CY35" s="380"/>
      <c r="CZ35" s="380"/>
      <c r="DA35" s="380"/>
      <c r="DB35" s="380"/>
      <c r="DC35" s="380"/>
      <c r="DD35" s="380"/>
      <c r="DE35" s="380"/>
      <c r="DF35" s="380"/>
      <c r="DG35" s="380"/>
      <c r="DH35" s="380"/>
      <c r="DI35" s="380"/>
      <c r="DJ35" s="380"/>
      <c r="DK35" s="380"/>
      <c r="DL35" s="380"/>
      <c r="DM35" s="380"/>
      <c r="DN35" s="380"/>
      <c r="DO35" s="391"/>
      <c r="DP35" s="391"/>
      <c r="DQ35" s="380"/>
      <c r="DR35" s="380"/>
      <c r="DS35" s="380"/>
      <c r="DT35" s="380"/>
    </row>
    <row r="36" spans="1:124" s="383" customFormat="1" ht="33" customHeight="1">
      <c r="A36" s="388">
        <f t="shared" si="28"/>
        <v>30</v>
      </c>
      <c r="B36" s="399">
        <v>51603</v>
      </c>
      <c r="C36" s="533" t="s">
        <v>26</v>
      </c>
      <c r="D36" s="698" t="s">
        <v>280</v>
      </c>
      <c r="E36" s="672">
        <f>'[2]Banpho trim-imv'!D36</f>
        <v>0</v>
      </c>
      <c r="F36" s="673"/>
      <c r="G36" s="782">
        <f t="shared" si="3"/>
        <v>0</v>
      </c>
      <c r="H36" s="673">
        <f>'[2]Banpho trim-imv'!G36</f>
        <v>0</v>
      </c>
      <c r="I36" s="673"/>
      <c r="J36" s="675">
        <f t="shared" si="4"/>
        <v>0</v>
      </c>
      <c r="K36" s="673">
        <f>'[2]Banpho trim-imv'!J36</f>
        <v>0</v>
      </c>
      <c r="L36" s="673"/>
      <c r="M36" s="773">
        <f t="shared" si="5"/>
        <v>0</v>
      </c>
      <c r="N36" s="688">
        <f t="shared" si="6"/>
        <v>0</v>
      </c>
      <c r="O36" s="689">
        <f t="shared" si="6"/>
        <v>0</v>
      </c>
      <c r="P36" s="690">
        <f t="shared" si="7"/>
        <v>0</v>
      </c>
      <c r="Q36" s="672">
        <f>'[2]Banpho trim-imv'!M36</f>
        <v>0</v>
      </c>
      <c r="R36" s="673"/>
      <c r="S36" s="675">
        <f t="shared" si="8"/>
        <v>0</v>
      </c>
      <c r="T36" s="673">
        <f>'[2]Banpho trim-imv'!P36</f>
        <v>0</v>
      </c>
      <c r="U36" s="673"/>
      <c r="V36" s="675">
        <f t="shared" si="9"/>
        <v>0</v>
      </c>
      <c r="W36" s="673">
        <f>'[2]Banpho trim-imv'!S36</f>
        <v>0</v>
      </c>
      <c r="X36" s="673"/>
      <c r="Y36" s="773">
        <f t="shared" si="10"/>
        <v>0</v>
      </c>
      <c r="Z36" s="688">
        <f t="shared" si="11"/>
        <v>0</v>
      </c>
      <c r="AA36" s="701">
        <f t="shared" si="11"/>
        <v>0</v>
      </c>
      <c r="AB36" s="690">
        <f t="shared" si="12"/>
        <v>0</v>
      </c>
      <c r="AC36" s="779">
        <f t="shared" si="29"/>
        <v>0</v>
      </c>
      <c r="AD36" s="776">
        <f t="shared" si="29"/>
        <v>0</v>
      </c>
      <c r="AE36" s="777">
        <f t="shared" si="13"/>
        <v>0</v>
      </c>
      <c r="AF36" s="672">
        <f>'[2]Banpho trim-imv'!Y36</f>
        <v>0</v>
      </c>
      <c r="AG36" s="673"/>
      <c r="AH36" s="674">
        <f t="shared" si="14"/>
        <v>0</v>
      </c>
      <c r="AI36" s="673">
        <f>'[2]Banpho trim-imv'!AB36</f>
        <v>0</v>
      </c>
      <c r="AJ36" s="673"/>
      <c r="AK36" s="675">
        <f t="shared" si="15"/>
        <v>0</v>
      </c>
      <c r="AL36" s="673">
        <f>'[2]Banpho trim-imv'!AE36</f>
        <v>0</v>
      </c>
      <c r="AM36" s="673"/>
      <c r="AN36" s="675">
        <f t="shared" si="16"/>
        <v>0</v>
      </c>
      <c r="AO36" s="688">
        <f t="shared" si="17"/>
        <v>0</v>
      </c>
      <c r="AP36" s="689">
        <f t="shared" si="17"/>
        <v>0</v>
      </c>
      <c r="AQ36" s="690">
        <f t="shared" si="18"/>
        <v>0</v>
      </c>
      <c r="AR36" s="673">
        <f>'[2]Banpho trim-imv'!AH36</f>
        <v>0</v>
      </c>
      <c r="AS36" s="673"/>
      <c r="AT36" s="674">
        <f t="shared" si="19"/>
        <v>0</v>
      </c>
      <c r="AU36" s="673">
        <f>'[2]Banpho trim-imv'!AK36</f>
        <v>0</v>
      </c>
      <c r="AV36" s="673"/>
      <c r="AW36" s="675">
        <f t="shared" si="20"/>
        <v>0</v>
      </c>
      <c r="AX36" s="673">
        <f>'[2]Banpho trim-imv'!AN36</f>
        <v>0</v>
      </c>
      <c r="AY36" s="672"/>
      <c r="AZ36" s="773">
        <f t="shared" si="21"/>
        <v>0</v>
      </c>
      <c r="BA36" s="688">
        <f t="shared" si="22"/>
        <v>0</v>
      </c>
      <c r="BB36" s="701">
        <f t="shared" si="22"/>
        <v>0</v>
      </c>
      <c r="BC36" s="706">
        <f t="shared" si="23"/>
        <v>0</v>
      </c>
      <c r="BD36" s="711">
        <f t="shared" si="1"/>
        <v>0</v>
      </c>
      <c r="BE36" s="715">
        <f t="shared" si="2"/>
        <v>0</v>
      </c>
      <c r="BF36" s="716">
        <f t="shared" si="24"/>
        <v>0</v>
      </c>
      <c r="BG36" s="711">
        <f t="shared" si="25"/>
        <v>0</v>
      </c>
      <c r="BH36" s="672">
        <f t="shared" si="26"/>
        <v>0</v>
      </c>
      <c r="BI36" s="677">
        <f t="shared" si="27"/>
        <v>0</v>
      </c>
      <c r="BJ36" s="541"/>
      <c r="BK36" s="446"/>
      <c r="BL36" s="374">
        <f>ROUND(VLOOKUP($B36,Test!$A$206:$E$257,3),0)/1000</f>
        <v>0</v>
      </c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  <c r="CO36" s="380"/>
      <c r="CP36" s="380"/>
      <c r="CQ36" s="380"/>
      <c r="CR36" s="380"/>
      <c r="CS36" s="380"/>
      <c r="CT36" s="380"/>
      <c r="CU36" s="380"/>
      <c r="CV36" s="380"/>
      <c r="CW36" s="380"/>
      <c r="CX36" s="380"/>
      <c r="CY36" s="380"/>
      <c r="CZ36" s="380"/>
      <c r="DA36" s="380"/>
      <c r="DB36" s="380"/>
      <c r="DC36" s="380"/>
      <c r="DD36" s="380"/>
      <c r="DE36" s="380"/>
      <c r="DF36" s="380"/>
      <c r="DG36" s="380"/>
      <c r="DH36" s="380"/>
      <c r="DI36" s="380"/>
      <c r="DJ36" s="380"/>
      <c r="DK36" s="380"/>
      <c r="DL36" s="380"/>
      <c r="DM36" s="380"/>
      <c r="DN36" s="380"/>
      <c r="DO36" s="391"/>
      <c r="DP36" s="391"/>
      <c r="DQ36" s="380"/>
      <c r="DR36" s="380"/>
      <c r="DS36" s="380"/>
      <c r="DT36" s="380"/>
    </row>
    <row r="37" spans="1:124" s="383" customFormat="1" ht="33" customHeight="1">
      <c r="A37" s="388">
        <f t="shared" si="28"/>
        <v>31</v>
      </c>
      <c r="B37" s="399">
        <v>51604</v>
      </c>
      <c r="C37" s="533" t="s">
        <v>27</v>
      </c>
      <c r="D37" s="698" t="s">
        <v>281</v>
      </c>
      <c r="E37" s="672">
        <f>'[2]Banpho trim-imv'!D37</f>
        <v>0</v>
      </c>
      <c r="F37" s="673"/>
      <c r="G37" s="782">
        <f t="shared" si="3"/>
        <v>0</v>
      </c>
      <c r="H37" s="673">
        <f>'[2]Banpho trim-imv'!G37</f>
        <v>0</v>
      </c>
      <c r="I37" s="673"/>
      <c r="J37" s="675">
        <f t="shared" si="4"/>
        <v>0</v>
      </c>
      <c r="K37" s="673">
        <f>'[2]Banpho trim-imv'!J37</f>
        <v>0</v>
      </c>
      <c r="L37" s="673"/>
      <c r="M37" s="773">
        <f t="shared" si="5"/>
        <v>0</v>
      </c>
      <c r="N37" s="688">
        <f t="shared" si="6"/>
        <v>0</v>
      </c>
      <c r="O37" s="689">
        <f t="shared" si="6"/>
        <v>0</v>
      </c>
      <c r="P37" s="690">
        <f t="shared" si="7"/>
        <v>0</v>
      </c>
      <c r="Q37" s="672">
        <f>'[2]Banpho trim-imv'!M37</f>
        <v>0</v>
      </c>
      <c r="R37" s="673"/>
      <c r="S37" s="675">
        <f t="shared" si="8"/>
        <v>0</v>
      </c>
      <c r="T37" s="673">
        <f>'[2]Banpho trim-imv'!P37</f>
        <v>0</v>
      </c>
      <c r="U37" s="673"/>
      <c r="V37" s="675">
        <f t="shared" si="9"/>
        <v>0</v>
      </c>
      <c r="W37" s="673">
        <f>'[2]Banpho trim-imv'!S37</f>
        <v>0</v>
      </c>
      <c r="X37" s="673"/>
      <c r="Y37" s="773">
        <f t="shared" si="10"/>
        <v>0</v>
      </c>
      <c r="Z37" s="688">
        <f t="shared" si="11"/>
        <v>0</v>
      </c>
      <c r="AA37" s="701">
        <f t="shared" si="11"/>
        <v>0</v>
      </c>
      <c r="AB37" s="690">
        <f t="shared" si="12"/>
        <v>0</v>
      </c>
      <c r="AC37" s="779">
        <f t="shared" si="29"/>
        <v>0</v>
      </c>
      <c r="AD37" s="776">
        <f t="shared" si="29"/>
        <v>0</v>
      </c>
      <c r="AE37" s="777">
        <f t="shared" si="13"/>
        <v>0</v>
      </c>
      <c r="AF37" s="672">
        <f>'[2]Banpho trim-imv'!Y37</f>
        <v>0</v>
      </c>
      <c r="AG37" s="673"/>
      <c r="AH37" s="674">
        <f t="shared" si="14"/>
        <v>0</v>
      </c>
      <c r="AI37" s="673">
        <f>'[2]Banpho trim-imv'!AB37</f>
        <v>0</v>
      </c>
      <c r="AJ37" s="673"/>
      <c r="AK37" s="675">
        <f t="shared" si="15"/>
        <v>0</v>
      </c>
      <c r="AL37" s="673">
        <f>'[2]Banpho trim-imv'!AE37</f>
        <v>0</v>
      </c>
      <c r="AM37" s="673"/>
      <c r="AN37" s="675">
        <f t="shared" si="16"/>
        <v>0</v>
      </c>
      <c r="AO37" s="688">
        <f t="shared" si="17"/>
        <v>0</v>
      </c>
      <c r="AP37" s="689">
        <f t="shared" si="17"/>
        <v>0</v>
      </c>
      <c r="AQ37" s="690">
        <f t="shared" si="18"/>
        <v>0</v>
      </c>
      <c r="AR37" s="673">
        <f>'[2]Banpho trim-imv'!AH37</f>
        <v>0</v>
      </c>
      <c r="AS37" s="673"/>
      <c r="AT37" s="674">
        <f t="shared" si="19"/>
        <v>0</v>
      </c>
      <c r="AU37" s="673">
        <f>'[2]Banpho trim-imv'!AK37</f>
        <v>0</v>
      </c>
      <c r="AV37" s="673"/>
      <c r="AW37" s="675">
        <f t="shared" si="20"/>
        <v>0</v>
      </c>
      <c r="AX37" s="673">
        <f>'[2]Banpho trim-imv'!AN37</f>
        <v>0</v>
      </c>
      <c r="AY37" s="672"/>
      <c r="AZ37" s="773">
        <f t="shared" si="21"/>
        <v>0</v>
      </c>
      <c r="BA37" s="688">
        <f t="shared" si="22"/>
        <v>0</v>
      </c>
      <c r="BB37" s="701">
        <f t="shared" si="22"/>
        <v>0</v>
      </c>
      <c r="BC37" s="706">
        <f t="shared" si="23"/>
        <v>0</v>
      </c>
      <c r="BD37" s="711">
        <f t="shared" si="1"/>
        <v>0</v>
      </c>
      <c r="BE37" s="715">
        <f t="shared" si="2"/>
        <v>0</v>
      </c>
      <c r="BF37" s="716">
        <f t="shared" si="24"/>
        <v>0</v>
      </c>
      <c r="BG37" s="711">
        <f t="shared" si="25"/>
        <v>0</v>
      </c>
      <c r="BH37" s="672">
        <f t="shared" si="26"/>
        <v>0</v>
      </c>
      <c r="BI37" s="677">
        <f t="shared" si="27"/>
        <v>0</v>
      </c>
      <c r="BJ37" s="541"/>
      <c r="BK37" s="446"/>
      <c r="BL37" s="374">
        <f>ROUND(VLOOKUP($B37,Test!$A$206:$E$257,3),0)/1000</f>
        <v>0</v>
      </c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  <c r="CO37" s="380"/>
      <c r="CP37" s="380"/>
      <c r="CQ37" s="380"/>
      <c r="CR37" s="380"/>
      <c r="CS37" s="380"/>
      <c r="CT37" s="380"/>
      <c r="CU37" s="380"/>
      <c r="CV37" s="380"/>
      <c r="CW37" s="380"/>
      <c r="CX37" s="380"/>
      <c r="CY37" s="380"/>
      <c r="CZ37" s="380"/>
      <c r="DA37" s="380"/>
      <c r="DB37" s="380"/>
      <c r="DC37" s="380"/>
      <c r="DD37" s="380"/>
      <c r="DE37" s="380"/>
      <c r="DF37" s="380"/>
      <c r="DG37" s="380"/>
      <c r="DH37" s="380"/>
      <c r="DI37" s="380"/>
      <c r="DJ37" s="380"/>
      <c r="DK37" s="380"/>
      <c r="DL37" s="380"/>
      <c r="DM37" s="380"/>
      <c r="DN37" s="380"/>
      <c r="DO37" s="391"/>
      <c r="DP37" s="391"/>
      <c r="DQ37" s="380"/>
      <c r="DR37" s="380"/>
      <c r="DS37" s="380"/>
      <c r="DT37" s="380"/>
    </row>
    <row r="38" spans="1:124" s="383" customFormat="1" ht="33" customHeight="1">
      <c r="A38" s="388">
        <f t="shared" si="28"/>
        <v>32</v>
      </c>
      <c r="B38" s="399">
        <v>51605</v>
      </c>
      <c r="C38" s="533" t="s">
        <v>28</v>
      </c>
      <c r="D38" s="698" t="s">
        <v>282</v>
      </c>
      <c r="E38" s="672">
        <f>'[2]Banpho trim-imv'!D38</f>
        <v>0</v>
      </c>
      <c r="F38" s="673"/>
      <c r="G38" s="782">
        <f t="shared" si="3"/>
        <v>0</v>
      </c>
      <c r="H38" s="673">
        <f>'[2]Banpho trim-imv'!G38</f>
        <v>0</v>
      </c>
      <c r="I38" s="673"/>
      <c r="J38" s="675">
        <f t="shared" si="4"/>
        <v>0</v>
      </c>
      <c r="K38" s="673">
        <f>'[2]Banpho trim-imv'!J38</f>
        <v>0</v>
      </c>
      <c r="L38" s="673"/>
      <c r="M38" s="773">
        <f t="shared" si="5"/>
        <v>0</v>
      </c>
      <c r="N38" s="688">
        <f t="shared" si="6"/>
        <v>0</v>
      </c>
      <c r="O38" s="689">
        <f t="shared" si="6"/>
        <v>0</v>
      </c>
      <c r="P38" s="690">
        <f t="shared" si="7"/>
        <v>0</v>
      </c>
      <c r="Q38" s="672">
        <f>'[2]Banpho trim-imv'!M38</f>
        <v>0</v>
      </c>
      <c r="R38" s="673"/>
      <c r="S38" s="675">
        <f t="shared" si="8"/>
        <v>0</v>
      </c>
      <c r="T38" s="673">
        <f>'[2]Banpho trim-imv'!P38</f>
        <v>0</v>
      </c>
      <c r="U38" s="673"/>
      <c r="V38" s="675">
        <f t="shared" si="9"/>
        <v>0</v>
      </c>
      <c r="W38" s="673">
        <f>'[2]Banpho trim-imv'!S38</f>
        <v>0</v>
      </c>
      <c r="X38" s="673"/>
      <c r="Y38" s="773">
        <f t="shared" si="10"/>
        <v>0</v>
      </c>
      <c r="Z38" s="688">
        <f t="shared" si="11"/>
        <v>0</v>
      </c>
      <c r="AA38" s="701">
        <f t="shared" si="11"/>
        <v>0</v>
      </c>
      <c r="AB38" s="690">
        <f t="shared" si="12"/>
        <v>0</v>
      </c>
      <c r="AC38" s="779">
        <f t="shared" si="29"/>
        <v>0</v>
      </c>
      <c r="AD38" s="776">
        <f t="shared" si="29"/>
        <v>0</v>
      </c>
      <c r="AE38" s="777">
        <f t="shared" si="13"/>
        <v>0</v>
      </c>
      <c r="AF38" s="672">
        <f>'[2]Banpho trim-imv'!Y38</f>
        <v>0</v>
      </c>
      <c r="AG38" s="673"/>
      <c r="AH38" s="674">
        <f t="shared" si="14"/>
        <v>0</v>
      </c>
      <c r="AI38" s="673">
        <f>'[2]Banpho trim-imv'!AB38</f>
        <v>0</v>
      </c>
      <c r="AJ38" s="673"/>
      <c r="AK38" s="675">
        <f t="shared" si="15"/>
        <v>0</v>
      </c>
      <c r="AL38" s="673">
        <f>'[2]Banpho trim-imv'!AE38</f>
        <v>0</v>
      </c>
      <c r="AM38" s="673"/>
      <c r="AN38" s="675">
        <f t="shared" si="16"/>
        <v>0</v>
      </c>
      <c r="AO38" s="688">
        <f t="shared" si="17"/>
        <v>0</v>
      </c>
      <c r="AP38" s="689">
        <f t="shared" si="17"/>
        <v>0</v>
      </c>
      <c r="AQ38" s="690">
        <f t="shared" si="18"/>
        <v>0</v>
      </c>
      <c r="AR38" s="673">
        <f>'[2]Banpho trim-imv'!AH38</f>
        <v>0</v>
      </c>
      <c r="AS38" s="673"/>
      <c r="AT38" s="674">
        <f t="shared" si="19"/>
        <v>0</v>
      </c>
      <c r="AU38" s="673">
        <f>'[2]Banpho trim-imv'!AK38</f>
        <v>0</v>
      </c>
      <c r="AV38" s="673"/>
      <c r="AW38" s="675">
        <f t="shared" si="20"/>
        <v>0</v>
      </c>
      <c r="AX38" s="673">
        <f>'[2]Banpho trim-imv'!AN38</f>
        <v>0</v>
      </c>
      <c r="AY38" s="672"/>
      <c r="AZ38" s="773">
        <f t="shared" si="21"/>
        <v>0</v>
      </c>
      <c r="BA38" s="688">
        <f t="shared" si="22"/>
        <v>0</v>
      </c>
      <c r="BB38" s="701">
        <f t="shared" si="22"/>
        <v>0</v>
      </c>
      <c r="BC38" s="706">
        <f t="shared" si="23"/>
        <v>0</v>
      </c>
      <c r="BD38" s="711">
        <f t="shared" si="1"/>
        <v>0</v>
      </c>
      <c r="BE38" s="715">
        <f t="shared" si="2"/>
        <v>0</v>
      </c>
      <c r="BF38" s="716">
        <f t="shared" si="24"/>
        <v>0</v>
      </c>
      <c r="BG38" s="711">
        <f t="shared" si="25"/>
        <v>0</v>
      </c>
      <c r="BH38" s="672">
        <f t="shared" si="26"/>
        <v>0</v>
      </c>
      <c r="BI38" s="677">
        <f t="shared" si="27"/>
        <v>0</v>
      </c>
      <c r="BJ38" s="541"/>
      <c r="BK38" s="446"/>
      <c r="BL38" s="374">
        <f>ROUND(VLOOKUP($B38,Test!$A$206:$E$257,3),0)/1000</f>
        <v>0</v>
      </c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  <c r="CO38" s="380"/>
      <c r="CP38" s="380"/>
      <c r="CQ38" s="380"/>
      <c r="CR38" s="380"/>
      <c r="CS38" s="380"/>
      <c r="CT38" s="380"/>
      <c r="CU38" s="380"/>
      <c r="CV38" s="380"/>
      <c r="CW38" s="380"/>
      <c r="CX38" s="380"/>
      <c r="CY38" s="380"/>
      <c r="CZ38" s="380"/>
      <c r="DA38" s="380"/>
      <c r="DB38" s="380"/>
      <c r="DC38" s="380"/>
      <c r="DD38" s="380"/>
      <c r="DE38" s="380"/>
      <c r="DF38" s="380"/>
      <c r="DG38" s="380"/>
      <c r="DH38" s="380"/>
      <c r="DI38" s="380"/>
      <c r="DJ38" s="380"/>
      <c r="DK38" s="380"/>
      <c r="DL38" s="380"/>
      <c r="DM38" s="380"/>
      <c r="DN38" s="380"/>
      <c r="DO38" s="391"/>
      <c r="DP38" s="391"/>
      <c r="DQ38" s="380"/>
      <c r="DR38" s="380"/>
      <c r="DS38" s="380"/>
      <c r="DT38" s="380"/>
    </row>
    <row r="39" spans="1:124" s="383" customFormat="1" ht="33" customHeight="1">
      <c r="A39" s="388">
        <f t="shared" si="28"/>
        <v>33</v>
      </c>
      <c r="B39" s="399">
        <v>51606</v>
      </c>
      <c r="C39" s="533" t="s">
        <v>29</v>
      </c>
      <c r="D39" s="698" t="s">
        <v>283</v>
      </c>
      <c r="E39" s="672">
        <f>'[2]Banpho trim-imv'!D39</f>
        <v>400</v>
      </c>
      <c r="F39" s="673">
        <v>400</v>
      </c>
      <c r="G39" s="782">
        <f t="shared" si="3"/>
        <v>0</v>
      </c>
      <c r="H39" s="673">
        <f>'[2]Banpho trim-imv'!G39</f>
        <v>400</v>
      </c>
      <c r="I39" s="673">
        <v>400</v>
      </c>
      <c r="J39" s="675">
        <f t="shared" si="4"/>
        <v>0</v>
      </c>
      <c r="K39" s="673">
        <f>'[2]Banpho trim-imv'!J39</f>
        <v>400</v>
      </c>
      <c r="L39" s="673"/>
      <c r="M39" s="773">
        <f t="shared" si="5"/>
        <v>400</v>
      </c>
      <c r="N39" s="688">
        <f t="shared" si="6"/>
        <v>1200</v>
      </c>
      <c r="O39" s="689">
        <f t="shared" si="6"/>
        <v>800</v>
      </c>
      <c r="P39" s="690">
        <f t="shared" si="7"/>
        <v>400</v>
      </c>
      <c r="Q39" s="672">
        <f>'[2]Banpho trim-imv'!M39</f>
        <v>400</v>
      </c>
      <c r="R39" s="673">
        <v>800</v>
      </c>
      <c r="S39" s="675">
        <f t="shared" si="8"/>
        <v>-400</v>
      </c>
      <c r="T39" s="673">
        <f>'[2]Banpho trim-imv'!P39</f>
        <v>400</v>
      </c>
      <c r="U39" s="673"/>
      <c r="V39" s="675">
        <f t="shared" si="9"/>
        <v>400</v>
      </c>
      <c r="W39" s="673">
        <f>'[2]Banpho trim-imv'!S39</f>
        <v>400</v>
      </c>
      <c r="X39" s="673"/>
      <c r="Y39" s="773">
        <f t="shared" si="10"/>
        <v>400</v>
      </c>
      <c r="Z39" s="688">
        <f t="shared" si="11"/>
        <v>1200</v>
      </c>
      <c r="AA39" s="701">
        <f t="shared" si="11"/>
        <v>800</v>
      </c>
      <c r="AB39" s="690">
        <f t="shared" si="12"/>
        <v>400</v>
      </c>
      <c r="AC39" s="779">
        <f t="shared" si="29"/>
        <v>2400</v>
      </c>
      <c r="AD39" s="776">
        <f t="shared" si="29"/>
        <v>1600</v>
      </c>
      <c r="AE39" s="777">
        <f t="shared" si="13"/>
        <v>800</v>
      </c>
      <c r="AF39" s="672">
        <f>'[2]Banpho trim-imv'!Y39</f>
        <v>400</v>
      </c>
      <c r="AG39" s="673"/>
      <c r="AH39" s="674">
        <f t="shared" si="14"/>
        <v>400</v>
      </c>
      <c r="AI39" s="673">
        <f>'[2]Banpho trim-imv'!AB39</f>
        <v>400</v>
      </c>
      <c r="AJ39" s="673"/>
      <c r="AK39" s="675">
        <f t="shared" si="15"/>
        <v>400</v>
      </c>
      <c r="AL39" s="673">
        <f>'[2]Banpho trim-imv'!AE39</f>
        <v>400</v>
      </c>
      <c r="AM39" s="673"/>
      <c r="AN39" s="675">
        <f t="shared" si="16"/>
        <v>400</v>
      </c>
      <c r="AO39" s="688">
        <f t="shared" si="17"/>
        <v>1200</v>
      </c>
      <c r="AP39" s="689">
        <f t="shared" si="17"/>
        <v>0</v>
      </c>
      <c r="AQ39" s="690">
        <f t="shared" si="18"/>
        <v>1200</v>
      </c>
      <c r="AR39" s="673">
        <f>'[2]Banpho trim-imv'!AH39</f>
        <v>400</v>
      </c>
      <c r="AS39" s="673"/>
      <c r="AT39" s="674">
        <f t="shared" si="19"/>
        <v>400</v>
      </c>
      <c r="AU39" s="673">
        <f>'[2]Banpho trim-imv'!AK39</f>
        <v>400</v>
      </c>
      <c r="AV39" s="673"/>
      <c r="AW39" s="675">
        <f t="shared" si="20"/>
        <v>400</v>
      </c>
      <c r="AX39" s="673">
        <f>'[2]Banpho trim-imv'!AN39</f>
        <v>400</v>
      </c>
      <c r="AY39" s="672"/>
      <c r="AZ39" s="773">
        <f t="shared" si="21"/>
        <v>400</v>
      </c>
      <c r="BA39" s="688">
        <f t="shared" si="22"/>
        <v>1200</v>
      </c>
      <c r="BB39" s="701">
        <f t="shared" si="22"/>
        <v>0</v>
      </c>
      <c r="BC39" s="706">
        <f t="shared" si="23"/>
        <v>1200</v>
      </c>
      <c r="BD39" s="711">
        <f t="shared" si="1"/>
        <v>2400</v>
      </c>
      <c r="BE39" s="715">
        <f t="shared" si="2"/>
        <v>0</v>
      </c>
      <c r="BF39" s="716">
        <f t="shared" si="24"/>
        <v>2400</v>
      </c>
      <c r="BG39" s="711">
        <f t="shared" si="25"/>
        <v>4800</v>
      </c>
      <c r="BH39" s="672">
        <f t="shared" si="26"/>
        <v>1600</v>
      </c>
      <c r="BI39" s="677">
        <f t="shared" si="27"/>
        <v>3200</v>
      </c>
      <c r="BJ39" s="541"/>
      <c r="BK39" s="446"/>
      <c r="BL39" s="374">
        <f>ROUND(VLOOKUP($B39,Test!$A$206:$E$257,3),0)/1000</f>
        <v>0.4</v>
      </c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  <c r="CO39" s="380"/>
      <c r="CP39" s="380"/>
      <c r="CQ39" s="380"/>
      <c r="CR39" s="380"/>
      <c r="CS39" s="380"/>
      <c r="CT39" s="380"/>
      <c r="CU39" s="380"/>
      <c r="CV39" s="380"/>
      <c r="CW39" s="380"/>
      <c r="CX39" s="380"/>
      <c r="CY39" s="380"/>
      <c r="CZ39" s="380"/>
      <c r="DA39" s="380"/>
      <c r="DB39" s="380"/>
      <c r="DC39" s="380"/>
      <c r="DD39" s="380"/>
      <c r="DE39" s="380"/>
      <c r="DF39" s="380"/>
      <c r="DG39" s="380"/>
      <c r="DH39" s="380"/>
      <c r="DI39" s="380"/>
      <c r="DJ39" s="380"/>
      <c r="DK39" s="380"/>
      <c r="DL39" s="380"/>
      <c r="DM39" s="380"/>
      <c r="DN39" s="380"/>
      <c r="DO39" s="391"/>
      <c r="DP39" s="391"/>
      <c r="DQ39" s="380"/>
      <c r="DR39" s="380"/>
      <c r="DS39" s="380"/>
      <c r="DT39" s="380"/>
    </row>
    <row r="40" spans="1:124" s="383" customFormat="1" ht="33" customHeight="1">
      <c r="A40" s="388">
        <f t="shared" si="28"/>
        <v>34</v>
      </c>
      <c r="B40" s="399">
        <v>51607</v>
      </c>
      <c r="C40" s="533" t="s">
        <v>242</v>
      </c>
      <c r="D40" s="698" t="s">
        <v>284</v>
      </c>
      <c r="E40" s="672">
        <f>'[2]Banpho trim-imv'!D40</f>
        <v>0</v>
      </c>
      <c r="F40" s="673"/>
      <c r="G40" s="782">
        <f t="shared" si="3"/>
        <v>0</v>
      </c>
      <c r="H40" s="673">
        <f>'[2]Banpho trim-imv'!G40</f>
        <v>0</v>
      </c>
      <c r="I40" s="673"/>
      <c r="J40" s="675">
        <f t="shared" si="4"/>
        <v>0</v>
      </c>
      <c r="K40" s="673">
        <f>'[2]Banpho trim-imv'!J40</f>
        <v>0</v>
      </c>
      <c r="L40" s="673"/>
      <c r="M40" s="773">
        <f t="shared" si="5"/>
        <v>0</v>
      </c>
      <c r="N40" s="688">
        <f t="shared" si="6"/>
        <v>0</v>
      </c>
      <c r="O40" s="689">
        <f t="shared" si="6"/>
        <v>0</v>
      </c>
      <c r="P40" s="690">
        <f t="shared" si="7"/>
        <v>0</v>
      </c>
      <c r="Q40" s="672">
        <f>'[2]Banpho trim-imv'!M40</f>
        <v>0</v>
      </c>
      <c r="R40" s="673"/>
      <c r="S40" s="675">
        <f t="shared" si="8"/>
        <v>0</v>
      </c>
      <c r="T40" s="673">
        <f>'[2]Banpho trim-imv'!P40</f>
        <v>0</v>
      </c>
      <c r="U40" s="673"/>
      <c r="V40" s="675">
        <f t="shared" si="9"/>
        <v>0</v>
      </c>
      <c r="W40" s="673">
        <f>'[2]Banpho trim-imv'!S40</f>
        <v>0</v>
      </c>
      <c r="X40" s="673"/>
      <c r="Y40" s="773">
        <f t="shared" si="10"/>
        <v>0</v>
      </c>
      <c r="Z40" s="688">
        <f t="shared" si="11"/>
        <v>0</v>
      </c>
      <c r="AA40" s="701">
        <f t="shared" si="11"/>
        <v>0</v>
      </c>
      <c r="AB40" s="690">
        <f t="shared" si="12"/>
        <v>0</v>
      </c>
      <c r="AC40" s="779">
        <f t="shared" si="29"/>
        <v>0</v>
      </c>
      <c r="AD40" s="776">
        <f t="shared" si="29"/>
        <v>0</v>
      </c>
      <c r="AE40" s="777">
        <f t="shared" si="13"/>
        <v>0</v>
      </c>
      <c r="AF40" s="672">
        <f>'[2]Banpho trim-imv'!Y40</f>
        <v>0</v>
      </c>
      <c r="AG40" s="673"/>
      <c r="AH40" s="674">
        <f t="shared" si="14"/>
        <v>0</v>
      </c>
      <c r="AI40" s="673">
        <f>'[2]Banpho trim-imv'!AB40</f>
        <v>0</v>
      </c>
      <c r="AJ40" s="673"/>
      <c r="AK40" s="675">
        <f t="shared" si="15"/>
        <v>0</v>
      </c>
      <c r="AL40" s="673">
        <f>'[2]Banpho trim-imv'!AE40</f>
        <v>0</v>
      </c>
      <c r="AM40" s="673"/>
      <c r="AN40" s="675">
        <f t="shared" si="16"/>
        <v>0</v>
      </c>
      <c r="AO40" s="688">
        <f t="shared" si="17"/>
        <v>0</v>
      </c>
      <c r="AP40" s="689">
        <f t="shared" si="17"/>
        <v>0</v>
      </c>
      <c r="AQ40" s="690">
        <f t="shared" si="18"/>
        <v>0</v>
      </c>
      <c r="AR40" s="673">
        <f>'[2]Banpho trim-imv'!AH40</f>
        <v>0</v>
      </c>
      <c r="AS40" s="673"/>
      <c r="AT40" s="674">
        <f t="shared" si="19"/>
        <v>0</v>
      </c>
      <c r="AU40" s="673">
        <f>'[2]Banpho trim-imv'!AK40</f>
        <v>0</v>
      </c>
      <c r="AV40" s="673"/>
      <c r="AW40" s="675">
        <f t="shared" si="20"/>
        <v>0</v>
      </c>
      <c r="AX40" s="673">
        <f>'[2]Banpho trim-imv'!AN40</f>
        <v>0</v>
      </c>
      <c r="AY40" s="672"/>
      <c r="AZ40" s="773">
        <f t="shared" si="21"/>
        <v>0</v>
      </c>
      <c r="BA40" s="688">
        <f t="shared" si="22"/>
        <v>0</v>
      </c>
      <c r="BB40" s="701">
        <f t="shared" si="22"/>
        <v>0</v>
      </c>
      <c r="BC40" s="706">
        <f t="shared" si="23"/>
        <v>0</v>
      </c>
      <c r="BD40" s="711">
        <f t="shared" si="1"/>
        <v>0</v>
      </c>
      <c r="BE40" s="715">
        <f t="shared" si="2"/>
        <v>0</v>
      </c>
      <c r="BF40" s="716">
        <f t="shared" si="24"/>
        <v>0</v>
      </c>
      <c r="BG40" s="711">
        <f t="shared" si="25"/>
        <v>0</v>
      </c>
      <c r="BH40" s="672">
        <f t="shared" si="26"/>
        <v>0</v>
      </c>
      <c r="BI40" s="677">
        <f t="shared" si="27"/>
        <v>0</v>
      </c>
      <c r="BJ40" s="541"/>
      <c r="BK40" s="446"/>
      <c r="BL40" s="374">
        <f>ROUND(VLOOKUP($B40,Test!$A$206:$E$257,3),0)/1000</f>
        <v>0</v>
      </c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  <c r="CO40" s="380"/>
      <c r="CP40" s="380"/>
      <c r="CQ40" s="380"/>
      <c r="CR40" s="380"/>
      <c r="CS40" s="380"/>
      <c r="CT40" s="380"/>
      <c r="CU40" s="380"/>
      <c r="CV40" s="380"/>
      <c r="CW40" s="380"/>
      <c r="CX40" s="380"/>
      <c r="CY40" s="380"/>
      <c r="CZ40" s="380"/>
      <c r="DA40" s="380"/>
      <c r="DB40" s="380"/>
      <c r="DC40" s="380"/>
      <c r="DD40" s="380"/>
      <c r="DE40" s="380"/>
      <c r="DF40" s="380"/>
      <c r="DG40" s="380"/>
      <c r="DH40" s="380"/>
      <c r="DI40" s="380"/>
      <c r="DJ40" s="380"/>
      <c r="DK40" s="380"/>
      <c r="DL40" s="380"/>
      <c r="DM40" s="380"/>
      <c r="DN40" s="380"/>
      <c r="DO40" s="391"/>
      <c r="DP40" s="391"/>
      <c r="DQ40" s="380"/>
      <c r="DR40" s="380"/>
      <c r="DS40" s="380"/>
      <c r="DT40" s="380"/>
    </row>
    <row r="41" spans="1:124" s="383" customFormat="1" ht="33" customHeight="1">
      <c r="A41" s="388">
        <f t="shared" si="28"/>
        <v>35</v>
      </c>
      <c r="B41" s="399">
        <v>51608</v>
      </c>
      <c r="C41" s="533" t="s">
        <v>31</v>
      </c>
      <c r="D41" s="698" t="s">
        <v>285</v>
      </c>
      <c r="E41" s="672">
        <f>'[2]Banpho trim-imv'!D41</f>
        <v>0</v>
      </c>
      <c r="F41" s="673"/>
      <c r="G41" s="782">
        <f t="shared" si="3"/>
        <v>0</v>
      </c>
      <c r="H41" s="673">
        <f>'[2]Banpho trim-imv'!G41</f>
        <v>0</v>
      </c>
      <c r="I41" s="673"/>
      <c r="J41" s="675">
        <f t="shared" si="4"/>
        <v>0</v>
      </c>
      <c r="K41" s="673">
        <f>'[2]Banpho trim-imv'!J41</f>
        <v>0</v>
      </c>
      <c r="L41" s="673"/>
      <c r="M41" s="773">
        <f t="shared" si="5"/>
        <v>0</v>
      </c>
      <c r="N41" s="688">
        <f t="shared" si="6"/>
        <v>0</v>
      </c>
      <c r="O41" s="689">
        <f t="shared" si="6"/>
        <v>0</v>
      </c>
      <c r="P41" s="690">
        <f t="shared" si="7"/>
        <v>0</v>
      </c>
      <c r="Q41" s="672">
        <f>'[2]Banpho trim-imv'!M41</f>
        <v>0</v>
      </c>
      <c r="R41" s="673"/>
      <c r="S41" s="675">
        <f t="shared" si="8"/>
        <v>0</v>
      </c>
      <c r="T41" s="673">
        <f>'[2]Banpho trim-imv'!P41</f>
        <v>0</v>
      </c>
      <c r="U41" s="673"/>
      <c r="V41" s="675">
        <f t="shared" si="9"/>
        <v>0</v>
      </c>
      <c r="W41" s="673">
        <f>'[2]Banpho trim-imv'!S41</f>
        <v>0</v>
      </c>
      <c r="X41" s="673"/>
      <c r="Y41" s="773">
        <f t="shared" si="10"/>
        <v>0</v>
      </c>
      <c r="Z41" s="688">
        <f t="shared" si="11"/>
        <v>0</v>
      </c>
      <c r="AA41" s="701">
        <f t="shared" si="11"/>
        <v>0</v>
      </c>
      <c r="AB41" s="690">
        <f t="shared" si="12"/>
        <v>0</v>
      </c>
      <c r="AC41" s="779">
        <f t="shared" si="29"/>
        <v>0</v>
      </c>
      <c r="AD41" s="776">
        <f t="shared" si="29"/>
        <v>0</v>
      </c>
      <c r="AE41" s="777">
        <f t="shared" si="13"/>
        <v>0</v>
      </c>
      <c r="AF41" s="672">
        <f>'[2]Banpho trim-imv'!Y41</f>
        <v>0</v>
      </c>
      <c r="AG41" s="673"/>
      <c r="AH41" s="674">
        <f t="shared" si="14"/>
        <v>0</v>
      </c>
      <c r="AI41" s="673">
        <f>'[2]Banpho trim-imv'!AB41</f>
        <v>0</v>
      </c>
      <c r="AJ41" s="673"/>
      <c r="AK41" s="675">
        <f t="shared" si="15"/>
        <v>0</v>
      </c>
      <c r="AL41" s="673">
        <f>'[2]Banpho trim-imv'!AE41</f>
        <v>0</v>
      </c>
      <c r="AM41" s="673"/>
      <c r="AN41" s="675">
        <f t="shared" si="16"/>
        <v>0</v>
      </c>
      <c r="AO41" s="688">
        <f t="shared" si="17"/>
        <v>0</v>
      </c>
      <c r="AP41" s="689">
        <f t="shared" si="17"/>
        <v>0</v>
      </c>
      <c r="AQ41" s="690">
        <f t="shared" si="18"/>
        <v>0</v>
      </c>
      <c r="AR41" s="673">
        <f>'[2]Banpho trim-imv'!AH41</f>
        <v>0</v>
      </c>
      <c r="AS41" s="673"/>
      <c r="AT41" s="674">
        <f t="shared" si="19"/>
        <v>0</v>
      </c>
      <c r="AU41" s="673">
        <f>'[2]Banpho trim-imv'!AK41</f>
        <v>0</v>
      </c>
      <c r="AV41" s="673"/>
      <c r="AW41" s="675">
        <f t="shared" si="20"/>
        <v>0</v>
      </c>
      <c r="AX41" s="673">
        <f>'[2]Banpho trim-imv'!AN41</f>
        <v>0</v>
      </c>
      <c r="AY41" s="672"/>
      <c r="AZ41" s="773">
        <f t="shared" si="21"/>
        <v>0</v>
      </c>
      <c r="BA41" s="688">
        <f t="shared" si="22"/>
        <v>0</v>
      </c>
      <c r="BB41" s="701">
        <f t="shared" si="22"/>
        <v>0</v>
      </c>
      <c r="BC41" s="706">
        <f t="shared" si="23"/>
        <v>0</v>
      </c>
      <c r="BD41" s="711">
        <f t="shared" si="1"/>
        <v>0</v>
      </c>
      <c r="BE41" s="715">
        <f t="shared" si="2"/>
        <v>0</v>
      </c>
      <c r="BF41" s="716">
        <f t="shared" si="24"/>
        <v>0</v>
      </c>
      <c r="BG41" s="711">
        <f t="shared" si="25"/>
        <v>0</v>
      </c>
      <c r="BH41" s="672">
        <f t="shared" si="26"/>
        <v>0</v>
      </c>
      <c r="BI41" s="677">
        <f t="shared" si="27"/>
        <v>0</v>
      </c>
      <c r="BJ41" s="541"/>
      <c r="BK41" s="446"/>
      <c r="BL41" s="374">
        <f>ROUND(VLOOKUP($B41,Test!$A$206:$E$257,3),0)/1000</f>
        <v>0</v>
      </c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  <c r="CG41" s="380"/>
      <c r="CH41" s="380"/>
      <c r="CI41" s="380"/>
      <c r="CJ41" s="380"/>
      <c r="CK41" s="380"/>
      <c r="CL41" s="380"/>
      <c r="CM41" s="380"/>
      <c r="CN41" s="380"/>
      <c r="CO41" s="380"/>
      <c r="CP41" s="380"/>
      <c r="CQ41" s="380"/>
      <c r="CR41" s="380"/>
      <c r="CS41" s="380"/>
      <c r="CT41" s="380"/>
      <c r="CU41" s="380"/>
      <c r="CV41" s="380"/>
      <c r="CW41" s="380"/>
      <c r="CX41" s="380"/>
      <c r="CY41" s="380"/>
      <c r="CZ41" s="380"/>
      <c r="DA41" s="380"/>
      <c r="DB41" s="380"/>
      <c r="DC41" s="380"/>
      <c r="DD41" s="380"/>
      <c r="DE41" s="380"/>
      <c r="DF41" s="380"/>
      <c r="DG41" s="380"/>
      <c r="DH41" s="380"/>
      <c r="DI41" s="380"/>
      <c r="DJ41" s="380"/>
      <c r="DK41" s="380"/>
      <c r="DL41" s="380"/>
      <c r="DM41" s="380"/>
      <c r="DN41" s="380"/>
      <c r="DO41" s="391"/>
      <c r="DP41" s="391"/>
      <c r="DQ41" s="380"/>
      <c r="DR41" s="380"/>
      <c r="DS41" s="380"/>
      <c r="DT41" s="380"/>
    </row>
    <row r="42" spans="1:124" s="383" customFormat="1" ht="33" customHeight="1">
      <c r="A42" s="388">
        <f t="shared" si="28"/>
        <v>36</v>
      </c>
      <c r="B42" s="399">
        <v>51609</v>
      </c>
      <c r="C42" s="533" t="s">
        <v>89</v>
      </c>
      <c r="D42" s="698" t="s">
        <v>286</v>
      </c>
      <c r="E42" s="672">
        <f>'[2]Banpho trim-imv'!D42</f>
        <v>0</v>
      </c>
      <c r="F42" s="673"/>
      <c r="G42" s="782">
        <f t="shared" si="3"/>
        <v>0</v>
      </c>
      <c r="H42" s="673">
        <f>'[2]Banpho trim-imv'!G42</f>
        <v>0</v>
      </c>
      <c r="I42" s="673"/>
      <c r="J42" s="675">
        <f t="shared" si="4"/>
        <v>0</v>
      </c>
      <c r="K42" s="673">
        <f>'[2]Banpho trim-imv'!J42</f>
        <v>0</v>
      </c>
      <c r="L42" s="673"/>
      <c r="M42" s="773">
        <f t="shared" si="5"/>
        <v>0</v>
      </c>
      <c r="N42" s="688">
        <f t="shared" si="6"/>
        <v>0</v>
      </c>
      <c r="O42" s="689">
        <f t="shared" si="6"/>
        <v>0</v>
      </c>
      <c r="P42" s="690">
        <f t="shared" si="7"/>
        <v>0</v>
      </c>
      <c r="Q42" s="672">
        <f>'[2]Banpho trim-imv'!M42</f>
        <v>0</v>
      </c>
      <c r="R42" s="673"/>
      <c r="S42" s="675">
        <f t="shared" si="8"/>
        <v>0</v>
      </c>
      <c r="T42" s="673">
        <f>'[2]Banpho trim-imv'!P42</f>
        <v>0</v>
      </c>
      <c r="U42" s="673"/>
      <c r="V42" s="675">
        <f t="shared" si="9"/>
        <v>0</v>
      </c>
      <c r="W42" s="673">
        <f>'[2]Banpho trim-imv'!S42</f>
        <v>0</v>
      </c>
      <c r="X42" s="673"/>
      <c r="Y42" s="773">
        <f t="shared" si="10"/>
        <v>0</v>
      </c>
      <c r="Z42" s="688">
        <f t="shared" si="11"/>
        <v>0</v>
      </c>
      <c r="AA42" s="701">
        <f t="shared" si="11"/>
        <v>0</v>
      </c>
      <c r="AB42" s="690">
        <f t="shared" si="12"/>
        <v>0</v>
      </c>
      <c r="AC42" s="779">
        <f t="shared" si="29"/>
        <v>0</v>
      </c>
      <c r="AD42" s="776">
        <f t="shared" si="29"/>
        <v>0</v>
      </c>
      <c r="AE42" s="777">
        <f t="shared" si="13"/>
        <v>0</v>
      </c>
      <c r="AF42" s="672">
        <f>'[2]Banpho trim-imv'!Y42</f>
        <v>0</v>
      </c>
      <c r="AG42" s="673"/>
      <c r="AH42" s="674">
        <f t="shared" si="14"/>
        <v>0</v>
      </c>
      <c r="AI42" s="673">
        <f>'[2]Banpho trim-imv'!AB42</f>
        <v>0</v>
      </c>
      <c r="AJ42" s="673"/>
      <c r="AK42" s="675">
        <f t="shared" si="15"/>
        <v>0</v>
      </c>
      <c r="AL42" s="673">
        <f>'[2]Banpho trim-imv'!AE42</f>
        <v>0</v>
      </c>
      <c r="AM42" s="673"/>
      <c r="AN42" s="675">
        <f t="shared" si="16"/>
        <v>0</v>
      </c>
      <c r="AO42" s="688">
        <f t="shared" si="17"/>
        <v>0</v>
      </c>
      <c r="AP42" s="689">
        <f t="shared" si="17"/>
        <v>0</v>
      </c>
      <c r="AQ42" s="690">
        <f t="shared" si="18"/>
        <v>0</v>
      </c>
      <c r="AR42" s="673">
        <f>'[2]Banpho trim-imv'!AH42</f>
        <v>0</v>
      </c>
      <c r="AS42" s="673"/>
      <c r="AT42" s="674">
        <f t="shared" si="19"/>
        <v>0</v>
      </c>
      <c r="AU42" s="673">
        <f>'[2]Banpho trim-imv'!AK42</f>
        <v>0</v>
      </c>
      <c r="AV42" s="673"/>
      <c r="AW42" s="675">
        <f t="shared" si="20"/>
        <v>0</v>
      </c>
      <c r="AX42" s="673">
        <f>'[2]Banpho trim-imv'!AN42</f>
        <v>0</v>
      </c>
      <c r="AY42" s="672"/>
      <c r="AZ42" s="773">
        <f t="shared" si="21"/>
        <v>0</v>
      </c>
      <c r="BA42" s="688">
        <f t="shared" si="22"/>
        <v>0</v>
      </c>
      <c r="BB42" s="701">
        <f t="shared" si="22"/>
        <v>0</v>
      </c>
      <c r="BC42" s="706">
        <f t="shared" si="23"/>
        <v>0</v>
      </c>
      <c r="BD42" s="711">
        <f t="shared" si="1"/>
        <v>0</v>
      </c>
      <c r="BE42" s="715">
        <f t="shared" si="2"/>
        <v>0</v>
      </c>
      <c r="BF42" s="716">
        <f t="shared" si="24"/>
        <v>0</v>
      </c>
      <c r="BG42" s="711">
        <f t="shared" si="25"/>
        <v>0</v>
      </c>
      <c r="BH42" s="672">
        <f t="shared" si="26"/>
        <v>0</v>
      </c>
      <c r="BI42" s="677">
        <f t="shared" si="27"/>
        <v>0</v>
      </c>
      <c r="BJ42" s="541"/>
      <c r="BK42" s="446"/>
      <c r="BL42" s="374">
        <f>ROUND(VLOOKUP($B42,Test!$A$206:$E$257,3),0)/1000</f>
        <v>0</v>
      </c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  <c r="CG42" s="380"/>
      <c r="CH42" s="380"/>
      <c r="CI42" s="380"/>
      <c r="CJ42" s="380"/>
      <c r="CK42" s="380"/>
      <c r="CL42" s="380"/>
      <c r="CM42" s="380"/>
      <c r="CN42" s="380"/>
      <c r="CO42" s="380"/>
      <c r="CP42" s="380"/>
      <c r="CQ42" s="380"/>
      <c r="CR42" s="380"/>
      <c r="CS42" s="380"/>
      <c r="CT42" s="380"/>
      <c r="CU42" s="380"/>
      <c r="CV42" s="380"/>
      <c r="CW42" s="380"/>
      <c r="CX42" s="380"/>
      <c r="CY42" s="380"/>
      <c r="CZ42" s="380"/>
      <c r="DA42" s="380"/>
      <c r="DB42" s="380"/>
      <c r="DC42" s="380"/>
      <c r="DD42" s="380"/>
      <c r="DE42" s="380"/>
      <c r="DF42" s="380"/>
      <c r="DG42" s="380"/>
      <c r="DH42" s="380"/>
      <c r="DI42" s="380"/>
      <c r="DJ42" s="380"/>
      <c r="DK42" s="380"/>
      <c r="DL42" s="380"/>
      <c r="DM42" s="380"/>
      <c r="DN42" s="380"/>
      <c r="DO42" s="391"/>
      <c r="DP42" s="391"/>
      <c r="DQ42" s="380"/>
      <c r="DR42" s="380"/>
      <c r="DS42" s="380"/>
      <c r="DT42" s="380"/>
    </row>
    <row r="43" spans="1:124" s="383" customFormat="1" ht="33" customHeight="1">
      <c r="A43" s="388">
        <f t="shared" si="28"/>
        <v>37</v>
      </c>
      <c r="B43" s="399">
        <v>51610</v>
      </c>
      <c r="C43" s="533" t="s">
        <v>32</v>
      </c>
      <c r="D43" s="698" t="s">
        <v>287</v>
      </c>
      <c r="E43" s="672">
        <f>'[2]Banpho trim-imv'!D43</f>
        <v>0</v>
      </c>
      <c r="F43" s="673"/>
      <c r="G43" s="782">
        <f t="shared" si="3"/>
        <v>0</v>
      </c>
      <c r="H43" s="673">
        <f>'[2]Banpho trim-imv'!G43</f>
        <v>0</v>
      </c>
      <c r="I43" s="673"/>
      <c r="J43" s="675">
        <f t="shared" si="4"/>
        <v>0</v>
      </c>
      <c r="K43" s="673">
        <f>'[2]Banpho trim-imv'!J43</f>
        <v>0</v>
      </c>
      <c r="L43" s="673"/>
      <c r="M43" s="773">
        <f t="shared" si="5"/>
        <v>0</v>
      </c>
      <c r="N43" s="688">
        <f t="shared" si="6"/>
        <v>0</v>
      </c>
      <c r="O43" s="689">
        <f t="shared" si="6"/>
        <v>0</v>
      </c>
      <c r="P43" s="690">
        <f t="shared" si="7"/>
        <v>0</v>
      </c>
      <c r="Q43" s="672">
        <f>'[2]Banpho trim-imv'!M43</f>
        <v>0</v>
      </c>
      <c r="R43" s="673"/>
      <c r="S43" s="675">
        <f t="shared" si="8"/>
        <v>0</v>
      </c>
      <c r="T43" s="673">
        <f>'[2]Banpho trim-imv'!P43</f>
        <v>0</v>
      </c>
      <c r="U43" s="673"/>
      <c r="V43" s="675">
        <f t="shared" si="9"/>
        <v>0</v>
      </c>
      <c r="W43" s="673">
        <f>'[2]Banpho trim-imv'!S43</f>
        <v>0</v>
      </c>
      <c r="X43" s="673"/>
      <c r="Y43" s="773">
        <f t="shared" si="10"/>
        <v>0</v>
      </c>
      <c r="Z43" s="688">
        <f t="shared" si="11"/>
        <v>0</v>
      </c>
      <c r="AA43" s="701">
        <f t="shared" si="11"/>
        <v>0</v>
      </c>
      <c r="AB43" s="690">
        <f t="shared" si="12"/>
        <v>0</v>
      </c>
      <c r="AC43" s="779">
        <f t="shared" si="29"/>
        <v>0</v>
      </c>
      <c r="AD43" s="776">
        <f t="shared" si="29"/>
        <v>0</v>
      </c>
      <c r="AE43" s="777">
        <f t="shared" si="13"/>
        <v>0</v>
      </c>
      <c r="AF43" s="672">
        <f>'[2]Banpho trim-imv'!Y43</f>
        <v>0</v>
      </c>
      <c r="AG43" s="673"/>
      <c r="AH43" s="674">
        <f t="shared" si="14"/>
        <v>0</v>
      </c>
      <c r="AI43" s="673">
        <f>'[2]Banpho trim-imv'!AB43</f>
        <v>0</v>
      </c>
      <c r="AJ43" s="673"/>
      <c r="AK43" s="675">
        <f t="shared" si="15"/>
        <v>0</v>
      </c>
      <c r="AL43" s="673">
        <f>'[2]Banpho trim-imv'!AE43</f>
        <v>0</v>
      </c>
      <c r="AM43" s="673"/>
      <c r="AN43" s="675">
        <f t="shared" si="16"/>
        <v>0</v>
      </c>
      <c r="AO43" s="688">
        <f t="shared" si="17"/>
        <v>0</v>
      </c>
      <c r="AP43" s="689">
        <f t="shared" si="17"/>
        <v>0</v>
      </c>
      <c r="AQ43" s="690">
        <f t="shared" si="18"/>
        <v>0</v>
      </c>
      <c r="AR43" s="673">
        <f>'[2]Banpho trim-imv'!AH43</f>
        <v>0</v>
      </c>
      <c r="AS43" s="673"/>
      <c r="AT43" s="674">
        <f t="shared" si="19"/>
        <v>0</v>
      </c>
      <c r="AU43" s="673">
        <f>'[2]Banpho trim-imv'!AK43</f>
        <v>0</v>
      </c>
      <c r="AV43" s="673"/>
      <c r="AW43" s="675">
        <f t="shared" si="20"/>
        <v>0</v>
      </c>
      <c r="AX43" s="673">
        <f>'[2]Banpho trim-imv'!AN43</f>
        <v>0</v>
      </c>
      <c r="AY43" s="672"/>
      <c r="AZ43" s="773">
        <f t="shared" si="21"/>
        <v>0</v>
      </c>
      <c r="BA43" s="688">
        <f t="shared" si="22"/>
        <v>0</v>
      </c>
      <c r="BB43" s="701">
        <f t="shared" si="22"/>
        <v>0</v>
      </c>
      <c r="BC43" s="706">
        <f t="shared" si="23"/>
        <v>0</v>
      </c>
      <c r="BD43" s="711">
        <f t="shared" si="1"/>
        <v>0</v>
      </c>
      <c r="BE43" s="715">
        <f t="shared" si="2"/>
        <v>0</v>
      </c>
      <c r="BF43" s="716">
        <f t="shared" si="24"/>
        <v>0</v>
      </c>
      <c r="BG43" s="711">
        <f t="shared" si="25"/>
        <v>0</v>
      </c>
      <c r="BH43" s="672">
        <f t="shared" si="26"/>
        <v>0</v>
      </c>
      <c r="BI43" s="677">
        <f t="shared" si="27"/>
        <v>0</v>
      </c>
      <c r="BJ43" s="541"/>
      <c r="BK43" s="446"/>
      <c r="BL43" s="374">
        <f>ROUND(VLOOKUP($B43,Test!$A$206:$E$257,3),0)/1000</f>
        <v>0</v>
      </c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  <c r="CG43" s="380"/>
      <c r="CH43" s="380"/>
      <c r="CI43" s="380"/>
      <c r="CJ43" s="380"/>
      <c r="CK43" s="380"/>
      <c r="CL43" s="380"/>
      <c r="CM43" s="380"/>
      <c r="CN43" s="380"/>
      <c r="CO43" s="380"/>
      <c r="CP43" s="380"/>
      <c r="CQ43" s="380"/>
      <c r="CR43" s="380"/>
      <c r="CS43" s="380"/>
      <c r="CT43" s="380"/>
      <c r="CU43" s="380"/>
      <c r="CV43" s="380"/>
      <c r="CW43" s="380"/>
      <c r="CX43" s="380"/>
      <c r="CY43" s="380"/>
      <c r="CZ43" s="380"/>
      <c r="DA43" s="380"/>
      <c r="DB43" s="380"/>
      <c r="DC43" s="380"/>
      <c r="DD43" s="380"/>
      <c r="DE43" s="380"/>
      <c r="DF43" s="380"/>
      <c r="DG43" s="380"/>
      <c r="DH43" s="380"/>
      <c r="DI43" s="380"/>
      <c r="DJ43" s="380"/>
      <c r="DK43" s="380"/>
      <c r="DL43" s="380"/>
      <c r="DM43" s="380"/>
      <c r="DN43" s="380"/>
      <c r="DO43" s="391"/>
      <c r="DP43" s="391"/>
      <c r="DQ43" s="380"/>
      <c r="DR43" s="380"/>
      <c r="DS43" s="380"/>
      <c r="DT43" s="380"/>
    </row>
    <row r="44" spans="1:124" s="383" customFormat="1" ht="33" customHeight="1">
      <c r="A44" s="388">
        <f t="shared" si="28"/>
        <v>38</v>
      </c>
      <c r="B44" s="399">
        <v>51611</v>
      </c>
      <c r="C44" s="533" t="s">
        <v>33</v>
      </c>
      <c r="D44" s="698" t="s">
        <v>288</v>
      </c>
      <c r="E44" s="672">
        <f>'[2]Banpho trim-imv'!D44</f>
        <v>9142.4</v>
      </c>
      <c r="F44" s="673">
        <v>4366.4399999999996</v>
      </c>
      <c r="G44" s="782">
        <f t="shared" si="3"/>
        <v>4775.96</v>
      </c>
      <c r="H44" s="673">
        <f>'[2]Banpho trim-imv'!G44</f>
        <v>7083.1500000000005</v>
      </c>
      <c r="I44" s="673">
        <v>2977.79</v>
      </c>
      <c r="J44" s="675">
        <f t="shared" si="4"/>
        <v>4105.3600000000006</v>
      </c>
      <c r="K44" s="673">
        <f>'[2]Banpho trim-imv'!J44</f>
        <v>13686.5</v>
      </c>
      <c r="L44" s="673">
        <v>4532.12</v>
      </c>
      <c r="M44" s="773">
        <f t="shared" si="5"/>
        <v>9154.380000000001</v>
      </c>
      <c r="N44" s="688">
        <f t="shared" si="6"/>
        <v>29912.05</v>
      </c>
      <c r="O44" s="689">
        <f t="shared" si="6"/>
        <v>11876.349999999999</v>
      </c>
      <c r="P44" s="690">
        <f t="shared" si="7"/>
        <v>18035.7</v>
      </c>
      <c r="Q44" s="672">
        <f>'[2]Banpho trim-imv'!M44</f>
        <v>7160.4500000000007</v>
      </c>
      <c r="R44" s="673">
        <v>905.19</v>
      </c>
      <c r="S44" s="675">
        <f t="shared" si="8"/>
        <v>6255.26</v>
      </c>
      <c r="T44" s="673">
        <f>'[2]Banpho trim-imv'!P44</f>
        <v>8336.5499999999993</v>
      </c>
      <c r="U44" s="673"/>
      <c r="V44" s="675">
        <f t="shared" si="9"/>
        <v>8336.5499999999993</v>
      </c>
      <c r="W44" s="673">
        <f>'[2]Banpho trim-imv'!S44</f>
        <v>7006.8</v>
      </c>
      <c r="X44" s="673"/>
      <c r="Y44" s="773">
        <f t="shared" si="10"/>
        <v>7006.8</v>
      </c>
      <c r="Z44" s="688">
        <f t="shared" si="11"/>
        <v>22503.8</v>
      </c>
      <c r="AA44" s="701">
        <f t="shared" si="11"/>
        <v>905.19</v>
      </c>
      <c r="AB44" s="690">
        <f t="shared" si="12"/>
        <v>21598.61</v>
      </c>
      <c r="AC44" s="779">
        <f t="shared" si="29"/>
        <v>52415.850000000006</v>
      </c>
      <c r="AD44" s="776">
        <f t="shared" si="29"/>
        <v>12781.539999999999</v>
      </c>
      <c r="AE44" s="777">
        <f t="shared" si="13"/>
        <v>39634.310000000005</v>
      </c>
      <c r="AF44" s="672">
        <f>'[2]Banpho trim-imv'!Y44</f>
        <v>8782.85</v>
      </c>
      <c r="AG44" s="673"/>
      <c r="AH44" s="674">
        <f t="shared" si="14"/>
        <v>8782.85</v>
      </c>
      <c r="AI44" s="673">
        <f>'[2]Banpho trim-imv'!AB44</f>
        <v>12067.95</v>
      </c>
      <c r="AJ44" s="673"/>
      <c r="AK44" s="675">
        <f t="shared" si="15"/>
        <v>12067.95</v>
      </c>
      <c r="AL44" s="673">
        <f>'[2]Banpho trim-imv'!AE44</f>
        <v>8152.2499999999991</v>
      </c>
      <c r="AM44" s="673"/>
      <c r="AN44" s="675">
        <f t="shared" si="16"/>
        <v>8152.2499999999991</v>
      </c>
      <c r="AO44" s="688">
        <f t="shared" si="17"/>
        <v>29003.050000000003</v>
      </c>
      <c r="AP44" s="689">
        <f t="shared" si="17"/>
        <v>0</v>
      </c>
      <c r="AQ44" s="690">
        <f t="shared" si="18"/>
        <v>29003.050000000003</v>
      </c>
      <c r="AR44" s="673">
        <f>'[2]Banpho trim-imv'!AH44</f>
        <v>7047.8</v>
      </c>
      <c r="AS44" s="673"/>
      <c r="AT44" s="674">
        <f t="shared" si="19"/>
        <v>7047.8</v>
      </c>
      <c r="AU44" s="673">
        <f>'[2]Banpho trim-imv'!AK44</f>
        <v>5420.7999999999993</v>
      </c>
      <c r="AV44" s="673"/>
      <c r="AW44" s="675">
        <f t="shared" si="20"/>
        <v>5420.7999999999993</v>
      </c>
      <c r="AX44" s="673">
        <f>'[2]Banpho trim-imv'!AN44</f>
        <v>6690.4500000000007</v>
      </c>
      <c r="AY44" s="672"/>
      <c r="AZ44" s="773">
        <f t="shared" si="21"/>
        <v>6690.4500000000007</v>
      </c>
      <c r="BA44" s="688">
        <f t="shared" si="22"/>
        <v>19159.05</v>
      </c>
      <c r="BB44" s="701">
        <f t="shared" si="22"/>
        <v>0</v>
      </c>
      <c r="BC44" s="706">
        <f t="shared" si="23"/>
        <v>19159.05</v>
      </c>
      <c r="BD44" s="711">
        <f t="shared" si="1"/>
        <v>48162.100000000006</v>
      </c>
      <c r="BE44" s="715">
        <f t="shared" si="2"/>
        <v>0</v>
      </c>
      <c r="BF44" s="716">
        <f t="shared" si="24"/>
        <v>48162.100000000006</v>
      </c>
      <c r="BG44" s="711">
        <f t="shared" si="25"/>
        <v>100577.95000000001</v>
      </c>
      <c r="BH44" s="672">
        <f t="shared" si="26"/>
        <v>12781.539999999999</v>
      </c>
      <c r="BI44" s="677">
        <f t="shared" si="27"/>
        <v>87796.410000000018</v>
      </c>
      <c r="BJ44" s="541"/>
      <c r="BK44" s="446"/>
      <c r="BL44" s="374">
        <f>ROUND(VLOOKUP($B44,Test!$A$206:$E$257,3),0)/1000</f>
        <v>9.0370000000000008</v>
      </c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  <c r="CG44" s="380"/>
      <c r="CH44" s="380"/>
      <c r="CI44" s="380"/>
      <c r="CJ44" s="380"/>
      <c r="CK44" s="380"/>
      <c r="CL44" s="380"/>
      <c r="CM44" s="380"/>
      <c r="CN44" s="380"/>
      <c r="CO44" s="380"/>
      <c r="CP44" s="380"/>
      <c r="CQ44" s="380"/>
      <c r="CR44" s="380"/>
      <c r="CS44" s="380"/>
      <c r="CT44" s="380"/>
      <c r="CU44" s="380"/>
      <c r="CV44" s="380"/>
      <c r="CW44" s="380"/>
      <c r="CX44" s="380"/>
      <c r="CY44" s="380"/>
      <c r="CZ44" s="380"/>
      <c r="DA44" s="380"/>
      <c r="DB44" s="380"/>
      <c r="DC44" s="380"/>
      <c r="DD44" s="380"/>
      <c r="DE44" s="380"/>
      <c r="DF44" s="380"/>
      <c r="DG44" s="380"/>
      <c r="DH44" s="380"/>
      <c r="DI44" s="380"/>
      <c r="DJ44" s="380"/>
      <c r="DK44" s="380"/>
      <c r="DL44" s="380"/>
      <c r="DM44" s="380"/>
      <c r="DN44" s="380"/>
      <c r="DO44" s="391"/>
      <c r="DP44" s="391"/>
      <c r="DQ44" s="380"/>
      <c r="DR44" s="380"/>
      <c r="DS44" s="380"/>
      <c r="DT44" s="380"/>
    </row>
    <row r="45" spans="1:124" s="383" customFormat="1" ht="33" customHeight="1">
      <c r="A45" s="388">
        <f t="shared" si="28"/>
        <v>39</v>
      </c>
      <c r="B45" s="399">
        <v>51612</v>
      </c>
      <c r="C45" s="533" t="s">
        <v>34</v>
      </c>
      <c r="D45" s="698" t="s">
        <v>289</v>
      </c>
      <c r="E45" s="672">
        <f>'[2]Banpho trim-imv'!D45</f>
        <v>0</v>
      </c>
      <c r="F45" s="673"/>
      <c r="G45" s="782">
        <f t="shared" si="3"/>
        <v>0</v>
      </c>
      <c r="H45" s="673">
        <f>'[2]Banpho trim-imv'!G45</f>
        <v>0</v>
      </c>
      <c r="I45" s="673"/>
      <c r="J45" s="675">
        <f t="shared" si="4"/>
        <v>0</v>
      </c>
      <c r="K45" s="673">
        <f>'[2]Banpho trim-imv'!J45</f>
        <v>0</v>
      </c>
      <c r="L45" s="673"/>
      <c r="M45" s="773">
        <f t="shared" si="5"/>
        <v>0</v>
      </c>
      <c r="N45" s="688">
        <f t="shared" si="6"/>
        <v>0</v>
      </c>
      <c r="O45" s="689">
        <f t="shared" si="6"/>
        <v>0</v>
      </c>
      <c r="P45" s="690">
        <f t="shared" si="7"/>
        <v>0</v>
      </c>
      <c r="Q45" s="672">
        <f>'[2]Banpho trim-imv'!M45</f>
        <v>0</v>
      </c>
      <c r="R45" s="673"/>
      <c r="S45" s="675">
        <f t="shared" si="8"/>
        <v>0</v>
      </c>
      <c r="T45" s="673">
        <f>'[2]Banpho trim-imv'!P45</f>
        <v>0</v>
      </c>
      <c r="U45" s="673"/>
      <c r="V45" s="675">
        <f t="shared" si="9"/>
        <v>0</v>
      </c>
      <c r="W45" s="673">
        <f>'[2]Banpho trim-imv'!S45</f>
        <v>0</v>
      </c>
      <c r="X45" s="673"/>
      <c r="Y45" s="773">
        <f t="shared" si="10"/>
        <v>0</v>
      </c>
      <c r="Z45" s="688">
        <f t="shared" si="11"/>
        <v>0</v>
      </c>
      <c r="AA45" s="701">
        <f t="shared" si="11"/>
        <v>0</v>
      </c>
      <c r="AB45" s="690">
        <f t="shared" si="12"/>
        <v>0</v>
      </c>
      <c r="AC45" s="779">
        <f t="shared" si="29"/>
        <v>0</v>
      </c>
      <c r="AD45" s="776">
        <f t="shared" si="29"/>
        <v>0</v>
      </c>
      <c r="AE45" s="777">
        <f t="shared" si="13"/>
        <v>0</v>
      </c>
      <c r="AF45" s="672">
        <f>'[2]Banpho trim-imv'!Y45</f>
        <v>0</v>
      </c>
      <c r="AG45" s="673"/>
      <c r="AH45" s="674">
        <f t="shared" si="14"/>
        <v>0</v>
      </c>
      <c r="AI45" s="673">
        <f>'[2]Banpho trim-imv'!AB45</f>
        <v>0</v>
      </c>
      <c r="AJ45" s="673"/>
      <c r="AK45" s="675">
        <f t="shared" si="15"/>
        <v>0</v>
      </c>
      <c r="AL45" s="673">
        <f>'[2]Banpho trim-imv'!AE45</f>
        <v>0</v>
      </c>
      <c r="AM45" s="673"/>
      <c r="AN45" s="675">
        <f t="shared" si="16"/>
        <v>0</v>
      </c>
      <c r="AO45" s="688">
        <f t="shared" si="17"/>
        <v>0</v>
      </c>
      <c r="AP45" s="689">
        <f t="shared" si="17"/>
        <v>0</v>
      </c>
      <c r="AQ45" s="690">
        <f t="shared" si="18"/>
        <v>0</v>
      </c>
      <c r="AR45" s="673">
        <f>'[2]Banpho trim-imv'!AH45</f>
        <v>0</v>
      </c>
      <c r="AS45" s="673"/>
      <c r="AT45" s="674">
        <f t="shared" si="19"/>
        <v>0</v>
      </c>
      <c r="AU45" s="673">
        <f>'[2]Banpho trim-imv'!AK45</f>
        <v>0</v>
      </c>
      <c r="AV45" s="673"/>
      <c r="AW45" s="675">
        <f t="shared" si="20"/>
        <v>0</v>
      </c>
      <c r="AX45" s="673">
        <f>'[2]Banpho trim-imv'!AN45</f>
        <v>0</v>
      </c>
      <c r="AY45" s="672"/>
      <c r="AZ45" s="773">
        <f t="shared" si="21"/>
        <v>0</v>
      </c>
      <c r="BA45" s="688">
        <f t="shared" si="22"/>
        <v>0</v>
      </c>
      <c r="BB45" s="701">
        <f t="shared" si="22"/>
        <v>0</v>
      </c>
      <c r="BC45" s="706">
        <f t="shared" si="23"/>
        <v>0</v>
      </c>
      <c r="BD45" s="711">
        <f t="shared" si="1"/>
        <v>0</v>
      </c>
      <c r="BE45" s="715">
        <f t="shared" si="2"/>
        <v>0</v>
      </c>
      <c r="BF45" s="716">
        <f t="shared" si="24"/>
        <v>0</v>
      </c>
      <c r="BG45" s="711">
        <f t="shared" si="25"/>
        <v>0</v>
      </c>
      <c r="BH45" s="672">
        <f t="shared" si="26"/>
        <v>0</v>
      </c>
      <c r="BI45" s="677">
        <f t="shared" si="27"/>
        <v>0</v>
      </c>
      <c r="BJ45" s="541"/>
      <c r="BK45" s="446"/>
      <c r="BL45" s="374">
        <f>ROUND(VLOOKUP($B45,Test!$A$206:$E$257,3),0)/1000</f>
        <v>0</v>
      </c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  <c r="CG45" s="380"/>
      <c r="CH45" s="380"/>
      <c r="CI45" s="380"/>
      <c r="CJ45" s="380"/>
      <c r="CK45" s="380"/>
      <c r="CL45" s="380"/>
      <c r="CM45" s="380"/>
      <c r="CN45" s="380"/>
      <c r="CO45" s="380"/>
      <c r="CP45" s="380"/>
      <c r="CQ45" s="380"/>
      <c r="CR45" s="380"/>
      <c r="CS45" s="380"/>
      <c r="CT45" s="380"/>
      <c r="CU45" s="380"/>
      <c r="CV45" s="380"/>
      <c r="CW45" s="380"/>
      <c r="CX45" s="380"/>
      <c r="CY45" s="380"/>
      <c r="CZ45" s="380"/>
      <c r="DA45" s="380"/>
      <c r="DB45" s="380"/>
      <c r="DC45" s="380"/>
      <c r="DD45" s="380"/>
      <c r="DE45" s="380"/>
      <c r="DF45" s="380"/>
      <c r="DG45" s="380"/>
      <c r="DH45" s="380"/>
      <c r="DI45" s="380"/>
      <c r="DJ45" s="380"/>
      <c r="DK45" s="380"/>
      <c r="DL45" s="380"/>
      <c r="DM45" s="380"/>
      <c r="DN45" s="380"/>
      <c r="DO45" s="391"/>
      <c r="DP45" s="391"/>
      <c r="DQ45" s="380"/>
      <c r="DR45" s="380"/>
      <c r="DS45" s="380"/>
      <c r="DT45" s="380"/>
    </row>
    <row r="46" spans="1:124" s="383" customFormat="1" ht="33" customHeight="1">
      <c r="A46" s="388">
        <f t="shared" si="28"/>
        <v>40</v>
      </c>
      <c r="B46" s="399">
        <v>51613</v>
      </c>
      <c r="C46" s="533" t="s">
        <v>61</v>
      </c>
      <c r="D46" s="698" t="s">
        <v>290</v>
      </c>
      <c r="E46" s="672">
        <f>'[2]Banpho trim-imv'!D46</f>
        <v>0</v>
      </c>
      <c r="F46" s="673"/>
      <c r="G46" s="782">
        <f t="shared" si="3"/>
        <v>0</v>
      </c>
      <c r="H46" s="673">
        <f>'[2]Banpho trim-imv'!G46</f>
        <v>0</v>
      </c>
      <c r="I46" s="673"/>
      <c r="J46" s="675">
        <f t="shared" si="4"/>
        <v>0</v>
      </c>
      <c r="K46" s="673">
        <f>'[2]Banpho trim-imv'!J46</f>
        <v>0</v>
      </c>
      <c r="L46" s="673"/>
      <c r="M46" s="773">
        <f t="shared" si="5"/>
        <v>0</v>
      </c>
      <c r="N46" s="688">
        <f t="shared" si="6"/>
        <v>0</v>
      </c>
      <c r="O46" s="689">
        <f t="shared" si="6"/>
        <v>0</v>
      </c>
      <c r="P46" s="690">
        <f t="shared" si="7"/>
        <v>0</v>
      </c>
      <c r="Q46" s="672">
        <f>'[2]Banpho trim-imv'!M46</f>
        <v>0</v>
      </c>
      <c r="R46" s="673"/>
      <c r="S46" s="675">
        <f t="shared" si="8"/>
        <v>0</v>
      </c>
      <c r="T46" s="673">
        <f>'[2]Banpho trim-imv'!P46</f>
        <v>0</v>
      </c>
      <c r="U46" s="673"/>
      <c r="V46" s="675">
        <f t="shared" si="9"/>
        <v>0</v>
      </c>
      <c r="W46" s="673">
        <f>'[2]Banpho trim-imv'!S46</f>
        <v>0</v>
      </c>
      <c r="X46" s="673"/>
      <c r="Y46" s="773">
        <f t="shared" si="10"/>
        <v>0</v>
      </c>
      <c r="Z46" s="688">
        <f t="shared" si="11"/>
        <v>0</v>
      </c>
      <c r="AA46" s="701">
        <f t="shared" si="11"/>
        <v>0</v>
      </c>
      <c r="AB46" s="690">
        <f t="shared" si="12"/>
        <v>0</v>
      </c>
      <c r="AC46" s="779">
        <f t="shared" si="29"/>
        <v>0</v>
      </c>
      <c r="AD46" s="776">
        <f t="shared" si="29"/>
        <v>0</v>
      </c>
      <c r="AE46" s="777">
        <f t="shared" si="13"/>
        <v>0</v>
      </c>
      <c r="AF46" s="672">
        <f>'[2]Banpho trim-imv'!Y46</f>
        <v>0</v>
      </c>
      <c r="AG46" s="673"/>
      <c r="AH46" s="674">
        <f t="shared" si="14"/>
        <v>0</v>
      </c>
      <c r="AI46" s="673">
        <f>'[2]Banpho trim-imv'!AB46</f>
        <v>0</v>
      </c>
      <c r="AJ46" s="673"/>
      <c r="AK46" s="675">
        <f t="shared" si="15"/>
        <v>0</v>
      </c>
      <c r="AL46" s="673">
        <f>'[2]Banpho trim-imv'!AE46</f>
        <v>0</v>
      </c>
      <c r="AM46" s="673"/>
      <c r="AN46" s="675">
        <f t="shared" si="16"/>
        <v>0</v>
      </c>
      <c r="AO46" s="688">
        <f t="shared" si="17"/>
        <v>0</v>
      </c>
      <c r="AP46" s="689">
        <f t="shared" si="17"/>
        <v>0</v>
      </c>
      <c r="AQ46" s="690">
        <f t="shared" si="18"/>
        <v>0</v>
      </c>
      <c r="AR46" s="673">
        <f>'[2]Banpho trim-imv'!AH46</f>
        <v>0</v>
      </c>
      <c r="AS46" s="673"/>
      <c r="AT46" s="674">
        <f t="shared" si="19"/>
        <v>0</v>
      </c>
      <c r="AU46" s="673">
        <f>'[2]Banpho trim-imv'!AK46</f>
        <v>0</v>
      </c>
      <c r="AV46" s="673"/>
      <c r="AW46" s="675">
        <f t="shared" si="20"/>
        <v>0</v>
      </c>
      <c r="AX46" s="673">
        <f>'[2]Banpho trim-imv'!AN46</f>
        <v>0</v>
      </c>
      <c r="AY46" s="672"/>
      <c r="AZ46" s="773">
        <f t="shared" si="21"/>
        <v>0</v>
      </c>
      <c r="BA46" s="688">
        <f t="shared" si="22"/>
        <v>0</v>
      </c>
      <c r="BB46" s="701">
        <f t="shared" si="22"/>
        <v>0</v>
      </c>
      <c r="BC46" s="706">
        <f t="shared" si="23"/>
        <v>0</v>
      </c>
      <c r="BD46" s="711">
        <f t="shared" si="1"/>
        <v>0</v>
      </c>
      <c r="BE46" s="715">
        <f t="shared" si="2"/>
        <v>0</v>
      </c>
      <c r="BF46" s="716">
        <f t="shared" si="24"/>
        <v>0</v>
      </c>
      <c r="BG46" s="711">
        <f t="shared" si="25"/>
        <v>0</v>
      </c>
      <c r="BH46" s="672">
        <f t="shared" si="26"/>
        <v>0</v>
      </c>
      <c r="BI46" s="677">
        <f t="shared" si="27"/>
        <v>0</v>
      </c>
      <c r="BJ46" s="541"/>
      <c r="BK46" s="446"/>
      <c r="BL46" s="374">
        <f>ROUND(VLOOKUP($B46,Test!$A$206:$E$257,3),0)/1000</f>
        <v>0</v>
      </c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  <c r="CG46" s="380"/>
      <c r="CH46" s="380"/>
      <c r="CI46" s="380"/>
      <c r="CJ46" s="380"/>
      <c r="CK46" s="380"/>
      <c r="CL46" s="380"/>
      <c r="CM46" s="380"/>
      <c r="CN46" s="380"/>
      <c r="CO46" s="380"/>
      <c r="CP46" s="380"/>
      <c r="CQ46" s="380"/>
      <c r="CR46" s="380"/>
      <c r="CS46" s="380"/>
      <c r="CT46" s="380"/>
      <c r="CU46" s="380"/>
      <c r="CV46" s="380"/>
      <c r="CW46" s="380"/>
      <c r="CX46" s="380"/>
      <c r="CY46" s="380"/>
      <c r="CZ46" s="380"/>
      <c r="DA46" s="380"/>
      <c r="DB46" s="380"/>
      <c r="DC46" s="380"/>
      <c r="DD46" s="380"/>
      <c r="DE46" s="380"/>
      <c r="DF46" s="380"/>
      <c r="DG46" s="380"/>
      <c r="DH46" s="380"/>
      <c r="DI46" s="380"/>
      <c r="DJ46" s="380"/>
      <c r="DK46" s="380"/>
      <c r="DL46" s="380"/>
      <c r="DM46" s="380"/>
      <c r="DN46" s="380"/>
      <c r="DO46" s="391"/>
      <c r="DP46" s="391"/>
      <c r="DQ46" s="380"/>
      <c r="DR46" s="380"/>
      <c r="DS46" s="380"/>
      <c r="DT46" s="380"/>
    </row>
    <row r="47" spans="1:124" s="383" customFormat="1" ht="33" customHeight="1">
      <c r="A47" s="388">
        <f t="shared" si="28"/>
        <v>41</v>
      </c>
      <c r="B47" s="399">
        <v>51614</v>
      </c>
      <c r="C47" s="533" t="s">
        <v>42</v>
      </c>
      <c r="D47" s="698" t="s">
        <v>291</v>
      </c>
      <c r="E47" s="672">
        <f>'[2]Banpho trim-imv'!D47</f>
        <v>0</v>
      </c>
      <c r="F47" s="673"/>
      <c r="G47" s="782">
        <f t="shared" si="3"/>
        <v>0</v>
      </c>
      <c r="H47" s="673">
        <f>'[2]Banpho trim-imv'!G47</f>
        <v>0</v>
      </c>
      <c r="I47" s="673"/>
      <c r="J47" s="675">
        <f t="shared" si="4"/>
        <v>0</v>
      </c>
      <c r="K47" s="673">
        <f>'[2]Banpho trim-imv'!J47</f>
        <v>0</v>
      </c>
      <c r="L47" s="673"/>
      <c r="M47" s="773">
        <f t="shared" si="5"/>
        <v>0</v>
      </c>
      <c r="N47" s="688">
        <f t="shared" si="6"/>
        <v>0</v>
      </c>
      <c r="O47" s="689">
        <f t="shared" si="6"/>
        <v>0</v>
      </c>
      <c r="P47" s="690">
        <f t="shared" si="7"/>
        <v>0</v>
      </c>
      <c r="Q47" s="672">
        <f>'[2]Banpho trim-imv'!M47</f>
        <v>0</v>
      </c>
      <c r="R47" s="673"/>
      <c r="S47" s="675">
        <f t="shared" si="8"/>
        <v>0</v>
      </c>
      <c r="T47" s="673">
        <f>'[2]Banpho trim-imv'!P47</f>
        <v>0</v>
      </c>
      <c r="U47" s="673"/>
      <c r="V47" s="675">
        <f t="shared" si="9"/>
        <v>0</v>
      </c>
      <c r="W47" s="673">
        <f>'[2]Banpho trim-imv'!S47</f>
        <v>0</v>
      </c>
      <c r="X47" s="673"/>
      <c r="Y47" s="773">
        <f t="shared" si="10"/>
        <v>0</v>
      </c>
      <c r="Z47" s="688">
        <f t="shared" si="11"/>
        <v>0</v>
      </c>
      <c r="AA47" s="701">
        <f t="shared" si="11"/>
        <v>0</v>
      </c>
      <c r="AB47" s="690">
        <f t="shared" si="12"/>
        <v>0</v>
      </c>
      <c r="AC47" s="779">
        <f t="shared" si="29"/>
        <v>0</v>
      </c>
      <c r="AD47" s="776">
        <f t="shared" si="29"/>
        <v>0</v>
      </c>
      <c r="AE47" s="777">
        <f t="shared" si="13"/>
        <v>0</v>
      </c>
      <c r="AF47" s="672">
        <f>'[2]Banpho trim-imv'!Y47</f>
        <v>0</v>
      </c>
      <c r="AG47" s="673"/>
      <c r="AH47" s="674">
        <f t="shared" si="14"/>
        <v>0</v>
      </c>
      <c r="AI47" s="673">
        <f>'[2]Banpho trim-imv'!AB47</f>
        <v>0</v>
      </c>
      <c r="AJ47" s="673"/>
      <c r="AK47" s="675">
        <f t="shared" si="15"/>
        <v>0</v>
      </c>
      <c r="AL47" s="673">
        <f>'[2]Banpho trim-imv'!AE47</f>
        <v>0</v>
      </c>
      <c r="AM47" s="673"/>
      <c r="AN47" s="675">
        <f t="shared" si="16"/>
        <v>0</v>
      </c>
      <c r="AO47" s="688">
        <f t="shared" si="17"/>
        <v>0</v>
      </c>
      <c r="AP47" s="689">
        <f t="shared" si="17"/>
        <v>0</v>
      </c>
      <c r="AQ47" s="690">
        <f t="shared" si="18"/>
        <v>0</v>
      </c>
      <c r="AR47" s="673">
        <f>'[2]Banpho trim-imv'!AH47</f>
        <v>0</v>
      </c>
      <c r="AS47" s="673"/>
      <c r="AT47" s="674">
        <f t="shared" si="19"/>
        <v>0</v>
      </c>
      <c r="AU47" s="673">
        <f>'[2]Banpho trim-imv'!AK47</f>
        <v>0</v>
      </c>
      <c r="AV47" s="673"/>
      <c r="AW47" s="675">
        <f t="shared" si="20"/>
        <v>0</v>
      </c>
      <c r="AX47" s="673">
        <f>'[2]Banpho trim-imv'!AN47</f>
        <v>0</v>
      </c>
      <c r="AY47" s="672"/>
      <c r="AZ47" s="773">
        <f t="shared" si="21"/>
        <v>0</v>
      </c>
      <c r="BA47" s="688">
        <f t="shared" si="22"/>
        <v>0</v>
      </c>
      <c r="BB47" s="701">
        <f t="shared" si="22"/>
        <v>0</v>
      </c>
      <c r="BC47" s="706">
        <f t="shared" si="23"/>
        <v>0</v>
      </c>
      <c r="BD47" s="711">
        <f t="shared" si="1"/>
        <v>0</v>
      </c>
      <c r="BE47" s="715">
        <f t="shared" si="2"/>
        <v>0</v>
      </c>
      <c r="BF47" s="716">
        <f t="shared" si="24"/>
        <v>0</v>
      </c>
      <c r="BG47" s="711">
        <f t="shared" si="25"/>
        <v>0</v>
      </c>
      <c r="BH47" s="672">
        <f t="shared" si="26"/>
        <v>0</v>
      </c>
      <c r="BI47" s="677">
        <f t="shared" si="27"/>
        <v>0</v>
      </c>
      <c r="BJ47" s="541"/>
      <c r="BK47" s="446"/>
      <c r="BL47" s="374">
        <f>ROUND(VLOOKUP($B47,Test!$A$206:$E$257,3),0)/1000</f>
        <v>0</v>
      </c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  <c r="CG47" s="380"/>
      <c r="CH47" s="380"/>
      <c r="CI47" s="380"/>
      <c r="CJ47" s="380"/>
      <c r="CK47" s="380"/>
      <c r="CL47" s="380"/>
      <c r="CM47" s="380"/>
      <c r="CN47" s="380"/>
      <c r="CO47" s="380"/>
      <c r="CP47" s="380"/>
      <c r="CQ47" s="380"/>
      <c r="CR47" s="380"/>
      <c r="CS47" s="380"/>
      <c r="CT47" s="380"/>
      <c r="CU47" s="380"/>
      <c r="CV47" s="380"/>
      <c r="CW47" s="380"/>
      <c r="CX47" s="380"/>
      <c r="CY47" s="380"/>
      <c r="CZ47" s="380"/>
      <c r="DA47" s="380"/>
      <c r="DB47" s="380"/>
      <c r="DC47" s="380"/>
      <c r="DD47" s="380"/>
      <c r="DE47" s="380"/>
      <c r="DF47" s="380"/>
      <c r="DG47" s="380"/>
      <c r="DH47" s="380"/>
      <c r="DI47" s="380"/>
      <c r="DJ47" s="380"/>
      <c r="DK47" s="380"/>
      <c r="DL47" s="380"/>
      <c r="DM47" s="380"/>
      <c r="DN47" s="380"/>
      <c r="DO47" s="391"/>
      <c r="DP47" s="391"/>
      <c r="DQ47" s="380"/>
      <c r="DR47" s="380"/>
      <c r="DS47" s="380"/>
      <c r="DT47" s="380"/>
    </row>
    <row r="48" spans="1:124" s="383" customFormat="1" ht="33" customHeight="1">
      <c r="A48" s="388">
        <f t="shared" si="28"/>
        <v>42</v>
      </c>
      <c r="B48" s="399">
        <v>51615</v>
      </c>
      <c r="C48" s="533" t="s">
        <v>83</v>
      </c>
      <c r="D48" s="698" t="s">
        <v>292</v>
      </c>
      <c r="E48" s="672">
        <f>'[2]Banpho trim-imv'!D48</f>
        <v>364</v>
      </c>
      <c r="F48" s="673"/>
      <c r="G48" s="782">
        <f t="shared" si="3"/>
        <v>364</v>
      </c>
      <c r="H48" s="673">
        <f>'[2]Banpho trim-imv'!G48</f>
        <v>6226</v>
      </c>
      <c r="I48" s="673">
        <v>12580</v>
      </c>
      <c r="J48" s="675">
        <f t="shared" si="4"/>
        <v>-6354</v>
      </c>
      <c r="K48" s="673">
        <f>'[2]Banpho trim-imv'!J48</f>
        <v>4780</v>
      </c>
      <c r="L48" s="673">
        <v>5950</v>
      </c>
      <c r="M48" s="773">
        <f t="shared" si="5"/>
        <v>-1170</v>
      </c>
      <c r="N48" s="688">
        <f t="shared" si="6"/>
        <v>11370</v>
      </c>
      <c r="O48" s="689">
        <f t="shared" si="6"/>
        <v>18530</v>
      </c>
      <c r="P48" s="690">
        <f t="shared" si="7"/>
        <v>-7160</v>
      </c>
      <c r="Q48" s="672">
        <f>'[2]Banpho trim-imv'!M48</f>
        <v>0</v>
      </c>
      <c r="R48" s="673">
        <v>4150</v>
      </c>
      <c r="S48" s="675">
        <f t="shared" si="8"/>
        <v>-4150</v>
      </c>
      <c r="T48" s="673">
        <f>'[2]Banpho trim-imv'!P48</f>
        <v>0</v>
      </c>
      <c r="U48" s="673"/>
      <c r="V48" s="675">
        <f t="shared" si="9"/>
        <v>0</v>
      </c>
      <c r="W48" s="673">
        <f>'[2]Banpho trim-imv'!S48</f>
        <v>1846</v>
      </c>
      <c r="X48" s="673"/>
      <c r="Y48" s="773">
        <f t="shared" si="10"/>
        <v>1846</v>
      </c>
      <c r="Z48" s="688">
        <f t="shared" si="11"/>
        <v>1846</v>
      </c>
      <c r="AA48" s="701">
        <f t="shared" si="11"/>
        <v>4150</v>
      </c>
      <c r="AB48" s="690">
        <f t="shared" si="12"/>
        <v>-2304</v>
      </c>
      <c r="AC48" s="779">
        <f>E48+H48+K48+Q48+T48+W48</f>
        <v>13216</v>
      </c>
      <c r="AD48" s="776">
        <f t="shared" si="29"/>
        <v>22680</v>
      </c>
      <c r="AE48" s="777">
        <f t="shared" si="13"/>
        <v>-9464</v>
      </c>
      <c r="AF48" s="672">
        <f>'[2]Banpho trim-imv'!Y48</f>
        <v>350</v>
      </c>
      <c r="AG48" s="673"/>
      <c r="AH48" s="674">
        <f t="shared" si="14"/>
        <v>350</v>
      </c>
      <c r="AI48" s="673">
        <f>'[2]Banpho trim-imv'!AB48</f>
        <v>1160</v>
      </c>
      <c r="AJ48" s="673"/>
      <c r="AK48" s="675">
        <f t="shared" si="15"/>
        <v>1160</v>
      </c>
      <c r="AL48" s="673">
        <f>'[2]Banpho trim-imv'!AE48</f>
        <v>1492</v>
      </c>
      <c r="AM48" s="673"/>
      <c r="AN48" s="675">
        <f t="shared" si="16"/>
        <v>1492</v>
      </c>
      <c r="AO48" s="688">
        <f t="shared" si="17"/>
        <v>3002</v>
      </c>
      <c r="AP48" s="689">
        <f t="shared" si="17"/>
        <v>0</v>
      </c>
      <c r="AQ48" s="690">
        <f t="shared" si="18"/>
        <v>3002</v>
      </c>
      <c r="AR48" s="673">
        <f>'[2]Banpho trim-imv'!AH48</f>
        <v>3928</v>
      </c>
      <c r="AS48" s="673"/>
      <c r="AT48" s="674">
        <f t="shared" si="19"/>
        <v>3928</v>
      </c>
      <c r="AU48" s="673">
        <f>'[2]Banpho trim-imv'!AK48</f>
        <v>730</v>
      </c>
      <c r="AV48" s="673"/>
      <c r="AW48" s="675">
        <f t="shared" si="20"/>
        <v>730</v>
      </c>
      <c r="AX48" s="673">
        <f>'[2]Banpho trim-imv'!AN48</f>
        <v>20700</v>
      </c>
      <c r="AY48" s="672"/>
      <c r="AZ48" s="773">
        <f t="shared" si="21"/>
        <v>20700</v>
      </c>
      <c r="BA48" s="688">
        <f t="shared" si="22"/>
        <v>25358</v>
      </c>
      <c r="BB48" s="701">
        <f t="shared" si="22"/>
        <v>0</v>
      </c>
      <c r="BC48" s="706">
        <f t="shared" si="23"/>
        <v>25358</v>
      </c>
      <c r="BD48" s="711">
        <f t="shared" si="1"/>
        <v>28360</v>
      </c>
      <c r="BE48" s="715">
        <f t="shared" si="2"/>
        <v>0</v>
      </c>
      <c r="BF48" s="716">
        <f t="shared" si="24"/>
        <v>28360</v>
      </c>
      <c r="BG48" s="711">
        <f t="shared" si="25"/>
        <v>41576</v>
      </c>
      <c r="BH48" s="672">
        <f t="shared" si="26"/>
        <v>22680</v>
      </c>
      <c r="BI48" s="677">
        <f t="shared" si="27"/>
        <v>18896</v>
      </c>
      <c r="BJ48" s="541"/>
      <c r="BK48" s="446"/>
      <c r="BL48" s="374">
        <f>ROUND(VLOOKUP($B48,Test!$A$206:$E$257,3),0)/1000</f>
        <v>1.077</v>
      </c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  <c r="CG48" s="380"/>
      <c r="CH48" s="380"/>
      <c r="CI48" s="380"/>
      <c r="CJ48" s="380"/>
      <c r="CK48" s="380"/>
      <c r="CL48" s="380"/>
      <c r="CM48" s="380"/>
      <c r="CN48" s="380"/>
      <c r="CO48" s="380"/>
      <c r="CP48" s="380"/>
      <c r="CQ48" s="380"/>
      <c r="CR48" s="380"/>
      <c r="CS48" s="380"/>
      <c r="CT48" s="380"/>
      <c r="CU48" s="380"/>
      <c r="CV48" s="380"/>
      <c r="CW48" s="380"/>
      <c r="CX48" s="380"/>
      <c r="CY48" s="380"/>
      <c r="CZ48" s="380"/>
      <c r="DA48" s="380"/>
      <c r="DB48" s="380"/>
      <c r="DC48" s="380"/>
      <c r="DD48" s="380"/>
      <c r="DE48" s="380"/>
      <c r="DF48" s="380"/>
      <c r="DG48" s="380"/>
      <c r="DH48" s="380"/>
      <c r="DI48" s="380"/>
      <c r="DJ48" s="380"/>
      <c r="DK48" s="380"/>
      <c r="DL48" s="380"/>
      <c r="DM48" s="380"/>
      <c r="DN48" s="380"/>
      <c r="DO48" s="391"/>
      <c r="DP48" s="391"/>
      <c r="DQ48" s="380"/>
      <c r="DR48" s="380"/>
      <c r="DS48" s="380"/>
      <c r="DT48" s="380"/>
    </row>
    <row r="49" spans="1:124" s="383" customFormat="1" ht="33" customHeight="1">
      <c r="A49" s="388">
        <f t="shared" si="28"/>
        <v>43</v>
      </c>
      <c r="B49" s="399">
        <v>51616</v>
      </c>
      <c r="C49" s="533" t="s">
        <v>35</v>
      </c>
      <c r="D49" s="698" t="s">
        <v>293</v>
      </c>
      <c r="E49" s="672">
        <f>'[2]Banpho trim-imv'!D49</f>
        <v>0</v>
      </c>
      <c r="F49" s="673"/>
      <c r="G49" s="782">
        <f t="shared" si="3"/>
        <v>0</v>
      </c>
      <c r="H49" s="673">
        <f>'[2]Banpho trim-imv'!G49</f>
        <v>0</v>
      </c>
      <c r="I49" s="673"/>
      <c r="J49" s="675">
        <f t="shared" si="4"/>
        <v>0</v>
      </c>
      <c r="K49" s="673">
        <f>'[2]Banpho trim-imv'!J49</f>
        <v>0</v>
      </c>
      <c r="L49" s="673"/>
      <c r="M49" s="773">
        <f t="shared" si="5"/>
        <v>0</v>
      </c>
      <c r="N49" s="688">
        <f t="shared" si="6"/>
        <v>0</v>
      </c>
      <c r="O49" s="689">
        <f t="shared" si="6"/>
        <v>0</v>
      </c>
      <c r="P49" s="690">
        <f t="shared" si="7"/>
        <v>0</v>
      </c>
      <c r="Q49" s="672">
        <f>'[2]Banpho trim-imv'!M49</f>
        <v>0</v>
      </c>
      <c r="R49" s="673"/>
      <c r="S49" s="675">
        <f t="shared" si="8"/>
        <v>0</v>
      </c>
      <c r="T49" s="673">
        <f>'[2]Banpho trim-imv'!P49</f>
        <v>0</v>
      </c>
      <c r="U49" s="673"/>
      <c r="V49" s="675">
        <f t="shared" si="9"/>
        <v>0</v>
      </c>
      <c r="W49" s="673">
        <f>'[2]Banpho trim-imv'!S49</f>
        <v>0</v>
      </c>
      <c r="X49" s="673"/>
      <c r="Y49" s="773">
        <f t="shared" si="10"/>
        <v>0</v>
      </c>
      <c r="Z49" s="688">
        <f t="shared" si="11"/>
        <v>0</v>
      </c>
      <c r="AA49" s="701">
        <f t="shared" si="11"/>
        <v>0</v>
      </c>
      <c r="AB49" s="690">
        <f t="shared" si="12"/>
        <v>0</v>
      </c>
      <c r="AC49" s="779">
        <f t="shared" si="29"/>
        <v>0</v>
      </c>
      <c r="AD49" s="776">
        <f t="shared" si="29"/>
        <v>0</v>
      </c>
      <c r="AE49" s="777">
        <f t="shared" si="13"/>
        <v>0</v>
      </c>
      <c r="AF49" s="672">
        <f>'[2]Banpho trim-imv'!Y49</f>
        <v>0</v>
      </c>
      <c r="AG49" s="673"/>
      <c r="AH49" s="674">
        <f t="shared" si="14"/>
        <v>0</v>
      </c>
      <c r="AI49" s="673">
        <f>'[2]Banpho trim-imv'!AB49</f>
        <v>0</v>
      </c>
      <c r="AJ49" s="673"/>
      <c r="AK49" s="675">
        <f t="shared" si="15"/>
        <v>0</v>
      </c>
      <c r="AL49" s="673">
        <f>'[2]Banpho trim-imv'!AE49</f>
        <v>0</v>
      </c>
      <c r="AM49" s="673"/>
      <c r="AN49" s="675">
        <f t="shared" si="16"/>
        <v>0</v>
      </c>
      <c r="AO49" s="688">
        <f t="shared" si="17"/>
        <v>0</v>
      </c>
      <c r="AP49" s="689">
        <f t="shared" si="17"/>
        <v>0</v>
      </c>
      <c r="AQ49" s="690">
        <f t="shared" si="18"/>
        <v>0</v>
      </c>
      <c r="AR49" s="673">
        <f>'[2]Banpho trim-imv'!AH49</f>
        <v>0</v>
      </c>
      <c r="AS49" s="673"/>
      <c r="AT49" s="674">
        <f t="shared" si="19"/>
        <v>0</v>
      </c>
      <c r="AU49" s="673">
        <f>'[2]Banpho trim-imv'!AK49</f>
        <v>0</v>
      </c>
      <c r="AV49" s="673"/>
      <c r="AW49" s="675">
        <f t="shared" si="20"/>
        <v>0</v>
      </c>
      <c r="AX49" s="673">
        <f>'[2]Banpho trim-imv'!AN49</f>
        <v>0</v>
      </c>
      <c r="AY49" s="672"/>
      <c r="AZ49" s="773">
        <f t="shared" si="21"/>
        <v>0</v>
      </c>
      <c r="BA49" s="688">
        <f t="shared" si="22"/>
        <v>0</v>
      </c>
      <c r="BB49" s="701">
        <f t="shared" si="22"/>
        <v>0</v>
      </c>
      <c r="BC49" s="706">
        <f t="shared" si="23"/>
        <v>0</v>
      </c>
      <c r="BD49" s="711">
        <f t="shared" si="1"/>
        <v>0</v>
      </c>
      <c r="BE49" s="715">
        <f t="shared" si="2"/>
        <v>0</v>
      </c>
      <c r="BF49" s="716">
        <f t="shared" si="24"/>
        <v>0</v>
      </c>
      <c r="BG49" s="711">
        <f t="shared" si="25"/>
        <v>0</v>
      </c>
      <c r="BH49" s="672">
        <f t="shared" si="26"/>
        <v>0</v>
      </c>
      <c r="BI49" s="677">
        <f t="shared" si="27"/>
        <v>0</v>
      </c>
      <c r="BJ49" s="541"/>
      <c r="BK49" s="446"/>
      <c r="BL49" s="374">
        <f>ROUND(VLOOKUP($B49,Test!$A$206:$E$257,3),0)/1000</f>
        <v>0</v>
      </c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  <c r="CG49" s="380"/>
      <c r="CH49" s="380"/>
      <c r="CI49" s="380"/>
      <c r="CJ49" s="380"/>
      <c r="CK49" s="380"/>
      <c r="CL49" s="380"/>
      <c r="CM49" s="380"/>
      <c r="CN49" s="380"/>
      <c r="CO49" s="380"/>
      <c r="CP49" s="380"/>
      <c r="CQ49" s="380"/>
      <c r="CR49" s="380"/>
      <c r="CS49" s="380"/>
      <c r="CT49" s="380"/>
      <c r="CU49" s="380"/>
      <c r="CV49" s="380"/>
      <c r="CW49" s="380"/>
      <c r="CX49" s="380"/>
      <c r="CY49" s="380"/>
      <c r="CZ49" s="380"/>
      <c r="DA49" s="380"/>
      <c r="DB49" s="380"/>
      <c r="DC49" s="380"/>
      <c r="DD49" s="380"/>
      <c r="DE49" s="380"/>
      <c r="DF49" s="380"/>
      <c r="DG49" s="380"/>
      <c r="DH49" s="380"/>
      <c r="DI49" s="380"/>
      <c r="DJ49" s="380"/>
      <c r="DK49" s="380"/>
      <c r="DL49" s="380"/>
      <c r="DM49" s="380"/>
      <c r="DN49" s="380"/>
      <c r="DO49" s="391"/>
      <c r="DP49" s="391"/>
      <c r="DQ49" s="380"/>
      <c r="DR49" s="380"/>
      <c r="DS49" s="380"/>
      <c r="DT49" s="380"/>
    </row>
    <row r="50" spans="1:124" s="383" customFormat="1" ht="33" customHeight="1" thickBot="1">
      <c r="A50" s="388">
        <f t="shared" si="28"/>
        <v>44</v>
      </c>
      <c r="B50" s="384">
        <v>51617</v>
      </c>
      <c r="C50" s="533" t="s">
        <v>36</v>
      </c>
      <c r="D50" s="698" t="s">
        <v>294</v>
      </c>
      <c r="E50" s="672">
        <f>'[2]Banpho trim-imv'!D50</f>
        <v>0</v>
      </c>
      <c r="F50" s="673"/>
      <c r="G50" s="675">
        <f t="shared" si="3"/>
        <v>0</v>
      </c>
      <c r="H50" s="673">
        <f>'[2]Banpho trim-imv'!G50</f>
        <v>0</v>
      </c>
      <c r="I50" s="673"/>
      <c r="J50" s="675">
        <f t="shared" si="4"/>
        <v>0</v>
      </c>
      <c r="K50" s="673">
        <f>'[2]Banpho trim-imv'!J50</f>
        <v>0</v>
      </c>
      <c r="L50" s="673"/>
      <c r="M50" s="773">
        <f t="shared" si="5"/>
        <v>0</v>
      </c>
      <c r="N50" s="688">
        <f t="shared" si="6"/>
        <v>0</v>
      </c>
      <c r="O50" s="689">
        <f t="shared" si="6"/>
        <v>0</v>
      </c>
      <c r="P50" s="690">
        <f t="shared" si="7"/>
        <v>0</v>
      </c>
      <c r="Q50" s="672">
        <f>'[2]Banpho trim-imv'!M50</f>
        <v>0</v>
      </c>
      <c r="R50" s="673"/>
      <c r="S50" s="675">
        <f t="shared" si="8"/>
        <v>0</v>
      </c>
      <c r="T50" s="673">
        <f>'[2]Banpho trim-imv'!P50</f>
        <v>0</v>
      </c>
      <c r="U50" s="673"/>
      <c r="V50" s="675">
        <f t="shared" si="9"/>
        <v>0</v>
      </c>
      <c r="W50" s="673">
        <f>'[2]Banpho trim-imv'!S50</f>
        <v>0</v>
      </c>
      <c r="X50" s="673"/>
      <c r="Y50" s="773">
        <f t="shared" si="10"/>
        <v>0</v>
      </c>
      <c r="Z50" s="688">
        <f t="shared" si="11"/>
        <v>0</v>
      </c>
      <c r="AA50" s="701">
        <f t="shared" si="11"/>
        <v>0</v>
      </c>
      <c r="AB50" s="690">
        <f t="shared" si="12"/>
        <v>0</v>
      </c>
      <c r="AC50" s="779">
        <f t="shared" si="29"/>
        <v>0</v>
      </c>
      <c r="AD50" s="776">
        <f t="shared" si="29"/>
        <v>0</v>
      </c>
      <c r="AE50" s="777">
        <f t="shared" si="13"/>
        <v>0</v>
      </c>
      <c r="AF50" s="672">
        <f>'[2]Banpho trim-imv'!Y50</f>
        <v>0</v>
      </c>
      <c r="AG50" s="673"/>
      <c r="AH50" s="674">
        <f t="shared" si="14"/>
        <v>0</v>
      </c>
      <c r="AI50" s="673">
        <f>'[2]Banpho trim-imv'!AB50</f>
        <v>0</v>
      </c>
      <c r="AJ50" s="673"/>
      <c r="AK50" s="675">
        <f t="shared" si="15"/>
        <v>0</v>
      </c>
      <c r="AL50" s="673">
        <f>'[2]Banpho trim-imv'!AE50</f>
        <v>0</v>
      </c>
      <c r="AM50" s="673"/>
      <c r="AN50" s="675">
        <f t="shared" si="16"/>
        <v>0</v>
      </c>
      <c r="AO50" s="688">
        <f t="shared" si="17"/>
        <v>0</v>
      </c>
      <c r="AP50" s="689">
        <f t="shared" si="17"/>
        <v>0</v>
      </c>
      <c r="AQ50" s="690">
        <f t="shared" si="18"/>
        <v>0</v>
      </c>
      <c r="AR50" s="673">
        <f>'[2]Banpho trim-imv'!AH50</f>
        <v>0</v>
      </c>
      <c r="AS50" s="673"/>
      <c r="AT50" s="674">
        <f t="shared" si="19"/>
        <v>0</v>
      </c>
      <c r="AU50" s="673">
        <f>'[2]Banpho trim-imv'!AK50</f>
        <v>0</v>
      </c>
      <c r="AV50" s="673"/>
      <c r="AW50" s="675">
        <f t="shared" si="20"/>
        <v>0</v>
      </c>
      <c r="AX50" s="673">
        <f>'[2]Banpho trim-imv'!AN50</f>
        <v>0</v>
      </c>
      <c r="AY50" s="672"/>
      <c r="AZ50" s="773">
        <f t="shared" si="21"/>
        <v>0</v>
      </c>
      <c r="BA50" s="688">
        <f t="shared" si="22"/>
        <v>0</v>
      </c>
      <c r="BB50" s="701">
        <f t="shared" si="22"/>
        <v>0</v>
      </c>
      <c r="BC50" s="706">
        <f t="shared" si="23"/>
        <v>0</v>
      </c>
      <c r="BD50" s="711">
        <f t="shared" ref="BD50" si="30">AF50+AI50+AL50+AR50+AU50+AX50</f>
        <v>0</v>
      </c>
      <c r="BE50" s="715">
        <f t="shared" ref="BE50" si="31">AG50+AJ50+AM50+AS50+AV50+AY50</f>
        <v>0</v>
      </c>
      <c r="BF50" s="716">
        <f t="shared" si="24"/>
        <v>0</v>
      </c>
      <c r="BG50" s="711">
        <f t="shared" si="25"/>
        <v>0</v>
      </c>
      <c r="BH50" s="672">
        <f t="shared" si="26"/>
        <v>0</v>
      </c>
      <c r="BI50" s="678">
        <f t="shared" si="27"/>
        <v>0</v>
      </c>
      <c r="BJ50" s="541"/>
      <c r="BK50" s="446"/>
      <c r="BL50" s="611">
        <f>ROUND(VLOOKUP($B50,Test!$A$206:$E$257,3),0)/1000</f>
        <v>0</v>
      </c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  <c r="CG50" s="380"/>
      <c r="CH50" s="380"/>
      <c r="CI50" s="380"/>
      <c r="CJ50" s="380"/>
      <c r="CK50" s="380"/>
      <c r="CL50" s="380"/>
      <c r="CM50" s="380"/>
      <c r="CN50" s="380"/>
      <c r="CO50" s="380"/>
      <c r="CP50" s="380"/>
      <c r="CQ50" s="380"/>
      <c r="CR50" s="380"/>
      <c r="CS50" s="380"/>
      <c r="CT50" s="380"/>
      <c r="CU50" s="380"/>
      <c r="CV50" s="380"/>
      <c r="CW50" s="380"/>
      <c r="CX50" s="380"/>
      <c r="CY50" s="380"/>
      <c r="CZ50" s="380"/>
      <c r="DA50" s="380"/>
      <c r="DB50" s="380"/>
      <c r="DC50" s="380"/>
      <c r="DD50" s="380"/>
      <c r="DE50" s="380"/>
      <c r="DF50" s="380"/>
      <c r="DG50" s="380"/>
      <c r="DH50" s="380"/>
      <c r="DI50" s="380"/>
      <c r="DJ50" s="380"/>
      <c r="DK50" s="380"/>
      <c r="DL50" s="380"/>
      <c r="DM50" s="380"/>
      <c r="DN50" s="380"/>
      <c r="DO50" s="391"/>
      <c r="DP50" s="391"/>
      <c r="DQ50" s="380"/>
      <c r="DR50" s="380"/>
      <c r="DS50" s="380"/>
      <c r="DT50" s="380"/>
    </row>
    <row r="51" spans="1:124" s="365" customFormat="1" ht="45" customHeight="1" thickBot="1">
      <c r="A51" s="836" t="s">
        <v>51</v>
      </c>
      <c r="B51" s="837"/>
      <c r="C51" s="837"/>
      <c r="D51" s="699"/>
      <c r="E51" s="719">
        <f t="shared" ref="E51:AJ51" si="32">SUM(E7:E50)</f>
        <v>398241.74308943085</v>
      </c>
      <c r="F51" s="718">
        <f t="shared" si="32"/>
        <v>320562.05</v>
      </c>
      <c r="G51" s="720">
        <f t="shared" si="32"/>
        <v>77679.693089430846</v>
      </c>
      <c r="H51" s="718">
        <f t="shared" si="32"/>
        <v>459597.16379013582</v>
      </c>
      <c r="I51" s="718">
        <f t="shared" si="32"/>
        <v>416424.38</v>
      </c>
      <c r="J51" s="720">
        <f t="shared" si="32"/>
        <v>43172.783790135807</v>
      </c>
      <c r="K51" s="718">
        <f t="shared" si="32"/>
        <v>481482.11852925015</v>
      </c>
      <c r="L51" s="718">
        <f t="shared" si="32"/>
        <v>395409.38</v>
      </c>
      <c r="M51" s="721">
        <f t="shared" si="32"/>
        <v>86072.738529250157</v>
      </c>
      <c r="N51" s="691">
        <f t="shared" si="32"/>
        <v>1335121.0254088168</v>
      </c>
      <c r="O51" s="692">
        <f t="shared" si="32"/>
        <v>1128195.81</v>
      </c>
      <c r="P51" s="693">
        <f t="shared" si="32"/>
        <v>206925.21540881682</v>
      </c>
      <c r="Q51" s="719">
        <f t="shared" si="32"/>
        <v>371561.02634956659</v>
      </c>
      <c r="R51" s="718">
        <f t="shared" si="32"/>
        <v>156479.57</v>
      </c>
      <c r="S51" s="720">
        <f t="shared" si="32"/>
        <v>215081.45634956658</v>
      </c>
      <c r="T51" s="718">
        <f t="shared" si="32"/>
        <v>410580.47538251156</v>
      </c>
      <c r="U51" s="718">
        <f t="shared" si="32"/>
        <v>0</v>
      </c>
      <c r="V51" s="720">
        <f t="shared" si="32"/>
        <v>410580.47538251156</v>
      </c>
      <c r="W51" s="718">
        <f t="shared" si="32"/>
        <v>431356.27119868662</v>
      </c>
      <c r="X51" s="718">
        <f t="shared" si="32"/>
        <v>0</v>
      </c>
      <c r="Y51" s="721">
        <f t="shared" si="32"/>
        <v>431356.27119868662</v>
      </c>
      <c r="Z51" s="691">
        <f t="shared" si="32"/>
        <v>1209297.7729307651</v>
      </c>
      <c r="AA51" s="702">
        <f t="shared" si="32"/>
        <v>155079.57</v>
      </c>
      <c r="AB51" s="693">
        <f t="shared" si="32"/>
        <v>1054218.202930765</v>
      </c>
      <c r="AC51" s="757">
        <f t="shared" si="32"/>
        <v>2552818.7983395816</v>
      </c>
      <c r="AD51" s="758">
        <f t="shared" si="32"/>
        <v>1288875.3799999999</v>
      </c>
      <c r="AE51" s="720">
        <f t="shared" si="32"/>
        <v>1263943.4183395817</v>
      </c>
      <c r="AF51" s="718">
        <f t="shared" si="32"/>
        <v>404742.16962933762</v>
      </c>
      <c r="AG51" s="718">
        <f t="shared" si="32"/>
        <v>0</v>
      </c>
      <c r="AH51" s="708">
        <f t="shared" si="32"/>
        <v>404742.16962933762</v>
      </c>
      <c r="AI51" s="718">
        <f t="shared" si="32"/>
        <v>438009.94161307072</v>
      </c>
      <c r="AJ51" s="718">
        <f t="shared" si="32"/>
        <v>0</v>
      </c>
      <c r="AK51" s="720">
        <f t="shared" ref="AK51:BI51" si="33">SUM(AK7:AK50)</f>
        <v>438009.94161307072</v>
      </c>
      <c r="AL51" s="718">
        <f t="shared" si="33"/>
        <v>420426.08781907428</v>
      </c>
      <c r="AM51" s="718">
        <f t="shared" si="33"/>
        <v>0</v>
      </c>
      <c r="AN51" s="720">
        <f t="shared" si="33"/>
        <v>420426.08781907428</v>
      </c>
      <c r="AO51" s="691">
        <f t="shared" si="33"/>
        <v>1258978.1990614827</v>
      </c>
      <c r="AP51" s="692">
        <f t="shared" si="33"/>
        <v>0</v>
      </c>
      <c r="AQ51" s="705">
        <f t="shared" si="33"/>
        <v>1258978.1990614827</v>
      </c>
      <c r="AR51" s="718">
        <f t="shared" si="33"/>
        <v>525226.96241109609</v>
      </c>
      <c r="AS51" s="718">
        <f t="shared" si="33"/>
        <v>0</v>
      </c>
      <c r="AT51" s="708">
        <f t="shared" si="33"/>
        <v>525226.96241109609</v>
      </c>
      <c r="AU51" s="718">
        <f t="shared" si="33"/>
        <v>525836.86242805119</v>
      </c>
      <c r="AV51" s="718">
        <f t="shared" si="33"/>
        <v>0</v>
      </c>
      <c r="AW51" s="720">
        <f t="shared" si="33"/>
        <v>525836.86242805119</v>
      </c>
      <c r="AX51" s="718">
        <f t="shared" si="33"/>
        <v>523801.10237574781</v>
      </c>
      <c r="AY51" s="718">
        <f t="shared" si="33"/>
        <v>0</v>
      </c>
      <c r="AZ51" s="721">
        <f t="shared" si="33"/>
        <v>523801.10237574781</v>
      </c>
      <c r="BA51" s="691">
        <f t="shared" si="33"/>
        <v>1570964.9272148951</v>
      </c>
      <c r="BB51" s="702">
        <f t="shared" si="33"/>
        <v>0</v>
      </c>
      <c r="BC51" s="707">
        <f t="shared" si="33"/>
        <v>1570964.9272148951</v>
      </c>
      <c r="BD51" s="722">
        <f t="shared" si="33"/>
        <v>2838043.1262763781</v>
      </c>
      <c r="BE51" s="718">
        <f t="shared" si="33"/>
        <v>0</v>
      </c>
      <c r="BF51" s="723">
        <f t="shared" si="33"/>
        <v>2838043.1262763781</v>
      </c>
      <c r="BG51" s="724">
        <f t="shared" si="33"/>
        <v>5390861.9246159596</v>
      </c>
      <c r="BH51" s="683">
        <f t="shared" si="33"/>
        <v>1288875.3799999999</v>
      </c>
      <c r="BI51" s="684">
        <f t="shared" si="33"/>
        <v>4101986.5446159597</v>
      </c>
      <c r="BJ51" s="542"/>
      <c r="BK51" s="362"/>
      <c r="BL51" s="517">
        <f>SUM(BL7:BL50)</f>
        <v>419.94499999999999</v>
      </c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  <c r="CB51" s="366"/>
      <c r="CC51" s="366"/>
      <c r="CD51" s="366"/>
      <c r="CE51" s="366"/>
      <c r="CF51" s="366"/>
      <c r="CG51" s="366"/>
      <c r="CH51" s="366"/>
      <c r="CI51" s="366"/>
      <c r="CJ51" s="366"/>
      <c r="CK51" s="366"/>
      <c r="CL51" s="366"/>
      <c r="CM51" s="366"/>
      <c r="CN51" s="366"/>
      <c r="CO51" s="366"/>
      <c r="CP51" s="366"/>
      <c r="CQ51" s="366"/>
      <c r="CR51" s="366"/>
      <c r="CS51" s="366"/>
      <c r="CT51" s="366"/>
      <c r="CU51" s="366"/>
      <c r="CV51" s="366"/>
      <c r="CW51" s="366"/>
      <c r="CX51" s="366"/>
      <c r="CY51" s="366"/>
      <c r="CZ51" s="366"/>
      <c r="DA51" s="366"/>
      <c r="DB51" s="366"/>
      <c r="DC51" s="366"/>
      <c r="DD51" s="366"/>
      <c r="DE51" s="366"/>
      <c r="DF51" s="366"/>
      <c r="DG51" s="366"/>
      <c r="DH51" s="366"/>
      <c r="DI51" s="366"/>
      <c r="DJ51" s="366"/>
      <c r="DK51" s="366"/>
      <c r="DL51" s="366"/>
      <c r="DM51" s="366"/>
      <c r="DN51" s="366"/>
      <c r="DO51" s="366"/>
      <c r="DP51" s="366"/>
      <c r="DQ51" s="366"/>
      <c r="DR51" s="366"/>
      <c r="DS51" s="366"/>
      <c r="DT51" s="366"/>
    </row>
    <row r="52" spans="1:124" s="349" customFormat="1" ht="18">
      <c r="B52" s="350"/>
      <c r="C52" s="351"/>
      <c r="D52" s="473"/>
    </row>
    <row r="53" spans="1:124" s="349" customFormat="1" ht="18">
      <c r="B53" s="350"/>
      <c r="C53" s="351"/>
      <c r="D53" s="473"/>
    </row>
    <row r="54" spans="1:124" s="349" customFormat="1" ht="18">
      <c r="B54" s="350"/>
      <c r="C54" s="351"/>
      <c r="D54" s="473"/>
    </row>
    <row r="55" spans="1:124" s="349" customFormat="1" ht="18">
      <c r="B55" s="350"/>
      <c r="C55" s="351"/>
      <c r="D55" s="473"/>
    </row>
    <row r="56" spans="1:124" s="349" customFormat="1" ht="18">
      <c r="B56" s="350"/>
      <c r="C56" s="351"/>
      <c r="D56" s="473"/>
    </row>
    <row r="57" spans="1:124" s="349" customFormat="1" ht="18">
      <c r="B57" s="350"/>
      <c r="C57" s="351"/>
      <c r="D57" s="473"/>
    </row>
    <row r="58" spans="1:124" s="349" customFormat="1" ht="18">
      <c r="B58" s="350"/>
      <c r="C58" s="351"/>
      <c r="D58" s="473"/>
    </row>
    <row r="59" spans="1:124" s="349" customFormat="1" ht="18">
      <c r="B59" s="350"/>
      <c r="C59" s="351"/>
      <c r="D59" s="473"/>
    </row>
    <row r="60" spans="1:124" s="349" customFormat="1" ht="18">
      <c r="B60" s="350"/>
      <c r="C60" s="351"/>
      <c r="D60" s="473"/>
    </row>
    <row r="61" spans="1:124" s="349" customFormat="1" ht="18">
      <c r="B61" s="350"/>
      <c r="C61" s="351"/>
      <c r="D61" s="473"/>
    </row>
    <row r="62" spans="1:124" s="349" customFormat="1" ht="18">
      <c r="B62" s="350"/>
      <c r="C62" s="351"/>
      <c r="D62" s="473"/>
    </row>
    <row r="63" spans="1:124" s="349" customFormat="1" ht="18">
      <c r="B63" s="350"/>
      <c r="C63" s="351"/>
      <c r="D63" s="351"/>
    </row>
    <row r="64" spans="1:124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X5:AZ5"/>
    <mergeCell ref="AF4:AN4"/>
    <mergeCell ref="AO4:AQ4"/>
    <mergeCell ref="AR4:AZ4"/>
    <mergeCell ref="AO5:AQ5"/>
    <mergeCell ref="AF5:AH5"/>
    <mergeCell ref="AI5:AK5"/>
    <mergeCell ref="AL5:AN5"/>
    <mergeCell ref="AR5:AT5"/>
    <mergeCell ref="AU5:AW5"/>
    <mergeCell ref="A51:C51"/>
    <mergeCell ref="AC5:AE5"/>
    <mergeCell ref="E5:G5"/>
    <mergeCell ref="H5:J5"/>
    <mergeCell ref="K5:M5"/>
    <mergeCell ref="A4:A6"/>
    <mergeCell ref="E4:M4"/>
    <mergeCell ref="N4:P4"/>
    <mergeCell ref="Q4:Y4"/>
    <mergeCell ref="Z4:AB4"/>
    <mergeCell ref="AC4:AE4"/>
    <mergeCell ref="N5:P5"/>
    <mergeCell ref="Z5:AB5"/>
  </mergeCells>
  <phoneticPr fontId="2" type="noConversion"/>
  <printOptions horizontalCentered="1"/>
  <pageMargins left="0.25" right="0.25" top="0.75" bottom="0.25" header="0.25" footer="0.25"/>
  <pageSetup paperSize="9" scale="45" orientation="portrait" r:id="rId1"/>
  <headerFooter alignWithMargins="0">
    <oddHeader>&amp;RCost Control Section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7" tint="-0.499984740745262"/>
  </sheetPr>
  <dimension ref="A1:CA127"/>
  <sheetViews>
    <sheetView showGridLines="0" zoomScale="70" zoomScaleNormal="70" workbookViewId="0">
      <pane xSplit="3" ySplit="6" topLeftCell="E47" activePane="bottomRight" state="frozen"/>
      <selection activeCell="F51" sqref="F51"/>
      <selection pane="topRight" activeCell="F51" sqref="F51"/>
      <selection pane="bottomLeft" activeCell="F51" sqref="F51"/>
      <selection pane="bottomRight" activeCell="E50" sqref="E50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customWidth="1"/>
    <col min="32" max="40" width="15.7109375" style="205" customWidth="1"/>
    <col min="41" max="43" width="15.7109375" style="205" hidden="1" customWidth="1"/>
    <col min="44" max="45" width="15.7109375" style="205" customWidth="1"/>
    <col min="46" max="46" width="14.42578125" style="205" customWidth="1"/>
    <col min="47" max="52" width="15.7109375" style="205" customWidth="1"/>
    <col min="53" max="55" width="15.7109375" style="205" hidden="1" customWidth="1"/>
    <col min="56" max="58" width="15.7109375" style="205" customWidth="1"/>
    <col min="59" max="59" width="17.140625" style="205" bestFit="1" customWidth="1"/>
    <col min="60" max="61" width="15.7109375" style="205" customWidth="1"/>
    <col min="62" max="62" width="9.140625" style="205" customWidth="1"/>
    <col min="63" max="16384" width="9.140625" style="205"/>
  </cols>
  <sheetData>
    <row r="1" spans="1:79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36"/>
      <c r="AJ1" s="336"/>
      <c r="AK1" s="336"/>
      <c r="AL1" s="336"/>
      <c r="AM1" s="336"/>
      <c r="AN1" s="336"/>
      <c r="AO1" s="336"/>
      <c r="AP1" s="336"/>
      <c r="AQ1" s="336"/>
      <c r="AR1" s="324"/>
      <c r="AS1" s="324"/>
      <c r="AT1" s="324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</row>
    <row r="2" spans="1:79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H2" s="306"/>
      <c r="I2" s="306"/>
      <c r="J2" s="306"/>
      <c r="T2" s="312"/>
      <c r="U2" s="312"/>
      <c r="V2" s="312"/>
      <c r="W2" s="306"/>
      <c r="X2" s="306"/>
      <c r="Y2" s="326"/>
      <c r="Z2" s="326"/>
      <c r="AA2" s="326"/>
      <c r="AB2" s="326"/>
      <c r="AC2" s="317"/>
      <c r="AD2" s="317"/>
      <c r="AE2" s="326"/>
      <c r="AF2" s="324"/>
      <c r="AG2" s="324"/>
      <c r="AH2" s="324"/>
      <c r="AI2" s="326"/>
      <c r="AJ2" s="336"/>
      <c r="AK2" s="336"/>
      <c r="AL2" s="326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79" s="322" customFormat="1" ht="45" customHeight="1" thickBot="1">
      <c r="A3" s="309" t="s">
        <v>219</v>
      </c>
      <c r="B3" s="320"/>
      <c r="E3" s="335"/>
      <c r="F3" s="335"/>
      <c r="G3" s="335"/>
      <c r="H3" s="335"/>
      <c r="L3" s="319"/>
      <c r="T3" s="312"/>
      <c r="U3" s="312"/>
      <c r="V3" s="312"/>
      <c r="X3" s="319"/>
      <c r="AF3" s="324"/>
      <c r="AG3" s="324"/>
      <c r="AH3" s="324"/>
      <c r="AI3" s="336"/>
      <c r="AJ3" s="336"/>
      <c r="AK3" s="336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79" s="202" customFormat="1" ht="39.950000000000003" customHeight="1">
      <c r="A4" s="855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79" s="202" customFormat="1" ht="39.950000000000003" customHeight="1">
      <c r="A5" s="856"/>
      <c r="B5" s="208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</row>
    <row r="6" spans="1:79" s="201" customFormat="1" ht="39.950000000000003" customHeight="1">
      <c r="A6" s="857"/>
      <c r="B6" s="228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0"/>
    </row>
    <row r="7" spans="1:79" s="383" customFormat="1" ht="33" customHeight="1">
      <c r="A7" s="388">
        <v>1</v>
      </c>
      <c r="B7" s="384">
        <v>51201</v>
      </c>
      <c r="C7" s="536" t="s">
        <v>0</v>
      </c>
      <c r="D7" s="696"/>
      <c r="E7" s="713">
        <f>SUM('15 92'!E7+'Total Fac. Hem'!E7)</f>
        <v>14300</v>
      </c>
      <c r="F7" s="712">
        <f>SUM('15 92'!F7+'Total Fac. Hem'!F7)</f>
        <v>14300</v>
      </c>
      <c r="G7" s="709">
        <f>E7-F7</f>
        <v>0</v>
      </c>
      <c r="H7" s="754">
        <f>SUM('15 92'!H7+'Total Fac. Hem'!H7)</f>
        <v>14300</v>
      </c>
      <c r="I7" s="754">
        <f>SUM('15 92'!I7+'Total Fac. Hem'!I7)</f>
        <v>14300</v>
      </c>
      <c r="J7" s="709">
        <f>H7-I7</f>
        <v>0</v>
      </c>
      <c r="K7" s="754">
        <f>SUM('15 92'!K7+'Total Fac. Hem'!K7)</f>
        <v>14300</v>
      </c>
      <c r="L7" s="754">
        <f>SUM('15 92'!L7+'Total Fac. Hem'!L7)</f>
        <v>14300</v>
      </c>
      <c r="M7" s="714">
        <f>K7-L7</f>
        <v>0</v>
      </c>
      <c r="N7" s="725"/>
      <c r="O7" s="726"/>
      <c r="P7" s="687"/>
      <c r="Q7" s="754">
        <f>SUM('15 92'!Q7+'Total Fac. Hem'!Q7)</f>
        <v>14300</v>
      </c>
      <c r="R7" s="754">
        <f>SUM('15 92'!R7+'Total Fac. Hem'!R7)</f>
        <v>14300</v>
      </c>
      <c r="S7" s="709">
        <f>Q7-R7</f>
        <v>0</v>
      </c>
      <c r="T7" s="754">
        <f>SUM('15 92'!T7+'Total Fac. Hem'!T7)</f>
        <v>14400</v>
      </c>
      <c r="U7" s="754">
        <f>SUM('15 92'!U7+'Total Fac. Hem'!U7)</f>
        <v>0</v>
      </c>
      <c r="V7" s="709">
        <f>T7-U7</f>
        <v>14400</v>
      </c>
      <c r="W7" s="754">
        <f>SUM('15 92'!W7+'Total Fac. Hem'!W7)</f>
        <v>14300</v>
      </c>
      <c r="X7" s="754">
        <f>SUM('15 92'!X7+'Total Fac. Hem'!X7)</f>
        <v>0</v>
      </c>
      <c r="Y7" s="714">
        <f>W7-X7</f>
        <v>14300</v>
      </c>
      <c r="Z7" s="725"/>
      <c r="AA7" s="727"/>
      <c r="AB7" s="687"/>
      <c r="AC7" s="713">
        <f>E7+H7+K7+Q7+T7+W7</f>
        <v>85900</v>
      </c>
      <c r="AD7" s="712">
        <f>F7+I7+L7+R7+U7+X7</f>
        <v>57200</v>
      </c>
      <c r="AE7" s="710">
        <f>AC7-AD7</f>
        <v>28700</v>
      </c>
      <c r="AF7" s="754">
        <f>SUM('15 92'!AF7+'Total Fac. Hem'!AF7)</f>
        <v>14400</v>
      </c>
      <c r="AG7" s="754">
        <f>SUM('15 92'!AG7+'Total Fac. Hem'!AG7)</f>
        <v>0</v>
      </c>
      <c r="AH7" s="710">
        <f>AF7-AG7</f>
        <v>14400</v>
      </c>
      <c r="AI7" s="754">
        <f>SUM('15 92'!AI7+'Total Fac. Hem'!AI7)</f>
        <v>14400</v>
      </c>
      <c r="AJ7" s="754">
        <f>SUM('15 92'!AJ7+'Total Fac. Hem'!AJ7)</f>
        <v>0</v>
      </c>
      <c r="AK7" s="710">
        <f>AI7-AJ7</f>
        <v>14400</v>
      </c>
      <c r="AL7" s="754">
        <f>SUM('15 92'!AL7+'Total Fac. Hem'!AL7)</f>
        <v>14300</v>
      </c>
      <c r="AM7" s="754">
        <f>SUM('15 92'!AM7+'Total Fac. Hem'!AM7)</f>
        <v>0</v>
      </c>
      <c r="AN7" s="710">
        <f>AL7-AM7</f>
        <v>14300</v>
      </c>
      <c r="AO7" s="725"/>
      <c r="AP7" s="728"/>
      <c r="AQ7" s="687"/>
      <c r="AR7" s="754">
        <f>SUM('15 92'!AR7+'Total Fac. Hem'!AR7)</f>
        <v>14300</v>
      </c>
      <c r="AS7" s="754">
        <f>SUM('15 92'!AS7+'Total Fac. Hem'!AS7)</f>
        <v>0</v>
      </c>
      <c r="AT7" s="710">
        <f>AR7-AS7</f>
        <v>14300</v>
      </c>
      <c r="AU7" s="754">
        <f>SUM('15 92'!AU7+'Total Fac. Hem'!AU7)</f>
        <v>14400</v>
      </c>
      <c r="AV7" s="754">
        <f>SUM('15 92'!AV7+'Total Fac. Hem'!AV7)</f>
        <v>0</v>
      </c>
      <c r="AW7" s="710">
        <f>AU7-AV7</f>
        <v>14400</v>
      </c>
      <c r="AX7" s="754">
        <f>SUM('15 92'!AX7+'Total Fac. Hem'!AX7)</f>
        <v>14400</v>
      </c>
      <c r="AY7" s="754">
        <f>SUM('15 92'!AY7+'Total Fac. Hem'!AY7)</f>
        <v>0</v>
      </c>
      <c r="AZ7" s="710">
        <f>AX7-AY7</f>
        <v>14400</v>
      </c>
      <c r="BA7" s="725"/>
      <c r="BB7" s="728"/>
      <c r="BC7" s="728"/>
      <c r="BD7" s="717">
        <f>AF7+AI7+AL7+AR7+AU7+AX7</f>
        <v>86200</v>
      </c>
      <c r="BE7" s="712">
        <f>AG7+AJ7+AM7+AS7+AV7+AY7</f>
        <v>0</v>
      </c>
      <c r="BF7" s="716">
        <f>BD7-BE7</f>
        <v>86200</v>
      </c>
      <c r="BG7" s="717">
        <f>AC7+BD7</f>
        <v>172100</v>
      </c>
      <c r="BH7" s="712">
        <f>AD7+BE7</f>
        <v>57200</v>
      </c>
      <c r="BI7" s="716">
        <f>BG7-BH7</f>
        <v>114900</v>
      </c>
      <c r="BJ7" s="541"/>
      <c r="BK7" s="380"/>
      <c r="BL7" s="380"/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</row>
    <row r="8" spans="1:79" s="383" customFormat="1" ht="33" customHeight="1">
      <c r="A8" s="388">
        <f>A7+1</f>
        <v>2</v>
      </c>
      <c r="B8" s="384">
        <v>51202</v>
      </c>
      <c r="C8" s="536" t="s">
        <v>1</v>
      </c>
      <c r="D8" s="697" t="s">
        <v>252</v>
      </c>
      <c r="E8" s="713">
        <f>SUM('15 92'!E8+'Total Fac. Hem'!E8)</f>
        <v>482300</v>
      </c>
      <c r="F8" s="712">
        <f>SUM('15 92'!F8+'Total Fac. Hem'!F8)</f>
        <v>311375.44999999995</v>
      </c>
      <c r="G8" s="709">
        <f t="shared" ref="G8:G50" si="0">E8-F8</f>
        <v>170924.55000000005</v>
      </c>
      <c r="H8" s="712">
        <f>SUM('15 92'!H8+'Total Fac. Hem'!H8)</f>
        <v>482300</v>
      </c>
      <c r="I8" s="712">
        <f>SUM('15 92'!I8+'Total Fac. Hem'!I8)</f>
        <v>516016.75</v>
      </c>
      <c r="J8" s="709">
        <f t="shared" ref="J8:J50" si="1">H8-I8</f>
        <v>-33716.75</v>
      </c>
      <c r="K8" s="712">
        <f>SUM('15 92'!K8+'Total Fac. Hem'!K8)</f>
        <v>482300</v>
      </c>
      <c r="L8" s="712">
        <f>SUM('15 92'!L8+'Total Fac. Hem'!L8)</f>
        <v>340364.7</v>
      </c>
      <c r="M8" s="714">
        <f t="shared" ref="M8:M50" si="2">K8-L8</f>
        <v>141935.29999999999</v>
      </c>
      <c r="N8" s="688">
        <f t="shared" ref="N8:O50" si="3">+E8+H8+K8</f>
        <v>1446900</v>
      </c>
      <c r="O8" s="689">
        <f t="shared" si="3"/>
        <v>1167756.8999999999</v>
      </c>
      <c r="P8" s="690">
        <f t="shared" ref="P8:P50" si="4">+N8-O8</f>
        <v>279143.10000000009</v>
      </c>
      <c r="Q8" s="712">
        <f>SUM('15 92'!Q8+'Total Fac. Hem'!Q8)</f>
        <v>477200</v>
      </c>
      <c r="R8" s="712">
        <f>SUM('15 92'!R8+'Total Fac. Hem'!R8)</f>
        <v>444413.1</v>
      </c>
      <c r="S8" s="709">
        <f t="shared" ref="S8:S50" si="5">Q8-R8</f>
        <v>32786.900000000023</v>
      </c>
      <c r="T8" s="712">
        <f>SUM('15 92'!T8+'Total Fac. Hem'!T8)</f>
        <v>477200</v>
      </c>
      <c r="U8" s="712">
        <f>SUM('15 92'!U8+'Total Fac. Hem'!U8)</f>
        <v>0</v>
      </c>
      <c r="V8" s="709">
        <f t="shared" ref="V8:V50" si="6">T8-U8</f>
        <v>477200</v>
      </c>
      <c r="W8" s="712">
        <f>SUM('15 92'!W8+'Total Fac. Hem'!W8)</f>
        <v>477200</v>
      </c>
      <c r="X8" s="712">
        <f>SUM('15 92'!X8+'Total Fac. Hem'!X8)</f>
        <v>0</v>
      </c>
      <c r="Y8" s="714">
        <f t="shared" ref="Y8:Y50" si="7">W8-X8</f>
        <v>477200</v>
      </c>
      <c r="Z8" s="688">
        <f t="shared" ref="Z8:AA50" si="8">+Q8+T8+W8</f>
        <v>1431600</v>
      </c>
      <c r="AA8" s="701">
        <f t="shared" si="8"/>
        <v>444413.1</v>
      </c>
      <c r="AB8" s="690">
        <f t="shared" ref="AB8:AB50" si="9">+Z8-AA8</f>
        <v>987186.9</v>
      </c>
      <c r="AC8" s="713">
        <f t="shared" ref="AC8:AC50" si="10">E8+H8+K8+Q8+T8+W8</f>
        <v>2878500</v>
      </c>
      <c r="AD8" s="712">
        <f t="shared" ref="AD8:AD50" si="11">F8+I8+L8+R8+U8+X8</f>
        <v>1612170</v>
      </c>
      <c r="AE8" s="710">
        <f t="shared" ref="AE8:AE50" si="12">AC8-AD8</f>
        <v>1266330</v>
      </c>
      <c r="AF8" s="712">
        <f>SUM('15 92'!AF8+'Total Fac. Hem'!AF8)</f>
        <v>477200</v>
      </c>
      <c r="AG8" s="712">
        <f>SUM('15 92'!AG8+'Total Fac. Hem'!AG8)</f>
        <v>0</v>
      </c>
      <c r="AH8" s="710">
        <f t="shared" ref="AH8:AH50" si="13">AF8-AG8</f>
        <v>477200</v>
      </c>
      <c r="AI8" s="712">
        <f>SUM('15 92'!AI8+'Total Fac. Hem'!AI8)</f>
        <v>477200</v>
      </c>
      <c r="AJ8" s="712">
        <f>SUM('15 92'!AJ8+'Total Fac. Hem'!AJ8)</f>
        <v>0</v>
      </c>
      <c r="AK8" s="710">
        <f t="shared" ref="AK8:AK50" si="14">AI8-AJ8</f>
        <v>477200</v>
      </c>
      <c r="AL8" s="712">
        <f>SUM('15 92'!AL8+'Total Fac. Hem'!AL8)</f>
        <v>477200</v>
      </c>
      <c r="AM8" s="712">
        <f>SUM('15 92'!AM8+'Total Fac. Hem'!AM8)</f>
        <v>0</v>
      </c>
      <c r="AN8" s="710">
        <f t="shared" ref="AN8:AN50" si="15">AL8-AM8</f>
        <v>477200</v>
      </c>
      <c r="AO8" s="688">
        <f t="shared" ref="AO8:AP50" si="16">+AF8+AI8+AL8</f>
        <v>1431600</v>
      </c>
      <c r="AP8" s="689">
        <f t="shared" si="16"/>
        <v>0</v>
      </c>
      <c r="AQ8" s="690">
        <f t="shared" ref="AQ8:AQ50" si="17">AO8-AP8</f>
        <v>1431600</v>
      </c>
      <c r="AR8" s="712">
        <f>SUM('15 92'!AR8+'Total Fac. Hem'!AR8)</f>
        <v>477200</v>
      </c>
      <c r="AS8" s="712">
        <f>SUM('15 92'!AS8+'Total Fac. Hem'!AS8)</f>
        <v>0</v>
      </c>
      <c r="AT8" s="710">
        <f t="shared" ref="AT8:AT50" si="18">AR8-AS8</f>
        <v>477200</v>
      </c>
      <c r="AU8" s="712">
        <f>SUM('15 92'!AU8+'Total Fac. Hem'!AU8)</f>
        <v>477200</v>
      </c>
      <c r="AV8" s="712">
        <f>SUM('15 92'!AV8+'Total Fac. Hem'!AV8)</f>
        <v>0</v>
      </c>
      <c r="AW8" s="710">
        <f t="shared" ref="AW8:AW50" si="19">AU8-AV8</f>
        <v>477200</v>
      </c>
      <c r="AX8" s="712">
        <f>SUM('15 92'!AX8+'Total Fac. Hem'!AX8)</f>
        <v>477200</v>
      </c>
      <c r="AY8" s="712">
        <f>SUM('15 92'!AY8+'Total Fac. Hem'!AY8)</f>
        <v>0</v>
      </c>
      <c r="AZ8" s="710">
        <f t="shared" ref="AZ8:AZ50" si="20">AX8-AY8</f>
        <v>477200</v>
      </c>
      <c r="BA8" s="688">
        <f t="shared" ref="BA8:BB50" si="21">+AR8+AU8+AX8</f>
        <v>1431600</v>
      </c>
      <c r="BB8" s="701">
        <f t="shared" si="21"/>
        <v>0</v>
      </c>
      <c r="BC8" s="706">
        <f t="shared" ref="BC8:BC50" si="22">BA8-BB8</f>
        <v>1431600</v>
      </c>
      <c r="BD8" s="717">
        <f t="shared" ref="BD8:BD16" si="23">SUM(AF8+AI8+AL8+AR8+AU8+AX8)</f>
        <v>2863200</v>
      </c>
      <c r="BE8" s="712">
        <f t="shared" ref="BE8:BE16" si="24">SUM(AG8+AJ8+AM8+AS8+AV8+AY8)</f>
        <v>0</v>
      </c>
      <c r="BF8" s="716">
        <f t="shared" ref="BF8:BF50" si="25">BD8-BE8</f>
        <v>2863200</v>
      </c>
      <c r="BG8" s="717">
        <f t="shared" ref="BG8:BG50" si="26">AC8+BD8</f>
        <v>5741700</v>
      </c>
      <c r="BH8" s="712">
        <f t="shared" ref="BH8:BH50" si="27">AD8+BE8</f>
        <v>1612170</v>
      </c>
      <c r="BI8" s="716">
        <f t="shared" ref="BI8:BI50" si="28">BG8-BH8</f>
        <v>4129530</v>
      </c>
      <c r="BJ8" s="541"/>
      <c r="BK8" s="380"/>
      <c r="BL8" s="380"/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</row>
    <row r="9" spans="1:79" s="383" customFormat="1" ht="33" customHeight="1">
      <c r="A9" s="388">
        <f t="shared" ref="A9:A50" si="29">A8+1</f>
        <v>3</v>
      </c>
      <c r="B9" s="384">
        <v>51203</v>
      </c>
      <c r="C9" s="536" t="s">
        <v>2</v>
      </c>
      <c r="D9" s="697" t="s">
        <v>253</v>
      </c>
      <c r="E9" s="713">
        <f>SUM('15 92'!E9+'Total Fac. Hem'!E9)</f>
        <v>422546</v>
      </c>
      <c r="F9" s="712">
        <f>SUM('15 92'!F9+'Total Fac. Hem'!F9)</f>
        <v>413920.20999999996</v>
      </c>
      <c r="G9" s="709">
        <f t="shared" si="0"/>
        <v>8625.7900000000373</v>
      </c>
      <c r="H9" s="712">
        <f>SUM('15 92'!H9+'Total Fac. Hem'!H9)</f>
        <v>0</v>
      </c>
      <c r="I9" s="712">
        <f>SUM('15 92'!I9+'Total Fac. Hem'!I9)</f>
        <v>4765.75</v>
      </c>
      <c r="J9" s="709">
        <f t="shared" si="1"/>
        <v>-4765.75</v>
      </c>
      <c r="K9" s="712">
        <f>SUM('15 92'!K9+'Total Fac. Hem'!K9)</f>
        <v>20250</v>
      </c>
      <c r="L9" s="712">
        <f>SUM('15 92'!L9+'Total Fac. Hem'!L9)</f>
        <v>0</v>
      </c>
      <c r="M9" s="714">
        <f t="shared" si="2"/>
        <v>20250</v>
      </c>
      <c r="N9" s="688">
        <f t="shared" si="3"/>
        <v>442796</v>
      </c>
      <c r="O9" s="689">
        <f t="shared" si="3"/>
        <v>418685.95999999996</v>
      </c>
      <c r="P9" s="690">
        <f t="shared" si="4"/>
        <v>24110.040000000037</v>
      </c>
      <c r="Q9" s="712">
        <f>SUM('15 92'!Q9+'Total Fac. Hem'!Q9)</f>
        <v>0</v>
      </c>
      <c r="R9" s="712">
        <f>SUM('15 92'!R9+'Total Fac. Hem'!R9)</f>
        <v>0</v>
      </c>
      <c r="S9" s="709">
        <f t="shared" si="5"/>
        <v>0</v>
      </c>
      <c r="T9" s="712">
        <f>SUM('15 92'!T9+'Total Fac. Hem'!T9)</f>
        <v>5000</v>
      </c>
      <c r="U9" s="712">
        <f>SUM('15 92'!U9+'Total Fac. Hem'!U9)</f>
        <v>0</v>
      </c>
      <c r="V9" s="709">
        <f t="shared" si="6"/>
        <v>5000</v>
      </c>
      <c r="W9" s="712">
        <f>SUM('15 92'!W9+'Total Fac. Hem'!W9)</f>
        <v>0</v>
      </c>
      <c r="X9" s="712">
        <f>SUM('15 92'!X9+'Total Fac. Hem'!X9)</f>
        <v>0</v>
      </c>
      <c r="Y9" s="714">
        <f t="shared" si="7"/>
        <v>0</v>
      </c>
      <c r="Z9" s="688">
        <f t="shared" si="8"/>
        <v>5000</v>
      </c>
      <c r="AA9" s="701">
        <f t="shared" si="8"/>
        <v>0</v>
      </c>
      <c r="AB9" s="690">
        <f t="shared" si="9"/>
        <v>5000</v>
      </c>
      <c r="AC9" s="713">
        <f t="shared" si="10"/>
        <v>447796</v>
      </c>
      <c r="AD9" s="712">
        <f t="shared" si="11"/>
        <v>418685.95999999996</v>
      </c>
      <c r="AE9" s="710">
        <f t="shared" si="12"/>
        <v>29110.040000000037</v>
      </c>
      <c r="AF9" s="712">
        <f>SUM('15 92'!AF9+'Total Fac. Hem'!AF9)</f>
        <v>12150</v>
      </c>
      <c r="AG9" s="712">
        <f>SUM('15 92'!AG9+'Total Fac. Hem'!AG9)</f>
        <v>0</v>
      </c>
      <c r="AH9" s="710">
        <f t="shared" si="13"/>
        <v>12150</v>
      </c>
      <c r="AI9" s="712">
        <f>SUM('15 92'!AI9+'Total Fac. Hem'!AI9)</f>
        <v>0</v>
      </c>
      <c r="AJ9" s="712">
        <f>SUM('15 92'!AJ9+'Total Fac. Hem'!AJ9)</f>
        <v>0</v>
      </c>
      <c r="AK9" s="710">
        <f t="shared" si="14"/>
        <v>0</v>
      </c>
      <c r="AL9" s="712">
        <f>SUM('15 92'!AL9+'Total Fac. Hem'!AL9)</f>
        <v>0</v>
      </c>
      <c r="AM9" s="712">
        <f>SUM('15 92'!AM9+'Total Fac. Hem'!AM9)</f>
        <v>0</v>
      </c>
      <c r="AN9" s="710">
        <f t="shared" si="15"/>
        <v>0</v>
      </c>
      <c r="AO9" s="688">
        <f t="shared" si="16"/>
        <v>12150</v>
      </c>
      <c r="AP9" s="689">
        <f t="shared" si="16"/>
        <v>0</v>
      </c>
      <c r="AQ9" s="690">
        <f t="shared" si="17"/>
        <v>12150</v>
      </c>
      <c r="AR9" s="712">
        <f>SUM('15 92'!AR9+'Total Fac. Hem'!AR9)</f>
        <v>0</v>
      </c>
      <c r="AS9" s="712">
        <f>SUM('15 92'!AS9+'Total Fac. Hem'!AS9)</f>
        <v>0</v>
      </c>
      <c r="AT9" s="710">
        <f t="shared" si="18"/>
        <v>0</v>
      </c>
      <c r="AU9" s="712">
        <f>SUM('15 92'!AU9+'Total Fac. Hem'!AU9)</f>
        <v>0</v>
      </c>
      <c r="AV9" s="712">
        <f>SUM('15 92'!AV9+'Total Fac. Hem'!AV9)</f>
        <v>0</v>
      </c>
      <c r="AW9" s="710">
        <f t="shared" si="19"/>
        <v>0</v>
      </c>
      <c r="AX9" s="712">
        <f>SUM('15 92'!AX9+'Total Fac. Hem'!AX9)</f>
        <v>0</v>
      </c>
      <c r="AY9" s="712">
        <f>SUM('15 92'!AY9+'Total Fac. Hem'!AY9)</f>
        <v>0</v>
      </c>
      <c r="AZ9" s="710">
        <f t="shared" si="20"/>
        <v>0</v>
      </c>
      <c r="BA9" s="688">
        <f t="shared" si="21"/>
        <v>0</v>
      </c>
      <c r="BB9" s="701">
        <f t="shared" si="21"/>
        <v>0</v>
      </c>
      <c r="BC9" s="706">
        <f t="shared" si="22"/>
        <v>0</v>
      </c>
      <c r="BD9" s="717">
        <f t="shared" si="23"/>
        <v>12150</v>
      </c>
      <c r="BE9" s="712">
        <f t="shared" si="24"/>
        <v>0</v>
      </c>
      <c r="BF9" s="716">
        <f t="shared" si="25"/>
        <v>12150</v>
      </c>
      <c r="BG9" s="717">
        <f t="shared" si="26"/>
        <v>459946</v>
      </c>
      <c r="BH9" s="712">
        <f t="shared" si="27"/>
        <v>418685.95999999996</v>
      </c>
      <c r="BI9" s="716">
        <f t="shared" si="28"/>
        <v>41260.040000000037</v>
      </c>
      <c r="BJ9" s="541"/>
      <c r="BK9" s="380"/>
      <c r="BL9" s="380"/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</row>
    <row r="10" spans="1:79" s="383" customFormat="1" ht="33" customHeight="1">
      <c r="A10" s="388">
        <f t="shared" si="29"/>
        <v>4</v>
      </c>
      <c r="B10" s="389">
        <v>51299</v>
      </c>
      <c r="C10" s="537" t="s">
        <v>3</v>
      </c>
      <c r="D10" s="697" t="s">
        <v>254</v>
      </c>
      <c r="E10" s="713">
        <f>SUM('15 92'!E10+'Total Fac. Hem'!E10)</f>
        <v>67012</v>
      </c>
      <c r="F10" s="712">
        <f>SUM('15 92'!F10+'Total Fac. Hem'!F10)</f>
        <v>68854.92</v>
      </c>
      <c r="G10" s="709">
        <f t="shared" si="0"/>
        <v>-1842.9199999999983</v>
      </c>
      <c r="H10" s="712">
        <f>SUM('15 92'!H10+'Total Fac. Hem'!H10)</f>
        <v>185936</v>
      </c>
      <c r="I10" s="712">
        <f>SUM('15 92'!I10+'Total Fac. Hem'!I10)</f>
        <v>253097.63</v>
      </c>
      <c r="J10" s="709">
        <f t="shared" si="1"/>
        <v>-67161.63</v>
      </c>
      <c r="K10" s="712">
        <f>SUM('15 92'!K10+'Total Fac. Hem'!K10)</f>
        <v>328297</v>
      </c>
      <c r="L10" s="712">
        <f>SUM('15 92'!L10+'Total Fac. Hem'!L10)</f>
        <v>315501.81999999995</v>
      </c>
      <c r="M10" s="714">
        <f t="shared" si="2"/>
        <v>12795.180000000051</v>
      </c>
      <c r="N10" s="688">
        <f t="shared" si="3"/>
        <v>581245</v>
      </c>
      <c r="O10" s="689">
        <f t="shared" si="3"/>
        <v>637454.36999999988</v>
      </c>
      <c r="P10" s="690">
        <f t="shared" si="4"/>
        <v>-56209.369999999879</v>
      </c>
      <c r="Q10" s="712">
        <f>SUM('15 92'!Q10+'Total Fac. Hem'!Q10)</f>
        <v>67726</v>
      </c>
      <c r="R10" s="712">
        <f>SUM('15 92'!R10+'Total Fac. Hem'!R10)</f>
        <v>35568</v>
      </c>
      <c r="S10" s="709">
        <f t="shared" si="5"/>
        <v>32158</v>
      </c>
      <c r="T10" s="712">
        <f>SUM('15 92'!T10+'Total Fac. Hem'!T10)</f>
        <v>270977</v>
      </c>
      <c r="U10" s="712">
        <f>SUM('15 92'!U10+'Total Fac. Hem'!U10)</f>
        <v>0</v>
      </c>
      <c r="V10" s="709">
        <f t="shared" si="6"/>
        <v>270977</v>
      </c>
      <c r="W10" s="712">
        <f>SUM('15 92'!W10+'Total Fac. Hem'!W10)</f>
        <v>94587</v>
      </c>
      <c r="X10" s="712">
        <f>SUM('15 92'!X10+'Total Fac. Hem'!X10)</f>
        <v>0</v>
      </c>
      <c r="Y10" s="714">
        <f t="shared" si="7"/>
        <v>94587</v>
      </c>
      <c r="Z10" s="688">
        <f t="shared" si="8"/>
        <v>433290</v>
      </c>
      <c r="AA10" s="701">
        <f t="shared" si="8"/>
        <v>35568</v>
      </c>
      <c r="AB10" s="690">
        <f t="shared" si="9"/>
        <v>397722</v>
      </c>
      <c r="AC10" s="713">
        <f t="shared" si="10"/>
        <v>1014535</v>
      </c>
      <c r="AD10" s="712">
        <f t="shared" si="11"/>
        <v>673022.36999999988</v>
      </c>
      <c r="AE10" s="710">
        <f t="shared" si="12"/>
        <v>341512.63000000012</v>
      </c>
      <c r="AF10" s="712">
        <f>SUM('15 92'!AF10+'Total Fac. Hem'!AF10)</f>
        <v>126223</v>
      </c>
      <c r="AG10" s="712">
        <f>SUM('15 92'!AG10+'Total Fac. Hem'!AG10)</f>
        <v>0</v>
      </c>
      <c r="AH10" s="710">
        <f t="shared" si="13"/>
        <v>126223</v>
      </c>
      <c r="AI10" s="712">
        <f>SUM('15 92'!AI10+'Total Fac. Hem'!AI10)</f>
        <v>71137</v>
      </c>
      <c r="AJ10" s="712">
        <f>SUM('15 92'!AJ10+'Total Fac. Hem'!AJ10)</f>
        <v>0</v>
      </c>
      <c r="AK10" s="710">
        <f t="shared" si="14"/>
        <v>71137</v>
      </c>
      <c r="AL10" s="712">
        <f>SUM('15 92'!AL10+'Total Fac. Hem'!AL10)</f>
        <v>66588</v>
      </c>
      <c r="AM10" s="712">
        <f>SUM('15 92'!AM10+'Total Fac. Hem'!AM10)</f>
        <v>0</v>
      </c>
      <c r="AN10" s="710">
        <f t="shared" si="15"/>
        <v>66588</v>
      </c>
      <c r="AO10" s="688">
        <f t="shared" si="16"/>
        <v>263948</v>
      </c>
      <c r="AP10" s="689">
        <f t="shared" si="16"/>
        <v>0</v>
      </c>
      <c r="AQ10" s="690">
        <f t="shared" si="17"/>
        <v>263948</v>
      </c>
      <c r="AR10" s="712">
        <f>SUM('15 92'!AR10+'Total Fac. Hem'!AR10)</f>
        <v>73511</v>
      </c>
      <c r="AS10" s="712">
        <f>SUM('15 92'!AS10+'Total Fac. Hem'!AS10)</f>
        <v>0</v>
      </c>
      <c r="AT10" s="710">
        <f t="shared" si="18"/>
        <v>73511</v>
      </c>
      <c r="AU10" s="712">
        <f>SUM('15 92'!AU10+'Total Fac. Hem'!AU10)</f>
        <v>117400.5</v>
      </c>
      <c r="AV10" s="712">
        <f>SUM('15 92'!AV10+'Total Fac. Hem'!AV10)</f>
        <v>0</v>
      </c>
      <c r="AW10" s="710">
        <f t="shared" si="19"/>
        <v>117400.5</v>
      </c>
      <c r="AX10" s="712">
        <f>SUM('15 92'!AX10+'Total Fac. Hem'!AX10)</f>
        <v>241815.5</v>
      </c>
      <c r="AY10" s="712">
        <f>SUM('15 92'!AY10+'Total Fac. Hem'!AY10)</f>
        <v>0</v>
      </c>
      <c r="AZ10" s="710">
        <f t="shared" si="20"/>
        <v>241815.5</v>
      </c>
      <c r="BA10" s="688">
        <f t="shared" si="21"/>
        <v>432727</v>
      </c>
      <c r="BB10" s="701">
        <f t="shared" si="21"/>
        <v>0</v>
      </c>
      <c r="BC10" s="706">
        <f t="shared" si="22"/>
        <v>432727</v>
      </c>
      <c r="BD10" s="717">
        <f t="shared" si="23"/>
        <v>696675</v>
      </c>
      <c r="BE10" s="712">
        <f t="shared" si="24"/>
        <v>0</v>
      </c>
      <c r="BF10" s="716">
        <f t="shared" si="25"/>
        <v>696675</v>
      </c>
      <c r="BG10" s="717">
        <f t="shared" si="26"/>
        <v>1711210</v>
      </c>
      <c r="BH10" s="712">
        <f t="shared" si="27"/>
        <v>673022.36999999988</v>
      </c>
      <c r="BI10" s="716">
        <f t="shared" si="28"/>
        <v>1038187.6300000001</v>
      </c>
      <c r="BJ10" s="541"/>
      <c r="BK10" s="380"/>
      <c r="BL10" s="380"/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</row>
    <row r="11" spans="1:79" s="383" customFormat="1" ht="33" customHeight="1">
      <c r="A11" s="388">
        <f t="shared" si="29"/>
        <v>5</v>
      </c>
      <c r="B11" s="384">
        <v>51301</v>
      </c>
      <c r="C11" s="536" t="s">
        <v>4</v>
      </c>
      <c r="D11" s="697" t="s">
        <v>255</v>
      </c>
      <c r="E11" s="713">
        <f>SUM('15 92'!E11+'Total Fac. Hem'!E11)</f>
        <v>0</v>
      </c>
      <c r="F11" s="712">
        <f>SUM('15 92'!F11+'Total Fac. Hem'!F11)</f>
        <v>0</v>
      </c>
      <c r="G11" s="709">
        <f t="shared" si="0"/>
        <v>0</v>
      </c>
      <c r="H11" s="712">
        <f>SUM('15 92'!H11+'Total Fac. Hem'!H11)</f>
        <v>0</v>
      </c>
      <c r="I11" s="712">
        <f>SUM('15 92'!I11+'Total Fac. Hem'!I11)</f>
        <v>0</v>
      </c>
      <c r="J11" s="709">
        <f t="shared" si="1"/>
        <v>0</v>
      </c>
      <c r="K11" s="712">
        <f>SUM('15 92'!K11+'Total Fac. Hem'!K11)</f>
        <v>0</v>
      </c>
      <c r="L11" s="712">
        <f>SUM('15 92'!L11+'Total Fac. Hem'!L11)</f>
        <v>0</v>
      </c>
      <c r="M11" s="714">
        <f t="shared" si="2"/>
        <v>0</v>
      </c>
      <c r="N11" s="688">
        <f t="shared" si="3"/>
        <v>0</v>
      </c>
      <c r="O11" s="689">
        <f t="shared" si="3"/>
        <v>0</v>
      </c>
      <c r="P11" s="690">
        <f t="shared" si="4"/>
        <v>0</v>
      </c>
      <c r="Q11" s="712">
        <f>SUM('15 92'!Q11+'Total Fac. Hem'!Q11)</f>
        <v>0</v>
      </c>
      <c r="R11" s="712">
        <f>SUM('15 92'!R11+'Total Fac. Hem'!R11)</f>
        <v>0</v>
      </c>
      <c r="S11" s="709">
        <f t="shared" si="5"/>
        <v>0</v>
      </c>
      <c r="T11" s="712">
        <f>SUM('15 92'!T11+'Total Fac. Hem'!T11)</f>
        <v>0</v>
      </c>
      <c r="U11" s="712">
        <f>SUM('15 92'!U11+'Total Fac. Hem'!U11)</f>
        <v>0</v>
      </c>
      <c r="V11" s="709">
        <f t="shared" si="6"/>
        <v>0</v>
      </c>
      <c r="W11" s="712">
        <f>SUM('15 92'!W11+'Total Fac. Hem'!W11)</f>
        <v>0</v>
      </c>
      <c r="X11" s="712">
        <f>SUM('15 92'!X11+'Total Fac. Hem'!X11)</f>
        <v>0</v>
      </c>
      <c r="Y11" s="714">
        <f t="shared" si="7"/>
        <v>0</v>
      </c>
      <c r="Z11" s="688">
        <f t="shared" si="8"/>
        <v>0</v>
      </c>
      <c r="AA11" s="701">
        <f t="shared" si="8"/>
        <v>0</v>
      </c>
      <c r="AB11" s="690">
        <f t="shared" si="9"/>
        <v>0</v>
      </c>
      <c r="AC11" s="713">
        <f t="shared" si="10"/>
        <v>0</v>
      </c>
      <c r="AD11" s="712">
        <f t="shared" si="11"/>
        <v>0</v>
      </c>
      <c r="AE11" s="710">
        <f t="shared" si="12"/>
        <v>0</v>
      </c>
      <c r="AF11" s="712">
        <f>SUM('15 92'!AF11+'Total Fac. Hem'!AF11)</f>
        <v>0</v>
      </c>
      <c r="AG11" s="712">
        <f>SUM('15 92'!AG11+'Total Fac. Hem'!AG11)</f>
        <v>0</v>
      </c>
      <c r="AH11" s="710">
        <f t="shared" si="13"/>
        <v>0</v>
      </c>
      <c r="AI11" s="712">
        <f>SUM('15 92'!AI11+'Total Fac. Hem'!AI11)</f>
        <v>0</v>
      </c>
      <c r="AJ11" s="712">
        <f>SUM('15 92'!AJ11+'Total Fac. Hem'!AJ11)</f>
        <v>0</v>
      </c>
      <c r="AK11" s="710">
        <f t="shared" si="14"/>
        <v>0</v>
      </c>
      <c r="AL11" s="712">
        <f>SUM('15 92'!AL11+'Total Fac. Hem'!AL11)</f>
        <v>0</v>
      </c>
      <c r="AM11" s="712">
        <f>SUM('15 92'!AM11+'Total Fac. Hem'!AM11)</f>
        <v>0</v>
      </c>
      <c r="AN11" s="710">
        <f t="shared" si="15"/>
        <v>0</v>
      </c>
      <c r="AO11" s="688">
        <f t="shared" si="16"/>
        <v>0</v>
      </c>
      <c r="AP11" s="689">
        <f t="shared" si="16"/>
        <v>0</v>
      </c>
      <c r="AQ11" s="690">
        <f t="shared" si="17"/>
        <v>0</v>
      </c>
      <c r="AR11" s="712">
        <f>SUM('15 92'!AR11+'Total Fac. Hem'!AR11)</f>
        <v>0</v>
      </c>
      <c r="AS11" s="712">
        <f>SUM('15 92'!AS11+'Total Fac. Hem'!AS11)</f>
        <v>0</v>
      </c>
      <c r="AT11" s="710">
        <f t="shared" si="18"/>
        <v>0</v>
      </c>
      <c r="AU11" s="712">
        <f>SUM('15 92'!AU11+'Total Fac. Hem'!AU11)</f>
        <v>0</v>
      </c>
      <c r="AV11" s="712">
        <f>SUM('15 92'!AV11+'Total Fac. Hem'!AV11)</f>
        <v>0</v>
      </c>
      <c r="AW11" s="710">
        <f t="shared" si="19"/>
        <v>0</v>
      </c>
      <c r="AX11" s="712">
        <f>SUM('15 92'!AX11+'Total Fac. Hem'!AX11)</f>
        <v>0</v>
      </c>
      <c r="AY11" s="712">
        <f>SUM('15 92'!AY11+'Total Fac. Hem'!AY11)</f>
        <v>0</v>
      </c>
      <c r="AZ11" s="710">
        <f t="shared" si="20"/>
        <v>0</v>
      </c>
      <c r="BA11" s="688">
        <f t="shared" si="21"/>
        <v>0</v>
      </c>
      <c r="BB11" s="701">
        <f t="shared" si="21"/>
        <v>0</v>
      </c>
      <c r="BC11" s="706">
        <f t="shared" si="22"/>
        <v>0</v>
      </c>
      <c r="BD11" s="717">
        <f t="shared" si="23"/>
        <v>0</v>
      </c>
      <c r="BE11" s="712">
        <f t="shared" si="24"/>
        <v>0</v>
      </c>
      <c r="BF11" s="716">
        <f t="shared" si="25"/>
        <v>0</v>
      </c>
      <c r="BG11" s="717">
        <f t="shared" si="26"/>
        <v>0</v>
      </c>
      <c r="BH11" s="712">
        <f t="shared" si="27"/>
        <v>0</v>
      </c>
      <c r="BI11" s="716">
        <f t="shared" si="28"/>
        <v>0</v>
      </c>
      <c r="BJ11" s="541"/>
      <c r="BK11" s="380"/>
      <c r="BL11" s="380"/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</row>
    <row r="12" spans="1:79" s="383" customFormat="1" ht="33" customHeight="1">
      <c r="A12" s="388">
        <f t="shared" si="29"/>
        <v>6</v>
      </c>
      <c r="B12" s="384">
        <v>51302</v>
      </c>
      <c r="C12" s="536" t="s">
        <v>5</v>
      </c>
      <c r="D12" s="697" t="s">
        <v>256</v>
      </c>
      <c r="E12" s="713">
        <f>SUM('15 92'!E12+'Total Fac. Hem'!E12)</f>
        <v>20813</v>
      </c>
      <c r="F12" s="712">
        <f>SUM('15 92'!F12+'Total Fac. Hem'!F12)</f>
        <v>20813</v>
      </c>
      <c r="G12" s="709">
        <f t="shared" si="0"/>
        <v>0</v>
      </c>
      <c r="H12" s="712">
        <f>SUM('15 92'!H12+'Total Fac. Hem'!H12)</f>
        <v>19469.000000000004</v>
      </c>
      <c r="I12" s="712">
        <f>SUM('15 92'!I12+'Total Fac. Hem'!I12)</f>
        <v>19468.999999999996</v>
      </c>
      <c r="J12" s="709">
        <f t="shared" si="1"/>
        <v>0</v>
      </c>
      <c r="K12" s="712">
        <f>SUM('15 92'!K12+'Total Fac. Hem'!K12)</f>
        <v>20813</v>
      </c>
      <c r="L12" s="712">
        <f>SUM('15 92'!L12+'Total Fac. Hem'!L12)</f>
        <v>36440.090000000004</v>
      </c>
      <c r="M12" s="714">
        <f t="shared" si="2"/>
        <v>-15627.090000000004</v>
      </c>
      <c r="N12" s="688">
        <f t="shared" si="3"/>
        <v>61095</v>
      </c>
      <c r="O12" s="689">
        <f t="shared" si="3"/>
        <v>76722.09</v>
      </c>
      <c r="P12" s="690">
        <f t="shared" si="4"/>
        <v>-15627.089999999997</v>
      </c>
      <c r="Q12" s="712">
        <f>SUM('15 92'!Q12+'Total Fac. Hem'!Q12)</f>
        <v>20365</v>
      </c>
      <c r="R12" s="712">
        <f>SUM('15 92'!R12+'Total Fac. Hem'!R12)</f>
        <v>20365</v>
      </c>
      <c r="S12" s="709">
        <f t="shared" si="5"/>
        <v>0</v>
      </c>
      <c r="T12" s="712">
        <f>SUM('15 92'!T12+'Total Fac. Hem'!T12)</f>
        <v>21044</v>
      </c>
      <c r="U12" s="712">
        <f>SUM('15 92'!U12+'Total Fac. Hem'!U12)</f>
        <v>0</v>
      </c>
      <c r="V12" s="709">
        <f t="shared" si="6"/>
        <v>21044</v>
      </c>
      <c r="W12" s="712">
        <f>SUM('15 92'!W12+'Total Fac. Hem'!W12)</f>
        <v>20365</v>
      </c>
      <c r="X12" s="712">
        <f>SUM('15 92'!X12+'Total Fac. Hem'!X12)</f>
        <v>0</v>
      </c>
      <c r="Y12" s="714">
        <f t="shared" si="7"/>
        <v>20365</v>
      </c>
      <c r="Z12" s="688">
        <f t="shared" si="8"/>
        <v>61774</v>
      </c>
      <c r="AA12" s="701">
        <f t="shared" si="8"/>
        <v>20365</v>
      </c>
      <c r="AB12" s="690">
        <f t="shared" si="9"/>
        <v>41409</v>
      </c>
      <c r="AC12" s="713">
        <f t="shared" si="10"/>
        <v>122869</v>
      </c>
      <c r="AD12" s="712">
        <f t="shared" si="11"/>
        <v>97087.09</v>
      </c>
      <c r="AE12" s="710">
        <f t="shared" si="12"/>
        <v>25781.910000000003</v>
      </c>
      <c r="AF12" s="712">
        <f>SUM('15 92'!AF12+'Total Fac. Hem'!AF12)</f>
        <v>21044</v>
      </c>
      <c r="AG12" s="712">
        <f>SUM('15 92'!AG12+'Total Fac. Hem'!AG12)</f>
        <v>0</v>
      </c>
      <c r="AH12" s="710">
        <f t="shared" si="13"/>
        <v>21044</v>
      </c>
      <c r="AI12" s="712">
        <f>SUM('15 92'!AI12+'Total Fac. Hem'!AI12)</f>
        <v>21044</v>
      </c>
      <c r="AJ12" s="712">
        <f>SUM('15 92'!AJ12+'Total Fac. Hem'!AJ12)</f>
        <v>0</v>
      </c>
      <c r="AK12" s="710">
        <f t="shared" si="14"/>
        <v>21044</v>
      </c>
      <c r="AL12" s="712">
        <f>SUM('15 92'!AL12+'Total Fac. Hem'!AL12)</f>
        <v>20364.999999999996</v>
      </c>
      <c r="AM12" s="712">
        <f>SUM('15 92'!AM12+'Total Fac. Hem'!AM12)</f>
        <v>0</v>
      </c>
      <c r="AN12" s="710">
        <f t="shared" si="15"/>
        <v>20364.999999999996</v>
      </c>
      <c r="AO12" s="688">
        <f t="shared" si="16"/>
        <v>62453</v>
      </c>
      <c r="AP12" s="689">
        <f t="shared" si="16"/>
        <v>0</v>
      </c>
      <c r="AQ12" s="690">
        <f t="shared" si="17"/>
        <v>62453</v>
      </c>
      <c r="AR12" s="712">
        <f>SUM('15 92'!AR12+'Total Fac. Hem'!AR12)</f>
        <v>21045</v>
      </c>
      <c r="AS12" s="712">
        <f>SUM('15 92'!AS12+'Total Fac. Hem'!AS12)</f>
        <v>0</v>
      </c>
      <c r="AT12" s="710">
        <f t="shared" si="18"/>
        <v>21045</v>
      </c>
      <c r="AU12" s="712">
        <f>SUM('15 92'!AU12+'Total Fac. Hem'!AU12)</f>
        <v>20363.999999999993</v>
      </c>
      <c r="AV12" s="712">
        <f>SUM('15 92'!AV12+'Total Fac. Hem'!AV12)</f>
        <v>0</v>
      </c>
      <c r="AW12" s="710">
        <f t="shared" si="19"/>
        <v>20363.999999999993</v>
      </c>
      <c r="AX12" s="712">
        <f>SUM('15 92'!AX12+'Total Fac. Hem'!AX12)</f>
        <v>21045</v>
      </c>
      <c r="AY12" s="712">
        <f>SUM('15 92'!AY12+'Total Fac. Hem'!AY12)</f>
        <v>0</v>
      </c>
      <c r="AZ12" s="710">
        <f t="shared" si="20"/>
        <v>21045</v>
      </c>
      <c r="BA12" s="688">
        <f t="shared" si="21"/>
        <v>62453.999999999993</v>
      </c>
      <c r="BB12" s="701">
        <f t="shared" si="21"/>
        <v>0</v>
      </c>
      <c r="BC12" s="706">
        <f t="shared" si="22"/>
        <v>62453.999999999993</v>
      </c>
      <c r="BD12" s="717">
        <f t="shared" si="23"/>
        <v>124907</v>
      </c>
      <c r="BE12" s="712">
        <f t="shared" si="24"/>
        <v>0</v>
      </c>
      <c r="BF12" s="716">
        <f t="shared" si="25"/>
        <v>124907</v>
      </c>
      <c r="BG12" s="717">
        <f t="shared" si="26"/>
        <v>247776</v>
      </c>
      <c r="BH12" s="712">
        <f t="shared" si="27"/>
        <v>97087.09</v>
      </c>
      <c r="BI12" s="716">
        <f t="shared" si="28"/>
        <v>150688.91</v>
      </c>
      <c r="BJ12" s="541"/>
      <c r="BK12" s="380"/>
      <c r="BL12" s="380"/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</row>
    <row r="13" spans="1:79" s="383" customFormat="1" ht="33" customHeight="1">
      <c r="A13" s="388">
        <f t="shared" si="29"/>
        <v>7</v>
      </c>
      <c r="B13" s="384">
        <v>51306</v>
      </c>
      <c r="C13" s="536" t="s">
        <v>6</v>
      </c>
      <c r="D13" s="697" t="s">
        <v>257</v>
      </c>
      <c r="E13" s="713">
        <f>SUM('15 92'!E13+'Total Fac. Hem'!E13)</f>
        <v>0</v>
      </c>
      <c r="F13" s="712">
        <f>SUM('15 92'!F13+'Total Fac. Hem'!F13)</f>
        <v>0</v>
      </c>
      <c r="G13" s="709">
        <f t="shared" si="0"/>
        <v>0</v>
      </c>
      <c r="H13" s="712">
        <f>SUM('15 92'!H13+'Total Fac. Hem'!H13)</f>
        <v>0</v>
      </c>
      <c r="I13" s="712">
        <f>SUM('15 92'!I13+'Total Fac. Hem'!I13)</f>
        <v>0</v>
      </c>
      <c r="J13" s="709">
        <f t="shared" si="1"/>
        <v>0</v>
      </c>
      <c r="K13" s="712">
        <f>SUM('15 92'!K13+'Total Fac. Hem'!K13)</f>
        <v>0</v>
      </c>
      <c r="L13" s="712">
        <f>SUM('15 92'!L13+'Total Fac. Hem'!L13)</f>
        <v>0</v>
      </c>
      <c r="M13" s="714">
        <f t="shared" si="2"/>
        <v>0</v>
      </c>
      <c r="N13" s="688">
        <f t="shared" si="3"/>
        <v>0</v>
      </c>
      <c r="O13" s="689">
        <f t="shared" si="3"/>
        <v>0</v>
      </c>
      <c r="P13" s="690">
        <f t="shared" si="4"/>
        <v>0</v>
      </c>
      <c r="Q13" s="712">
        <f>SUM('15 92'!Q13+'Total Fac. Hem'!Q13)</f>
        <v>0</v>
      </c>
      <c r="R13" s="712">
        <f>SUM('15 92'!R13+'Total Fac. Hem'!R13)</f>
        <v>0</v>
      </c>
      <c r="S13" s="709">
        <f t="shared" si="5"/>
        <v>0</v>
      </c>
      <c r="T13" s="712">
        <f>SUM('15 92'!T13+'Total Fac. Hem'!T13)</f>
        <v>0</v>
      </c>
      <c r="U13" s="712">
        <f>SUM('15 92'!U13+'Total Fac. Hem'!U13)</f>
        <v>0</v>
      </c>
      <c r="V13" s="709">
        <f t="shared" si="6"/>
        <v>0</v>
      </c>
      <c r="W13" s="712">
        <f>SUM('15 92'!W13+'Total Fac. Hem'!W13)</f>
        <v>0</v>
      </c>
      <c r="X13" s="712">
        <f>SUM('15 92'!X13+'Total Fac. Hem'!X13)</f>
        <v>0</v>
      </c>
      <c r="Y13" s="714">
        <f t="shared" si="7"/>
        <v>0</v>
      </c>
      <c r="Z13" s="688">
        <f t="shared" si="8"/>
        <v>0</v>
      </c>
      <c r="AA13" s="701">
        <f t="shared" si="8"/>
        <v>0</v>
      </c>
      <c r="AB13" s="690">
        <f t="shared" si="9"/>
        <v>0</v>
      </c>
      <c r="AC13" s="713">
        <f t="shared" si="10"/>
        <v>0</v>
      </c>
      <c r="AD13" s="712">
        <f t="shared" si="11"/>
        <v>0</v>
      </c>
      <c r="AE13" s="710">
        <f t="shared" si="12"/>
        <v>0</v>
      </c>
      <c r="AF13" s="712">
        <f>SUM('15 92'!AF13+'Total Fac. Hem'!AF13)</f>
        <v>0</v>
      </c>
      <c r="AG13" s="712">
        <f>SUM('15 92'!AG13+'Total Fac. Hem'!AG13)</f>
        <v>0</v>
      </c>
      <c r="AH13" s="710">
        <f t="shared" si="13"/>
        <v>0</v>
      </c>
      <c r="AI13" s="712">
        <f>SUM('15 92'!AI13+'Total Fac. Hem'!AI13)</f>
        <v>0</v>
      </c>
      <c r="AJ13" s="712">
        <f>SUM('15 92'!AJ13+'Total Fac. Hem'!AJ13)</f>
        <v>0</v>
      </c>
      <c r="AK13" s="710">
        <f t="shared" si="14"/>
        <v>0</v>
      </c>
      <c r="AL13" s="712">
        <f>SUM('15 92'!AL13+'Total Fac. Hem'!AL13)</f>
        <v>0</v>
      </c>
      <c r="AM13" s="712">
        <f>SUM('15 92'!AM13+'Total Fac. Hem'!AM13)</f>
        <v>0</v>
      </c>
      <c r="AN13" s="710">
        <f t="shared" si="15"/>
        <v>0</v>
      </c>
      <c r="AO13" s="688">
        <f t="shared" si="16"/>
        <v>0</v>
      </c>
      <c r="AP13" s="689">
        <f t="shared" si="16"/>
        <v>0</v>
      </c>
      <c r="AQ13" s="690">
        <f t="shared" si="17"/>
        <v>0</v>
      </c>
      <c r="AR13" s="712">
        <f>SUM('15 92'!AR13+'Total Fac. Hem'!AR13)</f>
        <v>0</v>
      </c>
      <c r="AS13" s="712">
        <f>SUM('15 92'!AS13+'Total Fac. Hem'!AS13)</f>
        <v>0</v>
      </c>
      <c r="AT13" s="710">
        <f t="shared" si="18"/>
        <v>0</v>
      </c>
      <c r="AU13" s="712">
        <f>SUM('15 92'!AU13+'Total Fac. Hem'!AU13)</f>
        <v>0</v>
      </c>
      <c r="AV13" s="712">
        <f>SUM('15 92'!AV13+'Total Fac. Hem'!AV13)</f>
        <v>0</v>
      </c>
      <c r="AW13" s="710">
        <f t="shared" si="19"/>
        <v>0</v>
      </c>
      <c r="AX13" s="712">
        <f>SUM('15 92'!AX13+'Total Fac. Hem'!AX13)</f>
        <v>0</v>
      </c>
      <c r="AY13" s="712">
        <f>SUM('15 92'!AY13+'Total Fac. Hem'!AY13)</f>
        <v>0</v>
      </c>
      <c r="AZ13" s="710">
        <f t="shared" si="20"/>
        <v>0</v>
      </c>
      <c r="BA13" s="688">
        <f t="shared" si="21"/>
        <v>0</v>
      </c>
      <c r="BB13" s="701">
        <f t="shared" si="21"/>
        <v>0</v>
      </c>
      <c r="BC13" s="706">
        <f t="shared" si="22"/>
        <v>0</v>
      </c>
      <c r="BD13" s="717">
        <f t="shared" si="23"/>
        <v>0</v>
      </c>
      <c r="BE13" s="712">
        <f t="shared" si="24"/>
        <v>0</v>
      </c>
      <c r="BF13" s="716">
        <f t="shared" si="25"/>
        <v>0</v>
      </c>
      <c r="BG13" s="717">
        <f t="shared" si="26"/>
        <v>0</v>
      </c>
      <c r="BH13" s="712">
        <f t="shared" si="27"/>
        <v>0</v>
      </c>
      <c r="BI13" s="716">
        <f t="shared" si="28"/>
        <v>0</v>
      </c>
      <c r="BJ13" s="541"/>
      <c r="BK13" s="380"/>
      <c r="BL13" s="380"/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</row>
    <row r="14" spans="1:79" s="383" customFormat="1" ht="33" customHeight="1">
      <c r="A14" s="388">
        <f t="shared" si="29"/>
        <v>8</v>
      </c>
      <c r="B14" s="384">
        <v>51307</v>
      </c>
      <c r="C14" s="536" t="s">
        <v>7</v>
      </c>
      <c r="D14" s="697" t="s">
        <v>258</v>
      </c>
      <c r="E14" s="713">
        <f>SUM('15 92'!E14+'Total Fac. Hem'!E14)</f>
        <v>59700</v>
      </c>
      <c r="F14" s="712">
        <f>SUM('15 92'!F14+'Total Fac. Hem'!F14)</f>
        <v>111463.93</v>
      </c>
      <c r="G14" s="709">
        <f t="shared" si="0"/>
        <v>-51763.929999999993</v>
      </c>
      <c r="H14" s="712">
        <f>SUM('15 92'!H14+'Total Fac. Hem'!H14)</f>
        <v>209280</v>
      </c>
      <c r="I14" s="712">
        <f>SUM('15 92'!I14+'Total Fac. Hem'!I14)</f>
        <v>175595.32</v>
      </c>
      <c r="J14" s="709">
        <f t="shared" si="1"/>
        <v>33684.679999999993</v>
      </c>
      <c r="K14" s="712">
        <f>SUM('15 92'!K14+'Total Fac. Hem'!K14)</f>
        <v>238200</v>
      </c>
      <c r="L14" s="712">
        <f>SUM('15 92'!L14+'Total Fac. Hem'!L14)</f>
        <v>271994.59999999998</v>
      </c>
      <c r="M14" s="714">
        <f t="shared" si="2"/>
        <v>-33794.599999999977</v>
      </c>
      <c r="N14" s="688">
        <f t="shared" si="3"/>
        <v>507180</v>
      </c>
      <c r="O14" s="689">
        <f t="shared" si="3"/>
        <v>559053.85</v>
      </c>
      <c r="P14" s="690">
        <f t="shared" si="4"/>
        <v>-51873.849999999977</v>
      </c>
      <c r="Q14" s="712">
        <f>SUM('15 92'!Q14+'Total Fac. Hem'!Q14)</f>
        <v>215880</v>
      </c>
      <c r="R14" s="712">
        <f>SUM('15 92'!R14+'Total Fac. Hem'!R14)</f>
        <v>174811.6</v>
      </c>
      <c r="S14" s="709">
        <f t="shared" si="5"/>
        <v>41068.399999999994</v>
      </c>
      <c r="T14" s="712">
        <f>SUM('15 92'!T14+'Total Fac. Hem'!T14)</f>
        <v>262100</v>
      </c>
      <c r="U14" s="712">
        <f>SUM('15 92'!U14+'Total Fac. Hem'!U14)</f>
        <v>0</v>
      </c>
      <c r="V14" s="709">
        <f t="shared" si="6"/>
        <v>262100</v>
      </c>
      <c r="W14" s="712">
        <f>SUM('15 92'!W14+'Total Fac. Hem'!W14)</f>
        <v>176180</v>
      </c>
      <c r="X14" s="712">
        <f>SUM('15 92'!X14+'Total Fac. Hem'!X14)</f>
        <v>0</v>
      </c>
      <c r="Y14" s="714">
        <f t="shared" si="7"/>
        <v>176180</v>
      </c>
      <c r="Z14" s="688">
        <f t="shared" si="8"/>
        <v>654160</v>
      </c>
      <c r="AA14" s="701">
        <f t="shared" si="8"/>
        <v>174811.6</v>
      </c>
      <c r="AB14" s="690">
        <f t="shared" si="9"/>
        <v>479348.4</v>
      </c>
      <c r="AC14" s="713">
        <f t="shared" si="10"/>
        <v>1161340</v>
      </c>
      <c r="AD14" s="712">
        <f t="shared" si="11"/>
        <v>733865.45</v>
      </c>
      <c r="AE14" s="710">
        <f t="shared" si="12"/>
        <v>427474.55000000005</v>
      </c>
      <c r="AF14" s="712">
        <f>SUM('15 92'!AF14+'Total Fac. Hem'!AF14)</f>
        <v>148800</v>
      </c>
      <c r="AG14" s="712">
        <f>SUM('15 92'!AG14+'Total Fac. Hem'!AG14)</f>
        <v>0</v>
      </c>
      <c r="AH14" s="710">
        <f t="shared" si="13"/>
        <v>148800</v>
      </c>
      <c r="AI14" s="712">
        <f>SUM('15 92'!AI14+'Total Fac. Hem'!AI14)</f>
        <v>234030</v>
      </c>
      <c r="AJ14" s="712">
        <f>SUM('15 92'!AJ14+'Total Fac. Hem'!AJ14)</f>
        <v>0</v>
      </c>
      <c r="AK14" s="710">
        <f t="shared" si="14"/>
        <v>234030</v>
      </c>
      <c r="AL14" s="712">
        <f>SUM('15 92'!AL14+'Total Fac. Hem'!AL14)</f>
        <v>277000</v>
      </c>
      <c r="AM14" s="712">
        <f>SUM('15 92'!AM14+'Total Fac. Hem'!AM14)</f>
        <v>0</v>
      </c>
      <c r="AN14" s="710">
        <f t="shared" si="15"/>
        <v>277000</v>
      </c>
      <c r="AO14" s="688">
        <f t="shared" si="16"/>
        <v>659830</v>
      </c>
      <c r="AP14" s="689">
        <f t="shared" si="16"/>
        <v>0</v>
      </c>
      <c r="AQ14" s="690">
        <f t="shared" si="17"/>
        <v>659830</v>
      </c>
      <c r="AR14" s="712">
        <f>SUM('15 92'!AR14+'Total Fac. Hem'!AR14)</f>
        <v>250880</v>
      </c>
      <c r="AS14" s="712">
        <f>SUM('15 92'!AS14+'Total Fac. Hem'!AS14)</f>
        <v>0</v>
      </c>
      <c r="AT14" s="710">
        <f t="shared" si="18"/>
        <v>250880</v>
      </c>
      <c r="AU14" s="712">
        <f>SUM('15 92'!AU14+'Total Fac. Hem'!AU14)</f>
        <v>188700</v>
      </c>
      <c r="AV14" s="712">
        <f>SUM('15 92'!AV14+'Total Fac. Hem'!AV14)</f>
        <v>0</v>
      </c>
      <c r="AW14" s="710">
        <f t="shared" si="19"/>
        <v>188700</v>
      </c>
      <c r="AX14" s="712">
        <f>SUM('15 92'!AX14+'Total Fac. Hem'!AX14)</f>
        <v>74100</v>
      </c>
      <c r="AY14" s="712">
        <f>SUM('15 92'!AY14+'Total Fac. Hem'!AY14)</f>
        <v>0</v>
      </c>
      <c r="AZ14" s="710">
        <f t="shared" si="20"/>
        <v>74100</v>
      </c>
      <c r="BA14" s="688">
        <f t="shared" si="21"/>
        <v>513680</v>
      </c>
      <c r="BB14" s="701">
        <f t="shared" si="21"/>
        <v>0</v>
      </c>
      <c r="BC14" s="706">
        <f t="shared" si="22"/>
        <v>513680</v>
      </c>
      <c r="BD14" s="717">
        <f t="shared" si="23"/>
        <v>1173510</v>
      </c>
      <c r="BE14" s="712">
        <f t="shared" si="24"/>
        <v>0</v>
      </c>
      <c r="BF14" s="716">
        <f t="shared" si="25"/>
        <v>1173510</v>
      </c>
      <c r="BG14" s="717">
        <f t="shared" si="26"/>
        <v>2334850</v>
      </c>
      <c r="BH14" s="712">
        <f t="shared" si="27"/>
        <v>733865.45</v>
      </c>
      <c r="BI14" s="716">
        <f t="shared" si="28"/>
        <v>1600984.55</v>
      </c>
      <c r="BJ14" s="541"/>
      <c r="BK14" s="380"/>
      <c r="BL14" s="380"/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</row>
    <row r="15" spans="1:79" s="383" customFormat="1" ht="33" customHeight="1">
      <c r="A15" s="388">
        <f t="shared" si="29"/>
        <v>9</v>
      </c>
      <c r="B15" s="384">
        <v>51308</v>
      </c>
      <c r="C15" s="536" t="s">
        <v>8</v>
      </c>
      <c r="D15" s="697" t="s">
        <v>259</v>
      </c>
      <c r="E15" s="713">
        <f>SUM('15 92'!E15+'Total Fac. Hem'!E15)</f>
        <v>323466.00105685007</v>
      </c>
      <c r="F15" s="712">
        <f>SUM('15 92'!F15+'Total Fac. Hem'!F15)</f>
        <v>327923.61</v>
      </c>
      <c r="G15" s="709">
        <f t="shared" si="0"/>
        <v>-4457.6089431499131</v>
      </c>
      <c r="H15" s="712">
        <f>SUM('15 92'!H15+'Total Fac. Hem'!H15)</f>
        <v>310401.58343097271</v>
      </c>
      <c r="I15" s="712">
        <f>SUM('15 92'!I15+'Total Fac. Hem'!I15)</f>
        <v>323847.14</v>
      </c>
      <c r="J15" s="709">
        <f t="shared" si="1"/>
        <v>-13445.556569027307</v>
      </c>
      <c r="K15" s="712">
        <f>SUM('15 92'!K15+'Total Fac. Hem'!K15)</f>
        <v>307963.42310209776</v>
      </c>
      <c r="L15" s="712">
        <f>SUM('15 92'!L15+'Total Fac. Hem'!L15)</f>
        <v>317939.21000000002</v>
      </c>
      <c r="M15" s="714">
        <f t="shared" si="2"/>
        <v>-9975.7868979022605</v>
      </c>
      <c r="N15" s="688">
        <f t="shared" si="3"/>
        <v>941831.00758992066</v>
      </c>
      <c r="O15" s="689">
        <f t="shared" si="3"/>
        <v>969709.96</v>
      </c>
      <c r="P15" s="690">
        <f t="shared" si="4"/>
        <v>-27878.952410079306</v>
      </c>
      <c r="Q15" s="712">
        <f>SUM('15 92'!Q15+'Total Fac. Hem'!Q15)</f>
        <v>248308.34031794732</v>
      </c>
      <c r="R15" s="712">
        <f>SUM('15 92'!R15+'Total Fac. Hem'!R15)</f>
        <v>167975.3</v>
      </c>
      <c r="S15" s="709">
        <f t="shared" si="5"/>
        <v>80333.040317947336</v>
      </c>
      <c r="T15" s="712">
        <f>SUM('15 92'!T15+'Total Fac. Hem'!T15)</f>
        <v>297507.98612639017</v>
      </c>
      <c r="U15" s="712">
        <f>SUM('15 92'!U15+'Total Fac. Hem'!U15)</f>
        <v>0</v>
      </c>
      <c r="V15" s="709">
        <f t="shared" si="6"/>
        <v>297507.98612639017</v>
      </c>
      <c r="W15" s="712">
        <f>SUM('15 92'!W15+'Total Fac. Hem'!W15)</f>
        <v>309531.19803640759</v>
      </c>
      <c r="X15" s="712">
        <f>SUM('15 92'!X15+'Total Fac. Hem'!X15)</f>
        <v>0</v>
      </c>
      <c r="Y15" s="714">
        <f t="shared" si="7"/>
        <v>309531.19803640759</v>
      </c>
      <c r="Z15" s="688">
        <f t="shared" si="8"/>
        <v>855347.52448074508</v>
      </c>
      <c r="AA15" s="701">
        <f t="shared" si="8"/>
        <v>167975.3</v>
      </c>
      <c r="AB15" s="690">
        <f t="shared" si="9"/>
        <v>687372.22448074515</v>
      </c>
      <c r="AC15" s="713">
        <f t="shared" si="10"/>
        <v>1797178.5320706656</v>
      </c>
      <c r="AD15" s="712">
        <f t="shared" si="11"/>
        <v>1137685.26</v>
      </c>
      <c r="AE15" s="710">
        <f t="shared" si="12"/>
        <v>659493.27207066561</v>
      </c>
      <c r="AF15" s="712">
        <f>SUM('15 92'!AF15+'Total Fac. Hem'!AF15)</f>
        <v>310953.00771821267</v>
      </c>
      <c r="AG15" s="712">
        <f>SUM('15 92'!AG15+'Total Fac. Hem'!AG15)</f>
        <v>0</v>
      </c>
      <c r="AH15" s="710">
        <f t="shared" si="13"/>
        <v>310953.00771821267</v>
      </c>
      <c r="AI15" s="712">
        <f>SUM('15 92'!AI15+'Total Fac. Hem'!AI15)</f>
        <v>302038.31507449923</v>
      </c>
      <c r="AJ15" s="712">
        <f>SUM('15 92'!AJ15+'Total Fac. Hem'!AJ15)</f>
        <v>0</v>
      </c>
      <c r="AK15" s="710">
        <f t="shared" si="14"/>
        <v>302038.31507449923</v>
      </c>
      <c r="AL15" s="712">
        <f>SUM('15 92'!AL15+'Total Fac. Hem'!AL15)</f>
        <v>311774.7380286096</v>
      </c>
      <c r="AM15" s="712">
        <f>SUM('15 92'!AM15+'Total Fac. Hem'!AM15)</f>
        <v>0</v>
      </c>
      <c r="AN15" s="710">
        <f t="shared" si="15"/>
        <v>311774.7380286096</v>
      </c>
      <c r="AO15" s="688">
        <f t="shared" si="16"/>
        <v>924766.06082132156</v>
      </c>
      <c r="AP15" s="689">
        <f t="shared" si="16"/>
        <v>0</v>
      </c>
      <c r="AQ15" s="690">
        <f t="shared" si="17"/>
        <v>924766.06082132156</v>
      </c>
      <c r="AR15" s="712">
        <f>SUM('15 92'!AR15+'Total Fac. Hem'!AR15)</f>
        <v>315613.08355743712</v>
      </c>
      <c r="AS15" s="712">
        <f>SUM('15 92'!AS15+'Total Fac. Hem'!AS15)</f>
        <v>0</v>
      </c>
      <c r="AT15" s="710">
        <f t="shared" si="18"/>
        <v>315613.08355743712</v>
      </c>
      <c r="AU15" s="712">
        <f>SUM('15 92'!AU15+'Total Fac. Hem'!AU15)</f>
        <v>315613.08355743712</v>
      </c>
      <c r="AV15" s="712">
        <f>SUM('15 92'!AV15+'Total Fac. Hem'!AV15)</f>
        <v>0</v>
      </c>
      <c r="AW15" s="710">
        <f t="shared" si="19"/>
        <v>315613.08355743712</v>
      </c>
      <c r="AX15" s="712">
        <f>SUM('15 92'!AX15+'Total Fac. Hem'!AX15)</f>
        <v>309033.83495379897</v>
      </c>
      <c r="AY15" s="712">
        <f>SUM('15 92'!AY15+'Total Fac. Hem'!AY15)</f>
        <v>0</v>
      </c>
      <c r="AZ15" s="710">
        <f t="shared" si="20"/>
        <v>309033.83495379897</v>
      </c>
      <c r="BA15" s="688">
        <f t="shared" si="21"/>
        <v>940260.00206867326</v>
      </c>
      <c r="BB15" s="701">
        <f t="shared" si="21"/>
        <v>0</v>
      </c>
      <c r="BC15" s="706">
        <f t="shared" si="22"/>
        <v>940260.00206867326</v>
      </c>
      <c r="BD15" s="717">
        <f t="shared" si="23"/>
        <v>1865026.0628899948</v>
      </c>
      <c r="BE15" s="712">
        <f t="shared" si="24"/>
        <v>0</v>
      </c>
      <c r="BF15" s="716">
        <f t="shared" si="25"/>
        <v>1865026.0628899948</v>
      </c>
      <c r="BG15" s="717">
        <f t="shared" si="26"/>
        <v>3662204.5949606607</v>
      </c>
      <c r="BH15" s="712">
        <f t="shared" si="27"/>
        <v>1137685.26</v>
      </c>
      <c r="BI15" s="716">
        <f t="shared" si="28"/>
        <v>2524519.3349606609</v>
      </c>
      <c r="BJ15" s="541"/>
      <c r="BK15" s="380"/>
      <c r="BL15" s="380"/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</row>
    <row r="16" spans="1:79" s="383" customFormat="1" ht="33" customHeight="1">
      <c r="A16" s="388">
        <f t="shared" si="29"/>
        <v>10</v>
      </c>
      <c r="B16" s="384">
        <v>51309</v>
      </c>
      <c r="C16" s="536" t="s">
        <v>9</v>
      </c>
      <c r="D16" s="697" t="s">
        <v>260</v>
      </c>
      <c r="E16" s="713">
        <f>SUM('15 92'!E16+'Total Fac. Hem'!E16)</f>
        <v>30099.375</v>
      </c>
      <c r="F16" s="712">
        <f>SUM('15 92'!F16+'Total Fac. Hem'!F16)</f>
        <v>48798.17</v>
      </c>
      <c r="G16" s="709">
        <f t="shared" si="0"/>
        <v>-18698.794999999998</v>
      </c>
      <c r="H16" s="712">
        <f>SUM('15 92'!H16+'Total Fac. Hem'!H16)</f>
        <v>34987.5</v>
      </c>
      <c r="I16" s="712">
        <f>SUM('15 92'!I16+'Total Fac. Hem'!I16)</f>
        <v>56654.9</v>
      </c>
      <c r="J16" s="709">
        <f t="shared" si="1"/>
        <v>-21667.4</v>
      </c>
      <c r="K16" s="712">
        <f>SUM('15 92'!K16+'Total Fac. Hem'!K16)</f>
        <v>38246.25</v>
      </c>
      <c r="L16" s="712">
        <f>SUM('15 92'!L16+'Total Fac. Hem'!L16)</f>
        <v>32008.1</v>
      </c>
      <c r="M16" s="714">
        <f t="shared" si="2"/>
        <v>6238.1500000000015</v>
      </c>
      <c r="N16" s="688">
        <f t="shared" si="3"/>
        <v>103333.125</v>
      </c>
      <c r="O16" s="689">
        <f t="shared" si="3"/>
        <v>137461.17000000001</v>
      </c>
      <c r="P16" s="690">
        <f t="shared" si="4"/>
        <v>-34128.045000000013</v>
      </c>
      <c r="Q16" s="712">
        <f>SUM('15 92'!Q16+'Total Fac. Hem'!Q16)</f>
        <v>41505</v>
      </c>
      <c r="R16" s="712">
        <f>SUM('15 92'!R16+'Total Fac. Hem'!R16)</f>
        <v>42146</v>
      </c>
      <c r="S16" s="709">
        <f t="shared" si="5"/>
        <v>-641</v>
      </c>
      <c r="T16" s="712">
        <f>SUM('15 92'!T16+'Total Fac. Hem'!T16)</f>
        <v>34987.5</v>
      </c>
      <c r="U16" s="712">
        <f>SUM('15 92'!U16+'Total Fac. Hem'!U16)</f>
        <v>0</v>
      </c>
      <c r="V16" s="709">
        <f t="shared" si="6"/>
        <v>34987.5</v>
      </c>
      <c r="W16" s="712">
        <f>SUM('15 92'!W16+'Total Fac. Hem'!W16)</f>
        <v>48022.5</v>
      </c>
      <c r="X16" s="712">
        <f>SUM('15 92'!X16+'Total Fac. Hem'!X16)</f>
        <v>0</v>
      </c>
      <c r="Y16" s="714">
        <f t="shared" si="7"/>
        <v>48022.5</v>
      </c>
      <c r="Z16" s="688">
        <f t="shared" si="8"/>
        <v>124515</v>
      </c>
      <c r="AA16" s="701">
        <f t="shared" si="8"/>
        <v>42146</v>
      </c>
      <c r="AB16" s="690">
        <f t="shared" si="9"/>
        <v>82369</v>
      </c>
      <c r="AC16" s="713">
        <f t="shared" si="10"/>
        <v>227848.125</v>
      </c>
      <c r="AD16" s="712">
        <f t="shared" si="11"/>
        <v>179607.17</v>
      </c>
      <c r="AE16" s="710">
        <f t="shared" si="12"/>
        <v>48240.954999999987</v>
      </c>
      <c r="AF16" s="712">
        <f>SUM('15 92'!AF16+'Total Fac. Hem'!AF16)</f>
        <v>28470</v>
      </c>
      <c r="AG16" s="712">
        <f>SUM('15 92'!AG16+'Total Fac. Hem'!AG16)</f>
        <v>0</v>
      </c>
      <c r="AH16" s="710">
        <f t="shared" si="13"/>
        <v>28470</v>
      </c>
      <c r="AI16" s="712">
        <f>SUM('15 92'!AI16+'Total Fac. Hem'!AI16)</f>
        <v>34987.5</v>
      </c>
      <c r="AJ16" s="712">
        <f>SUM('15 92'!AJ16+'Total Fac. Hem'!AJ16)</f>
        <v>0</v>
      </c>
      <c r="AK16" s="710">
        <f t="shared" si="14"/>
        <v>34987.5</v>
      </c>
      <c r="AL16" s="712">
        <f>SUM('15 92'!AL16+'Total Fac. Hem'!AL16)</f>
        <v>31728.75</v>
      </c>
      <c r="AM16" s="712">
        <f>SUM('15 92'!AM16+'Total Fac. Hem'!AM16)</f>
        <v>0</v>
      </c>
      <c r="AN16" s="710">
        <f t="shared" si="15"/>
        <v>31728.75</v>
      </c>
      <c r="AO16" s="688">
        <f t="shared" si="16"/>
        <v>95186.25</v>
      </c>
      <c r="AP16" s="689">
        <f t="shared" si="16"/>
        <v>0</v>
      </c>
      <c r="AQ16" s="690">
        <f t="shared" si="17"/>
        <v>95186.25</v>
      </c>
      <c r="AR16" s="712">
        <f>SUM('15 92'!AR16+'Total Fac. Hem'!AR16)</f>
        <v>26840.625</v>
      </c>
      <c r="AS16" s="712">
        <f>SUM('15 92'!AS16+'Total Fac. Hem'!AS16)</f>
        <v>0</v>
      </c>
      <c r="AT16" s="710">
        <f t="shared" si="18"/>
        <v>26840.625</v>
      </c>
      <c r="AU16" s="712">
        <f>SUM('15 92'!AU16+'Total Fac. Hem'!AU16)</f>
        <v>48022.5</v>
      </c>
      <c r="AV16" s="712">
        <f>SUM('15 92'!AV16+'Total Fac. Hem'!AV16)</f>
        <v>0</v>
      </c>
      <c r="AW16" s="710">
        <f t="shared" si="19"/>
        <v>48022.5</v>
      </c>
      <c r="AX16" s="712">
        <f>SUM('15 92'!AX16+'Total Fac. Hem'!AX16)</f>
        <v>28470</v>
      </c>
      <c r="AY16" s="712">
        <f>SUM('15 92'!AY16+'Total Fac. Hem'!AY16)</f>
        <v>0</v>
      </c>
      <c r="AZ16" s="710">
        <f t="shared" si="20"/>
        <v>28470</v>
      </c>
      <c r="BA16" s="688">
        <f t="shared" si="21"/>
        <v>103333.125</v>
      </c>
      <c r="BB16" s="701">
        <f t="shared" si="21"/>
        <v>0</v>
      </c>
      <c r="BC16" s="706">
        <f t="shared" si="22"/>
        <v>103333.125</v>
      </c>
      <c r="BD16" s="717">
        <f t="shared" si="23"/>
        <v>198519.375</v>
      </c>
      <c r="BE16" s="712">
        <f t="shared" si="24"/>
        <v>0</v>
      </c>
      <c r="BF16" s="716">
        <f t="shared" si="25"/>
        <v>198519.375</v>
      </c>
      <c r="BG16" s="717">
        <f t="shared" si="26"/>
        <v>426367.5</v>
      </c>
      <c r="BH16" s="712">
        <f t="shared" si="27"/>
        <v>179607.17</v>
      </c>
      <c r="BI16" s="716">
        <f t="shared" si="28"/>
        <v>246760.33</v>
      </c>
      <c r="BJ16" s="541"/>
      <c r="BK16" s="380"/>
      <c r="BL16" s="380"/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</row>
    <row r="17" spans="1:79" s="383" customFormat="1" ht="33" customHeight="1">
      <c r="A17" s="388">
        <f t="shared" si="29"/>
        <v>11</v>
      </c>
      <c r="B17" s="384">
        <v>51310</v>
      </c>
      <c r="C17" s="536" t="s">
        <v>10</v>
      </c>
      <c r="D17" s="697" t="s">
        <v>261</v>
      </c>
      <c r="E17" s="713">
        <f>SUM('15 92'!E17+'Total Fac. Hem'!E17)</f>
        <v>343626</v>
      </c>
      <c r="F17" s="712">
        <f>SUM('15 92'!F17+'Total Fac. Hem'!F17)</f>
        <v>301530.57</v>
      </c>
      <c r="G17" s="709">
        <f t="shared" si="0"/>
        <v>42095.429999999993</v>
      </c>
      <c r="H17" s="712">
        <f>SUM('15 92'!H17+'Total Fac. Hem'!H17)</f>
        <v>346026</v>
      </c>
      <c r="I17" s="712">
        <f>SUM('15 92'!I17+'Total Fac. Hem'!I17)</f>
        <v>332116.56</v>
      </c>
      <c r="J17" s="709">
        <f t="shared" si="1"/>
        <v>13909.440000000002</v>
      </c>
      <c r="K17" s="712">
        <f>SUM('15 92'!K17+'Total Fac. Hem'!K17)</f>
        <v>381330.76</v>
      </c>
      <c r="L17" s="712">
        <f>SUM('15 92'!L17+'Total Fac. Hem'!L17)</f>
        <v>331443.45</v>
      </c>
      <c r="M17" s="714">
        <f t="shared" si="2"/>
        <v>49887.31</v>
      </c>
      <c r="N17" s="688">
        <f t="shared" si="3"/>
        <v>1070982.76</v>
      </c>
      <c r="O17" s="689">
        <f t="shared" si="3"/>
        <v>965090.58000000007</v>
      </c>
      <c r="P17" s="690">
        <f t="shared" si="4"/>
        <v>105892.17999999993</v>
      </c>
      <c r="Q17" s="712">
        <f>SUM('15 92'!Q17+'Total Fac. Hem'!Q17)</f>
        <v>344005.76</v>
      </c>
      <c r="R17" s="712">
        <f>SUM('15 92'!R17+'Total Fac. Hem'!R17)</f>
        <v>327279.13</v>
      </c>
      <c r="S17" s="709">
        <f t="shared" si="5"/>
        <v>16726.630000000005</v>
      </c>
      <c r="T17" s="712">
        <f>SUM('15 92'!T17+'Total Fac. Hem'!T17)</f>
        <v>341848.58000000007</v>
      </c>
      <c r="U17" s="712">
        <f>SUM('15 92'!U17+'Total Fac. Hem'!U17)</f>
        <v>0</v>
      </c>
      <c r="V17" s="709">
        <f t="shared" si="6"/>
        <v>341848.58000000007</v>
      </c>
      <c r="W17" s="712">
        <f>SUM('15 92'!W17+'Total Fac. Hem'!W17)</f>
        <v>368453.34000000008</v>
      </c>
      <c r="X17" s="712">
        <f>SUM('15 92'!X17+'Total Fac. Hem'!X17)</f>
        <v>0</v>
      </c>
      <c r="Y17" s="714">
        <f t="shared" si="7"/>
        <v>368453.34000000008</v>
      </c>
      <c r="Z17" s="688">
        <f t="shared" si="8"/>
        <v>1054307.6800000002</v>
      </c>
      <c r="AA17" s="701">
        <f t="shared" si="8"/>
        <v>327279.13</v>
      </c>
      <c r="AB17" s="690">
        <f t="shared" si="9"/>
        <v>727028.55000000016</v>
      </c>
      <c r="AC17" s="713">
        <f t="shared" si="10"/>
        <v>2125290.4400000004</v>
      </c>
      <c r="AD17" s="712">
        <f t="shared" si="11"/>
        <v>1292369.71</v>
      </c>
      <c r="AE17" s="710">
        <f t="shared" si="12"/>
        <v>832920.73000000045</v>
      </c>
      <c r="AF17" s="712">
        <f>SUM('15 92'!AF17+'Total Fac. Hem'!AF17)</f>
        <v>341848.58000000007</v>
      </c>
      <c r="AG17" s="712">
        <f>SUM('15 92'!AG17+'Total Fac. Hem'!AG17)</f>
        <v>0</v>
      </c>
      <c r="AH17" s="710">
        <f t="shared" si="13"/>
        <v>341848.58000000007</v>
      </c>
      <c r="AI17" s="712">
        <f>SUM('15 92'!AI17+'Total Fac. Hem'!AI17)</f>
        <v>344248.58000000007</v>
      </c>
      <c r="AJ17" s="712">
        <f>SUM('15 92'!AJ17+'Total Fac. Hem'!AJ17)</f>
        <v>0</v>
      </c>
      <c r="AK17" s="710">
        <f t="shared" si="14"/>
        <v>344248.58000000007</v>
      </c>
      <c r="AL17" s="712">
        <f>SUM('15 92'!AL17+'Total Fac. Hem'!AL17)</f>
        <v>382669.18000000005</v>
      </c>
      <c r="AM17" s="712">
        <f>SUM('15 92'!AM17+'Total Fac. Hem'!AM17)</f>
        <v>0</v>
      </c>
      <c r="AN17" s="710">
        <f t="shared" si="15"/>
        <v>382669.18000000005</v>
      </c>
      <c r="AO17" s="688">
        <f t="shared" si="16"/>
        <v>1068766.3400000003</v>
      </c>
      <c r="AP17" s="689">
        <f t="shared" si="16"/>
        <v>0</v>
      </c>
      <c r="AQ17" s="690">
        <f t="shared" si="17"/>
        <v>1068766.3400000003</v>
      </c>
      <c r="AR17" s="712">
        <f>SUM('15 92'!AR17+'Total Fac. Hem'!AR17)</f>
        <v>334864.42000000004</v>
      </c>
      <c r="AS17" s="712">
        <f>SUM('15 92'!AS17+'Total Fac. Hem'!AS17)</f>
        <v>0</v>
      </c>
      <c r="AT17" s="710">
        <f t="shared" si="18"/>
        <v>334864.42000000004</v>
      </c>
      <c r="AU17" s="712">
        <f>SUM('15 92'!AU17+'Total Fac. Hem'!AU17)</f>
        <v>332464.42000000004</v>
      </c>
      <c r="AV17" s="712">
        <f>SUM('15 92'!AV17+'Total Fac. Hem'!AV17)</f>
        <v>0</v>
      </c>
      <c r="AW17" s="710">
        <f t="shared" si="19"/>
        <v>332464.42000000004</v>
      </c>
      <c r="AX17" s="712">
        <f>SUM('15 92'!AX17+'Total Fac. Hem'!AX17)</f>
        <v>372569.12000000005</v>
      </c>
      <c r="AY17" s="712">
        <f>SUM('15 92'!AY17+'Total Fac. Hem'!AY17)</f>
        <v>0</v>
      </c>
      <c r="AZ17" s="710">
        <f t="shared" si="20"/>
        <v>372569.12000000005</v>
      </c>
      <c r="BA17" s="688">
        <f t="shared" si="21"/>
        <v>1039897.9600000002</v>
      </c>
      <c r="BB17" s="701">
        <f t="shared" si="21"/>
        <v>0</v>
      </c>
      <c r="BC17" s="706">
        <f t="shared" si="22"/>
        <v>1039897.9600000002</v>
      </c>
      <c r="BD17" s="717">
        <f>AF17+AI17+AL17+AR17+AU17+AX17</f>
        <v>2108664.3000000003</v>
      </c>
      <c r="BE17" s="712">
        <f>AG17+AJ17+AM17+AS17+AV17+AY17</f>
        <v>0</v>
      </c>
      <c r="BF17" s="716">
        <f t="shared" si="25"/>
        <v>2108664.3000000003</v>
      </c>
      <c r="BG17" s="717">
        <f t="shared" si="26"/>
        <v>4233954.74</v>
      </c>
      <c r="BH17" s="712">
        <f t="shared" si="27"/>
        <v>1292369.71</v>
      </c>
      <c r="BI17" s="716">
        <f t="shared" si="28"/>
        <v>2941585.0300000003</v>
      </c>
      <c r="BJ17" s="541"/>
      <c r="BK17" s="380"/>
      <c r="BL17" s="380"/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</row>
    <row r="18" spans="1:79" s="383" customFormat="1" ht="33" customHeight="1">
      <c r="A18" s="388">
        <f t="shared" si="29"/>
        <v>12</v>
      </c>
      <c r="B18" s="384">
        <v>51311</v>
      </c>
      <c r="C18" s="536" t="s">
        <v>41</v>
      </c>
      <c r="D18" s="697" t="s">
        <v>262</v>
      </c>
      <c r="E18" s="713">
        <f>SUM('15 92'!E18+'Total Fac. Hem'!E18)</f>
        <v>0</v>
      </c>
      <c r="F18" s="712">
        <f>SUM('15 92'!F18+'Total Fac. Hem'!F18)</f>
        <v>43680</v>
      </c>
      <c r="G18" s="709">
        <f t="shared" si="0"/>
        <v>-43680</v>
      </c>
      <c r="H18" s="712">
        <f>SUM('15 92'!H18+'Total Fac. Hem'!H18)</f>
        <v>0</v>
      </c>
      <c r="I18" s="712">
        <f>SUM('15 92'!I18+'Total Fac. Hem'!I18)</f>
        <v>43680</v>
      </c>
      <c r="J18" s="709">
        <f t="shared" si="1"/>
        <v>-43680</v>
      </c>
      <c r="K18" s="712">
        <f>SUM('15 92'!K18+'Total Fac. Hem'!K18)</f>
        <v>0</v>
      </c>
      <c r="L18" s="712">
        <f>SUM('15 92'!L18+'Total Fac. Hem'!L18)</f>
        <v>43680</v>
      </c>
      <c r="M18" s="714">
        <f t="shared" si="2"/>
        <v>-43680</v>
      </c>
      <c r="N18" s="688">
        <f t="shared" si="3"/>
        <v>0</v>
      </c>
      <c r="O18" s="689">
        <f t="shared" si="3"/>
        <v>131040</v>
      </c>
      <c r="P18" s="690">
        <f t="shared" si="4"/>
        <v>-131040</v>
      </c>
      <c r="Q18" s="712">
        <f>SUM('15 92'!Q18+'Total Fac. Hem'!Q18)</f>
        <v>0</v>
      </c>
      <c r="R18" s="712">
        <f>SUM('15 92'!R18+'Total Fac. Hem'!R18)</f>
        <v>0</v>
      </c>
      <c r="S18" s="709">
        <f t="shared" si="5"/>
        <v>0</v>
      </c>
      <c r="T18" s="712">
        <f>SUM('15 92'!T18+'Total Fac. Hem'!T18)</f>
        <v>0</v>
      </c>
      <c r="U18" s="712">
        <f>SUM('15 92'!U18+'Total Fac. Hem'!U18)</f>
        <v>0</v>
      </c>
      <c r="V18" s="709">
        <f t="shared" si="6"/>
        <v>0</v>
      </c>
      <c r="W18" s="712">
        <f>SUM('15 92'!W18+'Total Fac. Hem'!W18)</f>
        <v>0</v>
      </c>
      <c r="X18" s="712">
        <f>SUM('15 92'!X18+'Total Fac. Hem'!X18)</f>
        <v>0</v>
      </c>
      <c r="Y18" s="714">
        <f t="shared" si="7"/>
        <v>0</v>
      </c>
      <c r="Z18" s="688">
        <f t="shared" si="8"/>
        <v>0</v>
      </c>
      <c r="AA18" s="701">
        <f t="shared" si="8"/>
        <v>0</v>
      </c>
      <c r="AB18" s="690">
        <f t="shared" si="9"/>
        <v>0</v>
      </c>
      <c r="AC18" s="713">
        <f t="shared" si="10"/>
        <v>0</v>
      </c>
      <c r="AD18" s="712">
        <f t="shared" si="11"/>
        <v>131040</v>
      </c>
      <c r="AE18" s="710">
        <f t="shared" si="12"/>
        <v>-131040</v>
      </c>
      <c r="AF18" s="712">
        <f>SUM('15 92'!AF18+'Total Fac. Hem'!AF18)</f>
        <v>0</v>
      </c>
      <c r="AG18" s="712">
        <f>SUM('15 92'!AG18+'Total Fac. Hem'!AG18)</f>
        <v>0</v>
      </c>
      <c r="AH18" s="710">
        <f t="shared" si="13"/>
        <v>0</v>
      </c>
      <c r="AI18" s="712">
        <f>SUM('15 92'!AI18+'Total Fac. Hem'!AI18)</f>
        <v>0</v>
      </c>
      <c r="AJ18" s="712">
        <f>SUM('15 92'!AJ18+'Total Fac. Hem'!AJ18)</f>
        <v>0</v>
      </c>
      <c r="AK18" s="710">
        <f t="shared" si="14"/>
        <v>0</v>
      </c>
      <c r="AL18" s="712">
        <f>SUM('15 92'!AL18+'Total Fac. Hem'!AL18)</f>
        <v>0</v>
      </c>
      <c r="AM18" s="712">
        <f>SUM('15 92'!AM18+'Total Fac. Hem'!AM18)</f>
        <v>0</v>
      </c>
      <c r="AN18" s="710">
        <f t="shared" si="15"/>
        <v>0</v>
      </c>
      <c r="AO18" s="688">
        <f t="shared" si="16"/>
        <v>0</v>
      </c>
      <c r="AP18" s="689">
        <f t="shared" si="16"/>
        <v>0</v>
      </c>
      <c r="AQ18" s="690">
        <f t="shared" si="17"/>
        <v>0</v>
      </c>
      <c r="AR18" s="712">
        <f>SUM('15 92'!AR18+'Total Fac. Hem'!AR18)</f>
        <v>0</v>
      </c>
      <c r="AS18" s="712">
        <f>SUM('15 92'!AS18+'Total Fac. Hem'!AS18)</f>
        <v>0</v>
      </c>
      <c r="AT18" s="710">
        <f t="shared" si="18"/>
        <v>0</v>
      </c>
      <c r="AU18" s="712">
        <f>SUM('15 92'!AU18+'Total Fac. Hem'!AU18)</f>
        <v>0</v>
      </c>
      <c r="AV18" s="712">
        <f>SUM('15 92'!AV18+'Total Fac. Hem'!AV18)</f>
        <v>0</v>
      </c>
      <c r="AW18" s="710">
        <f t="shared" si="19"/>
        <v>0</v>
      </c>
      <c r="AX18" s="712">
        <f>SUM('15 92'!AX18+'Total Fac. Hem'!AX18)</f>
        <v>0</v>
      </c>
      <c r="AY18" s="712">
        <f>SUM('15 92'!AY18+'Total Fac. Hem'!AY18)</f>
        <v>0</v>
      </c>
      <c r="AZ18" s="710">
        <f t="shared" si="20"/>
        <v>0</v>
      </c>
      <c r="BA18" s="688">
        <f t="shared" si="21"/>
        <v>0</v>
      </c>
      <c r="BB18" s="701">
        <f t="shared" si="21"/>
        <v>0</v>
      </c>
      <c r="BC18" s="706">
        <f t="shared" si="22"/>
        <v>0</v>
      </c>
      <c r="BD18" s="717">
        <f t="shared" ref="BD18:BD49" si="30">SUM(AF18+AI18+AL18+AR18+AU18+AX18)</f>
        <v>0</v>
      </c>
      <c r="BE18" s="712">
        <f t="shared" ref="BE18:BE49" si="31">SUM(AG18+AJ18+AM18+AS18+AV18+AY18)</f>
        <v>0</v>
      </c>
      <c r="BF18" s="716">
        <f t="shared" si="25"/>
        <v>0</v>
      </c>
      <c r="BG18" s="717">
        <f t="shared" si="26"/>
        <v>0</v>
      </c>
      <c r="BH18" s="712">
        <f t="shared" si="27"/>
        <v>131040</v>
      </c>
      <c r="BI18" s="716">
        <f t="shared" si="28"/>
        <v>-131040</v>
      </c>
      <c r="BJ18" s="541"/>
      <c r="BK18" s="380"/>
      <c r="BL18" s="380"/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</row>
    <row r="19" spans="1:79" s="383" customFormat="1" ht="33" customHeight="1">
      <c r="A19" s="388">
        <f t="shared" si="29"/>
        <v>13</v>
      </c>
      <c r="B19" s="384">
        <v>51312</v>
      </c>
      <c r="C19" s="536" t="s">
        <v>62</v>
      </c>
      <c r="D19" s="698" t="s">
        <v>263</v>
      </c>
      <c r="E19" s="713">
        <f>SUM('15 92'!E19+'Total Fac. Hem'!E19)</f>
        <v>69500</v>
      </c>
      <c r="F19" s="712">
        <f>SUM('15 92'!F19+'Total Fac. Hem'!F19)</f>
        <v>27596.13</v>
      </c>
      <c r="G19" s="709">
        <f t="shared" si="0"/>
        <v>41903.869999999995</v>
      </c>
      <c r="H19" s="712">
        <f>SUM('15 92'!H19+'Total Fac. Hem'!H19)</f>
        <v>92000</v>
      </c>
      <c r="I19" s="712">
        <f>SUM('15 92'!I19+'Total Fac. Hem'!I19)</f>
        <v>64770.080000000002</v>
      </c>
      <c r="J19" s="709">
        <f t="shared" si="1"/>
        <v>27229.919999999998</v>
      </c>
      <c r="K19" s="712">
        <f>SUM('15 92'!K19+'Total Fac. Hem'!K19)</f>
        <v>62900</v>
      </c>
      <c r="L19" s="712">
        <f>SUM('15 92'!L19+'Total Fac. Hem'!L19)</f>
        <v>26461.01</v>
      </c>
      <c r="M19" s="714">
        <f t="shared" si="2"/>
        <v>36438.990000000005</v>
      </c>
      <c r="N19" s="688">
        <f t="shared" si="3"/>
        <v>224400</v>
      </c>
      <c r="O19" s="689">
        <f t="shared" si="3"/>
        <v>118827.22</v>
      </c>
      <c r="P19" s="690">
        <f t="shared" si="4"/>
        <v>105572.78</v>
      </c>
      <c r="Q19" s="712">
        <f>SUM('15 92'!Q19+'Total Fac. Hem'!Q19)</f>
        <v>65400</v>
      </c>
      <c r="R19" s="712">
        <f>SUM('15 92'!R19+'Total Fac. Hem'!R19)</f>
        <v>2774.76</v>
      </c>
      <c r="S19" s="709">
        <f t="shared" si="5"/>
        <v>62625.24</v>
      </c>
      <c r="T19" s="712">
        <f>SUM('15 92'!T19+'Total Fac. Hem'!T19)</f>
        <v>49200</v>
      </c>
      <c r="U19" s="712">
        <f>SUM('15 92'!U19+'Total Fac. Hem'!U19)</f>
        <v>0</v>
      </c>
      <c r="V19" s="709">
        <f t="shared" si="6"/>
        <v>49200</v>
      </c>
      <c r="W19" s="712">
        <f>SUM('15 92'!W19+'Total Fac. Hem'!W19)</f>
        <v>40200</v>
      </c>
      <c r="X19" s="712">
        <f>SUM('15 92'!X19+'Total Fac. Hem'!X19)</f>
        <v>0</v>
      </c>
      <c r="Y19" s="714">
        <f t="shared" si="7"/>
        <v>40200</v>
      </c>
      <c r="Z19" s="688">
        <f t="shared" si="8"/>
        <v>154800</v>
      </c>
      <c r="AA19" s="701">
        <f t="shared" si="8"/>
        <v>2774.76</v>
      </c>
      <c r="AB19" s="690">
        <f t="shared" si="9"/>
        <v>152025.24</v>
      </c>
      <c r="AC19" s="713">
        <f t="shared" si="10"/>
        <v>379200</v>
      </c>
      <c r="AD19" s="712">
        <f t="shared" si="11"/>
        <v>121601.98</v>
      </c>
      <c r="AE19" s="710">
        <f t="shared" si="12"/>
        <v>257598.02000000002</v>
      </c>
      <c r="AF19" s="712">
        <f>SUM('15 92'!AF19+'Total Fac. Hem'!AF19)</f>
        <v>22900</v>
      </c>
      <c r="AG19" s="712">
        <f>SUM('15 92'!AG19+'Total Fac. Hem'!AG19)</f>
        <v>0</v>
      </c>
      <c r="AH19" s="710">
        <f t="shared" si="13"/>
        <v>22900</v>
      </c>
      <c r="AI19" s="712">
        <f>SUM('15 92'!AI19+'Total Fac. Hem'!AI19)</f>
        <v>13400</v>
      </c>
      <c r="AJ19" s="712">
        <f>SUM('15 92'!AJ19+'Total Fac. Hem'!AJ19)</f>
        <v>0</v>
      </c>
      <c r="AK19" s="710">
        <f t="shared" si="14"/>
        <v>13400</v>
      </c>
      <c r="AL19" s="712">
        <f>SUM('15 92'!AL19+'Total Fac. Hem'!AL19)</f>
        <v>46200</v>
      </c>
      <c r="AM19" s="712">
        <f>SUM('15 92'!AM19+'Total Fac. Hem'!AM19)</f>
        <v>0</v>
      </c>
      <c r="AN19" s="710">
        <f t="shared" si="15"/>
        <v>46200</v>
      </c>
      <c r="AO19" s="688">
        <f t="shared" si="16"/>
        <v>82500</v>
      </c>
      <c r="AP19" s="689">
        <f t="shared" si="16"/>
        <v>0</v>
      </c>
      <c r="AQ19" s="690">
        <f t="shared" si="17"/>
        <v>82500</v>
      </c>
      <c r="AR19" s="712">
        <f>SUM('15 92'!AR19+'Total Fac. Hem'!AR19)</f>
        <v>21400</v>
      </c>
      <c r="AS19" s="712">
        <f>SUM('15 92'!AS19+'Total Fac. Hem'!AS19)</f>
        <v>0</v>
      </c>
      <c r="AT19" s="710">
        <f t="shared" si="18"/>
        <v>21400</v>
      </c>
      <c r="AU19" s="712">
        <f>SUM('15 92'!AU19+'Total Fac. Hem'!AU19)</f>
        <v>0</v>
      </c>
      <c r="AV19" s="712">
        <f>SUM('15 92'!AV19+'Total Fac. Hem'!AV19)</f>
        <v>0</v>
      </c>
      <c r="AW19" s="710">
        <f t="shared" si="19"/>
        <v>0</v>
      </c>
      <c r="AX19" s="712">
        <f>SUM('15 92'!AX19+'Total Fac. Hem'!AX19)</f>
        <v>0</v>
      </c>
      <c r="AY19" s="712">
        <f>SUM('15 92'!AY19+'Total Fac. Hem'!AY19)</f>
        <v>0</v>
      </c>
      <c r="AZ19" s="710">
        <f t="shared" si="20"/>
        <v>0</v>
      </c>
      <c r="BA19" s="688">
        <f t="shared" si="21"/>
        <v>21400</v>
      </c>
      <c r="BB19" s="701">
        <f t="shared" si="21"/>
        <v>0</v>
      </c>
      <c r="BC19" s="706">
        <f t="shared" si="22"/>
        <v>21400</v>
      </c>
      <c r="BD19" s="717">
        <f t="shared" si="30"/>
        <v>103900</v>
      </c>
      <c r="BE19" s="712">
        <f t="shared" si="31"/>
        <v>0</v>
      </c>
      <c r="BF19" s="716">
        <f t="shared" si="25"/>
        <v>103900</v>
      </c>
      <c r="BG19" s="717">
        <f t="shared" si="26"/>
        <v>483100</v>
      </c>
      <c r="BH19" s="712">
        <f t="shared" si="27"/>
        <v>121601.98</v>
      </c>
      <c r="BI19" s="716">
        <f t="shared" si="28"/>
        <v>361498.02</v>
      </c>
      <c r="BJ19" s="541"/>
      <c r="BK19" s="380"/>
      <c r="BL19" s="380"/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</row>
    <row r="20" spans="1:79" s="383" customFormat="1" ht="33" customHeight="1">
      <c r="A20" s="388">
        <f t="shared" si="29"/>
        <v>14</v>
      </c>
      <c r="B20" s="384">
        <v>51313</v>
      </c>
      <c r="C20" s="536" t="s">
        <v>11</v>
      </c>
      <c r="D20" s="698" t="s">
        <v>264</v>
      </c>
      <c r="E20" s="713">
        <f>SUM('15 92'!E20+'Total Fac. Hem'!E20)</f>
        <v>0</v>
      </c>
      <c r="F20" s="712">
        <f>SUM('15 92'!F20+'Total Fac. Hem'!F20)</f>
        <v>0</v>
      </c>
      <c r="G20" s="709">
        <f t="shared" si="0"/>
        <v>0</v>
      </c>
      <c r="H20" s="712">
        <f>SUM('15 92'!H20+'Total Fac. Hem'!H20)</f>
        <v>0</v>
      </c>
      <c r="I20" s="712">
        <f>SUM('15 92'!I20+'Total Fac. Hem'!I20)</f>
        <v>0</v>
      </c>
      <c r="J20" s="709">
        <f t="shared" si="1"/>
        <v>0</v>
      </c>
      <c r="K20" s="712">
        <f>SUM('15 92'!K20+'Total Fac. Hem'!K20)</f>
        <v>0</v>
      </c>
      <c r="L20" s="712">
        <f>SUM('15 92'!L20+'Total Fac. Hem'!L20)</f>
        <v>0</v>
      </c>
      <c r="M20" s="714">
        <f t="shared" si="2"/>
        <v>0</v>
      </c>
      <c r="N20" s="688">
        <f t="shared" si="3"/>
        <v>0</v>
      </c>
      <c r="O20" s="689">
        <f t="shared" si="3"/>
        <v>0</v>
      </c>
      <c r="P20" s="690">
        <f t="shared" si="4"/>
        <v>0</v>
      </c>
      <c r="Q20" s="712">
        <f>SUM('15 92'!Q20+'Total Fac. Hem'!Q20)</f>
        <v>0</v>
      </c>
      <c r="R20" s="712">
        <f>SUM('15 92'!R20+'Total Fac. Hem'!R20)</f>
        <v>0</v>
      </c>
      <c r="S20" s="709">
        <f t="shared" si="5"/>
        <v>0</v>
      </c>
      <c r="T20" s="712">
        <f>SUM('15 92'!T20+'Total Fac. Hem'!T20)</f>
        <v>0</v>
      </c>
      <c r="U20" s="712">
        <f>SUM('15 92'!U20+'Total Fac. Hem'!U20)</f>
        <v>0</v>
      </c>
      <c r="V20" s="709">
        <f t="shared" si="6"/>
        <v>0</v>
      </c>
      <c r="W20" s="712">
        <f>SUM('15 92'!W20+'Total Fac. Hem'!W20)</f>
        <v>0</v>
      </c>
      <c r="X20" s="712">
        <f>SUM('15 92'!X20+'Total Fac. Hem'!X20)</f>
        <v>0</v>
      </c>
      <c r="Y20" s="714">
        <f t="shared" si="7"/>
        <v>0</v>
      </c>
      <c r="Z20" s="688">
        <f t="shared" si="8"/>
        <v>0</v>
      </c>
      <c r="AA20" s="701">
        <f t="shared" si="8"/>
        <v>0</v>
      </c>
      <c r="AB20" s="690">
        <f t="shared" si="9"/>
        <v>0</v>
      </c>
      <c r="AC20" s="713">
        <f t="shared" si="10"/>
        <v>0</v>
      </c>
      <c r="AD20" s="712">
        <f t="shared" si="11"/>
        <v>0</v>
      </c>
      <c r="AE20" s="710">
        <f t="shared" si="12"/>
        <v>0</v>
      </c>
      <c r="AF20" s="712">
        <f>SUM('15 92'!AF20+'Total Fac. Hem'!AF20)</f>
        <v>0</v>
      </c>
      <c r="AG20" s="712">
        <f>SUM('15 92'!AG20+'Total Fac. Hem'!AG20)</f>
        <v>0</v>
      </c>
      <c r="AH20" s="710">
        <f t="shared" si="13"/>
        <v>0</v>
      </c>
      <c r="AI20" s="712">
        <f>SUM('15 92'!AI20+'Total Fac. Hem'!AI20)</f>
        <v>0</v>
      </c>
      <c r="AJ20" s="712">
        <f>SUM('15 92'!AJ20+'Total Fac. Hem'!AJ20)</f>
        <v>0</v>
      </c>
      <c r="AK20" s="710">
        <f t="shared" si="14"/>
        <v>0</v>
      </c>
      <c r="AL20" s="712">
        <f>SUM('15 92'!AL20+'Total Fac. Hem'!AL20)</f>
        <v>0</v>
      </c>
      <c r="AM20" s="712">
        <f>SUM('15 92'!AM20+'Total Fac. Hem'!AM20)</f>
        <v>0</v>
      </c>
      <c r="AN20" s="710">
        <f t="shared" si="15"/>
        <v>0</v>
      </c>
      <c r="AO20" s="688">
        <f t="shared" si="16"/>
        <v>0</v>
      </c>
      <c r="AP20" s="689">
        <f t="shared" si="16"/>
        <v>0</v>
      </c>
      <c r="AQ20" s="690">
        <f t="shared" si="17"/>
        <v>0</v>
      </c>
      <c r="AR20" s="712">
        <f>SUM('15 92'!AR20+'Total Fac. Hem'!AR20)</f>
        <v>0</v>
      </c>
      <c r="AS20" s="712">
        <f>SUM('15 92'!AS20+'Total Fac. Hem'!AS20)</f>
        <v>0</v>
      </c>
      <c r="AT20" s="710">
        <f t="shared" si="18"/>
        <v>0</v>
      </c>
      <c r="AU20" s="712">
        <f>SUM('15 92'!AU20+'Total Fac. Hem'!AU20)</f>
        <v>0</v>
      </c>
      <c r="AV20" s="712">
        <f>SUM('15 92'!AV20+'Total Fac. Hem'!AV20)</f>
        <v>0</v>
      </c>
      <c r="AW20" s="710">
        <f t="shared" si="19"/>
        <v>0</v>
      </c>
      <c r="AX20" s="712">
        <f>SUM('15 92'!AX20+'Total Fac. Hem'!AX20)</f>
        <v>0</v>
      </c>
      <c r="AY20" s="712">
        <f>SUM('15 92'!AY20+'Total Fac. Hem'!AY20)</f>
        <v>0</v>
      </c>
      <c r="AZ20" s="710">
        <f t="shared" si="20"/>
        <v>0</v>
      </c>
      <c r="BA20" s="688">
        <f t="shared" si="21"/>
        <v>0</v>
      </c>
      <c r="BB20" s="701">
        <f t="shared" si="21"/>
        <v>0</v>
      </c>
      <c r="BC20" s="706">
        <f t="shared" si="22"/>
        <v>0</v>
      </c>
      <c r="BD20" s="717">
        <f t="shared" si="30"/>
        <v>0</v>
      </c>
      <c r="BE20" s="712">
        <f t="shared" si="31"/>
        <v>0</v>
      </c>
      <c r="BF20" s="716">
        <f t="shared" si="25"/>
        <v>0</v>
      </c>
      <c r="BG20" s="717">
        <f t="shared" si="26"/>
        <v>0</v>
      </c>
      <c r="BH20" s="712">
        <f t="shared" si="27"/>
        <v>0</v>
      </c>
      <c r="BI20" s="716">
        <f t="shared" si="28"/>
        <v>0</v>
      </c>
      <c r="BJ20" s="541"/>
      <c r="BK20" s="380"/>
      <c r="BL20" s="380"/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</row>
    <row r="21" spans="1:79" s="383" customFormat="1" ht="33" customHeight="1">
      <c r="A21" s="388">
        <f t="shared" si="29"/>
        <v>15</v>
      </c>
      <c r="B21" s="384">
        <v>51314</v>
      </c>
      <c r="C21" s="536" t="s">
        <v>12</v>
      </c>
      <c r="D21" s="698" t="s">
        <v>265</v>
      </c>
      <c r="E21" s="713">
        <f>SUM('15 92'!E21+'Total Fac. Hem'!E21)</f>
        <v>0</v>
      </c>
      <c r="F21" s="712">
        <f>SUM('15 92'!F21+'Total Fac. Hem'!F21)</f>
        <v>0</v>
      </c>
      <c r="G21" s="709">
        <f t="shared" si="0"/>
        <v>0</v>
      </c>
      <c r="H21" s="712">
        <f>SUM('15 92'!H21+'Total Fac. Hem'!H21)</f>
        <v>0</v>
      </c>
      <c r="I21" s="712">
        <f>SUM('15 92'!I21+'Total Fac. Hem'!I21)</f>
        <v>0</v>
      </c>
      <c r="J21" s="709">
        <f t="shared" si="1"/>
        <v>0</v>
      </c>
      <c r="K21" s="712">
        <f>SUM('15 92'!K21+'Total Fac. Hem'!K21)</f>
        <v>0</v>
      </c>
      <c r="L21" s="712">
        <f>SUM('15 92'!L21+'Total Fac. Hem'!L21)</f>
        <v>0</v>
      </c>
      <c r="M21" s="714">
        <f t="shared" si="2"/>
        <v>0</v>
      </c>
      <c r="N21" s="688">
        <f t="shared" si="3"/>
        <v>0</v>
      </c>
      <c r="O21" s="689">
        <f t="shared" si="3"/>
        <v>0</v>
      </c>
      <c r="P21" s="690">
        <f t="shared" si="4"/>
        <v>0</v>
      </c>
      <c r="Q21" s="712">
        <f>SUM('15 92'!Q21+'Total Fac. Hem'!Q21)</f>
        <v>0</v>
      </c>
      <c r="R21" s="712">
        <f>SUM('15 92'!R21+'Total Fac. Hem'!R21)</f>
        <v>0</v>
      </c>
      <c r="S21" s="709">
        <f t="shared" si="5"/>
        <v>0</v>
      </c>
      <c r="T21" s="712">
        <f>SUM('15 92'!T21+'Total Fac. Hem'!T21)</f>
        <v>0</v>
      </c>
      <c r="U21" s="712">
        <f>SUM('15 92'!U21+'Total Fac. Hem'!U21)</f>
        <v>0</v>
      </c>
      <c r="V21" s="709">
        <f t="shared" si="6"/>
        <v>0</v>
      </c>
      <c r="W21" s="712">
        <f>SUM('15 92'!W21+'Total Fac. Hem'!W21)</f>
        <v>0</v>
      </c>
      <c r="X21" s="712">
        <f>SUM('15 92'!X21+'Total Fac. Hem'!X21)</f>
        <v>0</v>
      </c>
      <c r="Y21" s="714">
        <f t="shared" si="7"/>
        <v>0</v>
      </c>
      <c r="Z21" s="688">
        <f t="shared" si="8"/>
        <v>0</v>
      </c>
      <c r="AA21" s="701">
        <f t="shared" si="8"/>
        <v>0</v>
      </c>
      <c r="AB21" s="690">
        <f t="shared" si="9"/>
        <v>0</v>
      </c>
      <c r="AC21" s="713">
        <f t="shared" si="10"/>
        <v>0</v>
      </c>
      <c r="AD21" s="712">
        <f t="shared" si="11"/>
        <v>0</v>
      </c>
      <c r="AE21" s="710">
        <f t="shared" si="12"/>
        <v>0</v>
      </c>
      <c r="AF21" s="712">
        <f>SUM('15 92'!AF21+'Total Fac. Hem'!AF21)</f>
        <v>0</v>
      </c>
      <c r="AG21" s="712">
        <f>SUM('15 92'!AG21+'Total Fac. Hem'!AG21)</f>
        <v>0</v>
      </c>
      <c r="AH21" s="710">
        <f t="shared" si="13"/>
        <v>0</v>
      </c>
      <c r="AI21" s="712">
        <f>SUM('15 92'!AI21+'Total Fac. Hem'!AI21)</f>
        <v>0</v>
      </c>
      <c r="AJ21" s="712">
        <f>SUM('15 92'!AJ21+'Total Fac. Hem'!AJ21)</f>
        <v>0</v>
      </c>
      <c r="AK21" s="710">
        <f t="shared" si="14"/>
        <v>0</v>
      </c>
      <c r="AL21" s="712">
        <f>SUM('15 92'!AL21+'Total Fac. Hem'!AL21)</f>
        <v>0</v>
      </c>
      <c r="AM21" s="712">
        <f>SUM('15 92'!AM21+'Total Fac. Hem'!AM21)</f>
        <v>0</v>
      </c>
      <c r="AN21" s="710">
        <f t="shared" si="15"/>
        <v>0</v>
      </c>
      <c r="AO21" s="688">
        <f t="shared" si="16"/>
        <v>0</v>
      </c>
      <c r="AP21" s="689">
        <f t="shared" si="16"/>
        <v>0</v>
      </c>
      <c r="AQ21" s="690">
        <f t="shared" si="17"/>
        <v>0</v>
      </c>
      <c r="AR21" s="712">
        <f>SUM('15 92'!AR21+'Total Fac. Hem'!AR21)</f>
        <v>0</v>
      </c>
      <c r="AS21" s="712">
        <f>SUM('15 92'!AS21+'Total Fac. Hem'!AS21)</f>
        <v>0</v>
      </c>
      <c r="AT21" s="710">
        <f t="shared" si="18"/>
        <v>0</v>
      </c>
      <c r="AU21" s="712">
        <f>SUM('15 92'!AU21+'Total Fac. Hem'!AU21)</f>
        <v>0</v>
      </c>
      <c r="AV21" s="712">
        <f>SUM('15 92'!AV21+'Total Fac. Hem'!AV21)</f>
        <v>0</v>
      </c>
      <c r="AW21" s="710">
        <f t="shared" si="19"/>
        <v>0</v>
      </c>
      <c r="AX21" s="712">
        <f>SUM('15 92'!AX21+'Total Fac. Hem'!AX21)</f>
        <v>0</v>
      </c>
      <c r="AY21" s="712">
        <f>SUM('15 92'!AY21+'Total Fac. Hem'!AY21)</f>
        <v>0</v>
      </c>
      <c r="AZ21" s="710">
        <f t="shared" si="20"/>
        <v>0</v>
      </c>
      <c r="BA21" s="688">
        <f t="shared" si="21"/>
        <v>0</v>
      </c>
      <c r="BB21" s="701">
        <f t="shared" si="21"/>
        <v>0</v>
      </c>
      <c r="BC21" s="706">
        <f t="shared" si="22"/>
        <v>0</v>
      </c>
      <c r="BD21" s="717">
        <f t="shared" si="30"/>
        <v>0</v>
      </c>
      <c r="BE21" s="712">
        <f t="shared" si="31"/>
        <v>0</v>
      </c>
      <c r="BF21" s="716">
        <f t="shared" si="25"/>
        <v>0</v>
      </c>
      <c r="BG21" s="717">
        <f t="shared" si="26"/>
        <v>0</v>
      </c>
      <c r="BH21" s="712">
        <f t="shared" si="27"/>
        <v>0</v>
      </c>
      <c r="BI21" s="716">
        <f t="shared" si="28"/>
        <v>0</v>
      </c>
      <c r="BJ21" s="541"/>
      <c r="BK21" s="380"/>
      <c r="BL21" s="380"/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</row>
    <row r="22" spans="1:79" s="383" customFormat="1" ht="33" customHeight="1">
      <c r="A22" s="388">
        <f t="shared" si="29"/>
        <v>16</v>
      </c>
      <c r="B22" s="384">
        <v>51315</v>
      </c>
      <c r="C22" s="536" t="s">
        <v>59</v>
      </c>
      <c r="D22" s="698" t="s">
        <v>266</v>
      </c>
      <c r="E22" s="713">
        <f>SUM('15 92'!E22+'Total Fac. Hem'!E22)</f>
        <v>76428.87000000001</v>
      </c>
      <c r="F22" s="712">
        <f>SUM('15 92'!F22+'Total Fac. Hem'!F22)</f>
        <v>80126.240000000005</v>
      </c>
      <c r="G22" s="709">
        <f t="shared" si="0"/>
        <v>-3697.3699999999953</v>
      </c>
      <c r="H22" s="712">
        <f>SUM('15 92'!H22+'Total Fac. Hem'!H22)</f>
        <v>76359.820000000022</v>
      </c>
      <c r="I22" s="712">
        <f>SUM('15 92'!I22+'Total Fac. Hem'!I22)</f>
        <v>76492.149999999994</v>
      </c>
      <c r="J22" s="709">
        <f t="shared" si="1"/>
        <v>-132.32999999997264</v>
      </c>
      <c r="K22" s="712">
        <f>SUM('15 92'!K22+'Total Fac. Hem'!K22)</f>
        <v>76019.770000000019</v>
      </c>
      <c r="L22" s="712">
        <f>SUM('15 92'!L22+'Total Fac. Hem'!L22)</f>
        <v>88654.09</v>
      </c>
      <c r="M22" s="714">
        <f t="shared" si="2"/>
        <v>-12634.319999999978</v>
      </c>
      <c r="N22" s="688">
        <f t="shared" si="3"/>
        <v>228808.46000000005</v>
      </c>
      <c r="O22" s="689">
        <f t="shared" si="3"/>
        <v>245272.48</v>
      </c>
      <c r="P22" s="690">
        <f t="shared" si="4"/>
        <v>-16464.01999999996</v>
      </c>
      <c r="Q22" s="712">
        <f>SUM('15 92'!Q22+'Total Fac. Hem'!Q22)</f>
        <v>75487.190000000017</v>
      </c>
      <c r="R22" s="712">
        <f>SUM('15 92'!R22+'Total Fac. Hem'!R22)</f>
        <v>85729.78</v>
      </c>
      <c r="S22" s="709">
        <f t="shared" si="5"/>
        <v>-10242.589999999982</v>
      </c>
      <c r="T22" s="712">
        <f>SUM('15 92'!T22+'Total Fac. Hem'!T22)</f>
        <v>75487.190000000017</v>
      </c>
      <c r="U22" s="712">
        <f>SUM('15 92'!U22+'Total Fac. Hem'!U22)</f>
        <v>0</v>
      </c>
      <c r="V22" s="709">
        <f t="shared" si="6"/>
        <v>75487.190000000017</v>
      </c>
      <c r="W22" s="712">
        <f>SUM('15 92'!W22+'Total Fac. Hem'!W22)</f>
        <v>56647.850000000006</v>
      </c>
      <c r="X22" s="712">
        <f>SUM('15 92'!X22+'Total Fac. Hem'!X22)</f>
        <v>0</v>
      </c>
      <c r="Y22" s="714">
        <f t="shared" si="7"/>
        <v>56647.850000000006</v>
      </c>
      <c r="Z22" s="688">
        <f t="shared" si="8"/>
        <v>207622.23000000004</v>
      </c>
      <c r="AA22" s="701">
        <f t="shared" si="8"/>
        <v>85729.78</v>
      </c>
      <c r="AB22" s="690">
        <f t="shared" si="9"/>
        <v>121892.45000000004</v>
      </c>
      <c r="AC22" s="713">
        <f t="shared" si="10"/>
        <v>436430.69000000006</v>
      </c>
      <c r="AD22" s="712">
        <f t="shared" si="11"/>
        <v>331002.26</v>
      </c>
      <c r="AE22" s="710">
        <f t="shared" si="12"/>
        <v>105428.43000000005</v>
      </c>
      <c r="AF22" s="712">
        <f>SUM('15 92'!AF22+'Total Fac. Hem'!AF22)</f>
        <v>41072.459999999992</v>
      </c>
      <c r="AG22" s="712">
        <f>SUM('15 92'!AG22+'Total Fac. Hem'!AG22)</f>
        <v>0</v>
      </c>
      <c r="AH22" s="710">
        <f t="shared" si="13"/>
        <v>41072.459999999992</v>
      </c>
      <c r="AI22" s="712">
        <f>SUM('15 92'!AI22+'Total Fac. Hem'!AI22)</f>
        <v>39602.339999999997</v>
      </c>
      <c r="AJ22" s="712">
        <f>SUM('15 92'!AJ22+'Total Fac. Hem'!AJ22)</f>
        <v>0</v>
      </c>
      <c r="AK22" s="710">
        <f t="shared" si="14"/>
        <v>39602.339999999997</v>
      </c>
      <c r="AL22" s="712">
        <f>SUM('15 92'!AL22+'Total Fac. Hem'!AL22)</f>
        <v>38253.770000000004</v>
      </c>
      <c r="AM22" s="712">
        <f>SUM('15 92'!AM22+'Total Fac. Hem'!AM22)</f>
        <v>0</v>
      </c>
      <c r="AN22" s="710">
        <f t="shared" si="15"/>
        <v>38253.770000000004</v>
      </c>
      <c r="AO22" s="688">
        <f t="shared" si="16"/>
        <v>118928.56999999999</v>
      </c>
      <c r="AP22" s="689">
        <f t="shared" si="16"/>
        <v>0</v>
      </c>
      <c r="AQ22" s="690">
        <f t="shared" si="17"/>
        <v>118928.56999999999</v>
      </c>
      <c r="AR22" s="712">
        <f>SUM('15 92'!AR22+'Total Fac. Hem'!AR22)</f>
        <v>38253.770000000004</v>
      </c>
      <c r="AS22" s="712">
        <f>SUM('15 92'!AS22+'Total Fac. Hem'!AS22)</f>
        <v>0</v>
      </c>
      <c r="AT22" s="710">
        <f t="shared" si="18"/>
        <v>38253.770000000004</v>
      </c>
      <c r="AU22" s="712">
        <f>SUM('15 92'!AU22+'Total Fac. Hem'!AU22)</f>
        <v>38153.850000000006</v>
      </c>
      <c r="AV22" s="712">
        <f>SUM('15 92'!AV22+'Total Fac. Hem'!AV22)</f>
        <v>0</v>
      </c>
      <c r="AW22" s="710">
        <f t="shared" si="19"/>
        <v>38153.850000000006</v>
      </c>
      <c r="AX22" s="712">
        <f>SUM('15 92'!AX22+'Total Fac. Hem'!AX22)</f>
        <v>36943.68</v>
      </c>
      <c r="AY22" s="712">
        <f>SUM('15 92'!AY22+'Total Fac. Hem'!AY22)</f>
        <v>0</v>
      </c>
      <c r="AZ22" s="710">
        <f t="shared" si="20"/>
        <v>36943.68</v>
      </c>
      <c r="BA22" s="688">
        <f t="shared" si="21"/>
        <v>113351.30000000002</v>
      </c>
      <c r="BB22" s="701">
        <f t="shared" si="21"/>
        <v>0</v>
      </c>
      <c r="BC22" s="706">
        <f t="shared" si="22"/>
        <v>113351.30000000002</v>
      </c>
      <c r="BD22" s="717">
        <f t="shared" si="30"/>
        <v>232279.87</v>
      </c>
      <c r="BE22" s="712">
        <f t="shared" si="31"/>
        <v>0</v>
      </c>
      <c r="BF22" s="716">
        <f t="shared" si="25"/>
        <v>232279.87</v>
      </c>
      <c r="BG22" s="717">
        <f t="shared" si="26"/>
        <v>668710.56000000006</v>
      </c>
      <c r="BH22" s="712">
        <f t="shared" si="27"/>
        <v>331002.26</v>
      </c>
      <c r="BI22" s="716">
        <f t="shared" si="28"/>
        <v>337708.30000000005</v>
      </c>
      <c r="BJ22" s="541"/>
      <c r="BK22" s="380"/>
      <c r="BL22" s="380"/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</row>
    <row r="23" spans="1:79" s="383" customFormat="1" ht="33" customHeight="1">
      <c r="A23" s="388">
        <f t="shared" si="29"/>
        <v>17</v>
      </c>
      <c r="B23" s="384">
        <v>51399</v>
      </c>
      <c r="C23" s="536" t="s">
        <v>13</v>
      </c>
      <c r="D23" s="698" t="s">
        <v>267</v>
      </c>
      <c r="E23" s="713">
        <f>SUM('15 92'!E23+'Total Fac. Hem'!E23)</f>
        <v>278370</v>
      </c>
      <c r="F23" s="712">
        <f>SUM('15 92'!F23+'Total Fac. Hem'!F23)</f>
        <v>422440.63</v>
      </c>
      <c r="G23" s="709">
        <f t="shared" si="0"/>
        <v>-144070.63</v>
      </c>
      <c r="H23" s="712">
        <f>SUM('15 92'!H23+'Total Fac. Hem'!H23)</f>
        <v>323117</v>
      </c>
      <c r="I23" s="712">
        <f>SUM('15 92'!I23+'Total Fac. Hem'!I23)</f>
        <v>459135.45000000007</v>
      </c>
      <c r="J23" s="709">
        <f t="shared" si="1"/>
        <v>-136018.45000000007</v>
      </c>
      <c r="K23" s="712">
        <f>SUM('15 92'!K23+'Total Fac. Hem'!K23)</f>
        <v>366815</v>
      </c>
      <c r="L23" s="712">
        <f>SUM('15 92'!L23+'Total Fac. Hem'!L23)</f>
        <v>455579.80999999994</v>
      </c>
      <c r="M23" s="714">
        <f t="shared" si="2"/>
        <v>-88764.809999999939</v>
      </c>
      <c r="N23" s="688">
        <f t="shared" si="3"/>
        <v>968302</v>
      </c>
      <c r="O23" s="689">
        <f t="shared" si="3"/>
        <v>1337155.8900000001</v>
      </c>
      <c r="P23" s="690">
        <f t="shared" si="4"/>
        <v>-368853.89000000013</v>
      </c>
      <c r="Q23" s="712">
        <f>SUM('15 92'!Q23+'Total Fac. Hem'!Q23)</f>
        <v>381191</v>
      </c>
      <c r="R23" s="712">
        <f>SUM('15 92'!R23+'Total Fac. Hem'!R23)</f>
        <v>275689.13</v>
      </c>
      <c r="S23" s="709">
        <f t="shared" si="5"/>
        <v>105501.87</v>
      </c>
      <c r="T23" s="712">
        <f>SUM('15 92'!T23+'Total Fac. Hem'!T23)</f>
        <v>353585</v>
      </c>
      <c r="U23" s="712">
        <f>SUM('15 92'!U23+'Total Fac. Hem'!U23)</f>
        <v>0</v>
      </c>
      <c r="V23" s="709">
        <f t="shared" si="6"/>
        <v>353585</v>
      </c>
      <c r="W23" s="712">
        <f>SUM('15 92'!W23+'Total Fac. Hem'!W23)</f>
        <v>367857</v>
      </c>
      <c r="X23" s="712">
        <f>SUM('15 92'!X23+'Total Fac. Hem'!X23)</f>
        <v>0</v>
      </c>
      <c r="Y23" s="714">
        <f t="shared" si="7"/>
        <v>367857</v>
      </c>
      <c r="Z23" s="688">
        <f t="shared" si="8"/>
        <v>1102633</v>
      </c>
      <c r="AA23" s="701">
        <f t="shared" si="8"/>
        <v>275689.13</v>
      </c>
      <c r="AB23" s="690">
        <f t="shared" si="9"/>
        <v>826943.87</v>
      </c>
      <c r="AC23" s="713">
        <f t="shared" si="10"/>
        <v>2070935</v>
      </c>
      <c r="AD23" s="712">
        <f t="shared" si="11"/>
        <v>1612845.02</v>
      </c>
      <c r="AE23" s="710">
        <f t="shared" si="12"/>
        <v>458089.98</v>
      </c>
      <c r="AF23" s="712">
        <f>SUM('15 92'!AF23+'Total Fac. Hem'!AF23)</f>
        <v>354522</v>
      </c>
      <c r="AG23" s="712">
        <f>SUM('15 92'!AG23+'Total Fac. Hem'!AG23)</f>
        <v>0</v>
      </c>
      <c r="AH23" s="710">
        <f t="shared" si="13"/>
        <v>354522</v>
      </c>
      <c r="AI23" s="712">
        <f>SUM('15 92'!AI23+'Total Fac. Hem'!AI23)</f>
        <v>343926</v>
      </c>
      <c r="AJ23" s="712">
        <f>SUM('15 92'!AJ23+'Total Fac. Hem'!AJ23)</f>
        <v>0</v>
      </c>
      <c r="AK23" s="710">
        <f t="shared" si="14"/>
        <v>343926</v>
      </c>
      <c r="AL23" s="712">
        <f>SUM('15 92'!AL23+'Total Fac. Hem'!AL23)</f>
        <v>322145</v>
      </c>
      <c r="AM23" s="712">
        <f>SUM('15 92'!AM23+'Total Fac. Hem'!AM23)</f>
        <v>0</v>
      </c>
      <c r="AN23" s="710">
        <f t="shared" si="15"/>
        <v>322145</v>
      </c>
      <c r="AO23" s="688">
        <f t="shared" si="16"/>
        <v>1020593</v>
      </c>
      <c r="AP23" s="689">
        <f t="shared" si="16"/>
        <v>0</v>
      </c>
      <c r="AQ23" s="690">
        <f t="shared" si="17"/>
        <v>1020593</v>
      </c>
      <c r="AR23" s="712">
        <f>SUM('15 92'!AR23+'Total Fac. Hem'!AR23)</f>
        <v>336842</v>
      </c>
      <c r="AS23" s="712">
        <f>SUM('15 92'!AS23+'Total Fac. Hem'!AS23)</f>
        <v>0</v>
      </c>
      <c r="AT23" s="710">
        <f t="shared" si="18"/>
        <v>336842</v>
      </c>
      <c r="AU23" s="712">
        <f>SUM('15 92'!AU23+'Total Fac. Hem'!AU23)</f>
        <v>374887</v>
      </c>
      <c r="AV23" s="712">
        <f>SUM('15 92'!AV23+'Total Fac. Hem'!AV23)</f>
        <v>0</v>
      </c>
      <c r="AW23" s="710">
        <f t="shared" si="19"/>
        <v>374887</v>
      </c>
      <c r="AX23" s="712">
        <f>SUM('15 92'!AX23+'Total Fac. Hem'!AX23)</f>
        <v>328886</v>
      </c>
      <c r="AY23" s="712">
        <f>SUM('15 92'!AY23+'Total Fac. Hem'!AY23)</f>
        <v>0</v>
      </c>
      <c r="AZ23" s="710">
        <f t="shared" si="20"/>
        <v>328886</v>
      </c>
      <c r="BA23" s="688">
        <f t="shared" si="21"/>
        <v>1040615</v>
      </c>
      <c r="BB23" s="701">
        <f t="shared" si="21"/>
        <v>0</v>
      </c>
      <c r="BC23" s="706">
        <f t="shared" si="22"/>
        <v>1040615</v>
      </c>
      <c r="BD23" s="717">
        <f t="shared" si="30"/>
        <v>2061208</v>
      </c>
      <c r="BE23" s="712">
        <f t="shared" si="31"/>
        <v>0</v>
      </c>
      <c r="BF23" s="716">
        <f t="shared" si="25"/>
        <v>2061208</v>
      </c>
      <c r="BG23" s="717">
        <f t="shared" si="26"/>
        <v>4132143</v>
      </c>
      <c r="BH23" s="712">
        <f t="shared" si="27"/>
        <v>1612845.02</v>
      </c>
      <c r="BI23" s="716">
        <f t="shared" si="28"/>
        <v>2519297.98</v>
      </c>
      <c r="BJ23" s="541"/>
      <c r="BK23" s="380"/>
      <c r="BL23" s="380"/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</row>
    <row r="24" spans="1:79" s="383" customFormat="1" ht="33" customHeight="1">
      <c r="A24" s="388">
        <f t="shared" si="29"/>
        <v>18</v>
      </c>
      <c r="B24" s="384">
        <v>51401</v>
      </c>
      <c r="C24" s="536" t="s">
        <v>14</v>
      </c>
      <c r="D24" s="698" t="s">
        <v>268</v>
      </c>
      <c r="E24" s="713">
        <f>SUM('15 92'!E24+'Total Fac. Hem'!E24)</f>
        <v>10208.67</v>
      </c>
      <c r="F24" s="712">
        <f>SUM('15 92'!F24+'Total Fac. Hem'!F24)</f>
        <v>8442.32</v>
      </c>
      <c r="G24" s="709">
        <f t="shared" si="0"/>
        <v>1766.3500000000004</v>
      </c>
      <c r="H24" s="712">
        <f>SUM('15 92'!H24+'Total Fac. Hem'!H24)</f>
        <v>10208.67</v>
      </c>
      <c r="I24" s="712">
        <f>SUM('15 92'!I24+'Total Fac. Hem'!I24)</f>
        <v>8442.32</v>
      </c>
      <c r="J24" s="709">
        <f t="shared" si="1"/>
        <v>1766.3500000000004</v>
      </c>
      <c r="K24" s="712">
        <f>SUM('15 92'!K24+'Total Fac. Hem'!K24)</f>
        <v>10208.67</v>
      </c>
      <c r="L24" s="712">
        <f>SUM('15 92'!L24+'Total Fac. Hem'!L24)</f>
        <v>8442.32</v>
      </c>
      <c r="M24" s="714">
        <f t="shared" si="2"/>
        <v>1766.3500000000004</v>
      </c>
      <c r="N24" s="688">
        <f t="shared" si="3"/>
        <v>30626.010000000002</v>
      </c>
      <c r="O24" s="689">
        <f t="shared" si="3"/>
        <v>25326.959999999999</v>
      </c>
      <c r="P24" s="690">
        <f t="shared" si="4"/>
        <v>5299.0500000000029</v>
      </c>
      <c r="Q24" s="712">
        <f>SUM('15 92'!Q24+'Total Fac. Hem'!Q24)</f>
        <v>10208.67</v>
      </c>
      <c r="R24" s="712">
        <f>SUM('15 92'!R24+'Total Fac. Hem'!R24)</f>
        <v>8442.32</v>
      </c>
      <c r="S24" s="709">
        <f t="shared" si="5"/>
        <v>1766.3500000000004</v>
      </c>
      <c r="T24" s="712">
        <f>SUM('15 92'!T24+'Total Fac. Hem'!T24)</f>
        <v>10208.67</v>
      </c>
      <c r="U24" s="712">
        <f>SUM('15 92'!U24+'Total Fac. Hem'!U24)</f>
        <v>0</v>
      </c>
      <c r="V24" s="709">
        <f t="shared" si="6"/>
        <v>10208.67</v>
      </c>
      <c r="W24" s="712">
        <f>SUM('15 92'!W24+'Total Fac. Hem'!W24)</f>
        <v>10206.67</v>
      </c>
      <c r="X24" s="712">
        <f>SUM('15 92'!X24+'Total Fac. Hem'!X24)</f>
        <v>0</v>
      </c>
      <c r="Y24" s="714">
        <f t="shared" si="7"/>
        <v>10206.67</v>
      </c>
      <c r="Z24" s="688">
        <f t="shared" si="8"/>
        <v>30624.010000000002</v>
      </c>
      <c r="AA24" s="701">
        <f t="shared" si="8"/>
        <v>8442.32</v>
      </c>
      <c r="AB24" s="690">
        <f t="shared" si="9"/>
        <v>22181.690000000002</v>
      </c>
      <c r="AC24" s="713">
        <f t="shared" si="10"/>
        <v>61250.02</v>
      </c>
      <c r="AD24" s="712">
        <f t="shared" si="11"/>
        <v>33769.279999999999</v>
      </c>
      <c r="AE24" s="710">
        <f t="shared" si="12"/>
        <v>27480.739999999998</v>
      </c>
      <c r="AF24" s="712">
        <f>SUM('15 92'!AF24+'Total Fac. Hem'!AF24)</f>
        <v>10208.67</v>
      </c>
      <c r="AG24" s="712">
        <f>SUM('15 92'!AG24+'Total Fac. Hem'!AG24)</f>
        <v>0</v>
      </c>
      <c r="AH24" s="710">
        <f t="shared" si="13"/>
        <v>10208.67</v>
      </c>
      <c r="AI24" s="712">
        <f>SUM('15 92'!AI24+'Total Fac. Hem'!AI24)</f>
        <v>10208.67</v>
      </c>
      <c r="AJ24" s="712">
        <f>SUM('15 92'!AJ24+'Total Fac. Hem'!AJ24)</f>
        <v>0</v>
      </c>
      <c r="AK24" s="710">
        <f t="shared" si="14"/>
        <v>10208.67</v>
      </c>
      <c r="AL24" s="712">
        <f>SUM('15 92'!AL24+'Total Fac. Hem'!AL24)</f>
        <v>10208.67</v>
      </c>
      <c r="AM24" s="712">
        <f>SUM('15 92'!AM24+'Total Fac. Hem'!AM24)</f>
        <v>0</v>
      </c>
      <c r="AN24" s="710">
        <f t="shared" si="15"/>
        <v>10208.67</v>
      </c>
      <c r="AO24" s="688">
        <f t="shared" si="16"/>
        <v>30626.010000000002</v>
      </c>
      <c r="AP24" s="689">
        <f t="shared" si="16"/>
        <v>0</v>
      </c>
      <c r="AQ24" s="690">
        <f t="shared" si="17"/>
        <v>30626.010000000002</v>
      </c>
      <c r="AR24" s="712">
        <f>SUM('15 92'!AR24+'Total Fac. Hem'!AR24)</f>
        <v>10208.67</v>
      </c>
      <c r="AS24" s="712">
        <f>SUM('15 92'!AS24+'Total Fac. Hem'!AS24)</f>
        <v>0</v>
      </c>
      <c r="AT24" s="710">
        <f t="shared" si="18"/>
        <v>10208.67</v>
      </c>
      <c r="AU24" s="712">
        <f>SUM('15 92'!AU24+'Total Fac. Hem'!AU24)</f>
        <v>10208.67</v>
      </c>
      <c r="AV24" s="712">
        <f>SUM('15 92'!AV24+'Total Fac. Hem'!AV24)</f>
        <v>0</v>
      </c>
      <c r="AW24" s="710">
        <f t="shared" si="19"/>
        <v>10208.67</v>
      </c>
      <c r="AX24" s="712">
        <f>SUM('15 92'!AX24+'Total Fac. Hem'!AX24)</f>
        <v>10206.630000000001</v>
      </c>
      <c r="AY24" s="712">
        <f>SUM('15 92'!AY24+'Total Fac. Hem'!AY24)</f>
        <v>0</v>
      </c>
      <c r="AZ24" s="710">
        <f t="shared" si="20"/>
        <v>10206.630000000001</v>
      </c>
      <c r="BA24" s="688">
        <f t="shared" si="21"/>
        <v>30623.97</v>
      </c>
      <c r="BB24" s="701">
        <f t="shared" si="21"/>
        <v>0</v>
      </c>
      <c r="BC24" s="706">
        <f t="shared" si="22"/>
        <v>30623.97</v>
      </c>
      <c r="BD24" s="717">
        <f t="shared" si="30"/>
        <v>61249.979999999996</v>
      </c>
      <c r="BE24" s="712">
        <f t="shared" si="31"/>
        <v>0</v>
      </c>
      <c r="BF24" s="716">
        <f t="shared" si="25"/>
        <v>61249.979999999996</v>
      </c>
      <c r="BG24" s="717">
        <f t="shared" si="26"/>
        <v>122500</v>
      </c>
      <c r="BH24" s="712">
        <f t="shared" si="27"/>
        <v>33769.279999999999</v>
      </c>
      <c r="BI24" s="716">
        <f t="shared" si="28"/>
        <v>88730.72</v>
      </c>
      <c r="BJ24" s="541"/>
      <c r="BK24" s="380"/>
      <c r="BL24" s="380"/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</row>
    <row r="25" spans="1:79" s="383" customFormat="1" ht="33" customHeight="1">
      <c r="A25" s="388">
        <f t="shared" si="29"/>
        <v>19</v>
      </c>
      <c r="B25" s="384">
        <v>51402</v>
      </c>
      <c r="C25" s="536" t="s">
        <v>15</v>
      </c>
      <c r="D25" s="698" t="s">
        <v>269</v>
      </c>
      <c r="E25" s="713">
        <f>SUM('15 92'!E25+'Total Fac. Hem'!E25)</f>
        <v>12000</v>
      </c>
      <c r="F25" s="712">
        <f>SUM('15 92'!F25+'Total Fac. Hem'!F25)</f>
        <v>18496.07</v>
      </c>
      <c r="G25" s="709">
        <f t="shared" si="0"/>
        <v>-6496.07</v>
      </c>
      <c r="H25" s="712">
        <f>SUM('15 92'!H25+'Total Fac. Hem'!H25)</f>
        <v>12000</v>
      </c>
      <c r="I25" s="712">
        <f>SUM('15 92'!I25+'Total Fac. Hem'!I25)</f>
        <v>4041.97</v>
      </c>
      <c r="J25" s="709">
        <f t="shared" si="1"/>
        <v>7958.0300000000007</v>
      </c>
      <c r="K25" s="712">
        <f>SUM('15 92'!K25+'Total Fac. Hem'!K25)</f>
        <v>15000</v>
      </c>
      <c r="L25" s="712">
        <f>SUM('15 92'!L25+'Total Fac. Hem'!L25)</f>
        <v>5240</v>
      </c>
      <c r="M25" s="714">
        <f t="shared" si="2"/>
        <v>9760</v>
      </c>
      <c r="N25" s="688">
        <f t="shared" si="3"/>
        <v>39000</v>
      </c>
      <c r="O25" s="689">
        <f t="shared" si="3"/>
        <v>27778.04</v>
      </c>
      <c r="P25" s="690">
        <f t="shared" si="4"/>
        <v>11221.96</v>
      </c>
      <c r="Q25" s="712">
        <f>SUM('15 92'!Q25+'Total Fac. Hem'!Q25)</f>
        <v>12000</v>
      </c>
      <c r="R25" s="712">
        <f>SUM('15 92'!R25+'Total Fac. Hem'!R25)</f>
        <v>1437.2</v>
      </c>
      <c r="S25" s="709">
        <f t="shared" si="5"/>
        <v>10562.8</v>
      </c>
      <c r="T25" s="712">
        <f>SUM('15 92'!T25+'Total Fac. Hem'!T25)</f>
        <v>12000</v>
      </c>
      <c r="U25" s="712">
        <f>SUM('15 92'!U25+'Total Fac. Hem'!U25)</f>
        <v>0</v>
      </c>
      <c r="V25" s="709">
        <f t="shared" si="6"/>
        <v>12000</v>
      </c>
      <c r="W25" s="712">
        <f>SUM('15 92'!W25+'Total Fac. Hem'!W25)</f>
        <v>13200</v>
      </c>
      <c r="X25" s="712">
        <f>SUM('15 92'!X25+'Total Fac. Hem'!X25)</f>
        <v>0</v>
      </c>
      <c r="Y25" s="714">
        <f t="shared" si="7"/>
        <v>13200</v>
      </c>
      <c r="Z25" s="688">
        <f t="shared" si="8"/>
        <v>37200</v>
      </c>
      <c r="AA25" s="701">
        <f t="shared" si="8"/>
        <v>1437.2</v>
      </c>
      <c r="AB25" s="690">
        <f t="shared" si="9"/>
        <v>35762.800000000003</v>
      </c>
      <c r="AC25" s="713">
        <f t="shared" si="10"/>
        <v>76200</v>
      </c>
      <c r="AD25" s="712">
        <f t="shared" si="11"/>
        <v>29215.24</v>
      </c>
      <c r="AE25" s="710">
        <f t="shared" si="12"/>
        <v>46984.759999999995</v>
      </c>
      <c r="AF25" s="712">
        <f>SUM('15 92'!AF25+'Total Fac. Hem'!AF25)</f>
        <v>13200</v>
      </c>
      <c r="AG25" s="712">
        <f>SUM('15 92'!AG25+'Total Fac. Hem'!AG25)</f>
        <v>0</v>
      </c>
      <c r="AH25" s="710">
        <f t="shared" si="13"/>
        <v>13200</v>
      </c>
      <c r="AI25" s="712">
        <f>SUM('15 92'!AI25+'Total Fac. Hem'!AI25)</f>
        <v>13200</v>
      </c>
      <c r="AJ25" s="712">
        <f>SUM('15 92'!AJ25+'Total Fac. Hem'!AJ25)</f>
        <v>0</v>
      </c>
      <c r="AK25" s="710">
        <f t="shared" si="14"/>
        <v>13200</v>
      </c>
      <c r="AL25" s="712">
        <f>SUM('15 92'!AL25+'Total Fac. Hem'!AL25)</f>
        <v>13200</v>
      </c>
      <c r="AM25" s="712">
        <f>SUM('15 92'!AM25+'Total Fac. Hem'!AM25)</f>
        <v>0</v>
      </c>
      <c r="AN25" s="710">
        <f t="shared" si="15"/>
        <v>13200</v>
      </c>
      <c r="AO25" s="688">
        <f t="shared" si="16"/>
        <v>39600</v>
      </c>
      <c r="AP25" s="689">
        <f t="shared" si="16"/>
        <v>0</v>
      </c>
      <c r="AQ25" s="690">
        <f t="shared" si="17"/>
        <v>39600</v>
      </c>
      <c r="AR25" s="712">
        <f>SUM('15 92'!AR25+'Total Fac. Hem'!AR25)</f>
        <v>13200</v>
      </c>
      <c r="AS25" s="712">
        <f>SUM('15 92'!AS25+'Total Fac. Hem'!AS25)</f>
        <v>0</v>
      </c>
      <c r="AT25" s="710">
        <f t="shared" si="18"/>
        <v>13200</v>
      </c>
      <c r="AU25" s="712">
        <f>SUM('15 92'!AU25+'Total Fac. Hem'!AU25)</f>
        <v>13200</v>
      </c>
      <c r="AV25" s="712">
        <f>SUM('15 92'!AV25+'Total Fac. Hem'!AV25)</f>
        <v>0</v>
      </c>
      <c r="AW25" s="710">
        <f t="shared" si="19"/>
        <v>13200</v>
      </c>
      <c r="AX25" s="712">
        <f>SUM('15 92'!AX25+'Total Fac. Hem'!AX25)</f>
        <v>13200</v>
      </c>
      <c r="AY25" s="712">
        <f>SUM('15 92'!AY25+'Total Fac. Hem'!AY25)</f>
        <v>0</v>
      </c>
      <c r="AZ25" s="710">
        <f t="shared" si="20"/>
        <v>13200</v>
      </c>
      <c r="BA25" s="688">
        <f t="shared" si="21"/>
        <v>39600</v>
      </c>
      <c r="BB25" s="701">
        <f t="shared" si="21"/>
        <v>0</v>
      </c>
      <c r="BC25" s="706">
        <f t="shared" si="22"/>
        <v>39600</v>
      </c>
      <c r="BD25" s="717">
        <f t="shared" si="30"/>
        <v>79200</v>
      </c>
      <c r="BE25" s="712">
        <f t="shared" si="31"/>
        <v>0</v>
      </c>
      <c r="BF25" s="716">
        <f t="shared" si="25"/>
        <v>79200</v>
      </c>
      <c r="BG25" s="717">
        <f t="shared" si="26"/>
        <v>155400</v>
      </c>
      <c r="BH25" s="712">
        <f t="shared" si="27"/>
        <v>29215.24</v>
      </c>
      <c r="BI25" s="716">
        <f t="shared" si="28"/>
        <v>126184.76</v>
      </c>
      <c r="BJ25" s="541"/>
      <c r="BK25" s="380"/>
      <c r="BL25" s="380"/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</row>
    <row r="26" spans="1:79" s="383" customFormat="1" ht="33" customHeight="1">
      <c r="A26" s="388">
        <f t="shared" si="29"/>
        <v>20</v>
      </c>
      <c r="B26" s="384">
        <v>51403</v>
      </c>
      <c r="C26" s="536" t="s">
        <v>16</v>
      </c>
      <c r="D26" s="698" t="s">
        <v>270</v>
      </c>
      <c r="E26" s="713">
        <f>SUM('15 92'!E26+'Total Fac. Hem'!E26)</f>
        <v>15000</v>
      </c>
      <c r="F26" s="712">
        <f>SUM('15 92'!F26+'Total Fac. Hem'!F26)</f>
        <v>0</v>
      </c>
      <c r="G26" s="709">
        <f t="shared" si="0"/>
        <v>15000</v>
      </c>
      <c r="H26" s="712">
        <f>SUM('15 92'!H26+'Total Fac. Hem'!H26)</f>
        <v>0</v>
      </c>
      <c r="I26" s="712">
        <f>SUM('15 92'!I26+'Total Fac. Hem'!I26)</f>
        <v>5613.72</v>
      </c>
      <c r="J26" s="709">
        <f t="shared" si="1"/>
        <v>-5613.72</v>
      </c>
      <c r="K26" s="712">
        <f>SUM('15 92'!K26+'Total Fac. Hem'!K26)</f>
        <v>15000</v>
      </c>
      <c r="L26" s="712">
        <f>SUM('15 92'!L26+'Total Fac. Hem'!L26)</f>
        <v>6086.92</v>
      </c>
      <c r="M26" s="714">
        <f t="shared" si="2"/>
        <v>8913.08</v>
      </c>
      <c r="N26" s="688">
        <f t="shared" si="3"/>
        <v>30000</v>
      </c>
      <c r="O26" s="689">
        <f t="shared" si="3"/>
        <v>11700.64</v>
      </c>
      <c r="P26" s="690">
        <f t="shared" si="4"/>
        <v>18299.36</v>
      </c>
      <c r="Q26" s="712">
        <f>SUM('15 92'!Q26+'Total Fac. Hem'!Q26)</f>
        <v>0</v>
      </c>
      <c r="R26" s="712">
        <f>SUM('15 92'!R26+'Total Fac. Hem'!R26)</f>
        <v>0</v>
      </c>
      <c r="S26" s="709">
        <f t="shared" si="5"/>
        <v>0</v>
      </c>
      <c r="T26" s="712">
        <f>SUM('15 92'!T26+'Total Fac. Hem'!T26)</f>
        <v>15000</v>
      </c>
      <c r="U26" s="712">
        <f>SUM('15 92'!U26+'Total Fac. Hem'!U26)</f>
        <v>0</v>
      </c>
      <c r="V26" s="709">
        <f t="shared" si="6"/>
        <v>15000</v>
      </c>
      <c r="W26" s="712">
        <f>SUM('15 92'!W26+'Total Fac. Hem'!W26)</f>
        <v>14000</v>
      </c>
      <c r="X26" s="712">
        <f>SUM('15 92'!X26+'Total Fac. Hem'!X26)</f>
        <v>0</v>
      </c>
      <c r="Y26" s="714">
        <f t="shared" si="7"/>
        <v>14000</v>
      </c>
      <c r="Z26" s="688">
        <f t="shared" si="8"/>
        <v>29000</v>
      </c>
      <c r="AA26" s="701">
        <f t="shared" si="8"/>
        <v>0</v>
      </c>
      <c r="AB26" s="690">
        <f t="shared" si="9"/>
        <v>29000</v>
      </c>
      <c r="AC26" s="713">
        <f t="shared" si="10"/>
        <v>59000</v>
      </c>
      <c r="AD26" s="712">
        <f t="shared" si="11"/>
        <v>11700.64</v>
      </c>
      <c r="AE26" s="710">
        <f t="shared" si="12"/>
        <v>47299.360000000001</v>
      </c>
      <c r="AF26" s="712">
        <f>SUM('15 92'!AF26+'Total Fac. Hem'!AF26)</f>
        <v>15000</v>
      </c>
      <c r="AG26" s="712">
        <f>SUM('15 92'!AG26+'Total Fac. Hem'!AG26)</f>
        <v>0</v>
      </c>
      <c r="AH26" s="710">
        <f t="shared" si="13"/>
        <v>15000</v>
      </c>
      <c r="AI26" s="712">
        <f>SUM('15 92'!AI26+'Total Fac. Hem'!AI26)</f>
        <v>0</v>
      </c>
      <c r="AJ26" s="712">
        <f>SUM('15 92'!AJ26+'Total Fac. Hem'!AJ26)</f>
        <v>0</v>
      </c>
      <c r="AK26" s="710">
        <f t="shared" si="14"/>
        <v>0</v>
      </c>
      <c r="AL26" s="712">
        <f>SUM('15 92'!AL26+'Total Fac. Hem'!AL26)</f>
        <v>15000</v>
      </c>
      <c r="AM26" s="712">
        <f>SUM('15 92'!AM26+'Total Fac. Hem'!AM26)</f>
        <v>0</v>
      </c>
      <c r="AN26" s="710">
        <f t="shared" si="15"/>
        <v>15000</v>
      </c>
      <c r="AO26" s="688">
        <f t="shared" si="16"/>
        <v>30000</v>
      </c>
      <c r="AP26" s="689">
        <f t="shared" si="16"/>
        <v>0</v>
      </c>
      <c r="AQ26" s="690">
        <f t="shared" si="17"/>
        <v>30000</v>
      </c>
      <c r="AR26" s="712">
        <f>SUM('15 92'!AR26+'Total Fac. Hem'!AR26)</f>
        <v>16000</v>
      </c>
      <c r="AS26" s="712">
        <f>SUM('15 92'!AS26+'Total Fac. Hem'!AS26)</f>
        <v>0</v>
      </c>
      <c r="AT26" s="710">
        <f t="shared" si="18"/>
        <v>16000</v>
      </c>
      <c r="AU26" s="712">
        <f>SUM('15 92'!AU26+'Total Fac. Hem'!AU26)</f>
        <v>15000</v>
      </c>
      <c r="AV26" s="712">
        <f>SUM('15 92'!AV26+'Total Fac. Hem'!AV26)</f>
        <v>0</v>
      </c>
      <c r="AW26" s="710">
        <f t="shared" si="19"/>
        <v>15000</v>
      </c>
      <c r="AX26" s="712">
        <f>SUM('15 92'!AX26+'Total Fac. Hem'!AX26)</f>
        <v>0</v>
      </c>
      <c r="AY26" s="712">
        <f>SUM('15 92'!AY26+'Total Fac. Hem'!AY26)</f>
        <v>0</v>
      </c>
      <c r="AZ26" s="710">
        <f t="shared" si="20"/>
        <v>0</v>
      </c>
      <c r="BA26" s="688">
        <f t="shared" si="21"/>
        <v>31000</v>
      </c>
      <c r="BB26" s="701">
        <f t="shared" si="21"/>
        <v>0</v>
      </c>
      <c r="BC26" s="706">
        <f t="shared" si="22"/>
        <v>31000</v>
      </c>
      <c r="BD26" s="717">
        <f t="shared" si="30"/>
        <v>61000</v>
      </c>
      <c r="BE26" s="712">
        <f t="shared" si="31"/>
        <v>0</v>
      </c>
      <c r="BF26" s="716">
        <f t="shared" si="25"/>
        <v>61000</v>
      </c>
      <c r="BG26" s="717">
        <f t="shared" si="26"/>
        <v>120000</v>
      </c>
      <c r="BH26" s="712">
        <f t="shared" si="27"/>
        <v>11700.64</v>
      </c>
      <c r="BI26" s="716">
        <f t="shared" si="28"/>
        <v>108299.36</v>
      </c>
      <c r="BJ26" s="541"/>
      <c r="BK26" s="380"/>
      <c r="BL26" s="380"/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</row>
    <row r="27" spans="1:79" s="383" customFormat="1" ht="33" customHeight="1">
      <c r="A27" s="388">
        <f t="shared" si="29"/>
        <v>21</v>
      </c>
      <c r="B27" s="384">
        <v>51404</v>
      </c>
      <c r="C27" s="536" t="s">
        <v>17</v>
      </c>
      <c r="D27" s="698" t="s">
        <v>271</v>
      </c>
      <c r="E27" s="713">
        <f>SUM('15 92'!E27+'Total Fac. Hem'!E27)</f>
        <v>24630</v>
      </c>
      <c r="F27" s="712">
        <f>SUM('15 92'!F27+'Total Fac. Hem'!F27)</f>
        <v>0</v>
      </c>
      <c r="G27" s="709">
        <f t="shared" si="0"/>
        <v>24630</v>
      </c>
      <c r="H27" s="712">
        <f>SUM('15 92'!H27+'Total Fac. Hem'!H27)</f>
        <v>0</v>
      </c>
      <c r="I27" s="712">
        <f>SUM('15 92'!I27+'Total Fac. Hem'!I27)</f>
        <v>7296</v>
      </c>
      <c r="J27" s="709">
        <f t="shared" si="1"/>
        <v>-7296</v>
      </c>
      <c r="K27" s="712">
        <f>SUM('15 92'!K27+'Total Fac. Hem'!K27)</f>
        <v>0</v>
      </c>
      <c r="L27" s="712">
        <f>SUM('15 92'!L27+'Total Fac. Hem'!L27)</f>
        <v>4915.2</v>
      </c>
      <c r="M27" s="714">
        <f t="shared" si="2"/>
        <v>-4915.2</v>
      </c>
      <c r="N27" s="688">
        <f t="shared" si="3"/>
        <v>24630</v>
      </c>
      <c r="O27" s="689">
        <f t="shared" si="3"/>
        <v>12211.2</v>
      </c>
      <c r="P27" s="690">
        <f t="shared" si="4"/>
        <v>12418.8</v>
      </c>
      <c r="Q27" s="712">
        <f>SUM('15 92'!Q27+'Total Fac. Hem'!Q27)</f>
        <v>1900</v>
      </c>
      <c r="R27" s="712">
        <f>SUM('15 92'!R27+'Total Fac. Hem'!R27)</f>
        <v>0</v>
      </c>
      <c r="S27" s="709">
        <f t="shared" si="5"/>
        <v>1900</v>
      </c>
      <c r="T27" s="712">
        <f>SUM('15 92'!T27+'Total Fac. Hem'!T27)</f>
        <v>0</v>
      </c>
      <c r="U27" s="712">
        <f>SUM('15 92'!U27+'Total Fac. Hem'!U27)</f>
        <v>0</v>
      </c>
      <c r="V27" s="709">
        <f t="shared" si="6"/>
        <v>0</v>
      </c>
      <c r="W27" s="712">
        <f>SUM('15 92'!W27+'Total Fac. Hem'!W27)</f>
        <v>0</v>
      </c>
      <c r="X27" s="712">
        <f>SUM('15 92'!X27+'Total Fac. Hem'!X27)</f>
        <v>0</v>
      </c>
      <c r="Y27" s="714">
        <f t="shared" si="7"/>
        <v>0</v>
      </c>
      <c r="Z27" s="688">
        <f t="shared" si="8"/>
        <v>1900</v>
      </c>
      <c r="AA27" s="701">
        <f t="shared" si="8"/>
        <v>0</v>
      </c>
      <c r="AB27" s="690">
        <f t="shared" si="9"/>
        <v>1900</v>
      </c>
      <c r="AC27" s="713">
        <f t="shared" si="10"/>
        <v>26530</v>
      </c>
      <c r="AD27" s="712">
        <f t="shared" si="11"/>
        <v>12211.2</v>
      </c>
      <c r="AE27" s="710">
        <f t="shared" si="12"/>
        <v>14318.8</v>
      </c>
      <c r="AF27" s="712">
        <f>SUM('15 92'!AF27+'Total Fac. Hem'!AF27)</f>
        <v>0</v>
      </c>
      <c r="AG27" s="712">
        <f>SUM('15 92'!AG27+'Total Fac. Hem'!AG27)</f>
        <v>0</v>
      </c>
      <c r="AH27" s="710">
        <f t="shared" si="13"/>
        <v>0</v>
      </c>
      <c r="AI27" s="712">
        <f>SUM('15 92'!AI27+'Total Fac. Hem'!AI27)</f>
        <v>900</v>
      </c>
      <c r="AJ27" s="712">
        <f>SUM('15 92'!AJ27+'Total Fac. Hem'!AJ27)</f>
        <v>0</v>
      </c>
      <c r="AK27" s="710">
        <f t="shared" si="14"/>
        <v>900</v>
      </c>
      <c r="AL27" s="712">
        <f>SUM('15 92'!AL27+'Total Fac. Hem'!AL27)</f>
        <v>0</v>
      </c>
      <c r="AM27" s="712">
        <f>SUM('15 92'!AM27+'Total Fac. Hem'!AM27)</f>
        <v>0</v>
      </c>
      <c r="AN27" s="710">
        <f t="shared" si="15"/>
        <v>0</v>
      </c>
      <c r="AO27" s="688">
        <f t="shared" si="16"/>
        <v>900</v>
      </c>
      <c r="AP27" s="689">
        <f t="shared" si="16"/>
        <v>0</v>
      </c>
      <c r="AQ27" s="690">
        <f t="shared" si="17"/>
        <v>900</v>
      </c>
      <c r="AR27" s="712">
        <f>SUM('15 92'!AR27+'Total Fac. Hem'!AR27)</f>
        <v>0</v>
      </c>
      <c r="AS27" s="712">
        <f>SUM('15 92'!AS27+'Total Fac. Hem'!AS27)</f>
        <v>0</v>
      </c>
      <c r="AT27" s="710">
        <f t="shared" si="18"/>
        <v>0</v>
      </c>
      <c r="AU27" s="712">
        <f>SUM('15 92'!AU27+'Total Fac. Hem'!AU27)</f>
        <v>0</v>
      </c>
      <c r="AV27" s="712">
        <f>SUM('15 92'!AV27+'Total Fac. Hem'!AV27)</f>
        <v>0</v>
      </c>
      <c r="AW27" s="710">
        <f t="shared" si="19"/>
        <v>0</v>
      </c>
      <c r="AX27" s="712">
        <f>SUM('15 92'!AX27+'Total Fac. Hem'!AX27)</f>
        <v>0</v>
      </c>
      <c r="AY27" s="712">
        <f>SUM('15 92'!AY27+'Total Fac. Hem'!AY27)</f>
        <v>0</v>
      </c>
      <c r="AZ27" s="710">
        <f t="shared" si="20"/>
        <v>0</v>
      </c>
      <c r="BA27" s="688">
        <f t="shared" si="21"/>
        <v>0</v>
      </c>
      <c r="BB27" s="701">
        <f t="shared" si="21"/>
        <v>0</v>
      </c>
      <c r="BC27" s="706">
        <f t="shared" si="22"/>
        <v>0</v>
      </c>
      <c r="BD27" s="717">
        <f t="shared" si="30"/>
        <v>900</v>
      </c>
      <c r="BE27" s="712">
        <f t="shared" si="31"/>
        <v>0</v>
      </c>
      <c r="BF27" s="716">
        <f t="shared" si="25"/>
        <v>900</v>
      </c>
      <c r="BG27" s="717">
        <f t="shared" si="26"/>
        <v>27430</v>
      </c>
      <c r="BH27" s="712">
        <f t="shared" si="27"/>
        <v>12211.2</v>
      </c>
      <c r="BI27" s="716">
        <f t="shared" si="28"/>
        <v>15218.8</v>
      </c>
      <c r="BJ27" s="541"/>
      <c r="BK27" s="380"/>
      <c r="BL27" s="380"/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</row>
    <row r="28" spans="1:79" s="383" customFormat="1" ht="33" customHeight="1">
      <c r="A28" s="388">
        <f t="shared" si="29"/>
        <v>22</v>
      </c>
      <c r="B28" s="384">
        <v>51405</v>
      </c>
      <c r="C28" s="536" t="s">
        <v>18</v>
      </c>
      <c r="D28" s="698" t="s">
        <v>272</v>
      </c>
      <c r="E28" s="713">
        <f>SUM('15 92'!E28+'Total Fac. Hem'!E28)</f>
        <v>94000</v>
      </c>
      <c r="F28" s="712">
        <f>SUM('15 92'!F28+'Total Fac. Hem'!F28)</f>
        <v>87385.88</v>
      </c>
      <c r="G28" s="709">
        <f t="shared" si="0"/>
        <v>6614.1199999999953</v>
      </c>
      <c r="H28" s="712">
        <f>SUM('15 92'!H28+'Total Fac. Hem'!H28)</f>
        <v>109000</v>
      </c>
      <c r="I28" s="712">
        <f>SUM('15 92'!I28+'Total Fac. Hem'!I28)</f>
        <v>110877.48</v>
      </c>
      <c r="J28" s="709">
        <f t="shared" si="1"/>
        <v>-1877.4799999999959</v>
      </c>
      <c r="K28" s="712">
        <f>SUM('15 92'!K28+'Total Fac. Hem'!K28)</f>
        <v>94000</v>
      </c>
      <c r="L28" s="712">
        <f>SUM('15 92'!L28+'Total Fac. Hem'!L28)</f>
        <v>95613.52</v>
      </c>
      <c r="M28" s="714">
        <f t="shared" si="2"/>
        <v>-1613.5200000000041</v>
      </c>
      <c r="N28" s="688">
        <f t="shared" si="3"/>
        <v>297000</v>
      </c>
      <c r="O28" s="689">
        <f t="shared" si="3"/>
        <v>293876.88</v>
      </c>
      <c r="P28" s="690">
        <f t="shared" si="4"/>
        <v>3123.1199999999953</v>
      </c>
      <c r="Q28" s="712">
        <f>SUM('15 92'!Q28+'Total Fac. Hem'!Q28)</f>
        <v>94000</v>
      </c>
      <c r="R28" s="712">
        <f>SUM('15 92'!R28+'Total Fac. Hem'!R28)</f>
        <v>82841.52</v>
      </c>
      <c r="S28" s="709">
        <f t="shared" si="5"/>
        <v>11158.479999999996</v>
      </c>
      <c r="T28" s="712">
        <f>SUM('15 92'!T28+'Total Fac. Hem'!T28)</f>
        <v>94000</v>
      </c>
      <c r="U28" s="712">
        <f>SUM('15 92'!U28+'Total Fac. Hem'!U28)</f>
        <v>0</v>
      </c>
      <c r="V28" s="709">
        <f t="shared" si="6"/>
        <v>94000</v>
      </c>
      <c r="W28" s="712">
        <f>SUM('15 92'!W28+'Total Fac. Hem'!W28)</f>
        <v>94000</v>
      </c>
      <c r="X28" s="712">
        <f>SUM('15 92'!X28+'Total Fac. Hem'!X28)</f>
        <v>0</v>
      </c>
      <c r="Y28" s="714">
        <f t="shared" si="7"/>
        <v>94000</v>
      </c>
      <c r="Z28" s="688">
        <f t="shared" si="8"/>
        <v>282000</v>
      </c>
      <c r="AA28" s="701">
        <f t="shared" si="8"/>
        <v>82841.52</v>
      </c>
      <c r="AB28" s="690">
        <f t="shared" si="9"/>
        <v>199158.47999999998</v>
      </c>
      <c r="AC28" s="713">
        <f t="shared" si="10"/>
        <v>579000</v>
      </c>
      <c r="AD28" s="712">
        <f t="shared" si="11"/>
        <v>376718.4</v>
      </c>
      <c r="AE28" s="710">
        <f t="shared" si="12"/>
        <v>202281.59999999998</v>
      </c>
      <c r="AF28" s="712">
        <f>SUM('15 92'!AF28+'Total Fac. Hem'!AF28)</f>
        <v>94000</v>
      </c>
      <c r="AG28" s="712">
        <f>SUM('15 92'!AG28+'Total Fac. Hem'!AG28)</f>
        <v>0</v>
      </c>
      <c r="AH28" s="710">
        <f t="shared" si="13"/>
        <v>94000</v>
      </c>
      <c r="AI28" s="712">
        <f>SUM('15 92'!AI28+'Total Fac. Hem'!AI28)</f>
        <v>94000</v>
      </c>
      <c r="AJ28" s="712">
        <f>SUM('15 92'!AJ28+'Total Fac. Hem'!AJ28)</f>
        <v>0</v>
      </c>
      <c r="AK28" s="710">
        <f t="shared" si="14"/>
        <v>94000</v>
      </c>
      <c r="AL28" s="712">
        <f>SUM('15 92'!AL28+'Total Fac. Hem'!AL28)</f>
        <v>94000</v>
      </c>
      <c r="AM28" s="712">
        <f>SUM('15 92'!AM28+'Total Fac. Hem'!AM28)</f>
        <v>0</v>
      </c>
      <c r="AN28" s="710">
        <f t="shared" si="15"/>
        <v>94000</v>
      </c>
      <c r="AO28" s="688">
        <f t="shared" si="16"/>
        <v>282000</v>
      </c>
      <c r="AP28" s="689">
        <f t="shared" si="16"/>
        <v>0</v>
      </c>
      <c r="AQ28" s="690">
        <f t="shared" si="17"/>
        <v>282000</v>
      </c>
      <c r="AR28" s="712">
        <f>SUM('15 92'!AR28+'Total Fac. Hem'!AR28)</f>
        <v>94000</v>
      </c>
      <c r="AS28" s="712">
        <f>SUM('15 92'!AS28+'Total Fac. Hem'!AS28)</f>
        <v>0</v>
      </c>
      <c r="AT28" s="710">
        <f t="shared" si="18"/>
        <v>94000</v>
      </c>
      <c r="AU28" s="712">
        <f>SUM('15 92'!AU28+'Total Fac. Hem'!AU28)</f>
        <v>94000</v>
      </c>
      <c r="AV28" s="712">
        <f>SUM('15 92'!AV28+'Total Fac. Hem'!AV28)</f>
        <v>0</v>
      </c>
      <c r="AW28" s="710">
        <f t="shared" si="19"/>
        <v>94000</v>
      </c>
      <c r="AX28" s="712">
        <f>SUM('15 92'!AX28+'Total Fac. Hem'!AX28)</f>
        <v>121000</v>
      </c>
      <c r="AY28" s="712">
        <f>SUM('15 92'!AY28+'Total Fac. Hem'!AY28)</f>
        <v>0</v>
      </c>
      <c r="AZ28" s="710">
        <f t="shared" si="20"/>
        <v>121000</v>
      </c>
      <c r="BA28" s="688">
        <f t="shared" si="21"/>
        <v>309000</v>
      </c>
      <c r="BB28" s="701">
        <f t="shared" si="21"/>
        <v>0</v>
      </c>
      <c r="BC28" s="706">
        <f t="shared" si="22"/>
        <v>309000</v>
      </c>
      <c r="BD28" s="717">
        <f t="shared" si="30"/>
        <v>591000</v>
      </c>
      <c r="BE28" s="712">
        <f t="shared" si="31"/>
        <v>0</v>
      </c>
      <c r="BF28" s="716">
        <f t="shared" si="25"/>
        <v>591000</v>
      </c>
      <c r="BG28" s="717">
        <f t="shared" si="26"/>
        <v>1170000</v>
      </c>
      <c r="BH28" s="712">
        <f t="shared" si="27"/>
        <v>376718.4</v>
      </c>
      <c r="BI28" s="716">
        <f t="shared" si="28"/>
        <v>793281.6</v>
      </c>
      <c r="BJ28" s="541"/>
      <c r="BK28" s="380"/>
      <c r="BL28" s="380"/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</row>
    <row r="29" spans="1:79" s="383" customFormat="1" ht="33" customHeight="1">
      <c r="A29" s="388">
        <f t="shared" si="29"/>
        <v>23</v>
      </c>
      <c r="B29" s="384">
        <v>51406</v>
      </c>
      <c r="C29" s="536" t="s">
        <v>19</v>
      </c>
      <c r="D29" s="698" t="s">
        <v>273</v>
      </c>
      <c r="E29" s="713">
        <f>SUM('15 92'!E29+'Total Fac. Hem'!E29)</f>
        <v>0</v>
      </c>
      <c r="F29" s="712">
        <f>SUM('15 92'!F29+'Total Fac. Hem'!F29)</f>
        <v>0</v>
      </c>
      <c r="G29" s="709">
        <f t="shared" si="0"/>
        <v>0</v>
      </c>
      <c r="H29" s="712">
        <f>SUM('15 92'!H29+'Total Fac. Hem'!H29)</f>
        <v>0</v>
      </c>
      <c r="I29" s="712">
        <f>SUM('15 92'!I29+'Total Fac. Hem'!I29)</f>
        <v>0</v>
      </c>
      <c r="J29" s="709">
        <f t="shared" si="1"/>
        <v>0</v>
      </c>
      <c r="K29" s="712">
        <f>SUM('15 92'!K29+'Total Fac. Hem'!K29)</f>
        <v>0</v>
      </c>
      <c r="L29" s="712">
        <f>SUM('15 92'!L29+'Total Fac. Hem'!L29)</f>
        <v>0</v>
      </c>
      <c r="M29" s="714">
        <f t="shared" si="2"/>
        <v>0</v>
      </c>
      <c r="N29" s="688">
        <f t="shared" si="3"/>
        <v>0</v>
      </c>
      <c r="O29" s="689">
        <f t="shared" si="3"/>
        <v>0</v>
      </c>
      <c r="P29" s="690">
        <f t="shared" si="4"/>
        <v>0</v>
      </c>
      <c r="Q29" s="712">
        <f>SUM('15 92'!Q29+'Total Fac. Hem'!Q29)</f>
        <v>0</v>
      </c>
      <c r="R29" s="712">
        <f>SUM('15 92'!R29+'Total Fac. Hem'!R29)</f>
        <v>0</v>
      </c>
      <c r="S29" s="709">
        <f t="shared" si="5"/>
        <v>0</v>
      </c>
      <c r="T29" s="712">
        <f>SUM('15 92'!T29+'Total Fac. Hem'!T29)</f>
        <v>0</v>
      </c>
      <c r="U29" s="712">
        <f>SUM('15 92'!U29+'Total Fac. Hem'!U29)</f>
        <v>0</v>
      </c>
      <c r="V29" s="709">
        <f t="shared" si="6"/>
        <v>0</v>
      </c>
      <c r="W29" s="712">
        <f>SUM('15 92'!W29+'Total Fac. Hem'!W29)</f>
        <v>0</v>
      </c>
      <c r="X29" s="712">
        <f>SUM('15 92'!X29+'Total Fac. Hem'!X29)</f>
        <v>0</v>
      </c>
      <c r="Y29" s="714">
        <f t="shared" si="7"/>
        <v>0</v>
      </c>
      <c r="Z29" s="688">
        <f t="shared" si="8"/>
        <v>0</v>
      </c>
      <c r="AA29" s="701">
        <f t="shared" si="8"/>
        <v>0</v>
      </c>
      <c r="AB29" s="690">
        <f t="shared" si="9"/>
        <v>0</v>
      </c>
      <c r="AC29" s="713">
        <f t="shared" si="10"/>
        <v>0</v>
      </c>
      <c r="AD29" s="712">
        <f t="shared" si="11"/>
        <v>0</v>
      </c>
      <c r="AE29" s="710">
        <f t="shared" si="12"/>
        <v>0</v>
      </c>
      <c r="AF29" s="712">
        <f>SUM('15 92'!AF29+'Total Fac. Hem'!AF29)</f>
        <v>0</v>
      </c>
      <c r="AG29" s="712">
        <f>SUM('15 92'!AG29+'Total Fac. Hem'!AG29)</f>
        <v>0</v>
      </c>
      <c r="AH29" s="710">
        <f t="shared" si="13"/>
        <v>0</v>
      </c>
      <c r="AI29" s="712">
        <f>SUM('15 92'!AI29+'Total Fac. Hem'!AI29)</f>
        <v>0</v>
      </c>
      <c r="AJ29" s="712">
        <f>SUM('15 92'!AJ29+'Total Fac. Hem'!AJ29)</f>
        <v>0</v>
      </c>
      <c r="AK29" s="710">
        <f t="shared" si="14"/>
        <v>0</v>
      </c>
      <c r="AL29" s="712">
        <f>SUM('15 92'!AL29+'Total Fac. Hem'!AL29)</f>
        <v>0</v>
      </c>
      <c r="AM29" s="712">
        <f>SUM('15 92'!AM29+'Total Fac. Hem'!AM29)</f>
        <v>0</v>
      </c>
      <c r="AN29" s="710">
        <f t="shared" si="15"/>
        <v>0</v>
      </c>
      <c r="AO29" s="688">
        <f t="shared" si="16"/>
        <v>0</v>
      </c>
      <c r="AP29" s="689">
        <f t="shared" si="16"/>
        <v>0</v>
      </c>
      <c r="AQ29" s="690">
        <f t="shared" si="17"/>
        <v>0</v>
      </c>
      <c r="AR29" s="712">
        <f>SUM('15 92'!AR29+'Total Fac. Hem'!AR29)</f>
        <v>0</v>
      </c>
      <c r="AS29" s="712">
        <f>SUM('15 92'!AS29+'Total Fac. Hem'!AS29)</f>
        <v>0</v>
      </c>
      <c r="AT29" s="710">
        <f t="shared" si="18"/>
        <v>0</v>
      </c>
      <c r="AU29" s="712">
        <f>SUM('15 92'!AU29+'Total Fac. Hem'!AU29)</f>
        <v>0</v>
      </c>
      <c r="AV29" s="712">
        <f>SUM('15 92'!AV29+'Total Fac. Hem'!AV29)</f>
        <v>0</v>
      </c>
      <c r="AW29" s="710">
        <f t="shared" si="19"/>
        <v>0</v>
      </c>
      <c r="AX29" s="712">
        <f>SUM('15 92'!AX29+'Total Fac. Hem'!AX29)</f>
        <v>0</v>
      </c>
      <c r="AY29" s="712">
        <f>SUM('15 92'!AY29+'Total Fac. Hem'!AY29)</f>
        <v>0</v>
      </c>
      <c r="AZ29" s="710">
        <f t="shared" si="20"/>
        <v>0</v>
      </c>
      <c r="BA29" s="688">
        <f t="shared" si="21"/>
        <v>0</v>
      </c>
      <c r="BB29" s="701">
        <f t="shared" si="21"/>
        <v>0</v>
      </c>
      <c r="BC29" s="706">
        <f t="shared" si="22"/>
        <v>0</v>
      </c>
      <c r="BD29" s="717">
        <f t="shared" si="30"/>
        <v>0</v>
      </c>
      <c r="BE29" s="712">
        <f t="shared" si="31"/>
        <v>0</v>
      </c>
      <c r="BF29" s="716">
        <f t="shared" si="25"/>
        <v>0</v>
      </c>
      <c r="BG29" s="717">
        <f t="shared" si="26"/>
        <v>0</v>
      </c>
      <c r="BH29" s="712">
        <f t="shared" si="27"/>
        <v>0</v>
      </c>
      <c r="BI29" s="716">
        <f t="shared" si="28"/>
        <v>0</v>
      </c>
      <c r="BJ29" s="541"/>
      <c r="BK29" s="380"/>
      <c r="BL29" s="380"/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</row>
    <row r="30" spans="1:79" s="383" customFormat="1" ht="33" customHeight="1">
      <c r="A30" s="388">
        <f t="shared" si="29"/>
        <v>24</v>
      </c>
      <c r="B30" s="384">
        <v>51407</v>
      </c>
      <c r="C30" s="536" t="s">
        <v>20</v>
      </c>
      <c r="D30" s="698" t="s">
        <v>274</v>
      </c>
      <c r="E30" s="713">
        <f>SUM('15 92'!E30+'Total Fac. Hem'!E30)</f>
        <v>3800</v>
      </c>
      <c r="F30" s="712">
        <f>SUM('15 92'!F30+'Total Fac. Hem'!F30)</f>
        <v>1920</v>
      </c>
      <c r="G30" s="709">
        <f t="shared" si="0"/>
        <v>1880</v>
      </c>
      <c r="H30" s="712">
        <f>SUM('15 92'!H30+'Total Fac. Hem'!H30)</f>
        <v>3800</v>
      </c>
      <c r="I30" s="712">
        <f>SUM('15 92'!I30+'Total Fac. Hem'!I30)</f>
        <v>3560</v>
      </c>
      <c r="J30" s="709">
        <f t="shared" si="1"/>
        <v>240</v>
      </c>
      <c r="K30" s="712">
        <f>SUM('15 92'!K30+'Total Fac. Hem'!K30)</f>
        <v>3800</v>
      </c>
      <c r="L30" s="712">
        <f>SUM('15 92'!L30+'Total Fac. Hem'!L30)</f>
        <v>2360</v>
      </c>
      <c r="M30" s="714">
        <f t="shared" si="2"/>
        <v>1440</v>
      </c>
      <c r="N30" s="688">
        <f t="shared" si="3"/>
        <v>11400</v>
      </c>
      <c r="O30" s="689">
        <f t="shared" si="3"/>
        <v>7840</v>
      </c>
      <c r="P30" s="690">
        <f t="shared" si="4"/>
        <v>3560</v>
      </c>
      <c r="Q30" s="712">
        <f>SUM('15 92'!Q30+'Total Fac. Hem'!Q30)</f>
        <v>3800</v>
      </c>
      <c r="R30" s="712">
        <f>SUM('15 92'!R30+'Total Fac. Hem'!R30)</f>
        <v>1120</v>
      </c>
      <c r="S30" s="709">
        <f t="shared" si="5"/>
        <v>2680</v>
      </c>
      <c r="T30" s="712">
        <f>SUM('15 92'!T30+'Total Fac. Hem'!T30)</f>
        <v>3800</v>
      </c>
      <c r="U30" s="712">
        <f>SUM('15 92'!U30+'Total Fac. Hem'!U30)</f>
        <v>0</v>
      </c>
      <c r="V30" s="709">
        <f t="shared" si="6"/>
        <v>3800</v>
      </c>
      <c r="W30" s="712">
        <f>SUM('15 92'!W30+'Total Fac. Hem'!W30)</f>
        <v>3800</v>
      </c>
      <c r="X30" s="712">
        <f>SUM('15 92'!X30+'Total Fac. Hem'!X30)</f>
        <v>0</v>
      </c>
      <c r="Y30" s="714">
        <f t="shared" si="7"/>
        <v>3800</v>
      </c>
      <c r="Z30" s="688">
        <f t="shared" si="8"/>
        <v>11400</v>
      </c>
      <c r="AA30" s="701">
        <f t="shared" si="8"/>
        <v>1120</v>
      </c>
      <c r="AB30" s="690">
        <f t="shared" si="9"/>
        <v>10280</v>
      </c>
      <c r="AC30" s="713">
        <f t="shared" si="10"/>
        <v>22800</v>
      </c>
      <c r="AD30" s="712">
        <f t="shared" si="11"/>
        <v>8960</v>
      </c>
      <c r="AE30" s="710">
        <f t="shared" si="12"/>
        <v>13840</v>
      </c>
      <c r="AF30" s="712">
        <f>SUM('15 92'!AF30+'Total Fac. Hem'!AF30)</f>
        <v>3800</v>
      </c>
      <c r="AG30" s="712">
        <f>SUM('15 92'!AG30+'Total Fac. Hem'!AG30)</f>
        <v>0</v>
      </c>
      <c r="AH30" s="710">
        <f t="shared" si="13"/>
        <v>3800</v>
      </c>
      <c r="AI30" s="712">
        <f>SUM('15 92'!AI30+'Total Fac. Hem'!AI30)</f>
        <v>3800</v>
      </c>
      <c r="AJ30" s="712">
        <f>SUM('15 92'!AJ30+'Total Fac. Hem'!AJ30)</f>
        <v>0</v>
      </c>
      <c r="AK30" s="710">
        <f t="shared" si="14"/>
        <v>3800</v>
      </c>
      <c r="AL30" s="712">
        <f>SUM('15 92'!AL30+'Total Fac. Hem'!AL30)</f>
        <v>3800</v>
      </c>
      <c r="AM30" s="712">
        <f>SUM('15 92'!AM30+'Total Fac. Hem'!AM30)</f>
        <v>0</v>
      </c>
      <c r="AN30" s="710">
        <f t="shared" si="15"/>
        <v>3800</v>
      </c>
      <c r="AO30" s="688">
        <f t="shared" si="16"/>
        <v>11400</v>
      </c>
      <c r="AP30" s="689">
        <f t="shared" si="16"/>
        <v>0</v>
      </c>
      <c r="AQ30" s="690">
        <f t="shared" si="17"/>
        <v>11400</v>
      </c>
      <c r="AR30" s="712">
        <f>SUM('15 92'!AR30+'Total Fac. Hem'!AR30)</f>
        <v>3800</v>
      </c>
      <c r="AS30" s="712">
        <f>SUM('15 92'!AS30+'Total Fac. Hem'!AS30)</f>
        <v>0</v>
      </c>
      <c r="AT30" s="710">
        <f t="shared" si="18"/>
        <v>3800</v>
      </c>
      <c r="AU30" s="712">
        <f>SUM('15 92'!AU30+'Total Fac. Hem'!AU30)</f>
        <v>3800</v>
      </c>
      <c r="AV30" s="712">
        <f>SUM('15 92'!AV30+'Total Fac. Hem'!AV30)</f>
        <v>0</v>
      </c>
      <c r="AW30" s="710">
        <f t="shared" si="19"/>
        <v>3800</v>
      </c>
      <c r="AX30" s="712">
        <f>SUM('15 92'!AX30+'Total Fac. Hem'!AX30)</f>
        <v>3800</v>
      </c>
      <c r="AY30" s="712">
        <f>SUM('15 92'!AY30+'Total Fac. Hem'!AY30)</f>
        <v>0</v>
      </c>
      <c r="AZ30" s="710">
        <f t="shared" si="20"/>
        <v>3800</v>
      </c>
      <c r="BA30" s="688">
        <f t="shared" si="21"/>
        <v>11400</v>
      </c>
      <c r="BB30" s="701">
        <f t="shared" si="21"/>
        <v>0</v>
      </c>
      <c r="BC30" s="706">
        <f t="shared" si="22"/>
        <v>11400</v>
      </c>
      <c r="BD30" s="717">
        <f t="shared" si="30"/>
        <v>22800</v>
      </c>
      <c r="BE30" s="712">
        <f t="shared" si="31"/>
        <v>0</v>
      </c>
      <c r="BF30" s="716">
        <f t="shared" si="25"/>
        <v>22800</v>
      </c>
      <c r="BG30" s="717">
        <f t="shared" si="26"/>
        <v>45600</v>
      </c>
      <c r="BH30" s="712">
        <f t="shared" si="27"/>
        <v>8960</v>
      </c>
      <c r="BI30" s="716">
        <f t="shared" si="28"/>
        <v>36640</v>
      </c>
      <c r="BJ30" s="541"/>
      <c r="BK30" s="380"/>
      <c r="BL30" s="380"/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</row>
    <row r="31" spans="1:79" s="383" customFormat="1" ht="33" customHeight="1">
      <c r="A31" s="388">
        <f t="shared" si="29"/>
        <v>25</v>
      </c>
      <c r="B31" s="384">
        <v>51408</v>
      </c>
      <c r="C31" s="536" t="s">
        <v>21</v>
      </c>
      <c r="D31" s="698" t="s">
        <v>275</v>
      </c>
      <c r="E31" s="713">
        <f>SUM('15 92'!E31+'Total Fac. Hem'!E31)</f>
        <v>2559156.8899999997</v>
      </c>
      <c r="F31" s="712">
        <f>SUM('15 92'!F31+'Total Fac. Hem'!F31)</f>
        <v>2417921</v>
      </c>
      <c r="G31" s="709">
        <f t="shared" si="0"/>
        <v>141235.88999999966</v>
      </c>
      <c r="H31" s="712">
        <f>SUM('15 92'!H31+'Total Fac. Hem'!H31)</f>
        <v>2537237.33</v>
      </c>
      <c r="I31" s="712">
        <f>SUM('15 92'!I31+'Total Fac. Hem'!I31)</f>
        <v>3157616</v>
      </c>
      <c r="J31" s="709">
        <f t="shared" si="1"/>
        <v>-620378.66999999993</v>
      </c>
      <c r="K31" s="712">
        <f>SUM('15 92'!K31+'Total Fac. Hem'!K31)</f>
        <v>2559082.79</v>
      </c>
      <c r="L31" s="712">
        <f>SUM('15 92'!L31+'Total Fac. Hem'!L31)</f>
        <v>2443134</v>
      </c>
      <c r="M31" s="714">
        <f t="shared" si="2"/>
        <v>115948.79000000004</v>
      </c>
      <c r="N31" s="688">
        <f t="shared" si="3"/>
        <v>7655477.0099999998</v>
      </c>
      <c r="O31" s="689">
        <f t="shared" si="3"/>
        <v>8018671</v>
      </c>
      <c r="P31" s="690">
        <f t="shared" si="4"/>
        <v>-363193.99000000022</v>
      </c>
      <c r="Q31" s="712">
        <f>SUM('15 92'!Q31+'Total Fac. Hem'!Q31)</f>
        <v>2057460.1549999998</v>
      </c>
      <c r="R31" s="712">
        <f>SUM('15 92'!R31+'Total Fac. Hem'!R31)</f>
        <v>348492</v>
      </c>
      <c r="S31" s="709">
        <f t="shared" si="5"/>
        <v>1708968.1549999998</v>
      </c>
      <c r="T31" s="712">
        <f>SUM('15 92'!T31+'Total Fac. Hem'!T31)</f>
        <v>2294434.6449999996</v>
      </c>
      <c r="U31" s="712">
        <f>SUM('15 92'!U31+'Total Fac. Hem'!U31)</f>
        <v>0</v>
      </c>
      <c r="V31" s="709">
        <f t="shared" si="6"/>
        <v>2294434.6449999996</v>
      </c>
      <c r="W31" s="712">
        <f>SUM('15 92'!W31+'Total Fac. Hem'!W31)</f>
        <v>2646965.5699999998</v>
      </c>
      <c r="X31" s="712">
        <f>SUM('15 92'!X31+'Total Fac. Hem'!X31)</f>
        <v>0</v>
      </c>
      <c r="Y31" s="714">
        <f t="shared" si="7"/>
        <v>2646965.5699999998</v>
      </c>
      <c r="Z31" s="688">
        <f t="shared" si="8"/>
        <v>6998860.3699999992</v>
      </c>
      <c r="AA31" s="701">
        <f t="shared" si="8"/>
        <v>348492</v>
      </c>
      <c r="AB31" s="690">
        <f t="shared" si="9"/>
        <v>6650368.3699999992</v>
      </c>
      <c r="AC31" s="713">
        <f t="shared" si="10"/>
        <v>14654337.379999999</v>
      </c>
      <c r="AD31" s="712">
        <f t="shared" si="11"/>
        <v>8367163</v>
      </c>
      <c r="AE31" s="710">
        <f t="shared" si="12"/>
        <v>6287174.379999999</v>
      </c>
      <c r="AF31" s="712">
        <f>SUM('15 92'!AF31+'Total Fac. Hem'!AF31)</f>
        <v>2639491.17</v>
      </c>
      <c r="AG31" s="712">
        <f>SUM('15 92'!AG31+'Total Fac. Hem'!AG31)</f>
        <v>0</v>
      </c>
      <c r="AH31" s="710">
        <f t="shared" si="13"/>
        <v>2639491.17</v>
      </c>
      <c r="AI31" s="712">
        <f>SUM('15 92'!AI31+'Total Fac. Hem'!AI31)</f>
        <v>2398105.8250000002</v>
      </c>
      <c r="AJ31" s="712">
        <f>SUM('15 92'!AJ31+'Total Fac. Hem'!AJ31)</f>
        <v>0</v>
      </c>
      <c r="AK31" s="710">
        <f t="shared" si="14"/>
        <v>2398105.8250000002</v>
      </c>
      <c r="AL31" s="712">
        <f>SUM('15 92'!AL31+'Total Fac. Hem'!AL31)</f>
        <v>2701112.73</v>
      </c>
      <c r="AM31" s="712">
        <f>SUM('15 92'!AM31+'Total Fac. Hem'!AM31)</f>
        <v>0</v>
      </c>
      <c r="AN31" s="710">
        <f t="shared" si="15"/>
        <v>2701112.73</v>
      </c>
      <c r="AO31" s="688">
        <f t="shared" si="16"/>
        <v>7738709.7249999996</v>
      </c>
      <c r="AP31" s="689">
        <f t="shared" si="16"/>
        <v>0</v>
      </c>
      <c r="AQ31" s="690">
        <f t="shared" si="17"/>
        <v>7738709.7249999996</v>
      </c>
      <c r="AR31" s="712">
        <f>SUM('15 92'!AR31+'Total Fac. Hem'!AR31)</f>
        <v>2799571.415</v>
      </c>
      <c r="AS31" s="712">
        <f>SUM('15 92'!AS31+'Total Fac. Hem'!AS31)</f>
        <v>0</v>
      </c>
      <c r="AT31" s="710">
        <f t="shared" si="18"/>
        <v>2799571.415</v>
      </c>
      <c r="AU31" s="712">
        <f>SUM('15 92'!AU31+'Total Fac. Hem'!AU31)</f>
        <v>2799571.415</v>
      </c>
      <c r="AV31" s="712">
        <f>SUM('15 92'!AV31+'Total Fac. Hem'!AV31)</f>
        <v>0</v>
      </c>
      <c r="AW31" s="710">
        <f t="shared" si="19"/>
        <v>2799571.415</v>
      </c>
      <c r="AX31" s="712">
        <f>SUM('15 92'!AX31+'Total Fac. Hem'!AX31)</f>
        <v>2606287.46</v>
      </c>
      <c r="AY31" s="712">
        <f>SUM('15 92'!AY31+'Total Fac. Hem'!AY31)</f>
        <v>0</v>
      </c>
      <c r="AZ31" s="710">
        <f t="shared" si="20"/>
        <v>2606287.46</v>
      </c>
      <c r="BA31" s="688">
        <f t="shared" si="21"/>
        <v>8205430.29</v>
      </c>
      <c r="BB31" s="701">
        <f t="shared" si="21"/>
        <v>0</v>
      </c>
      <c r="BC31" s="706">
        <f t="shared" si="22"/>
        <v>8205430.29</v>
      </c>
      <c r="BD31" s="717">
        <f t="shared" si="30"/>
        <v>15944140.015000001</v>
      </c>
      <c r="BE31" s="712">
        <f t="shared" si="31"/>
        <v>0</v>
      </c>
      <c r="BF31" s="716">
        <f t="shared" si="25"/>
        <v>15944140.015000001</v>
      </c>
      <c r="BG31" s="717">
        <f t="shared" si="26"/>
        <v>30598477.395</v>
      </c>
      <c r="BH31" s="712">
        <f t="shared" si="27"/>
        <v>8367163</v>
      </c>
      <c r="BI31" s="716">
        <f t="shared" si="28"/>
        <v>22231314.395</v>
      </c>
      <c r="BJ31" s="541"/>
      <c r="BK31" s="380"/>
      <c r="BL31" s="380"/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</row>
    <row r="32" spans="1:79" s="383" customFormat="1" ht="33" customHeight="1">
      <c r="A32" s="388">
        <f t="shared" si="29"/>
        <v>26</v>
      </c>
      <c r="B32" s="384">
        <v>51409</v>
      </c>
      <c r="C32" s="536" t="s">
        <v>22</v>
      </c>
      <c r="D32" s="698" t="s">
        <v>276</v>
      </c>
      <c r="E32" s="713">
        <f>SUM('15 92'!E32+'Total Fac. Hem'!E32)</f>
        <v>420666.39999999997</v>
      </c>
      <c r="F32" s="712">
        <f>SUM('15 92'!F32+'Total Fac. Hem'!F32)</f>
        <v>367397.10000000003</v>
      </c>
      <c r="G32" s="709">
        <f t="shared" si="0"/>
        <v>53269.29999999993</v>
      </c>
      <c r="H32" s="712">
        <f>SUM('15 92'!H32+'Total Fac. Hem'!H32)</f>
        <v>420666.39999999997</v>
      </c>
      <c r="I32" s="712">
        <f>SUM('15 92'!I32+'Total Fac. Hem'!I32)</f>
        <v>487533</v>
      </c>
      <c r="J32" s="709">
        <f t="shared" si="1"/>
        <v>-66866.600000000035</v>
      </c>
      <c r="K32" s="712">
        <f>SUM('15 92'!K32+'Total Fac. Hem'!K32)</f>
        <v>439787.59999999992</v>
      </c>
      <c r="L32" s="712">
        <f>SUM('15 92'!L32+'Total Fac. Hem'!L32)</f>
        <v>438673.39999999997</v>
      </c>
      <c r="M32" s="714">
        <f t="shared" si="2"/>
        <v>1114.1999999999534</v>
      </c>
      <c r="N32" s="688">
        <f t="shared" si="3"/>
        <v>1281120.3999999999</v>
      </c>
      <c r="O32" s="689">
        <f t="shared" si="3"/>
        <v>1293603.5</v>
      </c>
      <c r="P32" s="690">
        <f t="shared" si="4"/>
        <v>-12483.100000000093</v>
      </c>
      <c r="Q32" s="712">
        <f>SUM('15 92'!Q32+'Total Fac. Hem'!Q32)</f>
        <v>322034.8</v>
      </c>
      <c r="R32" s="712">
        <f>SUM('15 92'!R32+'Total Fac. Hem'!R32)</f>
        <v>166916.29999999999</v>
      </c>
      <c r="S32" s="709">
        <f t="shared" si="5"/>
        <v>155118.5</v>
      </c>
      <c r="T32" s="712">
        <f>SUM('15 92'!T32+'Total Fac. Hem'!T32)</f>
        <v>355933.19999999995</v>
      </c>
      <c r="U32" s="712">
        <f>SUM('15 92'!U32+'Total Fac. Hem'!U32)</f>
        <v>0</v>
      </c>
      <c r="V32" s="709">
        <f t="shared" si="6"/>
        <v>355933.19999999995</v>
      </c>
      <c r="W32" s="712">
        <f>SUM('15 92'!W32+'Total Fac. Hem'!W32)</f>
        <v>383315.6</v>
      </c>
      <c r="X32" s="712">
        <f>SUM('15 92'!X32+'Total Fac. Hem'!X32)</f>
        <v>0</v>
      </c>
      <c r="Y32" s="714">
        <f t="shared" si="7"/>
        <v>383315.6</v>
      </c>
      <c r="Z32" s="688">
        <f t="shared" si="8"/>
        <v>1061283.6000000001</v>
      </c>
      <c r="AA32" s="701">
        <f t="shared" si="8"/>
        <v>166916.29999999999</v>
      </c>
      <c r="AB32" s="690">
        <f t="shared" si="9"/>
        <v>894367.3</v>
      </c>
      <c r="AC32" s="713">
        <f t="shared" si="10"/>
        <v>2342404</v>
      </c>
      <c r="AD32" s="712">
        <f t="shared" si="11"/>
        <v>1460519.8</v>
      </c>
      <c r="AE32" s="710">
        <f t="shared" si="12"/>
        <v>881884.2</v>
      </c>
      <c r="AF32" s="712">
        <f>SUM('15 92'!AF32+'Total Fac. Hem'!AF32)</f>
        <v>372882.4</v>
      </c>
      <c r="AG32" s="712">
        <f>SUM('15 92'!AG32+'Total Fac. Hem'!AG32)</f>
        <v>0</v>
      </c>
      <c r="AH32" s="710">
        <f t="shared" si="13"/>
        <v>372882.4</v>
      </c>
      <c r="AI32" s="712">
        <f>SUM('15 92'!AI32+'Total Fac. Hem'!AI32)</f>
        <v>372882.4</v>
      </c>
      <c r="AJ32" s="712">
        <f>SUM('15 92'!AJ32+'Total Fac. Hem'!AJ32)</f>
        <v>0</v>
      </c>
      <c r="AK32" s="710">
        <f t="shared" si="14"/>
        <v>372882.4</v>
      </c>
      <c r="AL32" s="712">
        <f>SUM('15 92'!AL32+'Total Fac. Hem'!AL32)</f>
        <v>372882.4</v>
      </c>
      <c r="AM32" s="712">
        <f>SUM('15 92'!AM32+'Total Fac. Hem'!AM32)</f>
        <v>0</v>
      </c>
      <c r="AN32" s="710">
        <f t="shared" si="15"/>
        <v>372882.4</v>
      </c>
      <c r="AO32" s="688">
        <f t="shared" si="16"/>
        <v>1118647.2000000002</v>
      </c>
      <c r="AP32" s="689">
        <f t="shared" si="16"/>
        <v>0</v>
      </c>
      <c r="AQ32" s="690">
        <f t="shared" si="17"/>
        <v>1118647.2000000002</v>
      </c>
      <c r="AR32" s="712">
        <f>SUM('15 92'!AR32+'Total Fac. Hem'!AR32)</f>
        <v>400264.79999999993</v>
      </c>
      <c r="AS32" s="712">
        <f>SUM('15 92'!AS32+'Total Fac. Hem'!AS32)</f>
        <v>0</v>
      </c>
      <c r="AT32" s="710">
        <f t="shared" si="18"/>
        <v>400264.79999999993</v>
      </c>
      <c r="AU32" s="712">
        <f>SUM('15 92'!AU32+'Total Fac. Hem'!AU32)</f>
        <v>389831.6</v>
      </c>
      <c r="AV32" s="712">
        <f>SUM('15 92'!AV32+'Total Fac. Hem'!AV32)</f>
        <v>0</v>
      </c>
      <c r="AW32" s="710">
        <f t="shared" si="19"/>
        <v>389831.6</v>
      </c>
      <c r="AX32" s="712">
        <f>SUM('15 92'!AX32+'Total Fac. Hem'!AX32)</f>
        <v>400264.79999999993</v>
      </c>
      <c r="AY32" s="712">
        <f>SUM('15 92'!AY32+'Total Fac. Hem'!AY32)</f>
        <v>0</v>
      </c>
      <c r="AZ32" s="710">
        <f t="shared" si="20"/>
        <v>400264.79999999993</v>
      </c>
      <c r="BA32" s="688">
        <f t="shared" si="21"/>
        <v>1190361.1999999997</v>
      </c>
      <c r="BB32" s="701">
        <f t="shared" si="21"/>
        <v>0</v>
      </c>
      <c r="BC32" s="706">
        <f t="shared" si="22"/>
        <v>1190361.1999999997</v>
      </c>
      <c r="BD32" s="717">
        <f t="shared" si="30"/>
        <v>2309008.4</v>
      </c>
      <c r="BE32" s="712">
        <f t="shared" si="31"/>
        <v>0</v>
      </c>
      <c r="BF32" s="716">
        <f t="shared" si="25"/>
        <v>2309008.4</v>
      </c>
      <c r="BG32" s="717">
        <f t="shared" si="26"/>
        <v>4651412.4000000004</v>
      </c>
      <c r="BH32" s="712">
        <f t="shared" si="27"/>
        <v>1460519.8</v>
      </c>
      <c r="BI32" s="716">
        <f t="shared" si="28"/>
        <v>3190892.6000000006</v>
      </c>
      <c r="BJ32" s="541"/>
      <c r="BK32" s="380"/>
      <c r="BL32" s="380"/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</row>
    <row r="33" spans="1:79" s="383" customFormat="1" ht="33" customHeight="1">
      <c r="A33" s="388">
        <f t="shared" si="29"/>
        <v>27</v>
      </c>
      <c r="B33" s="384">
        <v>51499</v>
      </c>
      <c r="C33" s="536" t="s">
        <v>23</v>
      </c>
      <c r="D33" s="698" t="s">
        <v>277</v>
      </c>
      <c r="E33" s="713">
        <f>SUM('15 92'!E33+'Total Fac. Hem'!E33)</f>
        <v>0</v>
      </c>
      <c r="F33" s="712">
        <f>SUM('15 92'!F33+'Total Fac. Hem'!F33)</f>
        <v>0</v>
      </c>
      <c r="G33" s="709">
        <f t="shared" si="0"/>
        <v>0</v>
      </c>
      <c r="H33" s="712">
        <f>SUM('15 92'!H33+'Total Fac. Hem'!H33)</f>
        <v>600</v>
      </c>
      <c r="I33" s="712">
        <f>SUM('15 92'!I33+'Total Fac. Hem'!I33)</f>
        <v>160</v>
      </c>
      <c r="J33" s="709">
        <f t="shared" si="1"/>
        <v>440</v>
      </c>
      <c r="K33" s="712">
        <f>SUM('15 92'!K33+'Total Fac. Hem'!K33)</f>
        <v>150</v>
      </c>
      <c r="L33" s="712">
        <f>SUM('15 92'!L33+'Total Fac. Hem'!L33)</f>
        <v>620</v>
      </c>
      <c r="M33" s="714">
        <f t="shared" si="2"/>
        <v>-470</v>
      </c>
      <c r="N33" s="688">
        <f t="shared" si="3"/>
        <v>750</v>
      </c>
      <c r="O33" s="689">
        <f t="shared" si="3"/>
        <v>780</v>
      </c>
      <c r="P33" s="690">
        <f t="shared" si="4"/>
        <v>-30</v>
      </c>
      <c r="Q33" s="712">
        <f>SUM('15 92'!Q33+'Total Fac. Hem'!Q33)</f>
        <v>0</v>
      </c>
      <c r="R33" s="712">
        <f>SUM('15 92'!R33+'Total Fac. Hem'!R33)</f>
        <v>0</v>
      </c>
      <c r="S33" s="709">
        <f t="shared" si="5"/>
        <v>0</v>
      </c>
      <c r="T33" s="712">
        <f>SUM('15 92'!T33+'Total Fac. Hem'!T33)</f>
        <v>750</v>
      </c>
      <c r="U33" s="712">
        <f>SUM('15 92'!U33+'Total Fac. Hem'!U33)</f>
        <v>0</v>
      </c>
      <c r="V33" s="709">
        <f t="shared" si="6"/>
        <v>750</v>
      </c>
      <c r="W33" s="712">
        <f>SUM('15 92'!W33+'Total Fac. Hem'!W33)</f>
        <v>0</v>
      </c>
      <c r="X33" s="712">
        <f>SUM('15 92'!X33+'Total Fac. Hem'!X33)</f>
        <v>0</v>
      </c>
      <c r="Y33" s="714">
        <f t="shared" si="7"/>
        <v>0</v>
      </c>
      <c r="Z33" s="688">
        <f t="shared" si="8"/>
        <v>750</v>
      </c>
      <c r="AA33" s="701">
        <f t="shared" si="8"/>
        <v>0</v>
      </c>
      <c r="AB33" s="690">
        <f t="shared" si="9"/>
        <v>750</v>
      </c>
      <c r="AC33" s="713">
        <f t="shared" si="10"/>
        <v>1500</v>
      </c>
      <c r="AD33" s="712">
        <f t="shared" si="11"/>
        <v>780</v>
      </c>
      <c r="AE33" s="710">
        <f t="shared" si="12"/>
        <v>720</v>
      </c>
      <c r="AF33" s="712">
        <f>SUM('15 92'!AF33+'Total Fac. Hem'!AF33)</f>
        <v>150</v>
      </c>
      <c r="AG33" s="712">
        <f>SUM('15 92'!AG33+'Total Fac. Hem'!AG33)</f>
        <v>0</v>
      </c>
      <c r="AH33" s="710">
        <f t="shared" si="13"/>
        <v>150</v>
      </c>
      <c r="AI33" s="712">
        <f>SUM('15 92'!AI33+'Total Fac. Hem'!AI33)</f>
        <v>600</v>
      </c>
      <c r="AJ33" s="712">
        <f>SUM('15 92'!AJ33+'Total Fac. Hem'!AJ33)</f>
        <v>0</v>
      </c>
      <c r="AK33" s="710">
        <f t="shared" si="14"/>
        <v>600</v>
      </c>
      <c r="AL33" s="712">
        <f>SUM('15 92'!AL33+'Total Fac. Hem'!AL33)</f>
        <v>150</v>
      </c>
      <c r="AM33" s="712">
        <f>SUM('15 92'!AM33+'Total Fac. Hem'!AM33)</f>
        <v>0</v>
      </c>
      <c r="AN33" s="710">
        <f t="shared" si="15"/>
        <v>150</v>
      </c>
      <c r="AO33" s="688">
        <f t="shared" si="16"/>
        <v>900</v>
      </c>
      <c r="AP33" s="689">
        <f t="shared" si="16"/>
        <v>0</v>
      </c>
      <c r="AQ33" s="690">
        <f t="shared" si="17"/>
        <v>900</v>
      </c>
      <c r="AR33" s="712">
        <f>SUM('15 92'!AR33+'Total Fac. Hem'!AR33)</f>
        <v>0</v>
      </c>
      <c r="AS33" s="712">
        <f>SUM('15 92'!AS33+'Total Fac. Hem'!AS33)</f>
        <v>0</v>
      </c>
      <c r="AT33" s="710">
        <f t="shared" si="18"/>
        <v>0</v>
      </c>
      <c r="AU33" s="712">
        <f>SUM('15 92'!AU33+'Total Fac. Hem'!AU33)</f>
        <v>600</v>
      </c>
      <c r="AV33" s="712">
        <f>SUM('15 92'!AV33+'Total Fac. Hem'!AV33)</f>
        <v>0</v>
      </c>
      <c r="AW33" s="710">
        <f t="shared" si="19"/>
        <v>600</v>
      </c>
      <c r="AX33" s="712">
        <f>SUM('15 92'!AX33+'Total Fac. Hem'!AX33)</f>
        <v>0</v>
      </c>
      <c r="AY33" s="712">
        <f>SUM('15 92'!AY33+'Total Fac. Hem'!AY33)</f>
        <v>0</v>
      </c>
      <c r="AZ33" s="710">
        <f t="shared" si="20"/>
        <v>0</v>
      </c>
      <c r="BA33" s="688">
        <f t="shared" si="21"/>
        <v>600</v>
      </c>
      <c r="BB33" s="701">
        <f t="shared" si="21"/>
        <v>0</v>
      </c>
      <c r="BC33" s="706">
        <f t="shared" si="22"/>
        <v>600</v>
      </c>
      <c r="BD33" s="717">
        <f t="shared" si="30"/>
        <v>1500</v>
      </c>
      <c r="BE33" s="712">
        <f t="shared" si="31"/>
        <v>0</v>
      </c>
      <c r="BF33" s="716">
        <f t="shared" si="25"/>
        <v>1500</v>
      </c>
      <c r="BG33" s="717">
        <f t="shared" si="26"/>
        <v>3000</v>
      </c>
      <c r="BH33" s="712">
        <f t="shared" si="27"/>
        <v>780</v>
      </c>
      <c r="BI33" s="716">
        <f t="shared" si="28"/>
        <v>2220</v>
      </c>
      <c r="BJ33" s="541"/>
      <c r="BK33" s="380"/>
      <c r="BL33" s="380"/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</row>
    <row r="34" spans="1:79" s="383" customFormat="1" ht="33" customHeight="1">
      <c r="A34" s="388">
        <f t="shared" si="29"/>
        <v>28</v>
      </c>
      <c r="B34" s="384">
        <v>51601</v>
      </c>
      <c r="C34" s="536" t="s">
        <v>24</v>
      </c>
      <c r="D34" s="698" t="s">
        <v>278</v>
      </c>
      <c r="E34" s="713">
        <f>SUM('15 92'!E34+'Total Fac. Hem'!E34)</f>
        <v>0</v>
      </c>
      <c r="F34" s="712">
        <f>SUM('15 92'!F34+'Total Fac. Hem'!F34)</f>
        <v>0</v>
      </c>
      <c r="G34" s="709">
        <f t="shared" si="0"/>
        <v>0</v>
      </c>
      <c r="H34" s="712">
        <f>SUM('15 92'!H34+'Total Fac. Hem'!H34)</f>
        <v>0</v>
      </c>
      <c r="I34" s="712">
        <f>SUM('15 92'!I34+'Total Fac. Hem'!I34)</f>
        <v>0</v>
      </c>
      <c r="J34" s="709">
        <f t="shared" si="1"/>
        <v>0</v>
      </c>
      <c r="K34" s="712">
        <f>SUM('15 92'!K34+'Total Fac. Hem'!K34)</f>
        <v>0</v>
      </c>
      <c r="L34" s="712">
        <f>SUM('15 92'!L34+'Total Fac. Hem'!L34)</f>
        <v>0</v>
      </c>
      <c r="M34" s="714">
        <f t="shared" si="2"/>
        <v>0</v>
      </c>
      <c r="N34" s="688">
        <f t="shared" si="3"/>
        <v>0</v>
      </c>
      <c r="O34" s="689">
        <f t="shared" si="3"/>
        <v>0</v>
      </c>
      <c r="P34" s="690">
        <f t="shared" si="4"/>
        <v>0</v>
      </c>
      <c r="Q34" s="712">
        <f>SUM('15 92'!Q34+'Total Fac. Hem'!Q34)</f>
        <v>0</v>
      </c>
      <c r="R34" s="712">
        <f>SUM('15 92'!R34+'Total Fac. Hem'!R34)</f>
        <v>0</v>
      </c>
      <c r="S34" s="709">
        <f t="shared" si="5"/>
        <v>0</v>
      </c>
      <c r="T34" s="712">
        <f>SUM('15 92'!T34+'Total Fac. Hem'!T34)</f>
        <v>0</v>
      </c>
      <c r="U34" s="712">
        <f>SUM('15 92'!U34+'Total Fac. Hem'!U34)</f>
        <v>0</v>
      </c>
      <c r="V34" s="709">
        <f t="shared" si="6"/>
        <v>0</v>
      </c>
      <c r="W34" s="712">
        <f>SUM('15 92'!W34+'Total Fac. Hem'!W34)</f>
        <v>0</v>
      </c>
      <c r="X34" s="712">
        <f>SUM('15 92'!X34+'Total Fac. Hem'!X34)</f>
        <v>0</v>
      </c>
      <c r="Y34" s="714">
        <f t="shared" si="7"/>
        <v>0</v>
      </c>
      <c r="Z34" s="688">
        <f t="shared" si="8"/>
        <v>0</v>
      </c>
      <c r="AA34" s="701">
        <f t="shared" si="8"/>
        <v>0</v>
      </c>
      <c r="AB34" s="690">
        <f t="shared" si="9"/>
        <v>0</v>
      </c>
      <c r="AC34" s="713">
        <f t="shared" si="10"/>
        <v>0</v>
      </c>
      <c r="AD34" s="712">
        <f t="shared" si="11"/>
        <v>0</v>
      </c>
      <c r="AE34" s="710">
        <f t="shared" si="12"/>
        <v>0</v>
      </c>
      <c r="AF34" s="712">
        <f>SUM('15 92'!AF34+'Total Fac. Hem'!AF34)</f>
        <v>0</v>
      </c>
      <c r="AG34" s="712">
        <f>SUM('15 92'!AG34+'Total Fac. Hem'!AG34)</f>
        <v>0</v>
      </c>
      <c r="AH34" s="710">
        <f t="shared" si="13"/>
        <v>0</v>
      </c>
      <c r="AI34" s="712">
        <f>SUM('15 92'!AI34+'Total Fac. Hem'!AI34)</f>
        <v>0</v>
      </c>
      <c r="AJ34" s="712">
        <f>SUM('15 92'!AJ34+'Total Fac. Hem'!AJ34)</f>
        <v>0</v>
      </c>
      <c r="AK34" s="710">
        <f t="shared" si="14"/>
        <v>0</v>
      </c>
      <c r="AL34" s="712">
        <f>SUM('15 92'!AL34+'Total Fac. Hem'!AL34)</f>
        <v>0</v>
      </c>
      <c r="AM34" s="712">
        <f>SUM('15 92'!AM34+'Total Fac. Hem'!AM34)</f>
        <v>0</v>
      </c>
      <c r="AN34" s="710">
        <f t="shared" si="15"/>
        <v>0</v>
      </c>
      <c r="AO34" s="688">
        <f t="shared" si="16"/>
        <v>0</v>
      </c>
      <c r="AP34" s="689">
        <f t="shared" si="16"/>
        <v>0</v>
      </c>
      <c r="AQ34" s="690">
        <f t="shared" si="17"/>
        <v>0</v>
      </c>
      <c r="AR34" s="712">
        <f>SUM('15 92'!AR34+'Total Fac. Hem'!AR34)</f>
        <v>0</v>
      </c>
      <c r="AS34" s="712">
        <f>SUM('15 92'!AS34+'Total Fac. Hem'!AS34)</f>
        <v>0</v>
      </c>
      <c r="AT34" s="710">
        <f t="shared" si="18"/>
        <v>0</v>
      </c>
      <c r="AU34" s="712">
        <f>SUM('15 92'!AU34+'Total Fac. Hem'!AU34)</f>
        <v>0</v>
      </c>
      <c r="AV34" s="712">
        <f>SUM('15 92'!AV34+'Total Fac. Hem'!AV34)</f>
        <v>0</v>
      </c>
      <c r="AW34" s="710">
        <f t="shared" si="19"/>
        <v>0</v>
      </c>
      <c r="AX34" s="712">
        <f>SUM('15 92'!AX34+'Total Fac. Hem'!AX34)</f>
        <v>0</v>
      </c>
      <c r="AY34" s="712">
        <f>SUM('15 92'!AY34+'Total Fac. Hem'!AY34)</f>
        <v>0</v>
      </c>
      <c r="AZ34" s="710">
        <f t="shared" si="20"/>
        <v>0</v>
      </c>
      <c r="BA34" s="688">
        <f t="shared" si="21"/>
        <v>0</v>
      </c>
      <c r="BB34" s="701">
        <f t="shared" si="21"/>
        <v>0</v>
      </c>
      <c r="BC34" s="706">
        <f t="shared" si="22"/>
        <v>0</v>
      </c>
      <c r="BD34" s="717">
        <f t="shared" si="30"/>
        <v>0</v>
      </c>
      <c r="BE34" s="712">
        <f t="shared" si="31"/>
        <v>0</v>
      </c>
      <c r="BF34" s="716">
        <f t="shared" si="25"/>
        <v>0</v>
      </c>
      <c r="BG34" s="717">
        <f t="shared" si="26"/>
        <v>0</v>
      </c>
      <c r="BH34" s="712">
        <f t="shared" si="27"/>
        <v>0</v>
      </c>
      <c r="BI34" s="716">
        <f t="shared" si="28"/>
        <v>0</v>
      </c>
      <c r="BJ34" s="541"/>
      <c r="BK34" s="380"/>
      <c r="BL34" s="380"/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</row>
    <row r="35" spans="1:79" s="383" customFormat="1" ht="33" customHeight="1">
      <c r="A35" s="388">
        <f t="shared" si="29"/>
        <v>29</v>
      </c>
      <c r="B35" s="384">
        <v>51602</v>
      </c>
      <c r="C35" s="536" t="s">
        <v>25</v>
      </c>
      <c r="D35" s="698" t="s">
        <v>279</v>
      </c>
      <c r="E35" s="713">
        <f>SUM('15 92'!E35+'Total Fac. Hem'!E35)</f>
        <v>0</v>
      </c>
      <c r="F35" s="712">
        <f>SUM('15 92'!F35+'Total Fac. Hem'!F35)</f>
        <v>0</v>
      </c>
      <c r="G35" s="709">
        <f t="shared" si="0"/>
        <v>0</v>
      </c>
      <c r="H35" s="712">
        <f>SUM('15 92'!H35+'Total Fac. Hem'!H35)</f>
        <v>0</v>
      </c>
      <c r="I35" s="712">
        <f>SUM('15 92'!I35+'Total Fac. Hem'!I35)</f>
        <v>7800</v>
      </c>
      <c r="J35" s="709">
        <f t="shared" si="1"/>
        <v>-7800</v>
      </c>
      <c r="K35" s="712">
        <f>SUM('15 92'!K35+'Total Fac. Hem'!K35)</f>
        <v>34800</v>
      </c>
      <c r="L35" s="712">
        <f>SUM('15 92'!L35+'Total Fac. Hem'!L35)</f>
        <v>0</v>
      </c>
      <c r="M35" s="714">
        <f t="shared" si="2"/>
        <v>34800</v>
      </c>
      <c r="N35" s="688">
        <f t="shared" si="3"/>
        <v>34800</v>
      </c>
      <c r="O35" s="689">
        <f t="shared" si="3"/>
        <v>7800</v>
      </c>
      <c r="P35" s="690">
        <f t="shared" si="4"/>
        <v>27000</v>
      </c>
      <c r="Q35" s="712">
        <f>SUM('15 92'!Q35+'Total Fac. Hem'!Q35)</f>
        <v>0</v>
      </c>
      <c r="R35" s="712">
        <f>SUM('15 92'!R35+'Total Fac. Hem'!R35)</f>
        <v>0</v>
      </c>
      <c r="S35" s="709">
        <f t="shared" si="5"/>
        <v>0</v>
      </c>
      <c r="T35" s="712">
        <f>SUM('15 92'!T35+'Total Fac. Hem'!T35)</f>
        <v>0</v>
      </c>
      <c r="U35" s="712">
        <f>SUM('15 92'!U35+'Total Fac. Hem'!U35)</f>
        <v>0</v>
      </c>
      <c r="V35" s="709">
        <f t="shared" si="6"/>
        <v>0</v>
      </c>
      <c r="W35" s="712">
        <f>SUM('15 92'!W35+'Total Fac. Hem'!W35)</f>
        <v>0</v>
      </c>
      <c r="X35" s="712">
        <f>SUM('15 92'!X35+'Total Fac. Hem'!X35)</f>
        <v>0</v>
      </c>
      <c r="Y35" s="714">
        <f t="shared" si="7"/>
        <v>0</v>
      </c>
      <c r="Z35" s="688">
        <f t="shared" si="8"/>
        <v>0</v>
      </c>
      <c r="AA35" s="701">
        <f t="shared" si="8"/>
        <v>0</v>
      </c>
      <c r="AB35" s="690">
        <f t="shared" si="9"/>
        <v>0</v>
      </c>
      <c r="AC35" s="713">
        <f t="shared" si="10"/>
        <v>34800</v>
      </c>
      <c r="AD35" s="712">
        <f t="shared" si="11"/>
        <v>7800</v>
      </c>
      <c r="AE35" s="710">
        <f t="shared" si="12"/>
        <v>27000</v>
      </c>
      <c r="AF35" s="712">
        <f>SUM('15 92'!AF35+'Total Fac. Hem'!AF35)</f>
        <v>0</v>
      </c>
      <c r="AG35" s="712">
        <f>SUM('15 92'!AG35+'Total Fac. Hem'!AG35)</f>
        <v>0</v>
      </c>
      <c r="AH35" s="710">
        <f t="shared" si="13"/>
        <v>0</v>
      </c>
      <c r="AI35" s="712">
        <f>SUM('15 92'!AI35+'Total Fac. Hem'!AI35)</f>
        <v>0</v>
      </c>
      <c r="AJ35" s="712">
        <f>SUM('15 92'!AJ35+'Total Fac. Hem'!AJ35)</f>
        <v>0</v>
      </c>
      <c r="AK35" s="710">
        <f t="shared" si="14"/>
        <v>0</v>
      </c>
      <c r="AL35" s="712">
        <f>SUM('15 92'!AL35+'Total Fac. Hem'!AL35)</f>
        <v>0</v>
      </c>
      <c r="AM35" s="712">
        <f>SUM('15 92'!AM35+'Total Fac. Hem'!AM35)</f>
        <v>0</v>
      </c>
      <c r="AN35" s="710">
        <f t="shared" si="15"/>
        <v>0</v>
      </c>
      <c r="AO35" s="688">
        <f t="shared" si="16"/>
        <v>0</v>
      </c>
      <c r="AP35" s="689">
        <f t="shared" si="16"/>
        <v>0</v>
      </c>
      <c r="AQ35" s="690">
        <f t="shared" si="17"/>
        <v>0</v>
      </c>
      <c r="AR35" s="712">
        <f>SUM('15 92'!AR35+'Total Fac. Hem'!AR35)</f>
        <v>0</v>
      </c>
      <c r="AS35" s="712">
        <f>SUM('15 92'!AS35+'Total Fac. Hem'!AS35)</f>
        <v>0</v>
      </c>
      <c r="AT35" s="710">
        <f t="shared" si="18"/>
        <v>0</v>
      </c>
      <c r="AU35" s="712">
        <f>SUM('15 92'!AU35+'Total Fac. Hem'!AU35)</f>
        <v>0</v>
      </c>
      <c r="AV35" s="712">
        <f>SUM('15 92'!AV35+'Total Fac. Hem'!AV35)</f>
        <v>0</v>
      </c>
      <c r="AW35" s="710">
        <f t="shared" si="19"/>
        <v>0</v>
      </c>
      <c r="AX35" s="712">
        <f>SUM('15 92'!AX35+'Total Fac. Hem'!AX35)</f>
        <v>0</v>
      </c>
      <c r="AY35" s="712">
        <f>SUM('15 92'!AY35+'Total Fac. Hem'!AY35)</f>
        <v>0</v>
      </c>
      <c r="AZ35" s="710">
        <f t="shared" si="20"/>
        <v>0</v>
      </c>
      <c r="BA35" s="688">
        <f t="shared" si="21"/>
        <v>0</v>
      </c>
      <c r="BB35" s="701">
        <f t="shared" si="21"/>
        <v>0</v>
      </c>
      <c r="BC35" s="706">
        <f t="shared" si="22"/>
        <v>0</v>
      </c>
      <c r="BD35" s="717">
        <f t="shared" si="30"/>
        <v>0</v>
      </c>
      <c r="BE35" s="712">
        <f t="shared" si="31"/>
        <v>0</v>
      </c>
      <c r="BF35" s="716">
        <f t="shared" si="25"/>
        <v>0</v>
      </c>
      <c r="BG35" s="717">
        <f t="shared" si="26"/>
        <v>34800</v>
      </c>
      <c r="BH35" s="712">
        <f t="shared" si="27"/>
        <v>7800</v>
      </c>
      <c r="BI35" s="716">
        <f t="shared" si="28"/>
        <v>27000</v>
      </c>
      <c r="BJ35" s="541"/>
      <c r="BK35" s="380"/>
      <c r="BL35" s="380"/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</row>
    <row r="36" spans="1:79" s="383" customFormat="1" ht="33" customHeight="1">
      <c r="A36" s="388">
        <f t="shared" si="29"/>
        <v>30</v>
      </c>
      <c r="B36" s="384">
        <v>51603</v>
      </c>
      <c r="C36" s="536" t="s">
        <v>26</v>
      </c>
      <c r="D36" s="698" t="s">
        <v>280</v>
      </c>
      <c r="E36" s="713">
        <f>SUM('15 92'!E36+'Total Fac. Hem'!E36)</f>
        <v>67890</v>
      </c>
      <c r="F36" s="712">
        <f>SUM('15 92'!F36+'Total Fac. Hem'!F36)</f>
        <v>69030</v>
      </c>
      <c r="G36" s="709">
        <f t="shared" si="0"/>
        <v>-1140</v>
      </c>
      <c r="H36" s="712">
        <f>SUM('15 92'!H36+'Total Fac. Hem'!H36)</f>
        <v>67890</v>
      </c>
      <c r="I36" s="712">
        <f>SUM('15 92'!I36+'Total Fac. Hem'!I36)</f>
        <v>71880</v>
      </c>
      <c r="J36" s="709">
        <f t="shared" si="1"/>
        <v>-3990</v>
      </c>
      <c r="K36" s="712">
        <f>SUM('15 92'!K36+'Total Fac. Hem'!K36)</f>
        <v>69885</v>
      </c>
      <c r="L36" s="712">
        <f>SUM('15 92'!L36+'Total Fac. Hem'!L36)</f>
        <v>74880</v>
      </c>
      <c r="M36" s="714">
        <f t="shared" si="2"/>
        <v>-4995</v>
      </c>
      <c r="N36" s="688">
        <f t="shared" si="3"/>
        <v>205665</v>
      </c>
      <c r="O36" s="689">
        <f t="shared" si="3"/>
        <v>215790</v>
      </c>
      <c r="P36" s="690">
        <f t="shared" si="4"/>
        <v>-10125</v>
      </c>
      <c r="Q36" s="712">
        <f>SUM('15 92'!Q36+'Total Fac. Hem'!Q36)</f>
        <v>58905</v>
      </c>
      <c r="R36" s="712">
        <f>SUM('15 92'!R36+'Total Fac. Hem'!R36)</f>
        <v>25815</v>
      </c>
      <c r="S36" s="709">
        <f t="shared" si="5"/>
        <v>33090</v>
      </c>
      <c r="T36" s="712">
        <f>SUM('15 92'!T36+'Total Fac. Hem'!T36)</f>
        <v>62895</v>
      </c>
      <c r="U36" s="712">
        <f>SUM('15 92'!U36+'Total Fac. Hem'!U36)</f>
        <v>0</v>
      </c>
      <c r="V36" s="709">
        <f t="shared" si="6"/>
        <v>62895</v>
      </c>
      <c r="W36" s="712">
        <f>SUM('15 92'!W36+'Total Fac. Hem'!W36)</f>
        <v>64890</v>
      </c>
      <c r="X36" s="712">
        <f>SUM('15 92'!X36+'Total Fac. Hem'!X36)</f>
        <v>0</v>
      </c>
      <c r="Y36" s="714">
        <f t="shared" si="7"/>
        <v>64890</v>
      </c>
      <c r="Z36" s="688">
        <f t="shared" si="8"/>
        <v>186690</v>
      </c>
      <c r="AA36" s="701">
        <f t="shared" si="8"/>
        <v>25815</v>
      </c>
      <c r="AB36" s="690">
        <f t="shared" si="9"/>
        <v>160875</v>
      </c>
      <c r="AC36" s="713">
        <f t="shared" si="10"/>
        <v>392355</v>
      </c>
      <c r="AD36" s="712">
        <f t="shared" si="11"/>
        <v>241605</v>
      </c>
      <c r="AE36" s="710">
        <f t="shared" si="12"/>
        <v>150750</v>
      </c>
      <c r="AF36" s="712">
        <f>SUM('15 92'!AF36+'Total Fac. Hem'!AF36)</f>
        <v>73890</v>
      </c>
      <c r="AG36" s="712">
        <f>SUM('15 92'!AG36+'Total Fac. Hem'!AG36)</f>
        <v>0</v>
      </c>
      <c r="AH36" s="710">
        <f t="shared" si="13"/>
        <v>73890</v>
      </c>
      <c r="AI36" s="712">
        <f>SUM('15 92'!AI36+'Total Fac. Hem'!AI36)</f>
        <v>64890</v>
      </c>
      <c r="AJ36" s="712">
        <f>SUM('15 92'!AJ36+'Total Fac. Hem'!AJ36)</f>
        <v>0</v>
      </c>
      <c r="AK36" s="710">
        <f t="shared" si="14"/>
        <v>64890</v>
      </c>
      <c r="AL36" s="712">
        <f>SUM('15 92'!AL36+'Total Fac. Hem'!AL36)</f>
        <v>70890</v>
      </c>
      <c r="AM36" s="712">
        <f>SUM('15 92'!AM36+'Total Fac. Hem'!AM36)</f>
        <v>0</v>
      </c>
      <c r="AN36" s="710">
        <f t="shared" si="15"/>
        <v>70890</v>
      </c>
      <c r="AO36" s="688">
        <f t="shared" si="16"/>
        <v>209670</v>
      </c>
      <c r="AP36" s="689">
        <f t="shared" si="16"/>
        <v>0</v>
      </c>
      <c r="AQ36" s="690">
        <f t="shared" si="17"/>
        <v>209670</v>
      </c>
      <c r="AR36" s="712">
        <f>SUM('15 92'!AR36+'Total Fac. Hem'!AR36)</f>
        <v>72885</v>
      </c>
      <c r="AS36" s="712">
        <f>SUM('15 92'!AS36+'Total Fac. Hem'!AS36)</f>
        <v>0</v>
      </c>
      <c r="AT36" s="710">
        <f t="shared" si="18"/>
        <v>72885</v>
      </c>
      <c r="AU36" s="712">
        <f>SUM('15 92'!AU36+'Total Fac. Hem'!AU36)</f>
        <v>69885</v>
      </c>
      <c r="AV36" s="712">
        <f>SUM('15 92'!AV36+'Total Fac. Hem'!AV36)</f>
        <v>0</v>
      </c>
      <c r="AW36" s="710">
        <f t="shared" si="19"/>
        <v>69885</v>
      </c>
      <c r="AX36" s="712">
        <f>SUM('15 92'!AX36+'Total Fac. Hem'!AX36)</f>
        <v>72885</v>
      </c>
      <c r="AY36" s="712">
        <f>SUM('15 92'!AY36+'Total Fac. Hem'!AY36)</f>
        <v>0</v>
      </c>
      <c r="AZ36" s="710">
        <f t="shared" si="20"/>
        <v>72885</v>
      </c>
      <c r="BA36" s="688">
        <f t="shared" si="21"/>
        <v>215655</v>
      </c>
      <c r="BB36" s="701">
        <f t="shared" si="21"/>
        <v>0</v>
      </c>
      <c r="BC36" s="706">
        <f t="shared" si="22"/>
        <v>215655</v>
      </c>
      <c r="BD36" s="717">
        <f t="shared" si="30"/>
        <v>425325</v>
      </c>
      <c r="BE36" s="712">
        <f t="shared" si="31"/>
        <v>0</v>
      </c>
      <c r="BF36" s="716">
        <f t="shared" si="25"/>
        <v>425325</v>
      </c>
      <c r="BG36" s="717">
        <f t="shared" si="26"/>
        <v>817680</v>
      </c>
      <c r="BH36" s="712">
        <f t="shared" si="27"/>
        <v>241605</v>
      </c>
      <c r="BI36" s="716">
        <f t="shared" si="28"/>
        <v>576075</v>
      </c>
      <c r="BJ36" s="541"/>
      <c r="BK36" s="380"/>
      <c r="BL36" s="380"/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</row>
    <row r="37" spans="1:79" s="383" customFormat="1" ht="33" customHeight="1">
      <c r="A37" s="388">
        <f t="shared" si="29"/>
        <v>31</v>
      </c>
      <c r="B37" s="384">
        <v>51604</v>
      </c>
      <c r="C37" s="536" t="s">
        <v>27</v>
      </c>
      <c r="D37" s="698" t="s">
        <v>281</v>
      </c>
      <c r="E37" s="713">
        <f>SUM('15 92'!E37+'Total Fac. Hem'!E37)</f>
        <v>2700</v>
      </c>
      <c r="F37" s="712">
        <f>SUM('15 92'!F37+'Total Fac. Hem'!F37)</f>
        <v>2005</v>
      </c>
      <c r="G37" s="709">
        <f t="shared" si="0"/>
        <v>695</v>
      </c>
      <c r="H37" s="712">
        <f>SUM('15 92'!H37+'Total Fac. Hem'!H37)</f>
        <v>2700</v>
      </c>
      <c r="I37" s="712">
        <f>SUM('15 92'!I37+'Total Fac. Hem'!I37)</f>
        <v>3410</v>
      </c>
      <c r="J37" s="709">
        <f t="shared" si="1"/>
        <v>-710</v>
      </c>
      <c r="K37" s="712">
        <f>SUM('15 92'!K37+'Total Fac. Hem'!K37)</f>
        <v>2700</v>
      </c>
      <c r="L37" s="712">
        <f>SUM('15 92'!L37+'Total Fac. Hem'!L37)</f>
        <v>2980</v>
      </c>
      <c r="M37" s="714">
        <f t="shared" si="2"/>
        <v>-280</v>
      </c>
      <c r="N37" s="688">
        <f t="shared" si="3"/>
        <v>8100</v>
      </c>
      <c r="O37" s="689">
        <f t="shared" si="3"/>
        <v>8395</v>
      </c>
      <c r="P37" s="690">
        <f t="shared" si="4"/>
        <v>-295</v>
      </c>
      <c r="Q37" s="712">
        <f>SUM('15 92'!Q37+'Total Fac. Hem'!Q37)</f>
        <v>2700</v>
      </c>
      <c r="R37" s="712">
        <f>SUM('15 92'!R37+'Total Fac. Hem'!R37)</f>
        <v>1535</v>
      </c>
      <c r="S37" s="709">
        <f t="shared" si="5"/>
        <v>1165</v>
      </c>
      <c r="T37" s="712">
        <f>SUM('15 92'!T37+'Total Fac. Hem'!T37)</f>
        <v>2700</v>
      </c>
      <c r="U37" s="712">
        <f>SUM('15 92'!U37+'Total Fac. Hem'!U37)</f>
        <v>0</v>
      </c>
      <c r="V37" s="709">
        <f t="shared" si="6"/>
        <v>2700</v>
      </c>
      <c r="W37" s="712">
        <f>SUM('15 92'!W37+'Total Fac. Hem'!W37)</f>
        <v>5700</v>
      </c>
      <c r="X37" s="712">
        <f>SUM('15 92'!X37+'Total Fac. Hem'!X37)</f>
        <v>0</v>
      </c>
      <c r="Y37" s="714">
        <f t="shared" si="7"/>
        <v>5700</v>
      </c>
      <c r="Z37" s="688">
        <f t="shared" si="8"/>
        <v>11100</v>
      </c>
      <c r="AA37" s="701">
        <f t="shared" si="8"/>
        <v>1535</v>
      </c>
      <c r="AB37" s="690">
        <f t="shared" si="9"/>
        <v>9565</v>
      </c>
      <c r="AC37" s="713">
        <f t="shared" si="10"/>
        <v>19200</v>
      </c>
      <c r="AD37" s="712">
        <f t="shared" si="11"/>
        <v>9930</v>
      </c>
      <c r="AE37" s="710">
        <f t="shared" si="12"/>
        <v>9270</v>
      </c>
      <c r="AF37" s="712">
        <f>SUM('15 92'!AF37+'Total Fac. Hem'!AF37)</f>
        <v>2700</v>
      </c>
      <c r="AG37" s="712">
        <f>SUM('15 92'!AG37+'Total Fac. Hem'!AG37)</f>
        <v>0</v>
      </c>
      <c r="AH37" s="710">
        <f t="shared" si="13"/>
        <v>2700</v>
      </c>
      <c r="AI37" s="712">
        <f>SUM('15 92'!AI37+'Total Fac. Hem'!AI37)</f>
        <v>2700</v>
      </c>
      <c r="AJ37" s="712">
        <f>SUM('15 92'!AJ37+'Total Fac. Hem'!AJ37)</f>
        <v>0</v>
      </c>
      <c r="AK37" s="710">
        <f t="shared" si="14"/>
        <v>2700</v>
      </c>
      <c r="AL37" s="712">
        <f>SUM('15 92'!AL37+'Total Fac. Hem'!AL37)</f>
        <v>2700</v>
      </c>
      <c r="AM37" s="712">
        <f>SUM('15 92'!AM37+'Total Fac. Hem'!AM37)</f>
        <v>0</v>
      </c>
      <c r="AN37" s="710">
        <f t="shared" si="15"/>
        <v>2700</v>
      </c>
      <c r="AO37" s="688">
        <f t="shared" si="16"/>
        <v>8100</v>
      </c>
      <c r="AP37" s="689">
        <f t="shared" si="16"/>
        <v>0</v>
      </c>
      <c r="AQ37" s="690">
        <f t="shared" si="17"/>
        <v>8100</v>
      </c>
      <c r="AR37" s="712">
        <f>SUM('15 92'!AR37+'Total Fac. Hem'!AR37)</f>
        <v>2700</v>
      </c>
      <c r="AS37" s="712">
        <f>SUM('15 92'!AS37+'Total Fac. Hem'!AS37)</f>
        <v>0</v>
      </c>
      <c r="AT37" s="710">
        <f t="shared" si="18"/>
        <v>2700</v>
      </c>
      <c r="AU37" s="712">
        <f>SUM('15 92'!AU37+'Total Fac. Hem'!AU37)</f>
        <v>2700</v>
      </c>
      <c r="AV37" s="712">
        <f>SUM('15 92'!AV37+'Total Fac. Hem'!AV37)</f>
        <v>0</v>
      </c>
      <c r="AW37" s="710">
        <f t="shared" si="19"/>
        <v>2700</v>
      </c>
      <c r="AX37" s="712">
        <f>SUM('15 92'!AX37+'Total Fac. Hem'!AX37)</f>
        <v>2700</v>
      </c>
      <c r="AY37" s="712">
        <f>SUM('15 92'!AY37+'Total Fac. Hem'!AY37)</f>
        <v>0</v>
      </c>
      <c r="AZ37" s="710">
        <f t="shared" si="20"/>
        <v>2700</v>
      </c>
      <c r="BA37" s="688">
        <f t="shared" si="21"/>
        <v>8100</v>
      </c>
      <c r="BB37" s="701">
        <f t="shared" si="21"/>
        <v>0</v>
      </c>
      <c r="BC37" s="706">
        <f t="shared" si="22"/>
        <v>8100</v>
      </c>
      <c r="BD37" s="717">
        <f t="shared" si="30"/>
        <v>16200</v>
      </c>
      <c r="BE37" s="712">
        <f t="shared" si="31"/>
        <v>0</v>
      </c>
      <c r="BF37" s="716">
        <f t="shared" si="25"/>
        <v>16200</v>
      </c>
      <c r="BG37" s="717">
        <f t="shared" si="26"/>
        <v>35400</v>
      </c>
      <c r="BH37" s="712">
        <f t="shared" si="27"/>
        <v>9930</v>
      </c>
      <c r="BI37" s="716">
        <f t="shared" si="28"/>
        <v>25470</v>
      </c>
      <c r="BJ37" s="541"/>
      <c r="BK37" s="380"/>
      <c r="BL37" s="380"/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</row>
    <row r="38" spans="1:79" s="383" customFormat="1" ht="33" customHeight="1">
      <c r="A38" s="388">
        <f t="shared" si="29"/>
        <v>32</v>
      </c>
      <c r="B38" s="384">
        <v>51605</v>
      </c>
      <c r="C38" s="536" t="s">
        <v>28</v>
      </c>
      <c r="D38" s="698" t="s">
        <v>282</v>
      </c>
      <c r="E38" s="713">
        <f>SUM('15 92'!E38+'Total Fac. Hem'!E38)</f>
        <v>0</v>
      </c>
      <c r="F38" s="712">
        <f>SUM('15 92'!F38+'Total Fac. Hem'!F38)</f>
        <v>0</v>
      </c>
      <c r="G38" s="709">
        <f t="shared" si="0"/>
        <v>0</v>
      </c>
      <c r="H38" s="712">
        <f>SUM('15 92'!H38+'Total Fac. Hem'!H38)</f>
        <v>0</v>
      </c>
      <c r="I38" s="712">
        <f>SUM('15 92'!I38+'Total Fac. Hem'!I38)</f>
        <v>0</v>
      </c>
      <c r="J38" s="709">
        <f t="shared" si="1"/>
        <v>0</v>
      </c>
      <c r="K38" s="712">
        <f>SUM('15 92'!K38+'Total Fac. Hem'!K38)</f>
        <v>0</v>
      </c>
      <c r="L38" s="712">
        <f>SUM('15 92'!L38+'Total Fac. Hem'!L38)</f>
        <v>0</v>
      </c>
      <c r="M38" s="714">
        <f t="shared" si="2"/>
        <v>0</v>
      </c>
      <c r="N38" s="688">
        <f t="shared" si="3"/>
        <v>0</v>
      </c>
      <c r="O38" s="689">
        <f t="shared" si="3"/>
        <v>0</v>
      </c>
      <c r="P38" s="690">
        <f t="shared" si="4"/>
        <v>0</v>
      </c>
      <c r="Q38" s="712">
        <f>SUM('15 92'!Q38+'Total Fac. Hem'!Q38)</f>
        <v>0</v>
      </c>
      <c r="R38" s="712">
        <f>SUM('15 92'!R38+'Total Fac. Hem'!R38)</f>
        <v>0</v>
      </c>
      <c r="S38" s="709">
        <f t="shared" si="5"/>
        <v>0</v>
      </c>
      <c r="T38" s="712">
        <f>SUM('15 92'!T38+'Total Fac. Hem'!T38)</f>
        <v>0</v>
      </c>
      <c r="U38" s="712">
        <f>SUM('15 92'!U38+'Total Fac. Hem'!U38)</f>
        <v>0</v>
      </c>
      <c r="V38" s="709">
        <f t="shared" si="6"/>
        <v>0</v>
      </c>
      <c r="W38" s="712">
        <f>SUM('15 92'!W38+'Total Fac. Hem'!W38)</f>
        <v>0</v>
      </c>
      <c r="X38" s="712">
        <f>SUM('15 92'!X38+'Total Fac. Hem'!X38)</f>
        <v>0</v>
      </c>
      <c r="Y38" s="714">
        <f t="shared" si="7"/>
        <v>0</v>
      </c>
      <c r="Z38" s="688">
        <f t="shared" si="8"/>
        <v>0</v>
      </c>
      <c r="AA38" s="701">
        <f t="shared" si="8"/>
        <v>0</v>
      </c>
      <c r="AB38" s="690">
        <f t="shared" si="9"/>
        <v>0</v>
      </c>
      <c r="AC38" s="713">
        <f t="shared" si="10"/>
        <v>0</v>
      </c>
      <c r="AD38" s="712">
        <f t="shared" si="11"/>
        <v>0</v>
      </c>
      <c r="AE38" s="710">
        <f t="shared" si="12"/>
        <v>0</v>
      </c>
      <c r="AF38" s="712">
        <f>SUM('15 92'!AF38+'Total Fac. Hem'!AF38)</f>
        <v>0</v>
      </c>
      <c r="AG38" s="712">
        <f>SUM('15 92'!AG38+'Total Fac. Hem'!AG38)</f>
        <v>0</v>
      </c>
      <c r="AH38" s="710">
        <f t="shared" si="13"/>
        <v>0</v>
      </c>
      <c r="AI38" s="712">
        <f>SUM('15 92'!AI38+'Total Fac. Hem'!AI38)</f>
        <v>0</v>
      </c>
      <c r="AJ38" s="712">
        <f>SUM('15 92'!AJ38+'Total Fac. Hem'!AJ38)</f>
        <v>0</v>
      </c>
      <c r="AK38" s="710">
        <f t="shared" si="14"/>
        <v>0</v>
      </c>
      <c r="AL38" s="712">
        <f>SUM('15 92'!AL38+'Total Fac. Hem'!AL38)</f>
        <v>0</v>
      </c>
      <c r="AM38" s="712">
        <f>SUM('15 92'!AM38+'Total Fac. Hem'!AM38)</f>
        <v>0</v>
      </c>
      <c r="AN38" s="710">
        <f t="shared" si="15"/>
        <v>0</v>
      </c>
      <c r="AO38" s="688">
        <f t="shared" si="16"/>
        <v>0</v>
      </c>
      <c r="AP38" s="689">
        <f t="shared" si="16"/>
        <v>0</v>
      </c>
      <c r="AQ38" s="690">
        <f t="shared" si="17"/>
        <v>0</v>
      </c>
      <c r="AR38" s="712">
        <f>SUM('15 92'!AR38+'Total Fac. Hem'!AR38)</f>
        <v>0</v>
      </c>
      <c r="AS38" s="712">
        <f>SUM('15 92'!AS38+'Total Fac. Hem'!AS38)</f>
        <v>0</v>
      </c>
      <c r="AT38" s="710">
        <f t="shared" si="18"/>
        <v>0</v>
      </c>
      <c r="AU38" s="712">
        <f>SUM('15 92'!AU38+'Total Fac. Hem'!AU38)</f>
        <v>0</v>
      </c>
      <c r="AV38" s="712">
        <f>SUM('15 92'!AV38+'Total Fac. Hem'!AV38)</f>
        <v>0</v>
      </c>
      <c r="AW38" s="710">
        <f t="shared" si="19"/>
        <v>0</v>
      </c>
      <c r="AX38" s="712">
        <f>SUM('15 92'!AX38+'Total Fac. Hem'!AX38)</f>
        <v>0</v>
      </c>
      <c r="AY38" s="712">
        <f>SUM('15 92'!AY38+'Total Fac. Hem'!AY38)</f>
        <v>0</v>
      </c>
      <c r="AZ38" s="710">
        <f t="shared" si="20"/>
        <v>0</v>
      </c>
      <c r="BA38" s="688">
        <f t="shared" si="21"/>
        <v>0</v>
      </c>
      <c r="BB38" s="701">
        <f t="shared" si="21"/>
        <v>0</v>
      </c>
      <c r="BC38" s="706">
        <f t="shared" si="22"/>
        <v>0</v>
      </c>
      <c r="BD38" s="717">
        <f t="shared" si="30"/>
        <v>0</v>
      </c>
      <c r="BE38" s="712">
        <f t="shared" si="31"/>
        <v>0</v>
      </c>
      <c r="BF38" s="716">
        <f t="shared" si="25"/>
        <v>0</v>
      </c>
      <c r="BG38" s="717">
        <f t="shared" si="26"/>
        <v>0</v>
      </c>
      <c r="BH38" s="712">
        <f t="shared" si="27"/>
        <v>0</v>
      </c>
      <c r="BI38" s="716">
        <f t="shared" si="28"/>
        <v>0</v>
      </c>
      <c r="BJ38" s="541"/>
      <c r="BK38" s="380"/>
      <c r="BL38" s="380"/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</row>
    <row r="39" spans="1:79" s="383" customFormat="1" ht="33" customHeight="1">
      <c r="A39" s="388">
        <f t="shared" si="29"/>
        <v>33</v>
      </c>
      <c r="B39" s="384">
        <v>51606</v>
      </c>
      <c r="C39" s="536" t="s">
        <v>29</v>
      </c>
      <c r="D39" s="698" t="s">
        <v>283</v>
      </c>
      <c r="E39" s="713">
        <f>SUM('15 92'!E39+'Total Fac. Hem'!E39)</f>
        <v>13450</v>
      </c>
      <c r="F39" s="712">
        <f>SUM('15 92'!F39+'Total Fac. Hem'!F39)</f>
        <v>13450</v>
      </c>
      <c r="G39" s="709">
        <f t="shared" si="0"/>
        <v>0</v>
      </c>
      <c r="H39" s="712">
        <f>SUM('15 92'!H39+'Total Fac. Hem'!H39)</f>
        <v>13450</v>
      </c>
      <c r="I39" s="712">
        <f>SUM('15 92'!I39+'Total Fac. Hem'!I39)</f>
        <v>13450</v>
      </c>
      <c r="J39" s="709">
        <f t="shared" si="1"/>
        <v>0</v>
      </c>
      <c r="K39" s="712">
        <f>SUM('15 92'!K39+'Total Fac. Hem'!K39)</f>
        <v>13450</v>
      </c>
      <c r="L39" s="712">
        <f>SUM('15 92'!L39+'Total Fac. Hem'!L39)</f>
        <v>13450</v>
      </c>
      <c r="M39" s="714">
        <f t="shared" si="2"/>
        <v>0</v>
      </c>
      <c r="N39" s="688">
        <f t="shared" si="3"/>
        <v>40350</v>
      </c>
      <c r="O39" s="689">
        <f t="shared" si="3"/>
        <v>40350</v>
      </c>
      <c r="P39" s="690">
        <f t="shared" si="4"/>
        <v>0</v>
      </c>
      <c r="Q39" s="712">
        <f>SUM('15 92'!Q39+'Total Fac. Hem'!Q39)</f>
        <v>13450</v>
      </c>
      <c r="R39" s="712">
        <f>SUM('15 92'!R39+'Total Fac. Hem'!R39)</f>
        <v>13450</v>
      </c>
      <c r="S39" s="709">
        <f t="shared" si="5"/>
        <v>0</v>
      </c>
      <c r="T39" s="712">
        <f>SUM('15 92'!T39+'Total Fac. Hem'!T39)</f>
        <v>13450</v>
      </c>
      <c r="U39" s="712">
        <f>SUM('15 92'!U39+'Total Fac. Hem'!U39)</f>
        <v>0</v>
      </c>
      <c r="V39" s="709">
        <f t="shared" si="6"/>
        <v>13450</v>
      </c>
      <c r="W39" s="712">
        <f>SUM('15 92'!W39+'Total Fac. Hem'!W39)</f>
        <v>13450</v>
      </c>
      <c r="X39" s="712">
        <f>SUM('15 92'!X39+'Total Fac. Hem'!X39)</f>
        <v>0</v>
      </c>
      <c r="Y39" s="714">
        <f t="shared" si="7"/>
        <v>13450</v>
      </c>
      <c r="Z39" s="688">
        <f t="shared" si="8"/>
        <v>40350</v>
      </c>
      <c r="AA39" s="701">
        <f t="shared" si="8"/>
        <v>13450</v>
      </c>
      <c r="AB39" s="690">
        <f t="shared" si="9"/>
        <v>26900</v>
      </c>
      <c r="AC39" s="713">
        <f t="shared" si="10"/>
        <v>80700</v>
      </c>
      <c r="AD39" s="712">
        <f t="shared" si="11"/>
        <v>53800</v>
      </c>
      <c r="AE39" s="710">
        <f t="shared" si="12"/>
        <v>26900</v>
      </c>
      <c r="AF39" s="712">
        <f>SUM('15 92'!AF39+'Total Fac. Hem'!AF39)</f>
        <v>13450</v>
      </c>
      <c r="AG39" s="712">
        <f>SUM('15 92'!AG39+'Total Fac. Hem'!AG39)</f>
        <v>0</v>
      </c>
      <c r="AH39" s="710">
        <f t="shared" si="13"/>
        <v>13450</v>
      </c>
      <c r="AI39" s="712">
        <f>SUM('15 92'!AI39+'Total Fac. Hem'!AI39)</f>
        <v>13450</v>
      </c>
      <c r="AJ39" s="712">
        <f>SUM('15 92'!AJ39+'Total Fac. Hem'!AJ39)</f>
        <v>0</v>
      </c>
      <c r="AK39" s="710">
        <f t="shared" si="14"/>
        <v>13450</v>
      </c>
      <c r="AL39" s="712">
        <f>SUM('15 92'!AL39+'Total Fac. Hem'!AL39)</f>
        <v>13450</v>
      </c>
      <c r="AM39" s="712">
        <f>SUM('15 92'!AM39+'Total Fac. Hem'!AM39)</f>
        <v>0</v>
      </c>
      <c r="AN39" s="710">
        <f t="shared" si="15"/>
        <v>13450</v>
      </c>
      <c r="AO39" s="688">
        <f t="shared" si="16"/>
        <v>40350</v>
      </c>
      <c r="AP39" s="689">
        <f t="shared" si="16"/>
        <v>0</v>
      </c>
      <c r="AQ39" s="690">
        <f t="shared" si="17"/>
        <v>40350</v>
      </c>
      <c r="AR39" s="712">
        <f>SUM('15 92'!AR39+'Total Fac. Hem'!AR39)</f>
        <v>13450</v>
      </c>
      <c r="AS39" s="712">
        <f>SUM('15 92'!AS39+'Total Fac. Hem'!AS39)</f>
        <v>0</v>
      </c>
      <c r="AT39" s="710">
        <f t="shared" si="18"/>
        <v>13450</v>
      </c>
      <c r="AU39" s="712">
        <f>SUM('15 92'!AU39+'Total Fac. Hem'!AU39)</f>
        <v>13450</v>
      </c>
      <c r="AV39" s="712">
        <f>SUM('15 92'!AV39+'Total Fac. Hem'!AV39)</f>
        <v>0</v>
      </c>
      <c r="AW39" s="710">
        <f t="shared" si="19"/>
        <v>13450</v>
      </c>
      <c r="AX39" s="712">
        <f>SUM('15 92'!AX39+'Total Fac. Hem'!AX39)</f>
        <v>13450</v>
      </c>
      <c r="AY39" s="712">
        <f>SUM('15 92'!AY39+'Total Fac. Hem'!AY39)</f>
        <v>0</v>
      </c>
      <c r="AZ39" s="710">
        <f t="shared" si="20"/>
        <v>13450</v>
      </c>
      <c r="BA39" s="688">
        <f t="shared" si="21"/>
        <v>40350</v>
      </c>
      <c r="BB39" s="701">
        <f t="shared" si="21"/>
        <v>0</v>
      </c>
      <c r="BC39" s="706">
        <f t="shared" si="22"/>
        <v>40350</v>
      </c>
      <c r="BD39" s="717">
        <f t="shared" si="30"/>
        <v>80700</v>
      </c>
      <c r="BE39" s="712">
        <f t="shared" si="31"/>
        <v>0</v>
      </c>
      <c r="BF39" s="716">
        <f t="shared" si="25"/>
        <v>80700</v>
      </c>
      <c r="BG39" s="717">
        <f t="shared" si="26"/>
        <v>161400</v>
      </c>
      <c r="BH39" s="712">
        <f t="shared" si="27"/>
        <v>53800</v>
      </c>
      <c r="BI39" s="716">
        <f t="shared" si="28"/>
        <v>107600</v>
      </c>
      <c r="BJ39" s="541"/>
      <c r="BK39" s="380"/>
      <c r="BL39" s="380"/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</row>
    <row r="40" spans="1:79" s="383" customFormat="1" ht="33" customHeight="1">
      <c r="A40" s="388">
        <f t="shared" si="29"/>
        <v>34</v>
      </c>
      <c r="B40" s="384">
        <v>51607</v>
      </c>
      <c r="C40" s="536" t="s">
        <v>242</v>
      </c>
      <c r="D40" s="698" t="s">
        <v>284</v>
      </c>
      <c r="E40" s="713">
        <f>SUM('15 92'!E40+'Total Fac. Hem'!E40)</f>
        <v>36955.629999999997</v>
      </c>
      <c r="F40" s="712">
        <f>SUM('15 92'!F40+'Total Fac. Hem'!F40)</f>
        <v>24905.87</v>
      </c>
      <c r="G40" s="709">
        <f t="shared" si="0"/>
        <v>12049.759999999998</v>
      </c>
      <c r="H40" s="712">
        <f>SUM('15 92'!H40+'Total Fac. Hem'!H40)</f>
        <v>36955.629999999997</v>
      </c>
      <c r="I40" s="712">
        <f>SUM('15 92'!I40+'Total Fac. Hem'!I40)</f>
        <v>28822.54</v>
      </c>
      <c r="J40" s="709">
        <f t="shared" si="1"/>
        <v>8133.0899999999965</v>
      </c>
      <c r="K40" s="712">
        <f>SUM('15 92'!K40+'Total Fac. Hem'!K40)</f>
        <v>36955.629999999997</v>
      </c>
      <c r="L40" s="712">
        <f>SUM('15 92'!L40+'Total Fac. Hem'!L40)</f>
        <v>28822.54</v>
      </c>
      <c r="M40" s="714">
        <f t="shared" si="2"/>
        <v>8133.0899999999965</v>
      </c>
      <c r="N40" s="688">
        <f t="shared" si="3"/>
        <v>110866.88999999998</v>
      </c>
      <c r="O40" s="689">
        <f t="shared" si="3"/>
        <v>82550.950000000012</v>
      </c>
      <c r="P40" s="690">
        <f t="shared" si="4"/>
        <v>28315.939999999973</v>
      </c>
      <c r="Q40" s="712">
        <f>SUM('15 92'!Q40+'Total Fac. Hem'!Q40)</f>
        <v>29424.760000000002</v>
      </c>
      <c r="R40" s="712">
        <f>SUM('15 92'!R40+'Total Fac. Hem'!R40)</f>
        <v>29659.14</v>
      </c>
      <c r="S40" s="709">
        <f t="shared" si="5"/>
        <v>-234.37999999999738</v>
      </c>
      <c r="T40" s="712">
        <f>SUM('15 92'!T40+'Total Fac. Hem'!T40)</f>
        <v>31332.61</v>
      </c>
      <c r="U40" s="712">
        <f>SUM('15 92'!U40+'Total Fac. Hem'!U40)</f>
        <v>0</v>
      </c>
      <c r="V40" s="709">
        <f t="shared" si="6"/>
        <v>31332.61</v>
      </c>
      <c r="W40" s="712">
        <f>SUM('15 92'!W40+'Total Fac. Hem'!W40)</f>
        <v>31332.61</v>
      </c>
      <c r="X40" s="712">
        <f>SUM('15 92'!X40+'Total Fac. Hem'!X40)</f>
        <v>0</v>
      </c>
      <c r="Y40" s="714">
        <f t="shared" si="7"/>
        <v>31332.61</v>
      </c>
      <c r="Z40" s="688">
        <f t="shared" si="8"/>
        <v>92089.98000000001</v>
      </c>
      <c r="AA40" s="701">
        <f t="shared" si="8"/>
        <v>29659.14</v>
      </c>
      <c r="AB40" s="690">
        <f t="shared" si="9"/>
        <v>62430.840000000011</v>
      </c>
      <c r="AC40" s="713">
        <f t="shared" si="10"/>
        <v>202956.87</v>
      </c>
      <c r="AD40" s="712">
        <f t="shared" si="11"/>
        <v>112210.09000000001</v>
      </c>
      <c r="AE40" s="710">
        <f t="shared" si="12"/>
        <v>90746.779999999984</v>
      </c>
      <c r="AF40" s="712">
        <f>SUM('15 92'!AF40+'Total Fac. Hem'!AF40)</f>
        <v>31332.61</v>
      </c>
      <c r="AG40" s="712">
        <f>SUM('15 92'!AG40+'Total Fac. Hem'!AG40)</f>
        <v>0</v>
      </c>
      <c r="AH40" s="710">
        <f t="shared" si="13"/>
        <v>31332.61</v>
      </c>
      <c r="AI40" s="712">
        <f>SUM('15 92'!AI40+'Total Fac. Hem'!AI40)</f>
        <v>31332.61</v>
      </c>
      <c r="AJ40" s="712">
        <f>SUM('15 92'!AJ40+'Total Fac. Hem'!AJ40)</f>
        <v>0</v>
      </c>
      <c r="AK40" s="710">
        <f t="shared" si="14"/>
        <v>31332.61</v>
      </c>
      <c r="AL40" s="712">
        <f>SUM('15 92'!AL40+'Total Fac. Hem'!AL40)</f>
        <v>31332.61</v>
      </c>
      <c r="AM40" s="712">
        <f>SUM('15 92'!AM40+'Total Fac. Hem'!AM40)</f>
        <v>0</v>
      </c>
      <c r="AN40" s="710">
        <f t="shared" si="15"/>
        <v>31332.61</v>
      </c>
      <c r="AO40" s="688">
        <f t="shared" si="16"/>
        <v>93997.83</v>
      </c>
      <c r="AP40" s="689">
        <f t="shared" si="16"/>
        <v>0</v>
      </c>
      <c r="AQ40" s="690">
        <f t="shared" si="17"/>
        <v>93997.83</v>
      </c>
      <c r="AR40" s="712">
        <f>SUM('15 92'!AR40+'Total Fac. Hem'!AR40)</f>
        <v>31332.61</v>
      </c>
      <c r="AS40" s="712">
        <f>SUM('15 92'!AS40+'Total Fac. Hem'!AS40)</f>
        <v>0</v>
      </c>
      <c r="AT40" s="710">
        <f t="shared" si="18"/>
        <v>31332.61</v>
      </c>
      <c r="AU40" s="712">
        <f>SUM('15 92'!AU40+'Total Fac. Hem'!AU40)</f>
        <v>31332.61</v>
      </c>
      <c r="AV40" s="712">
        <f>SUM('15 92'!AV40+'Total Fac. Hem'!AV40)</f>
        <v>0</v>
      </c>
      <c r="AW40" s="710">
        <f t="shared" si="19"/>
        <v>31332.61</v>
      </c>
      <c r="AX40" s="712">
        <f>SUM('15 92'!AX40+'Total Fac. Hem'!AX40)</f>
        <v>31332.601932107915</v>
      </c>
      <c r="AY40" s="712">
        <f>SUM('15 92'!AY40+'Total Fac. Hem'!AY40)</f>
        <v>0</v>
      </c>
      <c r="AZ40" s="710">
        <f t="shared" si="20"/>
        <v>31332.601932107915</v>
      </c>
      <c r="BA40" s="688">
        <f t="shared" si="21"/>
        <v>93997.821932107909</v>
      </c>
      <c r="BB40" s="701">
        <f t="shared" si="21"/>
        <v>0</v>
      </c>
      <c r="BC40" s="706">
        <f t="shared" si="22"/>
        <v>93997.821932107909</v>
      </c>
      <c r="BD40" s="717">
        <f t="shared" si="30"/>
        <v>187995.6519321079</v>
      </c>
      <c r="BE40" s="712">
        <f t="shared" si="31"/>
        <v>0</v>
      </c>
      <c r="BF40" s="716">
        <f t="shared" si="25"/>
        <v>187995.6519321079</v>
      </c>
      <c r="BG40" s="717">
        <f t="shared" si="26"/>
        <v>390952.52193210786</v>
      </c>
      <c r="BH40" s="712">
        <f t="shared" si="27"/>
        <v>112210.09000000001</v>
      </c>
      <c r="BI40" s="716">
        <f t="shared" si="28"/>
        <v>278742.43193210784</v>
      </c>
      <c r="BJ40" s="541"/>
      <c r="BK40" s="380"/>
      <c r="BL40" s="380"/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</row>
    <row r="41" spans="1:79" s="383" customFormat="1" ht="33" customHeight="1">
      <c r="A41" s="388">
        <f t="shared" si="29"/>
        <v>35</v>
      </c>
      <c r="B41" s="384">
        <v>51608</v>
      </c>
      <c r="C41" s="536" t="s">
        <v>31</v>
      </c>
      <c r="D41" s="698" t="s">
        <v>285</v>
      </c>
      <c r="E41" s="713">
        <f>SUM('15 92'!E41+'Total Fac. Hem'!E41)</f>
        <v>0</v>
      </c>
      <c r="F41" s="712">
        <f>SUM('15 92'!F41+'Total Fac. Hem'!F41)</f>
        <v>0</v>
      </c>
      <c r="G41" s="709">
        <f t="shared" si="0"/>
        <v>0</v>
      </c>
      <c r="H41" s="712">
        <f>SUM('15 92'!H41+'Total Fac. Hem'!H41)</f>
        <v>0</v>
      </c>
      <c r="I41" s="712">
        <f>SUM('15 92'!I41+'Total Fac. Hem'!I41)</f>
        <v>0</v>
      </c>
      <c r="J41" s="709">
        <f t="shared" si="1"/>
        <v>0</v>
      </c>
      <c r="K41" s="712">
        <f>SUM('15 92'!K41+'Total Fac. Hem'!K41)</f>
        <v>0</v>
      </c>
      <c r="L41" s="712">
        <f>SUM('15 92'!L41+'Total Fac. Hem'!L41)</f>
        <v>0</v>
      </c>
      <c r="M41" s="714">
        <f t="shared" si="2"/>
        <v>0</v>
      </c>
      <c r="N41" s="688">
        <f t="shared" si="3"/>
        <v>0</v>
      </c>
      <c r="O41" s="689">
        <f t="shared" si="3"/>
        <v>0</v>
      </c>
      <c r="P41" s="690">
        <f t="shared" si="4"/>
        <v>0</v>
      </c>
      <c r="Q41" s="712">
        <f>SUM('15 92'!Q41+'Total Fac. Hem'!Q41)</f>
        <v>0</v>
      </c>
      <c r="R41" s="712">
        <f>SUM('15 92'!R41+'Total Fac. Hem'!R41)</f>
        <v>0</v>
      </c>
      <c r="S41" s="709">
        <f t="shared" si="5"/>
        <v>0</v>
      </c>
      <c r="T41" s="712">
        <f>SUM('15 92'!T41+'Total Fac. Hem'!T41)</f>
        <v>0</v>
      </c>
      <c r="U41" s="712">
        <f>SUM('15 92'!U41+'Total Fac. Hem'!U41)</f>
        <v>0</v>
      </c>
      <c r="V41" s="709">
        <f t="shared" si="6"/>
        <v>0</v>
      </c>
      <c r="W41" s="712">
        <f>SUM('15 92'!W41+'Total Fac. Hem'!W41)</f>
        <v>0</v>
      </c>
      <c r="X41" s="712">
        <f>SUM('15 92'!X41+'Total Fac. Hem'!X41)</f>
        <v>0</v>
      </c>
      <c r="Y41" s="714">
        <f t="shared" si="7"/>
        <v>0</v>
      </c>
      <c r="Z41" s="688">
        <f t="shared" si="8"/>
        <v>0</v>
      </c>
      <c r="AA41" s="701">
        <f t="shared" si="8"/>
        <v>0</v>
      </c>
      <c r="AB41" s="690">
        <f t="shared" si="9"/>
        <v>0</v>
      </c>
      <c r="AC41" s="713">
        <f t="shared" si="10"/>
        <v>0</v>
      </c>
      <c r="AD41" s="712">
        <f t="shared" si="11"/>
        <v>0</v>
      </c>
      <c r="AE41" s="710">
        <f t="shared" si="12"/>
        <v>0</v>
      </c>
      <c r="AF41" s="712">
        <f>SUM('15 92'!AF41+'Total Fac. Hem'!AF41)</f>
        <v>0</v>
      </c>
      <c r="AG41" s="712">
        <f>SUM('15 92'!AG41+'Total Fac. Hem'!AG41)</f>
        <v>0</v>
      </c>
      <c r="AH41" s="710">
        <f t="shared" si="13"/>
        <v>0</v>
      </c>
      <c r="AI41" s="712">
        <f>SUM('15 92'!AI41+'Total Fac. Hem'!AI41)</f>
        <v>0</v>
      </c>
      <c r="AJ41" s="712">
        <f>SUM('15 92'!AJ41+'Total Fac. Hem'!AJ41)</f>
        <v>0</v>
      </c>
      <c r="AK41" s="710">
        <f t="shared" si="14"/>
        <v>0</v>
      </c>
      <c r="AL41" s="712">
        <f>SUM('15 92'!AL41+'Total Fac. Hem'!AL41)</f>
        <v>0</v>
      </c>
      <c r="AM41" s="712">
        <f>SUM('15 92'!AM41+'Total Fac. Hem'!AM41)</f>
        <v>0</v>
      </c>
      <c r="AN41" s="710">
        <f t="shared" si="15"/>
        <v>0</v>
      </c>
      <c r="AO41" s="688">
        <f t="shared" si="16"/>
        <v>0</v>
      </c>
      <c r="AP41" s="689">
        <f t="shared" si="16"/>
        <v>0</v>
      </c>
      <c r="AQ41" s="690">
        <f t="shared" si="17"/>
        <v>0</v>
      </c>
      <c r="AR41" s="712">
        <f>SUM('15 92'!AR41+'Total Fac. Hem'!AR41)</f>
        <v>0</v>
      </c>
      <c r="AS41" s="712">
        <f>SUM('15 92'!AS41+'Total Fac. Hem'!AS41)</f>
        <v>0</v>
      </c>
      <c r="AT41" s="710">
        <f t="shared" si="18"/>
        <v>0</v>
      </c>
      <c r="AU41" s="712">
        <f>SUM('15 92'!AU41+'Total Fac. Hem'!AU41)</f>
        <v>0</v>
      </c>
      <c r="AV41" s="712">
        <f>SUM('15 92'!AV41+'Total Fac. Hem'!AV41)</f>
        <v>0</v>
      </c>
      <c r="AW41" s="710">
        <f t="shared" si="19"/>
        <v>0</v>
      </c>
      <c r="AX41" s="712">
        <f>SUM('15 92'!AX41+'Total Fac. Hem'!AX41)</f>
        <v>0</v>
      </c>
      <c r="AY41" s="712">
        <f>SUM('15 92'!AY41+'Total Fac. Hem'!AY41)</f>
        <v>0</v>
      </c>
      <c r="AZ41" s="710">
        <f t="shared" si="20"/>
        <v>0</v>
      </c>
      <c r="BA41" s="688">
        <f t="shared" si="21"/>
        <v>0</v>
      </c>
      <c r="BB41" s="701">
        <f t="shared" si="21"/>
        <v>0</v>
      </c>
      <c r="BC41" s="706">
        <f t="shared" si="22"/>
        <v>0</v>
      </c>
      <c r="BD41" s="717">
        <f t="shared" si="30"/>
        <v>0</v>
      </c>
      <c r="BE41" s="712">
        <f t="shared" si="31"/>
        <v>0</v>
      </c>
      <c r="BF41" s="716">
        <f t="shared" si="25"/>
        <v>0</v>
      </c>
      <c r="BG41" s="717">
        <f t="shared" si="26"/>
        <v>0</v>
      </c>
      <c r="BH41" s="712">
        <f t="shared" si="27"/>
        <v>0</v>
      </c>
      <c r="BI41" s="716">
        <f t="shared" si="28"/>
        <v>0</v>
      </c>
      <c r="BJ41" s="541"/>
      <c r="BK41" s="380"/>
      <c r="BL41" s="380"/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</row>
    <row r="42" spans="1:79" s="383" customFormat="1" ht="33" customHeight="1">
      <c r="A42" s="388">
        <f t="shared" si="29"/>
        <v>36</v>
      </c>
      <c r="B42" s="384">
        <v>51609</v>
      </c>
      <c r="C42" s="536" t="s">
        <v>89</v>
      </c>
      <c r="D42" s="698" t="s">
        <v>286</v>
      </c>
      <c r="E42" s="713">
        <f>SUM('15 92'!E42+'Total Fac. Hem'!E42)</f>
        <v>126952</v>
      </c>
      <c r="F42" s="712">
        <f>SUM('15 92'!F42+'Total Fac. Hem'!F42)</f>
        <v>126952</v>
      </c>
      <c r="G42" s="709">
        <f t="shared" si="0"/>
        <v>0</v>
      </c>
      <c r="H42" s="712">
        <f>SUM('15 92'!H42+'Total Fac. Hem'!H42)</f>
        <v>126952</v>
      </c>
      <c r="I42" s="712">
        <f>SUM('15 92'!I42+'Total Fac. Hem'!I42)</f>
        <v>126952</v>
      </c>
      <c r="J42" s="709">
        <f t="shared" si="1"/>
        <v>0</v>
      </c>
      <c r="K42" s="712">
        <f>SUM('15 92'!K42+'Total Fac. Hem'!K42)</f>
        <v>126952</v>
      </c>
      <c r="L42" s="712">
        <f>SUM('15 92'!L42+'Total Fac. Hem'!L42)</f>
        <v>128302</v>
      </c>
      <c r="M42" s="714">
        <f t="shared" si="2"/>
        <v>-1350</v>
      </c>
      <c r="N42" s="688">
        <f t="shared" si="3"/>
        <v>380856</v>
      </c>
      <c r="O42" s="689">
        <f t="shared" si="3"/>
        <v>382206</v>
      </c>
      <c r="P42" s="690">
        <f t="shared" si="4"/>
        <v>-1350</v>
      </c>
      <c r="Q42" s="712">
        <f>SUM('15 92'!Q42+'Total Fac. Hem'!Q42)</f>
        <v>126952</v>
      </c>
      <c r="R42" s="712">
        <f>SUM('15 92'!R42+'Total Fac. Hem'!R42)</f>
        <v>128302</v>
      </c>
      <c r="S42" s="709">
        <f t="shared" si="5"/>
        <v>-1350</v>
      </c>
      <c r="T42" s="712">
        <f>SUM('15 92'!T42+'Total Fac. Hem'!T42)</f>
        <v>126952</v>
      </c>
      <c r="U42" s="712">
        <f>SUM('15 92'!U42+'Total Fac. Hem'!U42)</f>
        <v>0</v>
      </c>
      <c r="V42" s="709">
        <f t="shared" si="6"/>
        <v>126952</v>
      </c>
      <c r="W42" s="712">
        <f>SUM('15 92'!W42+'Total Fac. Hem'!W42)</f>
        <v>126952</v>
      </c>
      <c r="X42" s="712">
        <f>SUM('15 92'!X42+'Total Fac. Hem'!X42)</f>
        <v>0</v>
      </c>
      <c r="Y42" s="714">
        <f t="shared" si="7"/>
        <v>126952</v>
      </c>
      <c r="Z42" s="688">
        <f t="shared" si="8"/>
        <v>380856</v>
      </c>
      <c r="AA42" s="701">
        <f t="shared" si="8"/>
        <v>128302</v>
      </c>
      <c r="AB42" s="690">
        <f t="shared" si="9"/>
        <v>252554</v>
      </c>
      <c r="AC42" s="713">
        <f t="shared" si="10"/>
        <v>761712</v>
      </c>
      <c r="AD42" s="712">
        <f t="shared" si="11"/>
        <v>510508</v>
      </c>
      <c r="AE42" s="710">
        <f t="shared" si="12"/>
        <v>251204</v>
      </c>
      <c r="AF42" s="712">
        <f>SUM('15 92'!AF42+'Total Fac. Hem'!AF42)</f>
        <v>126952</v>
      </c>
      <c r="AG42" s="712">
        <f>SUM('15 92'!AG42+'Total Fac. Hem'!AG42)</f>
        <v>0</v>
      </c>
      <c r="AH42" s="710">
        <f t="shared" si="13"/>
        <v>126952</v>
      </c>
      <c r="AI42" s="712">
        <f>SUM('15 92'!AI42+'Total Fac. Hem'!AI42)</f>
        <v>126952</v>
      </c>
      <c r="AJ42" s="712">
        <f>SUM('15 92'!AJ42+'Total Fac. Hem'!AJ42)</f>
        <v>0</v>
      </c>
      <c r="AK42" s="710">
        <f t="shared" si="14"/>
        <v>126952</v>
      </c>
      <c r="AL42" s="712">
        <f>SUM('15 92'!AL42+'Total Fac. Hem'!AL42)</f>
        <v>126952</v>
      </c>
      <c r="AM42" s="712">
        <f>SUM('15 92'!AM42+'Total Fac. Hem'!AM42)</f>
        <v>0</v>
      </c>
      <c r="AN42" s="710">
        <f t="shared" si="15"/>
        <v>126952</v>
      </c>
      <c r="AO42" s="688">
        <f t="shared" si="16"/>
        <v>380856</v>
      </c>
      <c r="AP42" s="689">
        <f t="shared" si="16"/>
        <v>0</v>
      </c>
      <c r="AQ42" s="690">
        <f t="shared" si="17"/>
        <v>380856</v>
      </c>
      <c r="AR42" s="712">
        <f>SUM('15 92'!AR42+'Total Fac. Hem'!AR42)</f>
        <v>126952</v>
      </c>
      <c r="AS42" s="712">
        <f>SUM('15 92'!AS42+'Total Fac. Hem'!AS42)</f>
        <v>0</v>
      </c>
      <c r="AT42" s="710">
        <f t="shared" si="18"/>
        <v>126952</v>
      </c>
      <c r="AU42" s="712">
        <f>SUM('15 92'!AU42+'Total Fac. Hem'!AU42)</f>
        <v>126952</v>
      </c>
      <c r="AV42" s="712">
        <f>SUM('15 92'!AV42+'Total Fac. Hem'!AV42)</f>
        <v>0</v>
      </c>
      <c r="AW42" s="710">
        <f t="shared" si="19"/>
        <v>126952</v>
      </c>
      <c r="AX42" s="712">
        <f>SUM('15 92'!AX42+'Total Fac. Hem'!AX42)</f>
        <v>126952</v>
      </c>
      <c r="AY42" s="712">
        <f>SUM('15 92'!AY42+'Total Fac. Hem'!AY42)</f>
        <v>0</v>
      </c>
      <c r="AZ42" s="710">
        <f t="shared" si="20"/>
        <v>126952</v>
      </c>
      <c r="BA42" s="688">
        <f t="shared" si="21"/>
        <v>380856</v>
      </c>
      <c r="BB42" s="701">
        <f t="shared" si="21"/>
        <v>0</v>
      </c>
      <c r="BC42" s="706">
        <f t="shared" si="22"/>
        <v>380856</v>
      </c>
      <c r="BD42" s="717">
        <f t="shared" si="30"/>
        <v>761712</v>
      </c>
      <c r="BE42" s="712">
        <f t="shared" si="31"/>
        <v>0</v>
      </c>
      <c r="BF42" s="716">
        <f t="shared" si="25"/>
        <v>761712</v>
      </c>
      <c r="BG42" s="717">
        <f t="shared" si="26"/>
        <v>1523424</v>
      </c>
      <c r="BH42" s="712">
        <f t="shared" si="27"/>
        <v>510508</v>
      </c>
      <c r="BI42" s="716">
        <f t="shared" si="28"/>
        <v>1012916</v>
      </c>
      <c r="BJ42" s="541"/>
      <c r="BK42" s="380"/>
      <c r="BL42" s="380"/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</row>
    <row r="43" spans="1:79" s="383" customFormat="1" ht="33" customHeight="1">
      <c r="A43" s="388">
        <f t="shared" si="29"/>
        <v>37</v>
      </c>
      <c r="B43" s="384">
        <v>51610</v>
      </c>
      <c r="C43" s="536" t="s">
        <v>32</v>
      </c>
      <c r="D43" s="698" t="s">
        <v>287</v>
      </c>
      <c r="E43" s="713">
        <f>SUM('15 92'!E43+'Total Fac. Hem'!E43)</f>
        <v>72603</v>
      </c>
      <c r="F43" s="712">
        <f>SUM('15 92'!F43+'Total Fac. Hem'!F43)</f>
        <v>73762.149999999994</v>
      </c>
      <c r="G43" s="709">
        <f t="shared" si="0"/>
        <v>-1159.1499999999942</v>
      </c>
      <c r="H43" s="712">
        <f>SUM('15 92'!H43+'Total Fac. Hem'!H43)</f>
        <v>72553</v>
      </c>
      <c r="I43" s="712">
        <f>SUM('15 92'!I43+'Total Fac. Hem'!I43)</f>
        <v>57122.68</v>
      </c>
      <c r="J43" s="709">
        <f t="shared" si="1"/>
        <v>15430.32</v>
      </c>
      <c r="K43" s="712">
        <f>SUM('15 92'!K43+'Total Fac. Hem'!K43)</f>
        <v>72703</v>
      </c>
      <c r="L43" s="712">
        <f>SUM('15 92'!L43+'Total Fac. Hem'!L43)</f>
        <v>60020.18</v>
      </c>
      <c r="M43" s="714">
        <f t="shared" si="2"/>
        <v>12682.82</v>
      </c>
      <c r="N43" s="688">
        <f t="shared" si="3"/>
        <v>217859</v>
      </c>
      <c r="O43" s="689">
        <f t="shared" si="3"/>
        <v>190905.00999999998</v>
      </c>
      <c r="P43" s="690">
        <f t="shared" si="4"/>
        <v>26953.99000000002</v>
      </c>
      <c r="Q43" s="712">
        <f>SUM('15 92'!Q43+'Total Fac. Hem'!Q43)</f>
        <v>72553</v>
      </c>
      <c r="R43" s="712">
        <f>SUM('15 92'!R43+'Total Fac. Hem'!R43)</f>
        <v>56329.47</v>
      </c>
      <c r="S43" s="709">
        <f t="shared" si="5"/>
        <v>16223.529999999999</v>
      </c>
      <c r="T43" s="712">
        <f>SUM('15 92'!T43+'Total Fac. Hem'!T43)</f>
        <v>72903</v>
      </c>
      <c r="U43" s="712">
        <f>SUM('15 92'!U43+'Total Fac. Hem'!U43)</f>
        <v>0</v>
      </c>
      <c r="V43" s="709">
        <f t="shared" si="6"/>
        <v>72903</v>
      </c>
      <c r="W43" s="712">
        <f>SUM('15 92'!W43+'Total Fac. Hem'!W43)</f>
        <v>72853</v>
      </c>
      <c r="X43" s="712">
        <f>SUM('15 92'!X43+'Total Fac. Hem'!X43)</f>
        <v>0</v>
      </c>
      <c r="Y43" s="714">
        <f t="shared" si="7"/>
        <v>72853</v>
      </c>
      <c r="Z43" s="688">
        <f t="shared" si="8"/>
        <v>218309</v>
      </c>
      <c r="AA43" s="701">
        <f t="shared" si="8"/>
        <v>56329.47</v>
      </c>
      <c r="AB43" s="690">
        <f t="shared" si="9"/>
        <v>161979.53</v>
      </c>
      <c r="AC43" s="713">
        <f t="shared" si="10"/>
        <v>436168</v>
      </c>
      <c r="AD43" s="712">
        <f t="shared" si="11"/>
        <v>247234.47999999998</v>
      </c>
      <c r="AE43" s="710">
        <f t="shared" si="12"/>
        <v>188933.52000000002</v>
      </c>
      <c r="AF43" s="712">
        <f>SUM('15 92'!AF43+'Total Fac. Hem'!AF43)</f>
        <v>98903</v>
      </c>
      <c r="AG43" s="712">
        <f>SUM('15 92'!AG43+'Total Fac. Hem'!AG43)</f>
        <v>0</v>
      </c>
      <c r="AH43" s="710">
        <f t="shared" si="13"/>
        <v>98903</v>
      </c>
      <c r="AI43" s="712">
        <f>SUM('15 92'!AI43+'Total Fac. Hem'!AI43)</f>
        <v>72553</v>
      </c>
      <c r="AJ43" s="712">
        <f>SUM('15 92'!AJ43+'Total Fac. Hem'!AJ43)</f>
        <v>0</v>
      </c>
      <c r="AK43" s="710">
        <f t="shared" si="14"/>
        <v>72553</v>
      </c>
      <c r="AL43" s="712">
        <f>SUM('15 92'!AL43+'Total Fac. Hem'!AL43)</f>
        <v>72903</v>
      </c>
      <c r="AM43" s="712">
        <f>SUM('15 92'!AM43+'Total Fac. Hem'!AM43)</f>
        <v>0</v>
      </c>
      <c r="AN43" s="710">
        <f t="shared" si="15"/>
        <v>72903</v>
      </c>
      <c r="AO43" s="688">
        <f t="shared" si="16"/>
        <v>244359</v>
      </c>
      <c r="AP43" s="689">
        <f t="shared" si="16"/>
        <v>0</v>
      </c>
      <c r="AQ43" s="690">
        <f t="shared" si="17"/>
        <v>244359</v>
      </c>
      <c r="AR43" s="712">
        <f>SUM('15 92'!AR43+'Total Fac. Hem'!AR43)</f>
        <v>72953</v>
      </c>
      <c r="AS43" s="712">
        <f>SUM('15 92'!AS43+'Total Fac. Hem'!AS43)</f>
        <v>0</v>
      </c>
      <c r="AT43" s="710">
        <f t="shared" si="18"/>
        <v>72953</v>
      </c>
      <c r="AU43" s="712">
        <f>SUM('15 92'!AU43+'Total Fac. Hem'!AU43)</f>
        <v>72903</v>
      </c>
      <c r="AV43" s="712">
        <f>SUM('15 92'!AV43+'Total Fac. Hem'!AV43)</f>
        <v>0</v>
      </c>
      <c r="AW43" s="710">
        <f t="shared" si="19"/>
        <v>72903</v>
      </c>
      <c r="AX43" s="712">
        <f>SUM('15 92'!AX43+'Total Fac. Hem'!AX43)</f>
        <v>72853</v>
      </c>
      <c r="AY43" s="712">
        <f>SUM('15 92'!AY43+'Total Fac. Hem'!AY43)</f>
        <v>0</v>
      </c>
      <c r="AZ43" s="710">
        <f t="shared" si="20"/>
        <v>72853</v>
      </c>
      <c r="BA43" s="688">
        <f t="shared" si="21"/>
        <v>218709</v>
      </c>
      <c r="BB43" s="701">
        <f t="shared" si="21"/>
        <v>0</v>
      </c>
      <c r="BC43" s="706">
        <f t="shared" si="22"/>
        <v>218709</v>
      </c>
      <c r="BD43" s="717">
        <f t="shared" si="30"/>
        <v>463068</v>
      </c>
      <c r="BE43" s="712">
        <f t="shared" si="31"/>
        <v>0</v>
      </c>
      <c r="BF43" s="716">
        <f t="shared" si="25"/>
        <v>463068</v>
      </c>
      <c r="BG43" s="717">
        <f t="shared" si="26"/>
        <v>899236</v>
      </c>
      <c r="BH43" s="712">
        <f t="shared" si="27"/>
        <v>247234.47999999998</v>
      </c>
      <c r="BI43" s="716">
        <f t="shared" si="28"/>
        <v>652001.52</v>
      </c>
      <c r="BJ43" s="541"/>
      <c r="BK43" s="380"/>
      <c r="BL43" s="380"/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</row>
    <row r="44" spans="1:79" s="383" customFormat="1" ht="33" customHeight="1">
      <c r="A44" s="388">
        <f t="shared" si="29"/>
        <v>38</v>
      </c>
      <c r="B44" s="384">
        <v>51611</v>
      </c>
      <c r="C44" s="536" t="s">
        <v>33</v>
      </c>
      <c r="D44" s="698" t="s">
        <v>288</v>
      </c>
      <c r="E44" s="713">
        <f>SUM('15 92'!E44+'Total Fac. Hem'!E44)</f>
        <v>102134.36000000002</v>
      </c>
      <c r="F44" s="712">
        <f>SUM('15 92'!F44+'Total Fac. Hem'!F44)</f>
        <v>50403.360000000001</v>
      </c>
      <c r="G44" s="709">
        <f t="shared" si="0"/>
        <v>51731.000000000015</v>
      </c>
      <c r="H44" s="712">
        <f>SUM('15 92'!H44+'Total Fac. Hem'!H44)</f>
        <v>58687.399999999994</v>
      </c>
      <c r="I44" s="712">
        <f>SUM('15 92'!I44+'Total Fac. Hem'!I44)</f>
        <v>69447.400000000009</v>
      </c>
      <c r="J44" s="709">
        <f t="shared" si="1"/>
        <v>-10760.000000000015</v>
      </c>
      <c r="K44" s="712">
        <f>SUM('15 92'!K44+'Total Fac. Hem'!K44)</f>
        <v>67836.600000000006</v>
      </c>
      <c r="L44" s="712">
        <f>SUM('15 92'!L44+'Total Fac. Hem'!L44)</f>
        <v>96140.150000000009</v>
      </c>
      <c r="M44" s="714">
        <f t="shared" si="2"/>
        <v>-28303.550000000003</v>
      </c>
      <c r="N44" s="688">
        <f t="shared" si="3"/>
        <v>228658.36000000002</v>
      </c>
      <c r="O44" s="689">
        <f t="shared" si="3"/>
        <v>215990.91000000003</v>
      </c>
      <c r="P44" s="690">
        <f t="shared" si="4"/>
        <v>12667.449999999983</v>
      </c>
      <c r="Q44" s="712">
        <f>SUM('15 92'!Q44+'Total Fac. Hem'!Q44)</f>
        <v>61638.100000000006</v>
      </c>
      <c r="R44" s="712">
        <f>SUM('15 92'!R44+'Total Fac. Hem'!R44)</f>
        <v>34806.379999999997</v>
      </c>
      <c r="S44" s="709">
        <f t="shared" si="5"/>
        <v>26831.720000000008</v>
      </c>
      <c r="T44" s="712">
        <f>SUM('15 92'!T44+'Total Fac. Hem'!T44)</f>
        <v>89024.74</v>
      </c>
      <c r="U44" s="712">
        <f>SUM('15 92'!U44+'Total Fac. Hem'!U44)</f>
        <v>0</v>
      </c>
      <c r="V44" s="709">
        <f t="shared" si="6"/>
        <v>89024.74</v>
      </c>
      <c r="W44" s="712">
        <f>SUM('15 92'!W44+'Total Fac. Hem'!W44)</f>
        <v>59206.7</v>
      </c>
      <c r="X44" s="712">
        <f>SUM('15 92'!X44+'Total Fac. Hem'!X44)</f>
        <v>0</v>
      </c>
      <c r="Y44" s="714">
        <f t="shared" si="7"/>
        <v>59206.7</v>
      </c>
      <c r="Z44" s="688">
        <f t="shared" si="8"/>
        <v>209869.54000000004</v>
      </c>
      <c r="AA44" s="701">
        <f t="shared" si="8"/>
        <v>34806.379999999997</v>
      </c>
      <c r="AB44" s="690">
        <f t="shared" si="9"/>
        <v>175063.16000000003</v>
      </c>
      <c r="AC44" s="713">
        <f t="shared" si="10"/>
        <v>438527.9</v>
      </c>
      <c r="AD44" s="712">
        <f t="shared" si="11"/>
        <v>250797.29000000004</v>
      </c>
      <c r="AE44" s="710">
        <f t="shared" si="12"/>
        <v>187730.61</v>
      </c>
      <c r="AF44" s="712">
        <f>SUM('15 92'!AF44+'Total Fac. Hem'!AF44)</f>
        <v>68702.100000000006</v>
      </c>
      <c r="AG44" s="712">
        <f>SUM('15 92'!AG44+'Total Fac. Hem'!AG44)</f>
        <v>0</v>
      </c>
      <c r="AH44" s="710">
        <f t="shared" si="13"/>
        <v>68702.100000000006</v>
      </c>
      <c r="AI44" s="712">
        <f>SUM('15 92'!AI44+'Total Fac. Hem'!AI44)</f>
        <v>65475.399999999994</v>
      </c>
      <c r="AJ44" s="712">
        <f>SUM('15 92'!AJ44+'Total Fac. Hem'!AJ44)</f>
        <v>0</v>
      </c>
      <c r="AK44" s="710">
        <f t="shared" si="14"/>
        <v>65475.399999999994</v>
      </c>
      <c r="AL44" s="712">
        <f>SUM('15 92'!AL44+'Total Fac. Hem'!AL44)</f>
        <v>95333.6</v>
      </c>
      <c r="AM44" s="712">
        <f>SUM('15 92'!AM44+'Total Fac. Hem'!AM44)</f>
        <v>0</v>
      </c>
      <c r="AN44" s="710">
        <f t="shared" si="15"/>
        <v>95333.6</v>
      </c>
      <c r="AO44" s="688">
        <f t="shared" si="16"/>
        <v>229511.1</v>
      </c>
      <c r="AP44" s="689">
        <f t="shared" si="16"/>
        <v>0</v>
      </c>
      <c r="AQ44" s="690">
        <f t="shared" si="17"/>
        <v>229511.1</v>
      </c>
      <c r="AR44" s="712">
        <f>SUM('15 92'!AR44+'Total Fac. Hem'!AR44)</f>
        <v>56141.109999999993</v>
      </c>
      <c r="AS44" s="712">
        <f>SUM('15 92'!AS44+'Total Fac. Hem'!AS44)</f>
        <v>0</v>
      </c>
      <c r="AT44" s="710">
        <f t="shared" si="18"/>
        <v>56141.109999999993</v>
      </c>
      <c r="AU44" s="712">
        <f>SUM('15 92'!AU44+'Total Fac. Hem'!AU44)</f>
        <v>48485.600000000006</v>
      </c>
      <c r="AV44" s="712">
        <f>SUM('15 92'!AV44+'Total Fac. Hem'!AV44)</f>
        <v>0</v>
      </c>
      <c r="AW44" s="710">
        <f t="shared" si="19"/>
        <v>48485.600000000006</v>
      </c>
      <c r="AX44" s="712">
        <f>SUM('15 92'!AX44+'Total Fac. Hem'!AX44)</f>
        <v>52836.2</v>
      </c>
      <c r="AY44" s="712">
        <f>SUM('15 92'!AY44+'Total Fac. Hem'!AY44)</f>
        <v>0</v>
      </c>
      <c r="AZ44" s="710">
        <f t="shared" si="20"/>
        <v>52836.2</v>
      </c>
      <c r="BA44" s="688">
        <f t="shared" si="21"/>
        <v>157462.90999999997</v>
      </c>
      <c r="BB44" s="701">
        <f t="shared" si="21"/>
        <v>0</v>
      </c>
      <c r="BC44" s="706">
        <f t="shared" si="22"/>
        <v>157462.90999999997</v>
      </c>
      <c r="BD44" s="717">
        <f t="shared" si="30"/>
        <v>386974.01000000007</v>
      </c>
      <c r="BE44" s="712">
        <f t="shared" si="31"/>
        <v>0</v>
      </c>
      <c r="BF44" s="716">
        <f t="shared" si="25"/>
        <v>386974.01000000007</v>
      </c>
      <c r="BG44" s="717">
        <f t="shared" si="26"/>
        <v>825501.91000000015</v>
      </c>
      <c r="BH44" s="712">
        <f t="shared" si="27"/>
        <v>250797.29000000004</v>
      </c>
      <c r="BI44" s="716">
        <f t="shared" si="28"/>
        <v>574704.62000000011</v>
      </c>
      <c r="BJ44" s="541"/>
      <c r="BK44" s="380"/>
      <c r="BL44" s="380"/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</row>
    <row r="45" spans="1:79" s="383" customFormat="1" ht="33" customHeight="1">
      <c r="A45" s="388">
        <f t="shared" si="29"/>
        <v>39</v>
      </c>
      <c r="B45" s="384">
        <v>51612</v>
      </c>
      <c r="C45" s="536" t="s">
        <v>34</v>
      </c>
      <c r="D45" s="698" t="s">
        <v>289</v>
      </c>
      <c r="E45" s="713">
        <f>SUM('15 92'!E45+'Total Fac. Hem'!E45)</f>
        <v>0</v>
      </c>
      <c r="F45" s="712">
        <f>SUM('15 92'!F45+'Total Fac. Hem'!F45)</f>
        <v>0</v>
      </c>
      <c r="G45" s="709">
        <f t="shared" si="0"/>
        <v>0</v>
      </c>
      <c r="H45" s="712">
        <f>SUM('15 92'!H45+'Total Fac. Hem'!H45)</f>
        <v>800</v>
      </c>
      <c r="I45" s="712">
        <f>SUM('15 92'!I45+'Total Fac. Hem'!I45)</f>
        <v>0</v>
      </c>
      <c r="J45" s="709">
        <f t="shared" si="1"/>
        <v>800</v>
      </c>
      <c r="K45" s="712">
        <f>SUM('15 92'!K45+'Total Fac. Hem'!K45)</f>
        <v>10000</v>
      </c>
      <c r="L45" s="712">
        <f>SUM('15 92'!L45+'Total Fac. Hem'!L45)</f>
        <v>0</v>
      </c>
      <c r="M45" s="714">
        <f t="shared" si="2"/>
        <v>10000</v>
      </c>
      <c r="N45" s="688">
        <f t="shared" si="3"/>
        <v>10800</v>
      </c>
      <c r="O45" s="689">
        <f t="shared" si="3"/>
        <v>0</v>
      </c>
      <c r="P45" s="690">
        <f t="shared" si="4"/>
        <v>10800</v>
      </c>
      <c r="Q45" s="712">
        <f>SUM('15 92'!Q45+'Total Fac. Hem'!Q45)</f>
        <v>800</v>
      </c>
      <c r="R45" s="712">
        <f>SUM('15 92'!R45+'Total Fac. Hem'!R45)</f>
        <v>0</v>
      </c>
      <c r="S45" s="709">
        <f t="shared" si="5"/>
        <v>800</v>
      </c>
      <c r="T45" s="712">
        <f>SUM('15 92'!T45+'Total Fac. Hem'!T45)</f>
        <v>6000</v>
      </c>
      <c r="U45" s="712">
        <f>SUM('15 92'!U45+'Total Fac. Hem'!U45)</f>
        <v>0</v>
      </c>
      <c r="V45" s="709">
        <f t="shared" si="6"/>
        <v>6000</v>
      </c>
      <c r="W45" s="712">
        <f>SUM('15 92'!W45+'Total Fac. Hem'!W45)</f>
        <v>800</v>
      </c>
      <c r="X45" s="712">
        <f>SUM('15 92'!X45+'Total Fac. Hem'!X45)</f>
        <v>0</v>
      </c>
      <c r="Y45" s="714">
        <f t="shared" si="7"/>
        <v>800</v>
      </c>
      <c r="Z45" s="688">
        <f t="shared" si="8"/>
        <v>7600</v>
      </c>
      <c r="AA45" s="701">
        <f t="shared" si="8"/>
        <v>0</v>
      </c>
      <c r="AB45" s="690">
        <f t="shared" si="9"/>
        <v>7600</v>
      </c>
      <c r="AC45" s="713">
        <f t="shared" si="10"/>
        <v>18400</v>
      </c>
      <c r="AD45" s="712">
        <f t="shared" si="11"/>
        <v>0</v>
      </c>
      <c r="AE45" s="710">
        <f t="shared" si="12"/>
        <v>18400</v>
      </c>
      <c r="AF45" s="712">
        <f>SUM('15 92'!AF45+'Total Fac. Hem'!AF45)</f>
        <v>0</v>
      </c>
      <c r="AG45" s="712">
        <f>SUM('15 92'!AG45+'Total Fac. Hem'!AG45)</f>
        <v>0</v>
      </c>
      <c r="AH45" s="710">
        <f t="shared" si="13"/>
        <v>0</v>
      </c>
      <c r="AI45" s="712">
        <f>SUM('15 92'!AI45+'Total Fac. Hem'!AI45)</f>
        <v>800</v>
      </c>
      <c r="AJ45" s="712">
        <f>SUM('15 92'!AJ45+'Total Fac. Hem'!AJ45)</f>
        <v>0</v>
      </c>
      <c r="AK45" s="710">
        <f t="shared" si="14"/>
        <v>800</v>
      </c>
      <c r="AL45" s="712">
        <f>SUM('15 92'!AL45+'Total Fac. Hem'!AL45)</f>
        <v>0</v>
      </c>
      <c r="AM45" s="712">
        <f>SUM('15 92'!AM45+'Total Fac. Hem'!AM45)</f>
        <v>0</v>
      </c>
      <c r="AN45" s="710">
        <f t="shared" si="15"/>
        <v>0</v>
      </c>
      <c r="AO45" s="688">
        <f t="shared" si="16"/>
        <v>800</v>
      </c>
      <c r="AP45" s="689">
        <f t="shared" si="16"/>
        <v>0</v>
      </c>
      <c r="AQ45" s="690">
        <f t="shared" si="17"/>
        <v>800</v>
      </c>
      <c r="AR45" s="712">
        <f>SUM('15 92'!AR45+'Total Fac. Hem'!AR45)</f>
        <v>800</v>
      </c>
      <c r="AS45" s="712">
        <f>SUM('15 92'!AS45+'Total Fac. Hem'!AS45)</f>
        <v>0</v>
      </c>
      <c r="AT45" s="710">
        <f t="shared" si="18"/>
        <v>800</v>
      </c>
      <c r="AU45" s="712">
        <f>SUM('15 92'!AU45+'Total Fac. Hem'!AU45)</f>
        <v>0</v>
      </c>
      <c r="AV45" s="712">
        <f>SUM('15 92'!AV45+'Total Fac. Hem'!AV45)</f>
        <v>0</v>
      </c>
      <c r="AW45" s="710">
        <f t="shared" si="19"/>
        <v>0</v>
      </c>
      <c r="AX45" s="712">
        <f>SUM('15 92'!AX45+'Total Fac. Hem'!AX45)</f>
        <v>500</v>
      </c>
      <c r="AY45" s="712">
        <f>SUM('15 92'!AY45+'Total Fac. Hem'!AY45)</f>
        <v>0</v>
      </c>
      <c r="AZ45" s="710">
        <f t="shared" si="20"/>
        <v>500</v>
      </c>
      <c r="BA45" s="688">
        <f t="shared" si="21"/>
        <v>1300</v>
      </c>
      <c r="BB45" s="701">
        <f t="shared" si="21"/>
        <v>0</v>
      </c>
      <c r="BC45" s="706">
        <f t="shared" si="22"/>
        <v>1300</v>
      </c>
      <c r="BD45" s="717">
        <f t="shared" si="30"/>
        <v>2100</v>
      </c>
      <c r="BE45" s="712">
        <f t="shared" si="31"/>
        <v>0</v>
      </c>
      <c r="BF45" s="716">
        <f t="shared" si="25"/>
        <v>2100</v>
      </c>
      <c r="BG45" s="717">
        <f t="shared" si="26"/>
        <v>20500</v>
      </c>
      <c r="BH45" s="712">
        <f t="shared" si="27"/>
        <v>0</v>
      </c>
      <c r="BI45" s="716">
        <f t="shared" si="28"/>
        <v>20500</v>
      </c>
      <c r="BJ45" s="541"/>
      <c r="BK45" s="380"/>
      <c r="BL45" s="380"/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</row>
    <row r="46" spans="1:79" s="383" customFormat="1" ht="33" customHeight="1">
      <c r="A46" s="388">
        <f t="shared" si="29"/>
        <v>40</v>
      </c>
      <c r="B46" s="384">
        <v>51613</v>
      </c>
      <c r="C46" s="536" t="s">
        <v>61</v>
      </c>
      <c r="D46" s="698" t="s">
        <v>290</v>
      </c>
      <c r="E46" s="713">
        <f>SUM('15 92'!E46+'Total Fac. Hem'!E46)</f>
        <v>950</v>
      </c>
      <c r="F46" s="712">
        <f>SUM('15 92'!F46+'Total Fac. Hem'!F46)</f>
        <v>4023</v>
      </c>
      <c r="G46" s="709">
        <f t="shared" si="0"/>
        <v>-3073</v>
      </c>
      <c r="H46" s="712">
        <f>SUM('15 92'!H46+'Total Fac. Hem'!H46)</f>
        <v>950</v>
      </c>
      <c r="I46" s="712">
        <f>SUM('15 92'!I46+'Total Fac. Hem'!I46)</f>
        <v>965</v>
      </c>
      <c r="J46" s="709">
        <f t="shared" si="1"/>
        <v>-15</v>
      </c>
      <c r="K46" s="712">
        <f>SUM('15 92'!K46+'Total Fac. Hem'!K46)</f>
        <v>950</v>
      </c>
      <c r="L46" s="712">
        <f>SUM('15 92'!L46+'Total Fac. Hem'!L46)</f>
        <v>958</v>
      </c>
      <c r="M46" s="714">
        <f t="shared" si="2"/>
        <v>-8</v>
      </c>
      <c r="N46" s="688">
        <f t="shared" si="3"/>
        <v>2850</v>
      </c>
      <c r="O46" s="689">
        <f t="shared" si="3"/>
        <v>5946</v>
      </c>
      <c r="P46" s="690">
        <f t="shared" si="4"/>
        <v>-3096</v>
      </c>
      <c r="Q46" s="712">
        <f>SUM('15 92'!Q46+'Total Fac. Hem'!Q46)</f>
        <v>900</v>
      </c>
      <c r="R46" s="712">
        <f>SUM('15 92'!R46+'Total Fac. Hem'!R46)</f>
        <v>0</v>
      </c>
      <c r="S46" s="709">
        <f t="shared" si="5"/>
        <v>900</v>
      </c>
      <c r="T46" s="712">
        <f>SUM('15 92'!T46+'Total Fac. Hem'!T46)</f>
        <v>900</v>
      </c>
      <c r="U46" s="712">
        <f>SUM('15 92'!U46+'Total Fac. Hem'!U46)</f>
        <v>0</v>
      </c>
      <c r="V46" s="709">
        <f t="shared" si="6"/>
        <v>900</v>
      </c>
      <c r="W46" s="712">
        <f>SUM('15 92'!W46+'Total Fac. Hem'!W46)</f>
        <v>950</v>
      </c>
      <c r="X46" s="712">
        <f>SUM('15 92'!X46+'Total Fac. Hem'!X46)</f>
        <v>0</v>
      </c>
      <c r="Y46" s="714">
        <f t="shared" si="7"/>
        <v>950</v>
      </c>
      <c r="Z46" s="688">
        <f t="shared" si="8"/>
        <v>2750</v>
      </c>
      <c r="AA46" s="701">
        <f t="shared" si="8"/>
        <v>0</v>
      </c>
      <c r="AB46" s="690">
        <f t="shared" si="9"/>
        <v>2750</v>
      </c>
      <c r="AC46" s="713">
        <f t="shared" si="10"/>
        <v>5600</v>
      </c>
      <c r="AD46" s="712">
        <f t="shared" si="11"/>
        <v>5946</v>
      </c>
      <c r="AE46" s="710">
        <f t="shared" si="12"/>
        <v>-346</v>
      </c>
      <c r="AF46" s="712">
        <f>SUM('15 92'!AF46+'Total Fac. Hem'!AF46)</f>
        <v>900</v>
      </c>
      <c r="AG46" s="712">
        <f>SUM('15 92'!AG46+'Total Fac. Hem'!AG46)</f>
        <v>0</v>
      </c>
      <c r="AH46" s="710">
        <f t="shared" si="13"/>
        <v>900</v>
      </c>
      <c r="AI46" s="712">
        <f>SUM('15 92'!AI46+'Total Fac. Hem'!AI46)</f>
        <v>950</v>
      </c>
      <c r="AJ46" s="712">
        <f>SUM('15 92'!AJ46+'Total Fac. Hem'!AJ46)</f>
        <v>0</v>
      </c>
      <c r="AK46" s="710">
        <f t="shared" si="14"/>
        <v>950</v>
      </c>
      <c r="AL46" s="712">
        <f>SUM('15 92'!AL46+'Total Fac. Hem'!AL46)</f>
        <v>900</v>
      </c>
      <c r="AM46" s="712">
        <f>SUM('15 92'!AM46+'Total Fac. Hem'!AM46)</f>
        <v>0</v>
      </c>
      <c r="AN46" s="710">
        <f t="shared" si="15"/>
        <v>900</v>
      </c>
      <c r="AO46" s="688">
        <f t="shared" si="16"/>
        <v>2750</v>
      </c>
      <c r="AP46" s="689">
        <f t="shared" si="16"/>
        <v>0</v>
      </c>
      <c r="AQ46" s="690">
        <f t="shared" si="17"/>
        <v>2750</v>
      </c>
      <c r="AR46" s="712">
        <f>SUM('15 92'!AR46+'Total Fac. Hem'!AR46)</f>
        <v>900</v>
      </c>
      <c r="AS46" s="712">
        <f>SUM('15 92'!AS46+'Total Fac. Hem'!AS46)</f>
        <v>0</v>
      </c>
      <c r="AT46" s="710">
        <f t="shared" si="18"/>
        <v>900</v>
      </c>
      <c r="AU46" s="712">
        <f>SUM('15 92'!AU46+'Total Fac. Hem'!AU46)</f>
        <v>900</v>
      </c>
      <c r="AV46" s="712">
        <f>SUM('15 92'!AV46+'Total Fac. Hem'!AV46)</f>
        <v>0</v>
      </c>
      <c r="AW46" s="710">
        <f t="shared" si="19"/>
        <v>900</v>
      </c>
      <c r="AX46" s="712">
        <f>SUM('15 92'!AX46+'Total Fac. Hem'!AX46)</f>
        <v>950</v>
      </c>
      <c r="AY46" s="712">
        <f>SUM('15 92'!AY46+'Total Fac. Hem'!AY46)</f>
        <v>0</v>
      </c>
      <c r="AZ46" s="710">
        <f t="shared" si="20"/>
        <v>950</v>
      </c>
      <c r="BA46" s="688">
        <f t="shared" si="21"/>
        <v>2750</v>
      </c>
      <c r="BB46" s="701">
        <f t="shared" si="21"/>
        <v>0</v>
      </c>
      <c r="BC46" s="706">
        <f t="shared" si="22"/>
        <v>2750</v>
      </c>
      <c r="BD46" s="717">
        <f t="shared" si="30"/>
        <v>5500</v>
      </c>
      <c r="BE46" s="712">
        <f t="shared" si="31"/>
        <v>0</v>
      </c>
      <c r="BF46" s="716">
        <f t="shared" si="25"/>
        <v>5500</v>
      </c>
      <c r="BG46" s="717">
        <f t="shared" si="26"/>
        <v>11100</v>
      </c>
      <c r="BH46" s="712">
        <f t="shared" si="27"/>
        <v>5946</v>
      </c>
      <c r="BI46" s="716">
        <f t="shared" si="28"/>
        <v>5154</v>
      </c>
      <c r="BJ46" s="541"/>
      <c r="BK46" s="380"/>
      <c r="BL46" s="380"/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</row>
    <row r="47" spans="1:79" s="383" customFormat="1" ht="33" customHeight="1">
      <c r="A47" s="388">
        <f t="shared" si="29"/>
        <v>41</v>
      </c>
      <c r="B47" s="384">
        <v>51614</v>
      </c>
      <c r="C47" s="536" t="s">
        <v>42</v>
      </c>
      <c r="D47" s="698" t="s">
        <v>291</v>
      </c>
      <c r="E47" s="713">
        <f>SUM('15 92'!E47+'Total Fac. Hem'!E47)</f>
        <v>32000</v>
      </c>
      <c r="F47" s="712">
        <f>SUM('15 92'!F47+'Total Fac. Hem'!F47)</f>
        <v>15139</v>
      </c>
      <c r="G47" s="709">
        <f t="shared" si="0"/>
        <v>16861</v>
      </c>
      <c r="H47" s="712">
        <f>SUM('15 92'!H47+'Total Fac. Hem'!H47)</f>
        <v>24000</v>
      </c>
      <c r="I47" s="712">
        <f>SUM('15 92'!I47+'Total Fac. Hem'!I47)</f>
        <v>23606</v>
      </c>
      <c r="J47" s="709">
        <f t="shared" si="1"/>
        <v>394</v>
      </c>
      <c r="K47" s="712">
        <f>SUM('15 92'!K47+'Total Fac. Hem'!K47)</f>
        <v>24000</v>
      </c>
      <c r="L47" s="712">
        <f>SUM('15 92'!L47+'Total Fac. Hem'!L47)</f>
        <v>8629</v>
      </c>
      <c r="M47" s="714">
        <f t="shared" si="2"/>
        <v>15371</v>
      </c>
      <c r="N47" s="688">
        <f t="shared" si="3"/>
        <v>80000</v>
      </c>
      <c r="O47" s="689">
        <f t="shared" si="3"/>
        <v>47374</v>
      </c>
      <c r="P47" s="690">
        <f t="shared" si="4"/>
        <v>32626</v>
      </c>
      <c r="Q47" s="712">
        <f>SUM('15 92'!Q47+'Total Fac. Hem'!Q47)</f>
        <v>10000</v>
      </c>
      <c r="R47" s="712">
        <f>SUM('15 92'!R47+'Total Fac. Hem'!R47)</f>
        <v>4177</v>
      </c>
      <c r="S47" s="709">
        <f t="shared" si="5"/>
        <v>5823</v>
      </c>
      <c r="T47" s="712">
        <f>SUM('15 92'!T47+'Total Fac. Hem'!T47)</f>
        <v>15000</v>
      </c>
      <c r="U47" s="712">
        <f>SUM('15 92'!U47+'Total Fac. Hem'!U47)</f>
        <v>0</v>
      </c>
      <c r="V47" s="709">
        <f t="shared" si="6"/>
        <v>15000</v>
      </c>
      <c r="W47" s="712">
        <f>SUM('15 92'!W47+'Total Fac. Hem'!W47)</f>
        <v>15000</v>
      </c>
      <c r="X47" s="712">
        <f>SUM('15 92'!X47+'Total Fac. Hem'!X47)</f>
        <v>0</v>
      </c>
      <c r="Y47" s="714">
        <f t="shared" si="7"/>
        <v>15000</v>
      </c>
      <c r="Z47" s="688">
        <f t="shared" si="8"/>
        <v>40000</v>
      </c>
      <c r="AA47" s="701">
        <f t="shared" si="8"/>
        <v>4177</v>
      </c>
      <c r="AB47" s="690">
        <f t="shared" si="9"/>
        <v>35823</v>
      </c>
      <c r="AC47" s="713">
        <f t="shared" si="10"/>
        <v>120000</v>
      </c>
      <c r="AD47" s="712">
        <f t="shared" si="11"/>
        <v>51551</v>
      </c>
      <c r="AE47" s="710">
        <f t="shared" si="12"/>
        <v>68449</v>
      </c>
      <c r="AF47" s="712">
        <f>SUM('15 92'!AF47+'Total Fac. Hem'!AF47)</f>
        <v>15000</v>
      </c>
      <c r="AG47" s="712">
        <f>SUM('15 92'!AG47+'Total Fac. Hem'!AG47)</f>
        <v>0</v>
      </c>
      <c r="AH47" s="710">
        <f t="shared" si="13"/>
        <v>15000</v>
      </c>
      <c r="AI47" s="712">
        <f>SUM('15 92'!AI47+'Total Fac. Hem'!AI47)</f>
        <v>15000</v>
      </c>
      <c r="AJ47" s="712">
        <f>SUM('15 92'!AJ47+'Total Fac. Hem'!AJ47)</f>
        <v>0</v>
      </c>
      <c r="AK47" s="710">
        <f t="shared" si="14"/>
        <v>15000</v>
      </c>
      <c r="AL47" s="712">
        <f>SUM('15 92'!AL47+'Total Fac. Hem'!AL47)</f>
        <v>20000</v>
      </c>
      <c r="AM47" s="712">
        <f>SUM('15 92'!AM47+'Total Fac. Hem'!AM47)</f>
        <v>0</v>
      </c>
      <c r="AN47" s="710">
        <f t="shared" si="15"/>
        <v>20000</v>
      </c>
      <c r="AO47" s="688">
        <f t="shared" si="16"/>
        <v>50000</v>
      </c>
      <c r="AP47" s="689">
        <f t="shared" si="16"/>
        <v>0</v>
      </c>
      <c r="AQ47" s="690">
        <f t="shared" si="17"/>
        <v>50000</v>
      </c>
      <c r="AR47" s="712">
        <f>SUM('15 92'!AR47+'Total Fac. Hem'!AR47)</f>
        <v>25000</v>
      </c>
      <c r="AS47" s="712">
        <f>SUM('15 92'!AS47+'Total Fac. Hem'!AS47)</f>
        <v>0</v>
      </c>
      <c r="AT47" s="710">
        <f t="shared" si="18"/>
        <v>25000</v>
      </c>
      <c r="AU47" s="712">
        <f>SUM('15 92'!AU47+'Total Fac. Hem'!AU47)</f>
        <v>15000</v>
      </c>
      <c r="AV47" s="712">
        <f>SUM('15 92'!AV47+'Total Fac. Hem'!AV47)</f>
        <v>0</v>
      </c>
      <c r="AW47" s="710">
        <f t="shared" si="19"/>
        <v>15000</v>
      </c>
      <c r="AX47" s="712">
        <f>SUM('15 92'!AX47+'Total Fac. Hem'!AX47)</f>
        <v>116000</v>
      </c>
      <c r="AY47" s="712">
        <f>SUM('15 92'!AY47+'Total Fac. Hem'!AY47)</f>
        <v>0</v>
      </c>
      <c r="AZ47" s="710">
        <f t="shared" si="20"/>
        <v>116000</v>
      </c>
      <c r="BA47" s="688">
        <f t="shared" si="21"/>
        <v>156000</v>
      </c>
      <c r="BB47" s="701">
        <f t="shared" si="21"/>
        <v>0</v>
      </c>
      <c r="BC47" s="706">
        <f t="shared" si="22"/>
        <v>156000</v>
      </c>
      <c r="BD47" s="717">
        <f t="shared" si="30"/>
        <v>206000</v>
      </c>
      <c r="BE47" s="712">
        <f t="shared" si="31"/>
        <v>0</v>
      </c>
      <c r="BF47" s="716">
        <f t="shared" si="25"/>
        <v>206000</v>
      </c>
      <c r="BG47" s="717">
        <f t="shared" si="26"/>
        <v>326000</v>
      </c>
      <c r="BH47" s="712">
        <f t="shared" si="27"/>
        <v>51551</v>
      </c>
      <c r="BI47" s="716">
        <f t="shared" si="28"/>
        <v>274449</v>
      </c>
      <c r="BJ47" s="541"/>
      <c r="BK47" s="380"/>
      <c r="BL47" s="380"/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</row>
    <row r="48" spans="1:79" s="383" customFormat="1" ht="33" customHeight="1">
      <c r="A48" s="388">
        <f t="shared" si="29"/>
        <v>42</v>
      </c>
      <c r="B48" s="384">
        <v>51615</v>
      </c>
      <c r="C48" s="536" t="s">
        <v>83</v>
      </c>
      <c r="D48" s="698" t="s">
        <v>292</v>
      </c>
      <c r="E48" s="713">
        <f>SUM('15 92'!E48+'Total Fac. Hem'!E48)</f>
        <v>0</v>
      </c>
      <c r="F48" s="712">
        <f>SUM('15 92'!F48+'Total Fac. Hem'!F48)</f>
        <v>16900</v>
      </c>
      <c r="G48" s="709">
        <f t="shared" si="0"/>
        <v>-16900</v>
      </c>
      <c r="H48" s="712">
        <f>SUM('15 92'!H48+'Total Fac. Hem'!H48)</f>
        <v>31000</v>
      </c>
      <c r="I48" s="712">
        <f>SUM('15 92'!I48+'Total Fac. Hem'!I48)</f>
        <v>90250</v>
      </c>
      <c r="J48" s="709">
        <f t="shared" si="1"/>
        <v>-59250</v>
      </c>
      <c r="K48" s="712">
        <f>SUM('15 92'!K48+'Total Fac. Hem'!K48)</f>
        <v>73000</v>
      </c>
      <c r="L48" s="712">
        <f>SUM('15 92'!L48+'Total Fac. Hem'!L48)</f>
        <v>0</v>
      </c>
      <c r="M48" s="714">
        <f t="shared" si="2"/>
        <v>73000</v>
      </c>
      <c r="N48" s="688">
        <f t="shared" si="3"/>
        <v>104000</v>
      </c>
      <c r="O48" s="689">
        <f t="shared" si="3"/>
        <v>107150</v>
      </c>
      <c r="P48" s="690">
        <f t="shared" si="4"/>
        <v>-3150</v>
      </c>
      <c r="Q48" s="712">
        <f>SUM('15 92'!Q48+'Total Fac. Hem'!Q48)</f>
        <v>10000</v>
      </c>
      <c r="R48" s="712">
        <f>SUM('15 92'!R48+'Total Fac. Hem'!R48)</f>
        <v>15800</v>
      </c>
      <c r="S48" s="709">
        <f t="shared" si="5"/>
        <v>-5800</v>
      </c>
      <c r="T48" s="712">
        <f>SUM('15 92'!T48+'Total Fac. Hem'!T48)</f>
        <v>35000</v>
      </c>
      <c r="U48" s="712">
        <f>SUM('15 92'!U48+'Total Fac. Hem'!U48)</f>
        <v>0</v>
      </c>
      <c r="V48" s="709">
        <f t="shared" si="6"/>
        <v>35000</v>
      </c>
      <c r="W48" s="712">
        <f>SUM('15 92'!W48+'Total Fac. Hem'!W48)</f>
        <v>150600</v>
      </c>
      <c r="X48" s="712">
        <f>SUM('15 92'!X48+'Total Fac. Hem'!X48)</f>
        <v>0</v>
      </c>
      <c r="Y48" s="714">
        <f t="shared" si="7"/>
        <v>150600</v>
      </c>
      <c r="Z48" s="688">
        <f t="shared" si="8"/>
        <v>195600</v>
      </c>
      <c r="AA48" s="701">
        <f t="shared" si="8"/>
        <v>15800</v>
      </c>
      <c r="AB48" s="690">
        <f t="shared" si="9"/>
        <v>179800</v>
      </c>
      <c r="AC48" s="713">
        <f>E48+H48+K48+Q48+T48+W48</f>
        <v>299600</v>
      </c>
      <c r="AD48" s="712">
        <f t="shared" si="11"/>
        <v>122950</v>
      </c>
      <c r="AE48" s="710">
        <f t="shared" si="12"/>
        <v>176650</v>
      </c>
      <c r="AF48" s="712">
        <f>SUM('15 92'!AF48+'Total Fac. Hem'!AF48)</f>
        <v>119000</v>
      </c>
      <c r="AG48" s="712">
        <f>SUM('15 92'!AG48+'Total Fac. Hem'!AG48)</f>
        <v>0</v>
      </c>
      <c r="AH48" s="710">
        <f t="shared" si="13"/>
        <v>119000</v>
      </c>
      <c r="AI48" s="712">
        <f>SUM('15 92'!AI48+'Total Fac. Hem'!AI48)</f>
        <v>40000</v>
      </c>
      <c r="AJ48" s="712">
        <f>SUM('15 92'!AJ48+'Total Fac. Hem'!AJ48)</f>
        <v>0</v>
      </c>
      <c r="AK48" s="710">
        <f t="shared" si="14"/>
        <v>40000</v>
      </c>
      <c r="AL48" s="712">
        <f>SUM('15 92'!AL48+'Total Fac. Hem'!AL48)</f>
        <v>0</v>
      </c>
      <c r="AM48" s="712">
        <f>SUM('15 92'!AM48+'Total Fac. Hem'!AM48)</f>
        <v>0</v>
      </c>
      <c r="AN48" s="710">
        <f t="shared" si="15"/>
        <v>0</v>
      </c>
      <c r="AO48" s="688">
        <f t="shared" si="16"/>
        <v>159000</v>
      </c>
      <c r="AP48" s="689">
        <f t="shared" si="16"/>
        <v>0</v>
      </c>
      <c r="AQ48" s="690">
        <f t="shared" si="17"/>
        <v>159000</v>
      </c>
      <c r="AR48" s="712">
        <f>SUM('15 92'!AR48+'Total Fac. Hem'!AR48)</f>
        <v>640000</v>
      </c>
      <c r="AS48" s="712">
        <f>SUM('15 92'!AS48+'Total Fac. Hem'!AS48)</f>
        <v>0</v>
      </c>
      <c r="AT48" s="710">
        <f t="shared" si="18"/>
        <v>640000</v>
      </c>
      <c r="AU48" s="712">
        <f>SUM('15 92'!AU48+'Total Fac. Hem'!AU48)</f>
        <v>96000</v>
      </c>
      <c r="AV48" s="712">
        <f>SUM('15 92'!AV48+'Total Fac. Hem'!AV48)</f>
        <v>0</v>
      </c>
      <c r="AW48" s="710">
        <f t="shared" si="19"/>
        <v>96000</v>
      </c>
      <c r="AX48" s="712">
        <f>SUM('15 92'!AX48+'Total Fac. Hem'!AX48)</f>
        <v>15000</v>
      </c>
      <c r="AY48" s="712">
        <f>SUM('15 92'!AY48+'Total Fac. Hem'!AY48)</f>
        <v>0</v>
      </c>
      <c r="AZ48" s="710">
        <f t="shared" si="20"/>
        <v>15000</v>
      </c>
      <c r="BA48" s="688">
        <f t="shared" si="21"/>
        <v>751000</v>
      </c>
      <c r="BB48" s="701">
        <f t="shared" si="21"/>
        <v>0</v>
      </c>
      <c r="BC48" s="706">
        <f t="shared" si="22"/>
        <v>751000</v>
      </c>
      <c r="BD48" s="717">
        <f t="shared" si="30"/>
        <v>910000</v>
      </c>
      <c r="BE48" s="712">
        <f t="shared" si="31"/>
        <v>0</v>
      </c>
      <c r="BF48" s="716">
        <f t="shared" si="25"/>
        <v>910000</v>
      </c>
      <c r="BG48" s="717">
        <f t="shared" si="26"/>
        <v>1209600</v>
      </c>
      <c r="BH48" s="712">
        <f t="shared" si="27"/>
        <v>122950</v>
      </c>
      <c r="BI48" s="716">
        <f t="shared" si="28"/>
        <v>1086650</v>
      </c>
      <c r="BJ48" s="541"/>
      <c r="BK48" s="380"/>
      <c r="BL48" s="380"/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</row>
    <row r="49" spans="1:79" s="383" customFormat="1" ht="33" customHeight="1">
      <c r="A49" s="388">
        <f t="shared" si="29"/>
        <v>43</v>
      </c>
      <c r="B49" s="384">
        <v>51616</v>
      </c>
      <c r="C49" s="536" t="s">
        <v>35</v>
      </c>
      <c r="D49" s="698" t="s">
        <v>293</v>
      </c>
      <c r="E49" s="713">
        <f>SUM('15 92'!E49+'Total Fac. Hem'!E49)</f>
        <v>3000</v>
      </c>
      <c r="F49" s="712">
        <f>SUM('15 92'!F49+'Total Fac. Hem'!F49)</f>
        <v>30000</v>
      </c>
      <c r="G49" s="709">
        <f t="shared" si="0"/>
        <v>-27000</v>
      </c>
      <c r="H49" s="712">
        <f>SUM('15 92'!H49+'Total Fac. Hem'!H49)</f>
        <v>5000</v>
      </c>
      <c r="I49" s="712">
        <f>SUM('15 92'!I49+'Total Fac. Hem'!I49)</f>
        <v>2474.4899999999998</v>
      </c>
      <c r="J49" s="709">
        <f t="shared" si="1"/>
        <v>2525.5100000000002</v>
      </c>
      <c r="K49" s="712">
        <f>SUM('15 92'!K49+'Total Fac. Hem'!K49)</f>
        <v>0</v>
      </c>
      <c r="L49" s="712">
        <f>SUM('15 92'!L49+'Total Fac. Hem'!L49)</f>
        <v>0</v>
      </c>
      <c r="M49" s="714">
        <f t="shared" si="2"/>
        <v>0</v>
      </c>
      <c r="N49" s="688">
        <f t="shared" si="3"/>
        <v>8000</v>
      </c>
      <c r="O49" s="689">
        <f t="shared" si="3"/>
        <v>32474.489999999998</v>
      </c>
      <c r="P49" s="690">
        <f t="shared" si="4"/>
        <v>-24474.489999999998</v>
      </c>
      <c r="Q49" s="712">
        <f>SUM('15 92'!Q49+'Total Fac. Hem'!Q49)</f>
        <v>2000</v>
      </c>
      <c r="R49" s="712">
        <f>SUM('15 92'!R49+'Total Fac. Hem'!R49)</f>
        <v>2000</v>
      </c>
      <c r="S49" s="709">
        <f t="shared" si="5"/>
        <v>0</v>
      </c>
      <c r="T49" s="712">
        <f>SUM('15 92'!T49+'Total Fac. Hem'!T49)</f>
        <v>0</v>
      </c>
      <c r="U49" s="712">
        <f>SUM('15 92'!U49+'Total Fac. Hem'!U49)</f>
        <v>0</v>
      </c>
      <c r="V49" s="709">
        <f t="shared" si="6"/>
        <v>0</v>
      </c>
      <c r="W49" s="712">
        <f>SUM('15 92'!W49+'Total Fac. Hem'!W49)</f>
        <v>0</v>
      </c>
      <c r="X49" s="712">
        <f>SUM('15 92'!X49+'Total Fac. Hem'!X49)</f>
        <v>0</v>
      </c>
      <c r="Y49" s="714">
        <f t="shared" si="7"/>
        <v>0</v>
      </c>
      <c r="Z49" s="688">
        <f t="shared" si="8"/>
        <v>2000</v>
      </c>
      <c r="AA49" s="701">
        <f t="shared" si="8"/>
        <v>2000</v>
      </c>
      <c r="AB49" s="690">
        <f t="shared" si="9"/>
        <v>0</v>
      </c>
      <c r="AC49" s="713">
        <f t="shared" si="10"/>
        <v>10000</v>
      </c>
      <c r="AD49" s="712">
        <f t="shared" si="11"/>
        <v>34474.49</v>
      </c>
      <c r="AE49" s="710">
        <f t="shared" si="12"/>
        <v>-24474.489999999998</v>
      </c>
      <c r="AF49" s="712">
        <f>SUM('15 92'!AF49+'Total Fac. Hem'!AF49)</f>
        <v>0</v>
      </c>
      <c r="AG49" s="712">
        <f>SUM('15 92'!AG49+'Total Fac. Hem'!AG49)</f>
        <v>0</v>
      </c>
      <c r="AH49" s="710">
        <f t="shared" si="13"/>
        <v>0</v>
      </c>
      <c r="AI49" s="712">
        <f>SUM('15 92'!AI49+'Total Fac. Hem'!AI49)</f>
        <v>0</v>
      </c>
      <c r="AJ49" s="712">
        <f>SUM('15 92'!AJ49+'Total Fac. Hem'!AJ49)</f>
        <v>0</v>
      </c>
      <c r="AK49" s="710">
        <f t="shared" si="14"/>
        <v>0</v>
      </c>
      <c r="AL49" s="712">
        <f>SUM('15 92'!AL49+'Total Fac. Hem'!AL49)</f>
        <v>0</v>
      </c>
      <c r="AM49" s="712">
        <f>SUM('15 92'!AM49+'Total Fac. Hem'!AM49)</f>
        <v>0</v>
      </c>
      <c r="AN49" s="710">
        <f t="shared" si="15"/>
        <v>0</v>
      </c>
      <c r="AO49" s="688">
        <f t="shared" si="16"/>
        <v>0</v>
      </c>
      <c r="AP49" s="689">
        <f t="shared" si="16"/>
        <v>0</v>
      </c>
      <c r="AQ49" s="690">
        <f t="shared" si="17"/>
        <v>0</v>
      </c>
      <c r="AR49" s="712">
        <f>SUM('15 92'!AR49+'Total Fac. Hem'!AR49)</f>
        <v>0</v>
      </c>
      <c r="AS49" s="712">
        <f>SUM('15 92'!AS49+'Total Fac. Hem'!AS49)</f>
        <v>0</v>
      </c>
      <c r="AT49" s="710">
        <f t="shared" si="18"/>
        <v>0</v>
      </c>
      <c r="AU49" s="712">
        <f>SUM('15 92'!AU49+'Total Fac. Hem'!AU49)</f>
        <v>0</v>
      </c>
      <c r="AV49" s="712">
        <f>SUM('15 92'!AV49+'Total Fac. Hem'!AV49)</f>
        <v>0</v>
      </c>
      <c r="AW49" s="710">
        <f t="shared" si="19"/>
        <v>0</v>
      </c>
      <c r="AX49" s="712">
        <f>SUM('15 92'!AX49+'Total Fac. Hem'!AX49)</f>
        <v>10000</v>
      </c>
      <c r="AY49" s="712">
        <f>SUM('15 92'!AY49+'Total Fac. Hem'!AY49)</f>
        <v>0</v>
      </c>
      <c r="AZ49" s="710">
        <f t="shared" si="20"/>
        <v>10000</v>
      </c>
      <c r="BA49" s="688">
        <f t="shared" si="21"/>
        <v>10000</v>
      </c>
      <c r="BB49" s="701">
        <f t="shared" si="21"/>
        <v>0</v>
      </c>
      <c r="BC49" s="706">
        <f t="shared" si="22"/>
        <v>10000</v>
      </c>
      <c r="BD49" s="717">
        <f t="shared" si="30"/>
        <v>10000</v>
      </c>
      <c r="BE49" s="712">
        <f t="shared" si="31"/>
        <v>0</v>
      </c>
      <c r="BF49" s="716">
        <f t="shared" si="25"/>
        <v>10000</v>
      </c>
      <c r="BG49" s="717">
        <f t="shared" si="26"/>
        <v>20000</v>
      </c>
      <c r="BH49" s="712">
        <f t="shared" si="27"/>
        <v>34474.49</v>
      </c>
      <c r="BI49" s="716">
        <f t="shared" si="28"/>
        <v>-14474.489999999998</v>
      </c>
      <c r="BJ49" s="541"/>
      <c r="BK49" s="380"/>
      <c r="BL49" s="380"/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</row>
    <row r="50" spans="1:79" s="383" customFormat="1" ht="33" customHeight="1" thickBot="1">
      <c r="A50" s="388">
        <f t="shared" si="29"/>
        <v>44</v>
      </c>
      <c r="B50" s="384">
        <v>51617</v>
      </c>
      <c r="C50" s="536" t="s">
        <v>36</v>
      </c>
      <c r="D50" s="698" t="s">
        <v>294</v>
      </c>
      <c r="E50" s="713">
        <f>SUM('15 92'!E50+'Total Fac. Hem'!E50)</f>
        <v>0</v>
      </c>
      <c r="F50" s="712">
        <f>SUM('15 92'!F50+'Total Fac. Hem'!F50)</f>
        <v>0</v>
      </c>
      <c r="G50" s="709">
        <f t="shared" si="0"/>
        <v>0</v>
      </c>
      <c r="H50" s="712">
        <f>SUM('15 92'!H50+'Total Fac. Hem'!H50)</f>
        <v>500</v>
      </c>
      <c r="I50" s="712">
        <f>SUM('15 92'!I50+'Total Fac. Hem'!I50)</f>
        <v>0</v>
      </c>
      <c r="J50" s="709">
        <f t="shared" si="1"/>
        <v>500</v>
      </c>
      <c r="K50" s="712">
        <f>SUM('15 92'!K50+'Total Fac. Hem'!K50)</f>
        <v>526024</v>
      </c>
      <c r="L50" s="712">
        <f>SUM('15 92'!L50+'Total Fac. Hem'!L50)</f>
        <v>525724</v>
      </c>
      <c r="M50" s="714">
        <f t="shared" si="2"/>
        <v>300</v>
      </c>
      <c r="N50" s="688">
        <f t="shared" si="3"/>
        <v>526524</v>
      </c>
      <c r="O50" s="689">
        <f t="shared" si="3"/>
        <v>525724</v>
      </c>
      <c r="P50" s="690">
        <f t="shared" si="4"/>
        <v>800</v>
      </c>
      <c r="Q50" s="712">
        <f>SUM('15 92'!Q50+'Total Fac. Hem'!Q50)</f>
        <v>0</v>
      </c>
      <c r="R50" s="712">
        <f>SUM('15 92'!R50+'Total Fac. Hem'!R50)</f>
        <v>0</v>
      </c>
      <c r="S50" s="709">
        <f t="shared" si="5"/>
        <v>0</v>
      </c>
      <c r="T50" s="712">
        <f>SUM('15 92'!T50+'Total Fac. Hem'!T50)</f>
        <v>0</v>
      </c>
      <c r="U50" s="712">
        <f>SUM('15 92'!U50+'Total Fac. Hem'!U50)</f>
        <v>0</v>
      </c>
      <c r="V50" s="709">
        <f t="shared" si="6"/>
        <v>0</v>
      </c>
      <c r="W50" s="712">
        <f>SUM('15 92'!W50+'Total Fac. Hem'!W50)</f>
        <v>300</v>
      </c>
      <c r="X50" s="712">
        <f>SUM('15 92'!X50+'Total Fac. Hem'!X50)</f>
        <v>0</v>
      </c>
      <c r="Y50" s="714">
        <f t="shared" si="7"/>
        <v>300</v>
      </c>
      <c r="Z50" s="688">
        <f t="shared" si="8"/>
        <v>300</v>
      </c>
      <c r="AA50" s="701">
        <f t="shared" si="8"/>
        <v>0</v>
      </c>
      <c r="AB50" s="690">
        <f t="shared" si="9"/>
        <v>300</v>
      </c>
      <c r="AC50" s="713">
        <f t="shared" si="10"/>
        <v>526824</v>
      </c>
      <c r="AD50" s="712">
        <f t="shared" si="11"/>
        <v>525724</v>
      </c>
      <c r="AE50" s="710">
        <f t="shared" si="12"/>
        <v>1100</v>
      </c>
      <c r="AF50" s="712">
        <f>SUM('15 92'!AF50+'Total Fac. Hem'!AF50)</f>
        <v>500</v>
      </c>
      <c r="AG50" s="712">
        <f>SUM('15 92'!AG50+'Total Fac. Hem'!AG50)</f>
        <v>0</v>
      </c>
      <c r="AH50" s="710">
        <f t="shared" si="13"/>
        <v>500</v>
      </c>
      <c r="AI50" s="712">
        <f>SUM('15 92'!AI50+'Total Fac. Hem'!AI50)</f>
        <v>700</v>
      </c>
      <c r="AJ50" s="712">
        <f>SUM('15 92'!AJ50+'Total Fac. Hem'!AJ50)</f>
        <v>0</v>
      </c>
      <c r="AK50" s="710">
        <f t="shared" si="14"/>
        <v>700</v>
      </c>
      <c r="AL50" s="712">
        <f>SUM('15 92'!AL50+'Total Fac. Hem'!AL50)</f>
        <v>0</v>
      </c>
      <c r="AM50" s="712">
        <f>SUM('15 92'!AM50+'Total Fac. Hem'!AM50)</f>
        <v>0</v>
      </c>
      <c r="AN50" s="710">
        <f t="shared" si="15"/>
        <v>0</v>
      </c>
      <c r="AO50" s="688">
        <f t="shared" si="16"/>
        <v>1200</v>
      </c>
      <c r="AP50" s="689">
        <f t="shared" si="16"/>
        <v>0</v>
      </c>
      <c r="AQ50" s="690">
        <f t="shared" si="17"/>
        <v>1200</v>
      </c>
      <c r="AR50" s="712">
        <f>SUM('15 92'!AR50+'Total Fac. Hem'!AR50)</f>
        <v>200</v>
      </c>
      <c r="AS50" s="712">
        <f>SUM('15 92'!AS50+'Total Fac. Hem'!AS50)</f>
        <v>0</v>
      </c>
      <c r="AT50" s="710">
        <f t="shared" si="18"/>
        <v>200</v>
      </c>
      <c r="AU50" s="712">
        <f>SUM('15 92'!AU50+'Total Fac. Hem'!AU50)</f>
        <v>1025</v>
      </c>
      <c r="AV50" s="712">
        <f>SUM('15 92'!AV50+'Total Fac. Hem'!AV50)</f>
        <v>0</v>
      </c>
      <c r="AW50" s="710">
        <f t="shared" si="19"/>
        <v>1025</v>
      </c>
      <c r="AX50" s="712">
        <f>SUM('15 92'!AX50+'Total Fac. Hem'!AX50)</f>
        <v>0</v>
      </c>
      <c r="AY50" s="712">
        <f>SUM('15 92'!AY50+'Total Fac. Hem'!AY50)</f>
        <v>0</v>
      </c>
      <c r="AZ50" s="710">
        <f t="shared" si="20"/>
        <v>0</v>
      </c>
      <c r="BA50" s="688">
        <f t="shared" si="21"/>
        <v>1225</v>
      </c>
      <c r="BB50" s="701">
        <f t="shared" si="21"/>
        <v>0</v>
      </c>
      <c r="BC50" s="706">
        <f t="shared" si="22"/>
        <v>1225</v>
      </c>
      <c r="BD50" s="717">
        <f t="shared" ref="BD50" si="32">SUM(AF50+AI50+AL50+AR50+AU50+AX50)</f>
        <v>2425</v>
      </c>
      <c r="BE50" s="712">
        <f t="shared" ref="BE50" si="33">SUM(AG50+AJ50+AM50+AS50+AV50+AY50)</f>
        <v>0</v>
      </c>
      <c r="BF50" s="716">
        <f t="shared" si="25"/>
        <v>2425</v>
      </c>
      <c r="BG50" s="717">
        <f t="shared" si="26"/>
        <v>529249</v>
      </c>
      <c r="BH50" s="712">
        <f t="shared" si="27"/>
        <v>525724</v>
      </c>
      <c r="BI50" s="729">
        <f t="shared" si="28"/>
        <v>3525</v>
      </c>
      <c r="BJ50" s="541"/>
      <c r="BK50" s="380"/>
      <c r="BL50" s="380"/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</row>
    <row r="51" spans="1:79" s="365" customFormat="1" ht="45" customHeight="1" thickBot="1">
      <c r="A51" s="836" t="s">
        <v>51</v>
      </c>
      <c r="B51" s="837"/>
      <c r="C51" s="838"/>
      <c r="D51" s="699"/>
      <c r="E51" s="719">
        <f t="shared" ref="E51:AJ51" si="34">SUM(E7:E50)</f>
        <v>5786258.1960568503</v>
      </c>
      <c r="F51" s="718">
        <f t="shared" si="34"/>
        <v>5520955.6099999994</v>
      </c>
      <c r="G51" s="708">
        <f t="shared" si="34"/>
        <v>265302.5860568498</v>
      </c>
      <c r="H51" s="719">
        <f t="shared" si="34"/>
        <v>5629127.3334309729</v>
      </c>
      <c r="I51" s="718">
        <f t="shared" si="34"/>
        <v>6621261.330000001</v>
      </c>
      <c r="J51" s="708">
        <f t="shared" si="34"/>
        <v>-992133.99656902743</v>
      </c>
      <c r="K51" s="718">
        <f t="shared" si="34"/>
        <v>6533720.493102097</v>
      </c>
      <c r="L51" s="718">
        <f t="shared" si="34"/>
        <v>6219358.1100000003</v>
      </c>
      <c r="M51" s="721">
        <f t="shared" si="34"/>
        <v>314362.38310209784</v>
      </c>
      <c r="N51" s="691">
        <f t="shared" si="34"/>
        <v>17906206.022589922</v>
      </c>
      <c r="O51" s="692">
        <f t="shared" si="34"/>
        <v>18318675.049999997</v>
      </c>
      <c r="P51" s="693">
        <f t="shared" si="34"/>
        <v>-412469.02741007961</v>
      </c>
      <c r="Q51" s="719">
        <f t="shared" si="34"/>
        <v>4842094.7753179464</v>
      </c>
      <c r="R51" s="718">
        <f t="shared" si="34"/>
        <v>2512175.13</v>
      </c>
      <c r="S51" s="720">
        <f t="shared" si="34"/>
        <v>2329919.6453179475</v>
      </c>
      <c r="T51" s="718">
        <f t="shared" si="34"/>
        <v>5445621.121126391</v>
      </c>
      <c r="U51" s="718">
        <f t="shared" si="34"/>
        <v>0</v>
      </c>
      <c r="V51" s="708">
        <f t="shared" si="34"/>
        <v>5445621.121126391</v>
      </c>
      <c r="W51" s="718">
        <f t="shared" si="34"/>
        <v>5680866.0380364079</v>
      </c>
      <c r="X51" s="718">
        <f t="shared" si="34"/>
        <v>0</v>
      </c>
      <c r="Y51" s="721">
        <f t="shared" si="34"/>
        <v>5680866.0380364079</v>
      </c>
      <c r="Z51" s="691">
        <f t="shared" si="34"/>
        <v>15925581.934480745</v>
      </c>
      <c r="AA51" s="702">
        <f t="shared" si="34"/>
        <v>2497875.13</v>
      </c>
      <c r="AB51" s="693">
        <f t="shared" si="34"/>
        <v>13427706.804480745</v>
      </c>
      <c r="AC51" s="719">
        <f t="shared" si="34"/>
        <v>33917687.957070664</v>
      </c>
      <c r="AD51" s="718">
        <f t="shared" si="34"/>
        <v>20873750.18</v>
      </c>
      <c r="AE51" s="720">
        <f t="shared" si="34"/>
        <v>13043937.777070662</v>
      </c>
      <c r="AF51" s="718">
        <f t="shared" si="34"/>
        <v>5599644.9977182131</v>
      </c>
      <c r="AG51" s="718">
        <f t="shared" si="34"/>
        <v>0</v>
      </c>
      <c r="AH51" s="720">
        <f t="shared" si="34"/>
        <v>5599644.9977182131</v>
      </c>
      <c r="AI51" s="718">
        <f t="shared" si="34"/>
        <v>5224513.6400745008</v>
      </c>
      <c r="AJ51" s="718">
        <f t="shared" si="34"/>
        <v>0</v>
      </c>
      <c r="AK51" s="720">
        <f t="shared" ref="AK51:BI51" si="35">SUM(AK7:AK50)</f>
        <v>5224513.6400745008</v>
      </c>
      <c r="AL51" s="718">
        <f t="shared" si="35"/>
        <v>5633039.4480286101</v>
      </c>
      <c r="AM51" s="718">
        <f t="shared" si="35"/>
        <v>0</v>
      </c>
      <c r="AN51" s="708">
        <f t="shared" si="35"/>
        <v>5633039.4480286101</v>
      </c>
      <c r="AO51" s="691">
        <f t="shared" si="35"/>
        <v>16414098.085821323</v>
      </c>
      <c r="AP51" s="692">
        <f t="shared" si="35"/>
        <v>0</v>
      </c>
      <c r="AQ51" s="705">
        <f t="shared" si="35"/>
        <v>16414098.085821323</v>
      </c>
      <c r="AR51" s="719">
        <f t="shared" si="35"/>
        <v>6291108.5035574371</v>
      </c>
      <c r="AS51" s="718">
        <f t="shared" si="35"/>
        <v>0</v>
      </c>
      <c r="AT51" s="720">
        <f t="shared" si="35"/>
        <v>6291108.5035574371</v>
      </c>
      <c r="AU51" s="718">
        <f t="shared" si="35"/>
        <v>5732050.2485574363</v>
      </c>
      <c r="AV51" s="718">
        <f t="shared" si="35"/>
        <v>0</v>
      </c>
      <c r="AW51" s="720">
        <f t="shared" si="35"/>
        <v>5732050.2485574363</v>
      </c>
      <c r="AX51" s="718">
        <f t="shared" si="35"/>
        <v>5574680.826885906</v>
      </c>
      <c r="AY51" s="718">
        <f t="shared" si="35"/>
        <v>0</v>
      </c>
      <c r="AZ51" s="720">
        <f t="shared" si="35"/>
        <v>5574680.826885906</v>
      </c>
      <c r="BA51" s="691">
        <f t="shared" si="35"/>
        <v>17554739.579000778</v>
      </c>
      <c r="BB51" s="702">
        <f t="shared" si="35"/>
        <v>0</v>
      </c>
      <c r="BC51" s="707">
        <f t="shared" si="35"/>
        <v>17554739.579000778</v>
      </c>
      <c r="BD51" s="724">
        <f t="shared" si="35"/>
        <v>34055037.664822102</v>
      </c>
      <c r="BE51" s="718">
        <f t="shared" si="35"/>
        <v>0</v>
      </c>
      <c r="BF51" s="723">
        <f t="shared" si="35"/>
        <v>34055037.664822102</v>
      </c>
      <c r="BG51" s="724">
        <f t="shared" si="35"/>
        <v>67972725.621892765</v>
      </c>
      <c r="BH51" s="718">
        <f t="shared" si="35"/>
        <v>20873750.18</v>
      </c>
      <c r="BI51" s="723">
        <f t="shared" si="35"/>
        <v>47098975.441892773</v>
      </c>
      <c r="BJ51" s="542"/>
      <c r="BK51" s="362"/>
      <c r="BL51" s="362"/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</row>
    <row r="52" spans="1:79" s="349" customFormat="1" ht="18">
      <c r="B52" s="350"/>
      <c r="C52" s="351"/>
      <c r="D52" s="473"/>
    </row>
    <row r="53" spans="1:79" s="349" customFormat="1" ht="18">
      <c r="B53" s="350"/>
      <c r="C53" s="351"/>
      <c r="D53" s="473"/>
    </row>
    <row r="54" spans="1:79" s="349" customFormat="1" ht="18">
      <c r="B54" s="350"/>
      <c r="C54" s="351"/>
      <c r="D54" s="473"/>
    </row>
    <row r="55" spans="1:79" s="349" customFormat="1" ht="18">
      <c r="B55" s="350"/>
      <c r="C55" s="351"/>
      <c r="D55" s="473"/>
    </row>
    <row r="56" spans="1:79" s="349" customFormat="1" ht="18">
      <c r="B56" s="350"/>
      <c r="C56" s="351"/>
      <c r="D56" s="473"/>
    </row>
    <row r="57" spans="1:79" s="349" customFormat="1" ht="18">
      <c r="B57" s="350"/>
      <c r="C57" s="351"/>
      <c r="D57" s="473"/>
    </row>
    <row r="58" spans="1:79" s="349" customFormat="1" ht="18">
      <c r="B58" s="350"/>
      <c r="C58" s="351"/>
      <c r="D58" s="473"/>
    </row>
    <row r="59" spans="1:79" s="349" customFormat="1" ht="18">
      <c r="B59" s="350"/>
      <c r="C59" s="351"/>
      <c r="D59" s="473"/>
    </row>
    <row r="60" spans="1:79" s="349" customFormat="1" ht="18">
      <c r="B60" s="350"/>
      <c r="C60" s="351"/>
      <c r="D60" s="473"/>
    </row>
    <row r="61" spans="1:79" s="349" customFormat="1" ht="18">
      <c r="B61" s="350"/>
      <c r="C61" s="351"/>
      <c r="D61" s="473"/>
    </row>
    <row r="62" spans="1:79" s="349" customFormat="1" ht="18">
      <c r="B62" s="350"/>
      <c r="C62" s="351"/>
      <c r="D62" s="473"/>
    </row>
    <row r="63" spans="1:79" s="349" customFormat="1" ht="18">
      <c r="B63" s="350"/>
      <c r="C63" s="351"/>
      <c r="D63" s="351"/>
    </row>
    <row r="64" spans="1:79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4:A6"/>
    <mergeCell ref="A51:C51"/>
    <mergeCell ref="AF5:AH5"/>
    <mergeCell ref="AI5:AK5"/>
    <mergeCell ref="AL5:AN5"/>
    <mergeCell ref="AF4:AN4"/>
    <mergeCell ref="E4:M4"/>
    <mergeCell ref="N4:P4"/>
    <mergeCell ref="Q4:Y4"/>
    <mergeCell ref="Z4:AB4"/>
    <mergeCell ref="AC4:AE4"/>
    <mergeCell ref="E5:G5"/>
    <mergeCell ref="H5:J5"/>
    <mergeCell ref="K5:M5"/>
    <mergeCell ref="AC5:AE5"/>
    <mergeCell ref="AO4:AQ4"/>
    <mergeCell ref="AR4:AZ4"/>
    <mergeCell ref="N5:P5"/>
    <mergeCell ref="Z5:AB5"/>
    <mergeCell ref="AO5:AQ5"/>
    <mergeCell ref="AX5:AZ5"/>
    <mergeCell ref="AR5:AT5"/>
    <mergeCell ref="AU5:AW5"/>
  </mergeCells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7" tint="0.59999389629810485"/>
  </sheetPr>
  <dimension ref="A1:DT123"/>
  <sheetViews>
    <sheetView showGridLines="0" zoomScale="70" zoomScaleNormal="70" workbookViewId="0">
      <pane xSplit="3" ySplit="6" topLeftCell="M43" activePane="bottomRight" state="frozen"/>
      <selection activeCell="F51" sqref="F51"/>
      <selection pane="topRight" activeCell="F51" sqref="F51"/>
      <selection pane="bottomLeft" activeCell="F51" sqref="F51"/>
      <selection pane="bottomRight" activeCell="R49" sqref="R49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4" width="15.7109375" style="205" customWidth="1"/>
    <col min="45" max="45" width="15" style="205" customWidth="1"/>
    <col min="46" max="46" width="14.140625" style="205" bestFit="1" customWidth="1"/>
    <col min="47" max="52" width="15.7109375" style="205" customWidth="1"/>
    <col min="53" max="55" width="15.7109375" style="205" hidden="1" customWidth="1"/>
    <col min="56" max="58" width="15.7109375" style="205" customWidth="1"/>
    <col min="59" max="59" width="16.85546875" style="205" customWidth="1"/>
    <col min="60" max="61" width="15.7109375" style="205" customWidth="1"/>
    <col min="62" max="62" width="9.140625" style="205" customWidth="1"/>
    <col min="63" max="63" width="9.140625" style="205"/>
    <col min="64" max="64" width="21.28515625" style="205" hidden="1" customWidth="1"/>
    <col min="65" max="80" width="9.140625" style="205"/>
    <col min="81" max="82" width="9.140625" style="205" customWidth="1"/>
    <col min="83" max="83" width="9.140625" style="205"/>
    <col min="84" max="85" width="9.140625" style="205" customWidth="1"/>
    <col min="86" max="86" width="9.140625" style="205"/>
    <col min="87" max="88" width="9.140625" style="205" customWidth="1"/>
    <col min="89" max="89" width="9.140625" style="205"/>
    <col min="90" max="91" width="9.140625" style="205" customWidth="1"/>
    <col min="92" max="92" width="9.140625" style="205"/>
    <col min="93" max="94" width="9.140625" style="205" customWidth="1"/>
    <col min="95" max="95" width="10.7109375" style="205" customWidth="1"/>
    <col min="96" max="97" width="9.140625" style="205" customWidth="1"/>
    <col min="98" max="98" width="10.7109375" style="205" customWidth="1"/>
    <col min="99" max="100" width="9.140625" style="205" customWidth="1"/>
    <col min="101" max="101" width="10.42578125" style="205" customWidth="1"/>
    <col min="102" max="103" width="9.140625" style="205" customWidth="1"/>
    <col min="104" max="104" width="10.140625" style="205" customWidth="1"/>
    <col min="105" max="106" width="9.140625" style="205" customWidth="1"/>
    <col min="107" max="107" width="10.85546875" style="205" customWidth="1"/>
    <col min="108" max="109" width="9.140625" style="205" customWidth="1"/>
    <col min="110" max="110" width="11.42578125" style="205" customWidth="1"/>
    <col min="111" max="112" width="9.140625" style="205" customWidth="1"/>
    <col min="113" max="113" width="11.7109375" style="205" customWidth="1"/>
    <col min="114" max="115" width="9.140625" style="205" customWidth="1"/>
    <col min="116" max="116" width="10.85546875" style="205" customWidth="1"/>
    <col min="117" max="118" width="9.140625" style="205" customWidth="1"/>
    <col min="119" max="119" width="12.7109375" style="205" customWidth="1"/>
    <col min="120" max="120" width="12" style="205" customWidth="1"/>
    <col min="121" max="121" width="10.7109375" style="205" customWidth="1"/>
    <col min="122" max="122" width="10.85546875" style="205" customWidth="1"/>
    <col min="123" max="123" width="11" style="205" customWidth="1"/>
    <col min="124" max="124" width="11.42578125" style="205" customWidth="1"/>
    <col min="125" max="16384" width="9.140625" style="205"/>
  </cols>
  <sheetData>
    <row r="1" spans="1:124" s="322" customFormat="1" ht="45" customHeight="1">
      <c r="A1" s="306" t="s">
        <v>57</v>
      </c>
      <c r="B1" s="320"/>
      <c r="C1" s="321"/>
      <c r="D1" s="321"/>
      <c r="E1" s="328"/>
      <c r="F1" s="328"/>
      <c r="G1" s="328"/>
      <c r="H1" s="328"/>
      <c r="I1" s="328"/>
      <c r="J1" s="328"/>
      <c r="K1" s="328"/>
      <c r="L1" s="328"/>
      <c r="M1" s="328"/>
      <c r="N1" s="328"/>
      <c r="O1" s="328"/>
      <c r="P1" s="328"/>
      <c r="Q1" s="328"/>
      <c r="R1" s="328"/>
      <c r="S1" s="328"/>
      <c r="T1" s="328"/>
      <c r="U1" s="328"/>
      <c r="V1" s="328"/>
      <c r="W1" s="328"/>
      <c r="X1" s="328"/>
      <c r="Y1" s="328"/>
      <c r="Z1" s="328"/>
      <c r="AA1" s="328"/>
      <c r="AB1" s="328"/>
      <c r="AC1" s="328"/>
      <c r="AD1" s="328"/>
      <c r="AE1" s="328"/>
      <c r="AF1" s="328"/>
      <c r="AG1" s="328"/>
      <c r="AH1" s="328"/>
      <c r="AI1" s="328"/>
      <c r="AJ1" s="328"/>
      <c r="AK1" s="328"/>
      <c r="AL1" s="328"/>
      <c r="AM1" s="328"/>
      <c r="AN1" s="328"/>
      <c r="AO1" s="328"/>
      <c r="AP1" s="328"/>
      <c r="AQ1" s="328"/>
      <c r="AR1" s="328"/>
      <c r="AS1" s="328"/>
      <c r="AT1" s="328"/>
      <c r="AU1" s="328"/>
      <c r="AV1" s="328"/>
      <c r="AW1" s="328"/>
      <c r="AX1" s="328"/>
      <c r="AY1" s="328"/>
      <c r="AZ1" s="328"/>
      <c r="BA1" s="328"/>
      <c r="BB1" s="328"/>
      <c r="BC1" s="328"/>
      <c r="BD1" s="328"/>
      <c r="BE1" s="328"/>
      <c r="BF1" s="328"/>
      <c r="BG1" s="328"/>
      <c r="BH1" s="328"/>
      <c r="BI1" s="328"/>
    </row>
    <row r="2" spans="1:124" s="323" customFormat="1" ht="45" customHeight="1">
      <c r="A2" s="306" t="s">
        <v>295</v>
      </c>
      <c r="B2" s="317"/>
      <c r="C2" s="317"/>
      <c r="D2" s="317"/>
      <c r="E2" s="325"/>
      <c r="F2" s="325"/>
      <c r="G2" s="325"/>
      <c r="H2" s="317"/>
      <c r="I2" s="317"/>
      <c r="J2" s="317"/>
      <c r="K2" s="325"/>
      <c r="L2" s="325"/>
      <c r="M2" s="325"/>
      <c r="N2" s="325"/>
      <c r="O2" s="325"/>
      <c r="P2" s="325"/>
      <c r="Q2" s="325"/>
      <c r="R2" s="325"/>
      <c r="S2" s="325"/>
      <c r="T2" s="312"/>
      <c r="U2" s="312"/>
      <c r="V2" s="312"/>
      <c r="W2" s="317"/>
      <c r="X2" s="317"/>
      <c r="Y2" s="317"/>
      <c r="Z2" s="317"/>
      <c r="AA2" s="317"/>
      <c r="AB2" s="317"/>
      <c r="AC2" s="317"/>
      <c r="AD2" s="317"/>
      <c r="AE2" s="317"/>
      <c r="AF2" s="329"/>
      <c r="AG2" s="329"/>
      <c r="AH2" s="329"/>
      <c r="AI2" s="326"/>
      <c r="AJ2" s="327"/>
      <c r="AK2" s="329"/>
      <c r="AL2" s="317"/>
      <c r="AM2" s="317"/>
      <c r="AN2" s="317"/>
      <c r="AO2" s="317"/>
      <c r="AP2" s="317"/>
      <c r="AQ2" s="317"/>
      <c r="AR2" s="329"/>
      <c r="AS2" s="329"/>
      <c r="AT2" s="329"/>
      <c r="AU2" s="325"/>
      <c r="AV2" s="325"/>
      <c r="AW2" s="325"/>
      <c r="AX2" s="329"/>
      <c r="AY2" s="329"/>
      <c r="AZ2" s="329"/>
      <c r="BA2" s="329"/>
      <c r="BB2" s="329"/>
      <c r="BC2" s="329"/>
      <c r="BD2" s="327"/>
      <c r="BE2" s="327"/>
      <c r="BF2" s="327"/>
      <c r="BG2" s="325"/>
      <c r="BH2" s="325"/>
      <c r="BI2" s="325"/>
    </row>
    <row r="3" spans="1:124" s="322" customFormat="1" ht="45" customHeight="1" thickBot="1">
      <c r="A3" s="309" t="s">
        <v>212</v>
      </c>
      <c r="B3" s="320"/>
      <c r="E3" s="328"/>
      <c r="F3" s="328"/>
      <c r="G3" s="328"/>
      <c r="H3" s="328"/>
      <c r="I3" s="328"/>
      <c r="J3" s="328"/>
      <c r="K3" s="328"/>
      <c r="L3" s="333"/>
      <c r="M3" s="328"/>
      <c r="N3" s="328"/>
      <c r="O3" s="328"/>
      <c r="P3" s="328"/>
      <c r="Q3" s="328"/>
      <c r="R3" s="328"/>
      <c r="S3" s="328"/>
      <c r="T3" s="330"/>
      <c r="U3" s="330"/>
      <c r="V3" s="330"/>
      <c r="W3" s="331"/>
      <c r="X3" s="333"/>
      <c r="Y3" s="331"/>
      <c r="Z3" s="331"/>
      <c r="AA3" s="331"/>
      <c r="AB3" s="331"/>
      <c r="AC3" s="328"/>
      <c r="AD3" s="328"/>
      <c r="AE3" s="328"/>
      <c r="AF3" s="332"/>
      <c r="AG3" s="332"/>
      <c r="AH3" s="332"/>
      <c r="AI3" s="332"/>
      <c r="AJ3" s="332"/>
      <c r="AK3" s="332"/>
      <c r="AL3" s="333"/>
      <c r="AM3" s="333"/>
      <c r="AN3" s="333"/>
      <c r="AO3" s="333"/>
      <c r="AP3" s="333"/>
      <c r="AQ3" s="333"/>
      <c r="AR3" s="332"/>
      <c r="AS3" s="332"/>
      <c r="AT3" s="332"/>
      <c r="AU3" s="328"/>
      <c r="AV3" s="328"/>
      <c r="AW3" s="328"/>
      <c r="AX3" s="330"/>
      <c r="AY3" s="332"/>
      <c r="AZ3" s="332"/>
      <c r="BA3" s="332"/>
      <c r="BB3" s="332"/>
      <c r="BC3" s="332"/>
      <c r="BD3" s="334"/>
      <c r="BE3" s="334"/>
      <c r="BF3" s="334"/>
      <c r="BG3" s="328"/>
      <c r="BH3" s="328"/>
      <c r="BI3" s="328"/>
    </row>
    <row r="4" spans="1:124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124" s="202" customFormat="1" ht="39.950000000000003" customHeight="1">
      <c r="A5" s="819"/>
      <c r="B5" s="208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  <c r="CB5" s="201"/>
      <c r="CC5" s="201"/>
      <c r="CD5" s="201"/>
      <c r="CE5" s="201"/>
      <c r="CF5" s="201"/>
      <c r="CG5" s="201"/>
      <c r="CH5" s="201"/>
      <c r="CI5" s="201"/>
      <c r="CJ5" s="201"/>
      <c r="CK5" s="201"/>
      <c r="CL5" s="201"/>
      <c r="CM5" s="201"/>
      <c r="CN5" s="201"/>
      <c r="CO5" s="201"/>
      <c r="CP5" s="201"/>
      <c r="CQ5" s="201"/>
      <c r="CR5" s="201"/>
      <c r="CS5" s="201"/>
      <c r="CW5" s="201"/>
      <c r="CX5" s="201"/>
      <c r="CY5" s="201"/>
      <c r="CZ5" s="201"/>
      <c r="DA5" s="201"/>
      <c r="DB5" s="201"/>
      <c r="DC5" s="201"/>
      <c r="DD5" s="201"/>
      <c r="DE5" s="201"/>
      <c r="DF5" s="201"/>
      <c r="DG5" s="201"/>
      <c r="DH5" s="201"/>
      <c r="DI5" s="201"/>
      <c r="DJ5" s="201"/>
      <c r="DK5" s="201"/>
      <c r="DL5" s="201"/>
      <c r="DM5" s="201"/>
      <c r="DN5" s="201"/>
      <c r="DO5" s="201"/>
      <c r="DP5" s="201"/>
      <c r="DQ5" s="201"/>
      <c r="DR5" s="201"/>
      <c r="DS5" s="201"/>
      <c r="DT5" s="201"/>
    </row>
    <row r="6" spans="1:124" s="201" customFormat="1" ht="39.950000000000003" customHeight="1">
      <c r="A6" s="820"/>
      <c r="B6" s="228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0"/>
      <c r="BL6" s="217"/>
      <c r="CB6" s="218"/>
      <c r="CC6" s="219"/>
      <c r="CD6" s="219"/>
      <c r="CE6" s="220"/>
      <c r="CF6" s="221"/>
      <c r="CG6" s="221"/>
      <c r="CH6" s="220"/>
      <c r="CI6" s="221"/>
      <c r="CJ6" s="221"/>
      <c r="CK6" s="220"/>
      <c r="CL6" s="221"/>
      <c r="CM6" s="221"/>
      <c r="CN6" s="220"/>
      <c r="CO6" s="221"/>
      <c r="CP6" s="221"/>
      <c r="CQ6" s="220"/>
      <c r="CR6" s="221"/>
      <c r="CS6" s="221"/>
      <c r="CT6" s="221"/>
      <c r="CU6" s="221"/>
      <c r="CV6" s="221"/>
      <c r="CW6" s="220"/>
      <c r="CX6" s="221"/>
      <c r="CY6" s="221"/>
      <c r="CZ6" s="220"/>
      <c r="DA6" s="221"/>
      <c r="DB6" s="221"/>
      <c r="DC6" s="220"/>
      <c r="DD6" s="221"/>
      <c r="DE6" s="221"/>
      <c r="DF6" s="220"/>
      <c r="DG6" s="221"/>
      <c r="DH6" s="221"/>
      <c r="DI6" s="220"/>
      <c r="DJ6" s="221"/>
      <c r="DK6" s="221"/>
      <c r="DL6" s="220"/>
      <c r="DM6" s="221"/>
      <c r="DN6" s="221"/>
      <c r="DO6" s="222"/>
      <c r="DP6" s="222"/>
      <c r="DQ6" s="223"/>
      <c r="DR6" s="223"/>
      <c r="DS6" s="223"/>
      <c r="DT6" s="223"/>
    </row>
    <row r="7" spans="1:124" s="383" customFormat="1" ht="33" customHeight="1">
      <c r="A7" s="388">
        <v>1</v>
      </c>
      <c r="B7" s="384">
        <v>51201</v>
      </c>
      <c r="C7" s="536" t="s">
        <v>0</v>
      </c>
      <c r="D7" s="696"/>
      <c r="E7" s="772">
        <f>'[2]Hes office'!D7</f>
        <v>5900</v>
      </c>
      <c r="F7" s="673">
        <v>5900</v>
      </c>
      <c r="G7" s="674">
        <f>E7-F7</f>
        <v>0</v>
      </c>
      <c r="H7" s="772">
        <f>'[2]Hes office'!G7</f>
        <v>5900</v>
      </c>
      <c r="I7" s="673">
        <v>5900</v>
      </c>
      <c r="J7" s="674">
        <f>H7-I7</f>
        <v>0</v>
      </c>
      <c r="K7" s="772">
        <f>'[2]Hes office'!J7</f>
        <v>5900</v>
      </c>
      <c r="L7" s="673">
        <v>5900</v>
      </c>
      <c r="M7" s="773">
        <f>K7-L7</f>
        <v>0</v>
      </c>
      <c r="N7" s="685"/>
      <c r="O7" s="686"/>
      <c r="P7" s="687"/>
      <c r="Q7" s="772">
        <f>'[2]Hes office'!M7</f>
        <v>5900</v>
      </c>
      <c r="R7" s="673">
        <v>5900</v>
      </c>
      <c r="S7" s="674">
        <f>Q7-R7</f>
        <v>0</v>
      </c>
      <c r="T7" s="772">
        <f>'[2]Hes office'!P7</f>
        <v>5900</v>
      </c>
      <c r="U7" s="673"/>
      <c r="V7" s="675">
        <f>T7-U7</f>
        <v>5900</v>
      </c>
      <c r="W7" s="774">
        <f>'[2]Hes office'!S7</f>
        <v>5900</v>
      </c>
      <c r="X7" s="673"/>
      <c r="Y7" s="773">
        <f>W7-X7</f>
        <v>5900</v>
      </c>
      <c r="Z7" s="685"/>
      <c r="AA7" s="700"/>
      <c r="AB7" s="687"/>
      <c r="AC7" s="775">
        <f>E7+H7+K7+Q7+T7+W7</f>
        <v>35400</v>
      </c>
      <c r="AD7" s="776">
        <f>F7+I7+L7+R7+U7+X7</f>
        <v>23600</v>
      </c>
      <c r="AE7" s="777">
        <f>AC7-AD7</f>
        <v>11800</v>
      </c>
      <c r="AF7" s="772">
        <f>'[2]Hes office'!Y7</f>
        <v>5900</v>
      </c>
      <c r="AG7" s="673"/>
      <c r="AH7" s="674">
        <f>AF7-AG7</f>
        <v>5900</v>
      </c>
      <c r="AI7" s="772">
        <f>'[2]Hes office'!AB7</f>
        <v>5900</v>
      </c>
      <c r="AJ7" s="673"/>
      <c r="AK7" s="675">
        <f>AI7-AJ7</f>
        <v>5900</v>
      </c>
      <c r="AL7" s="774">
        <f>'[2]Hes office'!AE7</f>
        <v>5900</v>
      </c>
      <c r="AM7" s="673"/>
      <c r="AN7" s="675">
        <f>AL7-AM7</f>
        <v>5900</v>
      </c>
      <c r="AO7" s="685"/>
      <c r="AP7" s="703"/>
      <c r="AQ7" s="704"/>
      <c r="AR7" s="774">
        <f>'[2]Hes office'!AH7</f>
        <v>5900</v>
      </c>
      <c r="AS7" s="673"/>
      <c r="AT7" s="674">
        <f>AR7-AS7</f>
        <v>5900</v>
      </c>
      <c r="AU7" s="772">
        <f>'[2]Hes office'!AK7</f>
        <v>5900</v>
      </c>
      <c r="AV7" s="673"/>
      <c r="AW7" s="675">
        <f>AU7-AV7</f>
        <v>5900</v>
      </c>
      <c r="AX7" s="774">
        <f>'[2]Hes office'!AN7</f>
        <v>5900</v>
      </c>
      <c r="AY7" s="772"/>
      <c r="AZ7" s="773">
        <f>AX7-AY7</f>
        <v>5900</v>
      </c>
      <c r="BA7" s="725"/>
      <c r="BB7" s="728"/>
      <c r="BC7" s="728"/>
      <c r="BD7" s="711">
        <f t="shared" ref="BD7:BD49" si="0">AF7+AI7+AL7+AR7+AU7+AX7</f>
        <v>35400</v>
      </c>
      <c r="BE7" s="715">
        <f t="shared" ref="BE7:BE49" si="1">AG7+AJ7+AM7+AS7+AV7+AY7</f>
        <v>0</v>
      </c>
      <c r="BF7" s="716">
        <f>BD7-BE7</f>
        <v>35400</v>
      </c>
      <c r="BG7" s="717">
        <f>AC7+BD7</f>
        <v>70800</v>
      </c>
      <c r="BH7" s="673">
        <f>AD7+BE7</f>
        <v>23600</v>
      </c>
      <c r="BI7" s="677">
        <f>BG7-BH7</f>
        <v>47200</v>
      </c>
      <c r="BJ7" s="541"/>
      <c r="BK7" s="380"/>
      <c r="BL7" s="374">
        <f>ROUND(VLOOKUP($B7,Test!$A$272:$H$324,7),0)/1000</f>
        <v>6.5</v>
      </c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  <c r="CG7" s="380"/>
      <c r="CH7" s="380"/>
      <c r="CI7" s="380"/>
      <c r="CJ7" s="380"/>
      <c r="CK7" s="380"/>
      <c r="CL7" s="380"/>
      <c r="CM7" s="380"/>
      <c r="CN7" s="380"/>
      <c r="CO7" s="380"/>
      <c r="CP7" s="380"/>
      <c r="CQ7" s="380"/>
      <c r="CR7" s="380"/>
      <c r="CS7" s="380"/>
      <c r="CT7" s="380"/>
      <c r="CU7" s="380"/>
      <c r="CV7" s="380"/>
      <c r="CW7" s="380"/>
      <c r="CX7" s="380"/>
      <c r="CY7" s="380"/>
      <c r="CZ7" s="380"/>
      <c r="DA7" s="380"/>
      <c r="DB7" s="380"/>
      <c r="DC7" s="380"/>
      <c r="DD7" s="380"/>
      <c r="DE7" s="380"/>
      <c r="DF7" s="380"/>
      <c r="DG7" s="380"/>
      <c r="DH7" s="380"/>
      <c r="DI7" s="380"/>
      <c r="DJ7" s="380"/>
      <c r="DK7" s="380"/>
      <c r="DL7" s="380"/>
      <c r="DM7" s="380"/>
      <c r="DN7" s="380"/>
      <c r="DO7" s="391"/>
      <c r="DP7" s="391"/>
      <c r="DQ7" s="380"/>
      <c r="DR7" s="380"/>
      <c r="DS7" s="380"/>
      <c r="DT7" s="380"/>
    </row>
    <row r="8" spans="1:124" s="383" customFormat="1" ht="33" customHeight="1">
      <c r="A8" s="388">
        <f>A7+1</f>
        <v>2</v>
      </c>
      <c r="B8" s="384">
        <v>51202</v>
      </c>
      <c r="C8" s="536" t="s">
        <v>1</v>
      </c>
      <c r="D8" s="697" t="s">
        <v>252</v>
      </c>
      <c r="E8" s="672">
        <f>'[2]Hes office'!D8</f>
        <v>161000</v>
      </c>
      <c r="F8" s="673">
        <v>166881.25</v>
      </c>
      <c r="G8" s="674">
        <f t="shared" ref="G8:G50" si="2">E8-F8</f>
        <v>-5881.25</v>
      </c>
      <c r="H8" s="672">
        <f>'[2]Hes office'!G8</f>
        <v>161000</v>
      </c>
      <c r="I8" s="673">
        <v>284061.90000000002</v>
      </c>
      <c r="J8" s="674">
        <f t="shared" ref="J8:J50" si="3">H8-I8</f>
        <v>-123061.90000000002</v>
      </c>
      <c r="K8" s="672">
        <f>'[2]Hes office'!J8</f>
        <v>161000</v>
      </c>
      <c r="L8" s="673">
        <v>116134.8</v>
      </c>
      <c r="M8" s="773">
        <f t="shared" ref="M8:M50" si="4">K8-L8</f>
        <v>44865.2</v>
      </c>
      <c r="N8" s="688">
        <f t="shared" ref="N8:O50" si="5">+E8+H8+K8</f>
        <v>483000</v>
      </c>
      <c r="O8" s="689">
        <f t="shared" si="5"/>
        <v>567077.95000000007</v>
      </c>
      <c r="P8" s="690">
        <f t="shared" ref="P8:P50" si="6">+N8-O8</f>
        <v>-84077.95000000007</v>
      </c>
      <c r="Q8" s="672">
        <f>'[2]Hes office'!M8</f>
        <v>161000</v>
      </c>
      <c r="R8" s="673">
        <v>149333.6</v>
      </c>
      <c r="S8" s="674">
        <f t="shared" ref="S8:S50" si="7">Q8-R8</f>
        <v>11666.399999999994</v>
      </c>
      <c r="T8" s="672">
        <f>'[2]Hes office'!P8</f>
        <v>161000</v>
      </c>
      <c r="U8" s="673"/>
      <c r="V8" s="675">
        <f t="shared" ref="V8:V50" si="8">T8-U8</f>
        <v>161000</v>
      </c>
      <c r="W8" s="673">
        <f>'[2]Hes office'!S8</f>
        <v>161000</v>
      </c>
      <c r="X8" s="673"/>
      <c r="Y8" s="773">
        <f t="shared" ref="Y8:Y50" si="9">W8-X8</f>
        <v>161000</v>
      </c>
      <c r="Z8" s="688">
        <f t="shared" ref="Z8:AA50" si="10">+Q8+T8+W8</f>
        <v>483000</v>
      </c>
      <c r="AA8" s="701">
        <f t="shared" si="10"/>
        <v>149333.6</v>
      </c>
      <c r="AB8" s="690">
        <f t="shared" ref="AB8:AB50" si="11">+Z8-AA8</f>
        <v>333666.40000000002</v>
      </c>
      <c r="AC8" s="775">
        <f t="shared" ref="AC8:AD50" si="12">E8+H8+K8+Q8+T8+W8</f>
        <v>966000</v>
      </c>
      <c r="AD8" s="776">
        <f t="shared" si="12"/>
        <v>716411.55</v>
      </c>
      <c r="AE8" s="777">
        <f t="shared" ref="AE8:AE50" si="13">AC8-AD8</f>
        <v>249588.44999999995</v>
      </c>
      <c r="AF8" s="672">
        <f>'[2]Hes office'!Y8</f>
        <v>161000</v>
      </c>
      <c r="AG8" s="673"/>
      <c r="AH8" s="674">
        <f t="shared" ref="AH8:AH50" si="14">AF8-AG8</f>
        <v>161000</v>
      </c>
      <c r="AI8" s="672">
        <f>'[2]Hes office'!AB8</f>
        <v>161000</v>
      </c>
      <c r="AJ8" s="673"/>
      <c r="AK8" s="675">
        <f t="shared" ref="AK8:AK50" si="15">AI8-AJ8</f>
        <v>161000</v>
      </c>
      <c r="AL8" s="673">
        <f>'[2]Hes office'!AE8</f>
        <v>161000</v>
      </c>
      <c r="AM8" s="673"/>
      <c r="AN8" s="675">
        <f t="shared" ref="AN8:AN50" si="16">AL8-AM8</f>
        <v>161000</v>
      </c>
      <c r="AO8" s="688">
        <f t="shared" ref="AO8:AP50" si="17">+AF8+AI8+AL8</f>
        <v>483000</v>
      </c>
      <c r="AP8" s="689">
        <f t="shared" si="17"/>
        <v>0</v>
      </c>
      <c r="AQ8" s="690">
        <f t="shared" ref="AQ8:AQ50" si="18">AO8-AP8</f>
        <v>483000</v>
      </c>
      <c r="AR8" s="673">
        <f>'[2]Hes office'!AH8</f>
        <v>161000</v>
      </c>
      <c r="AS8" s="673"/>
      <c r="AT8" s="674">
        <f t="shared" ref="AT8:AT50" si="19">AR8-AS8</f>
        <v>161000</v>
      </c>
      <c r="AU8" s="672">
        <f>'[2]Hes office'!AK8</f>
        <v>161000</v>
      </c>
      <c r="AV8" s="673"/>
      <c r="AW8" s="675">
        <f t="shared" ref="AW8:AW50" si="20">AU8-AV8</f>
        <v>161000</v>
      </c>
      <c r="AX8" s="673">
        <f>'[2]Hes office'!AN8</f>
        <v>161000</v>
      </c>
      <c r="AY8" s="672"/>
      <c r="AZ8" s="773">
        <f t="shared" ref="AZ8:AZ50" si="21">AX8-AY8</f>
        <v>161000</v>
      </c>
      <c r="BA8" s="688">
        <f t="shared" ref="BA8:BB50" si="22">+AR8+AU8+AX8</f>
        <v>483000</v>
      </c>
      <c r="BB8" s="701">
        <f t="shared" si="22"/>
        <v>0</v>
      </c>
      <c r="BC8" s="706">
        <f t="shared" ref="BC8:BC50" si="23">BA8-BB8</f>
        <v>483000</v>
      </c>
      <c r="BD8" s="711">
        <f t="shared" si="0"/>
        <v>966000</v>
      </c>
      <c r="BE8" s="715">
        <f t="shared" si="1"/>
        <v>0</v>
      </c>
      <c r="BF8" s="716">
        <f t="shared" ref="BF8:BF50" si="24">BD8-BE8</f>
        <v>966000</v>
      </c>
      <c r="BG8" s="717">
        <f t="shared" ref="BG8:BG50" si="25">AC8+BD8</f>
        <v>1932000</v>
      </c>
      <c r="BH8" s="673">
        <f t="shared" ref="BH8:BH50" si="26">AD8+BE8</f>
        <v>716411.55</v>
      </c>
      <c r="BI8" s="677">
        <f t="shared" ref="BI8:BI50" si="27">BG8-BH8</f>
        <v>1215588.45</v>
      </c>
      <c r="BJ8" s="541"/>
      <c r="BK8" s="380"/>
      <c r="BL8" s="374">
        <f>(VLOOKUP($B8,Test!$A$272:$H$324,7)/1000)</f>
        <v>188.31895</v>
      </c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  <c r="CG8" s="380"/>
      <c r="CH8" s="380"/>
      <c r="CI8" s="380"/>
      <c r="CJ8" s="380"/>
      <c r="CK8" s="380"/>
      <c r="CL8" s="380"/>
      <c r="CM8" s="380"/>
      <c r="CN8" s="380"/>
      <c r="CO8" s="380"/>
      <c r="CP8" s="380"/>
      <c r="CQ8" s="380"/>
      <c r="CR8" s="380"/>
      <c r="CS8" s="380"/>
      <c r="CT8" s="380"/>
      <c r="CU8" s="380"/>
      <c r="CV8" s="380"/>
      <c r="CW8" s="380"/>
      <c r="CX8" s="380"/>
      <c r="CY8" s="380"/>
      <c r="CZ8" s="380"/>
      <c r="DA8" s="380"/>
      <c r="DB8" s="380"/>
      <c r="DC8" s="380"/>
      <c r="DD8" s="380"/>
      <c r="DE8" s="380"/>
      <c r="DF8" s="380"/>
      <c r="DG8" s="380"/>
      <c r="DH8" s="380"/>
      <c r="DI8" s="380"/>
      <c r="DJ8" s="380"/>
      <c r="DK8" s="380"/>
      <c r="DL8" s="380"/>
      <c r="DM8" s="380"/>
      <c r="DN8" s="380"/>
      <c r="DO8" s="391"/>
      <c r="DP8" s="391"/>
      <c r="DQ8" s="380"/>
      <c r="DR8" s="380"/>
      <c r="DS8" s="380"/>
      <c r="DT8" s="380"/>
    </row>
    <row r="9" spans="1:124" s="383" customFormat="1" ht="33" customHeight="1">
      <c r="A9" s="388">
        <f t="shared" ref="A9:A50" si="28">A8+1</f>
        <v>3</v>
      </c>
      <c r="B9" s="384">
        <v>51203</v>
      </c>
      <c r="C9" s="536" t="s">
        <v>2</v>
      </c>
      <c r="D9" s="697" t="s">
        <v>253</v>
      </c>
      <c r="E9" s="680">
        <f>'[2]Hes office'!D9</f>
        <v>152396.78</v>
      </c>
      <c r="F9" s="673">
        <v>146768.72</v>
      </c>
      <c r="G9" s="674">
        <f t="shared" si="2"/>
        <v>5628.0599999999977</v>
      </c>
      <c r="H9" s="680">
        <f>'[2]Hes office'!G9</f>
        <v>0</v>
      </c>
      <c r="I9" s="673">
        <v>1286.75</v>
      </c>
      <c r="J9" s="674">
        <f t="shared" si="3"/>
        <v>-1286.75</v>
      </c>
      <c r="K9" s="680">
        <f>'[2]Hes office'!J9</f>
        <v>5467.5</v>
      </c>
      <c r="L9" s="673"/>
      <c r="M9" s="773">
        <f t="shared" si="4"/>
        <v>5467.5</v>
      </c>
      <c r="N9" s="688">
        <f t="shared" si="5"/>
        <v>157864.28</v>
      </c>
      <c r="O9" s="689">
        <f t="shared" si="5"/>
        <v>148055.47</v>
      </c>
      <c r="P9" s="690">
        <f t="shared" si="6"/>
        <v>9808.8099999999977</v>
      </c>
      <c r="Q9" s="680">
        <f>'[2]Hes office'!M9</f>
        <v>0</v>
      </c>
      <c r="R9" s="673"/>
      <c r="S9" s="674">
        <f t="shared" si="7"/>
        <v>0</v>
      </c>
      <c r="T9" s="680">
        <f>'[2]Hes office'!P9</f>
        <v>1350</v>
      </c>
      <c r="U9" s="673"/>
      <c r="V9" s="675">
        <f t="shared" si="8"/>
        <v>1350</v>
      </c>
      <c r="W9" s="681">
        <f>'[2]Hes office'!S9</f>
        <v>0</v>
      </c>
      <c r="X9" s="673"/>
      <c r="Y9" s="773">
        <f t="shared" si="9"/>
        <v>0</v>
      </c>
      <c r="Z9" s="688">
        <f t="shared" si="10"/>
        <v>1350</v>
      </c>
      <c r="AA9" s="701">
        <f t="shared" si="10"/>
        <v>0</v>
      </c>
      <c r="AB9" s="690">
        <f t="shared" si="11"/>
        <v>1350</v>
      </c>
      <c r="AC9" s="775">
        <f t="shared" si="12"/>
        <v>159214.28</v>
      </c>
      <c r="AD9" s="776">
        <f t="shared" si="12"/>
        <v>148055.47</v>
      </c>
      <c r="AE9" s="777">
        <f t="shared" si="13"/>
        <v>11158.809999999998</v>
      </c>
      <c r="AF9" s="680">
        <f>'[2]Hes office'!Y9</f>
        <v>3280.5</v>
      </c>
      <c r="AG9" s="673"/>
      <c r="AH9" s="674">
        <f t="shared" si="14"/>
        <v>3280.5</v>
      </c>
      <c r="AI9" s="680">
        <f>'[2]Hes office'!AB9</f>
        <v>0</v>
      </c>
      <c r="AJ9" s="673"/>
      <c r="AK9" s="675">
        <f t="shared" si="15"/>
        <v>0</v>
      </c>
      <c r="AL9" s="681">
        <f>'[2]Hes office'!AE9</f>
        <v>0</v>
      </c>
      <c r="AM9" s="673"/>
      <c r="AN9" s="675">
        <f t="shared" si="16"/>
        <v>0</v>
      </c>
      <c r="AO9" s="688">
        <f t="shared" si="17"/>
        <v>3280.5</v>
      </c>
      <c r="AP9" s="689">
        <f t="shared" si="17"/>
        <v>0</v>
      </c>
      <c r="AQ9" s="690">
        <f t="shared" si="18"/>
        <v>3280.5</v>
      </c>
      <c r="AR9" s="681">
        <f>'[2]Hes office'!AH9</f>
        <v>0</v>
      </c>
      <c r="AS9" s="673"/>
      <c r="AT9" s="674">
        <f t="shared" si="19"/>
        <v>0</v>
      </c>
      <c r="AU9" s="680">
        <f>'[2]Hes office'!AK9</f>
        <v>0</v>
      </c>
      <c r="AV9" s="673"/>
      <c r="AW9" s="675">
        <f t="shared" si="20"/>
        <v>0</v>
      </c>
      <c r="AX9" s="681">
        <f>'[2]Hes office'!AN9</f>
        <v>0</v>
      </c>
      <c r="AY9" s="680"/>
      <c r="AZ9" s="773">
        <f t="shared" si="21"/>
        <v>0</v>
      </c>
      <c r="BA9" s="688">
        <f t="shared" si="22"/>
        <v>0</v>
      </c>
      <c r="BB9" s="701">
        <f t="shared" si="22"/>
        <v>0</v>
      </c>
      <c r="BC9" s="706">
        <f t="shared" si="23"/>
        <v>0</v>
      </c>
      <c r="BD9" s="711">
        <f t="shared" si="0"/>
        <v>3280.5</v>
      </c>
      <c r="BE9" s="715">
        <f t="shared" si="1"/>
        <v>0</v>
      </c>
      <c r="BF9" s="716">
        <f t="shared" si="24"/>
        <v>3280.5</v>
      </c>
      <c r="BG9" s="717">
        <f t="shared" si="25"/>
        <v>162494.78</v>
      </c>
      <c r="BH9" s="681">
        <f t="shared" si="26"/>
        <v>148055.47</v>
      </c>
      <c r="BI9" s="677">
        <f t="shared" si="27"/>
        <v>14439.309999999998</v>
      </c>
      <c r="BJ9" s="541"/>
      <c r="BK9" s="380"/>
      <c r="BL9" s="374">
        <f>(VLOOKUP($B9,Test!$A$272:$H$324,7)/1000)</f>
        <v>7.2856800000000002</v>
      </c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  <c r="CG9" s="380"/>
      <c r="CH9" s="380"/>
      <c r="CI9" s="380"/>
      <c r="CJ9" s="380"/>
      <c r="CK9" s="380"/>
      <c r="CL9" s="380"/>
      <c r="CM9" s="380"/>
      <c r="CN9" s="380"/>
      <c r="CO9" s="380"/>
      <c r="CP9" s="380"/>
      <c r="CQ9" s="380"/>
      <c r="CR9" s="380"/>
      <c r="CS9" s="380"/>
      <c r="CT9" s="380"/>
      <c r="CU9" s="380"/>
      <c r="CV9" s="380"/>
      <c r="CW9" s="380"/>
      <c r="CX9" s="380"/>
      <c r="CY9" s="380"/>
      <c r="CZ9" s="380"/>
      <c r="DA9" s="380"/>
      <c r="DB9" s="380"/>
      <c r="DC9" s="380"/>
      <c r="DD9" s="380"/>
      <c r="DE9" s="380"/>
      <c r="DF9" s="380"/>
      <c r="DG9" s="380"/>
      <c r="DH9" s="380"/>
      <c r="DI9" s="380"/>
      <c r="DJ9" s="380"/>
      <c r="DK9" s="380"/>
      <c r="DL9" s="380"/>
      <c r="DM9" s="380"/>
      <c r="DN9" s="380"/>
      <c r="DO9" s="391"/>
      <c r="DP9" s="391"/>
      <c r="DQ9" s="380"/>
      <c r="DR9" s="380"/>
      <c r="DS9" s="380"/>
      <c r="DT9" s="380"/>
    </row>
    <row r="10" spans="1:124" s="383" customFormat="1" ht="33" customHeight="1">
      <c r="A10" s="388">
        <f t="shared" si="28"/>
        <v>4</v>
      </c>
      <c r="B10" s="389">
        <v>51299</v>
      </c>
      <c r="C10" s="537" t="s">
        <v>3</v>
      </c>
      <c r="D10" s="697" t="s">
        <v>254</v>
      </c>
      <c r="E10" s="672">
        <f>'[2]Hes office'!D10</f>
        <v>28808.18</v>
      </c>
      <c r="F10" s="673">
        <v>30671.02</v>
      </c>
      <c r="G10" s="674">
        <f t="shared" si="2"/>
        <v>-1862.8400000000001</v>
      </c>
      <c r="H10" s="672">
        <f>'[2]Hes office'!G10</f>
        <v>145377.93</v>
      </c>
      <c r="I10" s="673">
        <v>188080.73</v>
      </c>
      <c r="J10" s="674">
        <f t="shared" si="3"/>
        <v>-42702.800000000017</v>
      </c>
      <c r="K10" s="672">
        <f>'[2]Hes office'!J10</f>
        <v>192888.68</v>
      </c>
      <c r="L10" s="673">
        <v>156548</v>
      </c>
      <c r="M10" s="773">
        <f t="shared" si="4"/>
        <v>36340.679999999993</v>
      </c>
      <c r="N10" s="688">
        <f t="shared" si="5"/>
        <v>367074.79</v>
      </c>
      <c r="O10" s="689">
        <f t="shared" si="5"/>
        <v>375299.75</v>
      </c>
      <c r="P10" s="690">
        <f t="shared" si="6"/>
        <v>-8224.960000000021</v>
      </c>
      <c r="Q10" s="672">
        <f>'[2]Hes office'!M10</f>
        <v>29000.959999999999</v>
      </c>
      <c r="R10" s="673">
        <v>18034.86</v>
      </c>
      <c r="S10" s="674">
        <f t="shared" si="7"/>
        <v>10966.099999999999</v>
      </c>
      <c r="T10" s="672">
        <f>'[2]Hes office'!P10</f>
        <v>54003.96</v>
      </c>
      <c r="U10" s="673"/>
      <c r="V10" s="675">
        <f t="shared" si="8"/>
        <v>54003.96</v>
      </c>
      <c r="W10" s="673">
        <f>'[2]Hes office'!S10</f>
        <v>54631.18</v>
      </c>
      <c r="X10" s="673"/>
      <c r="Y10" s="773">
        <f t="shared" si="9"/>
        <v>54631.18</v>
      </c>
      <c r="Z10" s="688">
        <f t="shared" si="10"/>
        <v>137636.1</v>
      </c>
      <c r="AA10" s="701">
        <f t="shared" si="10"/>
        <v>18034.86</v>
      </c>
      <c r="AB10" s="690">
        <f t="shared" si="11"/>
        <v>119601.24</v>
      </c>
      <c r="AC10" s="775">
        <f t="shared" si="12"/>
        <v>504710.89</v>
      </c>
      <c r="AD10" s="776">
        <f t="shared" si="12"/>
        <v>393334.61</v>
      </c>
      <c r="AE10" s="777">
        <f t="shared" si="13"/>
        <v>111376.28000000003</v>
      </c>
      <c r="AF10" s="672">
        <f>'[2]Hes office'!Y10</f>
        <v>80634.5</v>
      </c>
      <c r="AG10" s="673"/>
      <c r="AH10" s="674">
        <f t="shared" si="14"/>
        <v>80634.5</v>
      </c>
      <c r="AI10" s="672">
        <f>'[2]Hes office'!AB10</f>
        <v>29950.400000000001</v>
      </c>
      <c r="AJ10" s="673"/>
      <c r="AK10" s="675">
        <f t="shared" si="15"/>
        <v>29950.400000000001</v>
      </c>
      <c r="AL10" s="673">
        <f>'[2]Hes office'!AE10</f>
        <v>26551.15</v>
      </c>
      <c r="AM10" s="673"/>
      <c r="AN10" s="675">
        <f t="shared" si="16"/>
        <v>26551.15</v>
      </c>
      <c r="AO10" s="688">
        <f t="shared" si="17"/>
        <v>137136.04999999999</v>
      </c>
      <c r="AP10" s="689">
        <f t="shared" si="17"/>
        <v>0</v>
      </c>
      <c r="AQ10" s="690">
        <f t="shared" si="18"/>
        <v>137136.04999999999</v>
      </c>
      <c r="AR10" s="673">
        <f>'[2]Hes office'!AH10</f>
        <v>33555.18</v>
      </c>
      <c r="AS10" s="673"/>
      <c r="AT10" s="674">
        <f t="shared" si="19"/>
        <v>33555.18</v>
      </c>
      <c r="AU10" s="672">
        <f>'[2]Hes office'!AK10</f>
        <v>46502.400000000001</v>
      </c>
      <c r="AV10" s="673"/>
      <c r="AW10" s="675">
        <f t="shared" si="20"/>
        <v>46502.400000000001</v>
      </c>
      <c r="AX10" s="673">
        <f>'[2]Hes office'!AN10</f>
        <v>82696.179999999993</v>
      </c>
      <c r="AY10" s="672"/>
      <c r="AZ10" s="773">
        <f t="shared" si="21"/>
        <v>82696.179999999993</v>
      </c>
      <c r="BA10" s="688">
        <f t="shared" si="22"/>
        <v>162753.76</v>
      </c>
      <c r="BB10" s="701">
        <f t="shared" si="22"/>
        <v>0</v>
      </c>
      <c r="BC10" s="706">
        <f t="shared" si="23"/>
        <v>162753.76</v>
      </c>
      <c r="BD10" s="711">
        <f t="shared" si="0"/>
        <v>299889.80999999994</v>
      </c>
      <c r="BE10" s="715">
        <f t="shared" si="1"/>
        <v>0</v>
      </c>
      <c r="BF10" s="716">
        <f t="shared" si="24"/>
        <v>299889.80999999994</v>
      </c>
      <c r="BG10" s="717">
        <f t="shared" si="25"/>
        <v>804600.7</v>
      </c>
      <c r="BH10" s="673">
        <f t="shared" si="26"/>
        <v>393334.61</v>
      </c>
      <c r="BI10" s="677">
        <f t="shared" si="27"/>
        <v>411266.08999999997</v>
      </c>
      <c r="BJ10" s="541"/>
      <c r="BK10" s="380"/>
      <c r="BL10" s="374">
        <f>(VLOOKUP($B10,Test!$A$272:$H$324,7)/1000)</f>
        <v>135.26262</v>
      </c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  <c r="CG10" s="380"/>
      <c r="CH10" s="380"/>
      <c r="CI10" s="380"/>
      <c r="CJ10" s="380"/>
      <c r="CK10" s="380"/>
      <c r="CL10" s="380"/>
      <c r="CM10" s="380"/>
      <c r="CN10" s="380"/>
      <c r="CO10" s="380"/>
      <c r="CP10" s="380"/>
      <c r="CQ10" s="380"/>
      <c r="CR10" s="380"/>
      <c r="CS10" s="380"/>
      <c r="CT10" s="380"/>
      <c r="CU10" s="380"/>
      <c r="CV10" s="380"/>
      <c r="CW10" s="380"/>
      <c r="CX10" s="380"/>
      <c r="CY10" s="380"/>
      <c r="CZ10" s="380"/>
      <c r="DA10" s="380"/>
      <c r="DB10" s="380"/>
      <c r="DC10" s="380"/>
      <c r="DD10" s="380"/>
      <c r="DE10" s="380"/>
      <c r="DF10" s="380"/>
      <c r="DG10" s="380"/>
      <c r="DH10" s="380"/>
      <c r="DI10" s="380"/>
      <c r="DJ10" s="380"/>
      <c r="DK10" s="380"/>
      <c r="DL10" s="380"/>
      <c r="DM10" s="380"/>
      <c r="DN10" s="380"/>
      <c r="DO10" s="391"/>
      <c r="DP10" s="391"/>
      <c r="DQ10" s="380"/>
      <c r="DR10" s="380"/>
      <c r="DS10" s="380"/>
      <c r="DT10" s="380"/>
    </row>
    <row r="11" spans="1:124" s="383" customFormat="1" ht="33" customHeight="1">
      <c r="A11" s="388">
        <f t="shared" si="28"/>
        <v>5</v>
      </c>
      <c r="B11" s="384">
        <v>51301</v>
      </c>
      <c r="C11" s="536" t="s">
        <v>4</v>
      </c>
      <c r="D11" s="697" t="s">
        <v>255</v>
      </c>
      <c r="E11" s="672">
        <f>'[2]Hes office'!D11</f>
        <v>0</v>
      </c>
      <c r="F11" s="673"/>
      <c r="G11" s="674">
        <f t="shared" si="2"/>
        <v>0</v>
      </c>
      <c r="H11" s="672">
        <f>'[2]Hes office'!G11</f>
        <v>0</v>
      </c>
      <c r="I11" s="673"/>
      <c r="J11" s="674">
        <f t="shared" si="3"/>
        <v>0</v>
      </c>
      <c r="K11" s="672">
        <f>'[2]Hes office'!J11</f>
        <v>0</v>
      </c>
      <c r="L11" s="673"/>
      <c r="M11" s="773">
        <f t="shared" si="4"/>
        <v>0</v>
      </c>
      <c r="N11" s="688">
        <f t="shared" si="5"/>
        <v>0</v>
      </c>
      <c r="O11" s="689">
        <f t="shared" si="5"/>
        <v>0</v>
      </c>
      <c r="P11" s="690">
        <f t="shared" si="6"/>
        <v>0</v>
      </c>
      <c r="Q11" s="672">
        <f>'[2]Hes office'!M11</f>
        <v>0</v>
      </c>
      <c r="R11" s="673"/>
      <c r="S11" s="674">
        <f t="shared" si="7"/>
        <v>0</v>
      </c>
      <c r="T11" s="672">
        <f>'[2]Hes office'!P11</f>
        <v>0</v>
      </c>
      <c r="U11" s="673"/>
      <c r="V11" s="675">
        <f t="shared" si="8"/>
        <v>0</v>
      </c>
      <c r="W11" s="673">
        <f>'[2]Hes office'!S11</f>
        <v>0</v>
      </c>
      <c r="X11" s="673"/>
      <c r="Y11" s="773">
        <f t="shared" si="9"/>
        <v>0</v>
      </c>
      <c r="Z11" s="688">
        <f t="shared" si="10"/>
        <v>0</v>
      </c>
      <c r="AA11" s="701">
        <f t="shared" si="10"/>
        <v>0</v>
      </c>
      <c r="AB11" s="690">
        <f t="shared" si="11"/>
        <v>0</v>
      </c>
      <c r="AC11" s="775">
        <f t="shared" si="12"/>
        <v>0</v>
      </c>
      <c r="AD11" s="776">
        <f t="shared" si="12"/>
        <v>0</v>
      </c>
      <c r="AE11" s="777">
        <f t="shared" si="13"/>
        <v>0</v>
      </c>
      <c r="AF11" s="672">
        <f>'[2]Hes office'!Y11</f>
        <v>0</v>
      </c>
      <c r="AG11" s="673"/>
      <c r="AH11" s="674">
        <f t="shared" si="14"/>
        <v>0</v>
      </c>
      <c r="AI11" s="672">
        <f>'[2]Hes office'!AB11</f>
        <v>0</v>
      </c>
      <c r="AJ11" s="673"/>
      <c r="AK11" s="675">
        <f t="shared" si="15"/>
        <v>0</v>
      </c>
      <c r="AL11" s="673">
        <f>'[2]Hes office'!AE11</f>
        <v>0</v>
      </c>
      <c r="AM11" s="673"/>
      <c r="AN11" s="675">
        <f t="shared" si="16"/>
        <v>0</v>
      </c>
      <c r="AO11" s="688">
        <f t="shared" si="17"/>
        <v>0</v>
      </c>
      <c r="AP11" s="689">
        <f t="shared" si="17"/>
        <v>0</v>
      </c>
      <c r="AQ11" s="690">
        <f t="shared" si="18"/>
        <v>0</v>
      </c>
      <c r="AR11" s="673">
        <f>'[2]Hes office'!AH11</f>
        <v>0</v>
      </c>
      <c r="AS11" s="673"/>
      <c r="AT11" s="674">
        <f t="shared" si="19"/>
        <v>0</v>
      </c>
      <c r="AU11" s="672">
        <f>'[2]Hes office'!AK11</f>
        <v>0</v>
      </c>
      <c r="AV11" s="673"/>
      <c r="AW11" s="675">
        <f t="shared" si="20"/>
        <v>0</v>
      </c>
      <c r="AX11" s="673">
        <f>'[2]Hes office'!AN11</f>
        <v>0</v>
      </c>
      <c r="AY11" s="672"/>
      <c r="AZ11" s="773">
        <f t="shared" si="21"/>
        <v>0</v>
      </c>
      <c r="BA11" s="688">
        <f t="shared" si="22"/>
        <v>0</v>
      </c>
      <c r="BB11" s="701">
        <f t="shared" si="22"/>
        <v>0</v>
      </c>
      <c r="BC11" s="706">
        <f t="shared" si="23"/>
        <v>0</v>
      </c>
      <c r="BD11" s="711">
        <f t="shared" si="0"/>
        <v>0</v>
      </c>
      <c r="BE11" s="715">
        <f t="shared" si="1"/>
        <v>0</v>
      </c>
      <c r="BF11" s="716">
        <f t="shared" si="24"/>
        <v>0</v>
      </c>
      <c r="BG11" s="717">
        <f t="shared" si="25"/>
        <v>0</v>
      </c>
      <c r="BH11" s="673">
        <f t="shared" si="26"/>
        <v>0</v>
      </c>
      <c r="BI11" s="677">
        <f t="shared" si="27"/>
        <v>0</v>
      </c>
      <c r="BJ11" s="541"/>
      <c r="BK11" s="380"/>
      <c r="BL11" s="374">
        <f>(VLOOKUP($B11,Test!$A$272:$H$324,7)/1000)</f>
        <v>0</v>
      </c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  <c r="CG11" s="380"/>
      <c r="CH11" s="380"/>
      <c r="CI11" s="380"/>
      <c r="CJ11" s="380"/>
      <c r="CK11" s="380"/>
      <c r="CL11" s="380"/>
      <c r="CM11" s="380"/>
      <c r="CN11" s="380"/>
      <c r="CO11" s="380"/>
      <c r="CP11" s="380"/>
      <c r="CQ11" s="380"/>
      <c r="CR11" s="380"/>
      <c r="CS11" s="380"/>
      <c r="CT11" s="380"/>
      <c r="CU11" s="380"/>
      <c r="CV11" s="380"/>
      <c r="CW11" s="380"/>
      <c r="CX11" s="380"/>
      <c r="CY11" s="380"/>
      <c r="CZ11" s="380"/>
      <c r="DA11" s="380"/>
      <c r="DB11" s="380"/>
      <c r="DC11" s="380"/>
      <c r="DD11" s="380"/>
      <c r="DE11" s="380"/>
      <c r="DF11" s="380"/>
      <c r="DG11" s="380"/>
      <c r="DH11" s="380"/>
      <c r="DI11" s="380"/>
      <c r="DJ11" s="380"/>
      <c r="DK11" s="380"/>
      <c r="DL11" s="380"/>
      <c r="DM11" s="380"/>
      <c r="DN11" s="380"/>
      <c r="DO11" s="391"/>
      <c r="DP11" s="391"/>
      <c r="DQ11" s="380"/>
      <c r="DR11" s="380"/>
      <c r="DS11" s="380"/>
      <c r="DT11" s="380"/>
    </row>
    <row r="12" spans="1:124" s="383" customFormat="1" ht="33" customHeight="1">
      <c r="A12" s="388">
        <f t="shared" si="28"/>
        <v>6</v>
      </c>
      <c r="B12" s="384">
        <v>51302</v>
      </c>
      <c r="C12" s="536" t="s">
        <v>5</v>
      </c>
      <c r="D12" s="697" t="s">
        <v>256</v>
      </c>
      <c r="E12" s="672">
        <f>'[2]Hes office'!D12</f>
        <v>2613</v>
      </c>
      <c r="F12" s="673">
        <v>2613</v>
      </c>
      <c r="G12" s="674">
        <f t="shared" si="2"/>
        <v>0</v>
      </c>
      <c r="H12" s="672">
        <f>'[2]Hes office'!G12</f>
        <v>2443.37</v>
      </c>
      <c r="I12" s="673">
        <v>2443.37</v>
      </c>
      <c r="J12" s="674">
        <f t="shared" si="3"/>
        <v>0</v>
      </c>
      <c r="K12" s="672">
        <f>'[2]Hes office'!J12</f>
        <v>2613</v>
      </c>
      <c r="L12" s="673">
        <v>8445.6200000000008</v>
      </c>
      <c r="M12" s="773">
        <f t="shared" si="4"/>
        <v>-5832.6200000000008</v>
      </c>
      <c r="N12" s="688">
        <f t="shared" si="5"/>
        <v>7669.37</v>
      </c>
      <c r="O12" s="689">
        <f t="shared" si="5"/>
        <v>13501.990000000002</v>
      </c>
      <c r="P12" s="690">
        <f t="shared" si="6"/>
        <v>-5832.6200000000017</v>
      </c>
      <c r="Q12" s="672">
        <f>'[2]Hes office'!M12</f>
        <v>2556</v>
      </c>
      <c r="R12" s="673">
        <v>2556</v>
      </c>
      <c r="S12" s="674">
        <f t="shared" si="7"/>
        <v>0</v>
      </c>
      <c r="T12" s="672">
        <f>'[2]Hes office'!P12</f>
        <v>2642.71</v>
      </c>
      <c r="U12" s="673"/>
      <c r="V12" s="675">
        <f t="shared" si="8"/>
        <v>2642.71</v>
      </c>
      <c r="W12" s="673">
        <f>'[2]Hes office'!S12</f>
        <v>2556</v>
      </c>
      <c r="X12" s="673"/>
      <c r="Y12" s="773">
        <f t="shared" si="9"/>
        <v>2556</v>
      </c>
      <c r="Z12" s="688">
        <f t="shared" si="10"/>
        <v>7754.71</v>
      </c>
      <c r="AA12" s="701">
        <f t="shared" si="10"/>
        <v>2556</v>
      </c>
      <c r="AB12" s="690">
        <f t="shared" si="11"/>
        <v>5198.71</v>
      </c>
      <c r="AC12" s="775">
        <f t="shared" si="12"/>
        <v>15424.079999999998</v>
      </c>
      <c r="AD12" s="776">
        <f t="shared" si="12"/>
        <v>16057.990000000002</v>
      </c>
      <c r="AE12" s="777">
        <f t="shared" si="13"/>
        <v>-633.91000000000349</v>
      </c>
      <c r="AF12" s="672">
        <f>'[2]Hes office'!Y12</f>
        <v>2642</v>
      </c>
      <c r="AG12" s="673"/>
      <c r="AH12" s="674">
        <f t="shared" si="14"/>
        <v>2642</v>
      </c>
      <c r="AI12" s="672">
        <f>'[2]Hes office'!AB12</f>
        <v>2642</v>
      </c>
      <c r="AJ12" s="673"/>
      <c r="AK12" s="675">
        <f t="shared" si="15"/>
        <v>2642</v>
      </c>
      <c r="AL12" s="673">
        <f>'[2]Hes office'!AE12</f>
        <v>2555.87</v>
      </c>
      <c r="AM12" s="673"/>
      <c r="AN12" s="675">
        <f t="shared" si="16"/>
        <v>2555.87</v>
      </c>
      <c r="AO12" s="688">
        <f t="shared" si="17"/>
        <v>7839.87</v>
      </c>
      <c r="AP12" s="689">
        <f t="shared" si="17"/>
        <v>0</v>
      </c>
      <c r="AQ12" s="690">
        <f t="shared" si="18"/>
        <v>7839.87</v>
      </c>
      <c r="AR12" s="673">
        <f>'[2]Hes office'!AH12</f>
        <v>2642</v>
      </c>
      <c r="AS12" s="673"/>
      <c r="AT12" s="674">
        <f t="shared" si="19"/>
        <v>2642</v>
      </c>
      <c r="AU12" s="672">
        <f>'[2]Hes office'!AK12</f>
        <v>2556.0500000000002</v>
      </c>
      <c r="AV12" s="673"/>
      <c r="AW12" s="675">
        <f t="shared" si="20"/>
        <v>2556.0500000000002</v>
      </c>
      <c r="AX12" s="673">
        <f>'[2]Hes office'!AN12</f>
        <v>2642</v>
      </c>
      <c r="AY12" s="672"/>
      <c r="AZ12" s="773">
        <f t="shared" si="21"/>
        <v>2642</v>
      </c>
      <c r="BA12" s="688">
        <f t="shared" si="22"/>
        <v>7840.05</v>
      </c>
      <c r="BB12" s="701">
        <f t="shared" si="22"/>
        <v>0</v>
      </c>
      <c r="BC12" s="706">
        <f t="shared" si="23"/>
        <v>7840.05</v>
      </c>
      <c r="BD12" s="711">
        <f t="shared" si="0"/>
        <v>15679.919999999998</v>
      </c>
      <c r="BE12" s="715">
        <f t="shared" si="1"/>
        <v>0</v>
      </c>
      <c r="BF12" s="716">
        <f t="shared" si="24"/>
        <v>15679.919999999998</v>
      </c>
      <c r="BG12" s="717">
        <f t="shared" si="25"/>
        <v>31103.999999999996</v>
      </c>
      <c r="BH12" s="673">
        <f t="shared" si="26"/>
        <v>16057.990000000002</v>
      </c>
      <c r="BI12" s="677">
        <f t="shared" si="27"/>
        <v>15046.009999999995</v>
      </c>
      <c r="BJ12" s="541"/>
      <c r="BK12" s="380"/>
      <c r="BL12" s="374">
        <f>(VLOOKUP($B12,Test!$A$272:$H$324,7)/1000)</f>
        <v>3.0139999999999998</v>
      </c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  <c r="CG12" s="380"/>
      <c r="CH12" s="380"/>
      <c r="CI12" s="380"/>
      <c r="CJ12" s="380"/>
      <c r="CK12" s="380"/>
      <c r="CL12" s="380"/>
      <c r="CM12" s="380"/>
      <c r="CN12" s="380"/>
      <c r="CO12" s="380"/>
      <c r="CP12" s="380"/>
      <c r="CQ12" s="380"/>
      <c r="CR12" s="380"/>
      <c r="CS12" s="380"/>
      <c r="CT12" s="380"/>
      <c r="CU12" s="380"/>
      <c r="CV12" s="380"/>
      <c r="CW12" s="380"/>
      <c r="CX12" s="380"/>
      <c r="CY12" s="380"/>
      <c r="CZ12" s="380"/>
      <c r="DA12" s="380"/>
      <c r="DB12" s="380"/>
      <c r="DC12" s="380"/>
      <c r="DD12" s="380"/>
      <c r="DE12" s="380"/>
      <c r="DF12" s="380"/>
      <c r="DG12" s="380"/>
      <c r="DH12" s="380"/>
      <c r="DI12" s="380"/>
      <c r="DJ12" s="380"/>
      <c r="DK12" s="380"/>
      <c r="DL12" s="380"/>
      <c r="DM12" s="380"/>
      <c r="DN12" s="380"/>
      <c r="DO12" s="391"/>
      <c r="DP12" s="391"/>
      <c r="DQ12" s="380"/>
      <c r="DR12" s="380"/>
      <c r="DS12" s="380"/>
      <c r="DT12" s="380"/>
    </row>
    <row r="13" spans="1:124" s="383" customFormat="1" ht="33" customHeight="1">
      <c r="A13" s="388">
        <f t="shared" si="28"/>
        <v>7</v>
      </c>
      <c r="B13" s="384">
        <v>51306</v>
      </c>
      <c r="C13" s="536" t="s">
        <v>6</v>
      </c>
      <c r="D13" s="697" t="s">
        <v>257</v>
      </c>
      <c r="E13" s="672">
        <f>'[2]Hes office'!D13</f>
        <v>0</v>
      </c>
      <c r="F13" s="673"/>
      <c r="G13" s="674">
        <f t="shared" si="2"/>
        <v>0</v>
      </c>
      <c r="H13" s="672">
        <f>'[2]Hes office'!G13</f>
        <v>0</v>
      </c>
      <c r="I13" s="673"/>
      <c r="J13" s="674">
        <f t="shared" si="3"/>
        <v>0</v>
      </c>
      <c r="K13" s="672">
        <f>'[2]Hes office'!J13</f>
        <v>0</v>
      </c>
      <c r="L13" s="673"/>
      <c r="M13" s="773">
        <f t="shared" si="4"/>
        <v>0</v>
      </c>
      <c r="N13" s="688">
        <f t="shared" si="5"/>
        <v>0</v>
      </c>
      <c r="O13" s="689">
        <f t="shared" si="5"/>
        <v>0</v>
      </c>
      <c r="P13" s="690">
        <f t="shared" si="6"/>
        <v>0</v>
      </c>
      <c r="Q13" s="672">
        <f>'[2]Hes office'!M13</f>
        <v>0</v>
      </c>
      <c r="R13" s="673"/>
      <c r="S13" s="674">
        <f t="shared" si="7"/>
        <v>0</v>
      </c>
      <c r="T13" s="672">
        <f>'[2]Hes office'!P13</f>
        <v>0</v>
      </c>
      <c r="U13" s="673"/>
      <c r="V13" s="675">
        <f t="shared" si="8"/>
        <v>0</v>
      </c>
      <c r="W13" s="673">
        <f>'[2]Hes office'!S13</f>
        <v>0</v>
      </c>
      <c r="X13" s="673"/>
      <c r="Y13" s="773">
        <f t="shared" si="9"/>
        <v>0</v>
      </c>
      <c r="Z13" s="688">
        <f t="shared" si="10"/>
        <v>0</v>
      </c>
      <c r="AA13" s="701">
        <f t="shared" si="10"/>
        <v>0</v>
      </c>
      <c r="AB13" s="690">
        <f t="shared" si="11"/>
        <v>0</v>
      </c>
      <c r="AC13" s="775">
        <f t="shared" si="12"/>
        <v>0</v>
      </c>
      <c r="AD13" s="776">
        <f t="shared" si="12"/>
        <v>0</v>
      </c>
      <c r="AE13" s="777">
        <f t="shared" si="13"/>
        <v>0</v>
      </c>
      <c r="AF13" s="672">
        <f>'[2]Hes office'!Y13</f>
        <v>0</v>
      </c>
      <c r="AG13" s="673"/>
      <c r="AH13" s="674">
        <f t="shared" si="14"/>
        <v>0</v>
      </c>
      <c r="AI13" s="672">
        <f>'[2]Hes office'!AB13</f>
        <v>0</v>
      </c>
      <c r="AJ13" s="673"/>
      <c r="AK13" s="675">
        <f t="shared" si="15"/>
        <v>0</v>
      </c>
      <c r="AL13" s="673">
        <f>'[2]Hes office'!AE13</f>
        <v>0</v>
      </c>
      <c r="AM13" s="673"/>
      <c r="AN13" s="675">
        <f t="shared" si="16"/>
        <v>0</v>
      </c>
      <c r="AO13" s="688">
        <f t="shared" si="17"/>
        <v>0</v>
      </c>
      <c r="AP13" s="689">
        <f t="shared" si="17"/>
        <v>0</v>
      </c>
      <c r="AQ13" s="690">
        <f t="shared" si="18"/>
        <v>0</v>
      </c>
      <c r="AR13" s="673">
        <f>'[2]Hes office'!AH13</f>
        <v>0</v>
      </c>
      <c r="AS13" s="673"/>
      <c r="AT13" s="674">
        <f t="shared" si="19"/>
        <v>0</v>
      </c>
      <c r="AU13" s="672">
        <f>'[2]Hes office'!AK13</f>
        <v>0</v>
      </c>
      <c r="AV13" s="673"/>
      <c r="AW13" s="675">
        <f t="shared" si="20"/>
        <v>0</v>
      </c>
      <c r="AX13" s="673">
        <f>'[2]Hes office'!AN13</f>
        <v>0</v>
      </c>
      <c r="AY13" s="672"/>
      <c r="AZ13" s="773">
        <f t="shared" si="21"/>
        <v>0</v>
      </c>
      <c r="BA13" s="688">
        <f t="shared" si="22"/>
        <v>0</v>
      </c>
      <c r="BB13" s="701">
        <f t="shared" si="22"/>
        <v>0</v>
      </c>
      <c r="BC13" s="706">
        <f t="shared" si="23"/>
        <v>0</v>
      </c>
      <c r="BD13" s="711">
        <f t="shared" si="0"/>
        <v>0</v>
      </c>
      <c r="BE13" s="715">
        <f t="shared" si="1"/>
        <v>0</v>
      </c>
      <c r="BF13" s="716">
        <f t="shared" si="24"/>
        <v>0</v>
      </c>
      <c r="BG13" s="717">
        <f t="shared" si="25"/>
        <v>0</v>
      </c>
      <c r="BH13" s="673">
        <f t="shared" si="26"/>
        <v>0</v>
      </c>
      <c r="BI13" s="677">
        <f t="shared" si="27"/>
        <v>0</v>
      </c>
      <c r="BJ13" s="541"/>
      <c r="BK13" s="380"/>
      <c r="BL13" s="374">
        <f>(VLOOKUP($B13,Test!$A$272:$H$324,7)/1000)</f>
        <v>0</v>
      </c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  <c r="CG13" s="380"/>
      <c r="CH13" s="380"/>
      <c r="CI13" s="380"/>
      <c r="CJ13" s="380"/>
      <c r="CK13" s="380"/>
      <c r="CL13" s="380"/>
      <c r="CM13" s="380"/>
      <c r="CN13" s="380"/>
      <c r="CO13" s="380"/>
      <c r="CP13" s="380"/>
      <c r="CQ13" s="380"/>
      <c r="CR13" s="380"/>
      <c r="CS13" s="380"/>
      <c r="CT13" s="380"/>
      <c r="CU13" s="380"/>
      <c r="CV13" s="380"/>
      <c r="CW13" s="380"/>
      <c r="CX13" s="380"/>
      <c r="CY13" s="380"/>
      <c r="CZ13" s="380"/>
      <c r="DA13" s="380"/>
      <c r="DB13" s="380"/>
      <c r="DC13" s="380"/>
      <c r="DD13" s="380"/>
      <c r="DE13" s="380"/>
      <c r="DF13" s="380"/>
      <c r="DG13" s="380"/>
      <c r="DH13" s="380"/>
      <c r="DI13" s="380"/>
      <c r="DJ13" s="380"/>
      <c r="DK13" s="380"/>
      <c r="DL13" s="380"/>
      <c r="DM13" s="380"/>
      <c r="DN13" s="380"/>
      <c r="DO13" s="391"/>
      <c r="DP13" s="391"/>
      <c r="DQ13" s="380"/>
      <c r="DR13" s="380"/>
      <c r="DS13" s="380"/>
      <c r="DT13" s="380"/>
    </row>
    <row r="14" spans="1:124" s="383" customFormat="1" ht="33" customHeight="1">
      <c r="A14" s="388">
        <f t="shared" si="28"/>
        <v>8</v>
      </c>
      <c r="B14" s="384">
        <v>51307</v>
      </c>
      <c r="C14" s="536" t="s">
        <v>7</v>
      </c>
      <c r="D14" s="697" t="s">
        <v>258</v>
      </c>
      <c r="E14" s="672">
        <f>'[2]Hes office'!D14</f>
        <v>17500</v>
      </c>
      <c r="F14" s="673">
        <v>66700.929999999993</v>
      </c>
      <c r="G14" s="674">
        <f t="shared" si="2"/>
        <v>-49200.929999999993</v>
      </c>
      <c r="H14" s="672">
        <f>'[2]Hes office'!G14</f>
        <v>102000</v>
      </c>
      <c r="I14" s="673">
        <v>115478.04</v>
      </c>
      <c r="J14" s="674">
        <f t="shared" si="3"/>
        <v>-13478.039999999994</v>
      </c>
      <c r="K14" s="672">
        <f>'[2]Hes office'!J14</f>
        <v>108000</v>
      </c>
      <c r="L14" s="673">
        <v>64027</v>
      </c>
      <c r="M14" s="773">
        <f t="shared" si="4"/>
        <v>43973</v>
      </c>
      <c r="N14" s="688">
        <f t="shared" si="5"/>
        <v>227500</v>
      </c>
      <c r="O14" s="689">
        <f t="shared" si="5"/>
        <v>246205.96999999997</v>
      </c>
      <c r="P14" s="690">
        <f t="shared" si="6"/>
        <v>-18705.969999999972</v>
      </c>
      <c r="Q14" s="672">
        <f>'[2]Hes office'!M14</f>
        <v>104607</v>
      </c>
      <c r="R14" s="673">
        <v>146693.6</v>
      </c>
      <c r="S14" s="674">
        <f t="shared" si="7"/>
        <v>-42086.600000000006</v>
      </c>
      <c r="T14" s="672">
        <f>'[2]Hes office'!P14</f>
        <v>121500</v>
      </c>
      <c r="U14" s="673"/>
      <c r="V14" s="675">
        <f t="shared" si="8"/>
        <v>121500</v>
      </c>
      <c r="W14" s="673">
        <f>'[2]Hes office'!S14</f>
        <v>57500</v>
      </c>
      <c r="X14" s="673"/>
      <c r="Y14" s="773">
        <f t="shared" si="9"/>
        <v>57500</v>
      </c>
      <c r="Z14" s="688">
        <f t="shared" si="10"/>
        <v>283607</v>
      </c>
      <c r="AA14" s="701">
        <f t="shared" si="10"/>
        <v>146693.6</v>
      </c>
      <c r="AB14" s="690">
        <f t="shared" si="11"/>
        <v>136913.4</v>
      </c>
      <c r="AC14" s="775">
        <f t="shared" si="12"/>
        <v>511107</v>
      </c>
      <c r="AD14" s="776">
        <f t="shared" si="12"/>
        <v>392899.56999999995</v>
      </c>
      <c r="AE14" s="777">
        <f t="shared" si="13"/>
        <v>118207.43000000005</v>
      </c>
      <c r="AF14" s="672">
        <f>'[2]Hes office'!Y14</f>
        <v>44400</v>
      </c>
      <c r="AG14" s="673"/>
      <c r="AH14" s="674">
        <f t="shared" si="14"/>
        <v>44400</v>
      </c>
      <c r="AI14" s="672">
        <f>'[2]Hes office'!AB14</f>
        <v>120500</v>
      </c>
      <c r="AJ14" s="673"/>
      <c r="AK14" s="675">
        <f t="shared" si="15"/>
        <v>120500</v>
      </c>
      <c r="AL14" s="673">
        <f>'[2]Hes office'!AE14</f>
        <v>152000</v>
      </c>
      <c r="AM14" s="673"/>
      <c r="AN14" s="675">
        <f t="shared" si="16"/>
        <v>152000</v>
      </c>
      <c r="AO14" s="688">
        <f t="shared" si="17"/>
        <v>316900</v>
      </c>
      <c r="AP14" s="689">
        <f t="shared" si="17"/>
        <v>0</v>
      </c>
      <c r="AQ14" s="690">
        <f t="shared" si="18"/>
        <v>316900</v>
      </c>
      <c r="AR14" s="673">
        <f>'[2]Hes office'!AH14</f>
        <v>115900</v>
      </c>
      <c r="AS14" s="673"/>
      <c r="AT14" s="674">
        <f t="shared" si="19"/>
        <v>115900</v>
      </c>
      <c r="AU14" s="672">
        <f>'[2]Hes office'!AK14</f>
        <v>73500</v>
      </c>
      <c r="AV14" s="673"/>
      <c r="AW14" s="675">
        <f t="shared" si="20"/>
        <v>73500</v>
      </c>
      <c r="AX14" s="673">
        <f>'[2]Hes office'!AN14</f>
        <v>11147</v>
      </c>
      <c r="AY14" s="672"/>
      <c r="AZ14" s="773">
        <f t="shared" si="21"/>
        <v>11147</v>
      </c>
      <c r="BA14" s="688">
        <f t="shared" si="22"/>
        <v>200547</v>
      </c>
      <c r="BB14" s="701">
        <f t="shared" si="22"/>
        <v>0</v>
      </c>
      <c r="BC14" s="706">
        <f t="shared" si="23"/>
        <v>200547</v>
      </c>
      <c r="BD14" s="711">
        <f t="shared" si="0"/>
        <v>517447</v>
      </c>
      <c r="BE14" s="715">
        <f t="shared" si="1"/>
        <v>0</v>
      </c>
      <c r="BF14" s="716">
        <f t="shared" si="24"/>
        <v>517447</v>
      </c>
      <c r="BG14" s="717">
        <f t="shared" si="25"/>
        <v>1028554</v>
      </c>
      <c r="BH14" s="673">
        <f t="shared" si="26"/>
        <v>392899.56999999995</v>
      </c>
      <c r="BI14" s="677">
        <f t="shared" si="27"/>
        <v>635654.43000000005</v>
      </c>
      <c r="BJ14" s="541"/>
      <c r="BK14" s="380"/>
      <c r="BL14" s="374">
        <f>(VLOOKUP($B14,Test!$A$272:$H$324,7)/1000)</f>
        <v>190.77098999999998</v>
      </c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  <c r="CO14" s="380"/>
      <c r="CP14" s="380"/>
      <c r="CQ14" s="380"/>
      <c r="CR14" s="380"/>
      <c r="CS14" s="380"/>
      <c r="CT14" s="380"/>
      <c r="CU14" s="380"/>
      <c r="CV14" s="380"/>
      <c r="CW14" s="380"/>
      <c r="CX14" s="380"/>
      <c r="CY14" s="380"/>
      <c r="CZ14" s="380"/>
      <c r="DA14" s="380"/>
      <c r="DB14" s="380"/>
      <c r="DC14" s="380"/>
      <c r="DD14" s="380"/>
      <c r="DE14" s="380"/>
      <c r="DF14" s="380"/>
      <c r="DG14" s="380"/>
      <c r="DH14" s="380"/>
      <c r="DI14" s="380"/>
      <c r="DJ14" s="380"/>
      <c r="DK14" s="380"/>
      <c r="DL14" s="380"/>
      <c r="DM14" s="380"/>
      <c r="DN14" s="380"/>
      <c r="DO14" s="391"/>
      <c r="DP14" s="391"/>
      <c r="DQ14" s="380"/>
      <c r="DR14" s="380"/>
      <c r="DS14" s="380"/>
      <c r="DT14" s="380"/>
    </row>
    <row r="15" spans="1:124" s="383" customFormat="1" ht="33" customHeight="1">
      <c r="A15" s="388">
        <f t="shared" si="28"/>
        <v>9</v>
      </c>
      <c r="B15" s="384">
        <v>51308</v>
      </c>
      <c r="C15" s="536" t="s">
        <v>8</v>
      </c>
      <c r="D15" s="697" t="s">
        <v>259</v>
      </c>
      <c r="E15" s="672">
        <f>'[2]Hes office'!D15</f>
        <v>116423.60146101937</v>
      </c>
      <c r="F15" s="673">
        <v>109871.76</v>
      </c>
      <c r="G15" s="674">
        <f t="shared" si="2"/>
        <v>6551.8414610193722</v>
      </c>
      <c r="H15" s="672">
        <f>'[2]Hes office'!G15</f>
        <v>113163.3251141161</v>
      </c>
      <c r="I15" s="673">
        <v>110419.87</v>
      </c>
      <c r="J15" s="674">
        <f t="shared" si="3"/>
        <v>2743.4551141161064</v>
      </c>
      <c r="K15" s="672">
        <f>'[2]Hes office'!J15</f>
        <v>113163.3251141161</v>
      </c>
      <c r="L15" s="673">
        <v>113278.54</v>
      </c>
      <c r="M15" s="773">
        <f t="shared" si="4"/>
        <v>-115.21488588389184</v>
      </c>
      <c r="N15" s="688">
        <f t="shared" si="5"/>
        <v>342750.25168925157</v>
      </c>
      <c r="O15" s="689">
        <f t="shared" si="5"/>
        <v>333570.17</v>
      </c>
      <c r="P15" s="690">
        <f t="shared" si="6"/>
        <v>9180.0816892515868</v>
      </c>
      <c r="Q15" s="672">
        <f>'[2]Hes office'!M15</f>
        <v>93708.391396029008</v>
      </c>
      <c r="R15" s="673">
        <v>67027.28</v>
      </c>
      <c r="S15" s="674">
        <f t="shared" si="7"/>
        <v>26681.111396029009</v>
      </c>
      <c r="T15" s="672">
        <f>'[2]Hes office'!P15</f>
        <v>113163.3251141161</v>
      </c>
      <c r="U15" s="673"/>
      <c r="V15" s="675">
        <f t="shared" si="8"/>
        <v>113163.3251141161</v>
      </c>
      <c r="W15" s="673">
        <f>'[2]Hes office'!S15</f>
        <v>113163.3251141161</v>
      </c>
      <c r="X15" s="673"/>
      <c r="Y15" s="773">
        <f t="shared" si="9"/>
        <v>113163.3251141161</v>
      </c>
      <c r="Z15" s="688">
        <f t="shared" si="10"/>
        <v>320035.04162426118</v>
      </c>
      <c r="AA15" s="701">
        <f t="shared" si="10"/>
        <v>67027.28</v>
      </c>
      <c r="AB15" s="690">
        <f t="shared" si="11"/>
        <v>253007.76162426118</v>
      </c>
      <c r="AC15" s="775">
        <f t="shared" si="12"/>
        <v>662785.2933135127</v>
      </c>
      <c r="AD15" s="776">
        <f t="shared" si="12"/>
        <v>400597.44999999995</v>
      </c>
      <c r="AE15" s="777">
        <f t="shared" si="13"/>
        <v>262187.84331351274</v>
      </c>
      <c r="AF15" s="672">
        <f>'[2]Hes office'!Y15</f>
        <v>113163.3251141161</v>
      </c>
      <c r="AG15" s="673"/>
      <c r="AH15" s="674">
        <f t="shared" si="14"/>
        <v>113163.3251141161</v>
      </c>
      <c r="AI15" s="672">
        <f>'[2]Hes office'!AB15</f>
        <v>113163.3251141161</v>
      </c>
      <c r="AJ15" s="673"/>
      <c r="AK15" s="675">
        <f t="shared" si="15"/>
        <v>113163.3251141161</v>
      </c>
      <c r="AL15" s="673">
        <f>'[2]Hes office'!AE15</f>
        <v>113163.3251141161</v>
      </c>
      <c r="AM15" s="673"/>
      <c r="AN15" s="675">
        <f t="shared" si="16"/>
        <v>113163.3251141161</v>
      </c>
      <c r="AO15" s="688">
        <f t="shared" si="17"/>
        <v>339489.97534234833</v>
      </c>
      <c r="AP15" s="689">
        <f t="shared" si="17"/>
        <v>0</v>
      </c>
      <c r="AQ15" s="690">
        <f t="shared" si="18"/>
        <v>339489.97534234833</v>
      </c>
      <c r="AR15" s="673">
        <f>'[2]Hes office'!AH15</f>
        <v>113163.3251141161</v>
      </c>
      <c r="AS15" s="673"/>
      <c r="AT15" s="674">
        <f t="shared" si="19"/>
        <v>113163.3251141161</v>
      </c>
      <c r="AU15" s="672">
        <f>'[2]Hes office'!AK15</f>
        <v>113163.3251141161</v>
      </c>
      <c r="AV15" s="673"/>
      <c r="AW15" s="675">
        <f t="shared" si="20"/>
        <v>113163.3251141161</v>
      </c>
      <c r="AX15" s="673">
        <f>'[2]Hes office'!AN15</f>
        <v>113163.3251141161</v>
      </c>
      <c r="AY15" s="672"/>
      <c r="AZ15" s="773">
        <f t="shared" si="21"/>
        <v>113163.3251141161</v>
      </c>
      <c r="BA15" s="688">
        <f t="shared" si="22"/>
        <v>339489.97534234833</v>
      </c>
      <c r="BB15" s="701">
        <f t="shared" si="22"/>
        <v>0</v>
      </c>
      <c r="BC15" s="706">
        <f t="shared" si="23"/>
        <v>339489.97534234833</v>
      </c>
      <c r="BD15" s="711">
        <f t="shared" si="0"/>
        <v>678979.95068469655</v>
      </c>
      <c r="BE15" s="715">
        <f t="shared" si="1"/>
        <v>0</v>
      </c>
      <c r="BF15" s="716">
        <f t="shared" si="24"/>
        <v>678979.95068469655</v>
      </c>
      <c r="BG15" s="717">
        <f t="shared" si="25"/>
        <v>1341765.2439982092</v>
      </c>
      <c r="BH15" s="673">
        <f t="shared" si="26"/>
        <v>400597.44999999995</v>
      </c>
      <c r="BI15" s="677">
        <f t="shared" si="27"/>
        <v>941167.79399820929</v>
      </c>
      <c r="BJ15" s="541"/>
      <c r="BK15" s="380"/>
      <c r="BL15" s="374">
        <f>(VLOOKUP($B15,Test!$A$272:$H$324,7)/1000)</f>
        <v>127.27303000000001</v>
      </c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  <c r="CO15" s="380"/>
      <c r="CP15" s="380"/>
      <c r="CQ15" s="380"/>
      <c r="CR15" s="380"/>
      <c r="CS15" s="380"/>
      <c r="CT15" s="380"/>
      <c r="CU15" s="380"/>
      <c r="CV15" s="380"/>
      <c r="CW15" s="380"/>
      <c r="CX15" s="380"/>
      <c r="CY15" s="380"/>
      <c r="CZ15" s="380"/>
      <c r="DA15" s="380"/>
      <c r="DB15" s="380"/>
      <c r="DC15" s="380"/>
      <c r="DD15" s="380"/>
      <c r="DE15" s="380"/>
      <c r="DF15" s="380"/>
      <c r="DG15" s="380"/>
      <c r="DH15" s="380"/>
      <c r="DI15" s="380"/>
      <c r="DJ15" s="380"/>
      <c r="DK15" s="380"/>
      <c r="DL15" s="380"/>
      <c r="DM15" s="380"/>
      <c r="DN15" s="380"/>
      <c r="DO15" s="391"/>
      <c r="DP15" s="391"/>
      <c r="DQ15" s="380"/>
      <c r="DR15" s="380"/>
      <c r="DS15" s="380"/>
      <c r="DT15" s="380"/>
    </row>
    <row r="16" spans="1:124" s="383" customFormat="1" ht="33" customHeight="1">
      <c r="A16" s="388">
        <f t="shared" si="28"/>
        <v>10</v>
      </c>
      <c r="B16" s="384">
        <v>51309</v>
      </c>
      <c r="C16" s="536" t="s">
        <v>9</v>
      </c>
      <c r="D16" s="697" t="s">
        <v>260</v>
      </c>
      <c r="E16" s="672">
        <f>'[2]Hes office'!D16</f>
        <v>30099.375</v>
      </c>
      <c r="F16" s="673">
        <v>48798.17</v>
      </c>
      <c r="G16" s="674">
        <f t="shared" si="2"/>
        <v>-18698.794999999998</v>
      </c>
      <c r="H16" s="672">
        <f>'[2]Hes office'!G16</f>
        <v>34987.5</v>
      </c>
      <c r="I16" s="673">
        <v>56654.9</v>
      </c>
      <c r="J16" s="674">
        <f t="shared" si="3"/>
        <v>-21667.4</v>
      </c>
      <c r="K16" s="672">
        <f>'[2]Hes office'!J16</f>
        <v>38246.25</v>
      </c>
      <c r="L16" s="673">
        <v>32008.1</v>
      </c>
      <c r="M16" s="773">
        <f t="shared" si="4"/>
        <v>6238.1500000000015</v>
      </c>
      <c r="N16" s="688">
        <f t="shared" si="5"/>
        <v>103333.125</v>
      </c>
      <c r="O16" s="689">
        <f t="shared" si="5"/>
        <v>137461.17000000001</v>
      </c>
      <c r="P16" s="690">
        <f t="shared" si="6"/>
        <v>-34128.045000000013</v>
      </c>
      <c r="Q16" s="672">
        <f>'[2]Hes office'!M16</f>
        <v>41505</v>
      </c>
      <c r="R16" s="673">
        <v>42146</v>
      </c>
      <c r="S16" s="674">
        <f t="shared" si="7"/>
        <v>-641</v>
      </c>
      <c r="T16" s="672">
        <f>'[2]Hes office'!P16</f>
        <v>34987.5</v>
      </c>
      <c r="U16" s="673"/>
      <c r="V16" s="675">
        <f t="shared" si="8"/>
        <v>34987.5</v>
      </c>
      <c r="W16" s="673">
        <f>'[2]Hes office'!S16</f>
        <v>48022.5</v>
      </c>
      <c r="X16" s="673"/>
      <c r="Y16" s="773">
        <f t="shared" si="9"/>
        <v>48022.5</v>
      </c>
      <c r="Z16" s="688">
        <f t="shared" si="10"/>
        <v>124515</v>
      </c>
      <c r="AA16" s="701">
        <f t="shared" si="10"/>
        <v>42146</v>
      </c>
      <c r="AB16" s="690">
        <f t="shared" si="11"/>
        <v>82369</v>
      </c>
      <c r="AC16" s="775">
        <f t="shared" si="12"/>
        <v>227848.125</v>
      </c>
      <c r="AD16" s="776">
        <f t="shared" si="12"/>
        <v>179607.17</v>
      </c>
      <c r="AE16" s="777">
        <f t="shared" si="13"/>
        <v>48240.954999999987</v>
      </c>
      <c r="AF16" s="672">
        <f>'[2]Hes office'!Y16</f>
        <v>28470</v>
      </c>
      <c r="AG16" s="673"/>
      <c r="AH16" s="674">
        <f t="shared" si="14"/>
        <v>28470</v>
      </c>
      <c r="AI16" s="672">
        <f>'[2]Hes office'!AB16</f>
        <v>34987.5</v>
      </c>
      <c r="AJ16" s="673"/>
      <c r="AK16" s="675">
        <f t="shared" si="15"/>
        <v>34987.5</v>
      </c>
      <c r="AL16" s="673">
        <f>'[2]Hes office'!AE16</f>
        <v>31728.75</v>
      </c>
      <c r="AM16" s="673"/>
      <c r="AN16" s="675">
        <f t="shared" si="16"/>
        <v>31728.75</v>
      </c>
      <c r="AO16" s="688">
        <f t="shared" si="17"/>
        <v>95186.25</v>
      </c>
      <c r="AP16" s="689">
        <f t="shared" si="17"/>
        <v>0</v>
      </c>
      <c r="AQ16" s="690">
        <f t="shared" si="18"/>
        <v>95186.25</v>
      </c>
      <c r="AR16" s="673">
        <f>'[2]Hes office'!AH16</f>
        <v>26840.625</v>
      </c>
      <c r="AS16" s="673"/>
      <c r="AT16" s="674">
        <f t="shared" si="19"/>
        <v>26840.625</v>
      </c>
      <c r="AU16" s="672">
        <f>'[2]Hes office'!AK16</f>
        <v>48022.5</v>
      </c>
      <c r="AV16" s="673"/>
      <c r="AW16" s="675">
        <f t="shared" si="20"/>
        <v>48022.5</v>
      </c>
      <c r="AX16" s="673">
        <f>'[2]Hes office'!AN16</f>
        <v>28470</v>
      </c>
      <c r="AY16" s="672"/>
      <c r="AZ16" s="773">
        <f t="shared" si="21"/>
        <v>28470</v>
      </c>
      <c r="BA16" s="688">
        <f t="shared" si="22"/>
        <v>103333.125</v>
      </c>
      <c r="BB16" s="701">
        <f t="shared" si="22"/>
        <v>0</v>
      </c>
      <c r="BC16" s="706">
        <f t="shared" si="23"/>
        <v>103333.125</v>
      </c>
      <c r="BD16" s="711">
        <f t="shared" si="0"/>
        <v>198519.375</v>
      </c>
      <c r="BE16" s="715">
        <f t="shared" si="1"/>
        <v>0</v>
      </c>
      <c r="BF16" s="716">
        <f t="shared" si="24"/>
        <v>198519.375</v>
      </c>
      <c r="BG16" s="717">
        <f t="shared" si="25"/>
        <v>426367.5</v>
      </c>
      <c r="BH16" s="673">
        <f t="shared" si="26"/>
        <v>179607.17</v>
      </c>
      <c r="BI16" s="677">
        <f t="shared" si="27"/>
        <v>246760.33</v>
      </c>
      <c r="BJ16" s="541"/>
      <c r="BK16" s="380"/>
      <c r="BL16" s="374">
        <f>(VLOOKUP($B16,Test!$A$272:$H$324,7)/1000)</f>
        <v>28.158290000000001</v>
      </c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  <c r="CG16" s="380"/>
      <c r="CH16" s="380"/>
      <c r="CI16" s="380"/>
      <c r="CJ16" s="380"/>
      <c r="CK16" s="380"/>
      <c r="CL16" s="380"/>
      <c r="CM16" s="380"/>
      <c r="CN16" s="380"/>
      <c r="CO16" s="380"/>
      <c r="CP16" s="380"/>
      <c r="CQ16" s="380"/>
      <c r="CR16" s="380"/>
      <c r="CS16" s="380"/>
      <c r="CT16" s="380"/>
      <c r="CU16" s="380"/>
      <c r="CV16" s="380"/>
      <c r="CW16" s="380"/>
      <c r="CX16" s="380"/>
      <c r="CY16" s="380"/>
      <c r="CZ16" s="380"/>
      <c r="DA16" s="380"/>
      <c r="DB16" s="380"/>
      <c r="DC16" s="380"/>
      <c r="DD16" s="380"/>
      <c r="DE16" s="380"/>
      <c r="DF16" s="380"/>
      <c r="DG16" s="380"/>
      <c r="DH16" s="380"/>
      <c r="DI16" s="380"/>
      <c r="DJ16" s="380"/>
      <c r="DK16" s="380"/>
      <c r="DL16" s="380"/>
      <c r="DM16" s="380"/>
      <c r="DN16" s="380"/>
      <c r="DO16" s="391"/>
      <c r="DP16" s="391"/>
      <c r="DQ16" s="380"/>
      <c r="DR16" s="380"/>
      <c r="DS16" s="380"/>
      <c r="DT16" s="380"/>
    </row>
    <row r="17" spans="1:124" s="383" customFormat="1" ht="33" customHeight="1">
      <c r="A17" s="388">
        <f t="shared" si="28"/>
        <v>11</v>
      </c>
      <c r="B17" s="399">
        <v>51310</v>
      </c>
      <c r="C17" s="536" t="s">
        <v>10</v>
      </c>
      <c r="D17" s="697" t="s">
        <v>261</v>
      </c>
      <c r="E17" s="672">
        <f>'[2]Hes office'!D17</f>
        <v>343626</v>
      </c>
      <c r="F17" s="673">
        <v>301530.57</v>
      </c>
      <c r="G17" s="674">
        <f t="shared" si="2"/>
        <v>42095.429999999993</v>
      </c>
      <c r="H17" s="672">
        <f>'[2]Hes office'!G17</f>
        <v>343626</v>
      </c>
      <c r="I17" s="673">
        <v>329716.56</v>
      </c>
      <c r="J17" s="674">
        <f t="shared" si="3"/>
        <v>13909.440000000002</v>
      </c>
      <c r="K17" s="672">
        <f>'[2]Hes office'!J17</f>
        <v>381330.76</v>
      </c>
      <c r="L17" s="673">
        <v>331443.45</v>
      </c>
      <c r="M17" s="773">
        <f t="shared" si="4"/>
        <v>49887.31</v>
      </c>
      <c r="N17" s="688">
        <f t="shared" si="5"/>
        <v>1068582.76</v>
      </c>
      <c r="O17" s="689">
        <f t="shared" si="5"/>
        <v>962690.58000000007</v>
      </c>
      <c r="P17" s="690">
        <f t="shared" si="6"/>
        <v>105892.17999999993</v>
      </c>
      <c r="Q17" s="672">
        <f>'[2]Hes office'!M17</f>
        <v>341605.76</v>
      </c>
      <c r="R17" s="673">
        <v>327279.13</v>
      </c>
      <c r="S17" s="674">
        <f t="shared" si="7"/>
        <v>14326.630000000005</v>
      </c>
      <c r="T17" s="672">
        <f>'[2]Hes office'!P17</f>
        <v>341848.58000000007</v>
      </c>
      <c r="U17" s="673"/>
      <c r="V17" s="675">
        <f t="shared" si="8"/>
        <v>341848.58000000007</v>
      </c>
      <c r="W17" s="673">
        <f>'[2]Hes office'!S17</f>
        <v>366053.34000000008</v>
      </c>
      <c r="X17" s="673"/>
      <c r="Y17" s="773">
        <f t="shared" si="9"/>
        <v>366053.34000000008</v>
      </c>
      <c r="Z17" s="688">
        <f t="shared" si="10"/>
        <v>1049507.6800000002</v>
      </c>
      <c r="AA17" s="701">
        <f t="shared" si="10"/>
        <v>327279.13</v>
      </c>
      <c r="AB17" s="690">
        <f t="shared" si="11"/>
        <v>722228.55000000016</v>
      </c>
      <c r="AC17" s="775">
        <f t="shared" si="12"/>
        <v>2118090.4400000004</v>
      </c>
      <c r="AD17" s="776">
        <f t="shared" si="12"/>
        <v>1289969.71</v>
      </c>
      <c r="AE17" s="777">
        <f t="shared" si="13"/>
        <v>828120.73000000045</v>
      </c>
      <c r="AF17" s="672">
        <f>'[2]Hes office'!Y17</f>
        <v>341848.58000000007</v>
      </c>
      <c r="AG17" s="673"/>
      <c r="AH17" s="674">
        <f t="shared" si="14"/>
        <v>341848.58000000007</v>
      </c>
      <c r="AI17" s="672">
        <f>'[2]Hes office'!AB17</f>
        <v>341848.58000000007</v>
      </c>
      <c r="AJ17" s="673"/>
      <c r="AK17" s="675">
        <f t="shared" si="15"/>
        <v>341848.58000000007</v>
      </c>
      <c r="AL17" s="673">
        <f>'[2]Hes office'!AE17</f>
        <v>382669.18000000005</v>
      </c>
      <c r="AM17" s="673"/>
      <c r="AN17" s="675">
        <f t="shared" si="16"/>
        <v>382669.18000000005</v>
      </c>
      <c r="AO17" s="688">
        <f t="shared" si="17"/>
        <v>1066366.3400000003</v>
      </c>
      <c r="AP17" s="689">
        <f t="shared" si="17"/>
        <v>0</v>
      </c>
      <c r="AQ17" s="690">
        <f t="shared" si="18"/>
        <v>1066366.3400000003</v>
      </c>
      <c r="AR17" s="673">
        <f>'[2]Hes office'!AH17</f>
        <v>332464.42000000004</v>
      </c>
      <c r="AS17" s="673"/>
      <c r="AT17" s="674">
        <f t="shared" si="19"/>
        <v>332464.42000000004</v>
      </c>
      <c r="AU17" s="672">
        <f>'[2]Hes office'!AK17</f>
        <v>332464.42000000004</v>
      </c>
      <c r="AV17" s="673"/>
      <c r="AW17" s="675">
        <f t="shared" si="20"/>
        <v>332464.42000000004</v>
      </c>
      <c r="AX17" s="673">
        <f>'[2]Hes office'!AN17</f>
        <v>370169.12000000005</v>
      </c>
      <c r="AY17" s="672"/>
      <c r="AZ17" s="773">
        <f t="shared" si="21"/>
        <v>370169.12000000005</v>
      </c>
      <c r="BA17" s="688">
        <f t="shared" si="22"/>
        <v>1035097.9600000002</v>
      </c>
      <c r="BB17" s="701">
        <f t="shared" si="22"/>
        <v>0</v>
      </c>
      <c r="BC17" s="706">
        <f t="shared" si="23"/>
        <v>1035097.9600000002</v>
      </c>
      <c r="BD17" s="711">
        <f t="shared" si="0"/>
        <v>2101464.3000000003</v>
      </c>
      <c r="BE17" s="715">
        <f t="shared" si="1"/>
        <v>0</v>
      </c>
      <c r="BF17" s="716">
        <f t="shared" si="24"/>
        <v>2101464.3000000003</v>
      </c>
      <c r="BG17" s="717">
        <f t="shared" si="25"/>
        <v>4219554.74</v>
      </c>
      <c r="BH17" s="673">
        <f t="shared" si="26"/>
        <v>1289969.71</v>
      </c>
      <c r="BI17" s="677">
        <f t="shared" si="27"/>
        <v>2929585.0300000003</v>
      </c>
      <c r="BJ17" s="541"/>
      <c r="BK17" s="380"/>
      <c r="BL17" s="374">
        <f>(VLOOKUP($B17,Test!$A$272:$H$324,7)/1000)</f>
        <v>321.10434000000004</v>
      </c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  <c r="CG17" s="380"/>
      <c r="CH17" s="380"/>
      <c r="CI17" s="380"/>
      <c r="CJ17" s="380"/>
      <c r="CK17" s="380"/>
      <c r="CL17" s="380"/>
      <c r="CM17" s="380"/>
      <c r="CN17" s="380"/>
      <c r="CO17" s="380"/>
      <c r="CP17" s="380"/>
      <c r="CQ17" s="380"/>
      <c r="CR17" s="380"/>
      <c r="CS17" s="380"/>
      <c r="CT17" s="380"/>
      <c r="CU17" s="380"/>
      <c r="CV17" s="380"/>
      <c r="CW17" s="380"/>
      <c r="CX17" s="380"/>
      <c r="CY17" s="380"/>
      <c r="CZ17" s="380"/>
      <c r="DA17" s="380"/>
      <c r="DB17" s="380"/>
      <c r="DC17" s="380"/>
      <c r="DD17" s="380"/>
      <c r="DE17" s="380"/>
      <c r="DF17" s="380"/>
      <c r="DG17" s="380"/>
      <c r="DH17" s="380"/>
      <c r="DI17" s="380"/>
      <c r="DJ17" s="380"/>
      <c r="DK17" s="380"/>
      <c r="DL17" s="380"/>
      <c r="DM17" s="380"/>
      <c r="DN17" s="380"/>
      <c r="DO17" s="391"/>
      <c r="DP17" s="391"/>
      <c r="DQ17" s="380"/>
      <c r="DR17" s="380"/>
      <c r="DS17" s="380"/>
      <c r="DT17" s="380"/>
    </row>
    <row r="18" spans="1:124" s="383" customFormat="1" ht="33" customHeight="1">
      <c r="A18" s="388">
        <f t="shared" si="28"/>
        <v>12</v>
      </c>
      <c r="B18" s="384">
        <v>51311</v>
      </c>
      <c r="C18" s="536" t="s">
        <v>41</v>
      </c>
      <c r="D18" s="697" t="s">
        <v>262</v>
      </c>
      <c r="E18" s="672">
        <f>'[2]Hes office'!D18</f>
        <v>0</v>
      </c>
      <c r="F18" s="673"/>
      <c r="G18" s="674">
        <f t="shared" si="2"/>
        <v>0</v>
      </c>
      <c r="H18" s="672">
        <f>'[2]Hes office'!G18</f>
        <v>0</v>
      </c>
      <c r="I18" s="673"/>
      <c r="J18" s="674">
        <f t="shared" si="3"/>
        <v>0</v>
      </c>
      <c r="K18" s="672">
        <f>'[2]Hes office'!J18</f>
        <v>0</v>
      </c>
      <c r="L18" s="673"/>
      <c r="M18" s="773">
        <f t="shared" si="4"/>
        <v>0</v>
      </c>
      <c r="N18" s="688">
        <f t="shared" si="5"/>
        <v>0</v>
      </c>
      <c r="O18" s="689">
        <f t="shared" si="5"/>
        <v>0</v>
      </c>
      <c r="P18" s="690">
        <f t="shared" si="6"/>
        <v>0</v>
      </c>
      <c r="Q18" s="672">
        <f>'[2]Hes office'!M18</f>
        <v>0</v>
      </c>
      <c r="R18" s="673"/>
      <c r="S18" s="674">
        <f t="shared" si="7"/>
        <v>0</v>
      </c>
      <c r="T18" s="672">
        <f>'[2]Hes office'!P18</f>
        <v>0</v>
      </c>
      <c r="U18" s="673"/>
      <c r="V18" s="675">
        <f t="shared" si="8"/>
        <v>0</v>
      </c>
      <c r="W18" s="673">
        <f>'[2]Hes office'!S18</f>
        <v>0</v>
      </c>
      <c r="X18" s="673"/>
      <c r="Y18" s="773">
        <f t="shared" si="9"/>
        <v>0</v>
      </c>
      <c r="Z18" s="688">
        <f t="shared" si="10"/>
        <v>0</v>
      </c>
      <c r="AA18" s="701">
        <f t="shared" si="10"/>
        <v>0</v>
      </c>
      <c r="AB18" s="690">
        <f t="shared" si="11"/>
        <v>0</v>
      </c>
      <c r="AC18" s="775">
        <f t="shared" si="12"/>
        <v>0</v>
      </c>
      <c r="AD18" s="776">
        <f t="shared" si="12"/>
        <v>0</v>
      </c>
      <c r="AE18" s="777">
        <f t="shared" si="13"/>
        <v>0</v>
      </c>
      <c r="AF18" s="672">
        <f>'[2]Hes office'!Y18</f>
        <v>0</v>
      </c>
      <c r="AG18" s="673"/>
      <c r="AH18" s="674">
        <f t="shared" si="14"/>
        <v>0</v>
      </c>
      <c r="AI18" s="672">
        <f>'[2]Hes office'!AB18</f>
        <v>0</v>
      </c>
      <c r="AJ18" s="673"/>
      <c r="AK18" s="675">
        <f t="shared" si="15"/>
        <v>0</v>
      </c>
      <c r="AL18" s="673">
        <f>'[2]Hes office'!AE18</f>
        <v>0</v>
      </c>
      <c r="AM18" s="673"/>
      <c r="AN18" s="675">
        <f t="shared" si="16"/>
        <v>0</v>
      </c>
      <c r="AO18" s="688">
        <f t="shared" si="17"/>
        <v>0</v>
      </c>
      <c r="AP18" s="689">
        <f t="shared" si="17"/>
        <v>0</v>
      </c>
      <c r="AQ18" s="690">
        <f t="shared" si="18"/>
        <v>0</v>
      </c>
      <c r="AR18" s="673">
        <f>'[2]Hes office'!AH18</f>
        <v>0</v>
      </c>
      <c r="AS18" s="673"/>
      <c r="AT18" s="674">
        <f t="shared" si="19"/>
        <v>0</v>
      </c>
      <c r="AU18" s="672">
        <f>'[2]Hes office'!AK18</f>
        <v>0</v>
      </c>
      <c r="AV18" s="673"/>
      <c r="AW18" s="675">
        <f t="shared" si="20"/>
        <v>0</v>
      </c>
      <c r="AX18" s="673">
        <f>'[2]Hes office'!AN18</f>
        <v>0</v>
      </c>
      <c r="AY18" s="672"/>
      <c r="AZ18" s="773">
        <f t="shared" si="21"/>
        <v>0</v>
      </c>
      <c r="BA18" s="688">
        <f t="shared" si="22"/>
        <v>0</v>
      </c>
      <c r="BB18" s="701">
        <f t="shared" si="22"/>
        <v>0</v>
      </c>
      <c r="BC18" s="706">
        <f t="shared" si="23"/>
        <v>0</v>
      </c>
      <c r="BD18" s="711">
        <f t="shared" si="0"/>
        <v>0</v>
      </c>
      <c r="BE18" s="715">
        <f t="shared" si="1"/>
        <v>0</v>
      </c>
      <c r="BF18" s="716">
        <f t="shared" si="24"/>
        <v>0</v>
      </c>
      <c r="BG18" s="717">
        <f t="shared" si="25"/>
        <v>0</v>
      </c>
      <c r="BH18" s="673">
        <f t="shared" si="26"/>
        <v>0</v>
      </c>
      <c r="BI18" s="677">
        <f t="shared" si="27"/>
        <v>0</v>
      </c>
      <c r="BJ18" s="541"/>
      <c r="BK18" s="380"/>
      <c r="BL18" s="374">
        <f>(VLOOKUP($B18,Test!$A$272:$H$324,7)/1000)</f>
        <v>0</v>
      </c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  <c r="CG18" s="380"/>
      <c r="CH18" s="380"/>
      <c r="CI18" s="380"/>
      <c r="CJ18" s="380"/>
      <c r="CK18" s="380"/>
      <c r="CL18" s="380"/>
      <c r="CM18" s="380"/>
      <c r="CN18" s="380"/>
      <c r="CO18" s="380"/>
      <c r="CP18" s="380"/>
      <c r="CQ18" s="380"/>
      <c r="CR18" s="380"/>
      <c r="CS18" s="380"/>
      <c r="CT18" s="380"/>
      <c r="CU18" s="380"/>
      <c r="CV18" s="380"/>
      <c r="CW18" s="380"/>
      <c r="CX18" s="380"/>
      <c r="CY18" s="380"/>
      <c r="CZ18" s="380"/>
      <c r="DA18" s="380"/>
      <c r="DB18" s="380"/>
      <c r="DC18" s="380"/>
      <c r="DD18" s="380"/>
      <c r="DE18" s="380"/>
      <c r="DF18" s="380"/>
      <c r="DG18" s="380"/>
      <c r="DH18" s="380"/>
      <c r="DI18" s="380"/>
      <c r="DJ18" s="380"/>
      <c r="DK18" s="380"/>
      <c r="DL18" s="380"/>
      <c r="DM18" s="380"/>
      <c r="DN18" s="380"/>
      <c r="DO18" s="391"/>
      <c r="DP18" s="391"/>
      <c r="DQ18" s="380"/>
      <c r="DR18" s="380"/>
      <c r="DS18" s="380"/>
      <c r="DT18" s="380"/>
    </row>
    <row r="19" spans="1:124" s="383" customFormat="1" ht="33" customHeight="1">
      <c r="A19" s="388">
        <f t="shared" si="28"/>
        <v>13</v>
      </c>
      <c r="B19" s="384">
        <v>51312</v>
      </c>
      <c r="C19" s="536" t="s">
        <v>62</v>
      </c>
      <c r="D19" s="698" t="s">
        <v>263</v>
      </c>
      <c r="E19" s="672">
        <f>'[2]Hes office'!D19</f>
        <v>0</v>
      </c>
      <c r="F19" s="673"/>
      <c r="G19" s="674">
        <f t="shared" si="2"/>
        <v>0</v>
      </c>
      <c r="H19" s="672">
        <f>'[2]Hes office'!G19</f>
        <v>0</v>
      </c>
      <c r="I19" s="673"/>
      <c r="J19" s="674">
        <f t="shared" si="3"/>
        <v>0</v>
      </c>
      <c r="K19" s="672">
        <f>'[2]Hes office'!J19</f>
        <v>0</v>
      </c>
      <c r="L19" s="673"/>
      <c r="M19" s="773">
        <f t="shared" si="4"/>
        <v>0</v>
      </c>
      <c r="N19" s="688">
        <f t="shared" si="5"/>
        <v>0</v>
      </c>
      <c r="O19" s="689">
        <f t="shared" si="5"/>
        <v>0</v>
      </c>
      <c r="P19" s="690">
        <f t="shared" si="6"/>
        <v>0</v>
      </c>
      <c r="Q19" s="672">
        <f>'[2]Hes office'!M19</f>
        <v>0</v>
      </c>
      <c r="R19" s="673"/>
      <c r="S19" s="674">
        <f t="shared" si="7"/>
        <v>0</v>
      </c>
      <c r="T19" s="672">
        <f>'[2]Hes office'!P19</f>
        <v>0</v>
      </c>
      <c r="U19" s="673"/>
      <c r="V19" s="675">
        <f t="shared" si="8"/>
        <v>0</v>
      </c>
      <c r="W19" s="673">
        <f>'[2]Hes office'!S19</f>
        <v>0</v>
      </c>
      <c r="X19" s="673"/>
      <c r="Y19" s="773">
        <f t="shared" si="9"/>
        <v>0</v>
      </c>
      <c r="Z19" s="688">
        <f t="shared" si="10"/>
        <v>0</v>
      </c>
      <c r="AA19" s="701">
        <f t="shared" si="10"/>
        <v>0</v>
      </c>
      <c r="AB19" s="690">
        <f t="shared" si="11"/>
        <v>0</v>
      </c>
      <c r="AC19" s="775">
        <f t="shared" si="12"/>
        <v>0</v>
      </c>
      <c r="AD19" s="776">
        <f t="shared" si="12"/>
        <v>0</v>
      </c>
      <c r="AE19" s="777">
        <f t="shared" si="13"/>
        <v>0</v>
      </c>
      <c r="AF19" s="672">
        <f>'[2]Hes office'!Y19</f>
        <v>0</v>
      </c>
      <c r="AG19" s="673"/>
      <c r="AH19" s="674">
        <f t="shared" si="14"/>
        <v>0</v>
      </c>
      <c r="AI19" s="672">
        <f>'[2]Hes office'!AB19</f>
        <v>0</v>
      </c>
      <c r="AJ19" s="673"/>
      <c r="AK19" s="675">
        <f t="shared" si="15"/>
        <v>0</v>
      </c>
      <c r="AL19" s="673">
        <f>'[2]Hes office'!AE19</f>
        <v>0</v>
      </c>
      <c r="AM19" s="673"/>
      <c r="AN19" s="675">
        <f t="shared" si="16"/>
        <v>0</v>
      </c>
      <c r="AO19" s="688">
        <f t="shared" si="17"/>
        <v>0</v>
      </c>
      <c r="AP19" s="689">
        <f t="shared" si="17"/>
        <v>0</v>
      </c>
      <c r="AQ19" s="690">
        <f t="shared" si="18"/>
        <v>0</v>
      </c>
      <c r="AR19" s="673">
        <f>'[2]Hes office'!AH19</f>
        <v>0</v>
      </c>
      <c r="AS19" s="673"/>
      <c r="AT19" s="674">
        <f t="shared" si="19"/>
        <v>0</v>
      </c>
      <c r="AU19" s="672">
        <f>'[2]Hes office'!AK19</f>
        <v>0</v>
      </c>
      <c r="AV19" s="673"/>
      <c r="AW19" s="675">
        <f t="shared" si="20"/>
        <v>0</v>
      </c>
      <c r="AX19" s="673">
        <f>'[2]Hes office'!AN19</f>
        <v>0</v>
      </c>
      <c r="AY19" s="672"/>
      <c r="AZ19" s="773">
        <f t="shared" si="21"/>
        <v>0</v>
      </c>
      <c r="BA19" s="688">
        <f t="shared" si="22"/>
        <v>0</v>
      </c>
      <c r="BB19" s="701">
        <f t="shared" si="22"/>
        <v>0</v>
      </c>
      <c r="BC19" s="706">
        <f t="shared" si="23"/>
        <v>0</v>
      </c>
      <c r="BD19" s="711">
        <f t="shared" si="0"/>
        <v>0</v>
      </c>
      <c r="BE19" s="715">
        <f t="shared" si="1"/>
        <v>0</v>
      </c>
      <c r="BF19" s="716">
        <f t="shared" si="24"/>
        <v>0</v>
      </c>
      <c r="BG19" s="717">
        <f t="shared" si="25"/>
        <v>0</v>
      </c>
      <c r="BH19" s="673">
        <f t="shared" si="26"/>
        <v>0</v>
      </c>
      <c r="BI19" s="677">
        <f t="shared" si="27"/>
        <v>0</v>
      </c>
      <c r="BJ19" s="541"/>
      <c r="BK19" s="380"/>
      <c r="BL19" s="374">
        <f>(VLOOKUP($B19,Test!$A$272:$H$324,7)/1000)</f>
        <v>0</v>
      </c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  <c r="CG19" s="380"/>
      <c r="CH19" s="380"/>
      <c r="CI19" s="380"/>
      <c r="CJ19" s="380"/>
      <c r="CK19" s="380"/>
      <c r="CL19" s="380"/>
      <c r="CM19" s="380"/>
      <c r="CN19" s="380"/>
      <c r="CO19" s="380"/>
      <c r="CP19" s="380"/>
      <c r="CQ19" s="380"/>
      <c r="CR19" s="380"/>
      <c r="CS19" s="380"/>
      <c r="CT19" s="380"/>
      <c r="CU19" s="380"/>
      <c r="CV19" s="380"/>
      <c r="CW19" s="380"/>
      <c r="CX19" s="380"/>
      <c r="CY19" s="380"/>
      <c r="CZ19" s="380"/>
      <c r="DA19" s="380"/>
      <c r="DB19" s="380"/>
      <c r="DC19" s="380"/>
      <c r="DD19" s="380"/>
      <c r="DE19" s="380"/>
      <c r="DF19" s="380"/>
      <c r="DG19" s="380"/>
      <c r="DH19" s="380"/>
      <c r="DI19" s="380"/>
      <c r="DJ19" s="380"/>
      <c r="DK19" s="380"/>
      <c r="DL19" s="380"/>
      <c r="DM19" s="380"/>
      <c r="DN19" s="380"/>
      <c r="DO19" s="391"/>
      <c r="DP19" s="391"/>
      <c r="DQ19" s="380"/>
      <c r="DR19" s="380"/>
      <c r="DS19" s="380"/>
      <c r="DT19" s="380"/>
    </row>
    <row r="20" spans="1:124" s="383" customFormat="1" ht="33" customHeight="1">
      <c r="A20" s="388">
        <f t="shared" si="28"/>
        <v>14</v>
      </c>
      <c r="B20" s="384">
        <v>51313</v>
      </c>
      <c r="C20" s="536" t="s">
        <v>11</v>
      </c>
      <c r="D20" s="698" t="s">
        <v>264</v>
      </c>
      <c r="E20" s="672">
        <f>'[2]Hes office'!D20</f>
        <v>0</v>
      </c>
      <c r="F20" s="673"/>
      <c r="G20" s="674">
        <f t="shared" si="2"/>
        <v>0</v>
      </c>
      <c r="H20" s="672">
        <f>'[2]Hes office'!G20</f>
        <v>0</v>
      </c>
      <c r="I20" s="673"/>
      <c r="J20" s="674">
        <f t="shared" si="3"/>
        <v>0</v>
      </c>
      <c r="K20" s="672">
        <f>'[2]Hes office'!J20</f>
        <v>0</v>
      </c>
      <c r="L20" s="673"/>
      <c r="M20" s="773">
        <f t="shared" si="4"/>
        <v>0</v>
      </c>
      <c r="N20" s="688">
        <f t="shared" si="5"/>
        <v>0</v>
      </c>
      <c r="O20" s="689">
        <f t="shared" si="5"/>
        <v>0</v>
      </c>
      <c r="P20" s="690">
        <f t="shared" si="6"/>
        <v>0</v>
      </c>
      <c r="Q20" s="672">
        <f>'[2]Hes office'!M20</f>
        <v>0</v>
      </c>
      <c r="R20" s="673"/>
      <c r="S20" s="674">
        <f t="shared" si="7"/>
        <v>0</v>
      </c>
      <c r="T20" s="672">
        <f>'[2]Hes office'!P20</f>
        <v>0</v>
      </c>
      <c r="U20" s="673"/>
      <c r="V20" s="675">
        <f t="shared" si="8"/>
        <v>0</v>
      </c>
      <c r="W20" s="673">
        <f>'[2]Hes office'!S20</f>
        <v>0</v>
      </c>
      <c r="X20" s="673"/>
      <c r="Y20" s="773">
        <f t="shared" si="9"/>
        <v>0</v>
      </c>
      <c r="Z20" s="688">
        <f t="shared" si="10"/>
        <v>0</v>
      </c>
      <c r="AA20" s="701">
        <f t="shared" si="10"/>
        <v>0</v>
      </c>
      <c r="AB20" s="690">
        <f t="shared" si="11"/>
        <v>0</v>
      </c>
      <c r="AC20" s="775">
        <f t="shared" si="12"/>
        <v>0</v>
      </c>
      <c r="AD20" s="776">
        <f t="shared" si="12"/>
        <v>0</v>
      </c>
      <c r="AE20" s="777">
        <f t="shared" si="13"/>
        <v>0</v>
      </c>
      <c r="AF20" s="672">
        <f>'[2]Hes office'!Y20</f>
        <v>0</v>
      </c>
      <c r="AG20" s="673"/>
      <c r="AH20" s="674">
        <f t="shared" si="14"/>
        <v>0</v>
      </c>
      <c r="AI20" s="672">
        <f>'[2]Hes office'!AB20</f>
        <v>0</v>
      </c>
      <c r="AJ20" s="673"/>
      <c r="AK20" s="675">
        <f t="shared" si="15"/>
        <v>0</v>
      </c>
      <c r="AL20" s="673">
        <f>'[2]Hes office'!AE20</f>
        <v>0</v>
      </c>
      <c r="AM20" s="673"/>
      <c r="AN20" s="675">
        <f t="shared" si="16"/>
        <v>0</v>
      </c>
      <c r="AO20" s="688">
        <f t="shared" si="17"/>
        <v>0</v>
      </c>
      <c r="AP20" s="689">
        <f t="shared" si="17"/>
        <v>0</v>
      </c>
      <c r="AQ20" s="690">
        <f t="shared" si="18"/>
        <v>0</v>
      </c>
      <c r="AR20" s="673">
        <f>'[2]Hes office'!AH20</f>
        <v>0</v>
      </c>
      <c r="AS20" s="673"/>
      <c r="AT20" s="674">
        <f t="shared" si="19"/>
        <v>0</v>
      </c>
      <c r="AU20" s="672">
        <f>'[2]Hes office'!AK20</f>
        <v>0</v>
      </c>
      <c r="AV20" s="673"/>
      <c r="AW20" s="675">
        <f t="shared" si="20"/>
        <v>0</v>
      </c>
      <c r="AX20" s="673">
        <f>'[2]Hes office'!AN20</f>
        <v>0</v>
      </c>
      <c r="AY20" s="672"/>
      <c r="AZ20" s="773">
        <f t="shared" si="21"/>
        <v>0</v>
      </c>
      <c r="BA20" s="688">
        <f t="shared" si="22"/>
        <v>0</v>
      </c>
      <c r="BB20" s="701">
        <f t="shared" si="22"/>
        <v>0</v>
      </c>
      <c r="BC20" s="706">
        <f t="shared" si="23"/>
        <v>0</v>
      </c>
      <c r="BD20" s="711">
        <f t="shared" si="0"/>
        <v>0</v>
      </c>
      <c r="BE20" s="715">
        <f t="shared" si="1"/>
        <v>0</v>
      </c>
      <c r="BF20" s="716">
        <f t="shared" si="24"/>
        <v>0</v>
      </c>
      <c r="BG20" s="717">
        <f t="shared" si="25"/>
        <v>0</v>
      </c>
      <c r="BH20" s="673">
        <f t="shared" si="26"/>
        <v>0</v>
      </c>
      <c r="BI20" s="677">
        <f t="shared" si="27"/>
        <v>0</v>
      </c>
      <c r="BJ20" s="541"/>
      <c r="BK20" s="380"/>
      <c r="BL20" s="374">
        <f>(VLOOKUP($B20,Test!$A$272:$H$324,7)/1000)</f>
        <v>0</v>
      </c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  <c r="CG20" s="380"/>
      <c r="CH20" s="380"/>
      <c r="CI20" s="380"/>
      <c r="CJ20" s="380"/>
      <c r="CK20" s="380"/>
      <c r="CL20" s="380"/>
      <c r="CM20" s="380"/>
      <c r="CN20" s="380"/>
      <c r="CO20" s="380"/>
      <c r="CP20" s="380"/>
      <c r="CQ20" s="380"/>
      <c r="CR20" s="380"/>
      <c r="CS20" s="380"/>
      <c r="CT20" s="380"/>
      <c r="CU20" s="380"/>
      <c r="CV20" s="380"/>
      <c r="CW20" s="380"/>
      <c r="CX20" s="380"/>
      <c r="CY20" s="380"/>
      <c r="CZ20" s="380"/>
      <c r="DA20" s="380"/>
      <c r="DB20" s="380"/>
      <c r="DC20" s="380"/>
      <c r="DD20" s="380"/>
      <c r="DE20" s="380"/>
      <c r="DF20" s="380"/>
      <c r="DG20" s="380"/>
      <c r="DH20" s="380"/>
      <c r="DI20" s="380"/>
      <c r="DJ20" s="380"/>
      <c r="DK20" s="380"/>
      <c r="DL20" s="380"/>
      <c r="DM20" s="380"/>
      <c r="DN20" s="380"/>
      <c r="DO20" s="391"/>
      <c r="DP20" s="391"/>
      <c r="DQ20" s="380"/>
      <c r="DR20" s="380"/>
      <c r="DS20" s="380"/>
      <c r="DT20" s="380"/>
    </row>
    <row r="21" spans="1:124" s="383" customFormat="1" ht="33" customHeight="1">
      <c r="A21" s="388">
        <f t="shared" si="28"/>
        <v>15</v>
      </c>
      <c r="B21" s="384">
        <v>51314</v>
      </c>
      <c r="C21" s="536" t="s">
        <v>12</v>
      </c>
      <c r="D21" s="698" t="s">
        <v>265</v>
      </c>
      <c r="E21" s="672">
        <f>'[2]Hes office'!D21</f>
        <v>0</v>
      </c>
      <c r="F21" s="673"/>
      <c r="G21" s="674">
        <f t="shared" si="2"/>
        <v>0</v>
      </c>
      <c r="H21" s="672">
        <f>'[2]Hes office'!G21</f>
        <v>0</v>
      </c>
      <c r="I21" s="673"/>
      <c r="J21" s="674">
        <f t="shared" si="3"/>
        <v>0</v>
      </c>
      <c r="K21" s="672">
        <f>'[2]Hes office'!J21</f>
        <v>0</v>
      </c>
      <c r="L21" s="673"/>
      <c r="M21" s="773">
        <f t="shared" si="4"/>
        <v>0</v>
      </c>
      <c r="N21" s="688">
        <f t="shared" si="5"/>
        <v>0</v>
      </c>
      <c r="O21" s="689">
        <f t="shared" si="5"/>
        <v>0</v>
      </c>
      <c r="P21" s="690">
        <f t="shared" si="6"/>
        <v>0</v>
      </c>
      <c r="Q21" s="672">
        <f>'[2]Hes office'!M21</f>
        <v>0</v>
      </c>
      <c r="R21" s="673"/>
      <c r="S21" s="674">
        <f t="shared" si="7"/>
        <v>0</v>
      </c>
      <c r="T21" s="672">
        <f>'[2]Hes office'!P21</f>
        <v>0</v>
      </c>
      <c r="U21" s="673"/>
      <c r="V21" s="675">
        <f t="shared" si="8"/>
        <v>0</v>
      </c>
      <c r="W21" s="673">
        <f>'[2]Hes office'!S21</f>
        <v>0</v>
      </c>
      <c r="X21" s="673"/>
      <c r="Y21" s="773">
        <f t="shared" si="9"/>
        <v>0</v>
      </c>
      <c r="Z21" s="688">
        <f t="shared" si="10"/>
        <v>0</v>
      </c>
      <c r="AA21" s="701">
        <f t="shared" si="10"/>
        <v>0</v>
      </c>
      <c r="AB21" s="690">
        <f t="shared" si="11"/>
        <v>0</v>
      </c>
      <c r="AC21" s="775">
        <f t="shared" si="12"/>
        <v>0</v>
      </c>
      <c r="AD21" s="776">
        <f t="shared" si="12"/>
        <v>0</v>
      </c>
      <c r="AE21" s="777">
        <f t="shared" si="13"/>
        <v>0</v>
      </c>
      <c r="AF21" s="672">
        <f>'[2]Hes office'!Y21</f>
        <v>0</v>
      </c>
      <c r="AG21" s="673"/>
      <c r="AH21" s="674">
        <f t="shared" si="14"/>
        <v>0</v>
      </c>
      <c r="AI21" s="672">
        <f>'[2]Hes office'!AB21</f>
        <v>0</v>
      </c>
      <c r="AJ21" s="673"/>
      <c r="AK21" s="675">
        <f t="shared" si="15"/>
        <v>0</v>
      </c>
      <c r="AL21" s="673">
        <f>'[2]Hes office'!AE21</f>
        <v>0</v>
      </c>
      <c r="AM21" s="673"/>
      <c r="AN21" s="675">
        <f t="shared" si="16"/>
        <v>0</v>
      </c>
      <c r="AO21" s="688">
        <f t="shared" si="17"/>
        <v>0</v>
      </c>
      <c r="AP21" s="689">
        <f t="shared" si="17"/>
        <v>0</v>
      </c>
      <c r="AQ21" s="690">
        <f t="shared" si="18"/>
        <v>0</v>
      </c>
      <c r="AR21" s="673">
        <f>'[2]Hes office'!AH21</f>
        <v>0</v>
      </c>
      <c r="AS21" s="673"/>
      <c r="AT21" s="674">
        <f t="shared" si="19"/>
        <v>0</v>
      </c>
      <c r="AU21" s="672">
        <f>'[2]Hes office'!AK21</f>
        <v>0</v>
      </c>
      <c r="AV21" s="673"/>
      <c r="AW21" s="675">
        <f t="shared" si="20"/>
        <v>0</v>
      </c>
      <c r="AX21" s="673">
        <f>'[2]Hes office'!AN21</f>
        <v>0</v>
      </c>
      <c r="AY21" s="672"/>
      <c r="AZ21" s="773">
        <f t="shared" si="21"/>
        <v>0</v>
      </c>
      <c r="BA21" s="688">
        <f t="shared" si="22"/>
        <v>0</v>
      </c>
      <c r="BB21" s="701">
        <f t="shared" si="22"/>
        <v>0</v>
      </c>
      <c r="BC21" s="706">
        <f t="shared" si="23"/>
        <v>0</v>
      </c>
      <c r="BD21" s="711">
        <f t="shared" si="0"/>
        <v>0</v>
      </c>
      <c r="BE21" s="715">
        <f t="shared" si="1"/>
        <v>0</v>
      </c>
      <c r="BF21" s="716">
        <f t="shared" si="24"/>
        <v>0</v>
      </c>
      <c r="BG21" s="717">
        <f t="shared" si="25"/>
        <v>0</v>
      </c>
      <c r="BH21" s="673">
        <f t="shared" si="26"/>
        <v>0</v>
      </c>
      <c r="BI21" s="677">
        <f t="shared" si="27"/>
        <v>0</v>
      </c>
      <c r="BJ21" s="541"/>
      <c r="BK21" s="380"/>
      <c r="BL21" s="374">
        <f>(VLOOKUP($B21,Test!$A$272:$H$324,7)/1000)</f>
        <v>0</v>
      </c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  <c r="CG21" s="380"/>
      <c r="CH21" s="380"/>
      <c r="CI21" s="380"/>
      <c r="CJ21" s="380"/>
      <c r="CK21" s="380"/>
      <c r="CL21" s="380"/>
      <c r="CM21" s="380"/>
      <c r="CN21" s="380"/>
      <c r="CO21" s="380"/>
      <c r="CP21" s="380"/>
      <c r="CQ21" s="380"/>
      <c r="CR21" s="380"/>
      <c r="CS21" s="380"/>
      <c r="CT21" s="380"/>
      <c r="CU21" s="380"/>
      <c r="CV21" s="380"/>
      <c r="CW21" s="380"/>
      <c r="CX21" s="380"/>
      <c r="CY21" s="380"/>
      <c r="CZ21" s="380"/>
      <c r="DA21" s="380"/>
      <c r="DB21" s="380"/>
      <c r="DC21" s="380"/>
      <c r="DD21" s="380"/>
      <c r="DE21" s="380"/>
      <c r="DF21" s="380"/>
      <c r="DG21" s="380"/>
      <c r="DH21" s="380"/>
      <c r="DI21" s="380"/>
      <c r="DJ21" s="380"/>
      <c r="DK21" s="380"/>
      <c r="DL21" s="380"/>
      <c r="DM21" s="380"/>
      <c r="DN21" s="380"/>
      <c r="DO21" s="391"/>
      <c r="DP21" s="391"/>
      <c r="DQ21" s="380"/>
      <c r="DR21" s="380"/>
      <c r="DS21" s="380"/>
      <c r="DT21" s="380"/>
    </row>
    <row r="22" spans="1:124" s="383" customFormat="1" ht="33" customHeight="1">
      <c r="A22" s="388">
        <f t="shared" si="28"/>
        <v>16</v>
      </c>
      <c r="B22" s="399">
        <v>51315</v>
      </c>
      <c r="C22" s="536" t="s">
        <v>59</v>
      </c>
      <c r="D22" s="698" t="s">
        <v>266</v>
      </c>
      <c r="E22" s="672">
        <f>'[2]Hes office'!D22</f>
        <v>76428.87000000001</v>
      </c>
      <c r="F22" s="673">
        <v>80126.240000000005</v>
      </c>
      <c r="G22" s="674">
        <f t="shared" si="2"/>
        <v>-3697.3699999999953</v>
      </c>
      <c r="H22" s="672">
        <f>'[2]Hes office'!G22</f>
        <v>76359.820000000022</v>
      </c>
      <c r="I22" s="673">
        <v>76492.149999999994</v>
      </c>
      <c r="J22" s="674">
        <f t="shared" si="3"/>
        <v>-132.32999999997264</v>
      </c>
      <c r="K22" s="672">
        <f>'[2]Hes office'!J22</f>
        <v>76019.770000000019</v>
      </c>
      <c r="L22" s="673">
        <v>88654.09</v>
      </c>
      <c r="M22" s="773">
        <f t="shared" si="4"/>
        <v>-12634.319999999978</v>
      </c>
      <c r="N22" s="688">
        <f t="shared" si="5"/>
        <v>228808.46000000005</v>
      </c>
      <c r="O22" s="689">
        <f t="shared" si="5"/>
        <v>245272.48</v>
      </c>
      <c r="P22" s="690">
        <f t="shared" si="6"/>
        <v>-16464.01999999996</v>
      </c>
      <c r="Q22" s="672">
        <f>'[2]Hes office'!M22</f>
        <v>75487.190000000017</v>
      </c>
      <c r="R22" s="673">
        <v>85729.78</v>
      </c>
      <c r="S22" s="674">
        <f t="shared" si="7"/>
        <v>-10242.589999999982</v>
      </c>
      <c r="T22" s="672">
        <f>'[2]Hes office'!P22</f>
        <v>75487.190000000017</v>
      </c>
      <c r="U22" s="673"/>
      <c r="V22" s="675">
        <f t="shared" si="8"/>
        <v>75487.190000000017</v>
      </c>
      <c r="W22" s="673">
        <f>'[2]Hes office'!S22</f>
        <v>56647.850000000006</v>
      </c>
      <c r="X22" s="673"/>
      <c r="Y22" s="773">
        <f t="shared" si="9"/>
        <v>56647.850000000006</v>
      </c>
      <c r="Z22" s="688">
        <f t="shared" si="10"/>
        <v>207622.23000000004</v>
      </c>
      <c r="AA22" s="701">
        <f t="shared" si="10"/>
        <v>85729.78</v>
      </c>
      <c r="AB22" s="690">
        <f t="shared" si="11"/>
        <v>121892.45000000004</v>
      </c>
      <c r="AC22" s="775">
        <f t="shared" si="12"/>
        <v>436430.69000000006</v>
      </c>
      <c r="AD22" s="776">
        <f t="shared" si="12"/>
        <v>331002.26</v>
      </c>
      <c r="AE22" s="777">
        <f t="shared" si="13"/>
        <v>105428.43000000005</v>
      </c>
      <c r="AF22" s="672">
        <f>'[2]Hes office'!Y22</f>
        <v>41072.459999999992</v>
      </c>
      <c r="AG22" s="673"/>
      <c r="AH22" s="674">
        <f t="shared" si="14"/>
        <v>41072.459999999992</v>
      </c>
      <c r="AI22" s="672">
        <f>'[2]Hes office'!AB22</f>
        <v>39602.339999999997</v>
      </c>
      <c r="AJ22" s="673"/>
      <c r="AK22" s="675">
        <f t="shared" si="15"/>
        <v>39602.339999999997</v>
      </c>
      <c r="AL22" s="673">
        <f>'[2]Hes office'!AE22</f>
        <v>38253.770000000004</v>
      </c>
      <c r="AM22" s="673"/>
      <c r="AN22" s="675">
        <f t="shared" si="16"/>
        <v>38253.770000000004</v>
      </c>
      <c r="AO22" s="688">
        <f t="shared" si="17"/>
        <v>118928.56999999999</v>
      </c>
      <c r="AP22" s="689">
        <f t="shared" si="17"/>
        <v>0</v>
      </c>
      <c r="AQ22" s="690">
        <f t="shared" si="18"/>
        <v>118928.56999999999</v>
      </c>
      <c r="AR22" s="673">
        <f>'[2]Hes office'!AH22</f>
        <v>38253.770000000004</v>
      </c>
      <c r="AS22" s="673"/>
      <c r="AT22" s="674">
        <f t="shared" si="19"/>
        <v>38253.770000000004</v>
      </c>
      <c r="AU22" s="672">
        <f>'[2]Hes office'!AK22</f>
        <v>38153.850000000006</v>
      </c>
      <c r="AV22" s="673"/>
      <c r="AW22" s="675">
        <f t="shared" si="20"/>
        <v>38153.850000000006</v>
      </c>
      <c r="AX22" s="673">
        <f>'[2]Hes office'!AN22</f>
        <v>36943.68</v>
      </c>
      <c r="AY22" s="672"/>
      <c r="AZ22" s="773">
        <f t="shared" si="21"/>
        <v>36943.68</v>
      </c>
      <c r="BA22" s="688">
        <f t="shared" si="22"/>
        <v>113351.30000000002</v>
      </c>
      <c r="BB22" s="701">
        <f t="shared" si="22"/>
        <v>0</v>
      </c>
      <c r="BC22" s="706">
        <f t="shared" si="23"/>
        <v>113351.30000000002</v>
      </c>
      <c r="BD22" s="711">
        <f t="shared" si="0"/>
        <v>232279.87</v>
      </c>
      <c r="BE22" s="715">
        <f t="shared" si="1"/>
        <v>0</v>
      </c>
      <c r="BF22" s="716">
        <f t="shared" si="24"/>
        <v>232279.87</v>
      </c>
      <c r="BG22" s="717">
        <f t="shared" si="25"/>
        <v>668710.56000000006</v>
      </c>
      <c r="BH22" s="673">
        <f t="shared" si="26"/>
        <v>331002.26</v>
      </c>
      <c r="BI22" s="677">
        <f t="shared" si="27"/>
        <v>337708.30000000005</v>
      </c>
      <c r="BJ22" s="541"/>
      <c r="BK22" s="380"/>
      <c r="BL22" s="374">
        <f>(VLOOKUP($B22,Test!$A$272:$H$324,7)/1000)</f>
        <v>84.658119999999997</v>
      </c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  <c r="CG22" s="380"/>
      <c r="CH22" s="380"/>
      <c r="CI22" s="380"/>
      <c r="CJ22" s="380"/>
      <c r="CK22" s="380"/>
      <c r="CL22" s="380"/>
      <c r="CM22" s="380"/>
      <c r="CN22" s="380"/>
      <c r="CO22" s="380"/>
      <c r="CP22" s="380"/>
      <c r="CQ22" s="380"/>
      <c r="CR22" s="380"/>
      <c r="CS22" s="380"/>
      <c r="CT22" s="380"/>
      <c r="CU22" s="380"/>
      <c r="CV22" s="380"/>
      <c r="CW22" s="380"/>
      <c r="CX22" s="380"/>
      <c r="CY22" s="380"/>
      <c r="CZ22" s="380"/>
      <c r="DA22" s="380"/>
      <c r="DB22" s="380"/>
      <c r="DC22" s="380"/>
      <c r="DD22" s="380"/>
      <c r="DE22" s="380"/>
      <c r="DF22" s="380"/>
      <c r="DG22" s="380"/>
      <c r="DH22" s="380"/>
      <c r="DI22" s="380"/>
      <c r="DJ22" s="380"/>
      <c r="DK22" s="380"/>
      <c r="DL22" s="380"/>
      <c r="DM22" s="380"/>
      <c r="DN22" s="380"/>
      <c r="DO22" s="391"/>
      <c r="DP22" s="391"/>
      <c r="DQ22" s="380"/>
      <c r="DR22" s="380"/>
      <c r="DS22" s="380"/>
      <c r="DT22" s="380"/>
    </row>
    <row r="23" spans="1:124" s="383" customFormat="1" ht="33" customHeight="1">
      <c r="A23" s="388">
        <f t="shared" si="28"/>
        <v>17</v>
      </c>
      <c r="B23" s="384">
        <v>51399</v>
      </c>
      <c r="C23" s="536" t="s">
        <v>13</v>
      </c>
      <c r="D23" s="698" t="s">
        <v>267</v>
      </c>
      <c r="E23" s="672">
        <f>'[2]Hes office'!D23</f>
        <v>147270</v>
      </c>
      <c r="F23" s="778">
        <v>134044.69</v>
      </c>
      <c r="G23" s="674">
        <f t="shared" si="2"/>
        <v>13225.309999999998</v>
      </c>
      <c r="H23" s="672">
        <f>'[2]Hes office'!G23</f>
        <v>154097</v>
      </c>
      <c r="I23" s="778">
        <v>170650.1</v>
      </c>
      <c r="J23" s="674">
        <f t="shared" si="3"/>
        <v>-16553.100000000006</v>
      </c>
      <c r="K23" s="672">
        <f>'[2]Hes office'!J23</f>
        <v>182655</v>
      </c>
      <c r="L23" s="778">
        <v>169046.86</v>
      </c>
      <c r="M23" s="773">
        <f t="shared" si="4"/>
        <v>13608.140000000014</v>
      </c>
      <c r="N23" s="688">
        <f t="shared" si="5"/>
        <v>484022</v>
      </c>
      <c r="O23" s="689">
        <f t="shared" si="5"/>
        <v>473741.65</v>
      </c>
      <c r="P23" s="690">
        <f t="shared" si="6"/>
        <v>10280.349999999977</v>
      </c>
      <c r="Q23" s="672">
        <f>'[2]Hes office'!M23</f>
        <v>178151</v>
      </c>
      <c r="R23" s="778">
        <v>129765</v>
      </c>
      <c r="S23" s="674">
        <f t="shared" si="7"/>
        <v>48386</v>
      </c>
      <c r="T23" s="672">
        <f>'[2]Hes office'!P23</f>
        <v>193497</v>
      </c>
      <c r="U23" s="778"/>
      <c r="V23" s="675">
        <f t="shared" si="8"/>
        <v>193497</v>
      </c>
      <c r="W23" s="673">
        <f>'[2]Hes office'!S23</f>
        <v>197157</v>
      </c>
      <c r="X23" s="778"/>
      <c r="Y23" s="773">
        <f t="shared" si="9"/>
        <v>197157</v>
      </c>
      <c r="Z23" s="688">
        <f t="shared" si="10"/>
        <v>568805</v>
      </c>
      <c r="AA23" s="701">
        <f t="shared" si="10"/>
        <v>129765</v>
      </c>
      <c r="AB23" s="690">
        <f t="shared" si="11"/>
        <v>439040</v>
      </c>
      <c r="AC23" s="775">
        <f t="shared" si="12"/>
        <v>1052827</v>
      </c>
      <c r="AD23" s="776">
        <f t="shared" si="12"/>
        <v>603506.65</v>
      </c>
      <c r="AE23" s="777">
        <f t="shared" si="13"/>
        <v>449320.35</v>
      </c>
      <c r="AF23" s="672">
        <f>'[2]Hes office'!Y23</f>
        <v>161222</v>
      </c>
      <c r="AG23" s="778"/>
      <c r="AH23" s="674">
        <f t="shared" si="14"/>
        <v>161222</v>
      </c>
      <c r="AI23" s="672">
        <f>'[2]Hes office'!AB23</f>
        <v>159646</v>
      </c>
      <c r="AJ23" s="778"/>
      <c r="AK23" s="675">
        <f t="shared" si="15"/>
        <v>159646</v>
      </c>
      <c r="AL23" s="673">
        <f>'[2]Hes office'!AE23</f>
        <v>145845</v>
      </c>
      <c r="AM23" s="778"/>
      <c r="AN23" s="675">
        <f t="shared" si="16"/>
        <v>145845</v>
      </c>
      <c r="AO23" s="688">
        <f t="shared" si="17"/>
        <v>466713</v>
      </c>
      <c r="AP23" s="689">
        <f t="shared" si="17"/>
        <v>0</v>
      </c>
      <c r="AQ23" s="690">
        <f t="shared" si="18"/>
        <v>466713</v>
      </c>
      <c r="AR23" s="673">
        <f>'[2]Hes office'!AH23</f>
        <v>152942</v>
      </c>
      <c r="AS23" s="778"/>
      <c r="AT23" s="674">
        <f t="shared" si="19"/>
        <v>152942</v>
      </c>
      <c r="AU23" s="672">
        <f>'[2]Hes office'!AK23</f>
        <v>205967</v>
      </c>
      <c r="AV23" s="778"/>
      <c r="AW23" s="675">
        <f t="shared" si="20"/>
        <v>205967</v>
      </c>
      <c r="AX23" s="673">
        <f>'[2]Hes office'!AN23</f>
        <v>164886</v>
      </c>
      <c r="AY23" s="672"/>
      <c r="AZ23" s="773">
        <f t="shared" si="21"/>
        <v>164886</v>
      </c>
      <c r="BA23" s="688">
        <f t="shared" si="22"/>
        <v>523795</v>
      </c>
      <c r="BB23" s="701">
        <f t="shared" si="22"/>
        <v>0</v>
      </c>
      <c r="BC23" s="706">
        <f t="shared" si="23"/>
        <v>523795</v>
      </c>
      <c r="BD23" s="711">
        <f t="shared" si="0"/>
        <v>990508</v>
      </c>
      <c r="BE23" s="715">
        <f t="shared" si="1"/>
        <v>0</v>
      </c>
      <c r="BF23" s="716">
        <f t="shared" si="24"/>
        <v>990508</v>
      </c>
      <c r="BG23" s="717">
        <f t="shared" si="25"/>
        <v>2043335</v>
      </c>
      <c r="BH23" s="673">
        <f t="shared" si="26"/>
        <v>603506.65</v>
      </c>
      <c r="BI23" s="677">
        <f t="shared" si="27"/>
        <v>1439828.35</v>
      </c>
      <c r="BJ23" s="541"/>
      <c r="BK23" s="380"/>
      <c r="BL23" s="374">
        <f>(VLOOKUP($B23,Test!$A$272:$H$324,7)/1000)</f>
        <v>133.76349999999999</v>
      </c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  <c r="CG23" s="380"/>
      <c r="CH23" s="380"/>
      <c r="CI23" s="380"/>
      <c r="CJ23" s="380"/>
      <c r="CK23" s="380"/>
      <c r="CL23" s="380"/>
      <c r="CM23" s="380"/>
      <c r="CN23" s="380"/>
      <c r="CO23" s="380"/>
      <c r="CP23" s="380"/>
      <c r="CQ23" s="380"/>
      <c r="CR23" s="380"/>
      <c r="CS23" s="380"/>
      <c r="CT23" s="380"/>
      <c r="CU23" s="380"/>
      <c r="CV23" s="380"/>
      <c r="CW23" s="380"/>
      <c r="CX23" s="380"/>
      <c r="CY23" s="380"/>
      <c r="CZ23" s="380"/>
      <c r="DA23" s="380"/>
      <c r="DB23" s="380"/>
      <c r="DC23" s="380"/>
      <c r="DD23" s="380"/>
      <c r="DE23" s="380"/>
      <c r="DF23" s="380"/>
      <c r="DG23" s="380"/>
      <c r="DH23" s="380"/>
      <c r="DI23" s="380"/>
      <c r="DJ23" s="380"/>
      <c r="DK23" s="380"/>
      <c r="DL23" s="380"/>
      <c r="DM23" s="380"/>
      <c r="DN23" s="380"/>
      <c r="DO23" s="391"/>
      <c r="DP23" s="391"/>
      <c r="DQ23" s="380"/>
      <c r="DR23" s="380"/>
      <c r="DS23" s="380"/>
      <c r="DT23" s="380"/>
    </row>
    <row r="24" spans="1:124" s="383" customFormat="1" ht="33" customHeight="1">
      <c r="A24" s="388">
        <f t="shared" si="28"/>
        <v>18</v>
      </c>
      <c r="B24" s="399">
        <v>51401</v>
      </c>
      <c r="C24" s="536" t="s">
        <v>14</v>
      </c>
      <c r="D24" s="698" t="s">
        <v>268</v>
      </c>
      <c r="E24" s="672">
        <f>'[2]Hes office'!D24</f>
        <v>10208.67</v>
      </c>
      <c r="F24" s="673">
        <v>8442.32</v>
      </c>
      <c r="G24" s="674">
        <f t="shared" si="2"/>
        <v>1766.3500000000004</v>
      </c>
      <c r="H24" s="672">
        <f>'[2]Hes office'!G24</f>
        <v>10208.67</v>
      </c>
      <c r="I24" s="673">
        <v>8442.32</v>
      </c>
      <c r="J24" s="674">
        <f t="shared" si="3"/>
        <v>1766.3500000000004</v>
      </c>
      <c r="K24" s="672">
        <f>'[2]Hes office'!J24</f>
        <v>10208.67</v>
      </c>
      <c r="L24" s="673">
        <v>8442.32</v>
      </c>
      <c r="M24" s="773">
        <f t="shared" si="4"/>
        <v>1766.3500000000004</v>
      </c>
      <c r="N24" s="688">
        <f t="shared" si="5"/>
        <v>30626.010000000002</v>
      </c>
      <c r="O24" s="689">
        <f t="shared" si="5"/>
        <v>25326.959999999999</v>
      </c>
      <c r="P24" s="690">
        <f t="shared" si="6"/>
        <v>5299.0500000000029</v>
      </c>
      <c r="Q24" s="672">
        <f>'[2]Hes office'!M24</f>
        <v>10208.67</v>
      </c>
      <c r="R24" s="673">
        <v>8442.32</v>
      </c>
      <c r="S24" s="674">
        <f t="shared" si="7"/>
        <v>1766.3500000000004</v>
      </c>
      <c r="T24" s="672">
        <f>'[2]Hes office'!P24</f>
        <v>10208.67</v>
      </c>
      <c r="U24" s="673"/>
      <c r="V24" s="675">
        <f t="shared" si="8"/>
        <v>10208.67</v>
      </c>
      <c r="W24" s="673">
        <f>'[2]Hes office'!S24</f>
        <v>10206.67</v>
      </c>
      <c r="X24" s="673"/>
      <c r="Y24" s="773">
        <f t="shared" si="9"/>
        <v>10206.67</v>
      </c>
      <c r="Z24" s="688">
        <f t="shared" si="10"/>
        <v>30624.010000000002</v>
      </c>
      <c r="AA24" s="701">
        <f t="shared" si="10"/>
        <v>8442.32</v>
      </c>
      <c r="AB24" s="690">
        <f t="shared" si="11"/>
        <v>22181.690000000002</v>
      </c>
      <c r="AC24" s="775">
        <f t="shared" si="12"/>
        <v>61250.02</v>
      </c>
      <c r="AD24" s="776">
        <f t="shared" si="12"/>
        <v>33769.279999999999</v>
      </c>
      <c r="AE24" s="777">
        <f t="shared" si="13"/>
        <v>27480.739999999998</v>
      </c>
      <c r="AF24" s="672">
        <f>'[2]Hes office'!Y24</f>
        <v>10208.67</v>
      </c>
      <c r="AG24" s="673"/>
      <c r="AH24" s="674">
        <f t="shared" si="14"/>
        <v>10208.67</v>
      </c>
      <c r="AI24" s="672">
        <f>'[2]Hes office'!AB24</f>
        <v>10208.67</v>
      </c>
      <c r="AJ24" s="673"/>
      <c r="AK24" s="675">
        <f t="shared" si="15"/>
        <v>10208.67</v>
      </c>
      <c r="AL24" s="673">
        <f>'[2]Hes office'!AE24</f>
        <v>10208.67</v>
      </c>
      <c r="AM24" s="673"/>
      <c r="AN24" s="675">
        <f t="shared" si="16"/>
        <v>10208.67</v>
      </c>
      <c r="AO24" s="688">
        <f t="shared" si="17"/>
        <v>30626.010000000002</v>
      </c>
      <c r="AP24" s="689">
        <f t="shared" si="17"/>
        <v>0</v>
      </c>
      <c r="AQ24" s="690">
        <f t="shared" si="18"/>
        <v>30626.010000000002</v>
      </c>
      <c r="AR24" s="673">
        <f>'[2]Hes office'!AH24</f>
        <v>10208.67</v>
      </c>
      <c r="AS24" s="673"/>
      <c r="AT24" s="674">
        <f t="shared" si="19"/>
        <v>10208.67</v>
      </c>
      <c r="AU24" s="672">
        <f>'[2]Hes office'!AK24</f>
        <v>10208.67</v>
      </c>
      <c r="AV24" s="673"/>
      <c r="AW24" s="675">
        <f t="shared" si="20"/>
        <v>10208.67</v>
      </c>
      <c r="AX24" s="673">
        <f>'[2]Hes office'!AN24</f>
        <v>10206.630000000001</v>
      </c>
      <c r="AY24" s="672"/>
      <c r="AZ24" s="773">
        <f t="shared" si="21"/>
        <v>10206.630000000001</v>
      </c>
      <c r="BA24" s="688">
        <f t="shared" si="22"/>
        <v>30623.97</v>
      </c>
      <c r="BB24" s="701">
        <f t="shared" si="22"/>
        <v>0</v>
      </c>
      <c r="BC24" s="706">
        <f t="shared" si="23"/>
        <v>30623.97</v>
      </c>
      <c r="BD24" s="711">
        <f t="shared" si="0"/>
        <v>61249.979999999996</v>
      </c>
      <c r="BE24" s="715">
        <f t="shared" si="1"/>
        <v>0</v>
      </c>
      <c r="BF24" s="716">
        <f t="shared" si="24"/>
        <v>61249.979999999996</v>
      </c>
      <c r="BG24" s="717">
        <f t="shared" si="25"/>
        <v>122500</v>
      </c>
      <c r="BH24" s="673">
        <f t="shared" si="26"/>
        <v>33769.279999999999</v>
      </c>
      <c r="BI24" s="677">
        <f t="shared" si="27"/>
        <v>88730.72</v>
      </c>
      <c r="BJ24" s="541"/>
      <c r="BK24" s="380"/>
      <c r="BL24" s="374">
        <f>(VLOOKUP($B24,Test!$A$272:$H$324,7)/1000)</f>
        <v>8.4947099999999995</v>
      </c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  <c r="CG24" s="380"/>
      <c r="CH24" s="380"/>
      <c r="CI24" s="380"/>
      <c r="CJ24" s="380"/>
      <c r="CK24" s="380"/>
      <c r="CL24" s="380"/>
      <c r="CM24" s="380"/>
      <c r="CN24" s="380"/>
      <c r="CO24" s="380"/>
      <c r="CP24" s="380"/>
      <c r="CQ24" s="380"/>
      <c r="CR24" s="380"/>
      <c r="CS24" s="380"/>
      <c r="CT24" s="380"/>
      <c r="CU24" s="380"/>
      <c r="CV24" s="380"/>
      <c r="CW24" s="380"/>
      <c r="CX24" s="380"/>
      <c r="CY24" s="380"/>
      <c r="CZ24" s="380"/>
      <c r="DA24" s="380"/>
      <c r="DB24" s="380"/>
      <c r="DC24" s="380"/>
      <c r="DD24" s="380"/>
      <c r="DE24" s="380"/>
      <c r="DF24" s="380"/>
      <c r="DG24" s="380"/>
      <c r="DH24" s="380"/>
      <c r="DI24" s="380"/>
      <c r="DJ24" s="380"/>
      <c r="DK24" s="380"/>
      <c r="DL24" s="380"/>
      <c r="DM24" s="380"/>
      <c r="DN24" s="380"/>
      <c r="DO24" s="391"/>
      <c r="DP24" s="391"/>
      <c r="DQ24" s="380"/>
      <c r="DR24" s="380"/>
      <c r="DS24" s="380"/>
      <c r="DT24" s="380"/>
    </row>
    <row r="25" spans="1:124" s="383" customFormat="1" ht="33" customHeight="1">
      <c r="A25" s="388">
        <f t="shared" si="28"/>
        <v>19</v>
      </c>
      <c r="B25" s="384">
        <v>51402</v>
      </c>
      <c r="C25" s="536" t="s">
        <v>15</v>
      </c>
      <c r="D25" s="698" t="s">
        <v>269</v>
      </c>
      <c r="E25" s="672">
        <f>'[2]Hes office'!D25</f>
        <v>12000</v>
      </c>
      <c r="F25" s="673">
        <v>18496.07</v>
      </c>
      <c r="G25" s="674">
        <f t="shared" si="2"/>
        <v>-6496.07</v>
      </c>
      <c r="H25" s="672">
        <f>'[2]Hes office'!G25</f>
        <v>12000</v>
      </c>
      <c r="I25" s="673">
        <v>4041.97</v>
      </c>
      <c r="J25" s="674">
        <f t="shared" si="3"/>
        <v>7958.0300000000007</v>
      </c>
      <c r="K25" s="672">
        <f>'[2]Hes office'!J25</f>
        <v>15000</v>
      </c>
      <c r="L25" s="673">
        <v>5240</v>
      </c>
      <c r="M25" s="773">
        <f t="shared" si="4"/>
        <v>9760</v>
      </c>
      <c r="N25" s="688">
        <f t="shared" si="5"/>
        <v>39000</v>
      </c>
      <c r="O25" s="689">
        <f t="shared" si="5"/>
        <v>27778.04</v>
      </c>
      <c r="P25" s="690">
        <f t="shared" si="6"/>
        <v>11221.96</v>
      </c>
      <c r="Q25" s="672">
        <f>'[2]Hes office'!M25</f>
        <v>12000</v>
      </c>
      <c r="R25" s="673">
        <v>1437.2</v>
      </c>
      <c r="S25" s="674">
        <f t="shared" si="7"/>
        <v>10562.8</v>
      </c>
      <c r="T25" s="672">
        <f>'[2]Hes office'!P25</f>
        <v>12000</v>
      </c>
      <c r="U25" s="673"/>
      <c r="V25" s="675">
        <f t="shared" si="8"/>
        <v>12000</v>
      </c>
      <c r="W25" s="673">
        <f>'[2]Hes office'!S25</f>
        <v>13200</v>
      </c>
      <c r="X25" s="673"/>
      <c r="Y25" s="773">
        <f t="shared" si="9"/>
        <v>13200</v>
      </c>
      <c r="Z25" s="688">
        <f t="shared" si="10"/>
        <v>37200</v>
      </c>
      <c r="AA25" s="701">
        <f t="shared" si="10"/>
        <v>1437.2</v>
      </c>
      <c r="AB25" s="690">
        <f t="shared" si="11"/>
        <v>35762.800000000003</v>
      </c>
      <c r="AC25" s="775">
        <f t="shared" si="12"/>
        <v>76200</v>
      </c>
      <c r="AD25" s="776">
        <f t="shared" si="12"/>
        <v>29215.24</v>
      </c>
      <c r="AE25" s="777">
        <f t="shared" si="13"/>
        <v>46984.759999999995</v>
      </c>
      <c r="AF25" s="672">
        <f>'[2]Hes office'!Y25</f>
        <v>13200</v>
      </c>
      <c r="AG25" s="673"/>
      <c r="AH25" s="674">
        <f t="shared" si="14"/>
        <v>13200</v>
      </c>
      <c r="AI25" s="672">
        <f>'[2]Hes office'!AB25</f>
        <v>13200</v>
      </c>
      <c r="AJ25" s="673"/>
      <c r="AK25" s="675">
        <f t="shared" si="15"/>
        <v>13200</v>
      </c>
      <c r="AL25" s="673">
        <f>'[2]Hes office'!AE25</f>
        <v>13200</v>
      </c>
      <c r="AM25" s="673"/>
      <c r="AN25" s="675">
        <f t="shared" si="16"/>
        <v>13200</v>
      </c>
      <c r="AO25" s="688">
        <f t="shared" si="17"/>
        <v>39600</v>
      </c>
      <c r="AP25" s="689">
        <f t="shared" si="17"/>
        <v>0</v>
      </c>
      <c r="AQ25" s="690">
        <f t="shared" si="18"/>
        <v>39600</v>
      </c>
      <c r="AR25" s="673">
        <f>'[2]Hes office'!AH25</f>
        <v>13200</v>
      </c>
      <c r="AS25" s="673"/>
      <c r="AT25" s="674">
        <f t="shared" si="19"/>
        <v>13200</v>
      </c>
      <c r="AU25" s="672">
        <f>'[2]Hes office'!AK25</f>
        <v>13200</v>
      </c>
      <c r="AV25" s="673"/>
      <c r="AW25" s="675">
        <f t="shared" si="20"/>
        <v>13200</v>
      </c>
      <c r="AX25" s="673">
        <f>'[2]Hes office'!AN25</f>
        <v>13200</v>
      </c>
      <c r="AY25" s="672"/>
      <c r="AZ25" s="773">
        <f t="shared" si="21"/>
        <v>13200</v>
      </c>
      <c r="BA25" s="688">
        <f t="shared" si="22"/>
        <v>39600</v>
      </c>
      <c r="BB25" s="701">
        <f t="shared" si="22"/>
        <v>0</v>
      </c>
      <c r="BC25" s="706">
        <f t="shared" si="23"/>
        <v>39600</v>
      </c>
      <c r="BD25" s="711">
        <f t="shared" si="0"/>
        <v>79200</v>
      </c>
      <c r="BE25" s="715">
        <f t="shared" si="1"/>
        <v>0</v>
      </c>
      <c r="BF25" s="716">
        <f t="shared" si="24"/>
        <v>79200</v>
      </c>
      <c r="BG25" s="717">
        <f t="shared" si="25"/>
        <v>155400</v>
      </c>
      <c r="BH25" s="673">
        <f t="shared" si="26"/>
        <v>29215.24</v>
      </c>
      <c r="BI25" s="677">
        <f t="shared" si="27"/>
        <v>126184.76</v>
      </c>
      <c r="BJ25" s="541"/>
      <c r="BK25" s="380"/>
      <c r="BL25" s="374">
        <f>(VLOOKUP($B25,Test!$A$272:$H$324,7)/1000)</f>
        <v>13.9099</v>
      </c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  <c r="CG25" s="380"/>
      <c r="CH25" s="380"/>
      <c r="CI25" s="380"/>
      <c r="CJ25" s="380"/>
      <c r="CK25" s="380"/>
      <c r="CL25" s="380"/>
      <c r="CM25" s="380"/>
      <c r="CN25" s="380"/>
      <c r="CO25" s="380"/>
      <c r="CP25" s="380"/>
      <c r="CQ25" s="380"/>
      <c r="CR25" s="380"/>
      <c r="CS25" s="380"/>
      <c r="CT25" s="380"/>
      <c r="CU25" s="380"/>
      <c r="CV25" s="380"/>
      <c r="CW25" s="380"/>
      <c r="CX25" s="380"/>
      <c r="CY25" s="380"/>
      <c r="CZ25" s="380"/>
      <c r="DA25" s="380"/>
      <c r="DB25" s="380"/>
      <c r="DC25" s="380"/>
      <c r="DD25" s="380"/>
      <c r="DE25" s="380"/>
      <c r="DF25" s="380"/>
      <c r="DG25" s="380"/>
      <c r="DH25" s="380"/>
      <c r="DI25" s="380"/>
      <c r="DJ25" s="380"/>
      <c r="DK25" s="380"/>
      <c r="DL25" s="380"/>
      <c r="DM25" s="380"/>
      <c r="DN25" s="380"/>
      <c r="DO25" s="391"/>
      <c r="DP25" s="391"/>
      <c r="DQ25" s="380"/>
      <c r="DR25" s="380"/>
      <c r="DS25" s="380"/>
      <c r="DT25" s="380"/>
    </row>
    <row r="26" spans="1:124" s="383" customFormat="1" ht="33" customHeight="1">
      <c r="A26" s="388">
        <f t="shared" si="28"/>
        <v>20</v>
      </c>
      <c r="B26" s="384">
        <v>51403</v>
      </c>
      <c r="C26" s="536" t="s">
        <v>16</v>
      </c>
      <c r="D26" s="698" t="s">
        <v>270</v>
      </c>
      <c r="E26" s="672">
        <f>'[2]Hes office'!D26</f>
        <v>15000</v>
      </c>
      <c r="F26" s="673"/>
      <c r="G26" s="674">
        <f t="shared" si="2"/>
        <v>15000</v>
      </c>
      <c r="H26" s="672">
        <f>'[2]Hes office'!G26</f>
        <v>0</v>
      </c>
      <c r="I26" s="673">
        <v>5613.72</v>
      </c>
      <c r="J26" s="674">
        <f t="shared" si="3"/>
        <v>-5613.72</v>
      </c>
      <c r="K26" s="672">
        <f>'[2]Hes office'!J26</f>
        <v>15000</v>
      </c>
      <c r="L26" s="673">
        <v>6086.92</v>
      </c>
      <c r="M26" s="773">
        <f t="shared" si="4"/>
        <v>8913.08</v>
      </c>
      <c r="N26" s="688">
        <f t="shared" si="5"/>
        <v>30000</v>
      </c>
      <c r="O26" s="689">
        <f t="shared" si="5"/>
        <v>11700.64</v>
      </c>
      <c r="P26" s="690">
        <f t="shared" si="6"/>
        <v>18299.36</v>
      </c>
      <c r="Q26" s="672">
        <f>'[2]Hes office'!M26</f>
        <v>0</v>
      </c>
      <c r="R26" s="673"/>
      <c r="S26" s="674">
        <f t="shared" si="7"/>
        <v>0</v>
      </c>
      <c r="T26" s="672">
        <f>'[2]Hes office'!P26</f>
        <v>15000</v>
      </c>
      <c r="U26" s="673"/>
      <c r="V26" s="675">
        <f t="shared" si="8"/>
        <v>15000</v>
      </c>
      <c r="W26" s="673">
        <f>'[2]Hes office'!S26</f>
        <v>14000</v>
      </c>
      <c r="X26" s="673"/>
      <c r="Y26" s="773">
        <f t="shared" si="9"/>
        <v>14000</v>
      </c>
      <c r="Z26" s="688">
        <f t="shared" si="10"/>
        <v>29000</v>
      </c>
      <c r="AA26" s="701">
        <f t="shared" si="10"/>
        <v>0</v>
      </c>
      <c r="AB26" s="690">
        <f t="shared" si="11"/>
        <v>29000</v>
      </c>
      <c r="AC26" s="775">
        <f t="shared" si="12"/>
        <v>59000</v>
      </c>
      <c r="AD26" s="776">
        <f t="shared" si="12"/>
        <v>11700.64</v>
      </c>
      <c r="AE26" s="777">
        <f t="shared" si="13"/>
        <v>47299.360000000001</v>
      </c>
      <c r="AF26" s="672">
        <f>'[2]Hes office'!Y26</f>
        <v>15000</v>
      </c>
      <c r="AG26" s="673"/>
      <c r="AH26" s="674">
        <f t="shared" si="14"/>
        <v>15000</v>
      </c>
      <c r="AI26" s="672">
        <f>'[2]Hes office'!AB26</f>
        <v>0</v>
      </c>
      <c r="AJ26" s="673"/>
      <c r="AK26" s="675">
        <f t="shared" si="15"/>
        <v>0</v>
      </c>
      <c r="AL26" s="673">
        <f>'[2]Hes office'!AE26</f>
        <v>15000</v>
      </c>
      <c r="AM26" s="673"/>
      <c r="AN26" s="675">
        <f t="shared" si="16"/>
        <v>15000</v>
      </c>
      <c r="AO26" s="688">
        <f t="shared" si="17"/>
        <v>30000</v>
      </c>
      <c r="AP26" s="689">
        <f t="shared" si="17"/>
        <v>0</v>
      </c>
      <c r="AQ26" s="690">
        <f t="shared" si="18"/>
        <v>30000</v>
      </c>
      <c r="AR26" s="673">
        <f>'[2]Hes office'!AH26</f>
        <v>16000</v>
      </c>
      <c r="AS26" s="673"/>
      <c r="AT26" s="674">
        <f t="shared" si="19"/>
        <v>16000</v>
      </c>
      <c r="AU26" s="672">
        <f>'[2]Hes office'!AK26</f>
        <v>15000</v>
      </c>
      <c r="AV26" s="673"/>
      <c r="AW26" s="675">
        <f t="shared" si="20"/>
        <v>15000</v>
      </c>
      <c r="AX26" s="673">
        <f>'[2]Hes office'!AN26</f>
        <v>0</v>
      </c>
      <c r="AY26" s="672"/>
      <c r="AZ26" s="773">
        <f t="shared" si="21"/>
        <v>0</v>
      </c>
      <c r="BA26" s="688">
        <f t="shared" si="22"/>
        <v>31000</v>
      </c>
      <c r="BB26" s="701">
        <f t="shared" si="22"/>
        <v>0</v>
      </c>
      <c r="BC26" s="706">
        <f t="shared" si="23"/>
        <v>31000</v>
      </c>
      <c r="BD26" s="711">
        <f t="shared" si="0"/>
        <v>61000</v>
      </c>
      <c r="BE26" s="715">
        <f t="shared" si="1"/>
        <v>0</v>
      </c>
      <c r="BF26" s="716">
        <f t="shared" si="24"/>
        <v>61000</v>
      </c>
      <c r="BG26" s="717">
        <f t="shared" si="25"/>
        <v>120000</v>
      </c>
      <c r="BH26" s="673">
        <f t="shared" si="26"/>
        <v>11700.64</v>
      </c>
      <c r="BI26" s="677">
        <f t="shared" si="27"/>
        <v>108299.36</v>
      </c>
      <c r="BJ26" s="541"/>
      <c r="BK26" s="380"/>
      <c r="BL26" s="374">
        <f>(VLOOKUP($B26,Test!$A$272:$H$324,7)/1000)</f>
        <v>9.9745400000000011</v>
      </c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  <c r="CG26" s="380"/>
      <c r="CH26" s="380"/>
      <c r="CI26" s="380"/>
      <c r="CJ26" s="380"/>
      <c r="CK26" s="380"/>
      <c r="CL26" s="380"/>
      <c r="CM26" s="380"/>
      <c r="CN26" s="380"/>
      <c r="CO26" s="380"/>
      <c r="CP26" s="380"/>
      <c r="CQ26" s="380"/>
      <c r="CR26" s="380"/>
      <c r="CS26" s="380"/>
      <c r="CT26" s="380"/>
      <c r="CU26" s="380"/>
      <c r="CV26" s="380"/>
      <c r="CW26" s="380"/>
      <c r="CX26" s="380"/>
      <c r="CY26" s="380"/>
      <c r="CZ26" s="380"/>
      <c r="DA26" s="380"/>
      <c r="DB26" s="380"/>
      <c r="DC26" s="380"/>
      <c r="DD26" s="380"/>
      <c r="DE26" s="380"/>
      <c r="DF26" s="380"/>
      <c r="DG26" s="380"/>
      <c r="DH26" s="380"/>
      <c r="DI26" s="380"/>
      <c r="DJ26" s="380"/>
      <c r="DK26" s="380"/>
      <c r="DL26" s="380"/>
      <c r="DM26" s="380"/>
      <c r="DN26" s="380"/>
      <c r="DO26" s="391"/>
      <c r="DP26" s="391"/>
      <c r="DQ26" s="380"/>
      <c r="DR26" s="380"/>
      <c r="DS26" s="380"/>
      <c r="DT26" s="380"/>
    </row>
    <row r="27" spans="1:124" s="383" customFormat="1" ht="33" customHeight="1">
      <c r="A27" s="388">
        <f t="shared" si="28"/>
        <v>21</v>
      </c>
      <c r="B27" s="399">
        <v>51404</v>
      </c>
      <c r="C27" s="536" t="s">
        <v>17</v>
      </c>
      <c r="D27" s="698" t="s">
        <v>271</v>
      </c>
      <c r="E27" s="672">
        <f>'[2]Hes office'!D27</f>
        <v>24630</v>
      </c>
      <c r="F27" s="673"/>
      <c r="G27" s="674">
        <f t="shared" si="2"/>
        <v>24630</v>
      </c>
      <c r="H27" s="672">
        <f>'[2]Hes office'!G27</f>
        <v>0</v>
      </c>
      <c r="I27" s="673">
        <v>7296</v>
      </c>
      <c r="J27" s="674">
        <f t="shared" si="3"/>
        <v>-7296</v>
      </c>
      <c r="K27" s="672">
        <f>'[2]Hes office'!J27</f>
        <v>0</v>
      </c>
      <c r="L27" s="673">
        <v>4915.2</v>
      </c>
      <c r="M27" s="773">
        <f t="shared" si="4"/>
        <v>-4915.2</v>
      </c>
      <c r="N27" s="688">
        <f t="shared" si="5"/>
        <v>24630</v>
      </c>
      <c r="O27" s="689">
        <f t="shared" si="5"/>
        <v>12211.2</v>
      </c>
      <c r="P27" s="690">
        <f t="shared" si="6"/>
        <v>12418.8</v>
      </c>
      <c r="Q27" s="672">
        <f>'[2]Hes office'!M27</f>
        <v>1900</v>
      </c>
      <c r="R27" s="673"/>
      <c r="S27" s="674">
        <f t="shared" si="7"/>
        <v>1900</v>
      </c>
      <c r="T27" s="672">
        <f>'[2]Hes office'!P27</f>
        <v>0</v>
      </c>
      <c r="U27" s="673"/>
      <c r="V27" s="675">
        <f t="shared" si="8"/>
        <v>0</v>
      </c>
      <c r="W27" s="673">
        <f>'[2]Hes office'!S27</f>
        <v>0</v>
      </c>
      <c r="X27" s="673"/>
      <c r="Y27" s="773">
        <f t="shared" si="9"/>
        <v>0</v>
      </c>
      <c r="Z27" s="688">
        <f t="shared" si="10"/>
        <v>1900</v>
      </c>
      <c r="AA27" s="701">
        <f t="shared" si="10"/>
        <v>0</v>
      </c>
      <c r="AB27" s="690">
        <f t="shared" si="11"/>
        <v>1900</v>
      </c>
      <c r="AC27" s="775">
        <f t="shared" si="12"/>
        <v>26530</v>
      </c>
      <c r="AD27" s="776">
        <f t="shared" si="12"/>
        <v>12211.2</v>
      </c>
      <c r="AE27" s="777">
        <f t="shared" si="13"/>
        <v>14318.8</v>
      </c>
      <c r="AF27" s="672">
        <f>'[2]Hes office'!Y27</f>
        <v>0</v>
      </c>
      <c r="AG27" s="673"/>
      <c r="AH27" s="674">
        <f t="shared" si="14"/>
        <v>0</v>
      </c>
      <c r="AI27" s="672">
        <f>'[2]Hes office'!AB27</f>
        <v>900</v>
      </c>
      <c r="AJ27" s="673"/>
      <c r="AK27" s="675">
        <f t="shared" si="15"/>
        <v>900</v>
      </c>
      <c r="AL27" s="673">
        <f>'[2]Hes office'!AE27</f>
        <v>0</v>
      </c>
      <c r="AM27" s="673"/>
      <c r="AN27" s="675">
        <f t="shared" si="16"/>
        <v>0</v>
      </c>
      <c r="AO27" s="688">
        <f t="shared" si="17"/>
        <v>900</v>
      </c>
      <c r="AP27" s="689">
        <f t="shared" si="17"/>
        <v>0</v>
      </c>
      <c r="AQ27" s="690">
        <f t="shared" si="18"/>
        <v>900</v>
      </c>
      <c r="AR27" s="673">
        <f>'[2]Hes office'!AH27</f>
        <v>0</v>
      </c>
      <c r="AS27" s="673"/>
      <c r="AT27" s="674">
        <f t="shared" si="19"/>
        <v>0</v>
      </c>
      <c r="AU27" s="672">
        <f>'[2]Hes office'!AK27</f>
        <v>0</v>
      </c>
      <c r="AV27" s="673"/>
      <c r="AW27" s="675">
        <f t="shared" si="20"/>
        <v>0</v>
      </c>
      <c r="AX27" s="673">
        <f>'[2]Hes office'!AN27</f>
        <v>0</v>
      </c>
      <c r="AY27" s="672"/>
      <c r="AZ27" s="773">
        <f t="shared" si="21"/>
        <v>0</v>
      </c>
      <c r="BA27" s="688">
        <f t="shared" si="22"/>
        <v>0</v>
      </c>
      <c r="BB27" s="701">
        <f t="shared" si="22"/>
        <v>0</v>
      </c>
      <c r="BC27" s="706">
        <f t="shared" si="23"/>
        <v>0</v>
      </c>
      <c r="BD27" s="711">
        <f t="shared" si="0"/>
        <v>900</v>
      </c>
      <c r="BE27" s="715">
        <f t="shared" si="1"/>
        <v>0</v>
      </c>
      <c r="BF27" s="716">
        <f t="shared" si="24"/>
        <v>900</v>
      </c>
      <c r="BG27" s="717">
        <f t="shared" si="25"/>
        <v>27430</v>
      </c>
      <c r="BH27" s="673">
        <f t="shared" si="26"/>
        <v>12211.2</v>
      </c>
      <c r="BI27" s="677">
        <f t="shared" si="27"/>
        <v>15218.8</v>
      </c>
      <c r="BJ27" s="541"/>
      <c r="BK27" s="380"/>
      <c r="BL27" s="374">
        <f>(VLOOKUP($B27,Test!$A$272:$H$324,7)/1000)</f>
        <v>0</v>
      </c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  <c r="CG27" s="380"/>
      <c r="CH27" s="380"/>
      <c r="CI27" s="380"/>
      <c r="CJ27" s="380"/>
      <c r="CK27" s="380"/>
      <c r="CL27" s="380"/>
      <c r="CM27" s="380"/>
      <c r="CN27" s="380"/>
      <c r="CO27" s="380"/>
      <c r="CP27" s="380"/>
      <c r="CQ27" s="380"/>
      <c r="CR27" s="380"/>
      <c r="CS27" s="380"/>
      <c r="CT27" s="380"/>
      <c r="CU27" s="380"/>
      <c r="CV27" s="380"/>
      <c r="CW27" s="380"/>
      <c r="CX27" s="380"/>
      <c r="CY27" s="380"/>
      <c r="CZ27" s="380"/>
      <c r="DA27" s="380"/>
      <c r="DB27" s="380"/>
      <c r="DC27" s="380"/>
      <c r="DD27" s="380"/>
      <c r="DE27" s="380"/>
      <c r="DF27" s="380"/>
      <c r="DG27" s="380"/>
      <c r="DH27" s="380"/>
      <c r="DI27" s="380"/>
      <c r="DJ27" s="380"/>
      <c r="DK27" s="380"/>
      <c r="DL27" s="380"/>
      <c r="DM27" s="380"/>
      <c r="DN27" s="380"/>
      <c r="DO27" s="391"/>
      <c r="DP27" s="391"/>
      <c r="DQ27" s="380"/>
      <c r="DR27" s="380"/>
      <c r="DS27" s="380"/>
      <c r="DT27" s="380"/>
    </row>
    <row r="28" spans="1:124" s="383" customFormat="1" ht="33" customHeight="1">
      <c r="A28" s="388">
        <f t="shared" si="28"/>
        <v>22</v>
      </c>
      <c r="B28" s="384">
        <v>51405</v>
      </c>
      <c r="C28" s="536" t="s">
        <v>18</v>
      </c>
      <c r="D28" s="698" t="s">
        <v>272</v>
      </c>
      <c r="E28" s="672">
        <f>'[2]Hes office'!D28</f>
        <v>94000</v>
      </c>
      <c r="F28" s="673">
        <v>87385.88</v>
      </c>
      <c r="G28" s="674">
        <f t="shared" si="2"/>
        <v>6614.1199999999953</v>
      </c>
      <c r="H28" s="672">
        <f>'[2]Hes office'!G28</f>
        <v>109000</v>
      </c>
      <c r="I28" s="673">
        <v>110877.48</v>
      </c>
      <c r="J28" s="674">
        <f t="shared" si="3"/>
        <v>-1877.4799999999959</v>
      </c>
      <c r="K28" s="672">
        <f>'[2]Hes office'!J28</f>
        <v>94000</v>
      </c>
      <c r="L28" s="673">
        <v>95613.52</v>
      </c>
      <c r="M28" s="773">
        <f t="shared" si="4"/>
        <v>-1613.5200000000041</v>
      </c>
      <c r="N28" s="688">
        <f t="shared" si="5"/>
        <v>297000</v>
      </c>
      <c r="O28" s="689">
        <f t="shared" si="5"/>
        <v>293876.88</v>
      </c>
      <c r="P28" s="690">
        <f t="shared" si="6"/>
        <v>3123.1199999999953</v>
      </c>
      <c r="Q28" s="672">
        <f>'[2]Hes office'!M28</f>
        <v>94000</v>
      </c>
      <c r="R28" s="673">
        <v>82841.52</v>
      </c>
      <c r="S28" s="674">
        <f t="shared" si="7"/>
        <v>11158.479999999996</v>
      </c>
      <c r="T28" s="672">
        <f>'[2]Hes office'!P28</f>
        <v>94000</v>
      </c>
      <c r="U28" s="673"/>
      <c r="V28" s="675">
        <f t="shared" si="8"/>
        <v>94000</v>
      </c>
      <c r="W28" s="673">
        <f>'[2]Hes office'!S28</f>
        <v>94000</v>
      </c>
      <c r="X28" s="673"/>
      <c r="Y28" s="773">
        <f t="shared" si="9"/>
        <v>94000</v>
      </c>
      <c r="Z28" s="688">
        <f t="shared" si="10"/>
        <v>282000</v>
      </c>
      <c r="AA28" s="701">
        <f t="shared" si="10"/>
        <v>82841.52</v>
      </c>
      <c r="AB28" s="690">
        <f t="shared" si="11"/>
        <v>199158.47999999998</v>
      </c>
      <c r="AC28" s="775">
        <f t="shared" si="12"/>
        <v>579000</v>
      </c>
      <c r="AD28" s="776">
        <f t="shared" si="12"/>
        <v>376718.4</v>
      </c>
      <c r="AE28" s="777">
        <f t="shared" si="13"/>
        <v>202281.59999999998</v>
      </c>
      <c r="AF28" s="672">
        <f>'[2]Hes office'!Y28</f>
        <v>94000</v>
      </c>
      <c r="AG28" s="673"/>
      <c r="AH28" s="674">
        <f t="shared" si="14"/>
        <v>94000</v>
      </c>
      <c r="AI28" s="672">
        <f>'[2]Hes office'!AB28</f>
        <v>94000</v>
      </c>
      <c r="AJ28" s="673"/>
      <c r="AK28" s="675">
        <f t="shared" si="15"/>
        <v>94000</v>
      </c>
      <c r="AL28" s="673">
        <f>'[2]Hes office'!AE28</f>
        <v>94000</v>
      </c>
      <c r="AM28" s="673"/>
      <c r="AN28" s="675">
        <f t="shared" si="16"/>
        <v>94000</v>
      </c>
      <c r="AO28" s="688">
        <f t="shared" si="17"/>
        <v>282000</v>
      </c>
      <c r="AP28" s="689">
        <f t="shared" si="17"/>
        <v>0</v>
      </c>
      <c r="AQ28" s="690">
        <f t="shared" si="18"/>
        <v>282000</v>
      </c>
      <c r="AR28" s="673">
        <f>'[2]Hes office'!AH28</f>
        <v>94000</v>
      </c>
      <c r="AS28" s="673"/>
      <c r="AT28" s="674">
        <f t="shared" si="19"/>
        <v>94000</v>
      </c>
      <c r="AU28" s="672">
        <f>'[2]Hes office'!AK28</f>
        <v>94000</v>
      </c>
      <c r="AV28" s="673"/>
      <c r="AW28" s="675">
        <f t="shared" si="20"/>
        <v>94000</v>
      </c>
      <c r="AX28" s="673">
        <f>'[2]Hes office'!AN28</f>
        <v>121000</v>
      </c>
      <c r="AY28" s="672"/>
      <c r="AZ28" s="773">
        <f t="shared" si="21"/>
        <v>121000</v>
      </c>
      <c r="BA28" s="688">
        <f t="shared" si="22"/>
        <v>309000</v>
      </c>
      <c r="BB28" s="701">
        <f t="shared" si="22"/>
        <v>0</v>
      </c>
      <c r="BC28" s="706">
        <f t="shared" si="23"/>
        <v>309000</v>
      </c>
      <c r="BD28" s="711">
        <f t="shared" si="0"/>
        <v>591000</v>
      </c>
      <c r="BE28" s="715">
        <f t="shared" si="1"/>
        <v>0</v>
      </c>
      <c r="BF28" s="716">
        <f t="shared" si="24"/>
        <v>591000</v>
      </c>
      <c r="BG28" s="717">
        <f t="shared" si="25"/>
        <v>1170000</v>
      </c>
      <c r="BH28" s="673">
        <f t="shared" si="26"/>
        <v>376718.4</v>
      </c>
      <c r="BI28" s="677">
        <f t="shared" si="27"/>
        <v>793281.6</v>
      </c>
      <c r="BJ28" s="541"/>
      <c r="BK28" s="380"/>
      <c r="BL28" s="374">
        <f>(VLOOKUP($B28,Test!$A$272:$H$324,7)/1000)</f>
        <v>132.72888</v>
      </c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0"/>
      <c r="CJ28" s="380"/>
      <c r="CK28" s="380"/>
      <c r="CL28" s="380"/>
      <c r="CM28" s="380"/>
      <c r="CN28" s="380"/>
      <c r="CO28" s="380"/>
      <c r="CP28" s="380"/>
      <c r="CQ28" s="380"/>
      <c r="CR28" s="380"/>
      <c r="CS28" s="380"/>
      <c r="CT28" s="380"/>
      <c r="CU28" s="380"/>
      <c r="CV28" s="380"/>
      <c r="CW28" s="380"/>
      <c r="CX28" s="380"/>
      <c r="CY28" s="380"/>
      <c r="CZ28" s="380"/>
      <c r="DA28" s="380"/>
      <c r="DB28" s="380"/>
      <c r="DC28" s="380"/>
      <c r="DD28" s="380"/>
      <c r="DE28" s="380"/>
      <c r="DF28" s="380"/>
      <c r="DG28" s="380"/>
      <c r="DH28" s="380"/>
      <c r="DI28" s="380"/>
      <c r="DJ28" s="380"/>
      <c r="DK28" s="380"/>
      <c r="DL28" s="380"/>
      <c r="DM28" s="380"/>
      <c r="DN28" s="380"/>
      <c r="DO28" s="391"/>
      <c r="DP28" s="391"/>
      <c r="DQ28" s="380"/>
      <c r="DR28" s="380"/>
      <c r="DS28" s="380"/>
      <c r="DT28" s="380"/>
    </row>
    <row r="29" spans="1:124" s="383" customFormat="1" ht="33" customHeight="1">
      <c r="A29" s="388">
        <f t="shared" si="28"/>
        <v>23</v>
      </c>
      <c r="B29" s="399">
        <v>51406</v>
      </c>
      <c r="C29" s="536" t="s">
        <v>19</v>
      </c>
      <c r="D29" s="698" t="s">
        <v>273</v>
      </c>
      <c r="E29" s="672">
        <f>'[2]Hes office'!D29</f>
        <v>0</v>
      </c>
      <c r="F29" s="673"/>
      <c r="G29" s="674">
        <f t="shared" si="2"/>
        <v>0</v>
      </c>
      <c r="H29" s="672">
        <f>'[2]Hes office'!G29</f>
        <v>0</v>
      </c>
      <c r="I29" s="673"/>
      <c r="J29" s="674">
        <f t="shared" si="3"/>
        <v>0</v>
      </c>
      <c r="K29" s="672">
        <f>'[2]Hes office'!J29</f>
        <v>0</v>
      </c>
      <c r="L29" s="673"/>
      <c r="M29" s="773">
        <f t="shared" si="4"/>
        <v>0</v>
      </c>
      <c r="N29" s="688">
        <f t="shared" si="5"/>
        <v>0</v>
      </c>
      <c r="O29" s="689">
        <f t="shared" si="5"/>
        <v>0</v>
      </c>
      <c r="P29" s="690">
        <f t="shared" si="6"/>
        <v>0</v>
      </c>
      <c r="Q29" s="672">
        <f>'[2]Hes office'!M29</f>
        <v>0</v>
      </c>
      <c r="R29" s="673"/>
      <c r="S29" s="674">
        <f t="shared" si="7"/>
        <v>0</v>
      </c>
      <c r="T29" s="672">
        <f>'[2]Hes office'!P29</f>
        <v>0</v>
      </c>
      <c r="U29" s="673"/>
      <c r="V29" s="675">
        <f t="shared" si="8"/>
        <v>0</v>
      </c>
      <c r="W29" s="673">
        <f>'[2]Hes office'!S29</f>
        <v>0</v>
      </c>
      <c r="X29" s="673"/>
      <c r="Y29" s="773">
        <f t="shared" si="9"/>
        <v>0</v>
      </c>
      <c r="Z29" s="688">
        <f t="shared" si="10"/>
        <v>0</v>
      </c>
      <c r="AA29" s="701">
        <f t="shared" si="10"/>
        <v>0</v>
      </c>
      <c r="AB29" s="690">
        <f t="shared" si="11"/>
        <v>0</v>
      </c>
      <c r="AC29" s="775">
        <f t="shared" si="12"/>
        <v>0</v>
      </c>
      <c r="AD29" s="776">
        <f t="shared" si="12"/>
        <v>0</v>
      </c>
      <c r="AE29" s="777">
        <f t="shared" si="13"/>
        <v>0</v>
      </c>
      <c r="AF29" s="672">
        <f>'[2]Hes office'!Y29</f>
        <v>0</v>
      </c>
      <c r="AG29" s="673"/>
      <c r="AH29" s="674">
        <f t="shared" si="14"/>
        <v>0</v>
      </c>
      <c r="AI29" s="672">
        <f>'[2]Hes office'!AB29</f>
        <v>0</v>
      </c>
      <c r="AJ29" s="673"/>
      <c r="AK29" s="675">
        <f t="shared" si="15"/>
        <v>0</v>
      </c>
      <c r="AL29" s="673">
        <f>'[2]Hes office'!AE29</f>
        <v>0</v>
      </c>
      <c r="AM29" s="673"/>
      <c r="AN29" s="675">
        <f t="shared" si="16"/>
        <v>0</v>
      </c>
      <c r="AO29" s="688">
        <f t="shared" si="17"/>
        <v>0</v>
      </c>
      <c r="AP29" s="689">
        <f t="shared" si="17"/>
        <v>0</v>
      </c>
      <c r="AQ29" s="690">
        <f t="shared" si="18"/>
        <v>0</v>
      </c>
      <c r="AR29" s="673">
        <f>'[2]Hes office'!AH29</f>
        <v>0</v>
      </c>
      <c r="AS29" s="673"/>
      <c r="AT29" s="674">
        <f t="shared" si="19"/>
        <v>0</v>
      </c>
      <c r="AU29" s="672">
        <f>'[2]Hes office'!AK29</f>
        <v>0</v>
      </c>
      <c r="AV29" s="673"/>
      <c r="AW29" s="675">
        <f t="shared" si="20"/>
        <v>0</v>
      </c>
      <c r="AX29" s="673">
        <f>'[2]Hes office'!AN29</f>
        <v>0</v>
      </c>
      <c r="AY29" s="672"/>
      <c r="AZ29" s="773">
        <f t="shared" si="21"/>
        <v>0</v>
      </c>
      <c r="BA29" s="688">
        <f t="shared" si="22"/>
        <v>0</v>
      </c>
      <c r="BB29" s="701">
        <f t="shared" si="22"/>
        <v>0</v>
      </c>
      <c r="BC29" s="706">
        <f t="shared" si="23"/>
        <v>0</v>
      </c>
      <c r="BD29" s="711">
        <f t="shared" si="0"/>
        <v>0</v>
      </c>
      <c r="BE29" s="715">
        <f t="shared" si="1"/>
        <v>0</v>
      </c>
      <c r="BF29" s="716">
        <f t="shared" si="24"/>
        <v>0</v>
      </c>
      <c r="BG29" s="717">
        <f t="shared" si="25"/>
        <v>0</v>
      </c>
      <c r="BH29" s="673">
        <f t="shared" si="26"/>
        <v>0</v>
      </c>
      <c r="BI29" s="677">
        <f t="shared" si="27"/>
        <v>0</v>
      </c>
      <c r="BJ29" s="541"/>
      <c r="BK29" s="380"/>
      <c r="BL29" s="374">
        <f>(VLOOKUP($B29,Test!$A$272:$H$324,7)/1000)</f>
        <v>0</v>
      </c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  <c r="CG29" s="380"/>
      <c r="CH29" s="380"/>
      <c r="CI29" s="380"/>
      <c r="CJ29" s="380"/>
      <c r="CK29" s="380"/>
      <c r="CL29" s="380"/>
      <c r="CM29" s="380"/>
      <c r="CN29" s="380"/>
      <c r="CO29" s="380"/>
      <c r="CP29" s="380"/>
      <c r="CQ29" s="380"/>
      <c r="CR29" s="380"/>
      <c r="CS29" s="380"/>
      <c r="CT29" s="380"/>
      <c r="CU29" s="380"/>
      <c r="CV29" s="380"/>
      <c r="CW29" s="380"/>
      <c r="CX29" s="380"/>
      <c r="CY29" s="380"/>
      <c r="CZ29" s="380"/>
      <c r="DA29" s="380"/>
      <c r="DB29" s="380"/>
      <c r="DC29" s="380"/>
      <c r="DD29" s="380"/>
      <c r="DE29" s="380"/>
      <c r="DF29" s="380"/>
      <c r="DG29" s="380"/>
      <c r="DH29" s="380"/>
      <c r="DI29" s="380"/>
      <c r="DJ29" s="380"/>
      <c r="DK29" s="380"/>
      <c r="DL29" s="380"/>
      <c r="DM29" s="380"/>
      <c r="DN29" s="380"/>
      <c r="DO29" s="391"/>
      <c r="DP29" s="391"/>
      <c r="DQ29" s="380"/>
      <c r="DR29" s="380"/>
      <c r="DS29" s="380"/>
      <c r="DT29" s="380"/>
    </row>
    <row r="30" spans="1:124" s="383" customFormat="1" ht="33" customHeight="1">
      <c r="A30" s="388">
        <f t="shared" si="28"/>
        <v>24</v>
      </c>
      <c r="B30" s="384">
        <v>51407</v>
      </c>
      <c r="C30" s="536" t="s">
        <v>20</v>
      </c>
      <c r="D30" s="698" t="s">
        <v>274</v>
      </c>
      <c r="E30" s="672">
        <f>'[2]Hes office'!D30</f>
        <v>1026</v>
      </c>
      <c r="F30" s="673">
        <v>518.4</v>
      </c>
      <c r="G30" s="674">
        <f t="shared" si="2"/>
        <v>507.6</v>
      </c>
      <c r="H30" s="672">
        <f>'[2]Hes office'!G30</f>
        <v>1026</v>
      </c>
      <c r="I30" s="673">
        <v>961.2</v>
      </c>
      <c r="J30" s="674">
        <f t="shared" si="3"/>
        <v>64.799999999999955</v>
      </c>
      <c r="K30" s="672">
        <f>'[2]Hes office'!J30</f>
        <v>1026</v>
      </c>
      <c r="L30" s="673">
        <v>637.20000000000005</v>
      </c>
      <c r="M30" s="773">
        <f t="shared" si="4"/>
        <v>388.79999999999995</v>
      </c>
      <c r="N30" s="688">
        <f t="shared" si="5"/>
        <v>3078</v>
      </c>
      <c r="O30" s="689">
        <f t="shared" si="5"/>
        <v>2116.8000000000002</v>
      </c>
      <c r="P30" s="690">
        <f t="shared" si="6"/>
        <v>961.19999999999982</v>
      </c>
      <c r="Q30" s="672">
        <f>'[2]Hes office'!M30</f>
        <v>1026</v>
      </c>
      <c r="R30" s="673">
        <v>302.39999999999998</v>
      </c>
      <c r="S30" s="674">
        <f t="shared" si="7"/>
        <v>723.6</v>
      </c>
      <c r="T30" s="672">
        <f>'[2]Hes office'!P30</f>
        <v>1026</v>
      </c>
      <c r="U30" s="673"/>
      <c r="V30" s="675">
        <f t="shared" si="8"/>
        <v>1026</v>
      </c>
      <c r="W30" s="673">
        <f>'[2]Hes office'!S30</f>
        <v>1026</v>
      </c>
      <c r="X30" s="673"/>
      <c r="Y30" s="773">
        <f t="shared" si="9"/>
        <v>1026</v>
      </c>
      <c r="Z30" s="688">
        <f t="shared" si="10"/>
        <v>3078</v>
      </c>
      <c r="AA30" s="701">
        <f t="shared" si="10"/>
        <v>302.39999999999998</v>
      </c>
      <c r="AB30" s="690">
        <f t="shared" si="11"/>
        <v>2775.6</v>
      </c>
      <c r="AC30" s="775">
        <f t="shared" si="12"/>
        <v>6156</v>
      </c>
      <c r="AD30" s="776">
        <f t="shared" si="12"/>
        <v>2419.2000000000003</v>
      </c>
      <c r="AE30" s="777">
        <f t="shared" si="13"/>
        <v>3736.7999999999997</v>
      </c>
      <c r="AF30" s="672">
        <f>'[2]Hes office'!Y30</f>
        <v>1026</v>
      </c>
      <c r="AG30" s="673"/>
      <c r="AH30" s="674">
        <f t="shared" si="14"/>
        <v>1026</v>
      </c>
      <c r="AI30" s="672">
        <f>'[2]Hes office'!AB30</f>
        <v>1026</v>
      </c>
      <c r="AJ30" s="673"/>
      <c r="AK30" s="675">
        <f t="shared" si="15"/>
        <v>1026</v>
      </c>
      <c r="AL30" s="673">
        <f>'[2]Hes office'!AE30</f>
        <v>1026</v>
      </c>
      <c r="AM30" s="673"/>
      <c r="AN30" s="675">
        <f t="shared" si="16"/>
        <v>1026</v>
      </c>
      <c r="AO30" s="688">
        <f t="shared" si="17"/>
        <v>3078</v>
      </c>
      <c r="AP30" s="689">
        <f t="shared" si="17"/>
        <v>0</v>
      </c>
      <c r="AQ30" s="690">
        <f t="shared" si="18"/>
        <v>3078</v>
      </c>
      <c r="AR30" s="673">
        <f>'[2]Hes office'!AH30</f>
        <v>1026</v>
      </c>
      <c r="AS30" s="673"/>
      <c r="AT30" s="674">
        <f t="shared" si="19"/>
        <v>1026</v>
      </c>
      <c r="AU30" s="672">
        <f>'[2]Hes office'!AK30</f>
        <v>1026</v>
      </c>
      <c r="AV30" s="673"/>
      <c r="AW30" s="675">
        <f t="shared" si="20"/>
        <v>1026</v>
      </c>
      <c r="AX30" s="673">
        <f>'[2]Hes office'!AN30</f>
        <v>1026</v>
      </c>
      <c r="AY30" s="672"/>
      <c r="AZ30" s="773">
        <f t="shared" si="21"/>
        <v>1026</v>
      </c>
      <c r="BA30" s="688">
        <f t="shared" si="22"/>
        <v>3078</v>
      </c>
      <c r="BB30" s="701">
        <f t="shared" si="22"/>
        <v>0</v>
      </c>
      <c r="BC30" s="706">
        <f t="shared" si="23"/>
        <v>3078</v>
      </c>
      <c r="BD30" s="711">
        <f t="shared" si="0"/>
        <v>6156</v>
      </c>
      <c r="BE30" s="715">
        <f t="shared" si="1"/>
        <v>0</v>
      </c>
      <c r="BF30" s="716">
        <f t="shared" si="24"/>
        <v>6156</v>
      </c>
      <c r="BG30" s="717">
        <f t="shared" si="25"/>
        <v>12312</v>
      </c>
      <c r="BH30" s="673">
        <f t="shared" si="26"/>
        <v>2419.2000000000003</v>
      </c>
      <c r="BI30" s="677">
        <f t="shared" si="27"/>
        <v>9892.7999999999993</v>
      </c>
      <c r="BJ30" s="541"/>
      <c r="BK30" s="380"/>
      <c r="BL30" s="374">
        <f>(VLOOKUP($B30,Test!$A$272:$H$324,7)/1000)</f>
        <v>1.3568</v>
      </c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  <c r="CG30" s="380"/>
      <c r="CH30" s="380"/>
      <c r="CI30" s="380"/>
      <c r="CJ30" s="380"/>
      <c r="CK30" s="380"/>
      <c r="CL30" s="380"/>
      <c r="CM30" s="380"/>
      <c r="CN30" s="380"/>
      <c r="CO30" s="380"/>
      <c r="CP30" s="380"/>
      <c r="CQ30" s="380"/>
      <c r="CR30" s="380"/>
      <c r="CS30" s="380"/>
      <c r="CT30" s="380"/>
      <c r="CU30" s="380"/>
      <c r="CV30" s="380"/>
      <c r="CW30" s="380"/>
      <c r="CX30" s="380"/>
      <c r="CY30" s="380"/>
      <c r="CZ30" s="380"/>
      <c r="DA30" s="380"/>
      <c r="DB30" s="380"/>
      <c r="DC30" s="380"/>
      <c r="DD30" s="380"/>
      <c r="DE30" s="380"/>
      <c r="DF30" s="380"/>
      <c r="DG30" s="380"/>
      <c r="DH30" s="380"/>
      <c r="DI30" s="380"/>
      <c r="DJ30" s="380"/>
      <c r="DK30" s="380"/>
      <c r="DL30" s="380"/>
      <c r="DM30" s="380"/>
      <c r="DN30" s="380"/>
      <c r="DO30" s="391"/>
      <c r="DP30" s="391"/>
      <c r="DQ30" s="380"/>
      <c r="DR30" s="380"/>
      <c r="DS30" s="380"/>
      <c r="DT30" s="380"/>
    </row>
    <row r="31" spans="1:124" s="383" customFormat="1" ht="33" customHeight="1">
      <c r="A31" s="388">
        <f t="shared" si="28"/>
        <v>25</v>
      </c>
      <c r="B31" s="384">
        <v>51408</v>
      </c>
      <c r="C31" s="536" t="s">
        <v>21</v>
      </c>
      <c r="D31" s="698" t="s">
        <v>275</v>
      </c>
      <c r="E31" s="672">
        <f>'[2]Hes office'!D31</f>
        <v>0</v>
      </c>
      <c r="F31" s="673"/>
      <c r="G31" s="674">
        <f t="shared" si="2"/>
        <v>0</v>
      </c>
      <c r="H31" s="672">
        <f>'[2]Hes office'!G31</f>
        <v>0</v>
      </c>
      <c r="I31" s="673"/>
      <c r="J31" s="674">
        <f t="shared" si="3"/>
        <v>0</v>
      </c>
      <c r="K31" s="672">
        <f>'[2]Hes office'!J31</f>
        <v>0</v>
      </c>
      <c r="L31" s="673"/>
      <c r="M31" s="773">
        <f t="shared" si="4"/>
        <v>0</v>
      </c>
      <c r="N31" s="688">
        <f t="shared" si="5"/>
        <v>0</v>
      </c>
      <c r="O31" s="689">
        <f t="shared" si="5"/>
        <v>0</v>
      </c>
      <c r="P31" s="690">
        <f t="shared" si="6"/>
        <v>0</v>
      </c>
      <c r="Q31" s="672">
        <f>'[2]Hes office'!M31</f>
        <v>0</v>
      </c>
      <c r="R31" s="673"/>
      <c r="S31" s="674">
        <f t="shared" si="7"/>
        <v>0</v>
      </c>
      <c r="T31" s="672">
        <f>'[2]Hes office'!P31</f>
        <v>0</v>
      </c>
      <c r="U31" s="673"/>
      <c r="V31" s="675">
        <f t="shared" si="8"/>
        <v>0</v>
      </c>
      <c r="W31" s="673">
        <f>'[2]Hes office'!S31</f>
        <v>0</v>
      </c>
      <c r="X31" s="673"/>
      <c r="Y31" s="773">
        <f t="shared" si="9"/>
        <v>0</v>
      </c>
      <c r="Z31" s="688">
        <f t="shared" si="10"/>
        <v>0</v>
      </c>
      <c r="AA31" s="701">
        <f t="shared" si="10"/>
        <v>0</v>
      </c>
      <c r="AB31" s="690">
        <f t="shared" si="11"/>
        <v>0</v>
      </c>
      <c r="AC31" s="775">
        <f t="shared" si="12"/>
        <v>0</v>
      </c>
      <c r="AD31" s="776">
        <f t="shared" si="12"/>
        <v>0</v>
      </c>
      <c r="AE31" s="777">
        <f t="shared" si="13"/>
        <v>0</v>
      </c>
      <c r="AF31" s="672">
        <f>'[2]Hes office'!Y31</f>
        <v>0</v>
      </c>
      <c r="AG31" s="673"/>
      <c r="AH31" s="674">
        <f t="shared" si="14"/>
        <v>0</v>
      </c>
      <c r="AI31" s="672">
        <f>'[2]Hes office'!AB31</f>
        <v>0</v>
      </c>
      <c r="AJ31" s="673"/>
      <c r="AK31" s="675">
        <f t="shared" si="15"/>
        <v>0</v>
      </c>
      <c r="AL31" s="673">
        <f>'[2]Hes office'!AE31</f>
        <v>0</v>
      </c>
      <c r="AM31" s="673"/>
      <c r="AN31" s="675">
        <f t="shared" si="16"/>
        <v>0</v>
      </c>
      <c r="AO31" s="688">
        <f t="shared" si="17"/>
        <v>0</v>
      </c>
      <c r="AP31" s="689">
        <f t="shared" si="17"/>
        <v>0</v>
      </c>
      <c r="AQ31" s="690">
        <f t="shared" si="18"/>
        <v>0</v>
      </c>
      <c r="AR31" s="673">
        <f>'[2]Hes office'!AH31</f>
        <v>0</v>
      </c>
      <c r="AS31" s="673"/>
      <c r="AT31" s="674">
        <f t="shared" si="19"/>
        <v>0</v>
      </c>
      <c r="AU31" s="672">
        <f>'[2]Hes office'!AK31</f>
        <v>0</v>
      </c>
      <c r="AV31" s="673"/>
      <c r="AW31" s="675">
        <f t="shared" si="20"/>
        <v>0</v>
      </c>
      <c r="AX31" s="673">
        <f>'[2]Hes office'!AN31</f>
        <v>0</v>
      </c>
      <c r="AY31" s="672"/>
      <c r="AZ31" s="773">
        <f t="shared" si="21"/>
        <v>0</v>
      </c>
      <c r="BA31" s="688">
        <f t="shared" si="22"/>
        <v>0</v>
      </c>
      <c r="BB31" s="701">
        <f t="shared" si="22"/>
        <v>0</v>
      </c>
      <c r="BC31" s="706">
        <f t="shared" si="23"/>
        <v>0</v>
      </c>
      <c r="BD31" s="711">
        <f t="shared" si="0"/>
        <v>0</v>
      </c>
      <c r="BE31" s="715">
        <f t="shared" si="1"/>
        <v>0</v>
      </c>
      <c r="BF31" s="716">
        <f t="shared" si="24"/>
        <v>0</v>
      </c>
      <c r="BG31" s="717">
        <f t="shared" si="25"/>
        <v>0</v>
      </c>
      <c r="BH31" s="673">
        <f t="shared" si="26"/>
        <v>0</v>
      </c>
      <c r="BI31" s="677">
        <f t="shared" si="27"/>
        <v>0</v>
      </c>
      <c r="BJ31" s="541"/>
      <c r="BK31" s="380"/>
      <c r="BL31" s="374">
        <f>(VLOOKUP($B31,Test!$A$272:$H$324,7)/1000)</f>
        <v>0</v>
      </c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  <c r="CG31" s="380"/>
      <c r="CH31" s="380"/>
      <c r="CI31" s="380"/>
      <c r="CJ31" s="380"/>
      <c r="CK31" s="380"/>
      <c r="CL31" s="380"/>
      <c r="CM31" s="380"/>
      <c r="CN31" s="380"/>
      <c r="CO31" s="380"/>
      <c r="CP31" s="380"/>
      <c r="CQ31" s="380"/>
      <c r="CR31" s="380"/>
      <c r="CS31" s="380"/>
      <c r="CT31" s="380"/>
      <c r="CU31" s="380"/>
      <c r="CV31" s="380"/>
      <c r="CW31" s="380"/>
      <c r="CX31" s="380"/>
      <c r="CY31" s="380"/>
      <c r="CZ31" s="380"/>
      <c r="DA31" s="380"/>
      <c r="DB31" s="380"/>
      <c r="DC31" s="380"/>
      <c r="DD31" s="380"/>
      <c r="DE31" s="380"/>
      <c r="DF31" s="380"/>
      <c r="DG31" s="380"/>
      <c r="DH31" s="380"/>
      <c r="DI31" s="380"/>
      <c r="DJ31" s="380"/>
      <c r="DK31" s="380"/>
      <c r="DL31" s="380"/>
      <c r="DM31" s="380"/>
      <c r="DN31" s="380"/>
      <c r="DO31" s="391"/>
      <c r="DP31" s="391"/>
      <c r="DQ31" s="380"/>
      <c r="DR31" s="380"/>
      <c r="DS31" s="380"/>
      <c r="DT31" s="380"/>
    </row>
    <row r="32" spans="1:124" s="383" customFormat="1" ht="33" customHeight="1">
      <c r="A32" s="388">
        <f t="shared" si="28"/>
        <v>26</v>
      </c>
      <c r="B32" s="384">
        <v>51409</v>
      </c>
      <c r="C32" s="536" t="s">
        <v>22</v>
      </c>
      <c r="D32" s="698" t="s">
        <v>276</v>
      </c>
      <c r="E32" s="672">
        <f>'[2]Hes office'!D32</f>
        <v>113579.92800000001</v>
      </c>
      <c r="F32" s="673">
        <v>99197.21</v>
      </c>
      <c r="G32" s="674">
        <f t="shared" si="2"/>
        <v>14382.718000000008</v>
      </c>
      <c r="H32" s="672">
        <f>'[2]Hes office'!G32</f>
        <v>113579.92800000001</v>
      </c>
      <c r="I32" s="673">
        <v>131633.91</v>
      </c>
      <c r="J32" s="674">
        <f t="shared" si="3"/>
        <v>-18053.981999999989</v>
      </c>
      <c r="K32" s="672">
        <f>'[2]Hes office'!J32</f>
        <v>118742.652</v>
      </c>
      <c r="L32" s="673">
        <v>118441.82</v>
      </c>
      <c r="M32" s="773">
        <f t="shared" si="4"/>
        <v>300.83199999999488</v>
      </c>
      <c r="N32" s="688">
        <f t="shared" si="5"/>
        <v>345902.50800000003</v>
      </c>
      <c r="O32" s="689">
        <f t="shared" si="5"/>
        <v>349272.94</v>
      </c>
      <c r="P32" s="690">
        <f t="shared" si="6"/>
        <v>-3370.4319999999716</v>
      </c>
      <c r="Q32" s="672">
        <f>'[2]Hes office'!M32</f>
        <v>86949.396000000008</v>
      </c>
      <c r="R32" s="673">
        <v>45067.4</v>
      </c>
      <c r="S32" s="674">
        <f t="shared" si="7"/>
        <v>41881.996000000006</v>
      </c>
      <c r="T32" s="672">
        <f>'[2]Hes office'!P32</f>
        <v>96101.964000000007</v>
      </c>
      <c r="U32" s="673"/>
      <c r="V32" s="675">
        <f t="shared" si="8"/>
        <v>96101.964000000007</v>
      </c>
      <c r="W32" s="673">
        <f>'[2]Hes office'!S32</f>
        <v>103495.212</v>
      </c>
      <c r="X32" s="673"/>
      <c r="Y32" s="773">
        <f t="shared" si="9"/>
        <v>103495.212</v>
      </c>
      <c r="Z32" s="688">
        <f t="shared" si="10"/>
        <v>286546.57200000004</v>
      </c>
      <c r="AA32" s="701">
        <f t="shared" si="10"/>
        <v>45067.4</v>
      </c>
      <c r="AB32" s="690">
        <f t="shared" si="11"/>
        <v>241479.17200000005</v>
      </c>
      <c r="AC32" s="775">
        <f t="shared" si="12"/>
        <v>632449.08000000007</v>
      </c>
      <c r="AD32" s="776">
        <f t="shared" si="12"/>
        <v>394340.34</v>
      </c>
      <c r="AE32" s="777">
        <f t="shared" si="13"/>
        <v>238108.74000000005</v>
      </c>
      <c r="AF32" s="672">
        <f>'[2]Hes office'!Y32</f>
        <v>100678.24800000001</v>
      </c>
      <c r="AG32" s="673"/>
      <c r="AH32" s="674">
        <f t="shared" si="14"/>
        <v>100678.24800000001</v>
      </c>
      <c r="AI32" s="672">
        <f>'[2]Hes office'!AB32</f>
        <v>100678.24800000001</v>
      </c>
      <c r="AJ32" s="673"/>
      <c r="AK32" s="675">
        <f t="shared" si="15"/>
        <v>100678.24800000001</v>
      </c>
      <c r="AL32" s="673">
        <f>'[2]Hes office'!AE32</f>
        <v>100678.24800000001</v>
      </c>
      <c r="AM32" s="673"/>
      <c r="AN32" s="675">
        <f t="shared" si="16"/>
        <v>100678.24800000001</v>
      </c>
      <c r="AO32" s="688">
        <f t="shared" si="17"/>
        <v>302034.74400000001</v>
      </c>
      <c r="AP32" s="689">
        <f t="shared" si="17"/>
        <v>0</v>
      </c>
      <c r="AQ32" s="690">
        <f t="shared" si="18"/>
        <v>302034.74400000001</v>
      </c>
      <c r="AR32" s="673">
        <f>'[2]Hes office'!AH32</f>
        <v>108071.496</v>
      </c>
      <c r="AS32" s="673"/>
      <c r="AT32" s="674">
        <f t="shared" si="19"/>
        <v>108071.496</v>
      </c>
      <c r="AU32" s="672">
        <f>'[2]Hes office'!AK32</f>
        <v>105254.53200000001</v>
      </c>
      <c r="AV32" s="673"/>
      <c r="AW32" s="675">
        <f t="shared" si="20"/>
        <v>105254.53200000001</v>
      </c>
      <c r="AX32" s="673">
        <f>'[2]Hes office'!AN32</f>
        <v>108071.496</v>
      </c>
      <c r="AY32" s="672"/>
      <c r="AZ32" s="773">
        <f t="shared" si="21"/>
        <v>108071.496</v>
      </c>
      <c r="BA32" s="688">
        <f t="shared" si="22"/>
        <v>321397.52399999998</v>
      </c>
      <c r="BB32" s="701">
        <f t="shared" si="22"/>
        <v>0</v>
      </c>
      <c r="BC32" s="706">
        <f t="shared" si="23"/>
        <v>321397.52399999998</v>
      </c>
      <c r="BD32" s="711">
        <f t="shared" si="0"/>
        <v>623432.26800000004</v>
      </c>
      <c r="BE32" s="715">
        <f t="shared" si="1"/>
        <v>0</v>
      </c>
      <c r="BF32" s="716">
        <f t="shared" si="24"/>
        <v>623432.26800000004</v>
      </c>
      <c r="BG32" s="717">
        <f t="shared" si="25"/>
        <v>1255881.3480000002</v>
      </c>
      <c r="BH32" s="673">
        <f t="shared" si="26"/>
        <v>394340.34</v>
      </c>
      <c r="BI32" s="677">
        <f t="shared" si="27"/>
        <v>861541.00800000015</v>
      </c>
      <c r="BJ32" s="541"/>
      <c r="BK32" s="380"/>
      <c r="BL32" s="374">
        <f>(VLOOKUP($B32,Test!$A$272:$H$324,7)/1000)</f>
        <v>151.35420999999999</v>
      </c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  <c r="CG32" s="380"/>
      <c r="CH32" s="380"/>
      <c r="CI32" s="380"/>
      <c r="CJ32" s="380"/>
      <c r="CK32" s="380"/>
      <c r="CL32" s="380"/>
      <c r="CM32" s="380"/>
      <c r="CN32" s="380"/>
      <c r="CO32" s="380"/>
      <c r="CP32" s="380"/>
      <c r="CQ32" s="380"/>
      <c r="CR32" s="380"/>
      <c r="CS32" s="380"/>
      <c r="CT32" s="380"/>
      <c r="CU32" s="380"/>
      <c r="CV32" s="380"/>
      <c r="CW32" s="380"/>
      <c r="CX32" s="380"/>
      <c r="CY32" s="380"/>
      <c r="CZ32" s="380"/>
      <c r="DA32" s="380"/>
      <c r="DB32" s="380"/>
      <c r="DC32" s="380"/>
      <c r="DD32" s="380"/>
      <c r="DE32" s="380"/>
      <c r="DF32" s="380"/>
      <c r="DG32" s="380"/>
      <c r="DH32" s="380"/>
      <c r="DI32" s="380"/>
      <c r="DJ32" s="380"/>
      <c r="DK32" s="380"/>
      <c r="DL32" s="380"/>
      <c r="DM32" s="380"/>
      <c r="DN32" s="380"/>
      <c r="DO32" s="391"/>
      <c r="DP32" s="391"/>
      <c r="DQ32" s="380"/>
      <c r="DR32" s="380"/>
      <c r="DS32" s="380"/>
      <c r="DT32" s="380"/>
    </row>
    <row r="33" spans="1:124" s="383" customFormat="1" ht="33" customHeight="1">
      <c r="A33" s="388">
        <f t="shared" si="28"/>
        <v>27</v>
      </c>
      <c r="B33" s="384">
        <v>51499</v>
      </c>
      <c r="C33" s="536" t="s">
        <v>23</v>
      </c>
      <c r="D33" s="698" t="s">
        <v>277</v>
      </c>
      <c r="E33" s="672">
        <f>'[2]Hes office'!D33</f>
        <v>0</v>
      </c>
      <c r="F33" s="673"/>
      <c r="G33" s="674">
        <f t="shared" si="2"/>
        <v>0</v>
      </c>
      <c r="H33" s="672">
        <f>'[2]Hes office'!G33</f>
        <v>600</v>
      </c>
      <c r="I33" s="673">
        <v>160</v>
      </c>
      <c r="J33" s="674">
        <f t="shared" si="3"/>
        <v>440</v>
      </c>
      <c r="K33" s="672">
        <f>'[2]Hes office'!J33</f>
        <v>150</v>
      </c>
      <c r="L33" s="673">
        <v>620</v>
      </c>
      <c r="M33" s="773">
        <f t="shared" si="4"/>
        <v>-470</v>
      </c>
      <c r="N33" s="688">
        <f t="shared" si="5"/>
        <v>750</v>
      </c>
      <c r="O33" s="689">
        <f t="shared" si="5"/>
        <v>780</v>
      </c>
      <c r="P33" s="690">
        <f t="shared" si="6"/>
        <v>-30</v>
      </c>
      <c r="Q33" s="672">
        <f>'[2]Hes office'!M33</f>
        <v>0</v>
      </c>
      <c r="R33" s="673"/>
      <c r="S33" s="674">
        <f t="shared" si="7"/>
        <v>0</v>
      </c>
      <c r="T33" s="672">
        <f>'[2]Hes office'!P33</f>
        <v>750</v>
      </c>
      <c r="U33" s="673"/>
      <c r="V33" s="675">
        <f t="shared" si="8"/>
        <v>750</v>
      </c>
      <c r="W33" s="673">
        <f>'[2]Hes office'!S33</f>
        <v>0</v>
      </c>
      <c r="X33" s="673"/>
      <c r="Y33" s="773">
        <f t="shared" si="9"/>
        <v>0</v>
      </c>
      <c r="Z33" s="688">
        <f t="shared" si="10"/>
        <v>750</v>
      </c>
      <c r="AA33" s="701">
        <f t="shared" si="10"/>
        <v>0</v>
      </c>
      <c r="AB33" s="690">
        <f t="shared" si="11"/>
        <v>750</v>
      </c>
      <c r="AC33" s="775">
        <f t="shared" si="12"/>
        <v>1500</v>
      </c>
      <c r="AD33" s="776">
        <f t="shared" si="12"/>
        <v>780</v>
      </c>
      <c r="AE33" s="777">
        <f t="shared" si="13"/>
        <v>720</v>
      </c>
      <c r="AF33" s="672">
        <f>'[2]Hes office'!Y33</f>
        <v>150</v>
      </c>
      <c r="AG33" s="673"/>
      <c r="AH33" s="674">
        <f t="shared" si="14"/>
        <v>150</v>
      </c>
      <c r="AI33" s="672">
        <f>'[2]Hes office'!AB33</f>
        <v>600</v>
      </c>
      <c r="AJ33" s="673"/>
      <c r="AK33" s="675">
        <f t="shared" si="15"/>
        <v>600</v>
      </c>
      <c r="AL33" s="673">
        <f>'[2]Hes office'!AE33</f>
        <v>150</v>
      </c>
      <c r="AM33" s="673"/>
      <c r="AN33" s="675">
        <f t="shared" si="16"/>
        <v>150</v>
      </c>
      <c r="AO33" s="688">
        <f t="shared" si="17"/>
        <v>900</v>
      </c>
      <c r="AP33" s="689">
        <f t="shared" si="17"/>
        <v>0</v>
      </c>
      <c r="AQ33" s="690">
        <f t="shared" si="18"/>
        <v>900</v>
      </c>
      <c r="AR33" s="673">
        <f>'[2]Hes office'!AH33</f>
        <v>0</v>
      </c>
      <c r="AS33" s="673"/>
      <c r="AT33" s="674">
        <f t="shared" si="19"/>
        <v>0</v>
      </c>
      <c r="AU33" s="672">
        <f>'[2]Hes office'!AK33</f>
        <v>600</v>
      </c>
      <c r="AV33" s="673"/>
      <c r="AW33" s="675">
        <f t="shared" si="20"/>
        <v>600</v>
      </c>
      <c r="AX33" s="673">
        <f>'[2]Hes office'!AN33</f>
        <v>0</v>
      </c>
      <c r="AY33" s="672"/>
      <c r="AZ33" s="773">
        <f t="shared" si="21"/>
        <v>0</v>
      </c>
      <c r="BA33" s="688">
        <f t="shared" si="22"/>
        <v>600</v>
      </c>
      <c r="BB33" s="701">
        <f t="shared" si="22"/>
        <v>0</v>
      </c>
      <c r="BC33" s="706">
        <f t="shared" si="23"/>
        <v>600</v>
      </c>
      <c r="BD33" s="711">
        <f t="shared" si="0"/>
        <v>1500</v>
      </c>
      <c r="BE33" s="715">
        <f t="shared" si="1"/>
        <v>0</v>
      </c>
      <c r="BF33" s="716">
        <f t="shared" si="24"/>
        <v>1500</v>
      </c>
      <c r="BG33" s="717">
        <f t="shared" si="25"/>
        <v>3000</v>
      </c>
      <c r="BH33" s="673">
        <f t="shared" si="26"/>
        <v>780</v>
      </c>
      <c r="BI33" s="677">
        <f t="shared" si="27"/>
        <v>2220</v>
      </c>
      <c r="BJ33" s="541"/>
      <c r="BK33" s="380"/>
      <c r="BL33" s="374">
        <f>(VLOOKUP($B33,Test!$A$272:$H$324,7)/1000)</f>
        <v>0.52</v>
      </c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  <c r="CO33" s="380"/>
      <c r="CP33" s="380"/>
      <c r="CQ33" s="380"/>
      <c r="CR33" s="380"/>
      <c r="CS33" s="380"/>
      <c r="CT33" s="380"/>
      <c r="CU33" s="380"/>
      <c r="CV33" s="380"/>
      <c r="CW33" s="380"/>
      <c r="CX33" s="380"/>
      <c r="CY33" s="380"/>
      <c r="CZ33" s="380"/>
      <c r="DA33" s="380"/>
      <c r="DB33" s="380"/>
      <c r="DC33" s="380"/>
      <c r="DD33" s="380"/>
      <c r="DE33" s="380"/>
      <c r="DF33" s="380"/>
      <c r="DG33" s="380"/>
      <c r="DH33" s="380"/>
      <c r="DI33" s="380"/>
      <c r="DJ33" s="380"/>
      <c r="DK33" s="380"/>
      <c r="DL33" s="380"/>
      <c r="DM33" s="380"/>
      <c r="DN33" s="380"/>
      <c r="DO33" s="391"/>
      <c r="DP33" s="391"/>
      <c r="DQ33" s="380"/>
      <c r="DR33" s="380"/>
      <c r="DS33" s="380"/>
      <c r="DT33" s="380"/>
    </row>
    <row r="34" spans="1:124" s="383" customFormat="1" ht="33" customHeight="1">
      <c r="A34" s="388">
        <f t="shared" si="28"/>
        <v>28</v>
      </c>
      <c r="B34" s="384">
        <v>51601</v>
      </c>
      <c r="C34" s="536" t="s">
        <v>24</v>
      </c>
      <c r="D34" s="698" t="s">
        <v>278</v>
      </c>
      <c r="E34" s="672">
        <f>'[2]Hes office'!D34</f>
        <v>0</v>
      </c>
      <c r="F34" s="673"/>
      <c r="G34" s="674">
        <f t="shared" si="2"/>
        <v>0</v>
      </c>
      <c r="H34" s="672">
        <f>'[2]Hes office'!G34</f>
        <v>0</v>
      </c>
      <c r="I34" s="673"/>
      <c r="J34" s="674">
        <f t="shared" si="3"/>
        <v>0</v>
      </c>
      <c r="K34" s="672">
        <f>'[2]Hes office'!J34</f>
        <v>0</v>
      </c>
      <c r="L34" s="673"/>
      <c r="M34" s="773">
        <f t="shared" si="4"/>
        <v>0</v>
      </c>
      <c r="N34" s="688">
        <f t="shared" si="5"/>
        <v>0</v>
      </c>
      <c r="O34" s="689">
        <f t="shared" si="5"/>
        <v>0</v>
      </c>
      <c r="P34" s="690">
        <f t="shared" si="6"/>
        <v>0</v>
      </c>
      <c r="Q34" s="672">
        <f>'[2]Hes office'!M34</f>
        <v>0</v>
      </c>
      <c r="R34" s="673"/>
      <c r="S34" s="674">
        <f t="shared" si="7"/>
        <v>0</v>
      </c>
      <c r="T34" s="672">
        <f>'[2]Hes office'!P34</f>
        <v>0</v>
      </c>
      <c r="U34" s="673"/>
      <c r="V34" s="675">
        <f t="shared" si="8"/>
        <v>0</v>
      </c>
      <c r="W34" s="673">
        <f>'[2]Hes office'!S34</f>
        <v>0</v>
      </c>
      <c r="X34" s="673"/>
      <c r="Y34" s="773">
        <f t="shared" si="9"/>
        <v>0</v>
      </c>
      <c r="Z34" s="688">
        <f t="shared" si="10"/>
        <v>0</v>
      </c>
      <c r="AA34" s="701">
        <f t="shared" si="10"/>
        <v>0</v>
      </c>
      <c r="AB34" s="690">
        <f t="shared" si="11"/>
        <v>0</v>
      </c>
      <c r="AC34" s="775">
        <f t="shared" si="12"/>
        <v>0</v>
      </c>
      <c r="AD34" s="776">
        <f t="shared" si="12"/>
        <v>0</v>
      </c>
      <c r="AE34" s="777">
        <f t="shared" si="13"/>
        <v>0</v>
      </c>
      <c r="AF34" s="672">
        <f>'[2]Hes office'!Y34</f>
        <v>0</v>
      </c>
      <c r="AG34" s="673"/>
      <c r="AH34" s="674">
        <f t="shared" si="14"/>
        <v>0</v>
      </c>
      <c r="AI34" s="672">
        <f>'[2]Hes office'!AB34</f>
        <v>0</v>
      </c>
      <c r="AJ34" s="673"/>
      <c r="AK34" s="675">
        <f t="shared" si="15"/>
        <v>0</v>
      </c>
      <c r="AL34" s="673">
        <f>'[2]Hes office'!AE34</f>
        <v>0</v>
      </c>
      <c r="AM34" s="673"/>
      <c r="AN34" s="675">
        <f t="shared" si="16"/>
        <v>0</v>
      </c>
      <c r="AO34" s="688">
        <f t="shared" si="17"/>
        <v>0</v>
      </c>
      <c r="AP34" s="689">
        <f t="shared" si="17"/>
        <v>0</v>
      </c>
      <c r="AQ34" s="690">
        <f t="shared" si="18"/>
        <v>0</v>
      </c>
      <c r="AR34" s="673">
        <f>'[2]Hes office'!AH34</f>
        <v>0</v>
      </c>
      <c r="AS34" s="673"/>
      <c r="AT34" s="674">
        <f t="shared" si="19"/>
        <v>0</v>
      </c>
      <c r="AU34" s="672">
        <f>'[2]Hes office'!AK34</f>
        <v>0</v>
      </c>
      <c r="AV34" s="673"/>
      <c r="AW34" s="675">
        <f t="shared" si="20"/>
        <v>0</v>
      </c>
      <c r="AX34" s="673">
        <f>'[2]Hes office'!AN34</f>
        <v>0</v>
      </c>
      <c r="AY34" s="672"/>
      <c r="AZ34" s="773">
        <f t="shared" si="21"/>
        <v>0</v>
      </c>
      <c r="BA34" s="688">
        <f t="shared" si="22"/>
        <v>0</v>
      </c>
      <c r="BB34" s="701">
        <f t="shared" si="22"/>
        <v>0</v>
      </c>
      <c r="BC34" s="706">
        <f t="shared" si="23"/>
        <v>0</v>
      </c>
      <c r="BD34" s="711">
        <f t="shared" si="0"/>
        <v>0</v>
      </c>
      <c r="BE34" s="715">
        <f t="shared" si="1"/>
        <v>0</v>
      </c>
      <c r="BF34" s="716">
        <f t="shared" si="24"/>
        <v>0</v>
      </c>
      <c r="BG34" s="717">
        <f t="shared" si="25"/>
        <v>0</v>
      </c>
      <c r="BH34" s="673">
        <f t="shared" si="26"/>
        <v>0</v>
      </c>
      <c r="BI34" s="677">
        <f t="shared" si="27"/>
        <v>0</v>
      </c>
      <c r="BJ34" s="541"/>
      <c r="BK34" s="380"/>
      <c r="BL34" s="374">
        <f>(VLOOKUP($B34,Test!$A$272:$H$324,7)/1000)</f>
        <v>0</v>
      </c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  <c r="CO34" s="380"/>
      <c r="CP34" s="380"/>
      <c r="CQ34" s="380"/>
      <c r="CR34" s="380"/>
      <c r="CS34" s="380"/>
      <c r="CT34" s="380"/>
      <c r="CU34" s="380"/>
      <c r="CV34" s="380"/>
      <c r="CW34" s="380"/>
      <c r="CX34" s="380"/>
      <c r="CY34" s="380"/>
      <c r="CZ34" s="380"/>
      <c r="DA34" s="380"/>
      <c r="DB34" s="380"/>
      <c r="DC34" s="380"/>
      <c r="DD34" s="380"/>
      <c r="DE34" s="380"/>
      <c r="DF34" s="380"/>
      <c r="DG34" s="380"/>
      <c r="DH34" s="380"/>
      <c r="DI34" s="380"/>
      <c r="DJ34" s="380"/>
      <c r="DK34" s="380"/>
      <c r="DL34" s="380"/>
      <c r="DM34" s="380"/>
      <c r="DN34" s="380"/>
      <c r="DO34" s="391"/>
      <c r="DP34" s="391"/>
      <c r="DQ34" s="380"/>
      <c r="DR34" s="380"/>
      <c r="DS34" s="380"/>
      <c r="DT34" s="380"/>
    </row>
    <row r="35" spans="1:124" s="383" customFormat="1" ht="33" customHeight="1">
      <c r="A35" s="388">
        <f t="shared" si="28"/>
        <v>29</v>
      </c>
      <c r="B35" s="384">
        <v>51602</v>
      </c>
      <c r="C35" s="536" t="s">
        <v>25</v>
      </c>
      <c r="D35" s="698" t="s">
        <v>279</v>
      </c>
      <c r="E35" s="672">
        <f>'[2]Hes office'!D35</f>
        <v>0</v>
      </c>
      <c r="F35" s="673">
        <v>0</v>
      </c>
      <c r="G35" s="674">
        <f t="shared" si="2"/>
        <v>0</v>
      </c>
      <c r="H35" s="672">
        <f>'[2]Hes office'!G35</f>
        <v>0</v>
      </c>
      <c r="I35" s="673">
        <v>7800</v>
      </c>
      <c r="J35" s="674">
        <f t="shared" si="3"/>
        <v>-7800</v>
      </c>
      <c r="K35" s="672">
        <f>'[2]Hes office'!J35</f>
        <v>34800</v>
      </c>
      <c r="L35" s="673"/>
      <c r="M35" s="773">
        <f t="shared" si="4"/>
        <v>34800</v>
      </c>
      <c r="N35" s="688">
        <f t="shared" si="5"/>
        <v>34800</v>
      </c>
      <c r="O35" s="689">
        <f t="shared" si="5"/>
        <v>7800</v>
      </c>
      <c r="P35" s="690">
        <f t="shared" si="6"/>
        <v>27000</v>
      </c>
      <c r="Q35" s="672">
        <f>'[2]Hes office'!M35</f>
        <v>0</v>
      </c>
      <c r="R35" s="673"/>
      <c r="S35" s="674">
        <f t="shared" si="7"/>
        <v>0</v>
      </c>
      <c r="T35" s="672">
        <f>'[2]Hes office'!P35</f>
        <v>0</v>
      </c>
      <c r="U35" s="673"/>
      <c r="V35" s="675">
        <f t="shared" si="8"/>
        <v>0</v>
      </c>
      <c r="W35" s="673">
        <f>'[2]Hes office'!S35</f>
        <v>0</v>
      </c>
      <c r="X35" s="673"/>
      <c r="Y35" s="773">
        <f t="shared" si="9"/>
        <v>0</v>
      </c>
      <c r="Z35" s="688">
        <f t="shared" si="10"/>
        <v>0</v>
      </c>
      <c r="AA35" s="701">
        <f t="shared" si="10"/>
        <v>0</v>
      </c>
      <c r="AB35" s="690">
        <f t="shared" si="11"/>
        <v>0</v>
      </c>
      <c r="AC35" s="775">
        <f t="shared" si="12"/>
        <v>34800</v>
      </c>
      <c r="AD35" s="776">
        <f t="shared" si="12"/>
        <v>7800</v>
      </c>
      <c r="AE35" s="777">
        <f t="shared" si="13"/>
        <v>27000</v>
      </c>
      <c r="AF35" s="672">
        <f>'[2]Hes office'!Y35</f>
        <v>0</v>
      </c>
      <c r="AG35" s="673"/>
      <c r="AH35" s="674">
        <f t="shared" si="14"/>
        <v>0</v>
      </c>
      <c r="AI35" s="672">
        <f>'[2]Hes office'!AB35</f>
        <v>0</v>
      </c>
      <c r="AJ35" s="673"/>
      <c r="AK35" s="675">
        <f t="shared" si="15"/>
        <v>0</v>
      </c>
      <c r="AL35" s="673">
        <f>'[2]Hes office'!AE35</f>
        <v>0</v>
      </c>
      <c r="AM35" s="673"/>
      <c r="AN35" s="675">
        <f t="shared" si="16"/>
        <v>0</v>
      </c>
      <c r="AO35" s="688">
        <f t="shared" si="17"/>
        <v>0</v>
      </c>
      <c r="AP35" s="689">
        <f t="shared" si="17"/>
        <v>0</v>
      </c>
      <c r="AQ35" s="690">
        <f t="shared" si="18"/>
        <v>0</v>
      </c>
      <c r="AR35" s="673">
        <f>'[2]Hes office'!AH35</f>
        <v>0</v>
      </c>
      <c r="AS35" s="673"/>
      <c r="AT35" s="674">
        <f t="shared" si="19"/>
        <v>0</v>
      </c>
      <c r="AU35" s="672">
        <f>'[2]Hes office'!AK35</f>
        <v>0</v>
      </c>
      <c r="AV35" s="673"/>
      <c r="AW35" s="675">
        <f t="shared" si="20"/>
        <v>0</v>
      </c>
      <c r="AX35" s="673">
        <f>'[2]Hes office'!AN35</f>
        <v>0</v>
      </c>
      <c r="AY35" s="672"/>
      <c r="AZ35" s="773">
        <f t="shared" si="21"/>
        <v>0</v>
      </c>
      <c r="BA35" s="688">
        <f t="shared" si="22"/>
        <v>0</v>
      </c>
      <c r="BB35" s="701">
        <f t="shared" si="22"/>
        <v>0</v>
      </c>
      <c r="BC35" s="706">
        <f t="shared" si="23"/>
        <v>0</v>
      </c>
      <c r="BD35" s="711">
        <f t="shared" si="0"/>
        <v>0</v>
      </c>
      <c r="BE35" s="715">
        <f t="shared" si="1"/>
        <v>0</v>
      </c>
      <c r="BF35" s="716">
        <f t="shared" si="24"/>
        <v>0</v>
      </c>
      <c r="BG35" s="717">
        <f t="shared" si="25"/>
        <v>34800</v>
      </c>
      <c r="BH35" s="673">
        <f t="shared" si="26"/>
        <v>7800</v>
      </c>
      <c r="BI35" s="677">
        <f t="shared" si="27"/>
        <v>27000</v>
      </c>
      <c r="BJ35" s="541"/>
      <c r="BK35" s="380"/>
      <c r="BL35" s="374">
        <f>(VLOOKUP($B35,Test!$A$272:$H$324,7)/1000)</f>
        <v>0</v>
      </c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  <c r="CG35" s="380"/>
      <c r="CH35" s="380"/>
      <c r="CI35" s="380"/>
      <c r="CJ35" s="380"/>
      <c r="CK35" s="380"/>
      <c r="CL35" s="380"/>
      <c r="CM35" s="380"/>
      <c r="CN35" s="380"/>
      <c r="CO35" s="380"/>
      <c r="CP35" s="380"/>
      <c r="CQ35" s="380"/>
      <c r="CR35" s="380"/>
      <c r="CS35" s="380"/>
      <c r="CT35" s="380"/>
      <c r="CU35" s="380"/>
      <c r="CV35" s="380"/>
      <c r="CW35" s="380"/>
      <c r="CX35" s="380"/>
      <c r="CY35" s="380"/>
      <c r="CZ35" s="380"/>
      <c r="DA35" s="380"/>
      <c r="DB35" s="380"/>
      <c r="DC35" s="380"/>
      <c r="DD35" s="380"/>
      <c r="DE35" s="380"/>
      <c r="DF35" s="380"/>
      <c r="DG35" s="380"/>
      <c r="DH35" s="380"/>
      <c r="DI35" s="380"/>
      <c r="DJ35" s="380"/>
      <c r="DK35" s="380"/>
      <c r="DL35" s="380"/>
      <c r="DM35" s="380"/>
      <c r="DN35" s="380"/>
      <c r="DO35" s="391"/>
      <c r="DP35" s="391"/>
      <c r="DQ35" s="380"/>
      <c r="DR35" s="380"/>
      <c r="DS35" s="380"/>
      <c r="DT35" s="380"/>
    </row>
    <row r="36" spans="1:124" s="383" customFormat="1" ht="33" customHeight="1">
      <c r="A36" s="388">
        <f t="shared" si="28"/>
        <v>30</v>
      </c>
      <c r="B36" s="384">
        <v>51603</v>
      </c>
      <c r="C36" s="536" t="s">
        <v>26</v>
      </c>
      <c r="D36" s="698" t="s">
        <v>280</v>
      </c>
      <c r="E36" s="672">
        <f>'[2]Hes office'!D36</f>
        <v>67890</v>
      </c>
      <c r="F36" s="778">
        <v>69030</v>
      </c>
      <c r="G36" s="674">
        <f t="shared" si="2"/>
        <v>-1140</v>
      </c>
      <c r="H36" s="672">
        <f>'[2]Hes office'!G36</f>
        <v>67890</v>
      </c>
      <c r="I36" s="778">
        <v>71880</v>
      </c>
      <c r="J36" s="674">
        <f t="shared" si="3"/>
        <v>-3990</v>
      </c>
      <c r="K36" s="672">
        <f>'[2]Hes office'!J36</f>
        <v>69885</v>
      </c>
      <c r="L36" s="778">
        <v>74880</v>
      </c>
      <c r="M36" s="773">
        <f t="shared" si="4"/>
        <v>-4995</v>
      </c>
      <c r="N36" s="688">
        <f t="shared" si="5"/>
        <v>205665</v>
      </c>
      <c r="O36" s="689">
        <f t="shared" si="5"/>
        <v>215790</v>
      </c>
      <c r="P36" s="690">
        <f t="shared" si="6"/>
        <v>-10125</v>
      </c>
      <c r="Q36" s="672">
        <f>'[2]Hes office'!M36</f>
        <v>58905</v>
      </c>
      <c r="R36" s="778">
        <v>25815</v>
      </c>
      <c r="S36" s="674">
        <f t="shared" si="7"/>
        <v>33090</v>
      </c>
      <c r="T36" s="672">
        <f>'[2]Hes office'!P36</f>
        <v>62895</v>
      </c>
      <c r="U36" s="778"/>
      <c r="V36" s="675">
        <f t="shared" si="8"/>
        <v>62895</v>
      </c>
      <c r="W36" s="673">
        <f>'[2]Hes office'!S36</f>
        <v>64890</v>
      </c>
      <c r="X36" s="778"/>
      <c r="Y36" s="773">
        <f t="shared" si="9"/>
        <v>64890</v>
      </c>
      <c r="Z36" s="688">
        <f t="shared" si="10"/>
        <v>186690</v>
      </c>
      <c r="AA36" s="701">
        <f t="shared" si="10"/>
        <v>25815</v>
      </c>
      <c r="AB36" s="690">
        <f t="shared" si="11"/>
        <v>160875</v>
      </c>
      <c r="AC36" s="775">
        <f t="shared" si="12"/>
        <v>392355</v>
      </c>
      <c r="AD36" s="776">
        <f t="shared" si="12"/>
        <v>241605</v>
      </c>
      <c r="AE36" s="777">
        <f t="shared" si="13"/>
        <v>150750</v>
      </c>
      <c r="AF36" s="672">
        <f>'[2]Hes office'!Y36</f>
        <v>73890</v>
      </c>
      <c r="AG36" s="778"/>
      <c r="AH36" s="674">
        <f t="shared" si="14"/>
        <v>73890</v>
      </c>
      <c r="AI36" s="672">
        <f>'[2]Hes office'!AB36</f>
        <v>64890</v>
      </c>
      <c r="AJ36" s="778"/>
      <c r="AK36" s="675">
        <f t="shared" si="15"/>
        <v>64890</v>
      </c>
      <c r="AL36" s="673">
        <f>'[2]Hes office'!AE36</f>
        <v>70890</v>
      </c>
      <c r="AM36" s="778"/>
      <c r="AN36" s="675">
        <f t="shared" si="16"/>
        <v>70890</v>
      </c>
      <c r="AO36" s="688">
        <f t="shared" si="17"/>
        <v>209670</v>
      </c>
      <c r="AP36" s="689">
        <f t="shared" si="17"/>
        <v>0</v>
      </c>
      <c r="AQ36" s="690">
        <f t="shared" si="18"/>
        <v>209670</v>
      </c>
      <c r="AR36" s="673">
        <f>'[2]Hes office'!AH36</f>
        <v>72885</v>
      </c>
      <c r="AS36" s="778"/>
      <c r="AT36" s="674">
        <f t="shared" si="19"/>
        <v>72885</v>
      </c>
      <c r="AU36" s="672">
        <f>'[2]Hes office'!AK36</f>
        <v>69885</v>
      </c>
      <c r="AV36" s="778"/>
      <c r="AW36" s="675">
        <f t="shared" si="20"/>
        <v>69885</v>
      </c>
      <c r="AX36" s="673">
        <f>'[2]Hes office'!AN36</f>
        <v>72885</v>
      </c>
      <c r="AY36" s="672"/>
      <c r="AZ36" s="773">
        <f t="shared" si="21"/>
        <v>72885</v>
      </c>
      <c r="BA36" s="688">
        <f t="shared" si="22"/>
        <v>215655</v>
      </c>
      <c r="BB36" s="701">
        <f t="shared" si="22"/>
        <v>0</v>
      </c>
      <c r="BC36" s="706">
        <f t="shared" si="23"/>
        <v>215655</v>
      </c>
      <c r="BD36" s="711">
        <f t="shared" si="0"/>
        <v>425325</v>
      </c>
      <c r="BE36" s="715">
        <f t="shared" si="1"/>
        <v>0</v>
      </c>
      <c r="BF36" s="716">
        <f t="shared" si="24"/>
        <v>425325</v>
      </c>
      <c r="BG36" s="717">
        <f t="shared" si="25"/>
        <v>817680</v>
      </c>
      <c r="BH36" s="673">
        <f t="shared" si="26"/>
        <v>241605</v>
      </c>
      <c r="BI36" s="677">
        <f t="shared" si="27"/>
        <v>576075</v>
      </c>
      <c r="BJ36" s="541"/>
      <c r="BK36" s="380"/>
      <c r="BL36" s="374">
        <f>(VLOOKUP($B36,Test!$A$272:$H$324,7)/1000)</f>
        <v>74.88</v>
      </c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  <c r="CO36" s="380"/>
      <c r="CP36" s="380"/>
      <c r="CQ36" s="380"/>
      <c r="CR36" s="380"/>
      <c r="CS36" s="380"/>
      <c r="CT36" s="380"/>
      <c r="CU36" s="380"/>
      <c r="CV36" s="380"/>
      <c r="CW36" s="380"/>
      <c r="CX36" s="380"/>
      <c r="CY36" s="380"/>
      <c r="CZ36" s="380"/>
      <c r="DA36" s="380"/>
      <c r="DB36" s="380"/>
      <c r="DC36" s="380"/>
      <c r="DD36" s="380"/>
      <c r="DE36" s="380"/>
      <c r="DF36" s="380"/>
      <c r="DG36" s="380"/>
      <c r="DH36" s="380"/>
      <c r="DI36" s="380"/>
      <c r="DJ36" s="380"/>
      <c r="DK36" s="380"/>
      <c r="DL36" s="380"/>
      <c r="DM36" s="380"/>
      <c r="DN36" s="380"/>
      <c r="DO36" s="391"/>
      <c r="DP36" s="391"/>
      <c r="DQ36" s="380"/>
      <c r="DR36" s="380"/>
      <c r="DS36" s="380"/>
      <c r="DT36" s="380"/>
    </row>
    <row r="37" spans="1:124" s="383" customFormat="1" ht="33" customHeight="1">
      <c r="A37" s="388">
        <f t="shared" si="28"/>
        <v>31</v>
      </c>
      <c r="B37" s="384">
        <v>51604</v>
      </c>
      <c r="C37" s="536" t="s">
        <v>27</v>
      </c>
      <c r="D37" s="698" t="s">
        <v>281</v>
      </c>
      <c r="E37" s="672">
        <f>'[2]Hes office'!D37</f>
        <v>2700</v>
      </c>
      <c r="F37" s="673">
        <v>2005</v>
      </c>
      <c r="G37" s="674">
        <f t="shared" si="2"/>
        <v>695</v>
      </c>
      <c r="H37" s="672">
        <f>'[2]Hes office'!G37</f>
        <v>2700</v>
      </c>
      <c r="I37" s="673">
        <v>3410</v>
      </c>
      <c r="J37" s="674">
        <f t="shared" si="3"/>
        <v>-710</v>
      </c>
      <c r="K37" s="672">
        <f>'[2]Hes office'!J37</f>
        <v>2700</v>
      </c>
      <c r="L37" s="673">
        <v>2980</v>
      </c>
      <c r="M37" s="773">
        <f t="shared" si="4"/>
        <v>-280</v>
      </c>
      <c r="N37" s="688">
        <f t="shared" si="5"/>
        <v>8100</v>
      </c>
      <c r="O37" s="689">
        <f t="shared" si="5"/>
        <v>8395</v>
      </c>
      <c r="P37" s="690">
        <f t="shared" si="6"/>
        <v>-295</v>
      </c>
      <c r="Q37" s="672">
        <f>'[2]Hes office'!M37</f>
        <v>2700</v>
      </c>
      <c r="R37" s="673">
        <v>1535</v>
      </c>
      <c r="S37" s="674">
        <f t="shared" si="7"/>
        <v>1165</v>
      </c>
      <c r="T37" s="672">
        <f>'[2]Hes office'!P37</f>
        <v>2700</v>
      </c>
      <c r="U37" s="673"/>
      <c r="V37" s="675">
        <f t="shared" si="8"/>
        <v>2700</v>
      </c>
      <c r="W37" s="673">
        <f>'[2]Hes office'!S37</f>
        <v>5700</v>
      </c>
      <c r="X37" s="673"/>
      <c r="Y37" s="773">
        <f t="shared" si="9"/>
        <v>5700</v>
      </c>
      <c r="Z37" s="688">
        <f t="shared" si="10"/>
        <v>11100</v>
      </c>
      <c r="AA37" s="701">
        <f t="shared" si="10"/>
        <v>1535</v>
      </c>
      <c r="AB37" s="690">
        <f t="shared" si="11"/>
        <v>9565</v>
      </c>
      <c r="AC37" s="775">
        <f t="shared" si="12"/>
        <v>19200</v>
      </c>
      <c r="AD37" s="776">
        <f t="shared" si="12"/>
        <v>9930</v>
      </c>
      <c r="AE37" s="777">
        <f t="shared" si="13"/>
        <v>9270</v>
      </c>
      <c r="AF37" s="672">
        <f>'[2]Hes office'!Y37</f>
        <v>2700</v>
      </c>
      <c r="AG37" s="673"/>
      <c r="AH37" s="674">
        <f t="shared" si="14"/>
        <v>2700</v>
      </c>
      <c r="AI37" s="672">
        <f>'[2]Hes office'!AB37</f>
        <v>2700</v>
      </c>
      <c r="AJ37" s="673"/>
      <c r="AK37" s="675">
        <f t="shared" si="15"/>
        <v>2700</v>
      </c>
      <c r="AL37" s="673">
        <f>'[2]Hes office'!AE37</f>
        <v>2700</v>
      </c>
      <c r="AM37" s="673"/>
      <c r="AN37" s="675">
        <f t="shared" si="16"/>
        <v>2700</v>
      </c>
      <c r="AO37" s="688">
        <f t="shared" si="17"/>
        <v>8100</v>
      </c>
      <c r="AP37" s="689">
        <f t="shared" si="17"/>
        <v>0</v>
      </c>
      <c r="AQ37" s="690">
        <f t="shared" si="18"/>
        <v>8100</v>
      </c>
      <c r="AR37" s="673">
        <f>'[2]Hes office'!AH37</f>
        <v>2700</v>
      </c>
      <c r="AS37" s="673"/>
      <c r="AT37" s="674">
        <f t="shared" si="19"/>
        <v>2700</v>
      </c>
      <c r="AU37" s="672">
        <f>'[2]Hes office'!AK37</f>
        <v>2700</v>
      </c>
      <c r="AV37" s="673"/>
      <c r="AW37" s="675">
        <f t="shared" si="20"/>
        <v>2700</v>
      </c>
      <c r="AX37" s="673">
        <f>'[2]Hes office'!AN37</f>
        <v>2700</v>
      </c>
      <c r="AY37" s="672"/>
      <c r="AZ37" s="773">
        <f t="shared" si="21"/>
        <v>2700</v>
      </c>
      <c r="BA37" s="688">
        <f t="shared" si="22"/>
        <v>8100</v>
      </c>
      <c r="BB37" s="701">
        <f t="shared" si="22"/>
        <v>0</v>
      </c>
      <c r="BC37" s="706">
        <f t="shared" si="23"/>
        <v>8100</v>
      </c>
      <c r="BD37" s="711">
        <f t="shared" si="0"/>
        <v>16200</v>
      </c>
      <c r="BE37" s="715">
        <f t="shared" si="1"/>
        <v>0</v>
      </c>
      <c r="BF37" s="716">
        <f t="shared" si="24"/>
        <v>16200</v>
      </c>
      <c r="BG37" s="717">
        <f t="shared" si="25"/>
        <v>35400</v>
      </c>
      <c r="BH37" s="673">
        <f t="shared" si="26"/>
        <v>9930</v>
      </c>
      <c r="BI37" s="677">
        <f t="shared" si="27"/>
        <v>25470</v>
      </c>
      <c r="BJ37" s="541"/>
      <c r="BK37" s="380"/>
      <c r="BL37" s="374">
        <f>(VLOOKUP($B37,Test!$A$272:$H$324,7)/1000)</f>
        <v>4.13</v>
      </c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  <c r="CO37" s="380"/>
      <c r="CP37" s="380"/>
      <c r="CQ37" s="380"/>
      <c r="CR37" s="380"/>
      <c r="CS37" s="380"/>
      <c r="CT37" s="380"/>
      <c r="CU37" s="380"/>
      <c r="CV37" s="380"/>
      <c r="CW37" s="380"/>
      <c r="CX37" s="380"/>
      <c r="CY37" s="380"/>
      <c r="CZ37" s="380"/>
      <c r="DA37" s="380"/>
      <c r="DB37" s="380"/>
      <c r="DC37" s="380"/>
      <c r="DD37" s="380"/>
      <c r="DE37" s="380"/>
      <c r="DF37" s="380"/>
      <c r="DG37" s="380"/>
      <c r="DH37" s="380"/>
      <c r="DI37" s="380"/>
      <c r="DJ37" s="380"/>
      <c r="DK37" s="380"/>
      <c r="DL37" s="380"/>
      <c r="DM37" s="380"/>
      <c r="DN37" s="380"/>
      <c r="DO37" s="391"/>
      <c r="DP37" s="391"/>
      <c r="DQ37" s="380"/>
      <c r="DR37" s="380"/>
      <c r="DS37" s="380"/>
      <c r="DT37" s="380"/>
    </row>
    <row r="38" spans="1:124" s="383" customFormat="1" ht="33" customHeight="1">
      <c r="A38" s="388">
        <f t="shared" si="28"/>
        <v>32</v>
      </c>
      <c r="B38" s="384">
        <v>51605</v>
      </c>
      <c r="C38" s="536" t="s">
        <v>28</v>
      </c>
      <c r="D38" s="698" t="s">
        <v>282</v>
      </c>
      <c r="E38" s="672">
        <f>'[2]Hes office'!D38</f>
        <v>0</v>
      </c>
      <c r="F38" s="673"/>
      <c r="G38" s="674">
        <f t="shared" si="2"/>
        <v>0</v>
      </c>
      <c r="H38" s="672">
        <f>'[2]Hes office'!G38</f>
        <v>0</v>
      </c>
      <c r="I38" s="673"/>
      <c r="J38" s="674">
        <f t="shared" si="3"/>
        <v>0</v>
      </c>
      <c r="K38" s="672">
        <f>'[2]Hes office'!J38</f>
        <v>0</v>
      </c>
      <c r="L38" s="673"/>
      <c r="M38" s="773">
        <f t="shared" si="4"/>
        <v>0</v>
      </c>
      <c r="N38" s="688">
        <f t="shared" si="5"/>
        <v>0</v>
      </c>
      <c r="O38" s="689">
        <f t="shared" si="5"/>
        <v>0</v>
      </c>
      <c r="P38" s="690">
        <f t="shared" si="6"/>
        <v>0</v>
      </c>
      <c r="Q38" s="672">
        <f>'[2]Hes office'!M38</f>
        <v>0</v>
      </c>
      <c r="R38" s="673"/>
      <c r="S38" s="674">
        <f t="shared" si="7"/>
        <v>0</v>
      </c>
      <c r="T38" s="672">
        <f>'[2]Hes office'!P38</f>
        <v>0</v>
      </c>
      <c r="U38" s="673"/>
      <c r="V38" s="675">
        <f t="shared" si="8"/>
        <v>0</v>
      </c>
      <c r="W38" s="673">
        <f>'[2]Hes office'!S38</f>
        <v>0</v>
      </c>
      <c r="X38" s="673"/>
      <c r="Y38" s="773">
        <f t="shared" si="9"/>
        <v>0</v>
      </c>
      <c r="Z38" s="688">
        <f t="shared" si="10"/>
        <v>0</v>
      </c>
      <c r="AA38" s="701">
        <f t="shared" si="10"/>
        <v>0</v>
      </c>
      <c r="AB38" s="690">
        <f t="shared" si="11"/>
        <v>0</v>
      </c>
      <c r="AC38" s="775">
        <f t="shared" si="12"/>
        <v>0</v>
      </c>
      <c r="AD38" s="776">
        <f t="shared" si="12"/>
        <v>0</v>
      </c>
      <c r="AE38" s="777">
        <f t="shared" si="13"/>
        <v>0</v>
      </c>
      <c r="AF38" s="672">
        <f>'[2]Hes office'!Y38</f>
        <v>0</v>
      </c>
      <c r="AG38" s="673"/>
      <c r="AH38" s="674">
        <f t="shared" si="14"/>
        <v>0</v>
      </c>
      <c r="AI38" s="672">
        <f>'[2]Hes office'!AB38</f>
        <v>0</v>
      </c>
      <c r="AJ38" s="673"/>
      <c r="AK38" s="675">
        <f t="shared" si="15"/>
        <v>0</v>
      </c>
      <c r="AL38" s="673">
        <f>'[2]Hes office'!AE38</f>
        <v>0</v>
      </c>
      <c r="AM38" s="673"/>
      <c r="AN38" s="675">
        <f t="shared" si="16"/>
        <v>0</v>
      </c>
      <c r="AO38" s="688">
        <f t="shared" si="17"/>
        <v>0</v>
      </c>
      <c r="AP38" s="689">
        <f t="shared" si="17"/>
        <v>0</v>
      </c>
      <c r="AQ38" s="690">
        <f t="shared" si="18"/>
        <v>0</v>
      </c>
      <c r="AR38" s="673">
        <f>'[2]Hes office'!AH38</f>
        <v>0</v>
      </c>
      <c r="AS38" s="673"/>
      <c r="AT38" s="674">
        <f t="shared" si="19"/>
        <v>0</v>
      </c>
      <c r="AU38" s="672">
        <f>'[2]Hes office'!AK38</f>
        <v>0</v>
      </c>
      <c r="AV38" s="673"/>
      <c r="AW38" s="675">
        <f t="shared" si="20"/>
        <v>0</v>
      </c>
      <c r="AX38" s="673">
        <f>'[2]Hes office'!AN38</f>
        <v>0</v>
      </c>
      <c r="AY38" s="672"/>
      <c r="AZ38" s="773">
        <f t="shared" si="21"/>
        <v>0</v>
      </c>
      <c r="BA38" s="688">
        <f t="shared" si="22"/>
        <v>0</v>
      </c>
      <c r="BB38" s="701">
        <f t="shared" si="22"/>
        <v>0</v>
      </c>
      <c r="BC38" s="706">
        <f t="shared" si="23"/>
        <v>0</v>
      </c>
      <c r="BD38" s="711">
        <f t="shared" si="0"/>
        <v>0</v>
      </c>
      <c r="BE38" s="715">
        <f t="shared" si="1"/>
        <v>0</v>
      </c>
      <c r="BF38" s="716">
        <f t="shared" si="24"/>
        <v>0</v>
      </c>
      <c r="BG38" s="717">
        <f t="shared" si="25"/>
        <v>0</v>
      </c>
      <c r="BH38" s="673">
        <f t="shared" si="26"/>
        <v>0</v>
      </c>
      <c r="BI38" s="677">
        <f t="shared" si="27"/>
        <v>0</v>
      </c>
      <c r="BJ38" s="541"/>
      <c r="BK38" s="380"/>
      <c r="BL38" s="374">
        <f>(VLOOKUP($B38,Test!$A$272:$H$324,7)/1000)</f>
        <v>0</v>
      </c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  <c r="CO38" s="380"/>
      <c r="CP38" s="380"/>
      <c r="CQ38" s="380"/>
      <c r="CR38" s="380"/>
      <c r="CS38" s="380"/>
      <c r="CT38" s="380"/>
      <c r="CU38" s="380"/>
      <c r="CV38" s="380"/>
      <c r="CW38" s="380"/>
      <c r="CX38" s="380"/>
      <c r="CY38" s="380"/>
      <c r="CZ38" s="380"/>
      <c r="DA38" s="380"/>
      <c r="DB38" s="380"/>
      <c r="DC38" s="380"/>
      <c r="DD38" s="380"/>
      <c r="DE38" s="380"/>
      <c r="DF38" s="380"/>
      <c r="DG38" s="380"/>
      <c r="DH38" s="380"/>
      <c r="DI38" s="380"/>
      <c r="DJ38" s="380"/>
      <c r="DK38" s="380"/>
      <c r="DL38" s="380"/>
      <c r="DM38" s="380"/>
      <c r="DN38" s="380"/>
      <c r="DO38" s="391"/>
      <c r="DP38" s="391"/>
      <c r="DQ38" s="380"/>
      <c r="DR38" s="380"/>
      <c r="DS38" s="380"/>
      <c r="DT38" s="380"/>
    </row>
    <row r="39" spans="1:124" s="383" customFormat="1" ht="33" customHeight="1">
      <c r="A39" s="388">
        <f t="shared" si="28"/>
        <v>33</v>
      </c>
      <c r="B39" s="384">
        <v>51606</v>
      </c>
      <c r="C39" s="536" t="s">
        <v>29</v>
      </c>
      <c r="D39" s="698" t="s">
        <v>283</v>
      </c>
      <c r="E39" s="672">
        <f>'[2]Hes office'!D39</f>
        <v>13450</v>
      </c>
      <c r="F39" s="673">
        <v>13450</v>
      </c>
      <c r="G39" s="674">
        <f t="shared" si="2"/>
        <v>0</v>
      </c>
      <c r="H39" s="672">
        <f>'[2]Hes office'!G39</f>
        <v>13450</v>
      </c>
      <c r="I39" s="673">
        <v>13450</v>
      </c>
      <c r="J39" s="674">
        <f t="shared" si="3"/>
        <v>0</v>
      </c>
      <c r="K39" s="672">
        <f>'[2]Hes office'!J39</f>
        <v>13450</v>
      </c>
      <c r="L39" s="673">
        <v>13450</v>
      </c>
      <c r="M39" s="773">
        <f t="shared" si="4"/>
        <v>0</v>
      </c>
      <c r="N39" s="688">
        <f t="shared" si="5"/>
        <v>40350</v>
      </c>
      <c r="O39" s="689">
        <f t="shared" si="5"/>
        <v>40350</v>
      </c>
      <c r="P39" s="690">
        <f t="shared" si="6"/>
        <v>0</v>
      </c>
      <c r="Q39" s="672">
        <f>'[2]Hes office'!M39</f>
        <v>13450</v>
      </c>
      <c r="R39" s="673">
        <v>13450</v>
      </c>
      <c r="S39" s="674">
        <f t="shared" si="7"/>
        <v>0</v>
      </c>
      <c r="T39" s="672">
        <f>'[2]Hes office'!P39</f>
        <v>13450</v>
      </c>
      <c r="U39" s="673"/>
      <c r="V39" s="675">
        <f t="shared" si="8"/>
        <v>13450</v>
      </c>
      <c r="W39" s="673">
        <f>'[2]Hes office'!S39</f>
        <v>13450</v>
      </c>
      <c r="X39" s="673"/>
      <c r="Y39" s="773">
        <f t="shared" si="9"/>
        <v>13450</v>
      </c>
      <c r="Z39" s="688">
        <f t="shared" si="10"/>
        <v>40350</v>
      </c>
      <c r="AA39" s="701">
        <f t="shared" si="10"/>
        <v>13450</v>
      </c>
      <c r="AB39" s="690">
        <f t="shared" si="11"/>
        <v>26900</v>
      </c>
      <c r="AC39" s="775">
        <f t="shared" si="12"/>
        <v>80700</v>
      </c>
      <c r="AD39" s="776">
        <f t="shared" si="12"/>
        <v>53800</v>
      </c>
      <c r="AE39" s="777">
        <f t="shared" si="13"/>
        <v>26900</v>
      </c>
      <c r="AF39" s="672">
        <f>'[2]Hes office'!Y39</f>
        <v>13450</v>
      </c>
      <c r="AG39" s="673"/>
      <c r="AH39" s="674">
        <f t="shared" si="14"/>
        <v>13450</v>
      </c>
      <c r="AI39" s="672">
        <f>'[2]Hes office'!AB39</f>
        <v>13450</v>
      </c>
      <c r="AJ39" s="673"/>
      <c r="AK39" s="675">
        <f t="shared" si="15"/>
        <v>13450</v>
      </c>
      <c r="AL39" s="673">
        <f>'[2]Hes office'!AE39</f>
        <v>13450</v>
      </c>
      <c r="AM39" s="673"/>
      <c r="AN39" s="675">
        <f t="shared" si="16"/>
        <v>13450</v>
      </c>
      <c r="AO39" s="688">
        <f t="shared" si="17"/>
        <v>40350</v>
      </c>
      <c r="AP39" s="689">
        <f t="shared" si="17"/>
        <v>0</v>
      </c>
      <c r="AQ39" s="690">
        <f t="shared" si="18"/>
        <v>40350</v>
      </c>
      <c r="AR39" s="673">
        <f>'[2]Hes office'!AH39</f>
        <v>13450</v>
      </c>
      <c r="AS39" s="673"/>
      <c r="AT39" s="674">
        <f t="shared" si="19"/>
        <v>13450</v>
      </c>
      <c r="AU39" s="672">
        <f>'[2]Hes office'!AK39</f>
        <v>13450</v>
      </c>
      <c r="AV39" s="673"/>
      <c r="AW39" s="675">
        <f t="shared" si="20"/>
        <v>13450</v>
      </c>
      <c r="AX39" s="673">
        <f>'[2]Hes office'!AN39</f>
        <v>13450</v>
      </c>
      <c r="AY39" s="672"/>
      <c r="AZ39" s="773">
        <f t="shared" si="21"/>
        <v>13450</v>
      </c>
      <c r="BA39" s="688">
        <f t="shared" si="22"/>
        <v>40350</v>
      </c>
      <c r="BB39" s="701">
        <f t="shared" si="22"/>
        <v>0</v>
      </c>
      <c r="BC39" s="706">
        <f t="shared" si="23"/>
        <v>40350</v>
      </c>
      <c r="BD39" s="711">
        <f t="shared" si="0"/>
        <v>80700</v>
      </c>
      <c r="BE39" s="715">
        <f t="shared" si="1"/>
        <v>0</v>
      </c>
      <c r="BF39" s="716">
        <f t="shared" si="24"/>
        <v>80700</v>
      </c>
      <c r="BG39" s="717">
        <f t="shared" si="25"/>
        <v>161400</v>
      </c>
      <c r="BH39" s="673">
        <f t="shared" si="26"/>
        <v>53800</v>
      </c>
      <c r="BI39" s="677">
        <f t="shared" si="27"/>
        <v>107600</v>
      </c>
      <c r="BJ39" s="541"/>
      <c r="BK39" s="380"/>
      <c r="BL39" s="374">
        <f>(VLOOKUP($B39,Test!$A$272:$H$324,7)/1000)</f>
        <v>13.45</v>
      </c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  <c r="CO39" s="380"/>
      <c r="CP39" s="380"/>
      <c r="CQ39" s="380"/>
      <c r="CR39" s="380"/>
      <c r="CS39" s="380"/>
      <c r="CT39" s="380"/>
      <c r="CU39" s="380"/>
      <c r="CV39" s="380"/>
      <c r="CW39" s="380"/>
      <c r="CX39" s="380"/>
      <c r="CY39" s="380"/>
      <c r="CZ39" s="380"/>
      <c r="DA39" s="380"/>
      <c r="DB39" s="380"/>
      <c r="DC39" s="380"/>
      <c r="DD39" s="380"/>
      <c r="DE39" s="380"/>
      <c r="DF39" s="380"/>
      <c r="DG39" s="380"/>
      <c r="DH39" s="380"/>
      <c r="DI39" s="380"/>
      <c r="DJ39" s="380"/>
      <c r="DK39" s="380"/>
      <c r="DL39" s="380"/>
      <c r="DM39" s="380"/>
      <c r="DN39" s="380"/>
      <c r="DO39" s="391"/>
      <c r="DP39" s="391"/>
      <c r="DQ39" s="380"/>
      <c r="DR39" s="380"/>
      <c r="DS39" s="380"/>
      <c r="DT39" s="380"/>
    </row>
    <row r="40" spans="1:124" s="383" customFormat="1" ht="33" customHeight="1">
      <c r="A40" s="388">
        <f t="shared" si="28"/>
        <v>34</v>
      </c>
      <c r="B40" s="384">
        <v>51607</v>
      </c>
      <c r="C40" s="536" t="s">
        <v>242</v>
      </c>
      <c r="D40" s="698" t="s">
        <v>284</v>
      </c>
      <c r="E40" s="672">
        <f>'[2]Hes office'!D40</f>
        <v>36955.629999999997</v>
      </c>
      <c r="F40" s="673">
        <v>24905.87</v>
      </c>
      <c r="G40" s="674">
        <f t="shared" si="2"/>
        <v>12049.759999999998</v>
      </c>
      <c r="H40" s="672">
        <f>'[2]Hes office'!G40</f>
        <v>36955.629999999997</v>
      </c>
      <c r="I40" s="673">
        <v>28822.54</v>
      </c>
      <c r="J40" s="674">
        <f t="shared" si="3"/>
        <v>8133.0899999999965</v>
      </c>
      <c r="K40" s="672">
        <f>'[2]Hes office'!J40</f>
        <v>36955.629999999997</v>
      </c>
      <c r="L40" s="673">
        <v>28822.54</v>
      </c>
      <c r="M40" s="773">
        <f t="shared" si="4"/>
        <v>8133.0899999999965</v>
      </c>
      <c r="N40" s="688">
        <f t="shared" si="5"/>
        <v>110866.88999999998</v>
      </c>
      <c r="O40" s="689">
        <f t="shared" si="5"/>
        <v>82550.950000000012</v>
      </c>
      <c r="P40" s="690">
        <f t="shared" si="6"/>
        <v>28315.939999999973</v>
      </c>
      <c r="Q40" s="672">
        <f>'[2]Hes office'!M40</f>
        <v>29424.760000000002</v>
      </c>
      <c r="R40" s="673">
        <v>29659.14</v>
      </c>
      <c r="S40" s="674">
        <f t="shared" si="7"/>
        <v>-234.37999999999738</v>
      </c>
      <c r="T40" s="672">
        <f>'[2]Hes office'!P40</f>
        <v>31332.61</v>
      </c>
      <c r="U40" s="673"/>
      <c r="V40" s="675">
        <f t="shared" si="8"/>
        <v>31332.61</v>
      </c>
      <c r="W40" s="673">
        <f>'[2]Hes office'!S40</f>
        <v>31332.61</v>
      </c>
      <c r="X40" s="673"/>
      <c r="Y40" s="773">
        <f t="shared" si="9"/>
        <v>31332.61</v>
      </c>
      <c r="Z40" s="688">
        <f t="shared" si="10"/>
        <v>92089.98000000001</v>
      </c>
      <c r="AA40" s="701">
        <f t="shared" si="10"/>
        <v>29659.14</v>
      </c>
      <c r="AB40" s="690">
        <f t="shared" si="11"/>
        <v>62430.840000000011</v>
      </c>
      <c r="AC40" s="775">
        <f t="shared" si="12"/>
        <v>202956.87</v>
      </c>
      <c r="AD40" s="776">
        <f t="shared" si="12"/>
        <v>112210.09000000001</v>
      </c>
      <c r="AE40" s="777">
        <f t="shared" si="13"/>
        <v>90746.779999999984</v>
      </c>
      <c r="AF40" s="672">
        <f>'[2]Hes office'!Y40</f>
        <v>31332.61</v>
      </c>
      <c r="AG40" s="673"/>
      <c r="AH40" s="674">
        <f t="shared" si="14"/>
        <v>31332.61</v>
      </c>
      <c r="AI40" s="672">
        <f>'[2]Hes office'!AB40</f>
        <v>31332.61</v>
      </c>
      <c r="AJ40" s="673"/>
      <c r="AK40" s="675">
        <f t="shared" si="15"/>
        <v>31332.61</v>
      </c>
      <c r="AL40" s="673">
        <f>'[2]Hes office'!AE40</f>
        <v>31332.61</v>
      </c>
      <c r="AM40" s="673"/>
      <c r="AN40" s="675">
        <f t="shared" si="16"/>
        <v>31332.61</v>
      </c>
      <c r="AO40" s="688">
        <f t="shared" si="17"/>
        <v>93997.83</v>
      </c>
      <c r="AP40" s="689">
        <f t="shared" si="17"/>
        <v>0</v>
      </c>
      <c r="AQ40" s="690">
        <f t="shared" si="18"/>
        <v>93997.83</v>
      </c>
      <c r="AR40" s="673">
        <f>'[2]Hes office'!AH40</f>
        <v>31332.61</v>
      </c>
      <c r="AS40" s="673"/>
      <c r="AT40" s="674">
        <f t="shared" si="19"/>
        <v>31332.61</v>
      </c>
      <c r="AU40" s="672">
        <f>'[2]Hes office'!AK40</f>
        <v>31332.61</v>
      </c>
      <c r="AV40" s="673"/>
      <c r="AW40" s="675">
        <f t="shared" si="20"/>
        <v>31332.61</v>
      </c>
      <c r="AX40" s="673">
        <f>'[2]Hes office'!AN40</f>
        <v>31332.601932107915</v>
      </c>
      <c r="AY40" s="672"/>
      <c r="AZ40" s="773">
        <f t="shared" si="21"/>
        <v>31332.601932107915</v>
      </c>
      <c r="BA40" s="688">
        <f t="shared" si="22"/>
        <v>93997.821932107909</v>
      </c>
      <c r="BB40" s="701">
        <f t="shared" si="22"/>
        <v>0</v>
      </c>
      <c r="BC40" s="706">
        <f t="shared" si="23"/>
        <v>93997.821932107909</v>
      </c>
      <c r="BD40" s="711">
        <f t="shared" si="0"/>
        <v>187995.6519321079</v>
      </c>
      <c r="BE40" s="715">
        <f t="shared" si="1"/>
        <v>0</v>
      </c>
      <c r="BF40" s="716">
        <f t="shared" si="24"/>
        <v>187995.6519321079</v>
      </c>
      <c r="BG40" s="717">
        <f t="shared" si="25"/>
        <v>390952.52193210786</v>
      </c>
      <c r="BH40" s="673">
        <f t="shared" si="26"/>
        <v>112210.09000000001</v>
      </c>
      <c r="BI40" s="677">
        <f t="shared" si="27"/>
        <v>278742.43193210784</v>
      </c>
      <c r="BJ40" s="541"/>
      <c r="BK40" s="380"/>
      <c r="BL40" s="374">
        <f>(VLOOKUP($B40,Test!$A$272:$H$324,7)/1000)</f>
        <v>8.8108700000000013</v>
      </c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  <c r="CO40" s="380"/>
      <c r="CP40" s="380"/>
      <c r="CQ40" s="380"/>
      <c r="CR40" s="380"/>
      <c r="CS40" s="380"/>
      <c r="CT40" s="380"/>
      <c r="CU40" s="380"/>
      <c r="CV40" s="380"/>
      <c r="CW40" s="380"/>
      <c r="CX40" s="380"/>
      <c r="CY40" s="380"/>
      <c r="CZ40" s="380"/>
      <c r="DA40" s="380"/>
      <c r="DB40" s="380"/>
      <c r="DC40" s="380"/>
      <c r="DD40" s="380"/>
      <c r="DE40" s="380"/>
      <c r="DF40" s="380"/>
      <c r="DG40" s="380"/>
      <c r="DH40" s="380"/>
      <c r="DI40" s="380"/>
      <c r="DJ40" s="380"/>
      <c r="DK40" s="380"/>
      <c r="DL40" s="380"/>
      <c r="DM40" s="380"/>
      <c r="DN40" s="380"/>
      <c r="DO40" s="391"/>
      <c r="DP40" s="391"/>
      <c r="DQ40" s="380"/>
      <c r="DR40" s="380"/>
      <c r="DS40" s="380"/>
      <c r="DT40" s="380"/>
    </row>
    <row r="41" spans="1:124" s="383" customFormat="1" ht="33" customHeight="1">
      <c r="A41" s="388">
        <f t="shared" si="28"/>
        <v>35</v>
      </c>
      <c r="B41" s="384">
        <v>51608</v>
      </c>
      <c r="C41" s="536" t="s">
        <v>31</v>
      </c>
      <c r="D41" s="698" t="s">
        <v>285</v>
      </c>
      <c r="E41" s="672">
        <f>'[2]Hes office'!D41</f>
        <v>0</v>
      </c>
      <c r="F41" s="673"/>
      <c r="G41" s="674">
        <f t="shared" si="2"/>
        <v>0</v>
      </c>
      <c r="H41" s="672">
        <f>'[2]Hes office'!G41</f>
        <v>0</v>
      </c>
      <c r="I41" s="673"/>
      <c r="J41" s="674">
        <f t="shared" si="3"/>
        <v>0</v>
      </c>
      <c r="K41" s="672">
        <f>'[2]Hes office'!J41</f>
        <v>0</v>
      </c>
      <c r="L41" s="673"/>
      <c r="M41" s="773">
        <f t="shared" si="4"/>
        <v>0</v>
      </c>
      <c r="N41" s="688">
        <f t="shared" si="5"/>
        <v>0</v>
      </c>
      <c r="O41" s="689">
        <f t="shared" si="5"/>
        <v>0</v>
      </c>
      <c r="P41" s="690">
        <f t="shared" si="6"/>
        <v>0</v>
      </c>
      <c r="Q41" s="672">
        <f>'[2]Hes office'!M41</f>
        <v>0</v>
      </c>
      <c r="R41" s="673"/>
      <c r="S41" s="674">
        <f t="shared" si="7"/>
        <v>0</v>
      </c>
      <c r="T41" s="672">
        <f>'[2]Hes office'!P41</f>
        <v>0</v>
      </c>
      <c r="U41" s="673"/>
      <c r="V41" s="675">
        <f t="shared" si="8"/>
        <v>0</v>
      </c>
      <c r="W41" s="673">
        <f>'[2]Hes office'!S41</f>
        <v>0</v>
      </c>
      <c r="X41" s="673"/>
      <c r="Y41" s="773">
        <f t="shared" si="9"/>
        <v>0</v>
      </c>
      <c r="Z41" s="688">
        <f t="shared" si="10"/>
        <v>0</v>
      </c>
      <c r="AA41" s="701">
        <f t="shared" si="10"/>
        <v>0</v>
      </c>
      <c r="AB41" s="690">
        <f t="shared" si="11"/>
        <v>0</v>
      </c>
      <c r="AC41" s="775">
        <f t="shared" si="12"/>
        <v>0</v>
      </c>
      <c r="AD41" s="776">
        <f t="shared" si="12"/>
        <v>0</v>
      </c>
      <c r="AE41" s="777">
        <f t="shared" si="13"/>
        <v>0</v>
      </c>
      <c r="AF41" s="672">
        <f>'[2]Hes office'!Y41</f>
        <v>0</v>
      </c>
      <c r="AG41" s="673"/>
      <c r="AH41" s="674">
        <f t="shared" si="14"/>
        <v>0</v>
      </c>
      <c r="AI41" s="672">
        <f>'[2]Hes office'!AB41</f>
        <v>0</v>
      </c>
      <c r="AJ41" s="673"/>
      <c r="AK41" s="675">
        <f t="shared" si="15"/>
        <v>0</v>
      </c>
      <c r="AL41" s="673">
        <f>'[2]Hes office'!AE41</f>
        <v>0</v>
      </c>
      <c r="AM41" s="673"/>
      <c r="AN41" s="675">
        <f t="shared" si="16"/>
        <v>0</v>
      </c>
      <c r="AO41" s="688">
        <f t="shared" si="17"/>
        <v>0</v>
      </c>
      <c r="AP41" s="689">
        <f t="shared" si="17"/>
        <v>0</v>
      </c>
      <c r="AQ41" s="690">
        <f t="shared" si="18"/>
        <v>0</v>
      </c>
      <c r="AR41" s="673">
        <f>'[2]Hes office'!AH41</f>
        <v>0</v>
      </c>
      <c r="AS41" s="673"/>
      <c r="AT41" s="674">
        <f t="shared" si="19"/>
        <v>0</v>
      </c>
      <c r="AU41" s="672">
        <f>'[2]Hes office'!AK41</f>
        <v>0</v>
      </c>
      <c r="AV41" s="673"/>
      <c r="AW41" s="675">
        <f t="shared" si="20"/>
        <v>0</v>
      </c>
      <c r="AX41" s="673">
        <f>'[2]Hes office'!AN41</f>
        <v>0</v>
      </c>
      <c r="AY41" s="672"/>
      <c r="AZ41" s="773">
        <f t="shared" si="21"/>
        <v>0</v>
      </c>
      <c r="BA41" s="688">
        <f t="shared" si="22"/>
        <v>0</v>
      </c>
      <c r="BB41" s="701">
        <f t="shared" si="22"/>
        <v>0</v>
      </c>
      <c r="BC41" s="706">
        <f t="shared" si="23"/>
        <v>0</v>
      </c>
      <c r="BD41" s="711">
        <f t="shared" si="0"/>
        <v>0</v>
      </c>
      <c r="BE41" s="715">
        <f t="shared" si="1"/>
        <v>0</v>
      </c>
      <c r="BF41" s="716">
        <f t="shared" si="24"/>
        <v>0</v>
      </c>
      <c r="BG41" s="717">
        <f t="shared" si="25"/>
        <v>0</v>
      </c>
      <c r="BH41" s="673">
        <f t="shared" si="26"/>
        <v>0</v>
      </c>
      <c r="BI41" s="677">
        <f t="shared" si="27"/>
        <v>0</v>
      </c>
      <c r="BJ41" s="541"/>
      <c r="BK41" s="380"/>
      <c r="BL41" s="374">
        <f>(VLOOKUP($B41,Test!$A$272:$H$324,7)/1000)</f>
        <v>0</v>
      </c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  <c r="CG41" s="380"/>
      <c r="CH41" s="380"/>
      <c r="CI41" s="380"/>
      <c r="CJ41" s="380"/>
      <c r="CK41" s="380"/>
      <c r="CL41" s="380"/>
      <c r="CM41" s="380"/>
      <c r="CN41" s="380"/>
      <c r="CO41" s="380"/>
      <c r="CP41" s="380"/>
      <c r="CQ41" s="380"/>
      <c r="CR41" s="380"/>
      <c r="CS41" s="380"/>
      <c r="CT41" s="380"/>
      <c r="CU41" s="380"/>
      <c r="CV41" s="380"/>
      <c r="CW41" s="380"/>
      <c r="CX41" s="380"/>
      <c r="CY41" s="380"/>
      <c r="CZ41" s="380"/>
      <c r="DA41" s="380"/>
      <c r="DB41" s="380"/>
      <c r="DC41" s="380"/>
      <c r="DD41" s="380"/>
      <c r="DE41" s="380"/>
      <c r="DF41" s="380"/>
      <c r="DG41" s="380"/>
      <c r="DH41" s="380"/>
      <c r="DI41" s="380"/>
      <c r="DJ41" s="380"/>
      <c r="DK41" s="380"/>
      <c r="DL41" s="380"/>
      <c r="DM41" s="380"/>
      <c r="DN41" s="380"/>
      <c r="DO41" s="391"/>
      <c r="DP41" s="391"/>
      <c r="DQ41" s="380"/>
      <c r="DR41" s="380"/>
      <c r="DS41" s="380"/>
      <c r="DT41" s="380"/>
    </row>
    <row r="42" spans="1:124" s="383" customFormat="1" ht="33" customHeight="1">
      <c r="A42" s="388">
        <f t="shared" si="28"/>
        <v>36</v>
      </c>
      <c r="B42" s="384">
        <v>51609</v>
      </c>
      <c r="C42" s="536" t="s">
        <v>89</v>
      </c>
      <c r="D42" s="698" t="s">
        <v>286</v>
      </c>
      <c r="E42" s="672">
        <f>'[2]Hes office'!D42</f>
        <v>126952</v>
      </c>
      <c r="F42" s="673">
        <v>126952</v>
      </c>
      <c r="G42" s="674">
        <f t="shared" si="2"/>
        <v>0</v>
      </c>
      <c r="H42" s="672">
        <f>'[2]Hes office'!G42</f>
        <v>126952</v>
      </c>
      <c r="I42" s="673">
        <v>126952</v>
      </c>
      <c r="J42" s="674">
        <f t="shared" si="3"/>
        <v>0</v>
      </c>
      <c r="K42" s="672">
        <f>'[2]Hes office'!J42</f>
        <v>126952</v>
      </c>
      <c r="L42" s="673">
        <v>128302</v>
      </c>
      <c r="M42" s="773">
        <f t="shared" si="4"/>
        <v>-1350</v>
      </c>
      <c r="N42" s="688">
        <f t="shared" si="5"/>
        <v>380856</v>
      </c>
      <c r="O42" s="689">
        <f t="shared" si="5"/>
        <v>382206</v>
      </c>
      <c r="P42" s="690">
        <f t="shared" si="6"/>
        <v>-1350</v>
      </c>
      <c r="Q42" s="672">
        <f>'[2]Hes office'!M42</f>
        <v>126952</v>
      </c>
      <c r="R42" s="673">
        <v>128302</v>
      </c>
      <c r="S42" s="674">
        <f t="shared" si="7"/>
        <v>-1350</v>
      </c>
      <c r="T42" s="672">
        <f>'[2]Hes office'!P42</f>
        <v>126952</v>
      </c>
      <c r="U42" s="673"/>
      <c r="V42" s="675">
        <f t="shared" si="8"/>
        <v>126952</v>
      </c>
      <c r="W42" s="673">
        <f>'[2]Hes office'!S42</f>
        <v>126952</v>
      </c>
      <c r="X42" s="673"/>
      <c r="Y42" s="773">
        <f t="shared" si="9"/>
        <v>126952</v>
      </c>
      <c r="Z42" s="688">
        <f t="shared" si="10"/>
        <v>380856</v>
      </c>
      <c r="AA42" s="701">
        <f t="shared" si="10"/>
        <v>128302</v>
      </c>
      <c r="AB42" s="690">
        <f t="shared" si="11"/>
        <v>252554</v>
      </c>
      <c r="AC42" s="775">
        <f t="shared" si="12"/>
        <v>761712</v>
      </c>
      <c r="AD42" s="776">
        <f t="shared" si="12"/>
        <v>510508</v>
      </c>
      <c r="AE42" s="777">
        <f t="shared" si="13"/>
        <v>251204</v>
      </c>
      <c r="AF42" s="672">
        <f>'[2]Hes office'!Y42</f>
        <v>126952</v>
      </c>
      <c r="AG42" s="673"/>
      <c r="AH42" s="674">
        <f t="shared" si="14"/>
        <v>126952</v>
      </c>
      <c r="AI42" s="672">
        <f>'[2]Hes office'!AB42</f>
        <v>126952</v>
      </c>
      <c r="AJ42" s="673"/>
      <c r="AK42" s="675">
        <f t="shared" si="15"/>
        <v>126952</v>
      </c>
      <c r="AL42" s="673">
        <f>'[2]Hes office'!AE42</f>
        <v>126952</v>
      </c>
      <c r="AM42" s="673"/>
      <c r="AN42" s="675">
        <f t="shared" si="16"/>
        <v>126952</v>
      </c>
      <c r="AO42" s="688">
        <f t="shared" si="17"/>
        <v>380856</v>
      </c>
      <c r="AP42" s="689">
        <f t="shared" si="17"/>
        <v>0</v>
      </c>
      <c r="AQ42" s="690">
        <f t="shared" si="18"/>
        <v>380856</v>
      </c>
      <c r="AR42" s="673">
        <f>'[2]Hes office'!AH42</f>
        <v>126952</v>
      </c>
      <c r="AS42" s="673"/>
      <c r="AT42" s="674">
        <f t="shared" si="19"/>
        <v>126952</v>
      </c>
      <c r="AU42" s="672">
        <f>'[2]Hes office'!AK42</f>
        <v>126952</v>
      </c>
      <c r="AV42" s="673"/>
      <c r="AW42" s="675">
        <f t="shared" si="20"/>
        <v>126952</v>
      </c>
      <c r="AX42" s="673">
        <f>'[2]Hes office'!AN42</f>
        <v>126952</v>
      </c>
      <c r="AY42" s="672"/>
      <c r="AZ42" s="773">
        <f t="shared" si="21"/>
        <v>126952</v>
      </c>
      <c r="BA42" s="688">
        <f t="shared" si="22"/>
        <v>380856</v>
      </c>
      <c r="BB42" s="701">
        <f t="shared" si="22"/>
        <v>0</v>
      </c>
      <c r="BC42" s="706">
        <f t="shared" si="23"/>
        <v>380856</v>
      </c>
      <c r="BD42" s="711">
        <f t="shared" si="0"/>
        <v>761712</v>
      </c>
      <c r="BE42" s="715">
        <f t="shared" si="1"/>
        <v>0</v>
      </c>
      <c r="BF42" s="716">
        <f t="shared" si="24"/>
        <v>761712</v>
      </c>
      <c r="BG42" s="717">
        <f t="shared" si="25"/>
        <v>1523424</v>
      </c>
      <c r="BH42" s="673">
        <f t="shared" si="26"/>
        <v>510508</v>
      </c>
      <c r="BI42" s="677">
        <f t="shared" si="27"/>
        <v>1012916</v>
      </c>
      <c r="BJ42" s="541"/>
      <c r="BK42" s="380"/>
      <c r="BL42" s="374">
        <f>(VLOOKUP($B42,Test!$A$272:$H$324,7)/1000)</f>
        <v>126.952</v>
      </c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  <c r="CG42" s="380"/>
      <c r="CH42" s="380"/>
      <c r="CI42" s="380"/>
      <c r="CJ42" s="380"/>
      <c r="CK42" s="380"/>
      <c r="CL42" s="380"/>
      <c r="CM42" s="380"/>
      <c r="CN42" s="380"/>
      <c r="CO42" s="380"/>
      <c r="CP42" s="380"/>
      <c r="CQ42" s="380"/>
      <c r="CR42" s="380"/>
      <c r="CS42" s="380"/>
      <c r="CT42" s="380"/>
      <c r="CU42" s="380"/>
      <c r="CV42" s="380"/>
      <c r="CW42" s="380"/>
      <c r="CX42" s="380"/>
      <c r="CY42" s="380"/>
      <c r="CZ42" s="380"/>
      <c r="DA42" s="380"/>
      <c r="DB42" s="380"/>
      <c r="DC42" s="380"/>
      <c r="DD42" s="380"/>
      <c r="DE42" s="380"/>
      <c r="DF42" s="380"/>
      <c r="DG42" s="380"/>
      <c r="DH42" s="380"/>
      <c r="DI42" s="380"/>
      <c r="DJ42" s="380"/>
      <c r="DK42" s="380"/>
      <c r="DL42" s="380"/>
      <c r="DM42" s="380"/>
      <c r="DN42" s="380"/>
      <c r="DO42" s="391"/>
      <c r="DP42" s="391"/>
      <c r="DQ42" s="380"/>
      <c r="DR42" s="380"/>
      <c r="DS42" s="380"/>
      <c r="DT42" s="380"/>
    </row>
    <row r="43" spans="1:124" s="383" customFormat="1" ht="33" customHeight="1">
      <c r="A43" s="388">
        <f t="shared" si="28"/>
        <v>37</v>
      </c>
      <c r="B43" s="384">
        <v>51610</v>
      </c>
      <c r="C43" s="536" t="s">
        <v>32</v>
      </c>
      <c r="D43" s="698" t="s">
        <v>287</v>
      </c>
      <c r="E43" s="672">
        <f>'[2]Hes office'!D43</f>
        <v>58403</v>
      </c>
      <c r="F43" s="673">
        <v>59562.15</v>
      </c>
      <c r="G43" s="674">
        <f t="shared" si="2"/>
        <v>-1159.1500000000015</v>
      </c>
      <c r="H43" s="672">
        <f>'[2]Hes office'!G43</f>
        <v>58353</v>
      </c>
      <c r="I43" s="673">
        <v>42922.68</v>
      </c>
      <c r="J43" s="674">
        <f t="shared" si="3"/>
        <v>15430.32</v>
      </c>
      <c r="K43" s="672">
        <f>'[2]Hes office'!J43</f>
        <v>58503</v>
      </c>
      <c r="L43" s="673">
        <v>45820.18</v>
      </c>
      <c r="M43" s="773">
        <f t="shared" si="4"/>
        <v>12682.82</v>
      </c>
      <c r="N43" s="688">
        <f t="shared" si="5"/>
        <v>175259</v>
      </c>
      <c r="O43" s="689">
        <f t="shared" si="5"/>
        <v>148305.01</v>
      </c>
      <c r="P43" s="690">
        <f t="shared" si="6"/>
        <v>26953.989999999991</v>
      </c>
      <c r="Q43" s="672">
        <f>'[2]Hes office'!M43</f>
        <v>58353</v>
      </c>
      <c r="R43" s="673">
        <v>42129.47</v>
      </c>
      <c r="S43" s="674">
        <f t="shared" si="7"/>
        <v>16223.529999999999</v>
      </c>
      <c r="T43" s="672">
        <f>'[2]Hes office'!P43</f>
        <v>58703</v>
      </c>
      <c r="U43" s="673"/>
      <c r="V43" s="675">
        <f t="shared" si="8"/>
        <v>58703</v>
      </c>
      <c r="W43" s="673">
        <f>'[2]Hes office'!S43</f>
        <v>58653</v>
      </c>
      <c r="X43" s="673"/>
      <c r="Y43" s="773">
        <f t="shared" si="9"/>
        <v>58653</v>
      </c>
      <c r="Z43" s="688">
        <f t="shared" si="10"/>
        <v>175709</v>
      </c>
      <c r="AA43" s="701">
        <f t="shared" si="10"/>
        <v>42129.47</v>
      </c>
      <c r="AB43" s="690">
        <f t="shared" si="11"/>
        <v>133579.53</v>
      </c>
      <c r="AC43" s="775">
        <f t="shared" si="12"/>
        <v>350968</v>
      </c>
      <c r="AD43" s="776">
        <f t="shared" si="12"/>
        <v>190434.48</v>
      </c>
      <c r="AE43" s="777">
        <f t="shared" si="13"/>
        <v>160533.51999999999</v>
      </c>
      <c r="AF43" s="672">
        <f>'[2]Hes office'!Y43</f>
        <v>58703</v>
      </c>
      <c r="AG43" s="673"/>
      <c r="AH43" s="674">
        <f t="shared" si="14"/>
        <v>58703</v>
      </c>
      <c r="AI43" s="672">
        <f>'[2]Hes office'!AB43</f>
        <v>58353</v>
      </c>
      <c r="AJ43" s="673"/>
      <c r="AK43" s="675">
        <f t="shared" si="15"/>
        <v>58353</v>
      </c>
      <c r="AL43" s="673">
        <f>'[2]Hes office'!AE43</f>
        <v>58703</v>
      </c>
      <c r="AM43" s="673"/>
      <c r="AN43" s="675">
        <f t="shared" si="16"/>
        <v>58703</v>
      </c>
      <c r="AO43" s="688">
        <f t="shared" si="17"/>
        <v>175759</v>
      </c>
      <c r="AP43" s="689">
        <f t="shared" si="17"/>
        <v>0</v>
      </c>
      <c r="AQ43" s="690">
        <f t="shared" si="18"/>
        <v>175759</v>
      </c>
      <c r="AR43" s="673">
        <f>'[2]Hes office'!AH43</f>
        <v>58753</v>
      </c>
      <c r="AS43" s="673"/>
      <c r="AT43" s="674">
        <f t="shared" si="19"/>
        <v>58753</v>
      </c>
      <c r="AU43" s="672">
        <f>'[2]Hes office'!AK43</f>
        <v>58703</v>
      </c>
      <c r="AV43" s="673"/>
      <c r="AW43" s="675">
        <f t="shared" si="20"/>
        <v>58703</v>
      </c>
      <c r="AX43" s="673">
        <f>'[2]Hes office'!AN43</f>
        <v>58653</v>
      </c>
      <c r="AY43" s="672"/>
      <c r="AZ43" s="773">
        <f t="shared" si="21"/>
        <v>58653</v>
      </c>
      <c r="BA43" s="688">
        <f t="shared" si="22"/>
        <v>176109</v>
      </c>
      <c r="BB43" s="701">
        <f t="shared" si="22"/>
        <v>0</v>
      </c>
      <c r="BC43" s="706">
        <f t="shared" si="23"/>
        <v>176109</v>
      </c>
      <c r="BD43" s="711">
        <f t="shared" si="0"/>
        <v>351868</v>
      </c>
      <c r="BE43" s="715">
        <f t="shared" si="1"/>
        <v>0</v>
      </c>
      <c r="BF43" s="716">
        <f t="shared" si="24"/>
        <v>351868</v>
      </c>
      <c r="BG43" s="717">
        <f t="shared" si="25"/>
        <v>702836</v>
      </c>
      <c r="BH43" s="673">
        <f t="shared" si="26"/>
        <v>190434.48</v>
      </c>
      <c r="BI43" s="677">
        <f t="shared" si="27"/>
        <v>512401.52</v>
      </c>
      <c r="BJ43" s="541"/>
      <c r="BK43" s="380"/>
      <c r="BL43" s="374">
        <f>(VLOOKUP($B43,Test!$A$272:$H$324,7)/1000)</f>
        <v>63.072940000000003</v>
      </c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  <c r="CG43" s="380"/>
      <c r="CH43" s="380"/>
      <c r="CI43" s="380"/>
      <c r="CJ43" s="380"/>
      <c r="CK43" s="380"/>
      <c r="CL43" s="380"/>
      <c r="CM43" s="380"/>
      <c r="CN43" s="380"/>
      <c r="CO43" s="380"/>
      <c r="CP43" s="380"/>
      <c r="CQ43" s="380"/>
      <c r="CR43" s="380"/>
      <c r="CS43" s="380"/>
      <c r="CT43" s="380"/>
      <c r="CU43" s="380"/>
      <c r="CV43" s="380"/>
      <c r="CW43" s="380"/>
      <c r="CX43" s="380"/>
      <c r="CY43" s="380"/>
      <c r="CZ43" s="380"/>
      <c r="DA43" s="380"/>
      <c r="DB43" s="380"/>
      <c r="DC43" s="380"/>
      <c r="DD43" s="380"/>
      <c r="DE43" s="380"/>
      <c r="DF43" s="380"/>
      <c r="DG43" s="380"/>
      <c r="DH43" s="380"/>
      <c r="DI43" s="380"/>
      <c r="DJ43" s="380"/>
      <c r="DK43" s="380"/>
      <c r="DL43" s="380"/>
      <c r="DM43" s="380"/>
      <c r="DN43" s="380"/>
      <c r="DO43" s="391"/>
      <c r="DP43" s="391"/>
      <c r="DQ43" s="380"/>
      <c r="DR43" s="380"/>
      <c r="DS43" s="380"/>
      <c r="DT43" s="380"/>
    </row>
    <row r="44" spans="1:124" s="383" customFormat="1" ht="33" customHeight="1">
      <c r="A44" s="388">
        <f t="shared" si="28"/>
        <v>38</v>
      </c>
      <c r="B44" s="384">
        <v>51611</v>
      </c>
      <c r="C44" s="536" t="s">
        <v>33</v>
      </c>
      <c r="D44" s="698" t="s">
        <v>288</v>
      </c>
      <c r="E44" s="672">
        <f>'[2]Hes office'!D44</f>
        <v>23423.475000000002</v>
      </c>
      <c r="F44" s="673">
        <v>17909.189999999999</v>
      </c>
      <c r="G44" s="674">
        <f t="shared" si="2"/>
        <v>5514.2850000000035</v>
      </c>
      <c r="H44" s="672">
        <f>'[2]Hes office'!G44</f>
        <v>19340.074999999997</v>
      </c>
      <c r="I44" s="673">
        <v>23172.27</v>
      </c>
      <c r="J44" s="674">
        <f t="shared" si="3"/>
        <v>-3832.1950000000033</v>
      </c>
      <c r="K44" s="672">
        <f>'[2]Hes office'!J44</f>
        <v>23738.875</v>
      </c>
      <c r="L44" s="673">
        <v>15927.92</v>
      </c>
      <c r="M44" s="773">
        <f t="shared" si="4"/>
        <v>7810.9549999999999</v>
      </c>
      <c r="N44" s="688">
        <f t="shared" si="5"/>
        <v>66502.425000000003</v>
      </c>
      <c r="O44" s="689">
        <f t="shared" si="5"/>
        <v>57009.38</v>
      </c>
      <c r="P44" s="690">
        <f t="shared" si="6"/>
        <v>9493.0450000000055</v>
      </c>
      <c r="Q44" s="672">
        <f>'[2]Hes office'!M44</f>
        <v>25962.125000000004</v>
      </c>
      <c r="R44" s="673">
        <v>11162.86</v>
      </c>
      <c r="S44" s="674">
        <f t="shared" si="7"/>
        <v>14799.265000000003</v>
      </c>
      <c r="T44" s="672">
        <f>'[2]Hes office'!P44</f>
        <v>23043.105</v>
      </c>
      <c r="U44" s="673"/>
      <c r="V44" s="675">
        <f t="shared" si="8"/>
        <v>23043.105</v>
      </c>
      <c r="W44" s="673">
        <f>'[2]Hes office'!S44</f>
        <v>20321.275000000001</v>
      </c>
      <c r="X44" s="673"/>
      <c r="Y44" s="773">
        <f t="shared" si="9"/>
        <v>20321.275000000001</v>
      </c>
      <c r="Z44" s="688">
        <f t="shared" si="10"/>
        <v>69326.505000000005</v>
      </c>
      <c r="AA44" s="701">
        <f t="shared" si="10"/>
        <v>11162.86</v>
      </c>
      <c r="AB44" s="690">
        <f t="shared" si="11"/>
        <v>58163.645000000004</v>
      </c>
      <c r="AC44" s="775">
        <f t="shared" si="12"/>
        <v>135828.93</v>
      </c>
      <c r="AD44" s="776">
        <f t="shared" si="12"/>
        <v>68172.239999999991</v>
      </c>
      <c r="AE44" s="777">
        <f t="shared" si="13"/>
        <v>67656.69</v>
      </c>
      <c r="AF44" s="672">
        <f>'[2]Hes office'!Y44</f>
        <v>22035.65</v>
      </c>
      <c r="AG44" s="673"/>
      <c r="AH44" s="674">
        <f t="shared" si="14"/>
        <v>22035.65</v>
      </c>
      <c r="AI44" s="672">
        <f>'[2]Hes office'!AB44</f>
        <v>25260.075000000001</v>
      </c>
      <c r="AJ44" s="673"/>
      <c r="AK44" s="675">
        <f t="shared" si="15"/>
        <v>25260.075000000001</v>
      </c>
      <c r="AL44" s="673">
        <f>'[2]Hes office'!AE44</f>
        <v>22279.875</v>
      </c>
      <c r="AM44" s="673"/>
      <c r="AN44" s="675">
        <f t="shared" si="16"/>
        <v>22279.875</v>
      </c>
      <c r="AO44" s="688">
        <f t="shared" si="17"/>
        <v>69575.600000000006</v>
      </c>
      <c r="AP44" s="689">
        <f t="shared" si="17"/>
        <v>0</v>
      </c>
      <c r="AQ44" s="690">
        <f t="shared" si="18"/>
        <v>69575.600000000006</v>
      </c>
      <c r="AR44" s="673">
        <f>'[2]Hes office'!AH44</f>
        <v>21076.474999999999</v>
      </c>
      <c r="AS44" s="673"/>
      <c r="AT44" s="674">
        <f t="shared" si="19"/>
        <v>21076.474999999999</v>
      </c>
      <c r="AU44" s="672">
        <f>'[2]Hes office'!AK44</f>
        <v>18877.875</v>
      </c>
      <c r="AV44" s="673"/>
      <c r="AW44" s="675">
        <f t="shared" si="20"/>
        <v>18877.875</v>
      </c>
      <c r="AX44" s="673">
        <f>'[2]Hes office'!AN44</f>
        <v>19101.275000000001</v>
      </c>
      <c r="AY44" s="672"/>
      <c r="AZ44" s="773">
        <f t="shared" si="21"/>
        <v>19101.275000000001</v>
      </c>
      <c r="BA44" s="688">
        <f t="shared" si="22"/>
        <v>59055.625</v>
      </c>
      <c r="BB44" s="701">
        <f t="shared" si="22"/>
        <v>0</v>
      </c>
      <c r="BC44" s="706">
        <f t="shared" si="23"/>
        <v>59055.625</v>
      </c>
      <c r="BD44" s="711">
        <f t="shared" si="0"/>
        <v>128631.22500000001</v>
      </c>
      <c r="BE44" s="715">
        <f t="shared" si="1"/>
        <v>0</v>
      </c>
      <c r="BF44" s="716">
        <f t="shared" si="24"/>
        <v>128631.22500000001</v>
      </c>
      <c r="BG44" s="717">
        <f t="shared" si="25"/>
        <v>264460.15500000003</v>
      </c>
      <c r="BH44" s="673">
        <f t="shared" si="26"/>
        <v>68172.239999999991</v>
      </c>
      <c r="BI44" s="677">
        <f t="shared" si="27"/>
        <v>196287.91500000004</v>
      </c>
      <c r="BJ44" s="541"/>
      <c r="BK44" s="380"/>
      <c r="BL44" s="374">
        <f>(VLOOKUP($B44,Test!$A$272:$H$324,7)/1000)</f>
        <v>22.70138</v>
      </c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  <c r="CG44" s="380"/>
      <c r="CH44" s="380"/>
      <c r="CI44" s="380"/>
      <c r="CJ44" s="380"/>
      <c r="CK44" s="380"/>
      <c r="CL44" s="380"/>
      <c r="CM44" s="380"/>
      <c r="CN44" s="380"/>
      <c r="CO44" s="380"/>
      <c r="CP44" s="380"/>
      <c r="CQ44" s="380"/>
      <c r="CR44" s="380"/>
      <c r="CS44" s="380"/>
      <c r="CT44" s="380"/>
      <c r="CU44" s="380"/>
      <c r="CV44" s="380"/>
      <c r="CW44" s="380"/>
      <c r="CX44" s="380"/>
      <c r="CY44" s="380"/>
      <c r="CZ44" s="380"/>
      <c r="DA44" s="380"/>
      <c r="DB44" s="380"/>
      <c r="DC44" s="380"/>
      <c r="DD44" s="380"/>
      <c r="DE44" s="380"/>
      <c r="DF44" s="380"/>
      <c r="DG44" s="380"/>
      <c r="DH44" s="380"/>
      <c r="DI44" s="380"/>
      <c r="DJ44" s="380"/>
      <c r="DK44" s="380"/>
      <c r="DL44" s="380"/>
      <c r="DM44" s="380"/>
      <c r="DN44" s="380"/>
      <c r="DO44" s="391"/>
      <c r="DP44" s="391"/>
      <c r="DQ44" s="380"/>
      <c r="DR44" s="380"/>
      <c r="DS44" s="380"/>
      <c r="DT44" s="380"/>
    </row>
    <row r="45" spans="1:124" s="383" customFormat="1" ht="33" customHeight="1">
      <c r="A45" s="388">
        <f t="shared" si="28"/>
        <v>39</v>
      </c>
      <c r="B45" s="384">
        <v>51612</v>
      </c>
      <c r="C45" s="536" t="s">
        <v>34</v>
      </c>
      <c r="D45" s="698" t="s">
        <v>289</v>
      </c>
      <c r="E45" s="672">
        <f>'[2]Hes office'!D45</f>
        <v>0</v>
      </c>
      <c r="F45" s="673"/>
      <c r="G45" s="674">
        <f t="shared" si="2"/>
        <v>0</v>
      </c>
      <c r="H45" s="672">
        <f>'[2]Hes office'!G45</f>
        <v>800</v>
      </c>
      <c r="I45" s="673"/>
      <c r="J45" s="674">
        <f t="shared" si="3"/>
        <v>800</v>
      </c>
      <c r="K45" s="672">
        <f>'[2]Hes office'!J45</f>
        <v>10000</v>
      </c>
      <c r="L45" s="673"/>
      <c r="M45" s="773">
        <f t="shared" si="4"/>
        <v>10000</v>
      </c>
      <c r="N45" s="688">
        <f t="shared" si="5"/>
        <v>10800</v>
      </c>
      <c r="O45" s="689">
        <f t="shared" si="5"/>
        <v>0</v>
      </c>
      <c r="P45" s="690">
        <f t="shared" si="6"/>
        <v>10800</v>
      </c>
      <c r="Q45" s="672">
        <f>'[2]Hes office'!M45</f>
        <v>800</v>
      </c>
      <c r="R45" s="673"/>
      <c r="S45" s="674">
        <f t="shared" si="7"/>
        <v>800</v>
      </c>
      <c r="T45" s="672">
        <f>'[2]Hes office'!P45</f>
        <v>6000</v>
      </c>
      <c r="U45" s="673"/>
      <c r="V45" s="675">
        <f t="shared" si="8"/>
        <v>6000</v>
      </c>
      <c r="W45" s="673">
        <f>'[2]Hes office'!S45</f>
        <v>800</v>
      </c>
      <c r="X45" s="673"/>
      <c r="Y45" s="773">
        <f t="shared" si="9"/>
        <v>800</v>
      </c>
      <c r="Z45" s="688">
        <f t="shared" si="10"/>
        <v>7600</v>
      </c>
      <c r="AA45" s="701">
        <f t="shared" si="10"/>
        <v>0</v>
      </c>
      <c r="AB45" s="690">
        <f t="shared" si="11"/>
        <v>7600</v>
      </c>
      <c r="AC45" s="775">
        <f t="shared" si="12"/>
        <v>18400</v>
      </c>
      <c r="AD45" s="776">
        <f t="shared" si="12"/>
        <v>0</v>
      </c>
      <c r="AE45" s="777">
        <f t="shared" si="13"/>
        <v>18400</v>
      </c>
      <c r="AF45" s="672">
        <f>'[2]Hes office'!Y45</f>
        <v>0</v>
      </c>
      <c r="AG45" s="673"/>
      <c r="AH45" s="674">
        <f t="shared" si="14"/>
        <v>0</v>
      </c>
      <c r="AI45" s="672">
        <f>'[2]Hes office'!AB45</f>
        <v>800</v>
      </c>
      <c r="AJ45" s="673"/>
      <c r="AK45" s="675">
        <f t="shared" si="15"/>
        <v>800</v>
      </c>
      <c r="AL45" s="673">
        <f>'[2]Hes office'!AE45</f>
        <v>0</v>
      </c>
      <c r="AM45" s="673"/>
      <c r="AN45" s="675">
        <f t="shared" si="16"/>
        <v>0</v>
      </c>
      <c r="AO45" s="688">
        <f t="shared" si="17"/>
        <v>800</v>
      </c>
      <c r="AP45" s="689">
        <f t="shared" si="17"/>
        <v>0</v>
      </c>
      <c r="AQ45" s="690">
        <f t="shared" si="18"/>
        <v>800</v>
      </c>
      <c r="AR45" s="673">
        <f>'[2]Hes office'!AH45</f>
        <v>800</v>
      </c>
      <c r="AS45" s="673"/>
      <c r="AT45" s="674">
        <f t="shared" si="19"/>
        <v>800</v>
      </c>
      <c r="AU45" s="672">
        <f>'[2]Hes office'!AK45</f>
        <v>0</v>
      </c>
      <c r="AV45" s="673"/>
      <c r="AW45" s="675">
        <f t="shared" si="20"/>
        <v>0</v>
      </c>
      <c r="AX45" s="673">
        <f>'[2]Hes office'!AN45</f>
        <v>500</v>
      </c>
      <c r="AY45" s="672"/>
      <c r="AZ45" s="773">
        <f t="shared" si="21"/>
        <v>500</v>
      </c>
      <c r="BA45" s="688">
        <f t="shared" si="22"/>
        <v>1300</v>
      </c>
      <c r="BB45" s="701">
        <f t="shared" si="22"/>
        <v>0</v>
      </c>
      <c r="BC45" s="706">
        <f t="shared" si="23"/>
        <v>1300</v>
      </c>
      <c r="BD45" s="711">
        <f t="shared" si="0"/>
        <v>2100</v>
      </c>
      <c r="BE45" s="715">
        <f t="shared" si="1"/>
        <v>0</v>
      </c>
      <c r="BF45" s="716">
        <f t="shared" si="24"/>
        <v>2100</v>
      </c>
      <c r="BG45" s="717">
        <f t="shared" si="25"/>
        <v>20500</v>
      </c>
      <c r="BH45" s="673">
        <f t="shared" si="26"/>
        <v>0</v>
      </c>
      <c r="BI45" s="677">
        <f t="shared" si="27"/>
        <v>20500</v>
      </c>
      <c r="BJ45" s="541"/>
      <c r="BK45" s="380"/>
      <c r="BL45" s="374">
        <f>(VLOOKUP($B45,Test!$A$272:$H$324,7)/1000)</f>
        <v>1.9</v>
      </c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  <c r="CG45" s="380"/>
      <c r="CH45" s="380"/>
      <c r="CI45" s="380"/>
      <c r="CJ45" s="380"/>
      <c r="CK45" s="380"/>
      <c r="CL45" s="380"/>
      <c r="CM45" s="380"/>
      <c r="CN45" s="380"/>
      <c r="CO45" s="380"/>
      <c r="CP45" s="380"/>
      <c r="CQ45" s="380"/>
      <c r="CR45" s="380"/>
      <c r="CS45" s="380"/>
      <c r="CT45" s="380"/>
      <c r="CU45" s="380"/>
      <c r="CV45" s="380"/>
      <c r="CW45" s="380"/>
      <c r="CX45" s="380"/>
      <c r="CY45" s="380"/>
      <c r="CZ45" s="380"/>
      <c r="DA45" s="380"/>
      <c r="DB45" s="380"/>
      <c r="DC45" s="380"/>
      <c r="DD45" s="380"/>
      <c r="DE45" s="380"/>
      <c r="DF45" s="380"/>
      <c r="DG45" s="380"/>
      <c r="DH45" s="380"/>
      <c r="DI45" s="380"/>
      <c r="DJ45" s="380"/>
      <c r="DK45" s="380"/>
      <c r="DL45" s="380"/>
      <c r="DM45" s="380"/>
      <c r="DN45" s="380"/>
      <c r="DO45" s="391"/>
      <c r="DP45" s="391"/>
      <c r="DQ45" s="380"/>
      <c r="DR45" s="380"/>
      <c r="DS45" s="380"/>
      <c r="DT45" s="380"/>
    </row>
    <row r="46" spans="1:124" s="383" customFormat="1" ht="33" customHeight="1">
      <c r="A46" s="388">
        <f t="shared" si="28"/>
        <v>40</v>
      </c>
      <c r="B46" s="384">
        <v>51613</v>
      </c>
      <c r="C46" s="536" t="s">
        <v>61</v>
      </c>
      <c r="D46" s="698" t="s">
        <v>290</v>
      </c>
      <c r="E46" s="672">
        <f>'[2]Hes office'!D46</f>
        <v>950</v>
      </c>
      <c r="F46" s="673">
        <v>4023</v>
      </c>
      <c r="G46" s="674">
        <f t="shared" si="2"/>
        <v>-3073</v>
      </c>
      <c r="H46" s="672">
        <f>'[2]Hes office'!G46</f>
        <v>950</v>
      </c>
      <c r="I46" s="673">
        <v>965</v>
      </c>
      <c r="J46" s="674">
        <f t="shared" si="3"/>
        <v>-15</v>
      </c>
      <c r="K46" s="672">
        <f>'[2]Hes office'!J46</f>
        <v>950</v>
      </c>
      <c r="L46" s="673">
        <v>958</v>
      </c>
      <c r="M46" s="773">
        <f t="shared" si="4"/>
        <v>-8</v>
      </c>
      <c r="N46" s="688">
        <f t="shared" si="5"/>
        <v>2850</v>
      </c>
      <c r="O46" s="689">
        <f t="shared" si="5"/>
        <v>5946</v>
      </c>
      <c r="P46" s="690">
        <f t="shared" si="6"/>
        <v>-3096</v>
      </c>
      <c r="Q46" s="672">
        <f>'[2]Hes office'!M46</f>
        <v>900</v>
      </c>
      <c r="R46" s="673"/>
      <c r="S46" s="674">
        <f t="shared" si="7"/>
        <v>900</v>
      </c>
      <c r="T46" s="672">
        <f>'[2]Hes office'!P46</f>
        <v>900</v>
      </c>
      <c r="U46" s="673"/>
      <c r="V46" s="675">
        <f t="shared" si="8"/>
        <v>900</v>
      </c>
      <c r="W46" s="673">
        <f>'[2]Hes office'!S46</f>
        <v>950</v>
      </c>
      <c r="X46" s="673"/>
      <c r="Y46" s="773">
        <f t="shared" si="9"/>
        <v>950</v>
      </c>
      <c r="Z46" s="688">
        <f t="shared" si="10"/>
        <v>2750</v>
      </c>
      <c r="AA46" s="701">
        <f t="shared" si="10"/>
        <v>0</v>
      </c>
      <c r="AB46" s="690">
        <f t="shared" si="11"/>
        <v>2750</v>
      </c>
      <c r="AC46" s="775">
        <f t="shared" si="12"/>
        <v>5600</v>
      </c>
      <c r="AD46" s="776">
        <f t="shared" si="12"/>
        <v>5946</v>
      </c>
      <c r="AE46" s="777">
        <f t="shared" si="13"/>
        <v>-346</v>
      </c>
      <c r="AF46" s="672">
        <f>'[2]Hes office'!Y46</f>
        <v>900</v>
      </c>
      <c r="AG46" s="673"/>
      <c r="AH46" s="674">
        <f t="shared" si="14"/>
        <v>900</v>
      </c>
      <c r="AI46" s="672">
        <f>'[2]Hes office'!AB46</f>
        <v>950</v>
      </c>
      <c r="AJ46" s="673"/>
      <c r="AK46" s="675">
        <f t="shared" si="15"/>
        <v>950</v>
      </c>
      <c r="AL46" s="673">
        <f>'[2]Hes office'!AE46</f>
        <v>900</v>
      </c>
      <c r="AM46" s="673"/>
      <c r="AN46" s="675">
        <f t="shared" si="16"/>
        <v>900</v>
      </c>
      <c r="AO46" s="688">
        <f t="shared" si="17"/>
        <v>2750</v>
      </c>
      <c r="AP46" s="689">
        <f t="shared" si="17"/>
        <v>0</v>
      </c>
      <c r="AQ46" s="690">
        <f t="shared" si="18"/>
        <v>2750</v>
      </c>
      <c r="AR46" s="673">
        <f>'[2]Hes office'!AH46</f>
        <v>900</v>
      </c>
      <c r="AS46" s="673"/>
      <c r="AT46" s="674">
        <f t="shared" si="19"/>
        <v>900</v>
      </c>
      <c r="AU46" s="672">
        <f>'[2]Hes office'!AK46</f>
        <v>900</v>
      </c>
      <c r="AV46" s="673"/>
      <c r="AW46" s="675">
        <f t="shared" si="20"/>
        <v>900</v>
      </c>
      <c r="AX46" s="673">
        <f>'[2]Hes office'!AN46</f>
        <v>950</v>
      </c>
      <c r="AY46" s="672"/>
      <c r="AZ46" s="773">
        <f t="shared" si="21"/>
        <v>950</v>
      </c>
      <c r="BA46" s="688">
        <f t="shared" si="22"/>
        <v>2750</v>
      </c>
      <c r="BB46" s="701">
        <f t="shared" si="22"/>
        <v>0</v>
      </c>
      <c r="BC46" s="706">
        <f t="shared" si="23"/>
        <v>2750</v>
      </c>
      <c r="BD46" s="711">
        <f t="shared" si="0"/>
        <v>5500</v>
      </c>
      <c r="BE46" s="715">
        <f t="shared" si="1"/>
        <v>0</v>
      </c>
      <c r="BF46" s="716">
        <f t="shared" si="24"/>
        <v>5500</v>
      </c>
      <c r="BG46" s="717">
        <f t="shared" si="25"/>
        <v>11100</v>
      </c>
      <c r="BH46" s="673">
        <f t="shared" si="26"/>
        <v>5946</v>
      </c>
      <c r="BI46" s="677">
        <f t="shared" si="27"/>
        <v>5154</v>
      </c>
      <c r="BJ46" s="541"/>
      <c r="BK46" s="380"/>
      <c r="BL46" s="374">
        <f>(VLOOKUP($B46,Test!$A$272:$H$324,7)/1000)</f>
        <v>0.93100000000000005</v>
      </c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  <c r="CG46" s="380"/>
      <c r="CH46" s="380"/>
      <c r="CI46" s="380"/>
      <c r="CJ46" s="380"/>
      <c r="CK46" s="380"/>
      <c r="CL46" s="380"/>
      <c r="CM46" s="380"/>
      <c r="CN46" s="380"/>
      <c r="CO46" s="380"/>
      <c r="CP46" s="380"/>
      <c r="CQ46" s="380"/>
      <c r="CR46" s="380"/>
      <c r="CS46" s="380"/>
      <c r="CT46" s="380"/>
      <c r="CU46" s="380"/>
      <c r="CV46" s="380"/>
      <c r="CW46" s="380"/>
      <c r="CX46" s="380"/>
      <c r="CY46" s="380"/>
      <c r="CZ46" s="380"/>
      <c r="DA46" s="380"/>
      <c r="DB46" s="380"/>
      <c r="DC46" s="380"/>
      <c r="DD46" s="380"/>
      <c r="DE46" s="380"/>
      <c r="DF46" s="380"/>
      <c r="DG46" s="380"/>
      <c r="DH46" s="380"/>
      <c r="DI46" s="380"/>
      <c r="DJ46" s="380"/>
      <c r="DK46" s="380"/>
      <c r="DL46" s="380"/>
      <c r="DM46" s="380"/>
      <c r="DN46" s="380"/>
      <c r="DO46" s="391"/>
      <c r="DP46" s="391"/>
      <c r="DQ46" s="380"/>
      <c r="DR46" s="380"/>
      <c r="DS46" s="380"/>
      <c r="DT46" s="380"/>
    </row>
    <row r="47" spans="1:124" s="383" customFormat="1" ht="33" customHeight="1">
      <c r="A47" s="388">
        <f t="shared" si="28"/>
        <v>41</v>
      </c>
      <c r="B47" s="384">
        <v>51614</v>
      </c>
      <c r="C47" s="536" t="s">
        <v>42</v>
      </c>
      <c r="D47" s="698" t="s">
        <v>291</v>
      </c>
      <c r="E47" s="672">
        <f>'[2]Hes office'!D47</f>
        <v>32000</v>
      </c>
      <c r="F47" s="673">
        <v>15139</v>
      </c>
      <c r="G47" s="674">
        <f t="shared" si="2"/>
        <v>16861</v>
      </c>
      <c r="H47" s="672">
        <f>'[2]Hes office'!G47</f>
        <v>24000</v>
      </c>
      <c r="I47" s="673">
        <v>23606</v>
      </c>
      <c r="J47" s="674">
        <f t="shared" si="3"/>
        <v>394</v>
      </c>
      <c r="K47" s="672">
        <f>'[2]Hes office'!J47</f>
        <v>24000</v>
      </c>
      <c r="L47" s="673">
        <v>8629</v>
      </c>
      <c r="M47" s="773">
        <f t="shared" si="4"/>
        <v>15371</v>
      </c>
      <c r="N47" s="688">
        <f t="shared" si="5"/>
        <v>80000</v>
      </c>
      <c r="O47" s="689">
        <f t="shared" si="5"/>
        <v>47374</v>
      </c>
      <c r="P47" s="690">
        <f t="shared" si="6"/>
        <v>32626</v>
      </c>
      <c r="Q47" s="672">
        <f>'[2]Hes office'!M47</f>
        <v>10000</v>
      </c>
      <c r="R47" s="673">
        <v>4177</v>
      </c>
      <c r="S47" s="674">
        <f t="shared" si="7"/>
        <v>5823</v>
      </c>
      <c r="T47" s="672">
        <f>'[2]Hes office'!P47</f>
        <v>15000</v>
      </c>
      <c r="U47" s="673"/>
      <c r="V47" s="675">
        <f t="shared" si="8"/>
        <v>15000</v>
      </c>
      <c r="W47" s="673">
        <f>'[2]Hes office'!S47</f>
        <v>15000</v>
      </c>
      <c r="X47" s="673"/>
      <c r="Y47" s="773">
        <f t="shared" si="9"/>
        <v>15000</v>
      </c>
      <c r="Z47" s="688">
        <f t="shared" si="10"/>
        <v>40000</v>
      </c>
      <c r="AA47" s="701">
        <f t="shared" si="10"/>
        <v>4177</v>
      </c>
      <c r="AB47" s="690">
        <f t="shared" si="11"/>
        <v>35823</v>
      </c>
      <c r="AC47" s="775">
        <f t="shared" si="12"/>
        <v>120000</v>
      </c>
      <c r="AD47" s="776">
        <f t="shared" si="12"/>
        <v>51551</v>
      </c>
      <c r="AE47" s="777">
        <f t="shared" si="13"/>
        <v>68449</v>
      </c>
      <c r="AF47" s="672">
        <f>'[2]Hes office'!Y47</f>
        <v>15000</v>
      </c>
      <c r="AG47" s="673"/>
      <c r="AH47" s="674">
        <f t="shared" si="14"/>
        <v>15000</v>
      </c>
      <c r="AI47" s="672">
        <f>'[2]Hes office'!AB47</f>
        <v>15000</v>
      </c>
      <c r="AJ47" s="673"/>
      <c r="AK47" s="675">
        <f t="shared" si="15"/>
        <v>15000</v>
      </c>
      <c r="AL47" s="673">
        <f>'[2]Hes office'!AE47</f>
        <v>20000</v>
      </c>
      <c r="AM47" s="673"/>
      <c r="AN47" s="675">
        <f t="shared" si="16"/>
        <v>20000</v>
      </c>
      <c r="AO47" s="688">
        <f t="shared" si="17"/>
        <v>50000</v>
      </c>
      <c r="AP47" s="689">
        <f t="shared" si="17"/>
        <v>0</v>
      </c>
      <c r="AQ47" s="690">
        <f t="shared" si="18"/>
        <v>50000</v>
      </c>
      <c r="AR47" s="673">
        <f>'[2]Hes office'!AH47</f>
        <v>25000</v>
      </c>
      <c r="AS47" s="673"/>
      <c r="AT47" s="674">
        <f t="shared" si="19"/>
        <v>25000</v>
      </c>
      <c r="AU47" s="672">
        <f>'[2]Hes office'!AK47</f>
        <v>15000</v>
      </c>
      <c r="AV47" s="673"/>
      <c r="AW47" s="675">
        <f t="shared" si="20"/>
        <v>15000</v>
      </c>
      <c r="AX47" s="673">
        <f>'[2]Hes office'!AN47</f>
        <v>116000</v>
      </c>
      <c r="AY47" s="672"/>
      <c r="AZ47" s="773">
        <f t="shared" si="21"/>
        <v>116000</v>
      </c>
      <c r="BA47" s="688">
        <f t="shared" si="22"/>
        <v>156000</v>
      </c>
      <c r="BB47" s="701">
        <f t="shared" si="22"/>
        <v>0</v>
      </c>
      <c r="BC47" s="706">
        <f t="shared" si="23"/>
        <v>156000</v>
      </c>
      <c r="BD47" s="711">
        <f t="shared" si="0"/>
        <v>206000</v>
      </c>
      <c r="BE47" s="715">
        <f t="shared" si="1"/>
        <v>0</v>
      </c>
      <c r="BF47" s="716">
        <f t="shared" si="24"/>
        <v>206000</v>
      </c>
      <c r="BG47" s="717">
        <f t="shared" si="25"/>
        <v>326000</v>
      </c>
      <c r="BH47" s="673">
        <f t="shared" si="26"/>
        <v>51551</v>
      </c>
      <c r="BI47" s="677">
        <f t="shared" si="27"/>
        <v>274449</v>
      </c>
      <c r="BJ47" s="541"/>
      <c r="BK47" s="380"/>
      <c r="BL47" s="374">
        <f>(VLOOKUP($B47,Test!$A$272:$H$324,7)/1000)</f>
        <v>54.411000000000001</v>
      </c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  <c r="CG47" s="380"/>
      <c r="CH47" s="380"/>
      <c r="CI47" s="380"/>
      <c r="CJ47" s="380"/>
      <c r="CK47" s="380"/>
      <c r="CL47" s="380"/>
      <c r="CM47" s="380"/>
      <c r="CN47" s="380"/>
      <c r="CO47" s="380"/>
      <c r="CP47" s="380"/>
      <c r="CQ47" s="380"/>
      <c r="CR47" s="380"/>
      <c r="CS47" s="380"/>
      <c r="CT47" s="380"/>
      <c r="CU47" s="380"/>
      <c r="CV47" s="380"/>
      <c r="CW47" s="380"/>
      <c r="CX47" s="380"/>
      <c r="CY47" s="380"/>
      <c r="CZ47" s="380"/>
      <c r="DA47" s="380"/>
      <c r="DB47" s="380"/>
      <c r="DC47" s="380"/>
      <c r="DD47" s="380"/>
      <c r="DE47" s="380"/>
      <c r="DF47" s="380"/>
      <c r="DG47" s="380"/>
      <c r="DH47" s="380"/>
      <c r="DI47" s="380"/>
      <c r="DJ47" s="380"/>
      <c r="DK47" s="380"/>
      <c r="DL47" s="380"/>
      <c r="DM47" s="380"/>
      <c r="DN47" s="380"/>
      <c r="DO47" s="391"/>
      <c r="DP47" s="391"/>
      <c r="DQ47" s="380"/>
      <c r="DR47" s="380"/>
      <c r="DS47" s="380"/>
      <c r="DT47" s="380"/>
    </row>
    <row r="48" spans="1:124" s="383" customFormat="1" ht="33" customHeight="1">
      <c r="A48" s="388">
        <f t="shared" si="28"/>
        <v>42</v>
      </c>
      <c r="B48" s="384">
        <v>51615</v>
      </c>
      <c r="C48" s="536" t="s">
        <v>83</v>
      </c>
      <c r="D48" s="698" t="s">
        <v>292</v>
      </c>
      <c r="E48" s="672">
        <f>'[2]Hes office'!D48</f>
        <v>0</v>
      </c>
      <c r="F48" s="673">
        <v>0</v>
      </c>
      <c r="G48" s="674">
        <f t="shared" si="2"/>
        <v>0</v>
      </c>
      <c r="H48" s="672">
        <f>'[2]Hes office'!G48</f>
        <v>31000</v>
      </c>
      <c r="I48" s="673">
        <v>71750</v>
      </c>
      <c r="J48" s="674">
        <f t="shared" si="3"/>
        <v>-40750</v>
      </c>
      <c r="K48" s="672">
        <f>'[2]Hes office'!J48</f>
        <v>0</v>
      </c>
      <c r="L48" s="673"/>
      <c r="M48" s="773">
        <f t="shared" si="4"/>
        <v>0</v>
      </c>
      <c r="N48" s="688">
        <f t="shared" si="5"/>
        <v>31000</v>
      </c>
      <c r="O48" s="689">
        <f t="shared" si="5"/>
        <v>71750</v>
      </c>
      <c r="P48" s="690">
        <f t="shared" si="6"/>
        <v>-40750</v>
      </c>
      <c r="Q48" s="672">
        <f>'[2]Hes office'!M48</f>
        <v>0</v>
      </c>
      <c r="R48" s="673">
        <v>15800</v>
      </c>
      <c r="S48" s="674">
        <f t="shared" si="7"/>
        <v>-15800</v>
      </c>
      <c r="T48" s="672">
        <f>'[2]Hes office'!P48</f>
        <v>10000</v>
      </c>
      <c r="U48" s="673"/>
      <c r="V48" s="675">
        <f t="shared" si="8"/>
        <v>10000</v>
      </c>
      <c r="W48" s="673">
        <f>'[2]Hes office'!S48</f>
        <v>130600</v>
      </c>
      <c r="X48" s="673"/>
      <c r="Y48" s="773">
        <f t="shared" si="9"/>
        <v>130600</v>
      </c>
      <c r="Z48" s="688">
        <f t="shared" si="10"/>
        <v>140600</v>
      </c>
      <c r="AA48" s="701">
        <f t="shared" si="10"/>
        <v>15800</v>
      </c>
      <c r="AB48" s="690">
        <f t="shared" si="11"/>
        <v>124800</v>
      </c>
      <c r="AC48" s="775">
        <f>E48+H48+K48+Q48+T48+W48</f>
        <v>171600</v>
      </c>
      <c r="AD48" s="776">
        <f t="shared" si="12"/>
        <v>87550</v>
      </c>
      <c r="AE48" s="777">
        <f t="shared" si="13"/>
        <v>84050</v>
      </c>
      <c r="AF48" s="672">
        <f>'[2]Hes office'!Y48</f>
        <v>71000</v>
      </c>
      <c r="AG48" s="673"/>
      <c r="AH48" s="674">
        <f t="shared" si="14"/>
        <v>71000</v>
      </c>
      <c r="AI48" s="672">
        <f>'[2]Hes office'!AB48</f>
        <v>30000</v>
      </c>
      <c r="AJ48" s="673"/>
      <c r="AK48" s="675">
        <f t="shared" si="15"/>
        <v>30000</v>
      </c>
      <c r="AL48" s="673">
        <f>'[2]Hes office'!AE48</f>
        <v>0</v>
      </c>
      <c r="AM48" s="673"/>
      <c r="AN48" s="675">
        <f t="shared" si="16"/>
        <v>0</v>
      </c>
      <c r="AO48" s="688">
        <f t="shared" si="17"/>
        <v>101000</v>
      </c>
      <c r="AP48" s="689">
        <f t="shared" si="17"/>
        <v>0</v>
      </c>
      <c r="AQ48" s="690">
        <f t="shared" si="18"/>
        <v>101000</v>
      </c>
      <c r="AR48" s="673">
        <f>'[2]Hes office'!AH48</f>
        <v>0</v>
      </c>
      <c r="AS48" s="673"/>
      <c r="AT48" s="674">
        <f t="shared" si="19"/>
        <v>0</v>
      </c>
      <c r="AU48" s="672">
        <f>'[2]Hes office'!AK48</f>
        <v>86000</v>
      </c>
      <c r="AV48" s="673"/>
      <c r="AW48" s="675">
        <f t="shared" si="20"/>
        <v>86000</v>
      </c>
      <c r="AX48" s="673">
        <f>'[2]Hes office'!AN48</f>
        <v>5000</v>
      </c>
      <c r="AY48" s="672"/>
      <c r="AZ48" s="773">
        <f t="shared" si="21"/>
        <v>5000</v>
      </c>
      <c r="BA48" s="688">
        <f t="shared" si="22"/>
        <v>91000</v>
      </c>
      <c r="BB48" s="701">
        <f t="shared" si="22"/>
        <v>0</v>
      </c>
      <c r="BC48" s="706">
        <f t="shared" si="23"/>
        <v>91000</v>
      </c>
      <c r="BD48" s="711">
        <f t="shared" si="0"/>
        <v>192000</v>
      </c>
      <c r="BE48" s="715">
        <f t="shared" si="1"/>
        <v>0</v>
      </c>
      <c r="BF48" s="716">
        <f t="shared" si="24"/>
        <v>192000</v>
      </c>
      <c r="BG48" s="717">
        <f t="shared" si="25"/>
        <v>363600</v>
      </c>
      <c r="BH48" s="673">
        <f t="shared" si="26"/>
        <v>87550</v>
      </c>
      <c r="BI48" s="677">
        <f t="shared" si="27"/>
        <v>276050</v>
      </c>
      <c r="BJ48" s="541"/>
      <c r="BK48" s="380"/>
      <c r="BL48" s="374">
        <f>(VLOOKUP($B48,Test!$A$272:$H$324,7)/1000)</f>
        <v>68</v>
      </c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  <c r="CG48" s="380"/>
      <c r="CH48" s="380"/>
      <c r="CI48" s="380"/>
      <c r="CJ48" s="380"/>
      <c r="CK48" s="380"/>
      <c r="CL48" s="380"/>
      <c r="CM48" s="380"/>
      <c r="CN48" s="380"/>
      <c r="CO48" s="380"/>
      <c r="CP48" s="380"/>
      <c r="CQ48" s="380"/>
      <c r="CR48" s="380"/>
      <c r="CS48" s="380"/>
      <c r="CT48" s="380"/>
      <c r="CU48" s="380"/>
      <c r="CV48" s="380"/>
      <c r="CW48" s="380"/>
      <c r="CX48" s="380"/>
      <c r="CY48" s="380"/>
      <c r="CZ48" s="380"/>
      <c r="DA48" s="380"/>
      <c r="DB48" s="380"/>
      <c r="DC48" s="380"/>
      <c r="DD48" s="380"/>
      <c r="DE48" s="380"/>
      <c r="DF48" s="380"/>
      <c r="DG48" s="380"/>
      <c r="DH48" s="380"/>
      <c r="DI48" s="380"/>
      <c r="DJ48" s="380"/>
      <c r="DK48" s="380"/>
      <c r="DL48" s="380"/>
      <c r="DM48" s="380"/>
      <c r="DN48" s="380"/>
      <c r="DO48" s="391"/>
      <c r="DP48" s="391"/>
      <c r="DQ48" s="380"/>
      <c r="DR48" s="380"/>
      <c r="DS48" s="380"/>
      <c r="DT48" s="380"/>
    </row>
    <row r="49" spans="1:124" s="383" customFormat="1" ht="33" customHeight="1">
      <c r="A49" s="388">
        <f t="shared" si="28"/>
        <v>43</v>
      </c>
      <c r="B49" s="384">
        <v>51616</v>
      </c>
      <c r="C49" s="536" t="s">
        <v>35</v>
      </c>
      <c r="D49" s="698" t="s">
        <v>293</v>
      </c>
      <c r="E49" s="672">
        <f>'[2]Hes office'!D49</f>
        <v>3000</v>
      </c>
      <c r="F49" s="673">
        <v>30000</v>
      </c>
      <c r="G49" s="674">
        <f t="shared" si="2"/>
        <v>-27000</v>
      </c>
      <c r="H49" s="672">
        <f>'[2]Hes office'!G49</f>
        <v>5000</v>
      </c>
      <c r="I49" s="673">
        <v>2474.4899999999998</v>
      </c>
      <c r="J49" s="674">
        <f t="shared" si="3"/>
        <v>2525.5100000000002</v>
      </c>
      <c r="K49" s="672">
        <f>'[2]Hes office'!J49</f>
        <v>0</v>
      </c>
      <c r="L49" s="673"/>
      <c r="M49" s="773">
        <f t="shared" si="4"/>
        <v>0</v>
      </c>
      <c r="N49" s="688">
        <f t="shared" si="5"/>
        <v>8000</v>
      </c>
      <c r="O49" s="689">
        <f t="shared" si="5"/>
        <v>32474.489999999998</v>
      </c>
      <c r="P49" s="690">
        <f t="shared" si="6"/>
        <v>-24474.489999999998</v>
      </c>
      <c r="Q49" s="672">
        <f>'[2]Hes office'!M49</f>
        <v>2000</v>
      </c>
      <c r="R49" s="673">
        <v>2000</v>
      </c>
      <c r="S49" s="674">
        <f t="shared" si="7"/>
        <v>0</v>
      </c>
      <c r="T49" s="672">
        <f>'[2]Hes office'!P49</f>
        <v>0</v>
      </c>
      <c r="U49" s="673"/>
      <c r="V49" s="675">
        <f t="shared" si="8"/>
        <v>0</v>
      </c>
      <c r="W49" s="673">
        <f>'[2]Hes office'!S49</f>
        <v>0</v>
      </c>
      <c r="X49" s="673"/>
      <c r="Y49" s="773">
        <f t="shared" si="9"/>
        <v>0</v>
      </c>
      <c r="Z49" s="688">
        <f t="shared" si="10"/>
        <v>2000</v>
      </c>
      <c r="AA49" s="701">
        <f t="shared" si="10"/>
        <v>2000</v>
      </c>
      <c r="AB49" s="690">
        <f t="shared" si="11"/>
        <v>0</v>
      </c>
      <c r="AC49" s="775">
        <f t="shared" si="12"/>
        <v>10000</v>
      </c>
      <c r="AD49" s="776">
        <f t="shared" si="12"/>
        <v>34474.49</v>
      </c>
      <c r="AE49" s="777">
        <f t="shared" si="13"/>
        <v>-24474.489999999998</v>
      </c>
      <c r="AF49" s="672">
        <f>'[2]Hes office'!Y49</f>
        <v>0</v>
      </c>
      <c r="AG49" s="673"/>
      <c r="AH49" s="674">
        <f t="shared" si="14"/>
        <v>0</v>
      </c>
      <c r="AI49" s="672">
        <f>'[2]Hes office'!AB49</f>
        <v>0</v>
      </c>
      <c r="AJ49" s="673"/>
      <c r="AK49" s="675">
        <f t="shared" si="15"/>
        <v>0</v>
      </c>
      <c r="AL49" s="673">
        <f>'[2]Hes office'!AE49</f>
        <v>0</v>
      </c>
      <c r="AM49" s="673"/>
      <c r="AN49" s="675">
        <f t="shared" si="16"/>
        <v>0</v>
      </c>
      <c r="AO49" s="688">
        <f t="shared" si="17"/>
        <v>0</v>
      </c>
      <c r="AP49" s="689">
        <f t="shared" si="17"/>
        <v>0</v>
      </c>
      <c r="AQ49" s="690">
        <f t="shared" si="18"/>
        <v>0</v>
      </c>
      <c r="AR49" s="673">
        <f>'[2]Hes office'!AH49</f>
        <v>0</v>
      </c>
      <c r="AS49" s="673"/>
      <c r="AT49" s="674">
        <f t="shared" si="19"/>
        <v>0</v>
      </c>
      <c r="AU49" s="672">
        <f>'[2]Hes office'!AK49</f>
        <v>0</v>
      </c>
      <c r="AV49" s="673"/>
      <c r="AW49" s="675">
        <f t="shared" si="20"/>
        <v>0</v>
      </c>
      <c r="AX49" s="673">
        <f>'[2]Hes office'!AN49</f>
        <v>10000</v>
      </c>
      <c r="AY49" s="672"/>
      <c r="AZ49" s="773">
        <f t="shared" si="21"/>
        <v>10000</v>
      </c>
      <c r="BA49" s="688">
        <f t="shared" si="22"/>
        <v>10000</v>
      </c>
      <c r="BB49" s="701">
        <f t="shared" si="22"/>
        <v>0</v>
      </c>
      <c r="BC49" s="706">
        <f t="shared" si="23"/>
        <v>10000</v>
      </c>
      <c r="BD49" s="711">
        <f t="shared" si="0"/>
        <v>10000</v>
      </c>
      <c r="BE49" s="715">
        <f t="shared" si="1"/>
        <v>0</v>
      </c>
      <c r="BF49" s="716">
        <f t="shared" si="24"/>
        <v>10000</v>
      </c>
      <c r="BG49" s="717">
        <f t="shared" si="25"/>
        <v>20000</v>
      </c>
      <c r="BH49" s="673">
        <f t="shared" si="26"/>
        <v>34474.49</v>
      </c>
      <c r="BI49" s="677">
        <f t="shared" si="27"/>
        <v>-14474.489999999998</v>
      </c>
      <c r="BJ49" s="541"/>
      <c r="BK49" s="380"/>
      <c r="BL49" s="374">
        <f>(VLOOKUP($B49,Test!$A$272:$H$324,7)/1000)</f>
        <v>0</v>
      </c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  <c r="CG49" s="380"/>
      <c r="CH49" s="380"/>
      <c r="CI49" s="380"/>
      <c r="CJ49" s="380"/>
      <c r="CK49" s="380"/>
      <c r="CL49" s="380"/>
      <c r="CM49" s="380"/>
      <c r="CN49" s="380"/>
      <c r="CO49" s="380"/>
      <c r="CP49" s="380"/>
      <c r="CQ49" s="380"/>
      <c r="CR49" s="380"/>
      <c r="CS49" s="380"/>
      <c r="CT49" s="380"/>
      <c r="CU49" s="380"/>
      <c r="CV49" s="380"/>
      <c r="CW49" s="380"/>
      <c r="CX49" s="380"/>
      <c r="CY49" s="380"/>
      <c r="CZ49" s="380"/>
      <c r="DA49" s="380"/>
      <c r="DB49" s="380"/>
      <c r="DC49" s="380"/>
      <c r="DD49" s="380"/>
      <c r="DE49" s="380"/>
      <c r="DF49" s="380"/>
      <c r="DG49" s="380"/>
      <c r="DH49" s="380"/>
      <c r="DI49" s="380"/>
      <c r="DJ49" s="380"/>
      <c r="DK49" s="380"/>
      <c r="DL49" s="380"/>
      <c r="DM49" s="380"/>
      <c r="DN49" s="380"/>
      <c r="DO49" s="391"/>
      <c r="DP49" s="391"/>
      <c r="DQ49" s="380"/>
      <c r="DR49" s="380"/>
      <c r="DS49" s="380"/>
      <c r="DT49" s="380"/>
    </row>
    <row r="50" spans="1:124" s="383" customFormat="1" ht="33" customHeight="1" thickBot="1">
      <c r="A50" s="388">
        <f t="shared" si="28"/>
        <v>44</v>
      </c>
      <c r="B50" s="384">
        <v>51617</v>
      </c>
      <c r="C50" s="536" t="s">
        <v>36</v>
      </c>
      <c r="D50" s="698" t="s">
        <v>294</v>
      </c>
      <c r="E50" s="672">
        <f>'[2]Hes office'!D50</f>
        <v>0</v>
      </c>
      <c r="F50" s="673"/>
      <c r="G50" s="674">
        <f t="shared" si="2"/>
        <v>0</v>
      </c>
      <c r="H50" s="672">
        <f>'[2]Hes office'!G50</f>
        <v>500</v>
      </c>
      <c r="I50" s="673"/>
      <c r="J50" s="674">
        <f t="shared" si="3"/>
        <v>500</v>
      </c>
      <c r="K50" s="672">
        <f>'[2]Hes office'!J50</f>
        <v>526024</v>
      </c>
      <c r="L50" s="673">
        <v>525724</v>
      </c>
      <c r="M50" s="773">
        <f t="shared" si="4"/>
        <v>300</v>
      </c>
      <c r="N50" s="688">
        <f t="shared" si="5"/>
        <v>526524</v>
      </c>
      <c r="O50" s="689">
        <f t="shared" si="5"/>
        <v>525724</v>
      </c>
      <c r="P50" s="690">
        <f t="shared" si="6"/>
        <v>800</v>
      </c>
      <c r="Q50" s="672">
        <f>'[2]Hes office'!M50</f>
        <v>0</v>
      </c>
      <c r="R50" s="673"/>
      <c r="S50" s="674">
        <f t="shared" si="7"/>
        <v>0</v>
      </c>
      <c r="T50" s="672">
        <f>'[2]Hes office'!P50</f>
        <v>0</v>
      </c>
      <c r="U50" s="673"/>
      <c r="V50" s="675">
        <f t="shared" si="8"/>
        <v>0</v>
      </c>
      <c r="W50" s="673">
        <f>'[2]Hes office'!S50</f>
        <v>300</v>
      </c>
      <c r="X50" s="673"/>
      <c r="Y50" s="773">
        <f t="shared" si="9"/>
        <v>300</v>
      </c>
      <c r="Z50" s="688">
        <f t="shared" si="10"/>
        <v>300</v>
      </c>
      <c r="AA50" s="701">
        <f t="shared" si="10"/>
        <v>0</v>
      </c>
      <c r="AB50" s="690">
        <f t="shared" si="11"/>
        <v>300</v>
      </c>
      <c r="AC50" s="775">
        <f t="shared" si="12"/>
        <v>526824</v>
      </c>
      <c r="AD50" s="776">
        <f t="shared" si="12"/>
        <v>525724</v>
      </c>
      <c r="AE50" s="777">
        <f t="shared" si="13"/>
        <v>1100</v>
      </c>
      <c r="AF50" s="672">
        <f>'[2]Hes office'!Y50</f>
        <v>500</v>
      </c>
      <c r="AG50" s="673"/>
      <c r="AH50" s="674">
        <f t="shared" si="14"/>
        <v>500</v>
      </c>
      <c r="AI50" s="672">
        <f>'[2]Hes office'!AB50</f>
        <v>700</v>
      </c>
      <c r="AJ50" s="673"/>
      <c r="AK50" s="675">
        <f t="shared" si="15"/>
        <v>700</v>
      </c>
      <c r="AL50" s="673">
        <f>'[2]Hes office'!AE50</f>
        <v>0</v>
      </c>
      <c r="AM50" s="673"/>
      <c r="AN50" s="675">
        <f t="shared" si="16"/>
        <v>0</v>
      </c>
      <c r="AO50" s="688">
        <f t="shared" si="17"/>
        <v>1200</v>
      </c>
      <c r="AP50" s="689">
        <f t="shared" si="17"/>
        <v>0</v>
      </c>
      <c r="AQ50" s="690">
        <f t="shared" si="18"/>
        <v>1200</v>
      </c>
      <c r="AR50" s="673">
        <f>'[2]Hes office'!AH50</f>
        <v>200</v>
      </c>
      <c r="AS50" s="673"/>
      <c r="AT50" s="674">
        <f t="shared" si="19"/>
        <v>200</v>
      </c>
      <c r="AU50" s="672">
        <f>'[2]Hes office'!AK50</f>
        <v>1025</v>
      </c>
      <c r="AV50" s="673"/>
      <c r="AW50" s="675">
        <f t="shared" si="20"/>
        <v>1025</v>
      </c>
      <c r="AX50" s="673">
        <f>'[2]Hes office'!AN50</f>
        <v>0</v>
      </c>
      <c r="AY50" s="672"/>
      <c r="AZ50" s="773">
        <f t="shared" si="21"/>
        <v>0</v>
      </c>
      <c r="BA50" s="688">
        <f t="shared" si="22"/>
        <v>1225</v>
      </c>
      <c r="BB50" s="701">
        <f t="shared" si="22"/>
        <v>0</v>
      </c>
      <c r="BC50" s="706">
        <f t="shared" si="23"/>
        <v>1225</v>
      </c>
      <c r="BD50" s="711">
        <f t="shared" ref="BD50" si="29">AF50+AI50+AL50+AR50+AU50+AX50</f>
        <v>2425</v>
      </c>
      <c r="BE50" s="715">
        <f t="shared" ref="BE50" si="30">AG50+AJ50+AM50+AS50+AV50+AY50</f>
        <v>0</v>
      </c>
      <c r="BF50" s="716">
        <f t="shared" si="24"/>
        <v>2425</v>
      </c>
      <c r="BG50" s="717">
        <f t="shared" si="25"/>
        <v>529249</v>
      </c>
      <c r="BH50" s="673">
        <f t="shared" si="26"/>
        <v>525724</v>
      </c>
      <c r="BI50" s="678">
        <f t="shared" si="27"/>
        <v>3525</v>
      </c>
      <c r="BJ50" s="541"/>
      <c r="BK50" s="380"/>
      <c r="BL50" s="611">
        <f>(VLOOKUP($B50,Test!$A$272:$H$324,7)/1000)</f>
        <v>0.4</v>
      </c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  <c r="CG50" s="380"/>
      <c r="CH50" s="380"/>
      <c r="CI50" s="380"/>
      <c r="CJ50" s="380"/>
      <c r="CK50" s="380"/>
      <c r="CL50" s="380"/>
      <c r="CM50" s="380"/>
      <c r="CN50" s="380"/>
      <c r="CO50" s="380"/>
      <c r="CP50" s="380"/>
      <c r="CQ50" s="380"/>
      <c r="CR50" s="380"/>
      <c r="CS50" s="380"/>
      <c r="CT50" s="380"/>
      <c r="CU50" s="380"/>
      <c r="CV50" s="380"/>
      <c r="CW50" s="380"/>
      <c r="CX50" s="380"/>
      <c r="CY50" s="380"/>
      <c r="CZ50" s="380"/>
      <c r="DA50" s="380"/>
      <c r="DB50" s="380"/>
      <c r="DC50" s="380"/>
      <c r="DD50" s="380"/>
      <c r="DE50" s="380"/>
      <c r="DF50" s="380"/>
      <c r="DG50" s="380"/>
      <c r="DH50" s="380"/>
      <c r="DI50" s="380"/>
      <c r="DJ50" s="380"/>
      <c r="DK50" s="380"/>
      <c r="DL50" s="380"/>
      <c r="DM50" s="380"/>
      <c r="DN50" s="380"/>
      <c r="DO50" s="391"/>
      <c r="DP50" s="391"/>
      <c r="DQ50" s="380"/>
      <c r="DR50" s="380"/>
      <c r="DS50" s="380"/>
      <c r="DT50" s="380"/>
    </row>
    <row r="51" spans="1:124" s="365" customFormat="1" ht="45" customHeight="1" thickBot="1">
      <c r="A51" s="814" t="s">
        <v>51</v>
      </c>
      <c r="B51" s="815"/>
      <c r="C51" s="815"/>
      <c r="D51" s="699"/>
      <c r="E51" s="719">
        <f t="shared" ref="E51:AJ51" si="31">SUM(E7:E50)</f>
        <v>1718234.5094610194</v>
      </c>
      <c r="F51" s="718">
        <f t="shared" si="31"/>
        <v>1670922.44</v>
      </c>
      <c r="G51" s="708">
        <f t="shared" si="31"/>
        <v>47312.06946101939</v>
      </c>
      <c r="H51" s="719">
        <f t="shared" si="31"/>
        <v>1773260.248114116</v>
      </c>
      <c r="I51" s="718">
        <f t="shared" si="31"/>
        <v>2027415.95</v>
      </c>
      <c r="J51" s="708">
        <f t="shared" si="31"/>
        <v>-254155.70188588387</v>
      </c>
      <c r="K51" s="719">
        <f t="shared" si="31"/>
        <v>2449370.1121141156</v>
      </c>
      <c r="L51" s="718">
        <f t="shared" si="31"/>
        <v>2170977.08</v>
      </c>
      <c r="M51" s="721">
        <f t="shared" si="31"/>
        <v>278393.03211411607</v>
      </c>
      <c r="N51" s="691">
        <f t="shared" si="31"/>
        <v>5923164.8696892513</v>
      </c>
      <c r="O51" s="692">
        <f t="shared" si="31"/>
        <v>5851615.4699999997</v>
      </c>
      <c r="P51" s="693">
        <f t="shared" si="31"/>
        <v>71549.39968925147</v>
      </c>
      <c r="Q51" s="719">
        <f t="shared" si="31"/>
        <v>1569052.252396029</v>
      </c>
      <c r="R51" s="718">
        <f t="shared" si="31"/>
        <v>1386586.5599999998</v>
      </c>
      <c r="S51" s="708">
        <f t="shared" si="31"/>
        <v>182465.69239602904</v>
      </c>
      <c r="T51" s="719">
        <f t="shared" si="31"/>
        <v>1685442.6141141162</v>
      </c>
      <c r="U51" s="718">
        <f t="shared" si="31"/>
        <v>0</v>
      </c>
      <c r="V51" s="720">
        <f t="shared" si="31"/>
        <v>1685442.6141141162</v>
      </c>
      <c r="W51" s="718">
        <f t="shared" si="31"/>
        <v>1767507.9621141162</v>
      </c>
      <c r="X51" s="718">
        <f t="shared" si="31"/>
        <v>0</v>
      </c>
      <c r="Y51" s="721">
        <f t="shared" si="31"/>
        <v>1767507.9621141162</v>
      </c>
      <c r="Z51" s="691">
        <f t="shared" si="31"/>
        <v>5004302.8286242606</v>
      </c>
      <c r="AA51" s="702">
        <f t="shared" si="31"/>
        <v>1380686.5599999998</v>
      </c>
      <c r="AB51" s="693">
        <f t="shared" si="31"/>
        <v>3623616.268624261</v>
      </c>
      <c r="AC51" s="724">
        <f t="shared" si="31"/>
        <v>10962867.698313512</v>
      </c>
      <c r="AD51" s="718">
        <f t="shared" si="31"/>
        <v>7255902.0300000021</v>
      </c>
      <c r="AE51" s="708">
        <f t="shared" si="31"/>
        <v>3706965.6683135126</v>
      </c>
      <c r="AF51" s="719">
        <f t="shared" si="31"/>
        <v>1634359.5431141159</v>
      </c>
      <c r="AG51" s="718">
        <f t="shared" si="31"/>
        <v>0</v>
      </c>
      <c r="AH51" s="708">
        <f t="shared" si="31"/>
        <v>1634359.5431141159</v>
      </c>
      <c r="AI51" s="718">
        <f t="shared" si="31"/>
        <v>1600240.7481141163</v>
      </c>
      <c r="AJ51" s="718">
        <f t="shared" si="31"/>
        <v>0</v>
      </c>
      <c r="AK51" s="720">
        <f t="shared" ref="AK51:BI51" si="32">SUM(AK7:AK50)</f>
        <v>1600240.7481141163</v>
      </c>
      <c r="AL51" s="718">
        <f t="shared" si="32"/>
        <v>1641137.4481141162</v>
      </c>
      <c r="AM51" s="718">
        <f t="shared" si="32"/>
        <v>0</v>
      </c>
      <c r="AN51" s="720">
        <f t="shared" si="32"/>
        <v>1641137.4481141162</v>
      </c>
      <c r="AO51" s="691">
        <f t="shared" si="32"/>
        <v>4858037.7393423487</v>
      </c>
      <c r="AP51" s="692">
        <f t="shared" si="32"/>
        <v>0</v>
      </c>
      <c r="AQ51" s="705">
        <f t="shared" si="32"/>
        <v>4858037.7393423487</v>
      </c>
      <c r="AR51" s="718">
        <f t="shared" si="32"/>
        <v>1579216.5711141163</v>
      </c>
      <c r="AS51" s="718">
        <f t="shared" si="32"/>
        <v>0</v>
      </c>
      <c r="AT51" s="708">
        <f t="shared" si="32"/>
        <v>1579216.5711141163</v>
      </c>
      <c r="AU51" s="718">
        <f t="shared" si="32"/>
        <v>1691344.2321141164</v>
      </c>
      <c r="AV51" s="718">
        <f t="shared" si="32"/>
        <v>0</v>
      </c>
      <c r="AW51" s="720">
        <f t="shared" si="32"/>
        <v>1691344.2321141164</v>
      </c>
      <c r="AX51" s="753">
        <f t="shared" si="32"/>
        <v>1688045.3080462241</v>
      </c>
      <c r="AY51" s="718">
        <f t="shared" si="32"/>
        <v>0</v>
      </c>
      <c r="AZ51" s="721">
        <f t="shared" si="32"/>
        <v>1688045.3080462241</v>
      </c>
      <c r="BA51" s="691">
        <f t="shared" si="32"/>
        <v>4940906.1112744566</v>
      </c>
      <c r="BB51" s="702">
        <f t="shared" si="32"/>
        <v>0</v>
      </c>
      <c r="BC51" s="707">
        <f t="shared" si="32"/>
        <v>4940906.1112744566</v>
      </c>
      <c r="BD51" s="722">
        <f t="shared" si="32"/>
        <v>9834343.8506168053</v>
      </c>
      <c r="BE51" s="718">
        <f t="shared" si="32"/>
        <v>0</v>
      </c>
      <c r="BF51" s="723">
        <f t="shared" si="32"/>
        <v>9834343.8506168053</v>
      </c>
      <c r="BG51" s="724">
        <f t="shared" si="32"/>
        <v>20797211.548930317</v>
      </c>
      <c r="BH51" s="683">
        <f t="shared" si="32"/>
        <v>7255902.0300000021</v>
      </c>
      <c r="BI51" s="684">
        <f t="shared" si="32"/>
        <v>13541309.518930318</v>
      </c>
      <c r="BJ51" s="542"/>
      <c r="BK51" s="362"/>
      <c r="BL51" s="517">
        <f>SUM(BL7:BL50)</f>
        <v>1984.0877500000004</v>
      </c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  <c r="CB51" s="366"/>
      <c r="CC51" s="366"/>
      <c r="CD51" s="366"/>
      <c r="CE51" s="366"/>
      <c r="CF51" s="366"/>
      <c r="CG51" s="366"/>
      <c r="CH51" s="366"/>
      <c r="CI51" s="366"/>
      <c r="CJ51" s="366"/>
      <c r="CK51" s="366"/>
      <c r="CL51" s="366"/>
      <c r="CM51" s="366"/>
      <c r="CN51" s="366"/>
      <c r="CO51" s="366"/>
      <c r="CP51" s="366"/>
      <c r="CQ51" s="366"/>
      <c r="CR51" s="366"/>
      <c r="CS51" s="366"/>
      <c r="CT51" s="366"/>
      <c r="CU51" s="366"/>
      <c r="CV51" s="366"/>
      <c r="CW51" s="366"/>
      <c r="CX51" s="366"/>
      <c r="CY51" s="366"/>
      <c r="CZ51" s="366"/>
      <c r="DA51" s="366"/>
      <c r="DB51" s="366"/>
      <c r="DC51" s="366"/>
      <c r="DD51" s="366"/>
      <c r="DE51" s="366"/>
      <c r="DF51" s="366"/>
      <c r="DG51" s="366"/>
      <c r="DH51" s="366"/>
      <c r="DI51" s="366"/>
      <c r="DJ51" s="366"/>
      <c r="DK51" s="366"/>
      <c r="DL51" s="366"/>
      <c r="DM51" s="366"/>
      <c r="DN51" s="366"/>
      <c r="DO51" s="366"/>
      <c r="DP51" s="366"/>
      <c r="DQ51" s="366"/>
      <c r="DR51" s="366"/>
      <c r="DS51" s="366"/>
      <c r="DT51" s="366"/>
    </row>
    <row r="52" spans="1:124" s="349" customFormat="1" ht="18">
      <c r="B52" s="350"/>
      <c r="C52" s="351"/>
      <c r="D52" s="473"/>
      <c r="AE52" s="357"/>
      <c r="BG52" s="352"/>
      <c r="BI52" s="357"/>
    </row>
    <row r="53" spans="1:124" s="349" customFormat="1" ht="18">
      <c r="B53" s="350"/>
      <c r="C53" s="351"/>
      <c r="D53" s="473"/>
      <c r="F53" s="730">
        <f>ROUND(F51-Test!$G$330,2)</f>
        <v>1668938.35</v>
      </c>
    </row>
    <row r="54" spans="1:124" s="349" customFormat="1" ht="18">
      <c r="B54" s="350"/>
      <c r="C54" s="351"/>
      <c r="D54" s="473"/>
    </row>
    <row r="55" spans="1:124" s="349" customFormat="1" ht="18">
      <c r="B55" s="350"/>
      <c r="C55" s="351"/>
      <c r="D55" s="473"/>
      <c r="G55" s="348"/>
      <c r="H55" s="348"/>
      <c r="I55" s="348"/>
      <c r="J55" s="348"/>
      <c r="K55" s="348"/>
      <c r="L55" s="348"/>
      <c r="M55" s="348"/>
      <c r="N55" s="348"/>
      <c r="O55" s="348"/>
      <c r="P55" s="348"/>
      <c r="Q55" s="348"/>
      <c r="R55" s="348"/>
      <c r="S55" s="348"/>
      <c r="T55" s="348"/>
      <c r="U55" s="348"/>
      <c r="V55" s="348"/>
      <c r="W55" s="348"/>
      <c r="X55" s="348"/>
      <c r="Y55" s="348"/>
      <c r="Z55" s="348"/>
      <c r="AA55" s="348"/>
      <c r="AB55" s="348"/>
      <c r="AE55" s="357"/>
      <c r="AH55" s="348"/>
      <c r="AI55" s="348"/>
      <c r="AJ55" s="348"/>
      <c r="AK55" s="348"/>
      <c r="AL55" s="348"/>
      <c r="AM55" s="348"/>
      <c r="AN55" s="348"/>
      <c r="AO55" s="348"/>
      <c r="AP55" s="348"/>
      <c r="AQ55" s="348"/>
      <c r="AR55" s="348"/>
      <c r="AS55" s="348"/>
      <c r="AT55" s="348"/>
      <c r="AU55" s="348"/>
      <c r="AV55" s="348"/>
      <c r="AW55" s="348"/>
      <c r="AX55" s="348"/>
      <c r="AY55" s="348"/>
      <c r="AZ55" s="348"/>
      <c r="BA55" s="348"/>
      <c r="BB55" s="348"/>
      <c r="BC55" s="348"/>
      <c r="BE55" s="348"/>
      <c r="BF55" s="348"/>
      <c r="BG55" s="352"/>
      <c r="BI55" s="357"/>
    </row>
    <row r="56" spans="1:124" s="349" customFormat="1" ht="18">
      <c r="B56" s="350"/>
      <c r="C56" s="351"/>
      <c r="D56" s="473"/>
      <c r="G56" s="355"/>
      <c r="H56" s="355"/>
      <c r="I56" s="355"/>
      <c r="J56" s="355"/>
      <c r="K56" s="355"/>
      <c r="L56" s="355"/>
      <c r="M56" s="355"/>
      <c r="N56" s="355"/>
      <c r="O56" s="355"/>
      <c r="P56" s="355"/>
      <c r="Q56" s="355"/>
      <c r="R56" s="355"/>
      <c r="S56" s="355"/>
      <c r="T56" s="355"/>
      <c r="U56" s="355"/>
      <c r="V56" s="355"/>
      <c r="W56" s="355"/>
      <c r="X56" s="355"/>
      <c r="Y56" s="355"/>
      <c r="Z56" s="355"/>
      <c r="AA56" s="355"/>
      <c r="AB56" s="355"/>
      <c r="AE56" s="357"/>
      <c r="AH56" s="355"/>
      <c r="AI56" s="355"/>
      <c r="AJ56" s="355"/>
      <c r="AK56" s="355"/>
      <c r="AL56" s="355"/>
      <c r="AM56" s="355"/>
      <c r="AN56" s="355"/>
      <c r="AO56" s="355"/>
      <c r="AP56" s="355"/>
      <c r="AQ56" s="355"/>
      <c r="AR56" s="355"/>
      <c r="AS56" s="355"/>
      <c r="AT56" s="355"/>
      <c r="AU56" s="355"/>
      <c r="AV56" s="355"/>
      <c r="AW56" s="355"/>
      <c r="AX56" s="355"/>
      <c r="AY56" s="355"/>
      <c r="AZ56" s="355"/>
      <c r="BA56" s="355"/>
      <c r="BB56" s="355"/>
      <c r="BC56" s="355"/>
      <c r="BE56" s="355"/>
      <c r="BF56" s="355"/>
      <c r="BG56" s="352"/>
      <c r="BI56" s="357"/>
    </row>
    <row r="57" spans="1:124" s="349" customFormat="1" ht="18">
      <c r="B57" s="350"/>
      <c r="C57" s="351"/>
      <c r="D57" s="473"/>
      <c r="BI57" s="360"/>
    </row>
    <row r="58" spans="1:124" s="349" customFormat="1" ht="18">
      <c r="B58" s="350"/>
      <c r="C58" s="351"/>
      <c r="D58" s="473"/>
      <c r="AH58" s="361"/>
      <c r="AI58" s="361"/>
      <c r="AJ58" s="361"/>
      <c r="AK58" s="361"/>
      <c r="AL58" s="361"/>
      <c r="AM58" s="361"/>
      <c r="AN58" s="361"/>
      <c r="AO58" s="361"/>
      <c r="AP58" s="361"/>
      <c r="AQ58" s="361"/>
      <c r="AR58" s="361"/>
      <c r="AS58" s="361"/>
      <c r="AT58" s="361"/>
      <c r="AU58" s="361"/>
      <c r="AV58" s="361"/>
      <c r="AW58" s="361"/>
      <c r="AX58" s="361"/>
      <c r="AY58" s="361"/>
      <c r="AZ58" s="361"/>
      <c r="BA58" s="361"/>
      <c r="BB58" s="361"/>
      <c r="BC58" s="361"/>
      <c r="BE58" s="361"/>
      <c r="BF58" s="361"/>
    </row>
    <row r="59" spans="1:124" s="349" customFormat="1" ht="18">
      <c r="B59" s="350"/>
      <c r="C59" s="351"/>
      <c r="D59" s="473"/>
    </row>
    <row r="60" spans="1:124" s="349" customFormat="1" ht="18">
      <c r="B60" s="350"/>
      <c r="C60" s="351"/>
      <c r="D60" s="473"/>
    </row>
    <row r="61" spans="1:124" s="349" customFormat="1" ht="18">
      <c r="B61" s="350"/>
      <c r="C61" s="351"/>
      <c r="D61" s="473"/>
    </row>
    <row r="62" spans="1:124" s="349" customFormat="1" ht="18">
      <c r="B62" s="350"/>
      <c r="C62" s="351"/>
      <c r="D62" s="473"/>
    </row>
    <row r="63" spans="1:124" s="349" customFormat="1" ht="18">
      <c r="B63" s="350"/>
      <c r="C63" s="351"/>
      <c r="D63" s="351"/>
    </row>
    <row r="64" spans="1:124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</sheetData>
  <mergeCells count="23">
    <mergeCell ref="A4:A6"/>
    <mergeCell ref="A51:C51"/>
    <mergeCell ref="AF5:AH5"/>
    <mergeCell ref="AI5:AK5"/>
    <mergeCell ref="AL5:AN5"/>
    <mergeCell ref="AF4:AN4"/>
    <mergeCell ref="E4:M4"/>
    <mergeCell ref="N4:P4"/>
    <mergeCell ref="Q4:Y4"/>
    <mergeCell ref="Z4:AB4"/>
    <mergeCell ref="AC4:AE4"/>
    <mergeCell ref="E5:G5"/>
    <mergeCell ref="H5:J5"/>
    <mergeCell ref="K5:M5"/>
    <mergeCell ref="AC5:AE5"/>
    <mergeCell ref="AO4:AQ4"/>
    <mergeCell ref="AR4:AZ4"/>
    <mergeCell ref="N5:P5"/>
    <mergeCell ref="Z5:AB5"/>
    <mergeCell ref="AO5:AQ5"/>
    <mergeCell ref="AX5:AZ5"/>
    <mergeCell ref="AR5:AT5"/>
    <mergeCell ref="AU5:AW5"/>
  </mergeCells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7" tint="-0.499984740745262"/>
  </sheetPr>
  <dimension ref="A1:CA127"/>
  <sheetViews>
    <sheetView showGridLines="0" zoomScale="70" zoomScaleNormal="70" workbookViewId="0">
      <pane xSplit="3" ySplit="6" topLeftCell="E43" activePane="bottomRight" state="frozen"/>
      <selection activeCell="F51" sqref="F51"/>
      <selection pane="topRight" activeCell="F51" sqref="F51"/>
      <selection pane="bottomLeft" activeCell="F51" sqref="F51"/>
      <selection pane="bottomRight" activeCell="E51" sqref="E51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customWidth="1"/>
    <col min="32" max="40" width="15.7109375" style="205" customWidth="1"/>
    <col min="41" max="43" width="15.7109375" style="205" hidden="1" customWidth="1"/>
    <col min="44" max="45" width="15.7109375" style="205" customWidth="1"/>
    <col min="46" max="46" width="15.5703125" style="205" bestFit="1" customWidth="1"/>
    <col min="47" max="52" width="15.7109375" style="205" customWidth="1"/>
    <col min="53" max="55" width="15.7109375" style="205" hidden="1" customWidth="1"/>
    <col min="56" max="61" width="15.7109375" style="205" customWidth="1"/>
    <col min="62" max="62" width="9.140625" style="205" customWidth="1"/>
    <col min="63" max="16384" width="9.140625" style="205"/>
  </cols>
  <sheetData>
    <row r="1" spans="1:79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36"/>
      <c r="AJ1" s="336"/>
      <c r="AK1" s="336"/>
      <c r="AL1" s="336"/>
      <c r="AM1" s="336"/>
      <c r="AN1" s="336"/>
      <c r="AO1" s="336"/>
      <c r="AP1" s="336"/>
      <c r="AQ1" s="336"/>
      <c r="AR1" s="324"/>
      <c r="AS1" s="324"/>
      <c r="AT1" s="324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</row>
    <row r="2" spans="1:79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H2" s="306"/>
      <c r="I2" s="306"/>
      <c r="J2" s="306"/>
      <c r="T2" s="312"/>
      <c r="U2" s="312"/>
      <c r="V2" s="312"/>
      <c r="W2" s="306"/>
      <c r="X2" s="306"/>
      <c r="Y2" s="326"/>
      <c r="Z2" s="326"/>
      <c r="AA2" s="326"/>
      <c r="AB2" s="326"/>
      <c r="AC2" s="317"/>
      <c r="AD2" s="317"/>
      <c r="AE2" s="326"/>
      <c r="AF2" s="324"/>
      <c r="AG2" s="324"/>
      <c r="AH2" s="324"/>
      <c r="AI2" s="326"/>
      <c r="AJ2" s="336"/>
      <c r="AK2" s="336"/>
      <c r="AL2" s="326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79" s="322" customFormat="1" ht="45" customHeight="1" thickBot="1">
      <c r="A3" s="309" t="s">
        <v>220</v>
      </c>
      <c r="B3" s="320"/>
      <c r="E3" s="335"/>
      <c r="F3" s="335"/>
      <c r="G3" s="335"/>
      <c r="H3" s="335"/>
      <c r="L3" s="319"/>
      <c r="T3" s="312"/>
      <c r="U3" s="312"/>
      <c r="V3" s="312"/>
      <c r="X3" s="319"/>
      <c r="AF3" s="324"/>
      <c r="AG3" s="324"/>
      <c r="AH3" s="324"/>
      <c r="AI3" s="336"/>
      <c r="AJ3" s="336"/>
      <c r="AK3" s="336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79" s="202" customFormat="1" ht="39.950000000000003" customHeight="1">
      <c r="A4" s="855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79" s="202" customFormat="1" ht="39.950000000000003" customHeight="1">
      <c r="A5" s="856"/>
      <c r="B5" s="208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</row>
    <row r="6" spans="1:79" s="201" customFormat="1" ht="39.950000000000003" customHeight="1">
      <c r="A6" s="857"/>
      <c r="B6" s="228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0"/>
    </row>
    <row r="7" spans="1:79" s="383" customFormat="1" ht="33" customHeight="1">
      <c r="A7" s="388">
        <v>1</v>
      </c>
      <c r="B7" s="384">
        <v>51201</v>
      </c>
      <c r="C7" s="536" t="s">
        <v>0</v>
      </c>
      <c r="D7" s="696"/>
      <c r="E7" s="672">
        <f>SUM('15 3G'!E7,'15 3H'!E7,'15 3I'!E7,'Hem-SAIC'!D7)</f>
        <v>8400</v>
      </c>
      <c r="F7" s="673">
        <f>SUM('15 3G'!F7,'15 3H'!F7,'15 3I'!F7,'Hem-SAIC'!E7)</f>
        <v>8400</v>
      </c>
      <c r="G7" s="674">
        <f>E7-F7</f>
        <v>0</v>
      </c>
      <c r="H7" s="672">
        <f>SUM('15 3G'!H7,'15 3H'!H7,'15 3I'!H7,'Hem-SAIC'!G7)</f>
        <v>8400</v>
      </c>
      <c r="I7" s="673">
        <f>SUM('15 3G'!I7,'15 3H'!I7,'15 3I'!I7,'Hem-SAIC'!H7)</f>
        <v>8400</v>
      </c>
      <c r="J7" s="674">
        <f>H7-I7</f>
        <v>0</v>
      </c>
      <c r="K7" s="672">
        <f>SUM('15 3G'!K7,'15 3H'!K7,'15 3I'!K7,'Hem-SAIC'!J7)</f>
        <v>8400</v>
      </c>
      <c r="L7" s="673">
        <f>SUM('15 3G'!L7,'15 3H'!L7,'15 3I'!L7,'Hem-SAIC'!K7)</f>
        <v>8400</v>
      </c>
      <c r="M7" s="674">
        <f>K7-L7</f>
        <v>0</v>
      </c>
      <c r="N7" s="685"/>
      <c r="O7" s="686"/>
      <c r="P7" s="687"/>
      <c r="Q7" s="672">
        <f>SUM('15 3G'!Q7,'15 3H'!Q7,'15 3I'!Q7,'Hem-SAIC'!M7)</f>
        <v>8400</v>
      </c>
      <c r="R7" s="673">
        <f>SUM('15 3G'!R7,'15 3H'!R7,'15 3I'!R7,'Hem-SAIC'!N7)</f>
        <v>8400</v>
      </c>
      <c r="S7" s="674">
        <f>Q7-R7</f>
        <v>0</v>
      </c>
      <c r="T7" s="713">
        <f>SUM('15 3G'!T7,'15 3H'!T7,'15 3I'!T7,'Hem-SAIC'!P7)</f>
        <v>8500</v>
      </c>
      <c r="U7" s="712">
        <f>SUM('15 3G'!U7,'15 3H'!U7,'15 3I'!U7,'Hem-SAIC'!Q7)</f>
        <v>0</v>
      </c>
      <c r="V7" s="674">
        <f>T7-U7</f>
        <v>8500</v>
      </c>
      <c r="W7" s="672">
        <f>SUM('15 3G'!W7,'15 3H'!W7,'15 3I'!W7,'Hem-SAIC'!S7)</f>
        <v>8400</v>
      </c>
      <c r="X7" s="673">
        <f>SUM('15 3G'!X7,'15 3H'!X7,'15 3I'!X7,'Hem-SAIC'!T7)</f>
        <v>0</v>
      </c>
      <c r="Y7" s="675">
        <f>W7-X7</f>
        <v>8400</v>
      </c>
      <c r="Z7" s="685"/>
      <c r="AA7" s="700"/>
      <c r="AB7" s="687"/>
      <c r="AC7" s="679">
        <f>E7+H7+K7+Q7+T7+W7</f>
        <v>50500</v>
      </c>
      <c r="AD7" s="673">
        <f>F7+I7+L7+R7+U7+X7</f>
        <v>33600</v>
      </c>
      <c r="AE7" s="674">
        <f>AC7-AD7</f>
        <v>16900</v>
      </c>
      <c r="AF7" s="672">
        <f>SUM('15 3G'!AF7,'15 3H'!AF7,'15 3I'!AF7,'Hem-SAIC'!Y7)</f>
        <v>8500</v>
      </c>
      <c r="AG7" s="673">
        <f>SUM('15 3G'!AG7,'15 3H'!AG7,'15 3I'!AG7,'Hem-SAIC'!Z7)</f>
        <v>0</v>
      </c>
      <c r="AH7" s="674">
        <f>AF7-AG7</f>
        <v>8500</v>
      </c>
      <c r="AI7" s="672">
        <f>SUM('15 3G'!AI7,'15 3H'!AI7,'15 3I'!AI7,'Hem-SAIC'!AB7)</f>
        <v>8500</v>
      </c>
      <c r="AJ7" s="673">
        <f>SUM('15 3G'!AJ7,'15 3H'!AJ7,'15 3I'!AJ7,'Hem-SAIC'!AC7)</f>
        <v>0</v>
      </c>
      <c r="AK7" s="674">
        <f>AI7-AJ7</f>
        <v>8500</v>
      </c>
      <c r="AL7" s="672">
        <f>SUM('15 3G'!AL7,'15 3H'!AL7,'15 3I'!AL7,'Hem-SAIC'!AE7)</f>
        <v>8400</v>
      </c>
      <c r="AM7" s="673">
        <f>SUM('15 3G'!AM7,'15 3H'!AM7,'15 3I'!AM7,'Hem-SAIC'!AF7)</f>
        <v>0</v>
      </c>
      <c r="AN7" s="674">
        <f>AL7-AM7</f>
        <v>8400</v>
      </c>
      <c r="AO7" s="685"/>
      <c r="AP7" s="703"/>
      <c r="AQ7" s="704"/>
      <c r="AR7" s="672">
        <f>SUM('15 3G'!AR7,'15 3H'!AR7,'15 3I'!AR7,'Hem-SAIC'!AH7)</f>
        <v>8400</v>
      </c>
      <c r="AS7" s="673">
        <f>SUM('15 3G'!AS7,'15 3H'!AS7,'15 3I'!AS7,'Hem-SAIC'!AI7)</f>
        <v>0</v>
      </c>
      <c r="AT7" s="674">
        <f>AR7-AS7</f>
        <v>8400</v>
      </c>
      <c r="AU7" s="672">
        <f>SUM('15 3G'!AU7,'15 3H'!AU7,'15 3I'!AU7,'Hem-SAIC'!AK7)</f>
        <v>8500</v>
      </c>
      <c r="AV7" s="673">
        <f>SUM('15 3G'!AV7,'15 3H'!AV7,'15 3I'!AV7,'Hem-SAIC'!AL7)</f>
        <v>0</v>
      </c>
      <c r="AW7" s="674">
        <f>AU7-AV7</f>
        <v>8500</v>
      </c>
      <c r="AX7" s="672">
        <f>SUM('15 3G'!AX7,'15 3H'!AX7,'15 3I'!AX7,'Hem-SAIC'!AN7)</f>
        <v>8500</v>
      </c>
      <c r="AY7" s="673">
        <f>SUM('15 3G'!AY7,'15 3H'!AY7,'15 3I'!AY7,'Hem-SAIC'!AO7)</f>
        <v>0</v>
      </c>
      <c r="AZ7" s="674">
        <f>AX7-AY7</f>
        <v>8500</v>
      </c>
      <c r="BA7" s="685"/>
      <c r="BB7" s="703"/>
      <c r="BC7" s="703"/>
      <c r="BD7" s="717">
        <f>AF7+AI7+AL7+AR7+AU7+AX7</f>
        <v>50800</v>
      </c>
      <c r="BE7" s="712">
        <f>AG7+AJ7+AM7+AS7+AV7+AY7</f>
        <v>0</v>
      </c>
      <c r="BF7" s="716">
        <f>BD7-BE7</f>
        <v>50800</v>
      </c>
      <c r="BG7" s="717">
        <f>AC7+BD7</f>
        <v>101300</v>
      </c>
      <c r="BH7" s="712">
        <f>AD7+BE7</f>
        <v>33600</v>
      </c>
      <c r="BI7" s="716">
        <f>BG7-BH7</f>
        <v>67700</v>
      </c>
      <c r="BJ7" s="541"/>
      <c r="BK7" s="380"/>
      <c r="BL7" s="380"/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</row>
    <row r="8" spans="1:79" s="383" customFormat="1" ht="33" customHeight="1">
      <c r="A8" s="388">
        <f>A7+1</f>
        <v>2</v>
      </c>
      <c r="B8" s="384">
        <v>51202</v>
      </c>
      <c r="C8" s="536" t="s">
        <v>1</v>
      </c>
      <c r="D8" s="697" t="s">
        <v>252</v>
      </c>
      <c r="E8" s="672">
        <f>SUM('15 3G'!E8,'15 3H'!E8,'15 3I'!E8,'Hem-SAIC'!D8)</f>
        <v>321300</v>
      </c>
      <c r="F8" s="673">
        <f>SUM('15 3G'!F8,'15 3H'!F8,'15 3I'!F8,'Hem-SAIC'!E8)</f>
        <v>144494.19999999998</v>
      </c>
      <c r="G8" s="674">
        <f t="shared" ref="G8:G50" si="0">E8-F8</f>
        <v>176805.80000000002</v>
      </c>
      <c r="H8" s="672">
        <f>SUM('15 3G'!H8,'15 3H'!H8,'15 3I'!H8,'Hem-SAIC'!G8)</f>
        <v>321300</v>
      </c>
      <c r="I8" s="673">
        <f>SUM('15 3G'!I8,'15 3H'!I8,'15 3I'!I8,'Hem-SAIC'!H8)</f>
        <v>231954.85</v>
      </c>
      <c r="J8" s="674">
        <f t="shared" ref="J8:J50" si="1">H8-I8</f>
        <v>89345.15</v>
      </c>
      <c r="K8" s="672">
        <f>SUM('15 3G'!K8,'15 3H'!K8,'15 3I'!K8,'Hem-SAIC'!J8)</f>
        <v>321300</v>
      </c>
      <c r="L8" s="673">
        <f>SUM('15 3G'!L8,'15 3H'!L8,'15 3I'!L8,'Hem-SAIC'!K8)</f>
        <v>224229.9</v>
      </c>
      <c r="M8" s="674">
        <f t="shared" ref="M8:M50" si="2">K8-L8</f>
        <v>97070.1</v>
      </c>
      <c r="N8" s="688">
        <f t="shared" ref="N8:O50" si="3">+E8+H8+K8</f>
        <v>963900</v>
      </c>
      <c r="O8" s="689">
        <f t="shared" si="3"/>
        <v>600678.94999999995</v>
      </c>
      <c r="P8" s="690">
        <f t="shared" ref="P8:P50" si="4">+N8-O8</f>
        <v>363221.05000000005</v>
      </c>
      <c r="Q8" s="672">
        <f>SUM('15 3G'!Q8,'15 3H'!Q8,'15 3I'!Q8,'Hem-SAIC'!M8)</f>
        <v>316200</v>
      </c>
      <c r="R8" s="673">
        <f>SUM('15 3G'!R8,'15 3H'!R8,'15 3I'!R8,'Hem-SAIC'!N8)</f>
        <v>295079.5</v>
      </c>
      <c r="S8" s="674">
        <f t="shared" ref="S8:S50" si="5">Q8-R8</f>
        <v>21120.5</v>
      </c>
      <c r="T8" s="713">
        <f>SUM('15 3G'!T8,'15 3H'!T8,'15 3I'!T8,'Hem-SAIC'!P8)</f>
        <v>316200</v>
      </c>
      <c r="U8" s="712">
        <f>SUM('15 3G'!U8,'15 3H'!U8,'15 3I'!U8,'Hem-SAIC'!Q8)</f>
        <v>0</v>
      </c>
      <c r="V8" s="674">
        <f t="shared" ref="V8:V50" si="6">T8-U8</f>
        <v>316200</v>
      </c>
      <c r="W8" s="672">
        <f>SUM('15 3G'!W8,'15 3H'!W8,'15 3I'!W8,'Hem-SAIC'!S8)</f>
        <v>316200</v>
      </c>
      <c r="X8" s="673">
        <f>SUM('15 3G'!X8,'15 3H'!X8,'15 3I'!X8,'Hem-SAIC'!T8)</f>
        <v>0</v>
      </c>
      <c r="Y8" s="675">
        <f t="shared" ref="Y8:Y50" si="7">W8-X8</f>
        <v>316200</v>
      </c>
      <c r="Z8" s="688">
        <f t="shared" ref="Z8:AA50" si="8">+Q8+T8+W8</f>
        <v>948600</v>
      </c>
      <c r="AA8" s="701">
        <f t="shared" si="8"/>
        <v>295079.5</v>
      </c>
      <c r="AB8" s="690">
        <f t="shared" ref="AB8:AB50" si="9">+Z8-AA8</f>
        <v>653520.5</v>
      </c>
      <c r="AC8" s="676">
        <f t="shared" ref="AC8:AC50" si="10">E8+H8+K8+Q8+T8+W8</f>
        <v>1912500</v>
      </c>
      <c r="AD8" s="673">
        <f t="shared" ref="AD8:AD50" si="11">F8+I8+L8+R8+U8+X8</f>
        <v>895758.45</v>
      </c>
      <c r="AE8" s="674">
        <f t="shared" ref="AE8:AE50" si="12">AC8-AD8</f>
        <v>1016741.55</v>
      </c>
      <c r="AF8" s="672">
        <f>SUM('15 3G'!AF8,'15 3H'!AF8,'15 3I'!AF8,'Hem-SAIC'!Y8)</f>
        <v>316200</v>
      </c>
      <c r="AG8" s="673">
        <f>SUM('15 3G'!AG8,'15 3H'!AG8,'15 3I'!AG8,'Hem-SAIC'!Z8)</f>
        <v>0</v>
      </c>
      <c r="AH8" s="674">
        <f t="shared" ref="AH8:AH50" si="13">AF8-AG8</f>
        <v>316200</v>
      </c>
      <c r="AI8" s="672">
        <f>SUM('15 3G'!AI8,'15 3H'!AI8,'15 3I'!AI8,'Hem-SAIC'!AB8)</f>
        <v>316200</v>
      </c>
      <c r="AJ8" s="673">
        <f>SUM('15 3G'!AJ8,'15 3H'!AJ8,'15 3I'!AJ8,'Hem-SAIC'!AC8)</f>
        <v>0</v>
      </c>
      <c r="AK8" s="674">
        <f t="shared" ref="AK8:AK50" si="14">AI8-AJ8</f>
        <v>316200</v>
      </c>
      <c r="AL8" s="672">
        <f>SUM('15 3G'!AL8,'15 3H'!AL8,'15 3I'!AL8,'Hem-SAIC'!AE8)</f>
        <v>316200</v>
      </c>
      <c r="AM8" s="673">
        <f>SUM('15 3G'!AM8,'15 3H'!AM8,'15 3I'!AM8,'Hem-SAIC'!AF8)</f>
        <v>0</v>
      </c>
      <c r="AN8" s="674">
        <f t="shared" ref="AN8:AN50" si="15">AL8-AM8</f>
        <v>316200</v>
      </c>
      <c r="AO8" s="688">
        <f t="shared" ref="AO8:AP50" si="16">+AF8+AI8+AL8</f>
        <v>948600</v>
      </c>
      <c r="AP8" s="689">
        <f t="shared" si="16"/>
        <v>0</v>
      </c>
      <c r="AQ8" s="690">
        <f t="shared" ref="AQ8:AQ50" si="17">AO8-AP8</f>
        <v>948600</v>
      </c>
      <c r="AR8" s="672">
        <f>SUM('15 3G'!AR8,'15 3H'!AR8,'15 3I'!AR8,'Hem-SAIC'!AH8)</f>
        <v>316200</v>
      </c>
      <c r="AS8" s="673">
        <f>SUM('15 3G'!AS8,'15 3H'!AS8,'15 3I'!AS8,'Hem-SAIC'!AI8)</f>
        <v>0</v>
      </c>
      <c r="AT8" s="674">
        <f t="shared" ref="AT8:AT50" si="18">AR8-AS8</f>
        <v>316200</v>
      </c>
      <c r="AU8" s="672">
        <f>SUM('15 3G'!AU8,'15 3H'!AU8,'15 3I'!AU8,'Hem-SAIC'!AK8)</f>
        <v>316200</v>
      </c>
      <c r="AV8" s="673">
        <f>SUM('15 3G'!AV8,'15 3H'!AV8,'15 3I'!AV8,'Hem-SAIC'!AL8)</f>
        <v>0</v>
      </c>
      <c r="AW8" s="674">
        <f t="shared" ref="AW8:AW50" si="19">AU8-AV8</f>
        <v>316200</v>
      </c>
      <c r="AX8" s="672">
        <f>SUM('15 3G'!AX8,'15 3H'!AX8,'15 3I'!AX8,'Hem-SAIC'!AN8)</f>
        <v>316200</v>
      </c>
      <c r="AY8" s="673">
        <f>SUM('15 3G'!AY8,'15 3H'!AY8,'15 3I'!AY8,'Hem-SAIC'!AO8)</f>
        <v>0</v>
      </c>
      <c r="AZ8" s="674">
        <f t="shared" ref="AZ8:AZ50" si="20">AX8-AY8</f>
        <v>316200</v>
      </c>
      <c r="BA8" s="688">
        <f t="shared" ref="BA8:BB50" si="21">+AR8+AU8+AX8</f>
        <v>948600</v>
      </c>
      <c r="BB8" s="701">
        <f t="shared" si="21"/>
        <v>0</v>
      </c>
      <c r="BC8" s="706">
        <f t="shared" ref="BC8:BC50" si="22">BA8-BB8</f>
        <v>948600</v>
      </c>
      <c r="BD8" s="717">
        <f>SUM(AF8+AI8+AL8+AR8+AU8+AX8)</f>
        <v>1897200</v>
      </c>
      <c r="BE8" s="712">
        <f t="shared" ref="BE8:BE16" si="23">SUM(AG8+AJ8+AM8+AS8+AV8+AY8)</f>
        <v>0</v>
      </c>
      <c r="BF8" s="716">
        <f t="shared" ref="BF8:BF50" si="24">BD8-BE8</f>
        <v>1897200</v>
      </c>
      <c r="BG8" s="717">
        <f t="shared" ref="BG8:BG50" si="25">AC8+BD8</f>
        <v>3809700</v>
      </c>
      <c r="BH8" s="712">
        <f t="shared" ref="BH8:BH50" si="26">AD8+BE8</f>
        <v>895758.45</v>
      </c>
      <c r="BI8" s="716">
        <f t="shared" ref="BI8:BI50" si="27">BG8-BH8</f>
        <v>2913941.55</v>
      </c>
      <c r="BJ8" s="541"/>
      <c r="BK8" s="380"/>
      <c r="BL8" s="380"/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</row>
    <row r="9" spans="1:79" s="383" customFormat="1" ht="33" customHeight="1">
      <c r="A9" s="388">
        <f t="shared" ref="A9:A50" si="28">A8+1</f>
        <v>3</v>
      </c>
      <c r="B9" s="384">
        <v>51203</v>
      </c>
      <c r="C9" s="536" t="s">
        <v>2</v>
      </c>
      <c r="D9" s="697" t="s">
        <v>253</v>
      </c>
      <c r="E9" s="672">
        <f>SUM('15 3G'!E9,'15 3H'!E9,'15 3I'!E9,'Hem-SAIC'!D9)</f>
        <v>270149.21999999997</v>
      </c>
      <c r="F9" s="673">
        <f>SUM('15 3G'!F9,'15 3H'!F9,'15 3I'!F9,'Hem-SAIC'!E9)</f>
        <v>267151.49</v>
      </c>
      <c r="G9" s="674">
        <f t="shared" si="0"/>
        <v>2997.7299999999814</v>
      </c>
      <c r="H9" s="672">
        <f>SUM('15 3G'!H9,'15 3H'!H9,'15 3I'!H9,'Hem-SAIC'!G9)</f>
        <v>0</v>
      </c>
      <c r="I9" s="673">
        <f>SUM('15 3G'!I9,'15 3H'!I9,'15 3I'!I9,'Hem-SAIC'!H9)</f>
        <v>3479</v>
      </c>
      <c r="J9" s="674">
        <f t="shared" si="1"/>
        <v>-3479</v>
      </c>
      <c r="K9" s="672">
        <f>SUM('15 3G'!K9,'15 3H'!K9,'15 3I'!K9,'Hem-SAIC'!J9)</f>
        <v>14782.5</v>
      </c>
      <c r="L9" s="673">
        <f>SUM('15 3G'!L9,'15 3H'!L9,'15 3I'!L9,'Hem-SAIC'!K9)</f>
        <v>0</v>
      </c>
      <c r="M9" s="674">
        <f t="shared" si="2"/>
        <v>14782.5</v>
      </c>
      <c r="N9" s="688">
        <f t="shared" si="3"/>
        <v>284931.71999999997</v>
      </c>
      <c r="O9" s="689">
        <f t="shared" si="3"/>
        <v>270630.49</v>
      </c>
      <c r="P9" s="690">
        <f t="shared" si="4"/>
        <v>14301.229999999981</v>
      </c>
      <c r="Q9" s="672">
        <f>SUM('15 3G'!Q9,'15 3H'!Q9,'15 3I'!Q9,'Hem-SAIC'!M9)</f>
        <v>0</v>
      </c>
      <c r="R9" s="673">
        <f>SUM('15 3G'!R9,'15 3H'!R9,'15 3I'!R9,'Hem-SAIC'!N9)</f>
        <v>0</v>
      </c>
      <c r="S9" s="674">
        <f t="shared" si="5"/>
        <v>0</v>
      </c>
      <c r="T9" s="713">
        <f>SUM('15 3G'!T9,'15 3H'!T9,'15 3I'!T9,'Hem-SAIC'!P9)</f>
        <v>3650</v>
      </c>
      <c r="U9" s="712">
        <f>SUM('15 3G'!U9,'15 3H'!U9,'15 3I'!U9,'Hem-SAIC'!Q9)</f>
        <v>0</v>
      </c>
      <c r="V9" s="674">
        <f t="shared" si="6"/>
        <v>3650</v>
      </c>
      <c r="W9" s="672">
        <f>SUM('15 3G'!W9,'15 3H'!W9,'15 3I'!W9,'Hem-SAIC'!S9)</f>
        <v>0</v>
      </c>
      <c r="X9" s="673">
        <f>SUM('15 3G'!X9,'15 3H'!X9,'15 3I'!X9,'Hem-SAIC'!T9)</f>
        <v>0</v>
      </c>
      <c r="Y9" s="675">
        <f t="shared" si="7"/>
        <v>0</v>
      </c>
      <c r="Z9" s="688">
        <f t="shared" si="8"/>
        <v>3650</v>
      </c>
      <c r="AA9" s="701">
        <f t="shared" si="8"/>
        <v>0</v>
      </c>
      <c r="AB9" s="690">
        <f t="shared" si="9"/>
        <v>3650</v>
      </c>
      <c r="AC9" s="676">
        <f t="shared" si="10"/>
        <v>288581.71999999997</v>
      </c>
      <c r="AD9" s="673">
        <f t="shared" si="11"/>
        <v>270630.49</v>
      </c>
      <c r="AE9" s="674">
        <f t="shared" si="12"/>
        <v>17951.229999999981</v>
      </c>
      <c r="AF9" s="672">
        <f>SUM('15 3G'!AF9,'15 3H'!AF9,'15 3I'!AF9,'Hem-SAIC'!Y9)</f>
        <v>8869.5</v>
      </c>
      <c r="AG9" s="673">
        <f>SUM('15 3G'!AG9,'15 3H'!AG9,'15 3I'!AG9,'Hem-SAIC'!Z9)</f>
        <v>0</v>
      </c>
      <c r="AH9" s="674">
        <f t="shared" si="13"/>
        <v>8869.5</v>
      </c>
      <c r="AI9" s="672">
        <f>SUM('15 3G'!AI9,'15 3H'!AI9,'15 3I'!AI9,'Hem-SAIC'!AB9)</f>
        <v>0</v>
      </c>
      <c r="AJ9" s="673">
        <f>SUM('15 3G'!AJ9,'15 3H'!AJ9,'15 3I'!AJ9,'Hem-SAIC'!AC9)</f>
        <v>0</v>
      </c>
      <c r="AK9" s="674">
        <f t="shared" si="14"/>
        <v>0</v>
      </c>
      <c r="AL9" s="672">
        <f>SUM('15 3G'!AL9,'15 3H'!AL9,'15 3I'!AL9,'Hem-SAIC'!AE9)</f>
        <v>0</v>
      </c>
      <c r="AM9" s="673">
        <f>SUM('15 3G'!AM9,'15 3H'!AM9,'15 3I'!AM9,'Hem-SAIC'!AF9)</f>
        <v>0</v>
      </c>
      <c r="AN9" s="674">
        <f t="shared" si="15"/>
        <v>0</v>
      </c>
      <c r="AO9" s="688">
        <f t="shared" si="16"/>
        <v>8869.5</v>
      </c>
      <c r="AP9" s="689">
        <f t="shared" si="16"/>
        <v>0</v>
      </c>
      <c r="AQ9" s="690">
        <f t="shared" si="17"/>
        <v>8869.5</v>
      </c>
      <c r="AR9" s="672">
        <f>SUM('15 3G'!AR9,'15 3H'!AR9,'15 3I'!AR9,'Hem-SAIC'!AH9)</f>
        <v>0</v>
      </c>
      <c r="AS9" s="673">
        <f>SUM('15 3G'!AS9,'15 3H'!AS9,'15 3I'!AS9,'Hem-SAIC'!AI9)</f>
        <v>0</v>
      </c>
      <c r="AT9" s="674">
        <f t="shared" si="18"/>
        <v>0</v>
      </c>
      <c r="AU9" s="672">
        <f>SUM('15 3G'!AU9,'15 3H'!AU9,'15 3I'!AU9,'Hem-SAIC'!AK9)</f>
        <v>0</v>
      </c>
      <c r="AV9" s="673">
        <f>SUM('15 3G'!AV9,'15 3H'!AV9,'15 3I'!AV9,'Hem-SAIC'!AL9)</f>
        <v>0</v>
      </c>
      <c r="AW9" s="674">
        <f t="shared" si="19"/>
        <v>0</v>
      </c>
      <c r="AX9" s="672">
        <f>SUM('15 3G'!AX9,'15 3H'!AX9,'15 3I'!AX9,'Hem-SAIC'!AN9)</f>
        <v>0</v>
      </c>
      <c r="AY9" s="673">
        <f>SUM('15 3G'!AY9,'15 3H'!AY9,'15 3I'!AY9,'Hem-SAIC'!AO9)</f>
        <v>0</v>
      </c>
      <c r="AZ9" s="674">
        <f t="shared" si="20"/>
        <v>0</v>
      </c>
      <c r="BA9" s="688">
        <f t="shared" si="21"/>
        <v>0</v>
      </c>
      <c r="BB9" s="701">
        <f t="shared" si="21"/>
        <v>0</v>
      </c>
      <c r="BC9" s="706">
        <f t="shared" si="22"/>
        <v>0</v>
      </c>
      <c r="BD9" s="717">
        <f t="shared" ref="BD9:BD16" si="29">SUM(AF9+AI9+AL9+AR9+AU9+AX9)</f>
        <v>8869.5</v>
      </c>
      <c r="BE9" s="712">
        <f t="shared" si="23"/>
        <v>0</v>
      </c>
      <c r="BF9" s="716">
        <f t="shared" si="24"/>
        <v>8869.5</v>
      </c>
      <c r="BG9" s="717">
        <f t="shared" si="25"/>
        <v>297451.21999999997</v>
      </c>
      <c r="BH9" s="712">
        <f t="shared" si="26"/>
        <v>270630.49</v>
      </c>
      <c r="BI9" s="716">
        <f t="shared" si="27"/>
        <v>26820.729999999981</v>
      </c>
      <c r="BJ9" s="541"/>
      <c r="BK9" s="380"/>
      <c r="BL9" s="380"/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</row>
    <row r="10" spans="1:79" s="383" customFormat="1" ht="33" customHeight="1">
      <c r="A10" s="388">
        <f t="shared" si="28"/>
        <v>4</v>
      </c>
      <c r="B10" s="389">
        <v>51299</v>
      </c>
      <c r="C10" s="537" t="s">
        <v>3</v>
      </c>
      <c r="D10" s="697" t="s">
        <v>254</v>
      </c>
      <c r="E10" s="672">
        <f>SUM('15 3G'!E10,'15 3H'!E10,'15 3I'!E10,'Hem-SAIC'!D10)</f>
        <v>38203.82</v>
      </c>
      <c r="F10" s="673">
        <f>SUM('15 3G'!F10,'15 3H'!F10,'15 3I'!F10,'Hem-SAIC'!E10)</f>
        <v>38183.899999999994</v>
      </c>
      <c r="G10" s="674">
        <f t="shared" si="0"/>
        <v>19.92000000000553</v>
      </c>
      <c r="H10" s="713">
        <f>SUM('15 3G'!H10,'15 3H'!H10,'15 3I'!H10,'Hem-SAIC'!G10)</f>
        <v>40558.069999999992</v>
      </c>
      <c r="I10" s="712">
        <f>SUM('15 3G'!I10,'15 3H'!I10,'15 3I'!I10,'Hem-SAIC'!H10)</f>
        <v>65016.9</v>
      </c>
      <c r="J10" s="674">
        <f t="shared" si="1"/>
        <v>-24458.830000000009</v>
      </c>
      <c r="K10" s="713">
        <f>SUM('15 3G'!K10,'15 3H'!K10,'15 3I'!K10,'Hem-SAIC'!J10)</f>
        <v>135408.32000000001</v>
      </c>
      <c r="L10" s="712">
        <f>SUM('15 3G'!L10,'15 3H'!L10,'15 3I'!L10,'Hem-SAIC'!K10)</f>
        <v>158953.81999999998</v>
      </c>
      <c r="M10" s="674">
        <f t="shared" si="2"/>
        <v>-23545.499999999971</v>
      </c>
      <c r="N10" s="688">
        <f t="shared" si="3"/>
        <v>214170.21</v>
      </c>
      <c r="O10" s="689">
        <f t="shared" si="3"/>
        <v>262154.62</v>
      </c>
      <c r="P10" s="690">
        <f t="shared" si="4"/>
        <v>-47984.41</v>
      </c>
      <c r="Q10" s="672">
        <f>SUM('15 3G'!Q10,'15 3H'!Q10,'15 3I'!Q10,'Hem-SAIC'!M10)</f>
        <v>38725.040000000001</v>
      </c>
      <c r="R10" s="673">
        <f>SUM('15 3G'!R10,'15 3H'!R10,'15 3I'!R10,'Hem-SAIC'!N10)</f>
        <v>17533.14</v>
      </c>
      <c r="S10" s="674">
        <f t="shared" si="5"/>
        <v>21191.9</v>
      </c>
      <c r="T10" s="713">
        <f>SUM('15 3G'!T10,'15 3H'!T10,'15 3I'!T10,'Hem-SAIC'!P10)</f>
        <v>216973.04</v>
      </c>
      <c r="U10" s="712">
        <f>SUM('15 3G'!U10,'15 3H'!U10,'15 3I'!U10,'Hem-SAIC'!Q10)</f>
        <v>0</v>
      </c>
      <c r="V10" s="674">
        <f t="shared" si="6"/>
        <v>216973.04</v>
      </c>
      <c r="W10" s="672">
        <f>SUM('15 3G'!W10,'15 3H'!W10,'15 3I'!W10,'Hem-SAIC'!S10)</f>
        <v>39955.82</v>
      </c>
      <c r="X10" s="673">
        <f>SUM('15 3G'!X10,'15 3H'!X10,'15 3I'!X10,'Hem-SAIC'!T10)</f>
        <v>0</v>
      </c>
      <c r="Y10" s="675">
        <f t="shared" si="7"/>
        <v>39955.82</v>
      </c>
      <c r="Z10" s="688">
        <f t="shared" si="8"/>
        <v>295653.90000000002</v>
      </c>
      <c r="AA10" s="701">
        <f t="shared" si="8"/>
        <v>17533.14</v>
      </c>
      <c r="AB10" s="690">
        <f t="shared" si="9"/>
        <v>278120.76</v>
      </c>
      <c r="AC10" s="676">
        <f t="shared" si="10"/>
        <v>509824.11000000004</v>
      </c>
      <c r="AD10" s="673">
        <f t="shared" si="11"/>
        <v>279687.76</v>
      </c>
      <c r="AE10" s="674">
        <f t="shared" si="12"/>
        <v>230136.35000000003</v>
      </c>
      <c r="AF10" s="672">
        <f>SUM('15 3G'!AF10,'15 3H'!AF10,'15 3I'!AF10,'Hem-SAIC'!Y10)</f>
        <v>45588.5</v>
      </c>
      <c r="AG10" s="673">
        <f>SUM('15 3G'!AG10,'15 3H'!AG10,'15 3I'!AG10,'Hem-SAIC'!Z10)</f>
        <v>0</v>
      </c>
      <c r="AH10" s="674">
        <f t="shared" si="13"/>
        <v>45588.5</v>
      </c>
      <c r="AI10" s="672">
        <f>SUM('15 3G'!AI10,'15 3H'!AI10,'15 3I'!AI10,'Hem-SAIC'!AB10)</f>
        <v>41186.6</v>
      </c>
      <c r="AJ10" s="673">
        <f>SUM('15 3G'!AJ10,'15 3H'!AJ10,'15 3I'!AJ10,'Hem-SAIC'!AC10)</f>
        <v>0</v>
      </c>
      <c r="AK10" s="674">
        <f t="shared" si="14"/>
        <v>41186.6</v>
      </c>
      <c r="AL10" s="672">
        <f>SUM('15 3G'!AL10,'15 3H'!AL10,'15 3I'!AL10,'Hem-SAIC'!AE10)</f>
        <v>40036.85</v>
      </c>
      <c r="AM10" s="673">
        <f>SUM('15 3G'!AM10,'15 3H'!AM10,'15 3I'!AM10,'Hem-SAIC'!AF10)</f>
        <v>0</v>
      </c>
      <c r="AN10" s="674">
        <f t="shared" si="15"/>
        <v>40036.85</v>
      </c>
      <c r="AO10" s="688">
        <f t="shared" si="16"/>
        <v>126811.95000000001</v>
      </c>
      <c r="AP10" s="689">
        <f t="shared" si="16"/>
        <v>0</v>
      </c>
      <c r="AQ10" s="690">
        <f t="shared" si="17"/>
        <v>126811.95000000001</v>
      </c>
      <c r="AR10" s="672">
        <f>SUM('15 3G'!AR10,'15 3H'!AR10,'15 3I'!AR10,'Hem-SAIC'!AH10)</f>
        <v>39955.82</v>
      </c>
      <c r="AS10" s="673">
        <f>SUM('15 3G'!AS10,'15 3H'!AS10,'15 3I'!AS10,'Hem-SAIC'!AI10)</f>
        <v>0</v>
      </c>
      <c r="AT10" s="674">
        <f t="shared" si="18"/>
        <v>39955.82</v>
      </c>
      <c r="AU10" s="672">
        <f>SUM('15 3G'!AU10,'15 3H'!AU10,'15 3I'!AU10,'Hem-SAIC'!AK10)</f>
        <v>70898.099999999991</v>
      </c>
      <c r="AV10" s="673">
        <f>SUM('15 3G'!AV10,'15 3H'!AV10,'15 3I'!AV10,'Hem-SAIC'!AL10)</f>
        <v>0</v>
      </c>
      <c r="AW10" s="674">
        <f t="shared" si="19"/>
        <v>70898.099999999991</v>
      </c>
      <c r="AX10" s="672">
        <f>SUM('15 3G'!AX10,'15 3H'!AX10,'15 3I'!AX10,'Hem-SAIC'!AN10)</f>
        <v>159119.32</v>
      </c>
      <c r="AY10" s="673">
        <f>SUM('15 3G'!AY10,'15 3H'!AY10,'15 3I'!AY10,'Hem-SAIC'!AO10)</f>
        <v>0</v>
      </c>
      <c r="AZ10" s="674">
        <f t="shared" si="20"/>
        <v>159119.32</v>
      </c>
      <c r="BA10" s="688">
        <f t="shared" si="21"/>
        <v>269973.24</v>
      </c>
      <c r="BB10" s="701">
        <f t="shared" si="21"/>
        <v>0</v>
      </c>
      <c r="BC10" s="706">
        <f t="shared" si="22"/>
        <v>269973.24</v>
      </c>
      <c r="BD10" s="717">
        <f t="shared" si="29"/>
        <v>396785.19</v>
      </c>
      <c r="BE10" s="712">
        <f t="shared" si="23"/>
        <v>0</v>
      </c>
      <c r="BF10" s="716">
        <f t="shared" si="24"/>
        <v>396785.19</v>
      </c>
      <c r="BG10" s="717">
        <f t="shared" si="25"/>
        <v>906609.3</v>
      </c>
      <c r="BH10" s="712">
        <f t="shared" si="26"/>
        <v>279687.76</v>
      </c>
      <c r="BI10" s="716">
        <f t="shared" si="27"/>
        <v>626921.54</v>
      </c>
      <c r="BJ10" s="541"/>
      <c r="BK10" s="380"/>
      <c r="BL10" s="380"/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</row>
    <row r="11" spans="1:79" s="383" customFormat="1" ht="33" customHeight="1">
      <c r="A11" s="388">
        <f t="shared" si="28"/>
        <v>5</v>
      </c>
      <c r="B11" s="384">
        <v>51301</v>
      </c>
      <c r="C11" s="536" t="s">
        <v>4</v>
      </c>
      <c r="D11" s="697" t="s">
        <v>255</v>
      </c>
      <c r="E11" s="672">
        <f>SUM('15 3G'!E11,'15 3H'!E11,'15 3I'!E11,'Hem-SAIC'!D11)</f>
        <v>0</v>
      </c>
      <c r="F11" s="673">
        <f>SUM('15 3G'!F11,'15 3H'!F11,'15 3I'!F11,'Hem-SAIC'!E11)</f>
        <v>0</v>
      </c>
      <c r="G11" s="674">
        <f t="shared" si="0"/>
        <v>0</v>
      </c>
      <c r="H11" s="672">
        <f>SUM('15 3G'!H11,'15 3H'!H11,'15 3I'!H11,'Hem-SAIC'!G11)</f>
        <v>0</v>
      </c>
      <c r="I11" s="673">
        <f>SUM('15 3G'!I11,'15 3H'!I11,'15 3I'!I11,'Hem-SAIC'!H11)</f>
        <v>0</v>
      </c>
      <c r="J11" s="674">
        <f t="shared" si="1"/>
        <v>0</v>
      </c>
      <c r="K11" s="672">
        <f>SUM('15 3G'!K11,'15 3H'!K11,'15 3I'!K11,'Hem-SAIC'!J11)</f>
        <v>0</v>
      </c>
      <c r="L11" s="673">
        <f>SUM('15 3G'!L11,'15 3H'!L11,'15 3I'!L11,'Hem-SAIC'!K11)</f>
        <v>0</v>
      </c>
      <c r="M11" s="674">
        <f t="shared" si="2"/>
        <v>0</v>
      </c>
      <c r="N11" s="688">
        <f t="shared" si="3"/>
        <v>0</v>
      </c>
      <c r="O11" s="689">
        <f t="shared" si="3"/>
        <v>0</v>
      </c>
      <c r="P11" s="690">
        <f t="shared" si="4"/>
        <v>0</v>
      </c>
      <c r="Q11" s="672">
        <f>SUM('15 3G'!Q11,'15 3H'!Q11,'15 3I'!Q11,'Hem-SAIC'!M11)</f>
        <v>0</v>
      </c>
      <c r="R11" s="673">
        <f>SUM('15 3G'!R11,'15 3H'!R11,'15 3I'!R11,'Hem-SAIC'!N11)</f>
        <v>0</v>
      </c>
      <c r="S11" s="674">
        <f t="shared" si="5"/>
        <v>0</v>
      </c>
      <c r="T11" s="713">
        <f>SUM('15 3G'!T11,'15 3H'!T11,'15 3I'!T11,'Hem-SAIC'!P11)</f>
        <v>0</v>
      </c>
      <c r="U11" s="712">
        <f>SUM('15 3G'!U11,'15 3H'!U11,'15 3I'!U11,'Hem-SAIC'!Q11)</f>
        <v>0</v>
      </c>
      <c r="V11" s="674">
        <f t="shared" si="6"/>
        <v>0</v>
      </c>
      <c r="W11" s="672">
        <f>SUM('15 3G'!W11,'15 3H'!W11,'15 3I'!W11,'Hem-SAIC'!S11)</f>
        <v>0</v>
      </c>
      <c r="X11" s="673">
        <f>SUM('15 3G'!X11,'15 3H'!X11,'15 3I'!X11,'Hem-SAIC'!T11)</f>
        <v>0</v>
      </c>
      <c r="Y11" s="675">
        <f t="shared" si="7"/>
        <v>0</v>
      </c>
      <c r="Z11" s="688">
        <f t="shared" si="8"/>
        <v>0</v>
      </c>
      <c r="AA11" s="701">
        <f t="shared" si="8"/>
        <v>0</v>
      </c>
      <c r="AB11" s="690">
        <f t="shared" si="9"/>
        <v>0</v>
      </c>
      <c r="AC11" s="676">
        <f t="shared" si="10"/>
        <v>0</v>
      </c>
      <c r="AD11" s="673">
        <f t="shared" si="11"/>
        <v>0</v>
      </c>
      <c r="AE11" s="674">
        <f t="shared" si="12"/>
        <v>0</v>
      </c>
      <c r="AF11" s="672">
        <f>SUM('15 3G'!AF11,'15 3H'!AF11,'15 3I'!AF11,'Hem-SAIC'!Y11)</f>
        <v>0</v>
      </c>
      <c r="AG11" s="673">
        <f>SUM('15 3G'!AG11,'15 3H'!AG11,'15 3I'!AG11,'Hem-SAIC'!Z11)</f>
        <v>0</v>
      </c>
      <c r="AH11" s="674">
        <f t="shared" si="13"/>
        <v>0</v>
      </c>
      <c r="AI11" s="672">
        <f>SUM('15 3G'!AI11,'15 3H'!AI11,'15 3I'!AI11,'Hem-SAIC'!AB11)</f>
        <v>0</v>
      </c>
      <c r="AJ11" s="673">
        <f>SUM('15 3G'!AJ11,'15 3H'!AJ11,'15 3I'!AJ11,'Hem-SAIC'!AC11)</f>
        <v>0</v>
      </c>
      <c r="AK11" s="674">
        <f t="shared" si="14"/>
        <v>0</v>
      </c>
      <c r="AL11" s="672">
        <f>SUM('15 3G'!AL11,'15 3H'!AL11,'15 3I'!AL11,'Hem-SAIC'!AE11)</f>
        <v>0</v>
      </c>
      <c r="AM11" s="673">
        <f>SUM('15 3G'!AM11,'15 3H'!AM11,'15 3I'!AM11,'Hem-SAIC'!AF11)</f>
        <v>0</v>
      </c>
      <c r="AN11" s="674">
        <f t="shared" si="15"/>
        <v>0</v>
      </c>
      <c r="AO11" s="688">
        <f t="shared" si="16"/>
        <v>0</v>
      </c>
      <c r="AP11" s="689">
        <f t="shared" si="16"/>
        <v>0</v>
      </c>
      <c r="AQ11" s="690">
        <f t="shared" si="17"/>
        <v>0</v>
      </c>
      <c r="AR11" s="672">
        <f>SUM('15 3G'!AR11,'15 3H'!AR11,'15 3I'!AR11,'Hem-SAIC'!AH11)</f>
        <v>0</v>
      </c>
      <c r="AS11" s="673">
        <f>SUM('15 3G'!AS11,'15 3H'!AS11,'15 3I'!AS11,'Hem-SAIC'!AI11)</f>
        <v>0</v>
      </c>
      <c r="AT11" s="674">
        <f t="shared" si="18"/>
        <v>0</v>
      </c>
      <c r="AU11" s="672">
        <f>SUM('15 3G'!AU11,'15 3H'!AU11,'15 3I'!AU11,'Hem-SAIC'!AK11)</f>
        <v>0</v>
      </c>
      <c r="AV11" s="673">
        <f>SUM('15 3G'!AV11,'15 3H'!AV11,'15 3I'!AV11,'Hem-SAIC'!AL11)</f>
        <v>0</v>
      </c>
      <c r="AW11" s="674">
        <f t="shared" si="19"/>
        <v>0</v>
      </c>
      <c r="AX11" s="672">
        <f>SUM('15 3G'!AX11,'15 3H'!AX11,'15 3I'!AX11,'Hem-SAIC'!AN11)</f>
        <v>0</v>
      </c>
      <c r="AY11" s="673">
        <f>SUM('15 3G'!AY11,'15 3H'!AY11,'15 3I'!AY11,'Hem-SAIC'!AO11)</f>
        <v>0</v>
      </c>
      <c r="AZ11" s="674">
        <f t="shared" si="20"/>
        <v>0</v>
      </c>
      <c r="BA11" s="688">
        <f t="shared" si="21"/>
        <v>0</v>
      </c>
      <c r="BB11" s="701">
        <f t="shared" si="21"/>
        <v>0</v>
      </c>
      <c r="BC11" s="706">
        <f t="shared" si="22"/>
        <v>0</v>
      </c>
      <c r="BD11" s="676">
        <f t="shared" si="29"/>
        <v>0</v>
      </c>
      <c r="BE11" s="673">
        <f t="shared" si="23"/>
        <v>0</v>
      </c>
      <c r="BF11" s="677">
        <f t="shared" si="24"/>
        <v>0</v>
      </c>
      <c r="BG11" s="676">
        <f t="shared" si="25"/>
        <v>0</v>
      </c>
      <c r="BH11" s="673">
        <f t="shared" si="26"/>
        <v>0</v>
      </c>
      <c r="BI11" s="677">
        <f t="shared" si="27"/>
        <v>0</v>
      </c>
      <c r="BJ11" s="541"/>
      <c r="BK11" s="380"/>
      <c r="BL11" s="380"/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</row>
    <row r="12" spans="1:79" s="383" customFormat="1" ht="33" customHeight="1">
      <c r="A12" s="388">
        <f t="shared" si="28"/>
        <v>6</v>
      </c>
      <c r="B12" s="384">
        <v>51302</v>
      </c>
      <c r="C12" s="536" t="s">
        <v>5</v>
      </c>
      <c r="D12" s="697" t="s">
        <v>256</v>
      </c>
      <c r="E12" s="672">
        <f>SUM('15 3G'!E12,'15 3H'!E12,'15 3I'!E12,'Hem-SAIC'!D12)</f>
        <v>18200</v>
      </c>
      <c r="F12" s="673">
        <f>SUM('15 3G'!F12,'15 3H'!F12,'15 3I'!F12,'Hem-SAIC'!E12)</f>
        <v>18200</v>
      </c>
      <c r="G12" s="674">
        <f t="shared" si="0"/>
        <v>0</v>
      </c>
      <c r="H12" s="672">
        <f>SUM('15 3G'!H12,'15 3H'!H12,'15 3I'!H12,'Hem-SAIC'!G12)</f>
        <v>17025.630000000005</v>
      </c>
      <c r="I12" s="673">
        <f>SUM('15 3G'!I12,'15 3H'!I12,'15 3I'!I12,'Hem-SAIC'!H12)</f>
        <v>17025.629999999997</v>
      </c>
      <c r="J12" s="674">
        <f t="shared" si="1"/>
        <v>0</v>
      </c>
      <c r="K12" s="672">
        <f>SUM('15 3G'!K12,'15 3H'!K12,'15 3I'!K12,'Hem-SAIC'!J12)</f>
        <v>18200</v>
      </c>
      <c r="L12" s="673">
        <f>SUM('15 3G'!L12,'15 3H'!L12,'15 3I'!L12,'Hem-SAIC'!K12)</f>
        <v>27994.47</v>
      </c>
      <c r="M12" s="674">
        <f t="shared" si="2"/>
        <v>-9794.4700000000012</v>
      </c>
      <c r="N12" s="688">
        <f t="shared" si="3"/>
        <v>53425.630000000005</v>
      </c>
      <c r="O12" s="689">
        <f t="shared" si="3"/>
        <v>63220.1</v>
      </c>
      <c r="P12" s="690">
        <f t="shared" si="4"/>
        <v>-9794.4699999999939</v>
      </c>
      <c r="Q12" s="672">
        <f>SUM('15 3G'!Q12,'15 3H'!Q12,'15 3I'!Q12,'Hem-SAIC'!M12)</f>
        <v>17809</v>
      </c>
      <c r="R12" s="673">
        <f>SUM('15 3G'!R12,'15 3H'!R12,'15 3I'!R12,'Hem-SAIC'!N12)</f>
        <v>17809</v>
      </c>
      <c r="S12" s="674">
        <f t="shared" si="5"/>
        <v>0</v>
      </c>
      <c r="T12" s="713">
        <f>SUM('15 3G'!T12,'15 3H'!T12,'15 3I'!T12,'Hem-SAIC'!P12)</f>
        <v>18401.29</v>
      </c>
      <c r="U12" s="712">
        <f>SUM('15 3G'!U12,'15 3H'!U12,'15 3I'!U12,'Hem-SAIC'!Q12)</f>
        <v>0</v>
      </c>
      <c r="V12" s="674">
        <f t="shared" si="6"/>
        <v>18401.29</v>
      </c>
      <c r="W12" s="672">
        <f>SUM('15 3G'!W12,'15 3H'!W12,'15 3I'!W12,'Hem-SAIC'!S12)</f>
        <v>17809</v>
      </c>
      <c r="X12" s="673">
        <f>SUM('15 3G'!X12,'15 3H'!X12,'15 3I'!X12,'Hem-SAIC'!T12)</f>
        <v>0</v>
      </c>
      <c r="Y12" s="675">
        <f t="shared" si="7"/>
        <v>17809</v>
      </c>
      <c r="Z12" s="688">
        <f t="shared" si="8"/>
        <v>54019.29</v>
      </c>
      <c r="AA12" s="701">
        <f t="shared" si="8"/>
        <v>17809</v>
      </c>
      <c r="AB12" s="690">
        <f t="shared" si="9"/>
        <v>36210.29</v>
      </c>
      <c r="AC12" s="676">
        <f t="shared" si="10"/>
        <v>107444.92000000001</v>
      </c>
      <c r="AD12" s="673">
        <f t="shared" si="11"/>
        <v>81029.100000000006</v>
      </c>
      <c r="AE12" s="674">
        <f t="shared" si="12"/>
        <v>26415.820000000007</v>
      </c>
      <c r="AF12" s="672">
        <f>SUM('15 3G'!AF12,'15 3H'!AF12,'15 3I'!AF12,'Hem-SAIC'!Y12)</f>
        <v>18402</v>
      </c>
      <c r="AG12" s="673">
        <f>SUM('15 3G'!AG12,'15 3H'!AG12,'15 3I'!AG12,'Hem-SAIC'!Z12)</f>
        <v>0</v>
      </c>
      <c r="AH12" s="674">
        <f t="shared" si="13"/>
        <v>18402</v>
      </c>
      <c r="AI12" s="672">
        <f>SUM('15 3G'!AI12,'15 3H'!AI12,'15 3I'!AI12,'Hem-SAIC'!AB12)</f>
        <v>18402</v>
      </c>
      <c r="AJ12" s="673">
        <f>SUM('15 3G'!AJ12,'15 3H'!AJ12,'15 3I'!AJ12,'Hem-SAIC'!AC12)</f>
        <v>0</v>
      </c>
      <c r="AK12" s="674">
        <f t="shared" si="14"/>
        <v>18402</v>
      </c>
      <c r="AL12" s="672">
        <f>SUM('15 3G'!AL12,'15 3H'!AL12,'15 3I'!AL12,'Hem-SAIC'!AE12)</f>
        <v>17809.129999999997</v>
      </c>
      <c r="AM12" s="673">
        <f>SUM('15 3G'!AM12,'15 3H'!AM12,'15 3I'!AM12,'Hem-SAIC'!AF12)</f>
        <v>0</v>
      </c>
      <c r="AN12" s="674">
        <f t="shared" si="15"/>
        <v>17809.129999999997</v>
      </c>
      <c r="AO12" s="688">
        <f t="shared" si="16"/>
        <v>54613.13</v>
      </c>
      <c r="AP12" s="689">
        <f t="shared" si="16"/>
        <v>0</v>
      </c>
      <c r="AQ12" s="690">
        <f t="shared" si="17"/>
        <v>54613.13</v>
      </c>
      <c r="AR12" s="672">
        <f>SUM('15 3G'!AR12,'15 3H'!AR12,'15 3I'!AR12,'Hem-SAIC'!AH12)</f>
        <v>18403</v>
      </c>
      <c r="AS12" s="673">
        <f>SUM('15 3G'!AS12,'15 3H'!AS12,'15 3I'!AS12,'Hem-SAIC'!AI12)</f>
        <v>0</v>
      </c>
      <c r="AT12" s="674">
        <f t="shared" si="18"/>
        <v>18403</v>
      </c>
      <c r="AU12" s="672">
        <f>SUM('15 3G'!AU12,'15 3H'!AU12,'15 3I'!AU12,'Hem-SAIC'!AK12)</f>
        <v>17807.949999999993</v>
      </c>
      <c r="AV12" s="673">
        <f>SUM('15 3G'!AV12,'15 3H'!AV12,'15 3I'!AV12,'Hem-SAIC'!AL12)</f>
        <v>0</v>
      </c>
      <c r="AW12" s="674">
        <f t="shared" si="19"/>
        <v>17807.949999999993</v>
      </c>
      <c r="AX12" s="672">
        <f>SUM('15 3G'!AX12,'15 3H'!AX12,'15 3I'!AX12,'Hem-SAIC'!AN12)</f>
        <v>18403</v>
      </c>
      <c r="AY12" s="673">
        <f>SUM('15 3G'!AY12,'15 3H'!AY12,'15 3I'!AY12,'Hem-SAIC'!AO12)</f>
        <v>0</v>
      </c>
      <c r="AZ12" s="674">
        <f t="shared" si="20"/>
        <v>18403</v>
      </c>
      <c r="BA12" s="688">
        <f t="shared" si="21"/>
        <v>54613.95</v>
      </c>
      <c r="BB12" s="701">
        <f t="shared" si="21"/>
        <v>0</v>
      </c>
      <c r="BC12" s="706">
        <f t="shared" si="22"/>
        <v>54613.95</v>
      </c>
      <c r="BD12" s="717">
        <f t="shared" si="29"/>
        <v>109227.08</v>
      </c>
      <c r="BE12" s="712">
        <f t="shared" si="23"/>
        <v>0</v>
      </c>
      <c r="BF12" s="716">
        <f t="shared" si="24"/>
        <v>109227.08</v>
      </c>
      <c r="BG12" s="717">
        <f t="shared" si="25"/>
        <v>216672</v>
      </c>
      <c r="BH12" s="712">
        <f t="shared" si="26"/>
        <v>81029.100000000006</v>
      </c>
      <c r="BI12" s="716">
        <f t="shared" si="27"/>
        <v>135642.9</v>
      </c>
      <c r="BJ12" s="541"/>
      <c r="BK12" s="380"/>
      <c r="BL12" s="380"/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</row>
    <row r="13" spans="1:79" s="383" customFormat="1" ht="33" customHeight="1">
      <c r="A13" s="388">
        <f t="shared" si="28"/>
        <v>7</v>
      </c>
      <c r="B13" s="384">
        <v>51306</v>
      </c>
      <c r="C13" s="536" t="s">
        <v>6</v>
      </c>
      <c r="D13" s="697" t="s">
        <v>257</v>
      </c>
      <c r="E13" s="672">
        <f>SUM('15 3G'!E13,'15 3H'!E13,'15 3I'!E13,'Hem-SAIC'!D13)</f>
        <v>0</v>
      </c>
      <c r="F13" s="673">
        <f>SUM('15 3G'!F13,'15 3H'!F13,'15 3I'!F13,'Hem-SAIC'!E13)</f>
        <v>0</v>
      </c>
      <c r="G13" s="674">
        <f t="shared" si="0"/>
        <v>0</v>
      </c>
      <c r="H13" s="672">
        <f>SUM('15 3G'!H13,'15 3H'!H13,'15 3I'!H13,'Hem-SAIC'!G13)</f>
        <v>0</v>
      </c>
      <c r="I13" s="673">
        <f>SUM('15 3G'!I13,'15 3H'!I13,'15 3I'!I13,'Hem-SAIC'!H13)</f>
        <v>0</v>
      </c>
      <c r="J13" s="674">
        <f t="shared" si="1"/>
        <v>0</v>
      </c>
      <c r="K13" s="672">
        <f>SUM('15 3G'!K13,'15 3H'!K13,'15 3I'!K13,'Hem-SAIC'!J13)</f>
        <v>0</v>
      </c>
      <c r="L13" s="673">
        <f>SUM('15 3G'!L13,'15 3H'!L13,'15 3I'!L13,'Hem-SAIC'!K13)</f>
        <v>0</v>
      </c>
      <c r="M13" s="674">
        <f t="shared" si="2"/>
        <v>0</v>
      </c>
      <c r="N13" s="688">
        <f t="shared" si="3"/>
        <v>0</v>
      </c>
      <c r="O13" s="689">
        <f t="shared" si="3"/>
        <v>0</v>
      </c>
      <c r="P13" s="690">
        <f t="shared" si="4"/>
        <v>0</v>
      </c>
      <c r="Q13" s="672">
        <f>SUM('15 3G'!Q13,'15 3H'!Q13,'15 3I'!Q13,'Hem-SAIC'!M13)</f>
        <v>0</v>
      </c>
      <c r="R13" s="673">
        <f>SUM('15 3G'!R13,'15 3H'!R13,'15 3I'!R13,'Hem-SAIC'!N13)</f>
        <v>0</v>
      </c>
      <c r="S13" s="674">
        <f t="shared" si="5"/>
        <v>0</v>
      </c>
      <c r="T13" s="713">
        <f>SUM('15 3G'!T13,'15 3H'!T13,'15 3I'!T13,'Hem-SAIC'!P13)</f>
        <v>0</v>
      </c>
      <c r="U13" s="712">
        <f>SUM('15 3G'!U13,'15 3H'!U13,'15 3I'!U13,'Hem-SAIC'!Q13)</f>
        <v>0</v>
      </c>
      <c r="V13" s="674">
        <f t="shared" si="6"/>
        <v>0</v>
      </c>
      <c r="W13" s="672">
        <f>SUM('15 3G'!W13,'15 3H'!W13,'15 3I'!W13,'Hem-SAIC'!S13)</f>
        <v>0</v>
      </c>
      <c r="X13" s="673">
        <f>SUM('15 3G'!X13,'15 3H'!X13,'15 3I'!X13,'Hem-SAIC'!T13)</f>
        <v>0</v>
      </c>
      <c r="Y13" s="675">
        <f t="shared" si="7"/>
        <v>0</v>
      </c>
      <c r="Z13" s="688">
        <f t="shared" si="8"/>
        <v>0</v>
      </c>
      <c r="AA13" s="701">
        <f t="shared" si="8"/>
        <v>0</v>
      </c>
      <c r="AB13" s="690">
        <f t="shared" si="9"/>
        <v>0</v>
      </c>
      <c r="AC13" s="676">
        <f t="shared" si="10"/>
        <v>0</v>
      </c>
      <c r="AD13" s="673">
        <f t="shared" si="11"/>
        <v>0</v>
      </c>
      <c r="AE13" s="674">
        <f t="shared" si="12"/>
        <v>0</v>
      </c>
      <c r="AF13" s="672">
        <f>SUM('15 3G'!AF13,'15 3H'!AF13,'15 3I'!AF13,'Hem-SAIC'!Y13)</f>
        <v>0</v>
      </c>
      <c r="AG13" s="673">
        <f>SUM('15 3G'!AG13,'15 3H'!AG13,'15 3I'!AG13,'Hem-SAIC'!Z13)</f>
        <v>0</v>
      </c>
      <c r="AH13" s="674">
        <f t="shared" si="13"/>
        <v>0</v>
      </c>
      <c r="AI13" s="672">
        <f>SUM('15 3G'!AI13,'15 3H'!AI13,'15 3I'!AI13,'Hem-SAIC'!AB13)</f>
        <v>0</v>
      </c>
      <c r="AJ13" s="673">
        <f>SUM('15 3G'!AJ13,'15 3H'!AJ13,'15 3I'!AJ13,'Hem-SAIC'!AC13)</f>
        <v>0</v>
      </c>
      <c r="AK13" s="674">
        <f t="shared" si="14"/>
        <v>0</v>
      </c>
      <c r="AL13" s="672">
        <f>SUM('15 3G'!AL13,'15 3H'!AL13,'15 3I'!AL13,'Hem-SAIC'!AE13)</f>
        <v>0</v>
      </c>
      <c r="AM13" s="673">
        <f>SUM('15 3G'!AM13,'15 3H'!AM13,'15 3I'!AM13,'Hem-SAIC'!AF13)</f>
        <v>0</v>
      </c>
      <c r="AN13" s="674">
        <f t="shared" si="15"/>
        <v>0</v>
      </c>
      <c r="AO13" s="688">
        <f t="shared" si="16"/>
        <v>0</v>
      </c>
      <c r="AP13" s="689">
        <f t="shared" si="16"/>
        <v>0</v>
      </c>
      <c r="AQ13" s="690">
        <f t="shared" si="17"/>
        <v>0</v>
      </c>
      <c r="AR13" s="672">
        <f>SUM('15 3G'!AR13,'15 3H'!AR13,'15 3I'!AR13,'Hem-SAIC'!AH13)</f>
        <v>0</v>
      </c>
      <c r="AS13" s="673">
        <f>SUM('15 3G'!AS13,'15 3H'!AS13,'15 3I'!AS13,'Hem-SAIC'!AI13)</f>
        <v>0</v>
      </c>
      <c r="AT13" s="674">
        <f t="shared" si="18"/>
        <v>0</v>
      </c>
      <c r="AU13" s="672">
        <f>SUM('15 3G'!AU13,'15 3H'!AU13,'15 3I'!AU13,'Hem-SAIC'!AK13)</f>
        <v>0</v>
      </c>
      <c r="AV13" s="673">
        <f>SUM('15 3G'!AV13,'15 3H'!AV13,'15 3I'!AV13,'Hem-SAIC'!AL13)</f>
        <v>0</v>
      </c>
      <c r="AW13" s="674">
        <f t="shared" si="19"/>
        <v>0</v>
      </c>
      <c r="AX13" s="672">
        <f>SUM('15 3G'!AX13,'15 3H'!AX13,'15 3I'!AX13,'Hem-SAIC'!AN13)</f>
        <v>0</v>
      </c>
      <c r="AY13" s="673">
        <f>SUM('15 3G'!AY13,'15 3H'!AY13,'15 3I'!AY13,'Hem-SAIC'!AO13)</f>
        <v>0</v>
      </c>
      <c r="AZ13" s="674">
        <f t="shared" si="20"/>
        <v>0</v>
      </c>
      <c r="BA13" s="688">
        <f t="shared" si="21"/>
        <v>0</v>
      </c>
      <c r="BB13" s="701">
        <f t="shared" si="21"/>
        <v>0</v>
      </c>
      <c r="BC13" s="706">
        <f t="shared" si="22"/>
        <v>0</v>
      </c>
      <c r="BD13" s="717">
        <f t="shared" si="29"/>
        <v>0</v>
      </c>
      <c r="BE13" s="712">
        <f t="shared" si="23"/>
        <v>0</v>
      </c>
      <c r="BF13" s="716">
        <f t="shared" si="24"/>
        <v>0</v>
      </c>
      <c r="BG13" s="717">
        <f t="shared" si="25"/>
        <v>0</v>
      </c>
      <c r="BH13" s="712">
        <f t="shared" si="26"/>
        <v>0</v>
      </c>
      <c r="BI13" s="716">
        <f t="shared" si="27"/>
        <v>0</v>
      </c>
      <c r="BJ13" s="541"/>
      <c r="BK13" s="380"/>
      <c r="BL13" s="380"/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</row>
    <row r="14" spans="1:79" s="383" customFormat="1" ht="33" customHeight="1">
      <c r="A14" s="388">
        <f t="shared" si="28"/>
        <v>8</v>
      </c>
      <c r="B14" s="384">
        <v>51307</v>
      </c>
      <c r="C14" s="536" t="s">
        <v>7</v>
      </c>
      <c r="D14" s="697" t="s">
        <v>258</v>
      </c>
      <c r="E14" s="672">
        <f>SUM('15 3G'!E14,'15 3H'!E14,'15 3I'!E14,'Hem-SAIC'!D14)</f>
        <v>42200</v>
      </c>
      <c r="F14" s="673">
        <f>SUM('15 3G'!F14,'15 3H'!F14,'15 3I'!F14,'Hem-SAIC'!E14)</f>
        <v>44763</v>
      </c>
      <c r="G14" s="674">
        <f t="shared" si="0"/>
        <v>-2563</v>
      </c>
      <c r="H14" s="672">
        <f>SUM('15 3G'!H14,'15 3H'!H14,'15 3I'!H14,'Hem-SAIC'!G14)</f>
        <v>107280</v>
      </c>
      <c r="I14" s="673">
        <f>SUM('15 3G'!I14,'15 3H'!I14,'15 3I'!I14,'Hem-SAIC'!H14)</f>
        <v>60117.280000000006</v>
      </c>
      <c r="J14" s="674">
        <f t="shared" si="1"/>
        <v>47162.719999999994</v>
      </c>
      <c r="K14" s="672">
        <f>SUM('15 3G'!K14,'15 3H'!K14,'15 3I'!K14,'Hem-SAIC'!J14)</f>
        <v>130200</v>
      </c>
      <c r="L14" s="673">
        <f>SUM('15 3G'!L14,'15 3H'!L14,'15 3I'!L14,'Hem-SAIC'!K14)</f>
        <v>207967.6</v>
      </c>
      <c r="M14" s="674">
        <f t="shared" si="2"/>
        <v>-77767.600000000006</v>
      </c>
      <c r="N14" s="688">
        <f t="shared" si="3"/>
        <v>279680</v>
      </c>
      <c r="O14" s="689">
        <f t="shared" si="3"/>
        <v>312847.88</v>
      </c>
      <c r="P14" s="690">
        <f t="shared" si="4"/>
        <v>-33167.880000000005</v>
      </c>
      <c r="Q14" s="672">
        <f>SUM('15 3G'!Q14,'15 3H'!Q14,'15 3I'!Q14,'Hem-SAIC'!M14)</f>
        <v>111273</v>
      </c>
      <c r="R14" s="673">
        <f>SUM('15 3G'!R14,'15 3H'!R14,'15 3I'!R14,'Hem-SAIC'!N14)</f>
        <v>28117.999999999996</v>
      </c>
      <c r="S14" s="674">
        <f t="shared" si="5"/>
        <v>83155</v>
      </c>
      <c r="T14" s="713">
        <f>SUM('15 3G'!T14,'15 3H'!T14,'15 3I'!T14,'Hem-SAIC'!P14)</f>
        <v>140600</v>
      </c>
      <c r="U14" s="712">
        <f>SUM('15 3G'!U14,'15 3H'!U14,'15 3I'!U14,'Hem-SAIC'!Q14)</f>
        <v>0</v>
      </c>
      <c r="V14" s="674">
        <f t="shared" si="6"/>
        <v>140600</v>
      </c>
      <c r="W14" s="672">
        <f>SUM('15 3G'!W14,'15 3H'!W14,'15 3I'!W14,'Hem-SAIC'!S14)</f>
        <v>118680</v>
      </c>
      <c r="X14" s="673">
        <f>SUM('15 3G'!X14,'15 3H'!X14,'15 3I'!X14,'Hem-SAIC'!T14)</f>
        <v>0</v>
      </c>
      <c r="Y14" s="675">
        <f t="shared" si="7"/>
        <v>118680</v>
      </c>
      <c r="Z14" s="688">
        <f t="shared" si="8"/>
        <v>370553</v>
      </c>
      <c r="AA14" s="701">
        <f t="shared" si="8"/>
        <v>28117.999999999996</v>
      </c>
      <c r="AB14" s="690">
        <f t="shared" si="9"/>
        <v>342435</v>
      </c>
      <c r="AC14" s="676">
        <f t="shared" si="10"/>
        <v>650233</v>
      </c>
      <c r="AD14" s="673">
        <f t="shared" si="11"/>
        <v>340965.88</v>
      </c>
      <c r="AE14" s="674">
        <f t="shared" si="12"/>
        <v>309267.12</v>
      </c>
      <c r="AF14" s="672">
        <f>SUM('15 3G'!AF14,'15 3H'!AF14,'15 3I'!AF14,'Hem-SAIC'!Y14)</f>
        <v>104400</v>
      </c>
      <c r="AG14" s="673">
        <f>SUM('15 3G'!AG14,'15 3H'!AG14,'15 3I'!AG14,'Hem-SAIC'!Z14)</f>
        <v>0</v>
      </c>
      <c r="AH14" s="674">
        <f t="shared" si="13"/>
        <v>104400</v>
      </c>
      <c r="AI14" s="672">
        <f>SUM('15 3G'!AI14,'15 3H'!AI14,'15 3I'!AI14,'Hem-SAIC'!AB14)</f>
        <v>113530</v>
      </c>
      <c r="AJ14" s="673">
        <f>SUM('15 3G'!AJ14,'15 3H'!AJ14,'15 3I'!AJ14,'Hem-SAIC'!AC14)</f>
        <v>0</v>
      </c>
      <c r="AK14" s="674">
        <f t="shared" si="14"/>
        <v>113530</v>
      </c>
      <c r="AL14" s="672">
        <f>SUM('15 3G'!AL14,'15 3H'!AL14,'15 3I'!AL14,'Hem-SAIC'!AE14)</f>
        <v>125000</v>
      </c>
      <c r="AM14" s="673">
        <f>SUM('15 3G'!AM14,'15 3H'!AM14,'15 3I'!AM14,'Hem-SAIC'!AF14)</f>
        <v>0</v>
      </c>
      <c r="AN14" s="674">
        <f t="shared" si="15"/>
        <v>125000</v>
      </c>
      <c r="AO14" s="688">
        <f t="shared" si="16"/>
        <v>342930</v>
      </c>
      <c r="AP14" s="689">
        <f t="shared" si="16"/>
        <v>0</v>
      </c>
      <c r="AQ14" s="690">
        <f t="shared" si="17"/>
        <v>342930</v>
      </c>
      <c r="AR14" s="672">
        <f>SUM('15 3G'!AR14,'15 3H'!AR14,'15 3I'!AR14,'Hem-SAIC'!AH14)</f>
        <v>134980</v>
      </c>
      <c r="AS14" s="673">
        <f>SUM('15 3G'!AS14,'15 3H'!AS14,'15 3I'!AS14,'Hem-SAIC'!AI14)</f>
        <v>0</v>
      </c>
      <c r="AT14" s="674">
        <f t="shared" si="18"/>
        <v>134980</v>
      </c>
      <c r="AU14" s="672">
        <f>SUM('15 3G'!AU14,'15 3H'!AU14,'15 3I'!AU14,'Hem-SAIC'!AK14)</f>
        <v>115200</v>
      </c>
      <c r="AV14" s="673">
        <f>SUM('15 3G'!AV14,'15 3H'!AV14,'15 3I'!AV14,'Hem-SAIC'!AL14)</f>
        <v>0</v>
      </c>
      <c r="AW14" s="674">
        <f t="shared" si="19"/>
        <v>115200</v>
      </c>
      <c r="AX14" s="672">
        <f>SUM('15 3G'!AX14,'15 3H'!AX14,'15 3I'!AX14,'Hem-SAIC'!AN14)</f>
        <v>62953</v>
      </c>
      <c r="AY14" s="673">
        <f>SUM('15 3G'!AY14,'15 3H'!AY14,'15 3I'!AY14,'Hem-SAIC'!AO14)</f>
        <v>0</v>
      </c>
      <c r="AZ14" s="674">
        <f t="shared" si="20"/>
        <v>62953</v>
      </c>
      <c r="BA14" s="688">
        <f t="shared" si="21"/>
        <v>313133</v>
      </c>
      <c r="BB14" s="701">
        <f t="shared" si="21"/>
        <v>0</v>
      </c>
      <c r="BC14" s="706">
        <f t="shared" si="22"/>
        <v>313133</v>
      </c>
      <c r="BD14" s="717">
        <f t="shared" si="29"/>
        <v>656063</v>
      </c>
      <c r="BE14" s="712">
        <f t="shared" si="23"/>
        <v>0</v>
      </c>
      <c r="BF14" s="716">
        <f t="shared" si="24"/>
        <v>656063</v>
      </c>
      <c r="BG14" s="717">
        <f t="shared" si="25"/>
        <v>1306296</v>
      </c>
      <c r="BH14" s="712">
        <f t="shared" si="26"/>
        <v>340965.88</v>
      </c>
      <c r="BI14" s="716">
        <f t="shared" si="27"/>
        <v>965330.12</v>
      </c>
      <c r="BJ14" s="541"/>
      <c r="BK14" s="380"/>
      <c r="BL14" s="380"/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</row>
    <row r="15" spans="1:79" s="383" customFormat="1" ht="33" customHeight="1">
      <c r="A15" s="388">
        <f t="shared" si="28"/>
        <v>9</v>
      </c>
      <c r="B15" s="384">
        <v>51308</v>
      </c>
      <c r="C15" s="536" t="s">
        <v>8</v>
      </c>
      <c r="D15" s="697" t="s">
        <v>259</v>
      </c>
      <c r="E15" s="672">
        <f>SUM('15 3G'!E15,'15 3H'!E15,'15 3I'!E15,'Hem-SAIC'!D15)</f>
        <v>207042.39959583071</v>
      </c>
      <c r="F15" s="673">
        <f>SUM('15 3G'!F15,'15 3H'!F15,'15 3I'!F15,'Hem-SAIC'!E15)</f>
        <v>218051.85</v>
      </c>
      <c r="G15" s="674">
        <f t="shared" si="0"/>
        <v>-11009.4504041693</v>
      </c>
      <c r="H15" s="672">
        <f>SUM('15 3G'!H15,'15 3H'!H15,'15 3I'!H15,'Hem-SAIC'!G15)</f>
        <v>197238.25831685661</v>
      </c>
      <c r="I15" s="673">
        <f>SUM('15 3G'!I15,'15 3H'!I15,'15 3I'!I15,'Hem-SAIC'!H15)</f>
        <v>213427.27000000002</v>
      </c>
      <c r="J15" s="674">
        <f t="shared" si="1"/>
        <v>-16189.011683143413</v>
      </c>
      <c r="K15" s="672">
        <f>SUM('15 3G'!K15,'15 3H'!K15,'15 3I'!K15,'Hem-SAIC'!J15)</f>
        <v>194800.09798798166</v>
      </c>
      <c r="L15" s="673">
        <f>SUM('15 3G'!L15,'15 3H'!L15,'15 3I'!L15,'Hem-SAIC'!K15)</f>
        <v>204660.67</v>
      </c>
      <c r="M15" s="674">
        <f t="shared" si="2"/>
        <v>-9860.5720120183541</v>
      </c>
      <c r="N15" s="688">
        <f t="shared" si="3"/>
        <v>599080.75590066891</v>
      </c>
      <c r="O15" s="689">
        <f t="shared" si="3"/>
        <v>636139.79</v>
      </c>
      <c r="P15" s="690">
        <f t="shared" si="4"/>
        <v>-37059.034099331126</v>
      </c>
      <c r="Q15" s="672">
        <f>SUM('15 3G'!Q15,'15 3H'!Q15,'15 3I'!Q15,'Hem-SAIC'!M15)</f>
        <v>154599.94892191832</v>
      </c>
      <c r="R15" s="673">
        <f>SUM('15 3G'!R15,'15 3H'!R15,'15 3I'!R15,'Hem-SAIC'!N15)</f>
        <v>100948.02</v>
      </c>
      <c r="S15" s="674">
        <f t="shared" si="5"/>
        <v>53651.928921918312</v>
      </c>
      <c r="T15" s="713">
        <f>SUM('15 3G'!T15,'15 3H'!T15,'15 3I'!T15,'Hem-SAIC'!P15)</f>
        <v>184344.66101227407</v>
      </c>
      <c r="U15" s="712">
        <f>SUM('15 3G'!U15,'15 3H'!U15,'15 3I'!U15,'Hem-SAIC'!Q15)</f>
        <v>0</v>
      </c>
      <c r="V15" s="674">
        <f t="shared" si="6"/>
        <v>184344.66101227407</v>
      </c>
      <c r="W15" s="672">
        <f>SUM('15 3G'!W15,'15 3H'!W15,'15 3I'!W15,'Hem-SAIC'!S15)</f>
        <v>196367.87292229148</v>
      </c>
      <c r="X15" s="673">
        <f>SUM('15 3G'!X15,'15 3H'!X15,'15 3I'!X15,'Hem-SAIC'!T15)</f>
        <v>0</v>
      </c>
      <c r="Y15" s="675">
        <f t="shared" si="7"/>
        <v>196367.87292229148</v>
      </c>
      <c r="Z15" s="688">
        <f t="shared" si="8"/>
        <v>535312.4828564839</v>
      </c>
      <c r="AA15" s="701">
        <f t="shared" si="8"/>
        <v>100948.02</v>
      </c>
      <c r="AB15" s="690">
        <f t="shared" si="9"/>
        <v>434364.46285648388</v>
      </c>
      <c r="AC15" s="676">
        <f t="shared" si="10"/>
        <v>1134393.2387571528</v>
      </c>
      <c r="AD15" s="673">
        <f t="shared" si="11"/>
        <v>737087.81</v>
      </c>
      <c r="AE15" s="674">
        <f t="shared" si="12"/>
        <v>397305.42875715275</v>
      </c>
      <c r="AF15" s="672">
        <f>SUM('15 3G'!AF15,'15 3H'!AF15,'15 3I'!AF15,'Hem-SAIC'!Y15)</f>
        <v>197789.6826040966</v>
      </c>
      <c r="AG15" s="673">
        <f>SUM('15 3G'!AG15,'15 3H'!AG15,'15 3I'!AG15,'Hem-SAIC'!Z15)</f>
        <v>0</v>
      </c>
      <c r="AH15" s="674">
        <f t="shared" si="13"/>
        <v>197789.6826040966</v>
      </c>
      <c r="AI15" s="672">
        <f>SUM('15 3G'!AI15,'15 3H'!AI15,'15 3I'!AI15,'Hem-SAIC'!AB15)</f>
        <v>188874.98996038313</v>
      </c>
      <c r="AJ15" s="673">
        <f>SUM('15 3G'!AJ15,'15 3H'!AJ15,'15 3I'!AJ15,'Hem-SAIC'!AC15)</f>
        <v>0</v>
      </c>
      <c r="AK15" s="674">
        <f t="shared" si="14"/>
        <v>188874.98996038313</v>
      </c>
      <c r="AL15" s="672">
        <f>SUM('15 3G'!AL15,'15 3H'!AL15,'15 3I'!AL15,'Hem-SAIC'!AE15)</f>
        <v>198611.4129144935</v>
      </c>
      <c r="AM15" s="673">
        <f>SUM('15 3G'!AM15,'15 3H'!AM15,'15 3I'!AM15,'Hem-SAIC'!AF15)</f>
        <v>0</v>
      </c>
      <c r="AN15" s="674">
        <f t="shared" si="15"/>
        <v>198611.4129144935</v>
      </c>
      <c r="AO15" s="688">
        <f t="shared" si="16"/>
        <v>585276.08547897323</v>
      </c>
      <c r="AP15" s="689">
        <f t="shared" si="16"/>
        <v>0</v>
      </c>
      <c r="AQ15" s="690">
        <f t="shared" si="17"/>
        <v>585276.08547897323</v>
      </c>
      <c r="AR15" s="672">
        <f>SUM('15 3G'!AR15,'15 3H'!AR15,'15 3I'!AR15,'Hem-SAIC'!AH15)</f>
        <v>202449.75844332101</v>
      </c>
      <c r="AS15" s="673">
        <f>SUM('15 3G'!AS15,'15 3H'!AS15,'15 3I'!AS15,'Hem-SAIC'!AI15)</f>
        <v>0</v>
      </c>
      <c r="AT15" s="674">
        <f t="shared" si="18"/>
        <v>202449.75844332101</v>
      </c>
      <c r="AU15" s="672">
        <f>SUM('15 3G'!AU15,'15 3H'!AU15,'15 3I'!AU15,'Hem-SAIC'!AK15)</f>
        <v>202449.75844332101</v>
      </c>
      <c r="AV15" s="673">
        <f>SUM('15 3G'!AV15,'15 3H'!AV15,'15 3I'!AV15,'Hem-SAIC'!AL15)</f>
        <v>0</v>
      </c>
      <c r="AW15" s="674">
        <f t="shared" si="19"/>
        <v>202449.75844332101</v>
      </c>
      <c r="AX15" s="672">
        <f>SUM('15 3G'!AX15,'15 3H'!AX15,'15 3I'!AX15,'Hem-SAIC'!AN15)</f>
        <v>195870.50983968287</v>
      </c>
      <c r="AY15" s="673">
        <f>SUM('15 3G'!AY15,'15 3H'!AY15,'15 3I'!AY15,'Hem-SAIC'!AO15)</f>
        <v>0</v>
      </c>
      <c r="AZ15" s="674">
        <f t="shared" si="20"/>
        <v>195870.50983968287</v>
      </c>
      <c r="BA15" s="688">
        <f t="shared" si="21"/>
        <v>600770.02672632493</v>
      </c>
      <c r="BB15" s="701">
        <f t="shared" si="21"/>
        <v>0</v>
      </c>
      <c r="BC15" s="706">
        <f t="shared" si="22"/>
        <v>600770.02672632493</v>
      </c>
      <c r="BD15" s="717">
        <f t="shared" si="29"/>
        <v>1186046.1122052982</v>
      </c>
      <c r="BE15" s="712">
        <f t="shared" si="23"/>
        <v>0</v>
      </c>
      <c r="BF15" s="716">
        <f t="shared" si="24"/>
        <v>1186046.1122052982</v>
      </c>
      <c r="BG15" s="717">
        <f t="shared" si="25"/>
        <v>2320439.3509624507</v>
      </c>
      <c r="BH15" s="712">
        <f t="shared" si="26"/>
        <v>737087.81</v>
      </c>
      <c r="BI15" s="716">
        <f t="shared" si="27"/>
        <v>1583351.5409624507</v>
      </c>
      <c r="BJ15" s="541"/>
      <c r="BK15" s="380"/>
      <c r="BL15" s="380"/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</row>
    <row r="16" spans="1:79" s="383" customFormat="1" ht="33" customHeight="1">
      <c r="A16" s="388">
        <f t="shared" si="28"/>
        <v>10</v>
      </c>
      <c r="B16" s="384">
        <v>51309</v>
      </c>
      <c r="C16" s="536" t="s">
        <v>9</v>
      </c>
      <c r="D16" s="697" t="s">
        <v>260</v>
      </c>
      <c r="E16" s="672">
        <f>SUM('15 3G'!E16,'15 3H'!E16,'15 3I'!E16,'Hem-SAIC'!D16)</f>
        <v>0</v>
      </c>
      <c r="F16" s="673">
        <f>SUM('15 3G'!F16,'15 3H'!F16,'15 3I'!F16,'Hem-SAIC'!E16)</f>
        <v>0</v>
      </c>
      <c r="G16" s="674">
        <f t="shared" si="0"/>
        <v>0</v>
      </c>
      <c r="H16" s="672">
        <f>SUM('15 3G'!H16,'15 3H'!H16,'15 3I'!H16,'Hem-SAIC'!G16)</f>
        <v>0</v>
      </c>
      <c r="I16" s="673">
        <f>SUM('15 3G'!I16,'15 3H'!I16,'15 3I'!I16,'Hem-SAIC'!H16)</f>
        <v>0</v>
      </c>
      <c r="J16" s="674">
        <f t="shared" si="1"/>
        <v>0</v>
      </c>
      <c r="K16" s="672">
        <f>SUM('15 3G'!K16,'15 3H'!K16,'15 3I'!K16,'Hem-SAIC'!J16)</f>
        <v>0</v>
      </c>
      <c r="L16" s="673">
        <f>SUM('15 3G'!L16,'15 3H'!L16,'15 3I'!L16,'Hem-SAIC'!K16)</f>
        <v>0</v>
      </c>
      <c r="M16" s="674">
        <f t="shared" si="2"/>
        <v>0</v>
      </c>
      <c r="N16" s="688">
        <f t="shared" si="3"/>
        <v>0</v>
      </c>
      <c r="O16" s="689">
        <f t="shared" si="3"/>
        <v>0</v>
      </c>
      <c r="P16" s="690">
        <f t="shared" si="4"/>
        <v>0</v>
      </c>
      <c r="Q16" s="672">
        <f>SUM('15 3G'!Q16,'15 3H'!Q16,'15 3I'!Q16,'Hem-SAIC'!M16)</f>
        <v>0</v>
      </c>
      <c r="R16" s="673">
        <f>SUM('15 3G'!R16,'15 3H'!R16,'15 3I'!R16,'Hem-SAIC'!N16)</f>
        <v>0</v>
      </c>
      <c r="S16" s="674">
        <f t="shared" si="5"/>
        <v>0</v>
      </c>
      <c r="T16" s="713">
        <f>SUM('15 3G'!T16,'15 3H'!T16,'15 3I'!T16,'Hem-SAIC'!P16)</f>
        <v>0</v>
      </c>
      <c r="U16" s="712">
        <f>SUM('15 3G'!U16,'15 3H'!U16,'15 3I'!U16,'Hem-SAIC'!Q16)</f>
        <v>0</v>
      </c>
      <c r="V16" s="674">
        <f t="shared" si="6"/>
        <v>0</v>
      </c>
      <c r="W16" s="672">
        <f>SUM('15 3G'!W16,'15 3H'!W16,'15 3I'!W16,'Hem-SAIC'!S16)</f>
        <v>0</v>
      </c>
      <c r="X16" s="673">
        <f>SUM('15 3G'!X16,'15 3H'!X16,'15 3I'!X16,'Hem-SAIC'!T16)</f>
        <v>0</v>
      </c>
      <c r="Y16" s="675">
        <f t="shared" si="7"/>
        <v>0</v>
      </c>
      <c r="Z16" s="688">
        <f t="shared" si="8"/>
        <v>0</v>
      </c>
      <c r="AA16" s="701">
        <f t="shared" si="8"/>
        <v>0</v>
      </c>
      <c r="AB16" s="690">
        <f t="shared" si="9"/>
        <v>0</v>
      </c>
      <c r="AC16" s="676">
        <f t="shared" si="10"/>
        <v>0</v>
      </c>
      <c r="AD16" s="673">
        <f t="shared" si="11"/>
        <v>0</v>
      </c>
      <c r="AE16" s="674">
        <f t="shared" si="12"/>
        <v>0</v>
      </c>
      <c r="AF16" s="672">
        <f>SUM('15 3G'!AF16,'15 3H'!AF16,'15 3I'!AF16,'Hem-SAIC'!Y16)</f>
        <v>0</v>
      </c>
      <c r="AG16" s="673">
        <f>SUM('15 3G'!AG16,'15 3H'!AG16,'15 3I'!AG16,'Hem-SAIC'!Z16)</f>
        <v>0</v>
      </c>
      <c r="AH16" s="674">
        <f t="shared" si="13"/>
        <v>0</v>
      </c>
      <c r="AI16" s="672">
        <f>SUM('15 3G'!AI16,'15 3H'!AI16,'15 3I'!AI16,'Hem-SAIC'!AB16)</f>
        <v>0</v>
      </c>
      <c r="AJ16" s="673">
        <f>SUM('15 3G'!AJ16,'15 3H'!AJ16,'15 3I'!AJ16,'Hem-SAIC'!AC16)</f>
        <v>0</v>
      </c>
      <c r="AK16" s="674">
        <f t="shared" si="14"/>
        <v>0</v>
      </c>
      <c r="AL16" s="672">
        <f>SUM('15 3G'!AL16,'15 3H'!AL16,'15 3I'!AL16,'Hem-SAIC'!AE16)</f>
        <v>0</v>
      </c>
      <c r="AM16" s="673">
        <f>SUM('15 3G'!AM16,'15 3H'!AM16,'15 3I'!AM16,'Hem-SAIC'!AF16)</f>
        <v>0</v>
      </c>
      <c r="AN16" s="674">
        <f t="shared" si="15"/>
        <v>0</v>
      </c>
      <c r="AO16" s="688">
        <f t="shared" si="16"/>
        <v>0</v>
      </c>
      <c r="AP16" s="689">
        <f t="shared" si="16"/>
        <v>0</v>
      </c>
      <c r="AQ16" s="690">
        <f t="shared" si="17"/>
        <v>0</v>
      </c>
      <c r="AR16" s="672">
        <f>SUM('15 3G'!AR16,'15 3H'!AR16,'15 3I'!AR16,'Hem-SAIC'!AH16)</f>
        <v>0</v>
      </c>
      <c r="AS16" s="673">
        <f>SUM('15 3G'!AS16,'15 3H'!AS16,'15 3I'!AS16,'Hem-SAIC'!AI16)</f>
        <v>0</v>
      </c>
      <c r="AT16" s="674">
        <f t="shared" si="18"/>
        <v>0</v>
      </c>
      <c r="AU16" s="672">
        <f>SUM('15 3G'!AU16,'15 3H'!AU16,'15 3I'!AU16,'Hem-SAIC'!AK16)</f>
        <v>0</v>
      </c>
      <c r="AV16" s="673">
        <f>SUM('15 3G'!AV16,'15 3H'!AV16,'15 3I'!AV16,'Hem-SAIC'!AL16)</f>
        <v>0</v>
      </c>
      <c r="AW16" s="674">
        <f t="shared" si="19"/>
        <v>0</v>
      </c>
      <c r="AX16" s="672">
        <f>SUM('15 3G'!AX16,'15 3H'!AX16,'15 3I'!AX16,'Hem-SAIC'!AN16)</f>
        <v>0</v>
      </c>
      <c r="AY16" s="673">
        <f>SUM('15 3G'!AY16,'15 3H'!AY16,'15 3I'!AY16,'Hem-SAIC'!AO16)</f>
        <v>0</v>
      </c>
      <c r="AZ16" s="674">
        <f t="shared" si="20"/>
        <v>0</v>
      </c>
      <c r="BA16" s="688">
        <f t="shared" si="21"/>
        <v>0</v>
      </c>
      <c r="BB16" s="701">
        <f t="shared" si="21"/>
        <v>0</v>
      </c>
      <c r="BC16" s="706">
        <f t="shared" si="22"/>
        <v>0</v>
      </c>
      <c r="BD16" s="717">
        <f t="shared" si="29"/>
        <v>0</v>
      </c>
      <c r="BE16" s="712">
        <f t="shared" si="23"/>
        <v>0</v>
      </c>
      <c r="BF16" s="716">
        <f t="shared" si="24"/>
        <v>0</v>
      </c>
      <c r="BG16" s="717">
        <f t="shared" si="25"/>
        <v>0</v>
      </c>
      <c r="BH16" s="712">
        <f t="shared" si="26"/>
        <v>0</v>
      </c>
      <c r="BI16" s="716">
        <f t="shared" si="27"/>
        <v>0</v>
      </c>
      <c r="BJ16" s="541"/>
      <c r="BK16" s="380"/>
      <c r="BL16" s="380"/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</row>
    <row r="17" spans="1:79" s="383" customFormat="1" ht="33" customHeight="1">
      <c r="A17" s="388">
        <f t="shared" si="28"/>
        <v>11</v>
      </c>
      <c r="B17" s="384">
        <v>51310</v>
      </c>
      <c r="C17" s="536" t="s">
        <v>10</v>
      </c>
      <c r="D17" s="697" t="s">
        <v>261</v>
      </c>
      <c r="E17" s="672">
        <f>SUM('15 3G'!E17,'15 3H'!E17,'15 3I'!E17,'Hem-SAIC'!D17)</f>
        <v>0</v>
      </c>
      <c r="F17" s="673">
        <f>SUM('15 3G'!F17,'15 3H'!F17,'15 3I'!F17,'Hem-SAIC'!E17)</f>
        <v>0</v>
      </c>
      <c r="G17" s="674">
        <f t="shared" si="0"/>
        <v>0</v>
      </c>
      <c r="H17" s="672">
        <f>SUM('15 3G'!H17,'15 3H'!H17,'15 3I'!H17,'Hem-SAIC'!G17)</f>
        <v>2400</v>
      </c>
      <c r="I17" s="673">
        <f>SUM('15 3G'!I17,'15 3H'!I17,'15 3I'!I17,'Hem-SAIC'!H17)</f>
        <v>2400</v>
      </c>
      <c r="J17" s="674">
        <f t="shared" si="1"/>
        <v>0</v>
      </c>
      <c r="K17" s="672">
        <f>SUM('15 3G'!K17,'15 3H'!K17,'15 3I'!K17,'Hem-SAIC'!J17)</f>
        <v>0</v>
      </c>
      <c r="L17" s="673">
        <f>SUM('15 3G'!L17,'15 3H'!L17,'15 3I'!L17,'Hem-SAIC'!K17)</f>
        <v>0</v>
      </c>
      <c r="M17" s="674">
        <f t="shared" si="2"/>
        <v>0</v>
      </c>
      <c r="N17" s="688">
        <f t="shared" si="3"/>
        <v>2400</v>
      </c>
      <c r="O17" s="689">
        <f t="shared" si="3"/>
        <v>2400</v>
      </c>
      <c r="P17" s="690">
        <f t="shared" si="4"/>
        <v>0</v>
      </c>
      <c r="Q17" s="672">
        <f>SUM('15 3G'!Q17,'15 3H'!Q17,'15 3I'!Q17,'Hem-SAIC'!M17)</f>
        <v>2400</v>
      </c>
      <c r="R17" s="673">
        <f>SUM('15 3G'!R17,'15 3H'!R17,'15 3I'!R17,'Hem-SAIC'!N17)</f>
        <v>0</v>
      </c>
      <c r="S17" s="674">
        <f t="shared" si="5"/>
        <v>2400</v>
      </c>
      <c r="T17" s="713">
        <f>SUM('15 3G'!T17,'15 3H'!T17,'15 3I'!T17,'Hem-SAIC'!P17)</f>
        <v>0</v>
      </c>
      <c r="U17" s="712">
        <f>SUM('15 3G'!U17,'15 3H'!U17,'15 3I'!U17,'Hem-SAIC'!Q17)</f>
        <v>0</v>
      </c>
      <c r="V17" s="674">
        <f t="shared" si="6"/>
        <v>0</v>
      </c>
      <c r="W17" s="672">
        <f>SUM('15 3G'!W17,'15 3H'!W17,'15 3I'!W17,'Hem-SAIC'!S17)</f>
        <v>2400</v>
      </c>
      <c r="X17" s="673">
        <f>SUM('15 3G'!X17,'15 3H'!X17,'15 3I'!X17,'Hem-SAIC'!T17)</f>
        <v>0</v>
      </c>
      <c r="Y17" s="675">
        <f t="shared" si="7"/>
        <v>2400</v>
      </c>
      <c r="Z17" s="688">
        <f t="shared" si="8"/>
        <v>4800</v>
      </c>
      <c r="AA17" s="701">
        <f t="shared" si="8"/>
        <v>0</v>
      </c>
      <c r="AB17" s="690">
        <f t="shared" si="9"/>
        <v>4800</v>
      </c>
      <c r="AC17" s="676">
        <f t="shared" si="10"/>
        <v>7200</v>
      </c>
      <c r="AD17" s="673">
        <f t="shared" si="11"/>
        <v>2400</v>
      </c>
      <c r="AE17" s="674">
        <f t="shared" si="12"/>
        <v>4800</v>
      </c>
      <c r="AF17" s="672">
        <f>SUM('15 3G'!AF17,'15 3H'!AF17,'15 3I'!AF17,'Hem-SAIC'!Y17)</f>
        <v>0</v>
      </c>
      <c r="AG17" s="673">
        <f>SUM('15 3G'!AG17,'15 3H'!AG17,'15 3I'!AG17,'Hem-SAIC'!Z17)</f>
        <v>0</v>
      </c>
      <c r="AH17" s="674">
        <f t="shared" si="13"/>
        <v>0</v>
      </c>
      <c r="AI17" s="672">
        <f>SUM('15 3G'!AI17,'15 3H'!AI17,'15 3I'!AI17,'Hem-SAIC'!AB17)</f>
        <v>2400</v>
      </c>
      <c r="AJ17" s="673">
        <f>SUM('15 3G'!AJ17,'15 3H'!AJ17,'15 3I'!AJ17,'Hem-SAIC'!AC17)</f>
        <v>0</v>
      </c>
      <c r="AK17" s="674">
        <f t="shared" si="14"/>
        <v>2400</v>
      </c>
      <c r="AL17" s="672">
        <f>SUM('15 3G'!AL17,'15 3H'!AL17,'15 3I'!AL17,'Hem-SAIC'!AE17)</f>
        <v>0</v>
      </c>
      <c r="AM17" s="673">
        <f>SUM('15 3G'!AM17,'15 3H'!AM17,'15 3I'!AM17,'Hem-SAIC'!AF17)</f>
        <v>0</v>
      </c>
      <c r="AN17" s="674">
        <f t="shared" si="15"/>
        <v>0</v>
      </c>
      <c r="AO17" s="688">
        <f t="shared" si="16"/>
        <v>2400</v>
      </c>
      <c r="AP17" s="689">
        <f t="shared" si="16"/>
        <v>0</v>
      </c>
      <c r="AQ17" s="690">
        <f t="shared" si="17"/>
        <v>2400</v>
      </c>
      <c r="AR17" s="672">
        <f>SUM('15 3G'!AR17,'15 3H'!AR17,'15 3I'!AR17,'Hem-SAIC'!AH17)</f>
        <v>2400</v>
      </c>
      <c r="AS17" s="673">
        <f>SUM('15 3G'!AS17,'15 3H'!AS17,'15 3I'!AS17,'Hem-SAIC'!AI17)</f>
        <v>0</v>
      </c>
      <c r="AT17" s="674">
        <f t="shared" si="18"/>
        <v>2400</v>
      </c>
      <c r="AU17" s="672">
        <f>SUM('15 3G'!AU17,'15 3H'!AU17,'15 3I'!AU17,'Hem-SAIC'!AK17)</f>
        <v>0</v>
      </c>
      <c r="AV17" s="673">
        <f>SUM('15 3G'!AV17,'15 3H'!AV17,'15 3I'!AV17,'Hem-SAIC'!AL17)</f>
        <v>0</v>
      </c>
      <c r="AW17" s="674">
        <f t="shared" si="19"/>
        <v>0</v>
      </c>
      <c r="AX17" s="672">
        <f>SUM('15 3G'!AX17,'15 3H'!AX17,'15 3I'!AX17,'Hem-SAIC'!AN17)</f>
        <v>2400</v>
      </c>
      <c r="AY17" s="673">
        <f>SUM('15 3G'!AY17,'15 3H'!AY17,'15 3I'!AY17,'Hem-SAIC'!AO17)</f>
        <v>0</v>
      </c>
      <c r="AZ17" s="674">
        <f t="shared" si="20"/>
        <v>2400</v>
      </c>
      <c r="BA17" s="688">
        <f t="shared" si="21"/>
        <v>4800</v>
      </c>
      <c r="BB17" s="701">
        <f t="shared" si="21"/>
        <v>0</v>
      </c>
      <c r="BC17" s="706">
        <f t="shared" si="22"/>
        <v>4800</v>
      </c>
      <c r="BD17" s="717">
        <f>AF17+AI17+AL17+AR17+AU17+AX17</f>
        <v>7200</v>
      </c>
      <c r="BE17" s="712">
        <f>AG17+AJ17+AM17+AS17+AV17+AY17</f>
        <v>0</v>
      </c>
      <c r="BF17" s="716">
        <f t="shared" si="24"/>
        <v>7200</v>
      </c>
      <c r="BG17" s="717">
        <f t="shared" si="25"/>
        <v>14400</v>
      </c>
      <c r="BH17" s="712">
        <f t="shared" si="26"/>
        <v>2400</v>
      </c>
      <c r="BI17" s="716">
        <f t="shared" si="27"/>
        <v>12000</v>
      </c>
      <c r="BJ17" s="541"/>
      <c r="BK17" s="380"/>
      <c r="BL17" s="380"/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</row>
    <row r="18" spans="1:79" s="383" customFormat="1" ht="33" customHeight="1">
      <c r="A18" s="388">
        <f t="shared" si="28"/>
        <v>12</v>
      </c>
      <c r="B18" s="384">
        <v>51311</v>
      </c>
      <c r="C18" s="536" t="s">
        <v>41</v>
      </c>
      <c r="D18" s="697" t="s">
        <v>262</v>
      </c>
      <c r="E18" s="672">
        <f>SUM('15 3G'!E18,'15 3H'!E18,'15 3I'!E18,'Hem-SAIC'!D18)</f>
        <v>0</v>
      </c>
      <c r="F18" s="673">
        <f>SUM('15 3G'!F18,'15 3H'!F18,'15 3I'!F18,'Hem-SAIC'!E18)</f>
        <v>43680</v>
      </c>
      <c r="G18" s="674">
        <f t="shared" si="0"/>
        <v>-43680</v>
      </c>
      <c r="H18" s="672">
        <f>SUM('15 3G'!H18,'15 3H'!H18,'15 3I'!H18,'Hem-SAIC'!G18)</f>
        <v>0</v>
      </c>
      <c r="I18" s="673">
        <f>SUM('15 3G'!I18,'15 3H'!I18,'15 3I'!I18,'Hem-SAIC'!H18)</f>
        <v>43680</v>
      </c>
      <c r="J18" s="674">
        <f t="shared" si="1"/>
        <v>-43680</v>
      </c>
      <c r="K18" s="672">
        <f>SUM('15 3G'!K18,'15 3H'!K18,'15 3I'!K18,'Hem-SAIC'!J18)</f>
        <v>0</v>
      </c>
      <c r="L18" s="673">
        <f>SUM('15 3G'!L18,'15 3H'!L18,'15 3I'!L18,'Hem-SAIC'!K18)</f>
        <v>43680</v>
      </c>
      <c r="M18" s="674">
        <f t="shared" si="2"/>
        <v>-43680</v>
      </c>
      <c r="N18" s="688">
        <f t="shared" si="3"/>
        <v>0</v>
      </c>
      <c r="O18" s="689">
        <f t="shared" si="3"/>
        <v>131040</v>
      </c>
      <c r="P18" s="690">
        <f t="shared" si="4"/>
        <v>-131040</v>
      </c>
      <c r="Q18" s="672">
        <f>SUM('15 3G'!Q18,'15 3H'!Q18,'15 3I'!Q18,'Hem-SAIC'!M18)</f>
        <v>0</v>
      </c>
      <c r="R18" s="673">
        <f>SUM('15 3G'!R18,'15 3H'!R18,'15 3I'!R18,'Hem-SAIC'!N18)</f>
        <v>0</v>
      </c>
      <c r="S18" s="674">
        <f t="shared" si="5"/>
        <v>0</v>
      </c>
      <c r="T18" s="713">
        <f>SUM('15 3G'!T18,'15 3H'!T18,'15 3I'!T18,'Hem-SAIC'!P18)</f>
        <v>0</v>
      </c>
      <c r="U18" s="712">
        <f>SUM('15 3G'!U18,'15 3H'!U18,'15 3I'!U18,'Hem-SAIC'!Q18)</f>
        <v>0</v>
      </c>
      <c r="V18" s="674">
        <f t="shared" si="6"/>
        <v>0</v>
      </c>
      <c r="W18" s="672">
        <f>SUM('15 3G'!W18,'15 3H'!W18,'15 3I'!W18,'Hem-SAIC'!S18)</f>
        <v>0</v>
      </c>
      <c r="X18" s="673">
        <f>SUM('15 3G'!X18,'15 3H'!X18,'15 3I'!X18,'Hem-SAIC'!T18)</f>
        <v>0</v>
      </c>
      <c r="Y18" s="675">
        <f t="shared" si="7"/>
        <v>0</v>
      </c>
      <c r="Z18" s="688">
        <f t="shared" si="8"/>
        <v>0</v>
      </c>
      <c r="AA18" s="701">
        <f t="shared" si="8"/>
        <v>0</v>
      </c>
      <c r="AB18" s="690">
        <f t="shared" si="9"/>
        <v>0</v>
      </c>
      <c r="AC18" s="676">
        <f t="shared" si="10"/>
        <v>0</v>
      </c>
      <c r="AD18" s="673">
        <f t="shared" si="11"/>
        <v>131040</v>
      </c>
      <c r="AE18" s="674">
        <f t="shared" si="12"/>
        <v>-131040</v>
      </c>
      <c r="AF18" s="672">
        <f>SUM('15 3G'!AF18,'15 3H'!AF18,'15 3I'!AF18,'Hem-SAIC'!Y18)</f>
        <v>0</v>
      </c>
      <c r="AG18" s="673">
        <f>SUM('15 3G'!AG18,'15 3H'!AG18,'15 3I'!AG18,'Hem-SAIC'!Z18)</f>
        <v>0</v>
      </c>
      <c r="AH18" s="674">
        <f t="shared" si="13"/>
        <v>0</v>
      </c>
      <c r="AI18" s="672">
        <f>SUM('15 3G'!AI18,'15 3H'!AI18,'15 3I'!AI18,'Hem-SAIC'!AB18)</f>
        <v>0</v>
      </c>
      <c r="AJ18" s="673">
        <f>SUM('15 3G'!AJ18,'15 3H'!AJ18,'15 3I'!AJ18,'Hem-SAIC'!AC18)</f>
        <v>0</v>
      </c>
      <c r="AK18" s="674">
        <f t="shared" si="14"/>
        <v>0</v>
      </c>
      <c r="AL18" s="672">
        <f>SUM('15 3G'!AL18,'15 3H'!AL18,'15 3I'!AL18,'Hem-SAIC'!AE18)</f>
        <v>0</v>
      </c>
      <c r="AM18" s="673">
        <f>SUM('15 3G'!AM18,'15 3H'!AM18,'15 3I'!AM18,'Hem-SAIC'!AF18)</f>
        <v>0</v>
      </c>
      <c r="AN18" s="674">
        <f t="shared" si="15"/>
        <v>0</v>
      </c>
      <c r="AO18" s="688">
        <f t="shared" si="16"/>
        <v>0</v>
      </c>
      <c r="AP18" s="689">
        <f t="shared" si="16"/>
        <v>0</v>
      </c>
      <c r="AQ18" s="690">
        <f t="shared" si="17"/>
        <v>0</v>
      </c>
      <c r="AR18" s="672">
        <f>SUM('15 3G'!AR18,'15 3H'!AR18,'15 3I'!AR18,'Hem-SAIC'!AH18)</f>
        <v>0</v>
      </c>
      <c r="AS18" s="673">
        <f>SUM('15 3G'!AS18,'15 3H'!AS18,'15 3I'!AS18,'Hem-SAIC'!AI18)</f>
        <v>0</v>
      </c>
      <c r="AT18" s="674">
        <f t="shared" si="18"/>
        <v>0</v>
      </c>
      <c r="AU18" s="672">
        <f>SUM('15 3G'!AU18,'15 3H'!AU18,'15 3I'!AU18,'Hem-SAIC'!AK18)</f>
        <v>0</v>
      </c>
      <c r="AV18" s="673">
        <f>SUM('15 3G'!AV18,'15 3H'!AV18,'15 3I'!AV18,'Hem-SAIC'!AL18)</f>
        <v>0</v>
      </c>
      <c r="AW18" s="674">
        <f t="shared" si="19"/>
        <v>0</v>
      </c>
      <c r="AX18" s="672">
        <f>SUM('15 3G'!AX18,'15 3H'!AX18,'15 3I'!AX18,'Hem-SAIC'!AN18)</f>
        <v>0</v>
      </c>
      <c r="AY18" s="673">
        <f>SUM('15 3G'!AY18,'15 3H'!AY18,'15 3I'!AY18,'Hem-SAIC'!AO18)</f>
        <v>0</v>
      </c>
      <c r="AZ18" s="674">
        <f t="shared" si="20"/>
        <v>0</v>
      </c>
      <c r="BA18" s="688">
        <f t="shared" si="21"/>
        <v>0</v>
      </c>
      <c r="BB18" s="701">
        <f t="shared" si="21"/>
        <v>0</v>
      </c>
      <c r="BC18" s="706">
        <f t="shared" si="22"/>
        <v>0</v>
      </c>
      <c r="BD18" s="717">
        <f t="shared" ref="BD18:BD49" si="30">SUM(AF18+AI18+AL18+AR18+AU18+AX18)</f>
        <v>0</v>
      </c>
      <c r="BE18" s="712">
        <f t="shared" ref="BE18:BE49" si="31">SUM(AG18+AJ18+AM18+AS18+AV18+AY18)</f>
        <v>0</v>
      </c>
      <c r="BF18" s="716">
        <f t="shared" si="24"/>
        <v>0</v>
      </c>
      <c r="BG18" s="717">
        <f t="shared" si="25"/>
        <v>0</v>
      </c>
      <c r="BH18" s="712">
        <f t="shared" si="26"/>
        <v>131040</v>
      </c>
      <c r="BI18" s="716">
        <f t="shared" si="27"/>
        <v>-131040</v>
      </c>
      <c r="BJ18" s="541"/>
      <c r="BK18" s="380"/>
      <c r="BL18" s="380"/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</row>
    <row r="19" spans="1:79" s="383" customFormat="1" ht="33" customHeight="1">
      <c r="A19" s="388">
        <f t="shared" si="28"/>
        <v>13</v>
      </c>
      <c r="B19" s="384">
        <v>51312</v>
      </c>
      <c r="C19" s="536" t="s">
        <v>62</v>
      </c>
      <c r="D19" s="698" t="s">
        <v>263</v>
      </c>
      <c r="E19" s="713">
        <f>SUM('15 3G'!E19,'15 3H'!E19,'15 3I'!E19,'Hem-SAIC'!D19)</f>
        <v>69500</v>
      </c>
      <c r="F19" s="712">
        <f>SUM('15 3G'!F19,'15 3H'!F19,'15 3I'!F19,'Hem-SAIC'!E19)</f>
        <v>27596.13</v>
      </c>
      <c r="G19" s="709">
        <f t="shared" si="0"/>
        <v>41903.869999999995</v>
      </c>
      <c r="H19" s="713">
        <f>SUM('15 3G'!H19,'15 3H'!H19,'15 3I'!H19,'Hem-SAIC'!G19)</f>
        <v>92000</v>
      </c>
      <c r="I19" s="712">
        <f>SUM('15 3G'!I19,'15 3H'!I19,'15 3I'!I19,'Hem-SAIC'!H19)</f>
        <v>64770.080000000002</v>
      </c>
      <c r="J19" s="709">
        <f t="shared" si="1"/>
        <v>27229.919999999998</v>
      </c>
      <c r="K19" s="713">
        <f>SUM('15 3G'!K19,'15 3H'!K19,'15 3I'!K19,'Hem-SAIC'!J19)</f>
        <v>62900</v>
      </c>
      <c r="L19" s="712">
        <f>SUM('15 3G'!L19,'15 3H'!L19,'15 3I'!L19,'Hem-SAIC'!K19)</f>
        <v>26461.01</v>
      </c>
      <c r="M19" s="709">
        <f t="shared" si="2"/>
        <v>36438.990000000005</v>
      </c>
      <c r="N19" s="688">
        <f t="shared" si="3"/>
        <v>224400</v>
      </c>
      <c r="O19" s="689">
        <f t="shared" si="3"/>
        <v>118827.22</v>
      </c>
      <c r="P19" s="690">
        <f t="shared" si="4"/>
        <v>105572.78</v>
      </c>
      <c r="Q19" s="713">
        <f>SUM('15 3G'!Q19,'15 3H'!Q19,'15 3I'!Q19,'Hem-SAIC'!M19)</f>
        <v>65400</v>
      </c>
      <c r="R19" s="712">
        <f>SUM('15 3G'!R19,'15 3H'!R19,'15 3I'!R19,'Hem-SAIC'!N19)</f>
        <v>2774.76</v>
      </c>
      <c r="S19" s="709">
        <f t="shared" si="5"/>
        <v>62625.24</v>
      </c>
      <c r="T19" s="713">
        <f>SUM('15 3G'!T19,'15 3H'!T19,'15 3I'!T19,'Hem-SAIC'!P19)</f>
        <v>49200</v>
      </c>
      <c r="U19" s="712">
        <f>SUM('15 3G'!U19,'15 3H'!U19,'15 3I'!U19,'Hem-SAIC'!Q19)</f>
        <v>0</v>
      </c>
      <c r="V19" s="709">
        <f t="shared" si="6"/>
        <v>49200</v>
      </c>
      <c r="W19" s="713">
        <f>SUM('15 3G'!W19,'15 3H'!W19,'15 3I'!W19,'Hem-SAIC'!S19)</f>
        <v>40200</v>
      </c>
      <c r="X19" s="712">
        <f>SUM('15 3G'!X19,'15 3H'!X19,'15 3I'!X19,'Hem-SAIC'!T19)</f>
        <v>0</v>
      </c>
      <c r="Y19" s="710">
        <f t="shared" si="7"/>
        <v>40200</v>
      </c>
      <c r="Z19" s="688">
        <f t="shared" si="8"/>
        <v>154800</v>
      </c>
      <c r="AA19" s="701">
        <f t="shared" si="8"/>
        <v>2774.76</v>
      </c>
      <c r="AB19" s="690">
        <f t="shared" si="9"/>
        <v>152025.24</v>
      </c>
      <c r="AC19" s="717">
        <f t="shared" si="10"/>
        <v>379200</v>
      </c>
      <c r="AD19" s="712">
        <f t="shared" si="11"/>
        <v>121601.98</v>
      </c>
      <c r="AE19" s="709">
        <f t="shared" si="12"/>
        <v>257598.02000000002</v>
      </c>
      <c r="AF19" s="713">
        <f>SUM('15 3G'!AF19,'15 3H'!AF19,'15 3I'!AF19,'Hem-SAIC'!Y19)</f>
        <v>22900</v>
      </c>
      <c r="AG19" s="712">
        <f>SUM('15 3G'!AG19,'15 3H'!AG19,'15 3I'!AG19,'Hem-SAIC'!Z19)</f>
        <v>0</v>
      </c>
      <c r="AH19" s="709">
        <f t="shared" si="13"/>
        <v>22900</v>
      </c>
      <c r="AI19" s="713">
        <f>SUM('15 3G'!AI19,'15 3H'!AI19,'15 3I'!AI19,'Hem-SAIC'!AB19)</f>
        <v>13400</v>
      </c>
      <c r="AJ19" s="712">
        <f>SUM('15 3G'!AJ19,'15 3H'!AJ19,'15 3I'!AJ19,'Hem-SAIC'!AC19)</f>
        <v>0</v>
      </c>
      <c r="AK19" s="709">
        <f t="shared" si="14"/>
        <v>13400</v>
      </c>
      <c r="AL19" s="713">
        <f>SUM('15 3G'!AL19,'15 3H'!AL19,'15 3I'!AL19,'Hem-SAIC'!AE19)</f>
        <v>46200</v>
      </c>
      <c r="AM19" s="712">
        <f>SUM('15 3G'!AM19,'15 3H'!AM19,'15 3I'!AM19,'Hem-SAIC'!AF19)</f>
        <v>0</v>
      </c>
      <c r="AN19" s="709">
        <f t="shared" si="15"/>
        <v>46200</v>
      </c>
      <c r="AO19" s="688">
        <f t="shared" si="16"/>
        <v>82500</v>
      </c>
      <c r="AP19" s="689">
        <f t="shared" si="16"/>
        <v>0</v>
      </c>
      <c r="AQ19" s="690">
        <f t="shared" si="17"/>
        <v>82500</v>
      </c>
      <c r="AR19" s="713">
        <f>SUM('15 3G'!AR19,'15 3H'!AR19,'15 3I'!AR19,'Hem-SAIC'!AH19)</f>
        <v>21400</v>
      </c>
      <c r="AS19" s="712">
        <f>SUM('15 3G'!AS19,'15 3H'!AS19,'15 3I'!AS19,'Hem-SAIC'!AI19)</f>
        <v>0</v>
      </c>
      <c r="AT19" s="709">
        <f t="shared" si="18"/>
        <v>21400</v>
      </c>
      <c r="AU19" s="713">
        <f>SUM('15 3G'!AU19,'15 3H'!AU19,'15 3I'!AU19,'Hem-SAIC'!AK19)</f>
        <v>0</v>
      </c>
      <c r="AV19" s="712">
        <f>SUM('15 3G'!AV19,'15 3H'!AV19,'15 3I'!AV19,'Hem-SAIC'!AL19)</f>
        <v>0</v>
      </c>
      <c r="AW19" s="709">
        <f t="shared" si="19"/>
        <v>0</v>
      </c>
      <c r="AX19" s="713">
        <f>SUM('15 3G'!AX19,'15 3H'!AX19,'15 3I'!AX19,'Hem-SAIC'!AN19)</f>
        <v>0</v>
      </c>
      <c r="AY19" s="712">
        <f>SUM('15 3G'!AY19,'15 3H'!AY19,'15 3I'!AY19,'Hem-SAIC'!AO19)</f>
        <v>0</v>
      </c>
      <c r="AZ19" s="709">
        <f t="shared" si="20"/>
        <v>0</v>
      </c>
      <c r="BA19" s="688">
        <f t="shared" si="21"/>
        <v>21400</v>
      </c>
      <c r="BB19" s="701">
        <f t="shared" si="21"/>
        <v>0</v>
      </c>
      <c r="BC19" s="706">
        <f t="shared" si="22"/>
        <v>21400</v>
      </c>
      <c r="BD19" s="717">
        <f t="shared" si="30"/>
        <v>103900</v>
      </c>
      <c r="BE19" s="712">
        <f t="shared" si="31"/>
        <v>0</v>
      </c>
      <c r="BF19" s="716">
        <f t="shared" si="24"/>
        <v>103900</v>
      </c>
      <c r="BG19" s="717">
        <f t="shared" si="25"/>
        <v>483100</v>
      </c>
      <c r="BH19" s="712">
        <f t="shared" si="26"/>
        <v>121601.98</v>
      </c>
      <c r="BI19" s="716">
        <f t="shared" si="27"/>
        <v>361498.02</v>
      </c>
      <c r="BJ19" s="541"/>
      <c r="BK19" s="380"/>
      <c r="BL19" s="380"/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</row>
    <row r="20" spans="1:79" s="383" customFormat="1" ht="33" customHeight="1">
      <c r="A20" s="388">
        <f t="shared" si="28"/>
        <v>14</v>
      </c>
      <c r="B20" s="384">
        <v>51313</v>
      </c>
      <c r="C20" s="536" t="s">
        <v>11</v>
      </c>
      <c r="D20" s="698" t="s">
        <v>264</v>
      </c>
      <c r="E20" s="713">
        <f>SUM('15 3G'!E20,'15 3H'!E20,'15 3I'!E20,'Hem-SAIC'!D20)</f>
        <v>0</v>
      </c>
      <c r="F20" s="712">
        <f>SUM('15 3G'!F20,'15 3H'!F20,'15 3I'!F20,'Hem-SAIC'!E20)</f>
        <v>0</v>
      </c>
      <c r="G20" s="709">
        <f t="shared" si="0"/>
        <v>0</v>
      </c>
      <c r="H20" s="713">
        <f>SUM('15 3G'!H20,'15 3H'!H20,'15 3I'!H20,'Hem-SAIC'!G20)</f>
        <v>0</v>
      </c>
      <c r="I20" s="712">
        <f>SUM('15 3G'!I20,'15 3H'!I20,'15 3I'!I20,'Hem-SAIC'!H20)</f>
        <v>0</v>
      </c>
      <c r="J20" s="709">
        <f t="shared" si="1"/>
        <v>0</v>
      </c>
      <c r="K20" s="713">
        <f>SUM('15 3G'!K20,'15 3H'!K20,'15 3I'!K20,'Hem-SAIC'!J20)</f>
        <v>0</v>
      </c>
      <c r="L20" s="712">
        <f>SUM('15 3G'!L20,'15 3H'!L20,'15 3I'!L20,'Hem-SAIC'!K20)</f>
        <v>0</v>
      </c>
      <c r="M20" s="709">
        <f t="shared" si="2"/>
        <v>0</v>
      </c>
      <c r="N20" s="688">
        <f t="shared" si="3"/>
        <v>0</v>
      </c>
      <c r="O20" s="689">
        <f t="shared" si="3"/>
        <v>0</v>
      </c>
      <c r="P20" s="690">
        <f t="shared" si="4"/>
        <v>0</v>
      </c>
      <c r="Q20" s="713">
        <f>SUM('15 3G'!Q20,'15 3H'!Q20,'15 3I'!Q20,'Hem-SAIC'!M20)</f>
        <v>0</v>
      </c>
      <c r="R20" s="712">
        <f>SUM('15 3G'!R20,'15 3H'!R20,'15 3I'!R20,'Hem-SAIC'!N20)</f>
        <v>0</v>
      </c>
      <c r="S20" s="709">
        <f t="shared" si="5"/>
        <v>0</v>
      </c>
      <c r="T20" s="713">
        <f>SUM('15 3G'!T20,'15 3H'!T20,'15 3I'!T20,'Hem-SAIC'!P20)</f>
        <v>0</v>
      </c>
      <c r="U20" s="712">
        <f>SUM('15 3G'!U20,'15 3H'!U20,'15 3I'!U20,'Hem-SAIC'!Q20)</f>
        <v>0</v>
      </c>
      <c r="V20" s="709">
        <f t="shared" si="6"/>
        <v>0</v>
      </c>
      <c r="W20" s="713">
        <f>SUM('15 3G'!W20,'15 3H'!W20,'15 3I'!W20,'Hem-SAIC'!S20)</f>
        <v>0</v>
      </c>
      <c r="X20" s="712">
        <f>SUM('15 3G'!X20,'15 3H'!X20,'15 3I'!X20,'Hem-SAIC'!T20)</f>
        <v>0</v>
      </c>
      <c r="Y20" s="710">
        <f t="shared" si="7"/>
        <v>0</v>
      </c>
      <c r="Z20" s="688">
        <f t="shared" si="8"/>
        <v>0</v>
      </c>
      <c r="AA20" s="701">
        <f t="shared" si="8"/>
        <v>0</v>
      </c>
      <c r="AB20" s="690">
        <f t="shared" si="9"/>
        <v>0</v>
      </c>
      <c r="AC20" s="717">
        <f t="shared" si="10"/>
        <v>0</v>
      </c>
      <c r="AD20" s="712">
        <f t="shared" si="11"/>
        <v>0</v>
      </c>
      <c r="AE20" s="709">
        <f t="shared" si="12"/>
        <v>0</v>
      </c>
      <c r="AF20" s="713">
        <f>SUM('15 3G'!AF20,'15 3H'!AF20,'15 3I'!AF20,'Hem-SAIC'!Y20)</f>
        <v>0</v>
      </c>
      <c r="AG20" s="712">
        <f>SUM('15 3G'!AG20,'15 3H'!AG20,'15 3I'!AG20,'Hem-SAIC'!Z20)</f>
        <v>0</v>
      </c>
      <c r="AH20" s="709">
        <f t="shared" si="13"/>
        <v>0</v>
      </c>
      <c r="AI20" s="713">
        <f>SUM('15 3G'!AI20,'15 3H'!AI20,'15 3I'!AI20,'Hem-SAIC'!AB20)</f>
        <v>0</v>
      </c>
      <c r="AJ20" s="712">
        <f>SUM('15 3G'!AJ20,'15 3H'!AJ20,'15 3I'!AJ20,'Hem-SAIC'!AC20)</f>
        <v>0</v>
      </c>
      <c r="AK20" s="709">
        <f t="shared" si="14"/>
        <v>0</v>
      </c>
      <c r="AL20" s="713">
        <f>SUM('15 3G'!AL20,'15 3H'!AL20,'15 3I'!AL20,'Hem-SAIC'!AE20)</f>
        <v>0</v>
      </c>
      <c r="AM20" s="712">
        <f>SUM('15 3G'!AM20,'15 3H'!AM20,'15 3I'!AM20,'Hem-SAIC'!AF20)</f>
        <v>0</v>
      </c>
      <c r="AN20" s="709">
        <f t="shared" si="15"/>
        <v>0</v>
      </c>
      <c r="AO20" s="688">
        <f t="shared" si="16"/>
        <v>0</v>
      </c>
      <c r="AP20" s="689">
        <f t="shared" si="16"/>
        <v>0</v>
      </c>
      <c r="AQ20" s="690">
        <f t="shared" si="17"/>
        <v>0</v>
      </c>
      <c r="AR20" s="713">
        <f>SUM('15 3G'!AR20,'15 3H'!AR20,'15 3I'!AR20,'Hem-SAIC'!AH20)</f>
        <v>0</v>
      </c>
      <c r="AS20" s="712">
        <f>SUM('15 3G'!AS20,'15 3H'!AS20,'15 3I'!AS20,'Hem-SAIC'!AI20)</f>
        <v>0</v>
      </c>
      <c r="AT20" s="709">
        <f t="shared" si="18"/>
        <v>0</v>
      </c>
      <c r="AU20" s="713">
        <f>SUM('15 3G'!AU20,'15 3H'!AU20,'15 3I'!AU20,'Hem-SAIC'!AK20)</f>
        <v>0</v>
      </c>
      <c r="AV20" s="712">
        <f>SUM('15 3G'!AV20,'15 3H'!AV20,'15 3I'!AV20,'Hem-SAIC'!AL20)</f>
        <v>0</v>
      </c>
      <c r="AW20" s="709">
        <f t="shared" si="19"/>
        <v>0</v>
      </c>
      <c r="AX20" s="713">
        <f>SUM('15 3G'!AX20,'15 3H'!AX20,'15 3I'!AX20,'Hem-SAIC'!AN20)</f>
        <v>0</v>
      </c>
      <c r="AY20" s="712">
        <f>SUM('15 3G'!AY20,'15 3H'!AY20,'15 3I'!AY20,'Hem-SAIC'!AO20)</f>
        <v>0</v>
      </c>
      <c r="AZ20" s="709">
        <f t="shared" si="20"/>
        <v>0</v>
      </c>
      <c r="BA20" s="688">
        <f t="shared" si="21"/>
        <v>0</v>
      </c>
      <c r="BB20" s="701">
        <f t="shared" si="21"/>
        <v>0</v>
      </c>
      <c r="BC20" s="706">
        <f t="shared" si="22"/>
        <v>0</v>
      </c>
      <c r="BD20" s="717">
        <f t="shared" si="30"/>
        <v>0</v>
      </c>
      <c r="BE20" s="712">
        <f t="shared" si="31"/>
        <v>0</v>
      </c>
      <c r="BF20" s="716">
        <f t="shared" si="24"/>
        <v>0</v>
      </c>
      <c r="BG20" s="717">
        <f t="shared" si="25"/>
        <v>0</v>
      </c>
      <c r="BH20" s="712">
        <f t="shared" si="26"/>
        <v>0</v>
      </c>
      <c r="BI20" s="716">
        <f t="shared" si="27"/>
        <v>0</v>
      </c>
      <c r="BJ20" s="541"/>
      <c r="BK20" s="380"/>
      <c r="BL20" s="380"/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</row>
    <row r="21" spans="1:79" s="383" customFormat="1" ht="33" customHeight="1">
      <c r="A21" s="388">
        <f t="shared" si="28"/>
        <v>15</v>
      </c>
      <c r="B21" s="384">
        <v>51314</v>
      </c>
      <c r="C21" s="536" t="s">
        <v>12</v>
      </c>
      <c r="D21" s="698" t="s">
        <v>265</v>
      </c>
      <c r="E21" s="713">
        <f>SUM('15 3G'!E21,'15 3H'!E21,'15 3I'!E21,'Hem-SAIC'!D21)</f>
        <v>0</v>
      </c>
      <c r="F21" s="712">
        <f>SUM('15 3G'!F21,'15 3H'!F21,'15 3I'!F21,'Hem-SAIC'!E21)</f>
        <v>0</v>
      </c>
      <c r="G21" s="709">
        <f t="shared" si="0"/>
        <v>0</v>
      </c>
      <c r="H21" s="713">
        <f>SUM('15 3G'!H21,'15 3H'!H21,'15 3I'!H21,'Hem-SAIC'!G21)</f>
        <v>0</v>
      </c>
      <c r="I21" s="712">
        <f>SUM('15 3G'!I21,'15 3H'!I21,'15 3I'!I21,'Hem-SAIC'!H21)</f>
        <v>0</v>
      </c>
      <c r="J21" s="709">
        <f t="shared" si="1"/>
        <v>0</v>
      </c>
      <c r="K21" s="713">
        <f>SUM('15 3G'!K21,'15 3H'!K21,'15 3I'!K21,'Hem-SAIC'!J21)</f>
        <v>0</v>
      </c>
      <c r="L21" s="712">
        <f>SUM('15 3G'!L21,'15 3H'!L21,'15 3I'!L21,'Hem-SAIC'!K21)</f>
        <v>0</v>
      </c>
      <c r="M21" s="709">
        <f t="shared" si="2"/>
        <v>0</v>
      </c>
      <c r="N21" s="688">
        <f t="shared" si="3"/>
        <v>0</v>
      </c>
      <c r="O21" s="689">
        <f t="shared" si="3"/>
        <v>0</v>
      </c>
      <c r="P21" s="690">
        <f t="shared" si="4"/>
        <v>0</v>
      </c>
      <c r="Q21" s="713">
        <f>SUM('15 3G'!Q21,'15 3H'!Q21,'15 3I'!Q21,'Hem-SAIC'!M21)</f>
        <v>0</v>
      </c>
      <c r="R21" s="712">
        <f>SUM('15 3G'!R21,'15 3H'!R21,'15 3I'!R21,'Hem-SAIC'!N21)</f>
        <v>0</v>
      </c>
      <c r="S21" s="709">
        <f t="shared" si="5"/>
        <v>0</v>
      </c>
      <c r="T21" s="713">
        <f>SUM('15 3G'!T21,'15 3H'!T21,'15 3I'!T21,'Hem-SAIC'!P21)</f>
        <v>0</v>
      </c>
      <c r="U21" s="712">
        <f>SUM('15 3G'!U21,'15 3H'!U21,'15 3I'!U21,'Hem-SAIC'!Q21)</f>
        <v>0</v>
      </c>
      <c r="V21" s="709">
        <f t="shared" si="6"/>
        <v>0</v>
      </c>
      <c r="W21" s="713">
        <f>SUM('15 3G'!W21,'15 3H'!W21,'15 3I'!W21,'Hem-SAIC'!S21)</f>
        <v>0</v>
      </c>
      <c r="X21" s="712">
        <f>SUM('15 3G'!X21,'15 3H'!X21,'15 3I'!X21,'Hem-SAIC'!T21)</f>
        <v>0</v>
      </c>
      <c r="Y21" s="710">
        <f t="shared" si="7"/>
        <v>0</v>
      </c>
      <c r="Z21" s="688">
        <f t="shared" si="8"/>
        <v>0</v>
      </c>
      <c r="AA21" s="701">
        <f t="shared" si="8"/>
        <v>0</v>
      </c>
      <c r="AB21" s="690">
        <f t="shared" si="9"/>
        <v>0</v>
      </c>
      <c r="AC21" s="717">
        <f t="shared" si="10"/>
        <v>0</v>
      </c>
      <c r="AD21" s="712">
        <f t="shared" si="11"/>
        <v>0</v>
      </c>
      <c r="AE21" s="709">
        <f t="shared" si="12"/>
        <v>0</v>
      </c>
      <c r="AF21" s="713">
        <f>SUM('15 3G'!AF21,'15 3H'!AF21,'15 3I'!AF21,'Hem-SAIC'!Y21)</f>
        <v>0</v>
      </c>
      <c r="AG21" s="712">
        <f>SUM('15 3G'!AG21,'15 3H'!AG21,'15 3I'!AG21,'Hem-SAIC'!Z21)</f>
        <v>0</v>
      </c>
      <c r="AH21" s="709">
        <f t="shared" si="13"/>
        <v>0</v>
      </c>
      <c r="AI21" s="713">
        <f>SUM('15 3G'!AI21,'15 3H'!AI21,'15 3I'!AI21,'Hem-SAIC'!AB21)</f>
        <v>0</v>
      </c>
      <c r="AJ21" s="712">
        <f>SUM('15 3G'!AJ21,'15 3H'!AJ21,'15 3I'!AJ21,'Hem-SAIC'!AC21)</f>
        <v>0</v>
      </c>
      <c r="AK21" s="709">
        <f t="shared" si="14"/>
        <v>0</v>
      </c>
      <c r="AL21" s="713">
        <f>SUM('15 3G'!AL21,'15 3H'!AL21,'15 3I'!AL21,'Hem-SAIC'!AE21)</f>
        <v>0</v>
      </c>
      <c r="AM21" s="712">
        <f>SUM('15 3G'!AM21,'15 3H'!AM21,'15 3I'!AM21,'Hem-SAIC'!AF21)</f>
        <v>0</v>
      </c>
      <c r="AN21" s="709">
        <f t="shared" si="15"/>
        <v>0</v>
      </c>
      <c r="AO21" s="688">
        <f t="shared" si="16"/>
        <v>0</v>
      </c>
      <c r="AP21" s="689">
        <f t="shared" si="16"/>
        <v>0</v>
      </c>
      <c r="AQ21" s="690">
        <f t="shared" si="17"/>
        <v>0</v>
      </c>
      <c r="AR21" s="713">
        <f>SUM('15 3G'!AR21,'15 3H'!AR21,'15 3I'!AR21,'Hem-SAIC'!AH21)</f>
        <v>0</v>
      </c>
      <c r="AS21" s="712">
        <f>SUM('15 3G'!AS21,'15 3H'!AS21,'15 3I'!AS21,'Hem-SAIC'!AI21)</f>
        <v>0</v>
      </c>
      <c r="AT21" s="709">
        <f t="shared" si="18"/>
        <v>0</v>
      </c>
      <c r="AU21" s="713">
        <f>SUM('15 3G'!AU21,'15 3H'!AU21,'15 3I'!AU21,'Hem-SAIC'!AK21)</f>
        <v>0</v>
      </c>
      <c r="AV21" s="712">
        <f>SUM('15 3G'!AV21,'15 3H'!AV21,'15 3I'!AV21,'Hem-SAIC'!AL21)</f>
        <v>0</v>
      </c>
      <c r="AW21" s="709">
        <f t="shared" si="19"/>
        <v>0</v>
      </c>
      <c r="AX21" s="713">
        <f>SUM('15 3G'!AX21,'15 3H'!AX21,'15 3I'!AX21,'Hem-SAIC'!AN21)</f>
        <v>0</v>
      </c>
      <c r="AY21" s="712">
        <f>SUM('15 3G'!AY21,'15 3H'!AY21,'15 3I'!AY21,'Hem-SAIC'!AO21)</f>
        <v>0</v>
      </c>
      <c r="AZ21" s="709">
        <f t="shared" si="20"/>
        <v>0</v>
      </c>
      <c r="BA21" s="688">
        <f t="shared" si="21"/>
        <v>0</v>
      </c>
      <c r="BB21" s="701">
        <f t="shared" si="21"/>
        <v>0</v>
      </c>
      <c r="BC21" s="706">
        <f t="shared" si="22"/>
        <v>0</v>
      </c>
      <c r="BD21" s="717">
        <f t="shared" si="30"/>
        <v>0</v>
      </c>
      <c r="BE21" s="712">
        <f t="shared" si="31"/>
        <v>0</v>
      </c>
      <c r="BF21" s="716">
        <f t="shared" si="24"/>
        <v>0</v>
      </c>
      <c r="BG21" s="717">
        <f t="shared" si="25"/>
        <v>0</v>
      </c>
      <c r="BH21" s="712">
        <f t="shared" si="26"/>
        <v>0</v>
      </c>
      <c r="BI21" s="716">
        <f t="shared" si="27"/>
        <v>0</v>
      </c>
      <c r="BJ21" s="541"/>
      <c r="BK21" s="380"/>
      <c r="BL21" s="380"/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</row>
    <row r="22" spans="1:79" s="383" customFormat="1" ht="33" customHeight="1">
      <c r="A22" s="388">
        <f t="shared" si="28"/>
        <v>16</v>
      </c>
      <c r="B22" s="384">
        <v>51315</v>
      </c>
      <c r="C22" s="536" t="s">
        <v>59</v>
      </c>
      <c r="D22" s="698" t="s">
        <v>266</v>
      </c>
      <c r="E22" s="713">
        <f>SUM('15 3G'!E22,'15 3H'!E22,'15 3I'!E22,'Hem-SAIC'!D22)</f>
        <v>0</v>
      </c>
      <c r="F22" s="712">
        <f>SUM('15 3G'!F22,'15 3H'!F22,'15 3I'!F22,'Hem-SAIC'!E22)</f>
        <v>0</v>
      </c>
      <c r="G22" s="709">
        <f t="shared" si="0"/>
        <v>0</v>
      </c>
      <c r="H22" s="713">
        <f>SUM('15 3G'!H22,'15 3H'!H22,'15 3I'!H22,'Hem-SAIC'!G22)</f>
        <v>0</v>
      </c>
      <c r="I22" s="712">
        <f>SUM('15 3G'!I22,'15 3H'!I22,'15 3I'!I22,'Hem-SAIC'!H22)</f>
        <v>0</v>
      </c>
      <c r="J22" s="709">
        <f t="shared" si="1"/>
        <v>0</v>
      </c>
      <c r="K22" s="713">
        <f>SUM('15 3G'!K22,'15 3H'!K22,'15 3I'!K22,'Hem-SAIC'!J22)</f>
        <v>0</v>
      </c>
      <c r="L22" s="712">
        <f>SUM('15 3G'!L22,'15 3H'!L22,'15 3I'!L22,'Hem-SAIC'!K22)</f>
        <v>0</v>
      </c>
      <c r="M22" s="709">
        <f t="shared" si="2"/>
        <v>0</v>
      </c>
      <c r="N22" s="688">
        <f t="shared" si="3"/>
        <v>0</v>
      </c>
      <c r="O22" s="689">
        <f t="shared" si="3"/>
        <v>0</v>
      </c>
      <c r="P22" s="690">
        <f t="shared" si="4"/>
        <v>0</v>
      </c>
      <c r="Q22" s="713">
        <f>SUM('15 3G'!Q22,'15 3H'!Q22,'15 3I'!Q22,'Hem-SAIC'!M22)</f>
        <v>0</v>
      </c>
      <c r="R22" s="712">
        <f>SUM('15 3G'!R22,'15 3H'!R22,'15 3I'!R22,'Hem-SAIC'!N22)</f>
        <v>0</v>
      </c>
      <c r="S22" s="709">
        <f t="shared" si="5"/>
        <v>0</v>
      </c>
      <c r="T22" s="713">
        <f>SUM('15 3G'!T22,'15 3H'!T22,'15 3I'!T22,'Hem-SAIC'!P22)</f>
        <v>0</v>
      </c>
      <c r="U22" s="712">
        <f>SUM('15 3G'!U22,'15 3H'!U22,'15 3I'!U22,'Hem-SAIC'!Q22)</f>
        <v>0</v>
      </c>
      <c r="V22" s="709">
        <f t="shared" si="6"/>
        <v>0</v>
      </c>
      <c r="W22" s="713">
        <f>SUM('15 3G'!W22,'15 3H'!W22,'15 3I'!W22,'Hem-SAIC'!S22)</f>
        <v>0</v>
      </c>
      <c r="X22" s="712">
        <f>SUM('15 3G'!X22,'15 3H'!X22,'15 3I'!X22,'Hem-SAIC'!T22)</f>
        <v>0</v>
      </c>
      <c r="Y22" s="710">
        <f t="shared" si="7"/>
        <v>0</v>
      </c>
      <c r="Z22" s="688">
        <f t="shared" si="8"/>
        <v>0</v>
      </c>
      <c r="AA22" s="701">
        <f t="shared" si="8"/>
        <v>0</v>
      </c>
      <c r="AB22" s="690">
        <f t="shared" si="9"/>
        <v>0</v>
      </c>
      <c r="AC22" s="717">
        <f t="shared" si="10"/>
        <v>0</v>
      </c>
      <c r="AD22" s="712">
        <f t="shared" si="11"/>
        <v>0</v>
      </c>
      <c r="AE22" s="709">
        <f t="shared" si="12"/>
        <v>0</v>
      </c>
      <c r="AF22" s="713">
        <f>SUM('15 3G'!AF22,'15 3H'!AF22,'15 3I'!AF22,'Hem-SAIC'!Y22)</f>
        <v>0</v>
      </c>
      <c r="AG22" s="712">
        <f>SUM('15 3G'!AG22,'15 3H'!AG22,'15 3I'!AG22,'Hem-SAIC'!Z22)</f>
        <v>0</v>
      </c>
      <c r="AH22" s="709">
        <f t="shared" si="13"/>
        <v>0</v>
      </c>
      <c r="AI22" s="713">
        <f>SUM('15 3G'!AI22,'15 3H'!AI22,'15 3I'!AI22,'Hem-SAIC'!AB22)</f>
        <v>0</v>
      </c>
      <c r="AJ22" s="712">
        <f>SUM('15 3G'!AJ22,'15 3H'!AJ22,'15 3I'!AJ22,'Hem-SAIC'!AC22)</f>
        <v>0</v>
      </c>
      <c r="AK22" s="709">
        <f t="shared" si="14"/>
        <v>0</v>
      </c>
      <c r="AL22" s="713">
        <f>SUM('15 3G'!AL22,'15 3H'!AL22,'15 3I'!AL22,'Hem-SAIC'!AE22)</f>
        <v>0</v>
      </c>
      <c r="AM22" s="712">
        <f>SUM('15 3G'!AM22,'15 3H'!AM22,'15 3I'!AM22,'Hem-SAIC'!AF22)</f>
        <v>0</v>
      </c>
      <c r="AN22" s="709">
        <f t="shared" si="15"/>
        <v>0</v>
      </c>
      <c r="AO22" s="688">
        <f t="shared" si="16"/>
        <v>0</v>
      </c>
      <c r="AP22" s="689">
        <f t="shared" si="16"/>
        <v>0</v>
      </c>
      <c r="AQ22" s="690">
        <f t="shared" si="17"/>
        <v>0</v>
      </c>
      <c r="AR22" s="713">
        <f>SUM('15 3G'!AR22,'15 3H'!AR22,'15 3I'!AR22,'Hem-SAIC'!AH22)</f>
        <v>0</v>
      </c>
      <c r="AS22" s="712">
        <f>SUM('15 3G'!AS22,'15 3H'!AS22,'15 3I'!AS22,'Hem-SAIC'!AI22)</f>
        <v>0</v>
      </c>
      <c r="AT22" s="709">
        <f t="shared" si="18"/>
        <v>0</v>
      </c>
      <c r="AU22" s="713">
        <f>SUM('15 3G'!AU22,'15 3H'!AU22,'15 3I'!AU22,'Hem-SAIC'!AK22)</f>
        <v>0</v>
      </c>
      <c r="AV22" s="712">
        <f>SUM('15 3G'!AV22,'15 3H'!AV22,'15 3I'!AV22,'Hem-SAIC'!AL22)</f>
        <v>0</v>
      </c>
      <c r="AW22" s="709">
        <f t="shared" si="19"/>
        <v>0</v>
      </c>
      <c r="AX22" s="713">
        <f>SUM('15 3G'!AX22,'15 3H'!AX22,'15 3I'!AX22,'Hem-SAIC'!AN22)</f>
        <v>0</v>
      </c>
      <c r="AY22" s="712">
        <f>SUM('15 3G'!AY22,'15 3H'!AY22,'15 3I'!AY22,'Hem-SAIC'!AO22)</f>
        <v>0</v>
      </c>
      <c r="AZ22" s="709">
        <f t="shared" si="20"/>
        <v>0</v>
      </c>
      <c r="BA22" s="688">
        <f t="shared" si="21"/>
        <v>0</v>
      </c>
      <c r="BB22" s="701">
        <f t="shared" si="21"/>
        <v>0</v>
      </c>
      <c r="BC22" s="706">
        <f t="shared" si="22"/>
        <v>0</v>
      </c>
      <c r="BD22" s="717">
        <f t="shared" si="30"/>
        <v>0</v>
      </c>
      <c r="BE22" s="712">
        <f t="shared" si="31"/>
        <v>0</v>
      </c>
      <c r="BF22" s="716">
        <f t="shared" si="24"/>
        <v>0</v>
      </c>
      <c r="BG22" s="717">
        <f t="shared" si="25"/>
        <v>0</v>
      </c>
      <c r="BH22" s="712">
        <f t="shared" si="26"/>
        <v>0</v>
      </c>
      <c r="BI22" s="716">
        <f t="shared" si="27"/>
        <v>0</v>
      </c>
      <c r="BJ22" s="541"/>
      <c r="BK22" s="380"/>
      <c r="BL22" s="380"/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</row>
    <row r="23" spans="1:79" s="383" customFormat="1" ht="33" customHeight="1">
      <c r="A23" s="388">
        <f t="shared" si="28"/>
        <v>17</v>
      </c>
      <c r="B23" s="384">
        <v>51399</v>
      </c>
      <c r="C23" s="536" t="s">
        <v>13</v>
      </c>
      <c r="D23" s="698" t="s">
        <v>267</v>
      </c>
      <c r="E23" s="713">
        <f>SUM('15 3G'!E23,'15 3H'!E23,'15 3I'!E23,'Hem-SAIC'!D23)</f>
        <v>131100</v>
      </c>
      <c r="F23" s="712">
        <f>SUM('15 3G'!F23,'15 3H'!F23,'15 3I'!F23,'Hem-SAIC'!E23)</f>
        <v>288395.94</v>
      </c>
      <c r="G23" s="709">
        <f t="shared" si="0"/>
        <v>-157295.94</v>
      </c>
      <c r="H23" s="713">
        <f>SUM('15 3G'!H23,'15 3H'!H23,'15 3I'!H23,'Hem-SAIC'!G23)</f>
        <v>169020.00000000003</v>
      </c>
      <c r="I23" s="712">
        <f>SUM('15 3G'!I23,'15 3H'!I23,'15 3I'!I23,'Hem-SAIC'!H23)</f>
        <v>288485.35000000003</v>
      </c>
      <c r="J23" s="709">
        <f t="shared" si="1"/>
        <v>-119465.35</v>
      </c>
      <c r="K23" s="713">
        <f>SUM('15 3G'!K23,'15 3H'!K23,'15 3I'!K23,'Hem-SAIC'!J23)</f>
        <v>184160.00000000003</v>
      </c>
      <c r="L23" s="712">
        <f>SUM('15 3G'!L23,'15 3H'!L23,'15 3I'!L23,'Hem-SAIC'!K23)</f>
        <v>286532.94999999995</v>
      </c>
      <c r="M23" s="709">
        <f t="shared" si="2"/>
        <v>-102372.94999999992</v>
      </c>
      <c r="N23" s="688">
        <f t="shared" si="3"/>
        <v>484280</v>
      </c>
      <c r="O23" s="689">
        <f t="shared" si="3"/>
        <v>863414.24</v>
      </c>
      <c r="P23" s="690">
        <f t="shared" si="4"/>
        <v>-379134.24</v>
      </c>
      <c r="Q23" s="713">
        <f>SUM('15 3G'!Q23,'15 3H'!Q23,'15 3I'!Q23,'Hem-SAIC'!M23)</f>
        <v>203039.99999999997</v>
      </c>
      <c r="R23" s="712">
        <f>SUM('15 3G'!R23,'15 3H'!R23,'15 3I'!R23,'Hem-SAIC'!N23)</f>
        <v>145924.13</v>
      </c>
      <c r="S23" s="709">
        <f t="shared" si="5"/>
        <v>57115.869999999966</v>
      </c>
      <c r="T23" s="713">
        <f>SUM('15 3G'!T23,'15 3H'!T23,'15 3I'!T23,'Hem-SAIC'!P23)</f>
        <v>160088</v>
      </c>
      <c r="U23" s="712">
        <f>SUM('15 3G'!U23,'15 3H'!U23,'15 3I'!U23,'Hem-SAIC'!Q23)</f>
        <v>0</v>
      </c>
      <c r="V23" s="709">
        <f t="shared" si="6"/>
        <v>160088</v>
      </c>
      <c r="W23" s="713">
        <f>SUM('15 3G'!W23,'15 3H'!W23,'15 3I'!W23,'Hem-SAIC'!S23)</f>
        <v>170700</v>
      </c>
      <c r="X23" s="712">
        <f>SUM('15 3G'!X23,'15 3H'!X23,'15 3I'!X23,'Hem-SAIC'!T23)</f>
        <v>0</v>
      </c>
      <c r="Y23" s="710">
        <f t="shared" si="7"/>
        <v>170700</v>
      </c>
      <c r="Z23" s="688">
        <f t="shared" si="8"/>
        <v>533828</v>
      </c>
      <c r="AA23" s="701">
        <f t="shared" si="8"/>
        <v>145924.13</v>
      </c>
      <c r="AB23" s="690">
        <f t="shared" si="9"/>
        <v>387903.87</v>
      </c>
      <c r="AC23" s="717">
        <f t="shared" si="10"/>
        <v>1018108</v>
      </c>
      <c r="AD23" s="712">
        <f t="shared" si="11"/>
        <v>1009338.37</v>
      </c>
      <c r="AE23" s="709">
        <f t="shared" si="12"/>
        <v>8769.6300000000047</v>
      </c>
      <c r="AF23" s="713">
        <f>SUM('15 3G'!AF23,'15 3H'!AF23,'15 3I'!AF23,'Hem-SAIC'!Y23)</f>
        <v>193300</v>
      </c>
      <c r="AG23" s="712">
        <f>SUM('15 3G'!AG23,'15 3H'!AG23,'15 3I'!AG23,'Hem-SAIC'!Z23)</f>
        <v>0</v>
      </c>
      <c r="AH23" s="709">
        <f t="shared" si="13"/>
        <v>193300</v>
      </c>
      <c r="AI23" s="713">
        <f>SUM('15 3G'!AI23,'15 3H'!AI23,'15 3I'!AI23,'Hem-SAIC'!AB23)</f>
        <v>184279.99999999997</v>
      </c>
      <c r="AJ23" s="712">
        <f>SUM('15 3G'!AJ23,'15 3H'!AJ23,'15 3I'!AJ23,'Hem-SAIC'!AC23)</f>
        <v>0</v>
      </c>
      <c r="AK23" s="709">
        <f t="shared" si="14"/>
        <v>184279.99999999997</v>
      </c>
      <c r="AL23" s="713">
        <f>SUM('15 3G'!AL23,'15 3H'!AL23,'15 3I'!AL23,'Hem-SAIC'!AE23)</f>
        <v>176300</v>
      </c>
      <c r="AM23" s="712">
        <f>SUM('15 3G'!AM23,'15 3H'!AM23,'15 3I'!AM23,'Hem-SAIC'!AF23)</f>
        <v>0</v>
      </c>
      <c r="AN23" s="709">
        <f t="shared" si="15"/>
        <v>176300</v>
      </c>
      <c r="AO23" s="688">
        <f t="shared" si="16"/>
        <v>553880</v>
      </c>
      <c r="AP23" s="689">
        <f t="shared" si="16"/>
        <v>0</v>
      </c>
      <c r="AQ23" s="690">
        <f t="shared" si="17"/>
        <v>553880</v>
      </c>
      <c r="AR23" s="713">
        <f>SUM('15 3G'!AR23,'15 3H'!AR23,'15 3I'!AR23,'Hem-SAIC'!AH23)</f>
        <v>183900</v>
      </c>
      <c r="AS23" s="712">
        <f>SUM('15 3G'!AS23,'15 3H'!AS23,'15 3I'!AS23,'Hem-SAIC'!AI23)</f>
        <v>0</v>
      </c>
      <c r="AT23" s="709">
        <f t="shared" si="18"/>
        <v>183900</v>
      </c>
      <c r="AU23" s="713">
        <f>SUM('15 3G'!AU23,'15 3H'!AU23,'15 3I'!AU23,'Hem-SAIC'!AK23)</f>
        <v>168920.00000000003</v>
      </c>
      <c r="AV23" s="712">
        <f>SUM('15 3G'!AV23,'15 3H'!AV23,'15 3I'!AV23,'Hem-SAIC'!AL23)</f>
        <v>0</v>
      </c>
      <c r="AW23" s="709">
        <f t="shared" si="19"/>
        <v>168920.00000000003</v>
      </c>
      <c r="AX23" s="713">
        <f>SUM('15 3G'!AX23,'15 3H'!AX23,'15 3I'!AX23,'Hem-SAIC'!AN23)</f>
        <v>164000</v>
      </c>
      <c r="AY23" s="712">
        <f>SUM('15 3G'!AY23,'15 3H'!AY23,'15 3I'!AY23,'Hem-SAIC'!AO23)</f>
        <v>0</v>
      </c>
      <c r="AZ23" s="709">
        <f t="shared" si="20"/>
        <v>164000</v>
      </c>
      <c r="BA23" s="688">
        <f t="shared" si="21"/>
        <v>516820</v>
      </c>
      <c r="BB23" s="701">
        <f t="shared" si="21"/>
        <v>0</v>
      </c>
      <c r="BC23" s="706">
        <f t="shared" si="22"/>
        <v>516820</v>
      </c>
      <c r="BD23" s="717">
        <f t="shared" si="30"/>
        <v>1070700</v>
      </c>
      <c r="BE23" s="712">
        <f t="shared" si="31"/>
        <v>0</v>
      </c>
      <c r="BF23" s="716">
        <f t="shared" si="24"/>
        <v>1070700</v>
      </c>
      <c r="BG23" s="717">
        <f t="shared" si="25"/>
        <v>2088808</v>
      </c>
      <c r="BH23" s="712">
        <f t="shared" si="26"/>
        <v>1009338.37</v>
      </c>
      <c r="BI23" s="716">
        <f t="shared" si="27"/>
        <v>1079469.6299999999</v>
      </c>
      <c r="BJ23" s="541"/>
      <c r="BK23" s="380"/>
      <c r="BL23" s="380"/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</row>
    <row r="24" spans="1:79" s="383" customFormat="1" ht="33" customHeight="1">
      <c r="A24" s="388">
        <f t="shared" si="28"/>
        <v>18</v>
      </c>
      <c r="B24" s="384">
        <v>51401</v>
      </c>
      <c r="C24" s="536" t="s">
        <v>14</v>
      </c>
      <c r="D24" s="698" t="s">
        <v>268</v>
      </c>
      <c r="E24" s="713">
        <f>SUM('15 3G'!E24,'15 3H'!E24,'15 3I'!E24,'Hem-SAIC'!D24)</f>
        <v>0</v>
      </c>
      <c r="F24" s="712">
        <f>SUM('15 3G'!F24,'15 3H'!F24,'15 3I'!F24,'Hem-SAIC'!E24)</f>
        <v>0</v>
      </c>
      <c r="G24" s="709">
        <f t="shared" si="0"/>
        <v>0</v>
      </c>
      <c r="H24" s="713">
        <f>SUM('15 3G'!H24,'15 3H'!H24,'15 3I'!H24,'Hem-SAIC'!G24)</f>
        <v>0</v>
      </c>
      <c r="I24" s="712">
        <f>SUM('15 3G'!I24,'15 3H'!I24,'15 3I'!I24,'Hem-SAIC'!H24)</f>
        <v>0</v>
      </c>
      <c r="J24" s="709">
        <f t="shared" si="1"/>
        <v>0</v>
      </c>
      <c r="K24" s="713">
        <f>SUM('15 3G'!K24,'15 3H'!K24,'15 3I'!K24,'Hem-SAIC'!J24)</f>
        <v>0</v>
      </c>
      <c r="L24" s="712">
        <f>SUM('15 3G'!L24,'15 3H'!L24,'15 3I'!L24,'Hem-SAIC'!K24)</f>
        <v>0</v>
      </c>
      <c r="M24" s="709">
        <f t="shared" si="2"/>
        <v>0</v>
      </c>
      <c r="N24" s="688">
        <f t="shared" si="3"/>
        <v>0</v>
      </c>
      <c r="O24" s="689">
        <f t="shared" si="3"/>
        <v>0</v>
      </c>
      <c r="P24" s="690">
        <f t="shared" si="4"/>
        <v>0</v>
      </c>
      <c r="Q24" s="713">
        <f>SUM('15 3G'!Q24,'15 3H'!Q24,'15 3I'!Q24,'Hem-SAIC'!M24)</f>
        <v>0</v>
      </c>
      <c r="R24" s="712">
        <f>SUM('15 3G'!R24,'15 3H'!R24,'15 3I'!R24,'Hem-SAIC'!N24)</f>
        <v>0</v>
      </c>
      <c r="S24" s="709">
        <f t="shared" si="5"/>
        <v>0</v>
      </c>
      <c r="T24" s="713">
        <f>SUM('15 3G'!T24,'15 3H'!T24,'15 3I'!T24,'Hem-SAIC'!P24)</f>
        <v>0</v>
      </c>
      <c r="U24" s="712">
        <f>SUM('15 3G'!U24,'15 3H'!U24,'15 3I'!U24,'Hem-SAIC'!Q24)</f>
        <v>0</v>
      </c>
      <c r="V24" s="709">
        <f t="shared" si="6"/>
        <v>0</v>
      </c>
      <c r="W24" s="713">
        <f>SUM('15 3G'!W24,'15 3H'!W24,'15 3I'!W24,'Hem-SAIC'!S24)</f>
        <v>0</v>
      </c>
      <c r="X24" s="712">
        <f>SUM('15 3G'!X24,'15 3H'!X24,'15 3I'!X24,'Hem-SAIC'!T24)</f>
        <v>0</v>
      </c>
      <c r="Y24" s="710">
        <f t="shared" si="7"/>
        <v>0</v>
      </c>
      <c r="Z24" s="688">
        <f t="shared" si="8"/>
        <v>0</v>
      </c>
      <c r="AA24" s="701">
        <f t="shared" si="8"/>
        <v>0</v>
      </c>
      <c r="AB24" s="690">
        <f t="shared" si="9"/>
        <v>0</v>
      </c>
      <c r="AC24" s="717">
        <f t="shared" si="10"/>
        <v>0</v>
      </c>
      <c r="AD24" s="712">
        <f t="shared" si="11"/>
        <v>0</v>
      </c>
      <c r="AE24" s="709">
        <f t="shared" si="12"/>
        <v>0</v>
      </c>
      <c r="AF24" s="713">
        <f>SUM('15 3G'!AF24,'15 3H'!AF24,'15 3I'!AF24,'Hem-SAIC'!Y24)</f>
        <v>0</v>
      </c>
      <c r="AG24" s="712">
        <f>SUM('15 3G'!AG24,'15 3H'!AG24,'15 3I'!AG24,'Hem-SAIC'!Z24)</f>
        <v>0</v>
      </c>
      <c r="AH24" s="709">
        <f t="shared" si="13"/>
        <v>0</v>
      </c>
      <c r="AI24" s="713">
        <f>SUM('15 3G'!AI24,'15 3H'!AI24,'15 3I'!AI24,'Hem-SAIC'!AB24)</f>
        <v>0</v>
      </c>
      <c r="AJ24" s="712">
        <f>SUM('15 3G'!AJ24,'15 3H'!AJ24,'15 3I'!AJ24,'Hem-SAIC'!AC24)</f>
        <v>0</v>
      </c>
      <c r="AK24" s="709">
        <f t="shared" si="14"/>
        <v>0</v>
      </c>
      <c r="AL24" s="713">
        <f>SUM('15 3G'!AL24,'15 3H'!AL24,'15 3I'!AL24,'Hem-SAIC'!AE24)</f>
        <v>0</v>
      </c>
      <c r="AM24" s="712">
        <f>SUM('15 3G'!AM24,'15 3H'!AM24,'15 3I'!AM24,'Hem-SAIC'!AF24)</f>
        <v>0</v>
      </c>
      <c r="AN24" s="709">
        <f t="shared" si="15"/>
        <v>0</v>
      </c>
      <c r="AO24" s="688">
        <f t="shared" si="16"/>
        <v>0</v>
      </c>
      <c r="AP24" s="689">
        <f t="shared" si="16"/>
        <v>0</v>
      </c>
      <c r="AQ24" s="690">
        <f t="shared" si="17"/>
        <v>0</v>
      </c>
      <c r="AR24" s="713">
        <f>SUM('15 3G'!AR24,'15 3H'!AR24,'15 3I'!AR24,'Hem-SAIC'!AH24)</f>
        <v>0</v>
      </c>
      <c r="AS24" s="712">
        <f>SUM('15 3G'!AS24,'15 3H'!AS24,'15 3I'!AS24,'Hem-SAIC'!AI24)</f>
        <v>0</v>
      </c>
      <c r="AT24" s="709">
        <f t="shared" si="18"/>
        <v>0</v>
      </c>
      <c r="AU24" s="713">
        <f>SUM('15 3G'!AU24,'15 3H'!AU24,'15 3I'!AU24,'Hem-SAIC'!AK24)</f>
        <v>0</v>
      </c>
      <c r="AV24" s="712">
        <f>SUM('15 3G'!AV24,'15 3H'!AV24,'15 3I'!AV24,'Hem-SAIC'!AL24)</f>
        <v>0</v>
      </c>
      <c r="AW24" s="709">
        <f t="shared" si="19"/>
        <v>0</v>
      </c>
      <c r="AX24" s="713">
        <f>SUM('15 3G'!AX24,'15 3H'!AX24,'15 3I'!AX24,'Hem-SAIC'!AN24)</f>
        <v>0</v>
      </c>
      <c r="AY24" s="712">
        <f>SUM('15 3G'!AY24,'15 3H'!AY24,'15 3I'!AY24,'Hem-SAIC'!AO24)</f>
        <v>0</v>
      </c>
      <c r="AZ24" s="709">
        <f t="shared" si="20"/>
        <v>0</v>
      </c>
      <c r="BA24" s="688">
        <f t="shared" si="21"/>
        <v>0</v>
      </c>
      <c r="BB24" s="701">
        <f t="shared" si="21"/>
        <v>0</v>
      </c>
      <c r="BC24" s="706">
        <f t="shared" si="22"/>
        <v>0</v>
      </c>
      <c r="BD24" s="717">
        <f t="shared" si="30"/>
        <v>0</v>
      </c>
      <c r="BE24" s="712">
        <f t="shared" si="31"/>
        <v>0</v>
      </c>
      <c r="BF24" s="716">
        <f t="shared" si="24"/>
        <v>0</v>
      </c>
      <c r="BG24" s="717">
        <f t="shared" si="25"/>
        <v>0</v>
      </c>
      <c r="BH24" s="712">
        <f t="shared" si="26"/>
        <v>0</v>
      </c>
      <c r="BI24" s="716">
        <f t="shared" si="27"/>
        <v>0</v>
      </c>
      <c r="BJ24" s="541"/>
      <c r="BK24" s="380"/>
      <c r="BL24" s="380"/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</row>
    <row r="25" spans="1:79" s="383" customFormat="1" ht="33" customHeight="1">
      <c r="A25" s="388">
        <f t="shared" si="28"/>
        <v>19</v>
      </c>
      <c r="B25" s="384">
        <v>51402</v>
      </c>
      <c r="C25" s="536" t="s">
        <v>15</v>
      </c>
      <c r="D25" s="698" t="s">
        <v>269</v>
      </c>
      <c r="E25" s="713">
        <f>SUM('15 3G'!E25,'15 3H'!E25,'15 3I'!E25,'Hem-SAIC'!D25)</f>
        <v>0</v>
      </c>
      <c r="F25" s="712">
        <f>SUM('15 3G'!F25,'15 3H'!F25,'15 3I'!F25,'Hem-SAIC'!E25)</f>
        <v>0</v>
      </c>
      <c r="G25" s="709">
        <f t="shared" si="0"/>
        <v>0</v>
      </c>
      <c r="H25" s="713">
        <f>SUM('15 3G'!H25,'15 3H'!H25,'15 3I'!H25,'Hem-SAIC'!G25)</f>
        <v>0</v>
      </c>
      <c r="I25" s="712">
        <f>SUM('15 3G'!I25,'15 3H'!I25,'15 3I'!I25,'Hem-SAIC'!H25)</f>
        <v>0</v>
      </c>
      <c r="J25" s="709">
        <f t="shared" si="1"/>
        <v>0</v>
      </c>
      <c r="K25" s="713">
        <f>SUM('15 3G'!K25,'15 3H'!K25,'15 3I'!K25,'Hem-SAIC'!J25)</f>
        <v>0</v>
      </c>
      <c r="L25" s="712">
        <f>SUM('15 3G'!L25,'15 3H'!L25,'15 3I'!L25,'Hem-SAIC'!K25)</f>
        <v>0</v>
      </c>
      <c r="M25" s="709">
        <f t="shared" si="2"/>
        <v>0</v>
      </c>
      <c r="N25" s="688">
        <f t="shared" si="3"/>
        <v>0</v>
      </c>
      <c r="O25" s="689">
        <f t="shared" si="3"/>
        <v>0</v>
      </c>
      <c r="P25" s="690">
        <f t="shared" si="4"/>
        <v>0</v>
      </c>
      <c r="Q25" s="713">
        <f>SUM('15 3G'!Q25,'15 3H'!Q25,'15 3I'!Q25,'Hem-SAIC'!M25)</f>
        <v>0</v>
      </c>
      <c r="R25" s="712">
        <f>SUM('15 3G'!R25,'15 3H'!R25,'15 3I'!R25,'Hem-SAIC'!N25)</f>
        <v>0</v>
      </c>
      <c r="S25" s="709">
        <f t="shared" si="5"/>
        <v>0</v>
      </c>
      <c r="T25" s="713">
        <f>SUM('15 3G'!T25,'15 3H'!T25,'15 3I'!T25,'Hem-SAIC'!P25)</f>
        <v>0</v>
      </c>
      <c r="U25" s="712">
        <f>SUM('15 3G'!U25,'15 3H'!U25,'15 3I'!U25,'Hem-SAIC'!Q25)</f>
        <v>0</v>
      </c>
      <c r="V25" s="709">
        <f t="shared" si="6"/>
        <v>0</v>
      </c>
      <c r="W25" s="713">
        <f>SUM('15 3G'!W25,'15 3H'!W25,'15 3I'!W25,'Hem-SAIC'!S25)</f>
        <v>0</v>
      </c>
      <c r="X25" s="712">
        <f>SUM('15 3G'!X25,'15 3H'!X25,'15 3I'!X25,'Hem-SAIC'!T25)</f>
        <v>0</v>
      </c>
      <c r="Y25" s="710">
        <f t="shared" si="7"/>
        <v>0</v>
      </c>
      <c r="Z25" s="688">
        <f t="shared" si="8"/>
        <v>0</v>
      </c>
      <c r="AA25" s="701">
        <f t="shared" si="8"/>
        <v>0</v>
      </c>
      <c r="AB25" s="690">
        <f t="shared" si="9"/>
        <v>0</v>
      </c>
      <c r="AC25" s="717">
        <f t="shared" si="10"/>
        <v>0</v>
      </c>
      <c r="AD25" s="712">
        <f t="shared" si="11"/>
        <v>0</v>
      </c>
      <c r="AE25" s="709">
        <f t="shared" si="12"/>
        <v>0</v>
      </c>
      <c r="AF25" s="713">
        <f>SUM('15 3G'!AF25,'15 3H'!AF25,'15 3I'!AF25,'Hem-SAIC'!Y25)</f>
        <v>0</v>
      </c>
      <c r="AG25" s="712">
        <f>SUM('15 3G'!AG25,'15 3H'!AG25,'15 3I'!AG25,'Hem-SAIC'!Z25)</f>
        <v>0</v>
      </c>
      <c r="AH25" s="709">
        <f t="shared" si="13"/>
        <v>0</v>
      </c>
      <c r="AI25" s="713">
        <f>SUM('15 3G'!AI25,'15 3H'!AI25,'15 3I'!AI25,'Hem-SAIC'!AB25)</f>
        <v>0</v>
      </c>
      <c r="AJ25" s="712">
        <f>SUM('15 3G'!AJ25,'15 3H'!AJ25,'15 3I'!AJ25,'Hem-SAIC'!AC25)</f>
        <v>0</v>
      </c>
      <c r="AK25" s="709">
        <f t="shared" si="14"/>
        <v>0</v>
      </c>
      <c r="AL25" s="713">
        <f>SUM('15 3G'!AL25,'15 3H'!AL25,'15 3I'!AL25,'Hem-SAIC'!AE25)</f>
        <v>0</v>
      </c>
      <c r="AM25" s="712">
        <f>SUM('15 3G'!AM25,'15 3H'!AM25,'15 3I'!AM25,'Hem-SAIC'!AF25)</f>
        <v>0</v>
      </c>
      <c r="AN25" s="709">
        <f t="shared" si="15"/>
        <v>0</v>
      </c>
      <c r="AO25" s="688">
        <f t="shared" si="16"/>
        <v>0</v>
      </c>
      <c r="AP25" s="689">
        <f t="shared" si="16"/>
        <v>0</v>
      </c>
      <c r="AQ25" s="690">
        <f t="shared" si="17"/>
        <v>0</v>
      </c>
      <c r="AR25" s="713">
        <f>SUM('15 3G'!AR25,'15 3H'!AR25,'15 3I'!AR25,'Hem-SAIC'!AH25)</f>
        <v>0</v>
      </c>
      <c r="AS25" s="712">
        <f>SUM('15 3G'!AS25,'15 3H'!AS25,'15 3I'!AS25,'Hem-SAIC'!AI25)</f>
        <v>0</v>
      </c>
      <c r="AT25" s="709">
        <f t="shared" si="18"/>
        <v>0</v>
      </c>
      <c r="AU25" s="713">
        <f>SUM('15 3G'!AU25,'15 3H'!AU25,'15 3I'!AU25,'Hem-SAIC'!AK25)</f>
        <v>0</v>
      </c>
      <c r="AV25" s="712">
        <f>SUM('15 3G'!AV25,'15 3H'!AV25,'15 3I'!AV25,'Hem-SAIC'!AL25)</f>
        <v>0</v>
      </c>
      <c r="AW25" s="709">
        <f t="shared" si="19"/>
        <v>0</v>
      </c>
      <c r="AX25" s="713">
        <f>SUM('15 3G'!AX25,'15 3H'!AX25,'15 3I'!AX25,'Hem-SAIC'!AN25)</f>
        <v>0</v>
      </c>
      <c r="AY25" s="712">
        <f>SUM('15 3G'!AY25,'15 3H'!AY25,'15 3I'!AY25,'Hem-SAIC'!AO25)</f>
        <v>0</v>
      </c>
      <c r="AZ25" s="709">
        <f t="shared" si="20"/>
        <v>0</v>
      </c>
      <c r="BA25" s="688">
        <f t="shared" si="21"/>
        <v>0</v>
      </c>
      <c r="BB25" s="701">
        <f t="shared" si="21"/>
        <v>0</v>
      </c>
      <c r="BC25" s="706">
        <f t="shared" si="22"/>
        <v>0</v>
      </c>
      <c r="BD25" s="717">
        <f t="shared" si="30"/>
        <v>0</v>
      </c>
      <c r="BE25" s="712">
        <f t="shared" si="31"/>
        <v>0</v>
      </c>
      <c r="BF25" s="716">
        <f t="shared" si="24"/>
        <v>0</v>
      </c>
      <c r="BG25" s="717">
        <f t="shared" si="25"/>
        <v>0</v>
      </c>
      <c r="BH25" s="712">
        <f t="shared" si="26"/>
        <v>0</v>
      </c>
      <c r="BI25" s="716">
        <f t="shared" si="27"/>
        <v>0</v>
      </c>
      <c r="BJ25" s="541"/>
      <c r="BK25" s="380"/>
      <c r="BL25" s="380"/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</row>
    <row r="26" spans="1:79" s="383" customFormat="1" ht="33" customHeight="1">
      <c r="A26" s="388">
        <f t="shared" si="28"/>
        <v>20</v>
      </c>
      <c r="B26" s="384">
        <v>51403</v>
      </c>
      <c r="C26" s="536" t="s">
        <v>16</v>
      </c>
      <c r="D26" s="698" t="s">
        <v>270</v>
      </c>
      <c r="E26" s="713">
        <f>SUM('15 3G'!E26,'15 3H'!E26,'15 3I'!E26,'Hem-SAIC'!D26)</f>
        <v>0</v>
      </c>
      <c r="F26" s="712">
        <f>SUM('15 3G'!F26,'15 3H'!F26,'15 3I'!F26,'Hem-SAIC'!E26)</f>
        <v>0</v>
      </c>
      <c r="G26" s="709">
        <f t="shared" si="0"/>
        <v>0</v>
      </c>
      <c r="H26" s="713">
        <f>SUM('15 3G'!H26,'15 3H'!H26,'15 3I'!H26,'Hem-SAIC'!G26)</f>
        <v>0</v>
      </c>
      <c r="I26" s="712">
        <f>SUM('15 3G'!I26,'15 3H'!I26,'15 3I'!I26,'Hem-SAIC'!H26)</f>
        <v>0</v>
      </c>
      <c r="J26" s="709">
        <f t="shared" si="1"/>
        <v>0</v>
      </c>
      <c r="K26" s="713">
        <f>SUM('15 3G'!K26,'15 3H'!K26,'15 3I'!K26,'Hem-SAIC'!J26)</f>
        <v>0</v>
      </c>
      <c r="L26" s="712">
        <f>SUM('15 3G'!L26,'15 3H'!L26,'15 3I'!L26,'Hem-SAIC'!K26)</f>
        <v>0</v>
      </c>
      <c r="M26" s="709">
        <f t="shared" si="2"/>
        <v>0</v>
      </c>
      <c r="N26" s="688">
        <f t="shared" si="3"/>
        <v>0</v>
      </c>
      <c r="O26" s="689">
        <f t="shared" si="3"/>
        <v>0</v>
      </c>
      <c r="P26" s="690">
        <f t="shared" si="4"/>
        <v>0</v>
      </c>
      <c r="Q26" s="713">
        <f>SUM('15 3G'!Q26,'15 3H'!Q26,'15 3I'!Q26,'Hem-SAIC'!M26)</f>
        <v>0</v>
      </c>
      <c r="R26" s="712">
        <f>SUM('15 3G'!R26,'15 3H'!R26,'15 3I'!R26,'Hem-SAIC'!N26)</f>
        <v>0</v>
      </c>
      <c r="S26" s="709">
        <f t="shared" si="5"/>
        <v>0</v>
      </c>
      <c r="T26" s="713">
        <f>SUM('15 3G'!T26,'15 3H'!T26,'15 3I'!T26,'Hem-SAIC'!P26)</f>
        <v>0</v>
      </c>
      <c r="U26" s="712">
        <f>SUM('15 3G'!U26,'15 3H'!U26,'15 3I'!U26,'Hem-SAIC'!Q26)</f>
        <v>0</v>
      </c>
      <c r="V26" s="709">
        <f t="shared" si="6"/>
        <v>0</v>
      </c>
      <c r="W26" s="713">
        <f>SUM('15 3G'!W26,'15 3H'!W26,'15 3I'!W26,'Hem-SAIC'!S26)</f>
        <v>0</v>
      </c>
      <c r="X26" s="712">
        <f>SUM('15 3G'!X26,'15 3H'!X26,'15 3I'!X26,'Hem-SAIC'!T26)</f>
        <v>0</v>
      </c>
      <c r="Y26" s="710">
        <f t="shared" si="7"/>
        <v>0</v>
      </c>
      <c r="Z26" s="688">
        <f t="shared" si="8"/>
        <v>0</v>
      </c>
      <c r="AA26" s="701">
        <f t="shared" si="8"/>
        <v>0</v>
      </c>
      <c r="AB26" s="690">
        <f t="shared" si="9"/>
        <v>0</v>
      </c>
      <c r="AC26" s="717">
        <f t="shared" si="10"/>
        <v>0</v>
      </c>
      <c r="AD26" s="712">
        <f t="shared" si="11"/>
        <v>0</v>
      </c>
      <c r="AE26" s="709">
        <f t="shared" si="12"/>
        <v>0</v>
      </c>
      <c r="AF26" s="713">
        <f>SUM('15 3G'!AF26,'15 3H'!AF26,'15 3I'!AF26,'Hem-SAIC'!Y26)</f>
        <v>0</v>
      </c>
      <c r="AG26" s="712">
        <f>SUM('15 3G'!AG26,'15 3H'!AG26,'15 3I'!AG26,'Hem-SAIC'!Z26)</f>
        <v>0</v>
      </c>
      <c r="AH26" s="709">
        <f t="shared" si="13"/>
        <v>0</v>
      </c>
      <c r="AI26" s="713">
        <f>SUM('15 3G'!AI26,'15 3H'!AI26,'15 3I'!AI26,'Hem-SAIC'!AB26)</f>
        <v>0</v>
      </c>
      <c r="AJ26" s="712">
        <f>SUM('15 3G'!AJ26,'15 3H'!AJ26,'15 3I'!AJ26,'Hem-SAIC'!AC26)</f>
        <v>0</v>
      </c>
      <c r="AK26" s="709">
        <f t="shared" si="14"/>
        <v>0</v>
      </c>
      <c r="AL26" s="713">
        <f>SUM('15 3G'!AL26,'15 3H'!AL26,'15 3I'!AL26,'Hem-SAIC'!AE26)</f>
        <v>0</v>
      </c>
      <c r="AM26" s="712">
        <f>SUM('15 3G'!AM26,'15 3H'!AM26,'15 3I'!AM26,'Hem-SAIC'!AF26)</f>
        <v>0</v>
      </c>
      <c r="AN26" s="709">
        <f t="shared" si="15"/>
        <v>0</v>
      </c>
      <c r="AO26" s="688">
        <f t="shared" si="16"/>
        <v>0</v>
      </c>
      <c r="AP26" s="689">
        <f t="shared" si="16"/>
        <v>0</v>
      </c>
      <c r="AQ26" s="690">
        <f t="shared" si="17"/>
        <v>0</v>
      </c>
      <c r="AR26" s="713">
        <f>SUM('15 3G'!AR26,'15 3H'!AR26,'15 3I'!AR26,'Hem-SAIC'!AH26)</f>
        <v>0</v>
      </c>
      <c r="AS26" s="712">
        <f>SUM('15 3G'!AS26,'15 3H'!AS26,'15 3I'!AS26,'Hem-SAIC'!AI26)</f>
        <v>0</v>
      </c>
      <c r="AT26" s="709">
        <f t="shared" si="18"/>
        <v>0</v>
      </c>
      <c r="AU26" s="713">
        <f>SUM('15 3G'!AU26,'15 3H'!AU26,'15 3I'!AU26,'Hem-SAIC'!AK26)</f>
        <v>0</v>
      </c>
      <c r="AV26" s="712">
        <f>SUM('15 3G'!AV26,'15 3H'!AV26,'15 3I'!AV26,'Hem-SAIC'!AL26)</f>
        <v>0</v>
      </c>
      <c r="AW26" s="709">
        <f t="shared" si="19"/>
        <v>0</v>
      </c>
      <c r="AX26" s="713">
        <f>SUM('15 3G'!AX26,'15 3H'!AX26,'15 3I'!AX26,'Hem-SAIC'!AN26)</f>
        <v>0</v>
      </c>
      <c r="AY26" s="712">
        <f>SUM('15 3G'!AY26,'15 3H'!AY26,'15 3I'!AY26,'Hem-SAIC'!AO26)</f>
        <v>0</v>
      </c>
      <c r="AZ26" s="709">
        <f t="shared" si="20"/>
        <v>0</v>
      </c>
      <c r="BA26" s="688">
        <f t="shared" si="21"/>
        <v>0</v>
      </c>
      <c r="BB26" s="701">
        <f t="shared" si="21"/>
        <v>0</v>
      </c>
      <c r="BC26" s="706">
        <f t="shared" si="22"/>
        <v>0</v>
      </c>
      <c r="BD26" s="717">
        <f t="shared" si="30"/>
        <v>0</v>
      </c>
      <c r="BE26" s="712">
        <f t="shared" si="31"/>
        <v>0</v>
      </c>
      <c r="BF26" s="716">
        <f t="shared" si="24"/>
        <v>0</v>
      </c>
      <c r="BG26" s="717">
        <f t="shared" si="25"/>
        <v>0</v>
      </c>
      <c r="BH26" s="712">
        <f t="shared" si="26"/>
        <v>0</v>
      </c>
      <c r="BI26" s="716">
        <f t="shared" si="27"/>
        <v>0</v>
      </c>
      <c r="BJ26" s="541"/>
      <c r="BK26" s="380"/>
      <c r="BL26" s="380"/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</row>
    <row r="27" spans="1:79" s="383" customFormat="1" ht="33" customHeight="1">
      <c r="A27" s="388">
        <f t="shared" si="28"/>
        <v>21</v>
      </c>
      <c r="B27" s="384">
        <v>51404</v>
      </c>
      <c r="C27" s="536" t="s">
        <v>17</v>
      </c>
      <c r="D27" s="698" t="s">
        <v>271</v>
      </c>
      <c r="E27" s="713">
        <f>SUM('15 3G'!E27,'15 3H'!E27,'15 3I'!E27,'Hem-SAIC'!D27)</f>
        <v>0</v>
      </c>
      <c r="F27" s="712">
        <f>SUM('15 3G'!F27,'15 3H'!F27,'15 3I'!F27,'Hem-SAIC'!E27)</f>
        <v>0</v>
      </c>
      <c r="G27" s="709">
        <f t="shared" si="0"/>
        <v>0</v>
      </c>
      <c r="H27" s="713">
        <f>SUM('15 3G'!H27,'15 3H'!H27,'15 3I'!H27,'Hem-SAIC'!G27)</f>
        <v>0</v>
      </c>
      <c r="I27" s="712">
        <f>SUM('15 3G'!I27,'15 3H'!I27,'15 3I'!I27,'Hem-SAIC'!H27)</f>
        <v>0</v>
      </c>
      <c r="J27" s="709">
        <f t="shared" si="1"/>
        <v>0</v>
      </c>
      <c r="K27" s="713">
        <f>SUM('15 3G'!K27,'15 3H'!K27,'15 3I'!K27,'Hem-SAIC'!J27)</f>
        <v>0</v>
      </c>
      <c r="L27" s="712">
        <f>SUM('15 3G'!L27,'15 3H'!L27,'15 3I'!L27,'Hem-SAIC'!K27)</f>
        <v>0</v>
      </c>
      <c r="M27" s="709">
        <f t="shared" si="2"/>
        <v>0</v>
      </c>
      <c r="N27" s="688">
        <f t="shared" si="3"/>
        <v>0</v>
      </c>
      <c r="O27" s="689">
        <f t="shared" si="3"/>
        <v>0</v>
      </c>
      <c r="P27" s="690">
        <f t="shared" si="4"/>
        <v>0</v>
      </c>
      <c r="Q27" s="713">
        <f>SUM('15 3G'!Q27,'15 3H'!Q27,'15 3I'!Q27,'Hem-SAIC'!M27)</f>
        <v>0</v>
      </c>
      <c r="R27" s="712">
        <f>SUM('15 3G'!R27,'15 3H'!R27,'15 3I'!R27,'Hem-SAIC'!N27)</f>
        <v>0</v>
      </c>
      <c r="S27" s="709">
        <f t="shared" si="5"/>
        <v>0</v>
      </c>
      <c r="T27" s="713">
        <f>SUM('15 3G'!T27,'15 3H'!T27,'15 3I'!T27,'Hem-SAIC'!P27)</f>
        <v>0</v>
      </c>
      <c r="U27" s="712">
        <f>SUM('15 3G'!U27,'15 3H'!U27,'15 3I'!U27,'Hem-SAIC'!Q27)</f>
        <v>0</v>
      </c>
      <c r="V27" s="709">
        <f t="shared" si="6"/>
        <v>0</v>
      </c>
      <c r="W27" s="713">
        <f>SUM('15 3G'!W27,'15 3H'!W27,'15 3I'!W27,'Hem-SAIC'!S27)</f>
        <v>0</v>
      </c>
      <c r="X27" s="712">
        <f>SUM('15 3G'!X27,'15 3H'!X27,'15 3I'!X27,'Hem-SAIC'!T27)</f>
        <v>0</v>
      </c>
      <c r="Y27" s="710">
        <f t="shared" si="7"/>
        <v>0</v>
      </c>
      <c r="Z27" s="688">
        <f t="shared" si="8"/>
        <v>0</v>
      </c>
      <c r="AA27" s="701">
        <f t="shared" si="8"/>
        <v>0</v>
      </c>
      <c r="AB27" s="690">
        <f t="shared" si="9"/>
        <v>0</v>
      </c>
      <c r="AC27" s="717">
        <f t="shared" si="10"/>
        <v>0</v>
      </c>
      <c r="AD27" s="712">
        <f t="shared" si="11"/>
        <v>0</v>
      </c>
      <c r="AE27" s="709">
        <f t="shared" si="12"/>
        <v>0</v>
      </c>
      <c r="AF27" s="713">
        <f>SUM('15 3G'!AF27,'15 3H'!AF27,'15 3I'!AF27,'Hem-SAIC'!Y27)</f>
        <v>0</v>
      </c>
      <c r="AG27" s="712">
        <f>SUM('15 3G'!AG27,'15 3H'!AG27,'15 3I'!AG27,'Hem-SAIC'!Z27)</f>
        <v>0</v>
      </c>
      <c r="AH27" s="709">
        <f t="shared" si="13"/>
        <v>0</v>
      </c>
      <c r="AI27" s="713">
        <f>SUM('15 3G'!AI27,'15 3H'!AI27,'15 3I'!AI27,'Hem-SAIC'!AB27)</f>
        <v>0</v>
      </c>
      <c r="AJ27" s="712">
        <f>SUM('15 3G'!AJ27,'15 3H'!AJ27,'15 3I'!AJ27,'Hem-SAIC'!AC27)</f>
        <v>0</v>
      </c>
      <c r="AK27" s="709">
        <f t="shared" si="14"/>
        <v>0</v>
      </c>
      <c r="AL27" s="713">
        <f>SUM('15 3G'!AL27,'15 3H'!AL27,'15 3I'!AL27,'Hem-SAIC'!AE27)</f>
        <v>0</v>
      </c>
      <c r="AM27" s="712">
        <f>SUM('15 3G'!AM27,'15 3H'!AM27,'15 3I'!AM27,'Hem-SAIC'!AF27)</f>
        <v>0</v>
      </c>
      <c r="AN27" s="709">
        <f t="shared" si="15"/>
        <v>0</v>
      </c>
      <c r="AO27" s="688">
        <f t="shared" si="16"/>
        <v>0</v>
      </c>
      <c r="AP27" s="689">
        <f t="shared" si="16"/>
        <v>0</v>
      </c>
      <c r="AQ27" s="690">
        <f t="shared" si="17"/>
        <v>0</v>
      </c>
      <c r="AR27" s="713">
        <f>SUM('15 3G'!AR27,'15 3H'!AR27,'15 3I'!AR27,'Hem-SAIC'!AH27)</f>
        <v>0</v>
      </c>
      <c r="AS27" s="712">
        <f>SUM('15 3G'!AS27,'15 3H'!AS27,'15 3I'!AS27,'Hem-SAIC'!AI27)</f>
        <v>0</v>
      </c>
      <c r="AT27" s="709">
        <f t="shared" si="18"/>
        <v>0</v>
      </c>
      <c r="AU27" s="713">
        <f>SUM('15 3G'!AU27,'15 3H'!AU27,'15 3I'!AU27,'Hem-SAIC'!AK27)</f>
        <v>0</v>
      </c>
      <c r="AV27" s="712">
        <f>SUM('15 3G'!AV27,'15 3H'!AV27,'15 3I'!AV27,'Hem-SAIC'!AL27)</f>
        <v>0</v>
      </c>
      <c r="AW27" s="709">
        <f t="shared" si="19"/>
        <v>0</v>
      </c>
      <c r="AX27" s="713">
        <f>SUM('15 3G'!AX27,'15 3H'!AX27,'15 3I'!AX27,'Hem-SAIC'!AN27)</f>
        <v>0</v>
      </c>
      <c r="AY27" s="712">
        <f>SUM('15 3G'!AY27,'15 3H'!AY27,'15 3I'!AY27,'Hem-SAIC'!AO27)</f>
        <v>0</v>
      </c>
      <c r="AZ27" s="709">
        <f t="shared" si="20"/>
        <v>0</v>
      </c>
      <c r="BA27" s="688">
        <f t="shared" si="21"/>
        <v>0</v>
      </c>
      <c r="BB27" s="701">
        <f t="shared" si="21"/>
        <v>0</v>
      </c>
      <c r="BC27" s="706">
        <f t="shared" si="22"/>
        <v>0</v>
      </c>
      <c r="BD27" s="717">
        <f t="shared" si="30"/>
        <v>0</v>
      </c>
      <c r="BE27" s="712">
        <f t="shared" si="31"/>
        <v>0</v>
      </c>
      <c r="BF27" s="716">
        <f t="shared" si="24"/>
        <v>0</v>
      </c>
      <c r="BG27" s="717">
        <f t="shared" si="25"/>
        <v>0</v>
      </c>
      <c r="BH27" s="712">
        <f t="shared" si="26"/>
        <v>0</v>
      </c>
      <c r="BI27" s="716">
        <f t="shared" si="27"/>
        <v>0</v>
      </c>
      <c r="BJ27" s="541"/>
      <c r="BK27" s="380"/>
      <c r="BL27" s="380"/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</row>
    <row r="28" spans="1:79" s="383" customFormat="1" ht="33" customHeight="1">
      <c r="A28" s="388">
        <f t="shared" si="28"/>
        <v>22</v>
      </c>
      <c r="B28" s="384">
        <v>51405</v>
      </c>
      <c r="C28" s="536" t="s">
        <v>18</v>
      </c>
      <c r="D28" s="698" t="s">
        <v>272</v>
      </c>
      <c r="E28" s="713">
        <f>SUM('15 3G'!E28,'15 3H'!E28,'15 3I'!E28,'Hem-SAIC'!D28)</f>
        <v>0</v>
      </c>
      <c r="F28" s="712">
        <f>SUM('15 3G'!F28,'15 3H'!F28,'15 3I'!F28,'Hem-SAIC'!E28)</f>
        <v>0</v>
      </c>
      <c r="G28" s="709">
        <f t="shared" si="0"/>
        <v>0</v>
      </c>
      <c r="H28" s="713">
        <f>SUM('15 3G'!H28,'15 3H'!H28,'15 3I'!H28,'Hem-SAIC'!G28)</f>
        <v>0</v>
      </c>
      <c r="I28" s="712">
        <f>SUM('15 3G'!I28,'15 3H'!I28,'15 3I'!I28,'Hem-SAIC'!H28)</f>
        <v>0</v>
      </c>
      <c r="J28" s="709">
        <f t="shared" si="1"/>
        <v>0</v>
      </c>
      <c r="K28" s="713">
        <f>SUM('15 3G'!K28,'15 3H'!K28,'15 3I'!K28,'Hem-SAIC'!J28)</f>
        <v>0</v>
      </c>
      <c r="L28" s="712">
        <f>SUM('15 3G'!L28,'15 3H'!L28,'15 3I'!L28,'Hem-SAIC'!K28)</f>
        <v>0</v>
      </c>
      <c r="M28" s="709">
        <f t="shared" si="2"/>
        <v>0</v>
      </c>
      <c r="N28" s="688">
        <f t="shared" si="3"/>
        <v>0</v>
      </c>
      <c r="O28" s="689">
        <f t="shared" si="3"/>
        <v>0</v>
      </c>
      <c r="P28" s="690">
        <f t="shared" si="4"/>
        <v>0</v>
      </c>
      <c r="Q28" s="713">
        <f>SUM('15 3G'!Q28,'15 3H'!Q28,'15 3I'!Q28,'Hem-SAIC'!M28)</f>
        <v>0</v>
      </c>
      <c r="R28" s="712">
        <f>SUM('15 3G'!R28,'15 3H'!R28,'15 3I'!R28,'Hem-SAIC'!N28)</f>
        <v>0</v>
      </c>
      <c r="S28" s="709">
        <f t="shared" si="5"/>
        <v>0</v>
      </c>
      <c r="T28" s="713">
        <f>SUM('15 3G'!T28,'15 3H'!T28,'15 3I'!T28,'Hem-SAIC'!P28)</f>
        <v>0</v>
      </c>
      <c r="U28" s="712">
        <f>SUM('15 3G'!U28,'15 3H'!U28,'15 3I'!U28,'Hem-SAIC'!Q28)</f>
        <v>0</v>
      </c>
      <c r="V28" s="709">
        <f t="shared" si="6"/>
        <v>0</v>
      </c>
      <c r="W28" s="713">
        <f>SUM('15 3G'!W28,'15 3H'!W28,'15 3I'!W28,'Hem-SAIC'!S28)</f>
        <v>0</v>
      </c>
      <c r="X28" s="712">
        <f>SUM('15 3G'!X28,'15 3H'!X28,'15 3I'!X28,'Hem-SAIC'!T28)</f>
        <v>0</v>
      </c>
      <c r="Y28" s="710">
        <f t="shared" si="7"/>
        <v>0</v>
      </c>
      <c r="Z28" s="688">
        <f t="shared" si="8"/>
        <v>0</v>
      </c>
      <c r="AA28" s="701">
        <f t="shared" si="8"/>
        <v>0</v>
      </c>
      <c r="AB28" s="690">
        <f t="shared" si="9"/>
        <v>0</v>
      </c>
      <c r="AC28" s="717">
        <f t="shared" si="10"/>
        <v>0</v>
      </c>
      <c r="AD28" s="712">
        <f t="shared" si="11"/>
        <v>0</v>
      </c>
      <c r="AE28" s="709">
        <f t="shared" si="12"/>
        <v>0</v>
      </c>
      <c r="AF28" s="713">
        <f>SUM('15 3G'!AF28,'15 3H'!AF28,'15 3I'!AF28,'Hem-SAIC'!Y28)</f>
        <v>0</v>
      </c>
      <c r="AG28" s="712">
        <f>SUM('15 3G'!AG28,'15 3H'!AG28,'15 3I'!AG28,'Hem-SAIC'!Z28)</f>
        <v>0</v>
      </c>
      <c r="AH28" s="709">
        <f t="shared" si="13"/>
        <v>0</v>
      </c>
      <c r="AI28" s="713">
        <f>SUM('15 3G'!AI28,'15 3H'!AI28,'15 3I'!AI28,'Hem-SAIC'!AB28)</f>
        <v>0</v>
      </c>
      <c r="AJ28" s="712">
        <f>SUM('15 3G'!AJ28,'15 3H'!AJ28,'15 3I'!AJ28,'Hem-SAIC'!AC28)</f>
        <v>0</v>
      </c>
      <c r="AK28" s="709">
        <f t="shared" si="14"/>
        <v>0</v>
      </c>
      <c r="AL28" s="713">
        <f>SUM('15 3G'!AL28,'15 3H'!AL28,'15 3I'!AL28,'Hem-SAIC'!AE28)</f>
        <v>0</v>
      </c>
      <c r="AM28" s="712">
        <f>SUM('15 3G'!AM28,'15 3H'!AM28,'15 3I'!AM28,'Hem-SAIC'!AF28)</f>
        <v>0</v>
      </c>
      <c r="AN28" s="709">
        <f t="shared" si="15"/>
        <v>0</v>
      </c>
      <c r="AO28" s="688">
        <f t="shared" si="16"/>
        <v>0</v>
      </c>
      <c r="AP28" s="689">
        <f t="shared" si="16"/>
        <v>0</v>
      </c>
      <c r="AQ28" s="690">
        <f t="shared" si="17"/>
        <v>0</v>
      </c>
      <c r="AR28" s="713">
        <f>SUM('15 3G'!AR28,'15 3H'!AR28,'15 3I'!AR28,'Hem-SAIC'!AH28)</f>
        <v>0</v>
      </c>
      <c r="AS28" s="712">
        <f>SUM('15 3G'!AS28,'15 3H'!AS28,'15 3I'!AS28,'Hem-SAIC'!AI28)</f>
        <v>0</v>
      </c>
      <c r="AT28" s="709">
        <f t="shared" si="18"/>
        <v>0</v>
      </c>
      <c r="AU28" s="713">
        <f>SUM('15 3G'!AU28,'15 3H'!AU28,'15 3I'!AU28,'Hem-SAIC'!AK28)</f>
        <v>0</v>
      </c>
      <c r="AV28" s="712">
        <f>SUM('15 3G'!AV28,'15 3H'!AV28,'15 3I'!AV28,'Hem-SAIC'!AL28)</f>
        <v>0</v>
      </c>
      <c r="AW28" s="709">
        <f t="shared" si="19"/>
        <v>0</v>
      </c>
      <c r="AX28" s="713">
        <f>SUM('15 3G'!AX28,'15 3H'!AX28,'15 3I'!AX28,'Hem-SAIC'!AN28)</f>
        <v>0</v>
      </c>
      <c r="AY28" s="712">
        <f>SUM('15 3G'!AY28,'15 3H'!AY28,'15 3I'!AY28,'Hem-SAIC'!AO28)</f>
        <v>0</v>
      </c>
      <c r="AZ28" s="709">
        <f t="shared" si="20"/>
        <v>0</v>
      </c>
      <c r="BA28" s="688">
        <f t="shared" si="21"/>
        <v>0</v>
      </c>
      <c r="BB28" s="701">
        <f t="shared" si="21"/>
        <v>0</v>
      </c>
      <c r="BC28" s="706">
        <f t="shared" si="22"/>
        <v>0</v>
      </c>
      <c r="BD28" s="717">
        <f t="shared" si="30"/>
        <v>0</v>
      </c>
      <c r="BE28" s="712">
        <f t="shared" si="31"/>
        <v>0</v>
      </c>
      <c r="BF28" s="716">
        <f t="shared" si="24"/>
        <v>0</v>
      </c>
      <c r="BG28" s="717">
        <f t="shared" si="25"/>
        <v>0</v>
      </c>
      <c r="BH28" s="712">
        <f t="shared" si="26"/>
        <v>0</v>
      </c>
      <c r="BI28" s="716">
        <f t="shared" si="27"/>
        <v>0</v>
      </c>
      <c r="BJ28" s="541"/>
      <c r="BK28" s="380"/>
      <c r="BL28" s="380"/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</row>
    <row r="29" spans="1:79" s="383" customFormat="1" ht="33" customHeight="1">
      <c r="A29" s="388">
        <f t="shared" si="28"/>
        <v>23</v>
      </c>
      <c r="B29" s="384">
        <v>51406</v>
      </c>
      <c r="C29" s="536" t="s">
        <v>19</v>
      </c>
      <c r="D29" s="698" t="s">
        <v>273</v>
      </c>
      <c r="E29" s="713">
        <f>SUM('15 3G'!E29,'15 3H'!E29,'15 3I'!E29,'Hem-SAIC'!D29)</f>
        <v>0</v>
      </c>
      <c r="F29" s="712">
        <f>SUM('15 3G'!F29,'15 3H'!F29,'15 3I'!F29,'Hem-SAIC'!E29)</f>
        <v>0</v>
      </c>
      <c r="G29" s="709">
        <f t="shared" si="0"/>
        <v>0</v>
      </c>
      <c r="H29" s="713">
        <f>SUM('15 3G'!H29,'15 3H'!H29,'15 3I'!H29,'Hem-SAIC'!G29)</f>
        <v>0</v>
      </c>
      <c r="I29" s="712">
        <f>SUM('15 3G'!I29,'15 3H'!I29,'15 3I'!I29,'Hem-SAIC'!H29)</f>
        <v>0</v>
      </c>
      <c r="J29" s="709">
        <f t="shared" si="1"/>
        <v>0</v>
      </c>
      <c r="K29" s="713">
        <f>SUM('15 3G'!K29,'15 3H'!K29,'15 3I'!K29,'Hem-SAIC'!J29)</f>
        <v>0</v>
      </c>
      <c r="L29" s="712">
        <f>SUM('15 3G'!L29,'15 3H'!L29,'15 3I'!L29,'Hem-SAIC'!K29)</f>
        <v>0</v>
      </c>
      <c r="M29" s="709">
        <f t="shared" si="2"/>
        <v>0</v>
      </c>
      <c r="N29" s="688">
        <f t="shared" si="3"/>
        <v>0</v>
      </c>
      <c r="O29" s="689">
        <f t="shared" si="3"/>
        <v>0</v>
      </c>
      <c r="P29" s="690">
        <f t="shared" si="4"/>
        <v>0</v>
      </c>
      <c r="Q29" s="713">
        <f>SUM('15 3G'!Q29,'15 3H'!Q29,'15 3I'!Q29,'Hem-SAIC'!M29)</f>
        <v>0</v>
      </c>
      <c r="R29" s="712">
        <f>SUM('15 3G'!R29,'15 3H'!R29,'15 3I'!R29,'Hem-SAIC'!N29)</f>
        <v>0</v>
      </c>
      <c r="S29" s="709">
        <f t="shared" si="5"/>
        <v>0</v>
      </c>
      <c r="T29" s="713">
        <f>SUM('15 3G'!T29,'15 3H'!T29,'15 3I'!T29,'Hem-SAIC'!P29)</f>
        <v>0</v>
      </c>
      <c r="U29" s="712">
        <f>SUM('15 3G'!U29,'15 3H'!U29,'15 3I'!U29,'Hem-SAIC'!Q29)</f>
        <v>0</v>
      </c>
      <c r="V29" s="709">
        <f t="shared" si="6"/>
        <v>0</v>
      </c>
      <c r="W29" s="713">
        <f>SUM('15 3G'!W29,'15 3H'!W29,'15 3I'!W29,'Hem-SAIC'!S29)</f>
        <v>0</v>
      </c>
      <c r="X29" s="712">
        <f>SUM('15 3G'!X29,'15 3H'!X29,'15 3I'!X29,'Hem-SAIC'!T29)</f>
        <v>0</v>
      </c>
      <c r="Y29" s="710">
        <f t="shared" si="7"/>
        <v>0</v>
      </c>
      <c r="Z29" s="688">
        <f t="shared" si="8"/>
        <v>0</v>
      </c>
      <c r="AA29" s="701">
        <f t="shared" si="8"/>
        <v>0</v>
      </c>
      <c r="AB29" s="690">
        <f t="shared" si="9"/>
        <v>0</v>
      </c>
      <c r="AC29" s="717">
        <f t="shared" si="10"/>
        <v>0</v>
      </c>
      <c r="AD29" s="712">
        <f t="shared" si="11"/>
        <v>0</v>
      </c>
      <c r="AE29" s="709">
        <f t="shared" si="12"/>
        <v>0</v>
      </c>
      <c r="AF29" s="713">
        <f>SUM('15 3G'!AF29,'15 3H'!AF29,'15 3I'!AF29,'Hem-SAIC'!Y29)</f>
        <v>0</v>
      </c>
      <c r="AG29" s="712">
        <f>SUM('15 3G'!AG29,'15 3H'!AG29,'15 3I'!AG29,'Hem-SAIC'!Z29)</f>
        <v>0</v>
      </c>
      <c r="AH29" s="709">
        <f t="shared" si="13"/>
        <v>0</v>
      </c>
      <c r="AI29" s="713">
        <f>SUM('15 3G'!AI29,'15 3H'!AI29,'15 3I'!AI29,'Hem-SAIC'!AB29)</f>
        <v>0</v>
      </c>
      <c r="AJ29" s="712">
        <f>SUM('15 3G'!AJ29,'15 3H'!AJ29,'15 3I'!AJ29,'Hem-SAIC'!AC29)</f>
        <v>0</v>
      </c>
      <c r="AK29" s="709">
        <f t="shared" si="14"/>
        <v>0</v>
      </c>
      <c r="AL29" s="713">
        <f>SUM('15 3G'!AL29,'15 3H'!AL29,'15 3I'!AL29,'Hem-SAIC'!AE29)</f>
        <v>0</v>
      </c>
      <c r="AM29" s="712">
        <f>SUM('15 3G'!AM29,'15 3H'!AM29,'15 3I'!AM29,'Hem-SAIC'!AF29)</f>
        <v>0</v>
      </c>
      <c r="AN29" s="709">
        <f t="shared" si="15"/>
        <v>0</v>
      </c>
      <c r="AO29" s="688">
        <f t="shared" si="16"/>
        <v>0</v>
      </c>
      <c r="AP29" s="689">
        <f t="shared" si="16"/>
        <v>0</v>
      </c>
      <c r="AQ29" s="690">
        <f t="shared" si="17"/>
        <v>0</v>
      </c>
      <c r="AR29" s="713">
        <f>SUM('15 3G'!AR29,'15 3H'!AR29,'15 3I'!AR29,'Hem-SAIC'!AH29)</f>
        <v>0</v>
      </c>
      <c r="AS29" s="712">
        <f>SUM('15 3G'!AS29,'15 3H'!AS29,'15 3I'!AS29,'Hem-SAIC'!AI29)</f>
        <v>0</v>
      </c>
      <c r="AT29" s="709">
        <f t="shared" si="18"/>
        <v>0</v>
      </c>
      <c r="AU29" s="713">
        <f>SUM('15 3G'!AU29,'15 3H'!AU29,'15 3I'!AU29,'Hem-SAIC'!AK29)</f>
        <v>0</v>
      </c>
      <c r="AV29" s="712">
        <f>SUM('15 3G'!AV29,'15 3H'!AV29,'15 3I'!AV29,'Hem-SAIC'!AL29)</f>
        <v>0</v>
      </c>
      <c r="AW29" s="709">
        <f t="shared" si="19"/>
        <v>0</v>
      </c>
      <c r="AX29" s="713">
        <f>SUM('15 3G'!AX29,'15 3H'!AX29,'15 3I'!AX29,'Hem-SAIC'!AN29)</f>
        <v>0</v>
      </c>
      <c r="AY29" s="712">
        <f>SUM('15 3G'!AY29,'15 3H'!AY29,'15 3I'!AY29,'Hem-SAIC'!AO29)</f>
        <v>0</v>
      </c>
      <c r="AZ29" s="709">
        <f t="shared" si="20"/>
        <v>0</v>
      </c>
      <c r="BA29" s="688">
        <f t="shared" si="21"/>
        <v>0</v>
      </c>
      <c r="BB29" s="701">
        <f t="shared" si="21"/>
        <v>0</v>
      </c>
      <c r="BC29" s="706">
        <f t="shared" si="22"/>
        <v>0</v>
      </c>
      <c r="BD29" s="717">
        <f t="shared" si="30"/>
        <v>0</v>
      </c>
      <c r="BE29" s="712">
        <f t="shared" si="31"/>
        <v>0</v>
      </c>
      <c r="BF29" s="716">
        <f t="shared" si="24"/>
        <v>0</v>
      </c>
      <c r="BG29" s="717">
        <f t="shared" si="25"/>
        <v>0</v>
      </c>
      <c r="BH29" s="712">
        <f t="shared" si="26"/>
        <v>0</v>
      </c>
      <c r="BI29" s="716">
        <f t="shared" si="27"/>
        <v>0</v>
      </c>
      <c r="BJ29" s="541"/>
      <c r="BK29" s="380"/>
      <c r="BL29" s="380"/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</row>
    <row r="30" spans="1:79" s="383" customFormat="1" ht="33" customHeight="1">
      <c r="A30" s="388">
        <f t="shared" si="28"/>
        <v>24</v>
      </c>
      <c r="B30" s="384">
        <v>51407</v>
      </c>
      <c r="C30" s="536" t="s">
        <v>20</v>
      </c>
      <c r="D30" s="698" t="s">
        <v>274</v>
      </c>
      <c r="E30" s="713">
        <f>SUM('15 3G'!E30,'15 3H'!E30,'15 3I'!E30,'Hem-SAIC'!D30)</f>
        <v>2774</v>
      </c>
      <c r="F30" s="712">
        <f>SUM('15 3G'!F30,'15 3H'!F30,'15 3I'!F30,'Hem-SAIC'!E30)</f>
        <v>1401.6000000000001</v>
      </c>
      <c r="G30" s="709">
        <f t="shared" si="0"/>
        <v>1372.3999999999999</v>
      </c>
      <c r="H30" s="713">
        <f>SUM('15 3G'!H30,'15 3H'!H30,'15 3I'!H30,'Hem-SAIC'!G30)</f>
        <v>2774</v>
      </c>
      <c r="I30" s="712">
        <f>SUM('15 3G'!I30,'15 3H'!I30,'15 3I'!I30,'Hem-SAIC'!H30)</f>
        <v>2598.7999999999997</v>
      </c>
      <c r="J30" s="709">
        <f t="shared" si="1"/>
        <v>175.20000000000027</v>
      </c>
      <c r="K30" s="713">
        <f>SUM('15 3G'!K30,'15 3H'!K30,'15 3I'!K30,'Hem-SAIC'!J30)</f>
        <v>2774</v>
      </c>
      <c r="L30" s="712">
        <f>SUM('15 3G'!L30,'15 3H'!L30,'15 3I'!L30,'Hem-SAIC'!K30)</f>
        <v>1722.8</v>
      </c>
      <c r="M30" s="709">
        <f t="shared" si="2"/>
        <v>1051.2</v>
      </c>
      <c r="N30" s="688">
        <f t="shared" si="3"/>
        <v>8322</v>
      </c>
      <c r="O30" s="689">
        <f t="shared" si="3"/>
        <v>5723.2</v>
      </c>
      <c r="P30" s="690">
        <f t="shared" si="4"/>
        <v>2598.8000000000002</v>
      </c>
      <c r="Q30" s="713">
        <f>SUM('15 3G'!Q30,'15 3H'!Q30,'15 3I'!Q30,'Hem-SAIC'!M30)</f>
        <v>2774</v>
      </c>
      <c r="R30" s="712">
        <f>SUM('15 3G'!R30,'15 3H'!R30,'15 3I'!R30,'Hem-SAIC'!N30)</f>
        <v>817.6</v>
      </c>
      <c r="S30" s="709">
        <f t="shared" si="5"/>
        <v>1956.4</v>
      </c>
      <c r="T30" s="713">
        <f>SUM('15 3G'!T30,'15 3H'!T30,'15 3I'!T30,'Hem-SAIC'!P30)</f>
        <v>2774</v>
      </c>
      <c r="U30" s="712">
        <f>SUM('15 3G'!U30,'15 3H'!U30,'15 3I'!U30,'Hem-SAIC'!Q30)</f>
        <v>0</v>
      </c>
      <c r="V30" s="709">
        <f t="shared" si="6"/>
        <v>2774</v>
      </c>
      <c r="W30" s="713">
        <f>SUM('15 3G'!W30,'15 3H'!W30,'15 3I'!W30,'Hem-SAIC'!S30)</f>
        <v>2774</v>
      </c>
      <c r="X30" s="712">
        <f>SUM('15 3G'!X30,'15 3H'!X30,'15 3I'!X30,'Hem-SAIC'!T30)</f>
        <v>0</v>
      </c>
      <c r="Y30" s="710">
        <f t="shared" si="7"/>
        <v>2774</v>
      </c>
      <c r="Z30" s="688">
        <f t="shared" si="8"/>
        <v>8322</v>
      </c>
      <c r="AA30" s="701">
        <f t="shared" si="8"/>
        <v>817.6</v>
      </c>
      <c r="AB30" s="690">
        <f t="shared" si="9"/>
        <v>7504.4</v>
      </c>
      <c r="AC30" s="717">
        <f t="shared" si="10"/>
        <v>16644</v>
      </c>
      <c r="AD30" s="712">
        <f t="shared" si="11"/>
        <v>6540.8</v>
      </c>
      <c r="AE30" s="709">
        <f t="shared" si="12"/>
        <v>10103.200000000001</v>
      </c>
      <c r="AF30" s="713">
        <f>SUM('15 3G'!AF30,'15 3H'!AF30,'15 3I'!AF30,'Hem-SAIC'!Y30)</f>
        <v>2774</v>
      </c>
      <c r="AG30" s="712">
        <f>SUM('15 3G'!AG30,'15 3H'!AG30,'15 3I'!AG30,'Hem-SAIC'!Z30)</f>
        <v>0</v>
      </c>
      <c r="AH30" s="709">
        <f t="shared" si="13"/>
        <v>2774</v>
      </c>
      <c r="AI30" s="713">
        <f>SUM('15 3G'!AI30,'15 3H'!AI30,'15 3I'!AI30,'Hem-SAIC'!AB30)</f>
        <v>2774</v>
      </c>
      <c r="AJ30" s="712">
        <f>SUM('15 3G'!AJ30,'15 3H'!AJ30,'15 3I'!AJ30,'Hem-SAIC'!AC30)</f>
        <v>0</v>
      </c>
      <c r="AK30" s="709">
        <f t="shared" si="14"/>
        <v>2774</v>
      </c>
      <c r="AL30" s="713">
        <f>SUM('15 3G'!AL30,'15 3H'!AL30,'15 3I'!AL30,'Hem-SAIC'!AE30)</f>
        <v>2774</v>
      </c>
      <c r="AM30" s="712">
        <f>SUM('15 3G'!AM30,'15 3H'!AM30,'15 3I'!AM30,'Hem-SAIC'!AF30)</f>
        <v>0</v>
      </c>
      <c r="AN30" s="709">
        <f t="shared" si="15"/>
        <v>2774</v>
      </c>
      <c r="AO30" s="688">
        <f t="shared" si="16"/>
        <v>8322</v>
      </c>
      <c r="AP30" s="689">
        <f t="shared" si="16"/>
        <v>0</v>
      </c>
      <c r="AQ30" s="690">
        <f t="shared" si="17"/>
        <v>8322</v>
      </c>
      <c r="AR30" s="713">
        <f>SUM('15 3G'!AR30,'15 3H'!AR30,'15 3I'!AR30,'Hem-SAIC'!AH30)</f>
        <v>2774</v>
      </c>
      <c r="AS30" s="712">
        <f>SUM('15 3G'!AS30,'15 3H'!AS30,'15 3I'!AS30,'Hem-SAIC'!AI30)</f>
        <v>0</v>
      </c>
      <c r="AT30" s="709">
        <f t="shared" si="18"/>
        <v>2774</v>
      </c>
      <c r="AU30" s="713">
        <f>SUM('15 3G'!AU30,'15 3H'!AU30,'15 3I'!AU30,'Hem-SAIC'!AK30)</f>
        <v>2774</v>
      </c>
      <c r="AV30" s="712">
        <f>SUM('15 3G'!AV30,'15 3H'!AV30,'15 3I'!AV30,'Hem-SAIC'!AL30)</f>
        <v>0</v>
      </c>
      <c r="AW30" s="709">
        <f t="shared" si="19"/>
        <v>2774</v>
      </c>
      <c r="AX30" s="713">
        <f>SUM('15 3G'!AX30,'15 3H'!AX30,'15 3I'!AX30,'Hem-SAIC'!AN30)</f>
        <v>2774</v>
      </c>
      <c r="AY30" s="712">
        <f>SUM('15 3G'!AY30,'15 3H'!AY30,'15 3I'!AY30,'Hem-SAIC'!AO30)</f>
        <v>0</v>
      </c>
      <c r="AZ30" s="709">
        <f t="shared" si="20"/>
        <v>2774</v>
      </c>
      <c r="BA30" s="688">
        <f t="shared" si="21"/>
        <v>8322</v>
      </c>
      <c r="BB30" s="701">
        <f t="shared" si="21"/>
        <v>0</v>
      </c>
      <c r="BC30" s="706">
        <f t="shared" si="22"/>
        <v>8322</v>
      </c>
      <c r="BD30" s="717">
        <f t="shared" si="30"/>
        <v>16644</v>
      </c>
      <c r="BE30" s="712">
        <f t="shared" si="31"/>
        <v>0</v>
      </c>
      <c r="BF30" s="716">
        <f t="shared" si="24"/>
        <v>16644</v>
      </c>
      <c r="BG30" s="717">
        <f t="shared" si="25"/>
        <v>33288</v>
      </c>
      <c r="BH30" s="712">
        <f t="shared" si="26"/>
        <v>6540.8</v>
      </c>
      <c r="BI30" s="716">
        <f t="shared" si="27"/>
        <v>26747.200000000001</v>
      </c>
      <c r="BJ30" s="541"/>
      <c r="BK30" s="380"/>
      <c r="BL30" s="380"/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</row>
    <row r="31" spans="1:79" s="383" customFormat="1" ht="33" customHeight="1">
      <c r="A31" s="388">
        <f t="shared" si="28"/>
        <v>25</v>
      </c>
      <c r="B31" s="384">
        <v>51408</v>
      </c>
      <c r="C31" s="536" t="s">
        <v>21</v>
      </c>
      <c r="D31" s="698" t="s">
        <v>275</v>
      </c>
      <c r="E31" s="713">
        <f>SUM('15 3G'!E31,'15 3H'!E31,'15 3I'!E31,'Hem-SAIC'!D31)</f>
        <v>2559156.8899999997</v>
      </c>
      <c r="F31" s="712">
        <f>SUM('15 3G'!F31,'15 3H'!F31,'15 3I'!F31,'Hem-SAIC'!E31)</f>
        <v>2417921</v>
      </c>
      <c r="G31" s="709">
        <f t="shared" si="0"/>
        <v>141235.88999999966</v>
      </c>
      <c r="H31" s="713">
        <f>SUM('15 3G'!H31,'15 3H'!H31,'15 3I'!H31,'Hem-SAIC'!G31)</f>
        <v>2537237.33</v>
      </c>
      <c r="I31" s="712">
        <f>SUM('15 3G'!I31,'15 3H'!I31,'15 3I'!I31,'Hem-SAIC'!H31)</f>
        <v>3157616</v>
      </c>
      <c r="J31" s="709">
        <f t="shared" si="1"/>
        <v>-620378.66999999993</v>
      </c>
      <c r="K31" s="713">
        <f>SUM('15 3G'!K31,'15 3H'!K31,'15 3I'!K31,'Hem-SAIC'!J31)</f>
        <v>2559082.79</v>
      </c>
      <c r="L31" s="712">
        <f>SUM('15 3G'!L31,'15 3H'!L31,'15 3I'!L31,'Hem-SAIC'!K31)</f>
        <v>2443134</v>
      </c>
      <c r="M31" s="709">
        <f t="shared" si="2"/>
        <v>115948.79000000004</v>
      </c>
      <c r="N31" s="688">
        <f t="shared" si="3"/>
        <v>7655477.0099999998</v>
      </c>
      <c r="O31" s="689">
        <f t="shared" si="3"/>
        <v>8018671</v>
      </c>
      <c r="P31" s="690">
        <f t="shared" si="4"/>
        <v>-363193.99000000022</v>
      </c>
      <c r="Q31" s="713">
        <f>SUM('15 3G'!Q31,'15 3H'!Q31,'15 3I'!Q31,'Hem-SAIC'!M31)</f>
        <v>2057460.1549999998</v>
      </c>
      <c r="R31" s="712">
        <f>SUM('15 3G'!R31,'15 3H'!R31,'15 3I'!R31,'Hem-SAIC'!N31)</f>
        <v>348492</v>
      </c>
      <c r="S31" s="709">
        <f t="shared" si="5"/>
        <v>1708968.1549999998</v>
      </c>
      <c r="T31" s="713">
        <f>SUM('15 3G'!T31,'15 3H'!T31,'15 3I'!T31,'Hem-SAIC'!P31)</f>
        <v>2294434.6449999996</v>
      </c>
      <c r="U31" s="712">
        <f>SUM('15 3G'!U31,'15 3H'!U31,'15 3I'!U31,'Hem-SAIC'!Q31)</f>
        <v>0</v>
      </c>
      <c r="V31" s="709">
        <f t="shared" si="6"/>
        <v>2294434.6449999996</v>
      </c>
      <c r="W31" s="713">
        <f>SUM('15 3G'!W31,'15 3H'!W31,'15 3I'!W31,'Hem-SAIC'!S31)</f>
        <v>2646965.5699999998</v>
      </c>
      <c r="X31" s="712">
        <f>SUM('15 3G'!X31,'15 3H'!X31,'15 3I'!X31,'Hem-SAIC'!T31)</f>
        <v>0</v>
      </c>
      <c r="Y31" s="710">
        <f t="shared" si="7"/>
        <v>2646965.5699999998</v>
      </c>
      <c r="Z31" s="688">
        <f t="shared" si="8"/>
        <v>6998860.3699999992</v>
      </c>
      <c r="AA31" s="701">
        <f t="shared" si="8"/>
        <v>348492</v>
      </c>
      <c r="AB31" s="690">
        <f t="shared" si="9"/>
        <v>6650368.3699999992</v>
      </c>
      <c r="AC31" s="717">
        <f t="shared" si="10"/>
        <v>14654337.379999999</v>
      </c>
      <c r="AD31" s="712">
        <f t="shared" si="11"/>
        <v>8367163</v>
      </c>
      <c r="AE31" s="709">
        <f t="shared" si="12"/>
        <v>6287174.379999999</v>
      </c>
      <c r="AF31" s="713">
        <f>SUM('15 3G'!AF31,'15 3H'!AF31,'15 3I'!AF31,'Hem-SAIC'!Y31)</f>
        <v>2639491.17</v>
      </c>
      <c r="AG31" s="712">
        <f>SUM('15 3G'!AG31,'15 3H'!AG31,'15 3I'!AG31,'Hem-SAIC'!Z31)</f>
        <v>0</v>
      </c>
      <c r="AH31" s="709">
        <f t="shared" si="13"/>
        <v>2639491.17</v>
      </c>
      <c r="AI31" s="713">
        <f>SUM('15 3G'!AI31,'15 3H'!AI31,'15 3I'!AI31,'Hem-SAIC'!AB31)</f>
        <v>2398105.8250000002</v>
      </c>
      <c r="AJ31" s="712">
        <f>SUM('15 3G'!AJ31,'15 3H'!AJ31,'15 3I'!AJ31,'Hem-SAIC'!AC31)</f>
        <v>0</v>
      </c>
      <c r="AK31" s="709">
        <f t="shared" si="14"/>
        <v>2398105.8250000002</v>
      </c>
      <c r="AL31" s="713">
        <f>SUM('15 3G'!AL31,'15 3H'!AL31,'15 3I'!AL31,'Hem-SAIC'!AE31)</f>
        <v>2701112.73</v>
      </c>
      <c r="AM31" s="712">
        <f>SUM('15 3G'!AM31,'15 3H'!AM31,'15 3I'!AM31,'Hem-SAIC'!AF31)</f>
        <v>0</v>
      </c>
      <c r="AN31" s="709">
        <f t="shared" si="15"/>
        <v>2701112.73</v>
      </c>
      <c r="AO31" s="688">
        <f t="shared" si="16"/>
        <v>7738709.7249999996</v>
      </c>
      <c r="AP31" s="689">
        <f t="shared" si="16"/>
        <v>0</v>
      </c>
      <c r="AQ31" s="690">
        <f t="shared" si="17"/>
        <v>7738709.7249999996</v>
      </c>
      <c r="AR31" s="713">
        <f>SUM('15 3G'!AR31,'15 3H'!AR31,'15 3I'!AR31,'Hem-SAIC'!AH31)</f>
        <v>2799571.415</v>
      </c>
      <c r="AS31" s="712">
        <f>SUM('15 3G'!AS31,'15 3H'!AS31,'15 3I'!AS31,'Hem-SAIC'!AI31)</f>
        <v>0</v>
      </c>
      <c r="AT31" s="709">
        <f t="shared" si="18"/>
        <v>2799571.415</v>
      </c>
      <c r="AU31" s="713">
        <f>SUM('15 3G'!AU31,'15 3H'!AU31,'15 3I'!AU31,'Hem-SAIC'!AK31)</f>
        <v>2799571.415</v>
      </c>
      <c r="AV31" s="712">
        <f>SUM('15 3G'!AV31,'15 3H'!AV31,'15 3I'!AV31,'Hem-SAIC'!AL31)</f>
        <v>0</v>
      </c>
      <c r="AW31" s="709">
        <f t="shared" si="19"/>
        <v>2799571.415</v>
      </c>
      <c r="AX31" s="713">
        <f>SUM('15 3G'!AX31,'15 3H'!AX31,'15 3I'!AX31,'Hem-SAIC'!AN31)</f>
        <v>2606287.46</v>
      </c>
      <c r="AY31" s="712">
        <f>SUM('15 3G'!AY31,'15 3H'!AY31,'15 3I'!AY31,'Hem-SAIC'!AO31)</f>
        <v>0</v>
      </c>
      <c r="AZ31" s="709">
        <f t="shared" si="20"/>
        <v>2606287.46</v>
      </c>
      <c r="BA31" s="688">
        <f t="shared" si="21"/>
        <v>8205430.29</v>
      </c>
      <c r="BB31" s="701">
        <f t="shared" si="21"/>
        <v>0</v>
      </c>
      <c r="BC31" s="706">
        <f t="shared" si="22"/>
        <v>8205430.29</v>
      </c>
      <c r="BD31" s="717">
        <f t="shared" si="30"/>
        <v>15944140.015000001</v>
      </c>
      <c r="BE31" s="712">
        <f t="shared" si="31"/>
        <v>0</v>
      </c>
      <c r="BF31" s="716">
        <f t="shared" si="24"/>
        <v>15944140.015000001</v>
      </c>
      <c r="BG31" s="717">
        <f t="shared" si="25"/>
        <v>30598477.395</v>
      </c>
      <c r="BH31" s="712">
        <f t="shared" si="26"/>
        <v>8367163</v>
      </c>
      <c r="BI31" s="716">
        <f t="shared" si="27"/>
        <v>22231314.395</v>
      </c>
      <c r="BJ31" s="541"/>
      <c r="BK31" s="380"/>
      <c r="BL31" s="380"/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</row>
    <row r="32" spans="1:79" s="383" customFormat="1" ht="33" customHeight="1">
      <c r="A32" s="388">
        <f t="shared" si="28"/>
        <v>26</v>
      </c>
      <c r="B32" s="384">
        <v>51409</v>
      </c>
      <c r="C32" s="536" t="s">
        <v>22</v>
      </c>
      <c r="D32" s="698" t="s">
        <v>276</v>
      </c>
      <c r="E32" s="713">
        <f>SUM('15 3G'!E32,'15 3H'!E32,'15 3I'!E32,'Hem-SAIC'!D32)</f>
        <v>307086.47199999995</v>
      </c>
      <c r="F32" s="712">
        <f>SUM('15 3G'!F32,'15 3H'!F32,'15 3I'!F32,'Hem-SAIC'!E32)</f>
        <v>268199.89</v>
      </c>
      <c r="G32" s="709">
        <f t="shared" si="0"/>
        <v>38886.581999999937</v>
      </c>
      <c r="H32" s="713">
        <f>SUM('15 3G'!H32,'15 3H'!H32,'15 3I'!H32,'Hem-SAIC'!G32)</f>
        <v>307086.47199999995</v>
      </c>
      <c r="I32" s="712">
        <f>SUM('15 3G'!I32,'15 3H'!I32,'15 3I'!I32,'Hem-SAIC'!H32)</f>
        <v>355899.09</v>
      </c>
      <c r="J32" s="709">
        <f t="shared" si="1"/>
        <v>-48812.618000000075</v>
      </c>
      <c r="K32" s="713">
        <f>SUM('15 3G'!K32,'15 3H'!K32,'15 3I'!K32,'Hem-SAIC'!J32)</f>
        <v>321044.94799999992</v>
      </c>
      <c r="L32" s="712">
        <f>SUM('15 3G'!L32,'15 3H'!L32,'15 3I'!L32,'Hem-SAIC'!K32)</f>
        <v>320231.57999999996</v>
      </c>
      <c r="M32" s="709">
        <f t="shared" si="2"/>
        <v>813.36799999995856</v>
      </c>
      <c r="N32" s="688">
        <f t="shared" si="3"/>
        <v>935217.89199999976</v>
      </c>
      <c r="O32" s="689">
        <f t="shared" si="3"/>
        <v>944330.55999999994</v>
      </c>
      <c r="P32" s="690">
        <f t="shared" si="4"/>
        <v>-9112.6680000001797</v>
      </c>
      <c r="Q32" s="713">
        <f>SUM('15 3G'!Q32,'15 3H'!Q32,'15 3I'!Q32,'Hem-SAIC'!M32)</f>
        <v>235085.40399999998</v>
      </c>
      <c r="R32" s="712">
        <f>SUM('15 3G'!R32,'15 3H'!R32,'15 3I'!R32,'Hem-SAIC'!N32)</f>
        <v>121848.9</v>
      </c>
      <c r="S32" s="709">
        <f t="shared" si="5"/>
        <v>113236.50399999999</v>
      </c>
      <c r="T32" s="713">
        <f>SUM('15 3G'!T32,'15 3H'!T32,'15 3I'!T32,'Hem-SAIC'!P32)</f>
        <v>259831.23599999998</v>
      </c>
      <c r="U32" s="712">
        <f>SUM('15 3G'!U32,'15 3H'!U32,'15 3I'!U32,'Hem-SAIC'!Q32)</f>
        <v>0</v>
      </c>
      <c r="V32" s="709">
        <f t="shared" si="6"/>
        <v>259831.23599999998</v>
      </c>
      <c r="W32" s="713">
        <f>SUM('15 3G'!W32,'15 3H'!W32,'15 3I'!W32,'Hem-SAIC'!S32)</f>
        <v>279820.38799999998</v>
      </c>
      <c r="X32" s="712">
        <f>SUM('15 3G'!X32,'15 3H'!X32,'15 3I'!X32,'Hem-SAIC'!T32)</f>
        <v>0</v>
      </c>
      <c r="Y32" s="710">
        <f t="shared" si="7"/>
        <v>279820.38799999998</v>
      </c>
      <c r="Z32" s="688">
        <f t="shared" si="8"/>
        <v>774737.02799999993</v>
      </c>
      <c r="AA32" s="701">
        <f t="shared" si="8"/>
        <v>121848.9</v>
      </c>
      <c r="AB32" s="690">
        <f t="shared" si="9"/>
        <v>652888.12799999991</v>
      </c>
      <c r="AC32" s="717">
        <f t="shared" si="10"/>
        <v>1709954.9199999997</v>
      </c>
      <c r="AD32" s="712">
        <f t="shared" si="11"/>
        <v>1066179.46</v>
      </c>
      <c r="AE32" s="709">
        <f t="shared" si="12"/>
        <v>643775.45999999973</v>
      </c>
      <c r="AF32" s="713">
        <f>SUM('15 3G'!AF32,'15 3H'!AF32,'15 3I'!AF32,'Hem-SAIC'!Y32)</f>
        <v>272204.152</v>
      </c>
      <c r="AG32" s="712">
        <f>SUM('15 3G'!AG32,'15 3H'!AG32,'15 3I'!AG32,'Hem-SAIC'!Z32)</f>
        <v>0</v>
      </c>
      <c r="AH32" s="709">
        <f t="shared" si="13"/>
        <v>272204.152</v>
      </c>
      <c r="AI32" s="713">
        <f>SUM('15 3G'!AI32,'15 3H'!AI32,'15 3I'!AI32,'Hem-SAIC'!AB32)</f>
        <v>272204.152</v>
      </c>
      <c r="AJ32" s="712">
        <f>SUM('15 3G'!AJ32,'15 3H'!AJ32,'15 3I'!AJ32,'Hem-SAIC'!AC32)</f>
        <v>0</v>
      </c>
      <c r="AK32" s="709">
        <f t="shared" si="14"/>
        <v>272204.152</v>
      </c>
      <c r="AL32" s="713">
        <f>SUM('15 3G'!AL32,'15 3H'!AL32,'15 3I'!AL32,'Hem-SAIC'!AE32)</f>
        <v>272204.152</v>
      </c>
      <c r="AM32" s="712">
        <f>SUM('15 3G'!AM32,'15 3H'!AM32,'15 3I'!AM32,'Hem-SAIC'!AF32)</f>
        <v>0</v>
      </c>
      <c r="AN32" s="709">
        <f t="shared" si="15"/>
        <v>272204.152</v>
      </c>
      <c r="AO32" s="688">
        <f t="shared" si="16"/>
        <v>816612.45600000001</v>
      </c>
      <c r="AP32" s="689">
        <f t="shared" si="16"/>
        <v>0</v>
      </c>
      <c r="AQ32" s="690">
        <f t="shared" si="17"/>
        <v>816612.45600000001</v>
      </c>
      <c r="AR32" s="713">
        <f>SUM('15 3G'!AR32,'15 3H'!AR32,'15 3I'!AR32,'Hem-SAIC'!AH32)</f>
        <v>292193.30399999995</v>
      </c>
      <c r="AS32" s="712">
        <f>SUM('15 3G'!AS32,'15 3H'!AS32,'15 3I'!AS32,'Hem-SAIC'!AI32)</f>
        <v>0</v>
      </c>
      <c r="AT32" s="709">
        <f t="shared" si="18"/>
        <v>292193.30399999995</v>
      </c>
      <c r="AU32" s="713">
        <f>SUM('15 3G'!AU32,'15 3H'!AU32,'15 3I'!AU32,'Hem-SAIC'!AK32)</f>
        <v>284577.06799999997</v>
      </c>
      <c r="AV32" s="712">
        <f>SUM('15 3G'!AV32,'15 3H'!AV32,'15 3I'!AV32,'Hem-SAIC'!AL32)</f>
        <v>0</v>
      </c>
      <c r="AW32" s="709">
        <f t="shared" si="19"/>
        <v>284577.06799999997</v>
      </c>
      <c r="AX32" s="713">
        <f>SUM('15 3G'!AX32,'15 3H'!AX32,'15 3I'!AX32,'Hem-SAIC'!AN32)</f>
        <v>292193.30399999995</v>
      </c>
      <c r="AY32" s="712">
        <f>SUM('15 3G'!AY32,'15 3H'!AY32,'15 3I'!AY32,'Hem-SAIC'!AO32)</f>
        <v>0</v>
      </c>
      <c r="AZ32" s="709">
        <f t="shared" si="20"/>
        <v>292193.30399999995</v>
      </c>
      <c r="BA32" s="688">
        <f t="shared" si="21"/>
        <v>868963.67599999998</v>
      </c>
      <c r="BB32" s="701">
        <f t="shared" si="21"/>
        <v>0</v>
      </c>
      <c r="BC32" s="706">
        <f t="shared" si="22"/>
        <v>868963.67599999998</v>
      </c>
      <c r="BD32" s="717">
        <f t="shared" si="30"/>
        <v>1685576.132</v>
      </c>
      <c r="BE32" s="712">
        <f t="shared" si="31"/>
        <v>0</v>
      </c>
      <c r="BF32" s="716">
        <f t="shared" si="24"/>
        <v>1685576.132</v>
      </c>
      <c r="BG32" s="717">
        <f t="shared" si="25"/>
        <v>3395531.0519999997</v>
      </c>
      <c r="BH32" s="712">
        <f t="shared" si="26"/>
        <v>1066179.46</v>
      </c>
      <c r="BI32" s="716">
        <f t="shared" si="27"/>
        <v>2329351.5919999997</v>
      </c>
      <c r="BJ32" s="541"/>
      <c r="BK32" s="380"/>
      <c r="BL32" s="380"/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</row>
    <row r="33" spans="1:79" s="383" customFormat="1" ht="33" customHeight="1">
      <c r="A33" s="388">
        <f t="shared" si="28"/>
        <v>27</v>
      </c>
      <c r="B33" s="384">
        <v>51499</v>
      </c>
      <c r="C33" s="536" t="s">
        <v>23</v>
      </c>
      <c r="D33" s="698" t="s">
        <v>277</v>
      </c>
      <c r="E33" s="713">
        <f>SUM('15 3G'!E33,'15 3H'!E33,'15 3I'!E33,'Hem-SAIC'!D33)</f>
        <v>0</v>
      </c>
      <c r="F33" s="712">
        <f>SUM('15 3G'!F33,'15 3H'!F33,'15 3I'!F33,'Hem-SAIC'!E33)</f>
        <v>0</v>
      </c>
      <c r="G33" s="709">
        <f t="shared" si="0"/>
        <v>0</v>
      </c>
      <c r="H33" s="713">
        <f>SUM('15 3G'!H33,'15 3H'!H33,'15 3I'!H33,'Hem-SAIC'!G33)</f>
        <v>0</v>
      </c>
      <c r="I33" s="712">
        <f>SUM('15 3G'!I33,'15 3H'!I33,'15 3I'!I33,'Hem-SAIC'!H33)</f>
        <v>0</v>
      </c>
      <c r="J33" s="709">
        <f t="shared" si="1"/>
        <v>0</v>
      </c>
      <c r="K33" s="713">
        <f>SUM('15 3G'!K33,'15 3H'!K33,'15 3I'!K33,'Hem-SAIC'!J33)</f>
        <v>0</v>
      </c>
      <c r="L33" s="712">
        <f>SUM('15 3G'!L33,'15 3H'!L33,'15 3I'!L33,'Hem-SAIC'!K33)</f>
        <v>0</v>
      </c>
      <c r="M33" s="709">
        <f t="shared" si="2"/>
        <v>0</v>
      </c>
      <c r="N33" s="688">
        <f t="shared" si="3"/>
        <v>0</v>
      </c>
      <c r="O33" s="689">
        <f t="shared" si="3"/>
        <v>0</v>
      </c>
      <c r="P33" s="690">
        <f t="shared" si="4"/>
        <v>0</v>
      </c>
      <c r="Q33" s="713">
        <f>SUM('15 3G'!Q33,'15 3H'!Q33,'15 3I'!Q33,'Hem-SAIC'!M33)</f>
        <v>0</v>
      </c>
      <c r="R33" s="712">
        <f>SUM('15 3G'!R33,'15 3H'!R33,'15 3I'!R33,'Hem-SAIC'!N33)</f>
        <v>0</v>
      </c>
      <c r="S33" s="709">
        <f t="shared" si="5"/>
        <v>0</v>
      </c>
      <c r="T33" s="713">
        <f>SUM('15 3G'!T33,'15 3H'!T33,'15 3I'!T33,'Hem-SAIC'!P33)</f>
        <v>0</v>
      </c>
      <c r="U33" s="712">
        <f>SUM('15 3G'!U33,'15 3H'!U33,'15 3I'!U33,'Hem-SAIC'!Q33)</f>
        <v>0</v>
      </c>
      <c r="V33" s="709">
        <f t="shared" si="6"/>
        <v>0</v>
      </c>
      <c r="W33" s="713">
        <f>SUM('15 3G'!W33,'15 3H'!W33,'15 3I'!W33,'Hem-SAIC'!S33)</f>
        <v>0</v>
      </c>
      <c r="X33" s="712">
        <f>SUM('15 3G'!X33,'15 3H'!X33,'15 3I'!X33,'Hem-SAIC'!T33)</f>
        <v>0</v>
      </c>
      <c r="Y33" s="710">
        <f t="shared" si="7"/>
        <v>0</v>
      </c>
      <c r="Z33" s="688">
        <f t="shared" si="8"/>
        <v>0</v>
      </c>
      <c r="AA33" s="701">
        <f t="shared" si="8"/>
        <v>0</v>
      </c>
      <c r="AB33" s="690">
        <f t="shared" si="9"/>
        <v>0</v>
      </c>
      <c r="AC33" s="717">
        <f t="shared" si="10"/>
        <v>0</v>
      </c>
      <c r="AD33" s="712">
        <f t="shared" si="11"/>
        <v>0</v>
      </c>
      <c r="AE33" s="709">
        <f t="shared" si="12"/>
        <v>0</v>
      </c>
      <c r="AF33" s="713">
        <f>SUM('15 3G'!AF33,'15 3H'!AF33,'15 3I'!AF33,'Hem-SAIC'!Y33)</f>
        <v>0</v>
      </c>
      <c r="AG33" s="712">
        <f>SUM('15 3G'!AG33,'15 3H'!AG33,'15 3I'!AG33,'Hem-SAIC'!Z33)</f>
        <v>0</v>
      </c>
      <c r="AH33" s="709">
        <f t="shared" si="13"/>
        <v>0</v>
      </c>
      <c r="AI33" s="713">
        <f>SUM('15 3G'!AI33,'15 3H'!AI33,'15 3I'!AI33,'Hem-SAIC'!AB33)</f>
        <v>0</v>
      </c>
      <c r="AJ33" s="712">
        <f>SUM('15 3G'!AJ33,'15 3H'!AJ33,'15 3I'!AJ33,'Hem-SAIC'!AC33)</f>
        <v>0</v>
      </c>
      <c r="AK33" s="709">
        <f t="shared" si="14"/>
        <v>0</v>
      </c>
      <c r="AL33" s="713">
        <f>SUM('15 3G'!AL33,'15 3H'!AL33,'15 3I'!AL33,'Hem-SAIC'!AE33)</f>
        <v>0</v>
      </c>
      <c r="AM33" s="712">
        <f>SUM('15 3G'!AM33,'15 3H'!AM33,'15 3I'!AM33,'Hem-SAIC'!AF33)</f>
        <v>0</v>
      </c>
      <c r="AN33" s="709">
        <f t="shared" si="15"/>
        <v>0</v>
      </c>
      <c r="AO33" s="688">
        <f t="shared" si="16"/>
        <v>0</v>
      </c>
      <c r="AP33" s="689">
        <f t="shared" si="16"/>
        <v>0</v>
      </c>
      <c r="AQ33" s="690">
        <f t="shared" si="17"/>
        <v>0</v>
      </c>
      <c r="AR33" s="713">
        <f>SUM('15 3G'!AR33,'15 3H'!AR33,'15 3I'!AR33,'Hem-SAIC'!AH33)</f>
        <v>0</v>
      </c>
      <c r="AS33" s="712">
        <f>SUM('15 3G'!AS33,'15 3H'!AS33,'15 3I'!AS33,'Hem-SAIC'!AI33)</f>
        <v>0</v>
      </c>
      <c r="AT33" s="709">
        <f t="shared" si="18"/>
        <v>0</v>
      </c>
      <c r="AU33" s="713">
        <f>SUM('15 3G'!AU33,'15 3H'!AU33,'15 3I'!AU33,'Hem-SAIC'!AK33)</f>
        <v>0</v>
      </c>
      <c r="AV33" s="712">
        <f>SUM('15 3G'!AV33,'15 3H'!AV33,'15 3I'!AV33,'Hem-SAIC'!AL33)</f>
        <v>0</v>
      </c>
      <c r="AW33" s="709">
        <f t="shared" si="19"/>
        <v>0</v>
      </c>
      <c r="AX33" s="713">
        <f>SUM('15 3G'!AX33,'15 3H'!AX33,'15 3I'!AX33,'Hem-SAIC'!AN33)</f>
        <v>0</v>
      </c>
      <c r="AY33" s="712">
        <f>SUM('15 3G'!AY33,'15 3H'!AY33,'15 3I'!AY33,'Hem-SAIC'!AO33)</f>
        <v>0</v>
      </c>
      <c r="AZ33" s="709">
        <f t="shared" si="20"/>
        <v>0</v>
      </c>
      <c r="BA33" s="688">
        <f t="shared" si="21"/>
        <v>0</v>
      </c>
      <c r="BB33" s="701">
        <f t="shared" si="21"/>
        <v>0</v>
      </c>
      <c r="BC33" s="706">
        <f t="shared" si="22"/>
        <v>0</v>
      </c>
      <c r="BD33" s="717">
        <f t="shared" si="30"/>
        <v>0</v>
      </c>
      <c r="BE33" s="712">
        <f t="shared" si="31"/>
        <v>0</v>
      </c>
      <c r="BF33" s="716">
        <f t="shared" si="24"/>
        <v>0</v>
      </c>
      <c r="BG33" s="717">
        <f t="shared" si="25"/>
        <v>0</v>
      </c>
      <c r="BH33" s="712">
        <f t="shared" si="26"/>
        <v>0</v>
      </c>
      <c r="BI33" s="716">
        <f t="shared" si="27"/>
        <v>0</v>
      </c>
      <c r="BJ33" s="541"/>
      <c r="BK33" s="380"/>
      <c r="BL33" s="380"/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</row>
    <row r="34" spans="1:79" s="383" customFormat="1" ht="33" customHeight="1">
      <c r="A34" s="388">
        <f t="shared" si="28"/>
        <v>28</v>
      </c>
      <c r="B34" s="384">
        <v>51601</v>
      </c>
      <c r="C34" s="536" t="s">
        <v>24</v>
      </c>
      <c r="D34" s="698" t="s">
        <v>278</v>
      </c>
      <c r="E34" s="713">
        <f>SUM('15 3G'!E34,'15 3H'!E34,'15 3I'!E34,'Hem-SAIC'!D34)</f>
        <v>0</v>
      </c>
      <c r="F34" s="712">
        <f>SUM('15 3G'!F34,'15 3H'!F34,'15 3I'!F34,'Hem-SAIC'!E34)</f>
        <v>0</v>
      </c>
      <c r="G34" s="709">
        <f t="shared" si="0"/>
        <v>0</v>
      </c>
      <c r="H34" s="713">
        <f>SUM('15 3G'!H34,'15 3H'!H34,'15 3I'!H34,'Hem-SAIC'!G34)</f>
        <v>0</v>
      </c>
      <c r="I34" s="712">
        <f>SUM('15 3G'!I34,'15 3H'!I34,'15 3I'!I34,'Hem-SAIC'!H34)</f>
        <v>0</v>
      </c>
      <c r="J34" s="709">
        <f t="shared" si="1"/>
        <v>0</v>
      </c>
      <c r="K34" s="713">
        <f>SUM('15 3G'!K34,'15 3H'!K34,'15 3I'!K34,'Hem-SAIC'!J34)</f>
        <v>0</v>
      </c>
      <c r="L34" s="712">
        <f>SUM('15 3G'!L34,'15 3H'!L34,'15 3I'!L34,'Hem-SAIC'!K34)</f>
        <v>0</v>
      </c>
      <c r="M34" s="709">
        <f t="shared" si="2"/>
        <v>0</v>
      </c>
      <c r="N34" s="688">
        <f t="shared" si="3"/>
        <v>0</v>
      </c>
      <c r="O34" s="689">
        <f t="shared" si="3"/>
        <v>0</v>
      </c>
      <c r="P34" s="690">
        <f t="shared" si="4"/>
        <v>0</v>
      </c>
      <c r="Q34" s="713">
        <f>SUM('15 3G'!Q34,'15 3H'!Q34,'15 3I'!Q34,'Hem-SAIC'!M34)</f>
        <v>0</v>
      </c>
      <c r="R34" s="712">
        <f>SUM('15 3G'!R34,'15 3H'!R34,'15 3I'!R34,'Hem-SAIC'!N34)</f>
        <v>0</v>
      </c>
      <c r="S34" s="709">
        <f t="shared" si="5"/>
        <v>0</v>
      </c>
      <c r="T34" s="713">
        <f>SUM('15 3G'!T34,'15 3H'!T34,'15 3I'!T34,'Hem-SAIC'!P34)</f>
        <v>0</v>
      </c>
      <c r="U34" s="712">
        <f>SUM('15 3G'!U34,'15 3H'!U34,'15 3I'!U34,'Hem-SAIC'!Q34)</f>
        <v>0</v>
      </c>
      <c r="V34" s="709">
        <f t="shared" si="6"/>
        <v>0</v>
      </c>
      <c r="W34" s="713">
        <f>SUM('15 3G'!W34,'15 3H'!W34,'15 3I'!W34,'Hem-SAIC'!S34)</f>
        <v>0</v>
      </c>
      <c r="X34" s="712">
        <f>SUM('15 3G'!X34,'15 3H'!X34,'15 3I'!X34,'Hem-SAIC'!T34)</f>
        <v>0</v>
      </c>
      <c r="Y34" s="710">
        <f t="shared" si="7"/>
        <v>0</v>
      </c>
      <c r="Z34" s="688">
        <f t="shared" si="8"/>
        <v>0</v>
      </c>
      <c r="AA34" s="701">
        <f t="shared" si="8"/>
        <v>0</v>
      </c>
      <c r="AB34" s="690">
        <f t="shared" si="9"/>
        <v>0</v>
      </c>
      <c r="AC34" s="717">
        <f t="shared" si="10"/>
        <v>0</v>
      </c>
      <c r="AD34" s="712">
        <f t="shared" si="11"/>
        <v>0</v>
      </c>
      <c r="AE34" s="709">
        <f t="shared" si="12"/>
        <v>0</v>
      </c>
      <c r="AF34" s="713">
        <f>SUM('15 3G'!AF34,'15 3H'!AF34,'15 3I'!AF34,'Hem-SAIC'!Y34)</f>
        <v>0</v>
      </c>
      <c r="AG34" s="712">
        <f>SUM('15 3G'!AG34,'15 3H'!AG34,'15 3I'!AG34,'Hem-SAIC'!Z34)</f>
        <v>0</v>
      </c>
      <c r="AH34" s="709">
        <f t="shared" si="13"/>
        <v>0</v>
      </c>
      <c r="AI34" s="713">
        <f>SUM('15 3G'!AI34,'15 3H'!AI34,'15 3I'!AI34,'Hem-SAIC'!AB34)</f>
        <v>0</v>
      </c>
      <c r="AJ34" s="712">
        <f>SUM('15 3G'!AJ34,'15 3H'!AJ34,'15 3I'!AJ34,'Hem-SAIC'!AC34)</f>
        <v>0</v>
      </c>
      <c r="AK34" s="709">
        <f t="shared" si="14"/>
        <v>0</v>
      </c>
      <c r="AL34" s="713">
        <f>SUM('15 3G'!AL34,'15 3H'!AL34,'15 3I'!AL34,'Hem-SAIC'!AE34)</f>
        <v>0</v>
      </c>
      <c r="AM34" s="712">
        <f>SUM('15 3G'!AM34,'15 3H'!AM34,'15 3I'!AM34,'Hem-SAIC'!AF34)</f>
        <v>0</v>
      </c>
      <c r="AN34" s="709">
        <f t="shared" si="15"/>
        <v>0</v>
      </c>
      <c r="AO34" s="688">
        <f t="shared" si="16"/>
        <v>0</v>
      </c>
      <c r="AP34" s="689">
        <f t="shared" si="16"/>
        <v>0</v>
      </c>
      <c r="AQ34" s="690">
        <f t="shared" si="17"/>
        <v>0</v>
      </c>
      <c r="AR34" s="713">
        <f>SUM('15 3G'!AR34,'15 3H'!AR34,'15 3I'!AR34,'Hem-SAIC'!AH34)</f>
        <v>0</v>
      </c>
      <c r="AS34" s="712">
        <f>SUM('15 3G'!AS34,'15 3H'!AS34,'15 3I'!AS34,'Hem-SAIC'!AI34)</f>
        <v>0</v>
      </c>
      <c r="AT34" s="709">
        <f t="shared" si="18"/>
        <v>0</v>
      </c>
      <c r="AU34" s="713">
        <f>SUM('15 3G'!AU34,'15 3H'!AU34,'15 3I'!AU34,'Hem-SAIC'!AK34)</f>
        <v>0</v>
      </c>
      <c r="AV34" s="712">
        <f>SUM('15 3G'!AV34,'15 3H'!AV34,'15 3I'!AV34,'Hem-SAIC'!AL34)</f>
        <v>0</v>
      </c>
      <c r="AW34" s="709">
        <f t="shared" si="19"/>
        <v>0</v>
      </c>
      <c r="AX34" s="713">
        <f>SUM('15 3G'!AX34,'15 3H'!AX34,'15 3I'!AX34,'Hem-SAIC'!AN34)</f>
        <v>0</v>
      </c>
      <c r="AY34" s="712">
        <f>SUM('15 3G'!AY34,'15 3H'!AY34,'15 3I'!AY34,'Hem-SAIC'!AO34)</f>
        <v>0</v>
      </c>
      <c r="AZ34" s="709">
        <f t="shared" si="20"/>
        <v>0</v>
      </c>
      <c r="BA34" s="688">
        <f t="shared" si="21"/>
        <v>0</v>
      </c>
      <c r="BB34" s="701">
        <f t="shared" si="21"/>
        <v>0</v>
      </c>
      <c r="BC34" s="706">
        <f t="shared" si="22"/>
        <v>0</v>
      </c>
      <c r="BD34" s="717">
        <f t="shared" si="30"/>
        <v>0</v>
      </c>
      <c r="BE34" s="712">
        <f t="shared" si="31"/>
        <v>0</v>
      </c>
      <c r="BF34" s="716">
        <f t="shared" si="24"/>
        <v>0</v>
      </c>
      <c r="BG34" s="717">
        <f t="shared" si="25"/>
        <v>0</v>
      </c>
      <c r="BH34" s="712">
        <f t="shared" si="26"/>
        <v>0</v>
      </c>
      <c r="BI34" s="716">
        <f t="shared" si="27"/>
        <v>0</v>
      </c>
      <c r="BJ34" s="541"/>
      <c r="BK34" s="380"/>
      <c r="BL34" s="380"/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</row>
    <row r="35" spans="1:79" s="383" customFormat="1" ht="33" customHeight="1">
      <c r="A35" s="388">
        <f t="shared" si="28"/>
        <v>29</v>
      </c>
      <c r="B35" s="384">
        <v>51602</v>
      </c>
      <c r="C35" s="536" t="s">
        <v>25</v>
      </c>
      <c r="D35" s="698" t="s">
        <v>279</v>
      </c>
      <c r="E35" s="713">
        <f>SUM('15 3G'!E35,'15 3H'!E35,'15 3I'!E35,'Hem-SAIC'!D35)</f>
        <v>0</v>
      </c>
      <c r="F35" s="712">
        <f>SUM('15 3G'!F35,'15 3H'!F35,'15 3I'!F35,'Hem-SAIC'!E35)</f>
        <v>0</v>
      </c>
      <c r="G35" s="709">
        <f t="shared" si="0"/>
        <v>0</v>
      </c>
      <c r="H35" s="713">
        <f>SUM('15 3G'!H35,'15 3H'!H35,'15 3I'!H35,'Hem-SAIC'!G35)</f>
        <v>0</v>
      </c>
      <c r="I35" s="712">
        <f>SUM('15 3G'!I35,'15 3H'!I35,'15 3I'!I35,'Hem-SAIC'!H35)</f>
        <v>0</v>
      </c>
      <c r="J35" s="709">
        <f t="shared" si="1"/>
        <v>0</v>
      </c>
      <c r="K35" s="713">
        <f>SUM('15 3G'!K35,'15 3H'!K35,'15 3I'!K35,'Hem-SAIC'!J35)</f>
        <v>0</v>
      </c>
      <c r="L35" s="712">
        <f>SUM('15 3G'!L35,'15 3H'!L35,'15 3I'!L35,'Hem-SAIC'!K35)</f>
        <v>0</v>
      </c>
      <c r="M35" s="709">
        <f t="shared" si="2"/>
        <v>0</v>
      </c>
      <c r="N35" s="688">
        <f t="shared" si="3"/>
        <v>0</v>
      </c>
      <c r="O35" s="689">
        <f t="shared" si="3"/>
        <v>0</v>
      </c>
      <c r="P35" s="690">
        <f t="shared" si="4"/>
        <v>0</v>
      </c>
      <c r="Q35" s="713">
        <f>SUM('15 3G'!Q35,'15 3H'!Q35,'15 3I'!Q35,'Hem-SAIC'!M35)</f>
        <v>0</v>
      </c>
      <c r="R35" s="712">
        <f>SUM('15 3G'!R35,'15 3H'!R35,'15 3I'!R35,'Hem-SAIC'!N35)</f>
        <v>0</v>
      </c>
      <c r="S35" s="709">
        <f t="shared" si="5"/>
        <v>0</v>
      </c>
      <c r="T35" s="713">
        <f>SUM('15 3G'!T35,'15 3H'!T35,'15 3I'!T35,'Hem-SAIC'!P35)</f>
        <v>0</v>
      </c>
      <c r="U35" s="712">
        <f>SUM('15 3G'!U35,'15 3H'!U35,'15 3I'!U35,'Hem-SAIC'!Q35)</f>
        <v>0</v>
      </c>
      <c r="V35" s="709">
        <f t="shared" si="6"/>
        <v>0</v>
      </c>
      <c r="W35" s="713">
        <f>SUM('15 3G'!W35,'15 3H'!W35,'15 3I'!W35,'Hem-SAIC'!S35)</f>
        <v>0</v>
      </c>
      <c r="X35" s="712">
        <f>SUM('15 3G'!X35,'15 3H'!X35,'15 3I'!X35,'Hem-SAIC'!T35)</f>
        <v>0</v>
      </c>
      <c r="Y35" s="710">
        <f t="shared" si="7"/>
        <v>0</v>
      </c>
      <c r="Z35" s="688">
        <f t="shared" si="8"/>
        <v>0</v>
      </c>
      <c r="AA35" s="701">
        <f t="shared" si="8"/>
        <v>0</v>
      </c>
      <c r="AB35" s="690">
        <f t="shared" si="9"/>
        <v>0</v>
      </c>
      <c r="AC35" s="717">
        <f t="shared" si="10"/>
        <v>0</v>
      </c>
      <c r="AD35" s="712">
        <f t="shared" si="11"/>
        <v>0</v>
      </c>
      <c r="AE35" s="709">
        <f t="shared" si="12"/>
        <v>0</v>
      </c>
      <c r="AF35" s="713">
        <f>SUM('15 3G'!AF35,'15 3H'!AF35,'15 3I'!AF35,'Hem-SAIC'!Y35)</f>
        <v>0</v>
      </c>
      <c r="AG35" s="712">
        <f>SUM('15 3G'!AG35,'15 3H'!AG35,'15 3I'!AG35,'Hem-SAIC'!Z35)</f>
        <v>0</v>
      </c>
      <c r="AH35" s="709">
        <f t="shared" si="13"/>
        <v>0</v>
      </c>
      <c r="AI35" s="713">
        <f>SUM('15 3G'!AI35,'15 3H'!AI35,'15 3I'!AI35,'Hem-SAIC'!AB35)</f>
        <v>0</v>
      </c>
      <c r="AJ35" s="712">
        <f>SUM('15 3G'!AJ35,'15 3H'!AJ35,'15 3I'!AJ35,'Hem-SAIC'!AC35)</f>
        <v>0</v>
      </c>
      <c r="AK35" s="709">
        <f t="shared" si="14"/>
        <v>0</v>
      </c>
      <c r="AL35" s="713">
        <f>SUM('15 3G'!AL35,'15 3H'!AL35,'15 3I'!AL35,'Hem-SAIC'!AE35)</f>
        <v>0</v>
      </c>
      <c r="AM35" s="712">
        <f>SUM('15 3G'!AM35,'15 3H'!AM35,'15 3I'!AM35,'Hem-SAIC'!AF35)</f>
        <v>0</v>
      </c>
      <c r="AN35" s="709">
        <f t="shared" si="15"/>
        <v>0</v>
      </c>
      <c r="AO35" s="688">
        <f t="shared" si="16"/>
        <v>0</v>
      </c>
      <c r="AP35" s="689">
        <f t="shared" si="16"/>
        <v>0</v>
      </c>
      <c r="AQ35" s="690">
        <f t="shared" si="17"/>
        <v>0</v>
      </c>
      <c r="AR35" s="713">
        <f>SUM('15 3G'!AR35,'15 3H'!AR35,'15 3I'!AR35,'Hem-SAIC'!AH35)</f>
        <v>0</v>
      </c>
      <c r="AS35" s="712">
        <f>SUM('15 3G'!AS35,'15 3H'!AS35,'15 3I'!AS35,'Hem-SAIC'!AI35)</f>
        <v>0</v>
      </c>
      <c r="AT35" s="709">
        <f t="shared" si="18"/>
        <v>0</v>
      </c>
      <c r="AU35" s="713">
        <f>SUM('15 3G'!AU35,'15 3H'!AU35,'15 3I'!AU35,'Hem-SAIC'!AK35)</f>
        <v>0</v>
      </c>
      <c r="AV35" s="712">
        <f>SUM('15 3G'!AV35,'15 3H'!AV35,'15 3I'!AV35,'Hem-SAIC'!AL35)</f>
        <v>0</v>
      </c>
      <c r="AW35" s="709">
        <f t="shared" si="19"/>
        <v>0</v>
      </c>
      <c r="AX35" s="713">
        <f>SUM('15 3G'!AX35,'15 3H'!AX35,'15 3I'!AX35,'Hem-SAIC'!AN35)</f>
        <v>0</v>
      </c>
      <c r="AY35" s="712">
        <f>SUM('15 3G'!AY35,'15 3H'!AY35,'15 3I'!AY35,'Hem-SAIC'!AO35)</f>
        <v>0</v>
      </c>
      <c r="AZ35" s="709">
        <f t="shared" si="20"/>
        <v>0</v>
      </c>
      <c r="BA35" s="688">
        <f t="shared" si="21"/>
        <v>0</v>
      </c>
      <c r="BB35" s="701">
        <f t="shared" si="21"/>
        <v>0</v>
      </c>
      <c r="BC35" s="706">
        <f t="shared" si="22"/>
        <v>0</v>
      </c>
      <c r="BD35" s="717">
        <f t="shared" si="30"/>
        <v>0</v>
      </c>
      <c r="BE35" s="712">
        <f t="shared" si="31"/>
        <v>0</v>
      </c>
      <c r="BF35" s="716">
        <f t="shared" si="24"/>
        <v>0</v>
      </c>
      <c r="BG35" s="717">
        <f t="shared" si="25"/>
        <v>0</v>
      </c>
      <c r="BH35" s="712">
        <f t="shared" si="26"/>
        <v>0</v>
      </c>
      <c r="BI35" s="716">
        <f t="shared" si="27"/>
        <v>0</v>
      </c>
      <c r="BJ35" s="541"/>
      <c r="BK35" s="380"/>
      <c r="BL35" s="380"/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</row>
    <row r="36" spans="1:79" s="383" customFormat="1" ht="33" customHeight="1">
      <c r="A36" s="388">
        <f t="shared" si="28"/>
        <v>30</v>
      </c>
      <c r="B36" s="384">
        <v>51603</v>
      </c>
      <c r="C36" s="536" t="s">
        <v>26</v>
      </c>
      <c r="D36" s="698" t="s">
        <v>280</v>
      </c>
      <c r="E36" s="713">
        <f>SUM('15 3G'!E36,'15 3H'!E36,'15 3I'!E36,'Hem-SAIC'!D36)</f>
        <v>0</v>
      </c>
      <c r="F36" s="712">
        <f>SUM('15 3G'!F36,'15 3H'!F36,'15 3I'!F36,'Hem-SAIC'!E36)</f>
        <v>0</v>
      </c>
      <c r="G36" s="709">
        <f t="shared" si="0"/>
        <v>0</v>
      </c>
      <c r="H36" s="713">
        <f>SUM('15 3G'!H36,'15 3H'!H36,'15 3I'!H36,'Hem-SAIC'!G36)</f>
        <v>0</v>
      </c>
      <c r="I36" s="712">
        <f>SUM('15 3G'!I36,'15 3H'!I36,'15 3I'!I36,'Hem-SAIC'!H36)</f>
        <v>0</v>
      </c>
      <c r="J36" s="709">
        <f t="shared" si="1"/>
        <v>0</v>
      </c>
      <c r="K36" s="713">
        <f>SUM('15 3G'!K36,'15 3H'!K36,'15 3I'!K36,'Hem-SAIC'!J36)</f>
        <v>0</v>
      </c>
      <c r="L36" s="712">
        <f>SUM('15 3G'!L36,'15 3H'!L36,'15 3I'!L36,'Hem-SAIC'!K36)</f>
        <v>0</v>
      </c>
      <c r="M36" s="709">
        <f t="shared" si="2"/>
        <v>0</v>
      </c>
      <c r="N36" s="688">
        <f t="shared" si="3"/>
        <v>0</v>
      </c>
      <c r="O36" s="689">
        <f t="shared" si="3"/>
        <v>0</v>
      </c>
      <c r="P36" s="690">
        <f t="shared" si="4"/>
        <v>0</v>
      </c>
      <c r="Q36" s="713">
        <f>SUM('15 3G'!Q36,'15 3H'!Q36,'15 3I'!Q36,'Hem-SAIC'!M36)</f>
        <v>0</v>
      </c>
      <c r="R36" s="712">
        <f>SUM('15 3G'!R36,'15 3H'!R36,'15 3I'!R36,'Hem-SAIC'!N36)</f>
        <v>0</v>
      </c>
      <c r="S36" s="709">
        <f t="shared" si="5"/>
        <v>0</v>
      </c>
      <c r="T36" s="713">
        <f>SUM('15 3G'!T36,'15 3H'!T36,'15 3I'!T36,'Hem-SAIC'!P36)</f>
        <v>0</v>
      </c>
      <c r="U36" s="712">
        <f>SUM('15 3G'!U36,'15 3H'!U36,'15 3I'!U36,'Hem-SAIC'!Q36)</f>
        <v>0</v>
      </c>
      <c r="V36" s="709">
        <f t="shared" si="6"/>
        <v>0</v>
      </c>
      <c r="W36" s="713">
        <f>SUM('15 3G'!W36,'15 3H'!W36,'15 3I'!W36,'Hem-SAIC'!S36)</f>
        <v>0</v>
      </c>
      <c r="X36" s="712">
        <f>SUM('15 3G'!X36,'15 3H'!X36,'15 3I'!X36,'Hem-SAIC'!T36)</f>
        <v>0</v>
      </c>
      <c r="Y36" s="710">
        <f t="shared" si="7"/>
        <v>0</v>
      </c>
      <c r="Z36" s="688">
        <f t="shared" si="8"/>
        <v>0</v>
      </c>
      <c r="AA36" s="701">
        <f t="shared" si="8"/>
        <v>0</v>
      </c>
      <c r="AB36" s="690">
        <f t="shared" si="9"/>
        <v>0</v>
      </c>
      <c r="AC36" s="717">
        <f t="shared" si="10"/>
        <v>0</v>
      </c>
      <c r="AD36" s="712">
        <f t="shared" si="11"/>
        <v>0</v>
      </c>
      <c r="AE36" s="709">
        <f t="shared" si="12"/>
        <v>0</v>
      </c>
      <c r="AF36" s="713">
        <f>SUM('15 3G'!AF36,'15 3H'!AF36,'15 3I'!AF36,'Hem-SAIC'!Y36)</f>
        <v>0</v>
      </c>
      <c r="AG36" s="712">
        <f>SUM('15 3G'!AG36,'15 3H'!AG36,'15 3I'!AG36,'Hem-SAIC'!Z36)</f>
        <v>0</v>
      </c>
      <c r="AH36" s="709">
        <f t="shared" si="13"/>
        <v>0</v>
      </c>
      <c r="AI36" s="713">
        <f>SUM('15 3G'!AI36,'15 3H'!AI36,'15 3I'!AI36,'Hem-SAIC'!AB36)</f>
        <v>0</v>
      </c>
      <c r="AJ36" s="712">
        <f>SUM('15 3G'!AJ36,'15 3H'!AJ36,'15 3I'!AJ36,'Hem-SAIC'!AC36)</f>
        <v>0</v>
      </c>
      <c r="AK36" s="709">
        <f t="shared" si="14"/>
        <v>0</v>
      </c>
      <c r="AL36" s="713">
        <f>SUM('15 3G'!AL36,'15 3H'!AL36,'15 3I'!AL36,'Hem-SAIC'!AE36)</f>
        <v>0</v>
      </c>
      <c r="AM36" s="712">
        <f>SUM('15 3G'!AM36,'15 3H'!AM36,'15 3I'!AM36,'Hem-SAIC'!AF36)</f>
        <v>0</v>
      </c>
      <c r="AN36" s="709">
        <f t="shared" si="15"/>
        <v>0</v>
      </c>
      <c r="AO36" s="688">
        <f t="shared" si="16"/>
        <v>0</v>
      </c>
      <c r="AP36" s="689">
        <f t="shared" si="16"/>
        <v>0</v>
      </c>
      <c r="AQ36" s="690">
        <f t="shared" si="17"/>
        <v>0</v>
      </c>
      <c r="AR36" s="713">
        <f>SUM('15 3G'!AR36,'15 3H'!AR36,'15 3I'!AR36,'Hem-SAIC'!AH36)</f>
        <v>0</v>
      </c>
      <c r="AS36" s="712">
        <f>SUM('15 3G'!AS36,'15 3H'!AS36,'15 3I'!AS36,'Hem-SAIC'!AI36)</f>
        <v>0</v>
      </c>
      <c r="AT36" s="709">
        <f t="shared" si="18"/>
        <v>0</v>
      </c>
      <c r="AU36" s="713">
        <f>SUM('15 3G'!AU36,'15 3H'!AU36,'15 3I'!AU36,'Hem-SAIC'!AK36)</f>
        <v>0</v>
      </c>
      <c r="AV36" s="712">
        <f>SUM('15 3G'!AV36,'15 3H'!AV36,'15 3I'!AV36,'Hem-SAIC'!AL36)</f>
        <v>0</v>
      </c>
      <c r="AW36" s="709">
        <f t="shared" si="19"/>
        <v>0</v>
      </c>
      <c r="AX36" s="713">
        <f>SUM('15 3G'!AX36,'15 3H'!AX36,'15 3I'!AX36,'Hem-SAIC'!AN36)</f>
        <v>0</v>
      </c>
      <c r="AY36" s="712">
        <f>SUM('15 3G'!AY36,'15 3H'!AY36,'15 3I'!AY36,'Hem-SAIC'!AO36)</f>
        <v>0</v>
      </c>
      <c r="AZ36" s="709">
        <f t="shared" si="20"/>
        <v>0</v>
      </c>
      <c r="BA36" s="688">
        <f t="shared" si="21"/>
        <v>0</v>
      </c>
      <c r="BB36" s="701">
        <f t="shared" si="21"/>
        <v>0</v>
      </c>
      <c r="BC36" s="706">
        <f t="shared" si="22"/>
        <v>0</v>
      </c>
      <c r="BD36" s="717">
        <f t="shared" si="30"/>
        <v>0</v>
      </c>
      <c r="BE36" s="712">
        <f t="shared" si="31"/>
        <v>0</v>
      </c>
      <c r="BF36" s="716">
        <f t="shared" si="24"/>
        <v>0</v>
      </c>
      <c r="BG36" s="717">
        <f t="shared" si="25"/>
        <v>0</v>
      </c>
      <c r="BH36" s="712">
        <f t="shared" si="26"/>
        <v>0</v>
      </c>
      <c r="BI36" s="716">
        <f t="shared" si="27"/>
        <v>0</v>
      </c>
      <c r="BJ36" s="541"/>
      <c r="BK36" s="380"/>
      <c r="BL36" s="380"/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</row>
    <row r="37" spans="1:79" s="383" customFormat="1" ht="33" customHeight="1">
      <c r="A37" s="388">
        <f t="shared" si="28"/>
        <v>31</v>
      </c>
      <c r="B37" s="384">
        <v>51604</v>
      </c>
      <c r="C37" s="536" t="s">
        <v>27</v>
      </c>
      <c r="D37" s="698" t="s">
        <v>281</v>
      </c>
      <c r="E37" s="713">
        <f>SUM('15 3G'!E37,'15 3H'!E37,'15 3I'!E37,'Hem-SAIC'!D37)</f>
        <v>0</v>
      </c>
      <c r="F37" s="712">
        <f>SUM('15 3G'!F37,'15 3H'!F37,'15 3I'!F37,'Hem-SAIC'!E37)</f>
        <v>0</v>
      </c>
      <c r="G37" s="709">
        <f t="shared" si="0"/>
        <v>0</v>
      </c>
      <c r="H37" s="713">
        <f>SUM('15 3G'!H37,'15 3H'!H37,'15 3I'!H37,'Hem-SAIC'!G37)</f>
        <v>0</v>
      </c>
      <c r="I37" s="712">
        <f>SUM('15 3G'!I37,'15 3H'!I37,'15 3I'!I37,'Hem-SAIC'!H37)</f>
        <v>0</v>
      </c>
      <c r="J37" s="709">
        <f t="shared" si="1"/>
        <v>0</v>
      </c>
      <c r="K37" s="713">
        <f>SUM('15 3G'!K37,'15 3H'!K37,'15 3I'!K37,'Hem-SAIC'!J37)</f>
        <v>0</v>
      </c>
      <c r="L37" s="712">
        <f>SUM('15 3G'!L37,'15 3H'!L37,'15 3I'!L37,'Hem-SAIC'!K37)</f>
        <v>0</v>
      </c>
      <c r="M37" s="709">
        <f t="shared" si="2"/>
        <v>0</v>
      </c>
      <c r="N37" s="688">
        <f t="shared" si="3"/>
        <v>0</v>
      </c>
      <c r="O37" s="689">
        <f t="shared" si="3"/>
        <v>0</v>
      </c>
      <c r="P37" s="690">
        <f t="shared" si="4"/>
        <v>0</v>
      </c>
      <c r="Q37" s="713">
        <f>SUM('15 3G'!Q37,'15 3H'!Q37,'15 3I'!Q37,'Hem-SAIC'!M37)</f>
        <v>0</v>
      </c>
      <c r="R37" s="712">
        <f>SUM('15 3G'!R37,'15 3H'!R37,'15 3I'!R37,'Hem-SAIC'!N37)</f>
        <v>0</v>
      </c>
      <c r="S37" s="709">
        <f t="shared" si="5"/>
        <v>0</v>
      </c>
      <c r="T37" s="713">
        <f>SUM('15 3G'!T37,'15 3H'!T37,'15 3I'!T37,'Hem-SAIC'!P37)</f>
        <v>0</v>
      </c>
      <c r="U37" s="712">
        <f>SUM('15 3G'!U37,'15 3H'!U37,'15 3I'!U37,'Hem-SAIC'!Q37)</f>
        <v>0</v>
      </c>
      <c r="V37" s="709">
        <f t="shared" si="6"/>
        <v>0</v>
      </c>
      <c r="W37" s="713">
        <f>SUM('15 3G'!W37,'15 3H'!W37,'15 3I'!W37,'Hem-SAIC'!S37)</f>
        <v>0</v>
      </c>
      <c r="X37" s="712">
        <f>SUM('15 3G'!X37,'15 3H'!X37,'15 3I'!X37,'Hem-SAIC'!T37)</f>
        <v>0</v>
      </c>
      <c r="Y37" s="710">
        <f t="shared" si="7"/>
        <v>0</v>
      </c>
      <c r="Z37" s="688">
        <f t="shared" si="8"/>
        <v>0</v>
      </c>
      <c r="AA37" s="701">
        <f t="shared" si="8"/>
        <v>0</v>
      </c>
      <c r="AB37" s="690">
        <f t="shared" si="9"/>
        <v>0</v>
      </c>
      <c r="AC37" s="717">
        <f t="shared" si="10"/>
        <v>0</v>
      </c>
      <c r="AD37" s="712">
        <f t="shared" si="11"/>
        <v>0</v>
      </c>
      <c r="AE37" s="709">
        <f t="shared" si="12"/>
        <v>0</v>
      </c>
      <c r="AF37" s="713">
        <f>SUM('15 3G'!AF37,'15 3H'!AF37,'15 3I'!AF37,'Hem-SAIC'!Y37)</f>
        <v>0</v>
      </c>
      <c r="AG37" s="712">
        <f>SUM('15 3G'!AG37,'15 3H'!AG37,'15 3I'!AG37,'Hem-SAIC'!Z37)</f>
        <v>0</v>
      </c>
      <c r="AH37" s="709">
        <f t="shared" si="13"/>
        <v>0</v>
      </c>
      <c r="AI37" s="713">
        <f>SUM('15 3G'!AI37,'15 3H'!AI37,'15 3I'!AI37,'Hem-SAIC'!AB37)</f>
        <v>0</v>
      </c>
      <c r="AJ37" s="712">
        <f>SUM('15 3G'!AJ37,'15 3H'!AJ37,'15 3I'!AJ37,'Hem-SAIC'!AC37)</f>
        <v>0</v>
      </c>
      <c r="AK37" s="709">
        <f t="shared" si="14"/>
        <v>0</v>
      </c>
      <c r="AL37" s="713">
        <f>SUM('15 3G'!AL37,'15 3H'!AL37,'15 3I'!AL37,'Hem-SAIC'!AE37)</f>
        <v>0</v>
      </c>
      <c r="AM37" s="712">
        <f>SUM('15 3G'!AM37,'15 3H'!AM37,'15 3I'!AM37,'Hem-SAIC'!AF37)</f>
        <v>0</v>
      </c>
      <c r="AN37" s="709">
        <f t="shared" si="15"/>
        <v>0</v>
      </c>
      <c r="AO37" s="688">
        <f t="shared" si="16"/>
        <v>0</v>
      </c>
      <c r="AP37" s="689">
        <f t="shared" si="16"/>
        <v>0</v>
      </c>
      <c r="AQ37" s="690">
        <f t="shared" si="17"/>
        <v>0</v>
      </c>
      <c r="AR37" s="713">
        <f>SUM('15 3G'!AR37,'15 3H'!AR37,'15 3I'!AR37,'Hem-SAIC'!AH37)</f>
        <v>0</v>
      </c>
      <c r="AS37" s="712">
        <f>SUM('15 3G'!AS37,'15 3H'!AS37,'15 3I'!AS37,'Hem-SAIC'!AI37)</f>
        <v>0</v>
      </c>
      <c r="AT37" s="709">
        <f t="shared" si="18"/>
        <v>0</v>
      </c>
      <c r="AU37" s="713">
        <f>SUM('15 3G'!AU37,'15 3H'!AU37,'15 3I'!AU37,'Hem-SAIC'!AK37)</f>
        <v>0</v>
      </c>
      <c r="AV37" s="712">
        <f>SUM('15 3G'!AV37,'15 3H'!AV37,'15 3I'!AV37,'Hem-SAIC'!AL37)</f>
        <v>0</v>
      </c>
      <c r="AW37" s="709">
        <f t="shared" si="19"/>
        <v>0</v>
      </c>
      <c r="AX37" s="713">
        <f>SUM('15 3G'!AX37,'15 3H'!AX37,'15 3I'!AX37,'Hem-SAIC'!AN37)</f>
        <v>0</v>
      </c>
      <c r="AY37" s="712">
        <f>SUM('15 3G'!AY37,'15 3H'!AY37,'15 3I'!AY37,'Hem-SAIC'!AO37)</f>
        <v>0</v>
      </c>
      <c r="AZ37" s="709">
        <f t="shared" si="20"/>
        <v>0</v>
      </c>
      <c r="BA37" s="688">
        <f t="shared" si="21"/>
        <v>0</v>
      </c>
      <c r="BB37" s="701">
        <f t="shared" si="21"/>
        <v>0</v>
      </c>
      <c r="BC37" s="706">
        <f t="shared" si="22"/>
        <v>0</v>
      </c>
      <c r="BD37" s="717">
        <f t="shared" si="30"/>
        <v>0</v>
      </c>
      <c r="BE37" s="712">
        <f t="shared" si="31"/>
        <v>0</v>
      </c>
      <c r="BF37" s="716">
        <f t="shared" si="24"/>
        <v>0</v>
      </c>
      <c r="BG37" s="717">
        <f t="shared" si="25"/>
        <v>0</v>
      </c>
      <c r="BH37" s="712">
        <f t="shared" si="26"/>
        <v>0</v>
      </c>
      <c r="BI37" s="716">
        <f t="shared" si="27"/>
        <v>0</v>
      </c>
      <c r="BJ37" s="541"/>
      <c r="BK37" s="380"/>
      <c r="BL37" s="380"/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</row>
    <row r="38" spans="1:79" s="383" customFormat="1" ht="33" customHeight="1">
      <c r="A38" s="388">
        <f t="shared" si="28"/>
        <v>32</v>
      </c>
      <c r="B38" s="384">
        <v>51605</v>
      </c>
      <c r="C38" s="536" t="s">
        <v>28</v>
      </c>
      <c r="D38" s="698" t="s">
        <v>282</v>
      </c>
      <c r="E38" s="713">
        <f>SUM('15 3G'!E38,'15 3H'!E38,'15 3I'!E38,'Hem-SAIC'!D38)</f>
        <v>0</v>
      </c>
      <c r="F38" s="712">
        <f>SUM('15 3G'!F38,'15 3H'!F38,'15 3I'!F38,'Hem-SAIC'!E38)</f>
        <v>0</v>
      </c>
      <c r="G38" s="709">
        <f t="shared" si="0"/>
        <v>0</v>
      </c>
      <c r="H38" s="713">
        <f>SUM('15 3G'!H38,'15 3H'!H38,'15 3I'!H38,'Hem-SAIC'!G38)</f>
        <v>0</v>
      </c>
      <c r="I38" s="712">
        <f>SUM('15 3G'!I38,'15 3H'!I38,'15 3I'!I38,'Hem-SAIC'!H38)</f>
        <v>0</v>
      </c>
      <c r="J38" s="709">
        <f t="shared" si="1"/>
        <v>0</v>
      </c>
      <c r="K38" s="713">
        <f>SUM('15 3G'!K38,'15 3H'!K38,'15 3I'!K38,'Hem-SAIC'!J38)</f>
        <v>0</v>
      </c>
      <c r="L38" s="712">
        <f>SUM('15 3G'!L38,'15 3H'!L38,'15 3I'!L38,'Hem-SAIC'!K38)</f>
        <v>0</v>
      </c>
      <c r="M38" s="709">
        <f t="shared" si="2"/>
        <v>0</v>
      </c>
      <c r="N38" s="688">
        <f t="shared" si="3"/>
        <v>0</v>
      </c>
      <c r="O38" s="689">
        <f t="shared" si="3"/>
        <v>0</v>
      </c>
      <c r="P38" s="690">
        <f t="shared" si="4"/>
        <v>0</v>
      </c>
      <c r="Q38" s="713">
        <f>SUM('15 3G'!Q38,'15 3H'!Q38,'15 3I'!Q38,'Hem-SAIC'!M38)</f>
        <v>0</v>
      </c>
      <c r="R38" s="712">
        <f>SUM('15 3G'!R38,'15 3H'!R38,'15 3I'!R38,'Hem-SAIC'!N38)</f>
        <v>0</v>
      </c>
      <c r="S38" s="709">
        <f t="shared" si="5"/>
        <v>0</v>
      </c>
      <c r="T38" s="713">
        <f>SUM('15 3G'!T38,'15 3H'!T38,'15 3I'!T38,'Hem-SAIC'!P38)</f>
        <v>0</v>
      </c>
      <c r="U38" s="712">
        <f>SUM('15 3G'!U38,'15 3H'!U38,'15 3I'!U38,'Hem-SAIC'!Q38)</f>
        <v>0</v>
      </c>
      <c r="V38" s="709">
        <f t="shared" si="6"/>
        <v>0</v>
      </c>
      <c r="W38" s="713">
        <f>SUM('15 3G'!W38,'15 3H'!W38,'15 3I'!W38,'Hem-SAIC'!S38)</f>
        <v>0</v>
      </c>
      <c r="X38" s="712">
        <f>SUM('15 3G'!X38,'15 3H'!X38,'15 3I'!X38,'Hem-SAIC'!T38)</f>
        <v>0</v>
      </c>
      <c r="Y38" s="710">
        <f t="shared" si="7"/>
        <v>0</v>
      </c>
      <c r="Z38" s="688">
        <f t="shared" si="8"/>
        <v>0</v>
      </c>
      <c r="AA38" s="701">
        <f t="shared" si="8"/>
        <v>0</v>
      </c>
      <c r="AB38" s="690">
        <f t="shared" si="9"/>
        <v>0</v>
      </c>
      <c r="AC38" s="717">
        <f t="shared" si="10"/>
        <v>0</v>
      </c>
      <c r="AD38" s="712">
        <f t="shared" si="11"/>
        <v>0</v>
      </c>
      <c r="AE38" s="709">
        <f t="shared" si="12"/>
        <v>0</v>
      </c>
      <c r="AF38" s="713">
        <f>SUM('15 3G'!AF38,'15 3H'!AF38,'15 3I'!AF38,'Hem-SAIC'!Y38)</f>
        <v>0</v>
      </c>
      <c r="AG38" s="712">
        <f>SUM('15 3G'!AG38,'15 3H'!AG38,'15 3I'!AG38,'Hem-SAIC'!Z38)</f>
        <v>0</v>
      </c>
      <c r="AH38" s="709">
        <f t="shared" si="13"/>
        <v>0</v>
      </c>
      <c r="AI38" s="713">
        <f>SUM('15 3G'!AI38,'15 3H'!AI38,'15 3I'!AI38,'Hem-SAIC'!AB38)</f>
        <v>0</v>
      </c>
      <c r="AJ38" s="712">
        <f>SUM('15 3G'!AJ38,'15 3H'!AJ38,'15 3I'!AJ38,'Hem-SAIC'!AC38)</f>
        <v>0</v>
      </c>
      <c r="AK38" s="709">
        <f t="shared" si="14"/>
        <v>0</v>
      </c>
      <c r="AL38" s="713">
        <f>SUM('15 3G'!AL38,'15 3H'!AL38,'15 3I'!AL38,'Hem-SAIC'!AE38)</f>
        <v>0</v>
      </c>
      <c r="AM38" s="712">
        <f>SUM('15 3G'!AM38,'15 3H'!AM38,'15 3I'!AM38,'Hem-SAIC'!AF38)</f>
        <v>0</v>
      </c>
      <c r="AN38" s="709">
        <f t="shared" si="15"/>
        <v>0</v>
      </c>
      <c r="AO38" s="688">
        <f t="shared" si="16"/>
        <v>0</v>
      </c>
      <c r="AP38" s="689">
        <f t="shared" si="16"/>
        <v>0</v>
      </c>
      <c r="AQ38" s="690">
        <f t="shared" si="17"/>
        <v>0</v>
      </c>
      <c r="AR38" s="713">
        <f>SUM('15 3G'!AR38,'15 3H'!AR38,'15 3I'!AR38,'Hem-SAIC'!AH38)</f>
        <v>0</v>
      </c>
      <c r="AS38" s="712">
        <f>SUM('15 3G'!AS38,'15 3H'!AS38,'15 3I'!AS38,'Hem-SAIC'!AI38)</f>
        <v>0</v>
      </c>
      <c r="AT38" s="709">
        <f t="shared" si="18"/>
        <v>0</v>
      </c>
      <c r="AU38" s="713">
        <f>SUM('15 3G'!AU38,'15 3H'!AU38,'15 3I'!AU38,'Hem-SAIC'!AK38)</f>
        <v>0</v>
      </c>
      <c r="AV38" s="712">
        <f>SUM('15 3G'!AV38,'15 3H'!AV38,'15 3I'!AV38,'Hem-SAIC'!AL38)</f>
        <v>0</v>
      </c>
      <c r="AW38" s="709">
        <f t="shared" si="19"/>
        <v>0</v>
      </c>
      <c r="AX38" s="713">
        <f>SUM('15 3G'!AX38,'15 3H'!AX38,'15 3I'!AX38,'Hem-SAIC'!AN38)</f>
        <v>0</v>
      </c>
      <c r="AY38" s="712">
        <f>SUM('15 3G'!AY38,'15 3H'!AY38,'15 3I'!AY38,'Hem-SAIC'!AO38)</f>
        <v>0</v>
      </c>
      <c r="AZ38" s="709">
        <f t="shared" si="20"/>
        <v>0</v>
      </c>
      <c r="BA38" s="688">
        <f t="shared" si="21"/>
        <v>0</v>
      </c>
      <c r="BB38" s="701">
        <f t="shared" si="21"/>
        <v>0</v>
      </c>
      <c r="BC38" s="706">
        <f t="shared" si="22"/>
        <v>0</v>
      </c>
      <c r="BD38" s="717">
        <f t="shared" si="30"/>
        <v>0</v>
      </c>
      <c r="BE38" s="712">
        <f t="shared" si="31"/>
        <v>0</v>
      </c>
      <c r="BF38" s="716">
        <f t="shared" si="24"/>
        <v>0</v>
      </c>
      <c r="BG38" s="717">
        <f t="shared" si="25"/>
        <v>0</v>
      </c>
      <c r="BH38" s="712">
        <f t="shared" si="26"/>
        <v>0</v>
      </c>
      <c r="BI38" s="716">
        <f t="shared" si="27"/>
        <v>0</v>
      </c>
      <c r="BJ38" s="541"/>
      <c r="BK38" s="380"/>
      <c r="BL38" s="380"/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</row>
    <row r="39" spans="1:79" s="383" customFormat="1" ht="33" customHeight="1">
      <c r="A39" s="388">
        <f t="shared" si="28"/>
        <v>33</v>
      </c>
      <c r="B39" s="384">
        <v>51606</v>
      </c>
      <c r="C39" s="536" t="s">
        <v>29</v>
      </c>
      <c r="D39" s="698" t="s">
        <v>283</v>
      </c>
      <c r="E39" s="713">
        <f>SUM('15 3G'!E39,'15 3H'!E39,'15 3I'!E39,'Hem-SAIC'!D39)</f>
        <v>0</v>
      </c>
      <c r="F39" s="712">
        <f>SUM('15 3G'!F39,'15 3H'!F39,'15 3I'!F39,'Hem-SAIC'!E39)</f>
        <v>0</v>
      </c>
      <c r="G39" s="709">
        <f t="shared" si="0"/>
        <v>0</v>
      </c>
      <c r="H39" s="713">
        <f>SUM('15 3G'!H39,'15 3H'!H39,'15 3I'!H39,'Hem-SAIC'!G39)</f>
        <v>0</v>
      </c>
      <c r="I39" s="712">
        <f>SUM('15 3G'!I39,'15 3H'!I39,'15 3I'!I39,'Hem-SAIC'!H39)</f>
        <v>0</v>
      </c>
      <c r="J39" s="709">
        <f t="shared" si="1"/>
        <v>0</v>
      </c>
      <c r="K39" s="713">
        <f>SUM('15 3G'!K39,'15 3H'!K39,'15 3I'!K39,'Hem-SAIC'!J39)</f>
        <v>0</v>
      </c>
      <c r="L39" s="712">
        <f>SUM('15 3G'!L39,'15 3H'!L39,'15 3I'!L39,'Hem-SAIC'!K39)</f>
        <v>0</v>
      </c>
      <c r="M39" s="709">
        <f t="shared" si="2"/>
        <v>0</v>
      </c>
      <c r="N39" s="688">
        <f t="shared" si="3"/>
        <v>0</v>
      </c>
      <c r="O39" s="689">
        <f t="shared" si="3"/>
        <v>0</v>
      </c>
      <c r="P39" s="690">
        <f t="shared" si="4"/>
        <v>0</v>
      </c>
      <c r="Q39" s="713">
        <f>SUM('15 3G'!Q39,'15 3H'!Q39,'15 3I'!Q39,'Hem-SAIC'!M39)</f>
        <v>0</v>
      </c>
      <c r="R39" s="712">
        <f>SUM('15 3G'!R39,'15 3H'!R39,'15 3I'!R39,'Hem-SAIC'!N39)</f>
        <v>0</v>
      </c>
      <c r="S39" s="709">
        <f t="shared" si="5"/>
        <v>0</v>
      </c>
      <c r="T39" s="713">
        <f>SUM('15 3G'!T39,'15 3H'!T39,'15 3I'!T39,'Hem-SAIC'!P39)</f>
        <v>0</v>
      </c>
      <c r="U39" s="712">
        <f>SUM('15 3G'!U39,'15 3H'!U39,'15 3I'!U39,'Hem-SAIC'!Q39)</f>
        <v>0</v>
      </c>
      <c r="V39" s="709">
        <f t="shared" si="6"/>
        <v>0</v>
      </c>
      <c r="W39" s="713">
        <f>SUM('15 3G'!W39,'15 3H'!W39,'15 3I'!W39,'Hem-SAIC'!S39)</f>
        <v>0</v>
      </c>
      <c r="X39" s="712">
        <f>SUM('15 3G'!X39,'15 3H'!X39,'15 3I'!X39,'Hem-SAIC'!T39)</f>
        <v>0</v>
      </c>
      <c r="Y39" s="710">
        <f t="shared" si="7"/>
        <v>0</v>
      </c>
      <c r="Z39" s="688">
        <f t="shared" si="8"/>
        <v>0</v>
      </c>
      <c r="AA39" s="701">
        <f t="shared" si="8"/>
        <v>0</v>
      </c>
      <c r="AB39" s="690">
        <f t="shared" si="9"/>
        <v>0</v>
      </c>
      <c r="AC39" s="717">
        <f t="shared" si="10"/>
        <v>0</v>
      </c>
      <c r="AD39" s="712">
        <f t="shared" si="11"/>
        <v>0</v>
      </c>
      <c r="AE39" s="709">
        <f t="shared" si="12"/>
        <v>0</v>
      </c>
      <c r="AF39" s="713">
        <f>SUM('15 3G'!AF39,'15 3H'!AF39,'15 3I'!AF39,'Hem-SAIC'!Y39)</f>
        <v>0</v>
      </c>
      <c r="AG39" s="712">
        <f>SUM('15 3G'!AG39,'15 3H'!AG39,'15 3I'!AG39,'Hem-SAIC'!Z39)</f>
        <v>0</v>
      </c>
      <c r="AH39" s="709">
        <f t="shared" si="13"/>
        <v>0</v>
      </c>
      <c r="AI39" s="713">
        <f>SUM('15 3G'!AI39,'15 3H'!AI39,'15 3I'!AI39,'Hem-SAIC'!AB39)</f>
        <v>0</v>
      </c>
      <c r="AJ39" s="712">
        <f>SUM('15 3G'!AJ39,'15 3H'!AJ39,'15 3I'!AJ39,'Hem-SAIC'!AC39)</f>
        <v>0</v>
      </c>
      <c r="AK39" s="709">
        <f t="shared" si="14"/>
        <v>0</v>
      </c>
      <c r="AL39" s="713">
        <f>SUM('15 3G'!AL39,'15 3H'!AL39,'15 3I'!AL39,'Hem-SAIC'!AE39)</f>
        <v>0</v>
      </c>
      <c r="AM39" s="712">
        <f>SUM('15 3G'!AM39,'15 3H'!AM39,'15 3I'!AM39,'Hem-SAIC'!AF39)</f>
        <v>0</v>
      </c>
      <c r="AN39" s="709">
        <f t="shared" si="15"/>
        <v>0</v>
      </c>
      <c r="AO39" s="688">
        <f t="shared" si="16"/>
        <v>0</v>
      </c>
      <c r="AP39" s="689">
        <f t="shared" si="16"/>
        <v>0</v>
      </c>
      <c r="AQ39" s="690">
        <f t="shared" si="17"/>
        <v>0</v>
      </c>
      <c r="AR39" s="713">
        <f>SUM('15 3G'!AR39,'15 3H'!AR39,'15 3I'!AR39,'Hem-SAIC'!AH39)</f>
        <v>0</v>
      </c>
      <c r="AS39" s="712">
        <f>SUM('15 3G'!AS39,'15 3H'!AS39,'15 3I'!AS39,'Hem-SAIC'!AI39)</f>
        <v>0</v>
      </c>
      <c r="AT39" s="709">
        <f t="shared" si="18"/>
        <v>0</v>
      </c>
      <c r="AU39" s="713">
        <f>SUM('15 3G'!AU39,'15 3H'!AU39,'15 3I'!AU39,'Hem-SAIC'!AK39)</f>
        <v>0</v>
      </c>
      <c r="AV39" s="712">
        <f>SUM('15 3G'!AV39,'15 3H'!AV39,'15 3I'!AV39,'Hem-SAIC'!AL39)</f>
        <v>0</v>
      </c>
      <c r="AW39" s="709">
        <f t="shared" si="19"/>
        <v>0</v>
      </c>
      <c r="AX39" s="713">
        <f>SUM('15 3G'!AX39,'15 3H'!AX39,'15 3I'!AX39,'Hem-SAIC'!AN39)</f>
        <v>0</v>
      </c>
      <c r="AY39" s="712">
        <f>SUM('15 3G'!AY39,'15 3H'!AY39,'15 3I'!AY39,'Hem-SAIC'!AO39)</f>
        <v>0</v>
      </c>
      <c r="AZ39" s="709">
        <f t="shared" si="20"/>
        <v>0</v>
      </c>
      <c r="BA39" s="688">
        <f t="shared" si="21"/>
        <v>0</v>
      </c>
      <c r="BB39" s="701">
        <f t="shared" si="21"/>
        <v>0</v>
      </c>
      <c r="BC39" s="706">
        <f t="shared" si="22"/>
        <v>0</v>
      </c>
      <c r="BD39" s="717">
        <f t="shared" si="30"/>
        <v>0</v>
      </c>
      <c r="BE39" s="712">
        <f t="shared" si="31"/>
        <v>0</v>
      </c>
      <c r="BF39" s="716">
        <f t="shared" si="24"/>
        <v>0</v>
      </c>
      <c r="BG39" s="717">
        <f t="shared" si="25"/>
        <v>0</v>
      </c>
      <c r="BH39" s="712">
        <f t="shared" si="26"/>
        <v>0</v>
      </c>
      <c r="BI39" s="716">
        <f t="shared" si="27"/>
        <v>0</v>
      </c>
      <c r="BJ39" s="541"/>
      <c r="BK39" s="380"/>
      <c r="BL39" s="380"/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</row>
    <row r="40" spans="1:79" s="383" customFormat="1" ht="33" customHeight="1">
      <c r="A40" s="388">
        <f t="shared" si="28"/>
        <v>34</v>
      </c>
      <c r="B40" s="384">
        <v>51607</v>
      </c>
      <c r="C40" s="536" t="s">
        <v>242</v>
      </c>
      <c r="D40" s="698" t="s">
        <v>284</v>
      </c>
      <c r="E40" s="713">
        <f>SUM('15 3G'!E40,'15 3H'!E40,'15 3I'!E40,'Hem-SAIC'!D40)</f>
        <v>0</v>
      </c>
      <c r="F40" s="712">
        <f>SUM('15 3G'!F40,'15 3H'!F40,'15 3I'!F40,'Hem-SAIC'!E40)</f>
        <v>0</v>
      </c>
      <c r="G40" s="709">
        <f t="shared" si="0"/>
        <v>0</v>
      </c>
      <c r="H40" s="713">
        <f>SUM('15 3G'!H40,'15 3H'!H40,'15 3I'!H40,'Hem-SAIC'!G40)</f>
        <v>0</v>
      </c>
      <c r="I40" s="712">
        <f>SUM('15 3G'!I40,'15 3H'!I40,'15 3I'!I40,'Hem-SAIC'!H40)</f>
        <v>0</v>
      </c>
      <c r="J40" s="709">
        <f t="shared" si="1"/>
        <v>0</v>
      </c>
      <c r="K40" s="713">
        <f>SUM('15 3G'!K40,'15 3H'!K40,'15 3I'!K40,'Hem-SAIC'!J40)</f>
        <v>0</v>
      </c>
      <c r="L40" s="712">
        <f>SUM('15 3G'!L40,'15 3H'!L40,'15 3I'!L40,'Hem-SAIC'!K40)</f>
        <v>0</v>
      </c>
      <c r="M40" s="709">
        <f t="shared" si="2"/>
        <v>0</v>
      </c>
      <c r="N40" s="688">
        <f t="shared" si="3"/>
        <v>0</v>
      </c>
      <c r="O40" s="689">
        <f t="shared" si="3"/>
        <v>0</v>
      </c>
      <c r="P40" s="690">
        <f t="shared" si="4"/>
        <v>0</v>
      </c>
      <c r="Q40" s="713">
        <f>SUM('15 3G'!Q40,'15 3H'!Q40,'15 3I'!Q40,'Hem-SAIC'!M40)</f>
        <v>0</v>
      </c>
      <c r="R40" s="712">
        <f>SUM('15 3G'!R40,'15 3H'!R40,'15 3I'!R40,'Hem-SAIC'!N40)</f>
        <v>0</v>
      </c>
      <c r="S40" s="709">
        <f t="shared" si="5"/>
        <v>0</v>
      </c>
      <c r="T40" s="713">
        <f>SUM('15 3G'!T40,'15 3H'!T40,'15 3I'!T40,'Hem-SAIC'!P40)</f>
        <v>0</v>
      </c>
      <c r="U40" s="712">
        <f>SUM('15 3G'!U40,'15 3H'!U40,'15 3I'!U40,'Hem-SAIC'!Q40)</f>
        <v>0</v>
      </c>
      <c r="V40" s="709">
        <f t="shared" si="6"/>
        <v>0</v>
      </c>
      <c r="W40" s="713">
        <f>SUM('15 3G'!W40,'15 3H'!W40,'15 3I'!W40,'Hem-SAIC'!S40)</f>
        <v>0</v>
      </c>
      <c r="X40" s="712">
        <f>SUM('15 3G'!X40,'15 3H'!X40,'15 3I'!X40,'Hem-SAIC'!T40)</f>
        <v>0</v>
      </c>
      <c r="Y40" s="710">
        <f t="shared" si="7"/>
        <v>0</v>
      </c>
      <c r="Z40" s="688">
        <f t="shared" si="8"/>
        <v>0</v>
      </c>
      <c r="AA40" s="701">
        <f t="shared" si="8"/>
        <v>0</v>
      </c>
      <c r="AB40" s="690">
        <f t="shared" si="9"/>
        <v>0</v>
      </c>
      <c r="AC40" s="717">
        <f t="shared" si="10"/>
        <v>0</v>
      </c>
      <c r="AD40" s="712">
        <f t="shared" si="11"/>
        <v>0</v>
      </c>
      <c r="AE40" s="709">
        <f t="shared" si="12"/>
        <v>0</v>
      </c>
      <c r="AF40" s="713">
        <f>SUM('15 3G'!AF40,'15 3H'!AF40,'15 3I'!AF40,'Hem-SAIC'!Y40)</f>
        <v>0</v>
      </c>
      <c r="AG40" s="712">
        <f>SUM('15 3G'!AG40,'15 3H'!AG40,'15 3I'!AG40,'Hem-SAIC'!Z40)</f>
        <v>0</v>
      </c>
      <c r="AH40" s="709">
        <f t="shared" si="13"/>
        <v>0</v>
      </c>
      <c r="AI40" s="713">
        <f>SUM('15 3G'!AI40,'15 3H'!AI40,'15 3I'!AI40,'Hem-SAIC'!AB40)</f>
        <v>0</v>
      </c>
      <c r="AJ40" s="712">
        <f>SUM('15 3G'!AJ40,'15 3H'!AJ40,'15 3I'!AJ40,'Hem-SAIC'!AC40)</f>
        <v>0</v>
      </c>
      <c r="AK40" s="709">
        <f t="shared" si="14"/>
        <v>0</v>
      </c>
      <c r="AL40" s="713">
        <f>SUM('15 3G'!AL40,'15 3H'!AL40,'15 3I'!AL40,'Hem-SAIC'!AE40)</f>
        <v>0</v>
      </c>
      <c r="AM40" s="712">
        <f>SUM('15 3G'!AM40,'15 3H'!AM40,'15 3I'!AM40,'Hem-SAIC'!AF40)</f>
        <v>0</v>
      </c>
      <c r="AN40" s="709">
        <f t="shared" si="15"/>
        <v>0</v>
      </c>
      <c r="AO40" s="688">
        <f t="shared" si="16"/>
        <v>0</v>
      </c>
      <c r="AP40" s="689">
        <f t="shared" si="16"/>
        <v>0</v>
      </c>
      <c r="AQ40" s="690">
        <f t="shared" si="17"/>
        <v>0</v>
      </c>
      <c r="AR40" s="713">
        <f>SUM('15 3G'!AR40,'15 3H'!AR40,'15 3I'!AR40,'Hem-SAIC'!AH40)</f>
        <v>0</v>
      </c>
      <c r="AS40" s="712">
        <f>SUM('15 3G'!AS40,'15 3H'!AS40,'15 3I'!AS40,'Hem-SAIC'!AI40)</f>
        <v>0</v>
      </c>
      <c r="AT40" s="709">
        <f t="shared" si="18"/>
        <v>0</v>
      </c>
      <c r="AU40" s="713">
        <f>SUM('15 3G'!AU40,'15 3H'!AU40,'15 3I'!AU40,'Hem-SAIC'!AK40)</f>
        <v>0</v>
      </c>
      <c r="AV40" s="712">
        <f>SUM('15 3G'!AV40,'15 3H'!AV40,'15 3I'!AV40,'Hem-SAIC'!AL40)</f>
        <v>0</v>
      </c>
      <c r="AW40" s="709">
        <f t="shared" si="19"/>
        <v>0</v>
      </c>
      <c r="AX40" s="713">
        <f>SUM('15 3G'!AX40,'15 3H'!AX40,'15 3I'!AX40,'Hem-SAIC'!AN40)</f>
        <v>0</v>
      </c>
      <c r="AY40" s="712">
        <f>SUM('15 3G'!AY40,'15 3H'!AY40,'15 3I'!AY40,'Hem-SAIC'!AO40)</f>
        <v>0</v>
      </c>
      <c r="AZ40" s="709">
        <f t="shared" si="20"/>
        <v>0</v>
      </c>
      <c r="BA40" s="688">
        <f t="shared" si="21"/>
        <v>0</v>
      </c>
      <c r="BB40" s="701">
        <f t="shared" si="21"/>
        <v>0</v>
      </c>
      <c r="BC40" s="706">
        <f t="shared" si="22"/>
        <v>0</v>
      </c>
      <c r="BD40" s="717">
        <f t="shared" si="30"/>
        <v>0</v>
      </c>
      <c r="BE40" s="712">
        <f t="shared" si="31"/>
        <v>0</v>
      </c>
      <c r="BF40" s="716">
        <f t="shared" si="24"/>
        <v>0</v>
      </c>
      <c r="BG40" s="717">
        <f t="shared" si="25"/>
        <v>0</v>
      </c>
      <c r="BH40" s="712">
        <f t="shared" si="26"/>
        <v>0</v>
      </c>
      <c r="BI40" s="716">
        <f t="shared" si="27"/>
        <v>0</v>
      </c>
      <c r="BJ40" s="541"/>
      <c r="BK40" s="380"/>
      <c r="BL40" s="380"/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</row>
    <row r="41" spans="1:79" s="383" customFormat="1" ht="33" customHeight="1">
      <c r="A41" s="388">
        <f t="shared" si="28"/>
        <v>35</v>
      </c>
      <c r="B41" s="384">
        <v>51608</v>
      </c>
      <c r="C41" s="536" t="s">
        <v>31</v>
      </c>
      <c r="D41" s="698" t="s">
        <v>285</v>
      </c>
      <c r="E41" s="713">
        <f>SUM('15 3G'!E41,'15 3H'!E41,'15 3I'!E41,'Hem-SAIC'!D41)</f>
        <v>0</v>
      </c>
      <c r="F41" s="712">
        <f>SUM('15 3G'!F41,'15 3H'!F41,'15 3I'!F41,'Hem-SAIC'!E41)</f>
        <v>0</v>
      </c>
      <c r="G41" s="709">
        <f t="shared" si="0"/>
        <v>0</v>
      </c>
      <c r="H41" s="713">
        <f>SUM('15 3G'!H41,'15 3H'!H41,'15 3I'!H41,'Hem-SAIC'!G41)</f>
        <v>0</v>
      </c>
      <c r="I41" s="712">
        <f>SUM('15 3G'!I41,'15 3H'!I41,'15 3I'!I41,'Hem-SAIC'!H41)</f>
        <v>0</v>
      </c>
      <c r="J41" s="709">
        <f t="shared" si="1"/>
        <v>0</v>
      </c>
      <c r="K41" s="713">
        <f>SUM('15 3G'!K41,'15 3H'!K41,'15 3I'!K41,'Hem-SAIC'!J41)</f>
        <v>0</v>
      </c>
      <c r="L41" s="712">
        <f>SUM('15 3G'!L41,'15 3H'!L41,'15 3I'!L41,'Hem-SAIC'!K41)</f>
        <v>0</v>
      </c>
      <c r="M41" s="709">
        <f t="shared" si="2"/>
        <v>0</v>
      </c>
      <c r="N41" s="688">
        <f t="shared" si="3"/>
        <v>0</v>
      </c>
      <c r="O41" s="689">
        <f t="shared" si="3"/>
        <v>0</v>
      </c>
      <c r="P41" s="690">
        <f t="shared" si="4"/>
        <v>0</v>
      </c>
      <c r="Q41" s="713">
        <f>SUM('15 3G'!Q41,'15 3H'!Q41,'15 3I'!Q41,'Hem-SAIC'!M41)</f>
        <v>0</v>
      </c>
      <c r="R41" s="712">
        <f>SUM('15 3G'!R41,'15 3H'!R41,'15 3I'!R41,'Hem-SAIC'!N41)</f>
        <v>0</v>
      </c>
      <c r="S41" s="709">
        <f t="shared" si="5"/>
        <v>0</v>
      </c>
      <c r="T41" s="713">
        <f>SUM('15 3G'!T41,'15 3H'!T41,'15 3I'!T41,'Hem-SAIC'!P41)</f>
        <v>0</v>
      </c>
      <c r="U41" s="712">
        <f>SUM('15 3G'!U41,'15 3H'!U41,'15 3I'!U41,'Hem-SAIC'!Q41)</f>
        <v>0</v>
      </c>
      <c r="V41" s="709">
        <f t="shared" si="6"/>
        <v>0</v>
      </c>
      <c r="W41" s="713">
        <f>SUM('15 3G'!W41,'15 3H'!W41,'15 3I'!W41,'Hem-SAIC'!S41)</f>
        <v>0</v>
      </c>
      <c r="X41" s="712">
        <f>SUM('15 3G'!X41,'15 3H'!X41,'15 3I'!X41,'Hem-SAIC'!T41)</f>
        <v>0</v>
      </c>
      <c r="Y41" s="710">
        <f t="shared" si="7"/>
        <v>0</v>
      </c>
      <c r="Z41" s="688">
        <f t="shared" si="8"/>
        <v>0</v>
      </c>
      <c r="AA41" s="701">
        <f t="shared" si="8"/>
        <v>0</v>
      </c>
      <c r="AB41" s="690">
        <f t="shared" si="9"/>
        <v>0</v>
      </c>
      <c r="AC41" s="717">
        <f t="shared" si="10"/>
        <v>0</v>
      </c>
      <c r="AD41" s="712">
        <f t="shared" si="11"/>
        <v>0</v>
      </c>
      <c r="AE41" s="709">
        <f t="shared" si="12"/>
        <v>0</v>
      </c>
      <c r="AF41" s="713">
        <f>SUM('15 3G'!AF41,'15 3H'!AF41,'15 3I'!AF41,'Hem-SAIC'!Y41)</f>
        <v>0</v>
      </c>
      <c r="AG41" s="712">
        <f>SUM('15 3G'!AG41,'15 3H'!AG41,'15 3I'!AG41,'Hem-SAIC'!Z41)</f>
        <v>0</v>
      </c>
      <c r="AH41" s="709">
        <f t="shared" si="13"/>
        <v>0</v>
      </c>
      <c r="AI41" s="713">
        <f>SUM('15 3G'!AI41,'15 3H'!AI41,'15 3I'!AI41,'Hem-SAIC'!AB41)</f>
        <v>0</v>
      </c>
      <c r="AJ41" s="712">
        <f>SUM('15 3G'!AJ41,'15 3H'!AJ41,'15 3I'!AJ41,'Hem-SAIC'!AC41)</f>
        <v>0</v>
      </c>
      <c r="AK41" s="709">
        <f t="shared" si="14"/>
        <v>0</v>
      </c>
      <c r="AL41" s="713">
        <f>SUM('15 3G'!AL41,'15 3H'!AL41,'15 3I'!AL41,'Hem-SAIC'!AE41)</f>
        <v>0</v>
      </c>
      <c r="AM41" s="712">
        <f>SUM('15 3G'!AM41,'15 3H'!AM41,'15 3I'!AM41,'Hem-SAIC'!AF41)</f>
        <v>0</v>
      </c>
      <c r="AN41" s="709">
        <f t="shared" si="15"/>
        <v>0</v>
      </c>
      <c r="AO41" s="688">
        <f t="shared" si="16"/>
        <v>0</v>
      </c>
      <c r="AP41" s="689">
        <f t="shared" si="16"/>
        <v>0</v>
      </c>
      <c r="AQ41" s="690">
        <f t="shared" si="17"/>
        <v>0</v>
      </c>
      <c r="AR41" s="713">
        <f>SUM('15 3G'!AR41,'15 3H'!AR41,'15 3I'!AR41,'Hem-SAIC'!AH41)</f>
        <v>0</v>
      </c>
      <c r="AS41" s="712">
        <f>SUM('15 3G'!AS41,'15 3H'!AS41,'15 3I'!AS41,'Hem-SAIC'!AI41)</f>
        <v>0</v>
      </c>
      <c r="AT41" s="709">
        <f t="shared" si="18"/>
        <v>0</v>
      </c>
      <c r="AU41" s="713">
        <f>SUM('15 3G'!AU41,'15 3H'!AU41,'15 3I'!AU41,'Hem-SAIC'!AK41)</f>
        <v>0</v>
      </c>
      <c r="AV41" s="712">
        <f>SUM('15 3G'!AV41,'15 3H'!AV41,'15 3I'!AV41,'Hem-SAIC'!AL41)</f>
        <v>0</v>
      </c>
      <c r="AW41" s="709">
        <f t="shared" si="19"/>
        <v>0</v>
      </c>
      <c r="AX41" s="713">
        <f>SUM('15 3G'!AX41,'15 3H'!AX41,'15 3I'!AX41,'Hem-SAIC'!AN41)</f>
        <v>0</v>
      </c>
      <c r="AY41" s="712">
        <f>SUM('15 3G'!AY41,'15 3H'!AY41,'15 3I'!AY41,'Hem-SAIC'!AO41)</f>
        <v>0</v>
      </c>
      <c r="AZ41" s="709">
        <f t="shared" si="20"/>
        <v>0</v>
      </c>
      <c r="BA41" s="688">
        <f t="shared" si="21"/>
        <v>0</v>
      </c>
      <c r="BB41" s="701">
        <f t="shared" si="21"/>
        <v>0</v>
      </c>
      <c r="BC41" s="706">
        <f t="shared" si="22"/>
        <v>0</v>
      </c>
      <c r="BD41" s="717">
        <f t="shared" si="30"/>
        <v>0</v>
      </c>
      <c r="BE41" s="712">
        <f t="shared" si="31"/>
        <v>0</v>
      </c>
      <c r="BF41" s="716">
        <f t="shared" si="24"/>
        <v>0</v>
      </c>
      <c r="BG41" s="717">
        <f t="shared" si="25"/>
        <v>0</v>
      </c>
      <c r="BH41" s="712">
        <f t="shared" si="26"/>
        <v>0</v>
      </c>
      <c r="BI41" s="716">
        <f t="shared" si="27"/>
        <v>0</v>
      </c>
      <c r="BJ41" s="541"/>
      <c r="BK41" s="380"/>
      <c r="BL41" s="380"/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</row>
    <row r="42" spans="1:79" s="383" customFormat="1" ht="33" customHeight="1">
      <c r="A42" s="388">
        <f t="shared" si="28"/>
        <v>36</v>
      </c>
      <c r="B42" s="384">
        <v>51609</v>
      </c>
      <c r="C42" s="536" t="s">
        <v>89</v>
      </c>
      <c r="D42" s="698" t="s">
        <v>286</v>
      </c>
      <c r="E42" s="713">
        <f>SUM('15 3G'!E42,'15 3H'!E42,'15 3I'!E42,'Hem-SAIC'!D42)</f>
        <v>0</v>
      </c>
      <c r="F42" s="712">
        <f>SUM('15 3G'!F42,'15 3H'!F42,'15 3I'!F42,'Hem-SAIC'!E42)</f>
        <v>0</v>
      </c>
      <c r="G42" s="709">
        <f t="shared" si="0"/>
        <v>0</v>
      </c>
      <c r="H42" s="713">
        <f>SUM('15 3G'!H42,'15 3H'!H42,'15 3I'!H42,'Hem-SAIC'!G42)</f>
        <v>0</v>
      </c>
      <c r="I42" s="712">
        <f>SUM('15 3G'!I42,'15 3H'!I42,'15 3I'!I42,'Hem-SAIC'!H42)</f>
        <v>0</v>
      </c>
      <c r="J42" s="709">
        <f t="shared" si="1"/>
        <v>0</v>
      </c>
      <c r="K42" s="713">
        <f>SUM('15 3G'!K42,'15 3H'!K42,'15 3I'!K42,'Hem-SAIC'!J42)</f>
        <v>0</v>
      </c>
      <c r="L42" s="712">
        <f>SUM('15 3G'!L42,'15 3H'!L42,'15 3I'!L42,'Hem-SAIC'!K42)</f>
        <v>0</v>
      </c>
      <c r="M42" s="709">
        <f t="shared" si="2"/>
        <v>0</v>
      </c>
      <c r="N42" s="688">
        <f t="shared" si="3"/>
        <v>0</v>
      </c>
      <c r="O42" s="689">
        <f t="shared" si="3"/>
        <v>0</v>
      </c>
      <c r="P42" s="690">
        <f t="shared" si="4"/>
        <v>0</v>
      </c>
      <c r="Q42" s="713">
        <f>SUM('15 3G'!Q42,'15 3H'!Q42,'15 3I'!Q42,'Hem-SAIC'!M42)</f>
        <v>0</v>
      </c>
      <c r="R42" s="712">
        <f>SUM('15 3G'!R42,'15 3H'!R42,'15 3I'!R42,'Hem-SAIC'!N42)</f>
        <v>0</v>
      </c>
      <c r="S42" s="709">
        <f t="shared" si="5"/>
        <v>0</v>
      </c>
      <c r="T42" s="713">
        <f>SUM('15 3G'!T42,'15 3H'!T42,'15 3I'!T42,'Hem-SAIC'!P42)</f>
        <v>0</v>
      </c>
      <c r="U42" s="712">
        <f>SUM('15 3G'!U42,'15 3H'!U42,'15 3I'!U42,'Hem-SAIC'!Q42)</f>
        <v>0</v>
      </c>
      <c r="V42" s="709">
        <f t="shared" si="6"/>
        <v>0</v>
      </c>
      <c r="W42" s="713">
        <f>SUM('15 3G'!W42,'15 3H'!W42,'15 3I'!W42,'Hem-SAIC'!S42)</f>
        <v>0</v>
      </c>
      <c r="X42" s="712">
        <f>SUM('15 3G'!X42,'15 3H'!X42,'15 3I'!X42,'Hem-SAIC'!T42)</f>
        <v>0</v>
      </c>
      <c r="Y42" s="710">
        <f t="shared" si="7"/>
        <v>0</v>
      </c>
      <c r="Z42" s="688">
        <f t="shared" si="8"/>
        <v>0</v>
      </c>
      <c r="AA42" s="701">
        <f t="shared" si="8"/>
        <v>0</v>
      </c>
      <c r="AB42" s="690">
        <f t="shared" si="9"/>
        <v>0</v>
      </c>
      <c r="AC42" s="717">
        <f t="shared" si="10"/>
        <v>0</v>
      </c>
      <c r="AD42" s="712">
        <f t="shared" si="11"/>
        <v>0</v>
      </c>
      <c r="AE42" s="709">
        <f t="shared" si="12"/>
        <v>0</v>
      </c>
      <c r="AF42" s="713">
        <f>SUM('15 3G'!AF42,'15 3H'!AF42,'15 3I'!AF42,'Hem-SAIC'!Y42)</f>
        <v>0</v>
      </c>
      <c r="AG42" s="712">
        <f>SUM('15 3G'!AG42,'15 3H'!AG42,'15 3I'!AG42,'Hem-SAIC'!Z42)</f>
        <v>0</v>
      </c>
      <c r="AH42" s="709">
        <f t="shared" si="13"/>
        <v>0</v>
      </c>
      <c r="AI42" s="713">
        <f>SUM('15 3G'!AI42,'15 3H'!AI42,'15 3I'!AI42,'Hem-SAIC'!AB42)</f>
        <v>0</v>
      </c>
      <c r="AJ42" s="712">
        <f>SUM('15 3G'!AJ42,'15 3H'!AJ42,'15 3I'!AJ42,'Hem-SAIC'!AC42)</f>
        <v>0</v>
      </c>
      <c r="AK42" s="709">
        <f t="shared" si="14"/>
        <v>0</v>
      </c>
      <c r="AL42" s="713">
        <f>SUM('15 3G'!AL42,'15 3H'!AL42,'15 3I'!AL42,'Hem-SAIC'!AE42)</f>
        <v>0</v>
      </c>
      <c r="AM42" s="712">
        <f>SUM('15 3G'!AM42,'15 3H'!AM42,'15 3I'!AM42,'Hem-SAIC'!AF42)</f>
        <v>0</v>
      </c>
      <c r="AN42" s="709">
        <f t="shared" si="15"/>
        <v>0</v>
      </c>
      <c r="AO42" s="688">
        <f t="shared" si="16"/>
        <v>0</v>
      </c>
      <c r="AP42" s="689">
        <f t="shared" si="16"/>
        <v>0</v>
      </c>
      <c r="AQ42" s="690">
        <f t="shared" si="17"/>
        <v>0</v>
      </c>
      <c r="AR42" s="713">
        <f>SUM('15 3G'!AR42,'15 3H'!AR42,'15 3I'!AR42,'Hem-SAIC'!AH42)</f>
        <v>0</v>
      </c>
      <c r="AS42" s="712">
        <f>SUM('15 3G'!AS42,'15 3H'!AS42,'15 3I'!AS42,'Hem-SAIC'!AI42)</f>
        <v>0</v>
      </c>
      <c r="AT42" s="709">
        <f t="shared" si="18"/>
        <v>0</v>
      </c>
      <c r="AU42" s="713">
        <f>SUM('15 3G'!AU42,'15 3H'!AU42,'15 3I'!AU42,'Hem-SAIC'!AK42)</f>
        <v>0</v>
      </c>
      <c r="AV42" s="712">
        <f>SUM('15 3G'!AV42,'15 3H'!AV42,'15 3I'!AV42,'Hem-SAIC'!AL42)</f>
        <v>0</v>
      </c>
      <c r="AW42" s="709">
        <f t="shared" si="19"/>
        <v>0</v>
      </c>
      <c r="AX42" s="713">
        <f>SUM('15 3G'!AX42,'15 3H'!AX42,'15 3I'!AX42,'Hem-SAIC'!AN42)</f>
        <v>0</v>
      </c>
      <c r="AY42" s="712">
        <f>SUM('15 3G'!AY42,'15 3H'!AY42,'15 3I'!AY42,'Hem-SAIC'!AO42)</f>
        <v>0</v>
      </c>
      <c r="AZ42" s="709">
        <f t="shared" si="20"/>
        <v>0</v>
      </c>
      <c r="BA42" s="688">
        <f t="shared" si="21"/>
        <v>0</v>
      </c>
      <c r="BB42" s="701">
        <f t="shared" si="21"/>
        <v>0</v>
      </c>
      <c r="BC42" s="706">
        <f t="shared" si="22"/>
        <v>0</v>
      </c>
      <c r="BD42" s="717">
        <f t="shared" si="30"/>
        <v>0</v>
      </c>
      <c r="BE42" s="712">
        <f t="shared" si="31"/>
        <v>0</v>
      </c>
      <c r="BF42" s="716">
        <f t="shared" si="24"/>
        <v>0</v>
      </c>
      <c r="BG42" s="717">
        <f t="shared" si="25"/>
        <v>0</v>
      </c>
      <c r="BH42" s="712">
        <f t="shared" si="26"/>
        <v>0</v>
      </c>
      <c r="BI42" s="716">
        <f t="shared" si="27"/>
        <v>0</v>
      </c>
      <c r="BJ42" s="541"/>
      <c r="BK42" s="380"/>
      <c r="BL42" s="380"/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</row>
    <row r="43" spans="1:79" s="383" customFormat="1" ht="33" customHeight="1">
      <c r="A43" s="388">
        <f t="shared" si="28"/>
        <v>37</v>
      </c>
      <c r="B43" s="384">
        <v>51610</v>
      </c>
      <c r="C43" s="536" t="s">
        <v>32</v>
      </c>
      <c r="D43" s="698" t="s">
        <v>287</v>
      </c>
      <c r="E43" s="713">
        <f>SUM('15 3G'!E43,'15 3H'!E43,'15 3I'!E43,'Hem-SAIC'!D43)</f>
        <v>14200</v>
      </c>
      <c r="F43" s="712">
        <f>SUM('15 3G'!F43,'15 3H'!F43,'15 3I'!F43,'Hem-SAIC'!E43)</f>
        <v>14200</v>
      </c>
      <c r="G43" s="709">
        <f t="shared" si="0"/>
        <v>0</v>
      </c>
      <c r="H43" s="713">
        <f>SUM('15 3G'!H43,'15 3H'!H43,'15 3I'!H43,'Hem-SAIC'!G43)</f>
        <v>14200</v>
      </c>
      <c r="I43" s="712">
        <f>SUM('15 3G'!I43,'15 3H'!I43,'15 3I'!I43,'Hem-SAIC'!H43)</f>
        <v>14200</v>
      </c>
      <c r="J43" s="709">
        <f t="shared" si="1"/>
        <v>0</v>
      </c>
      <c r="K43" s="713">
        <f>SUM('15 3G'!K43,'15 3H'!K43,'15 3I'!K43,'Hem-SAIC'!J43)</f>
        <v>14200</v>
      </c>
      <c r="L43" s="712">
        <f>SUM('15 3G'!L43,'15 3H'!L43,'15 3I'!L43,'Hem-SAIC'!K43)</f>
        <v>14200</v>
      </c>
      <c r="M43" s="709">
        <f t="shared" si="2"/>
        <v>0</v>
      </c>
      <c r="N43" s="688">
        <f t="shared" si="3"/>
        <v>42600</v>
      </c>
      <c r="O43" s="689">
        <f t="shared" si="3"/>
        <v>42600</v>
      </c>
      <c r="P43" s="690">
        <f t="shared" si="4"/>
        <v>0</v>
      </c>
      <c r="Q43" s="713">
        <f>SUM('15 3G'!Q43,'15 3H'!Q43,'15 3I'!Q43,'Hem-SAIC'!M43)</f>
        <v>14200</v>
      </c>
      <c r="R43" s="712">
        <f>SUM('15 3G'!R43,'15 3H'!R43,'15 3I'!R43,'Hem-SAIC'!N43)</f>
        <v>14200</v>
      </c>
      <c r="S43" s="709">
        <f t="shared" si="5"/>
        <v>0</v>
      </c>
      <c r="T43" s="713">
        <f>SUM('15 3G'!T43,'15 3H'!T43,'15 3I'!T43,'Hem-SAIC'!P43)</f>
        <v>14200</v>
      </c>
      <c r="U43" s="712">
        <f>SUM('15 3G'!U43,'15 3H'!U43,'15 3I'!U43,'Hem-SAIC'!Q43)</f>
        <v>0</v>
      </c>
      <c r="V43" s="709">
        <f t="shared" si="6"/>
        <v>14200</v>
      </c>
      <c r="W43" s="713">
        <f>SUM('15 3G'!W43,'15 3H'!W43,'15 3I'!W43,'Hem-SAIC'!S43)</f>
        <v>14200</v>
      </c>
      <c r="X43" s="712">
        <f>SUM('15 3G'!X43,'15 3H'!X43,'15 3I'!X43,'Hem-SAIC'!T43)</f>
        <v>0</v>
      </c>
      <c r="Y43" s="710">
        <f t="shared" si="7"/>
        <v>14200</v>
      </c>
      <c r="Z43" s="688">
        <f t="shared" si="8"/>
        <v>42600</v>
      </c>
      <c r="AA43" s="701">
        <f t="shared" si="8"/>
        <v>14200</v>
      </c>
      <c r="AB43" s="690">
        <f t="shared" si="9"/>
        <v>28400</v>
      </c>
      <c r="AC43" s="717">
        <f t="shared" si="10"/>
        <v>85200</v>
      </c>
      <c r="AD43" s="712">
        <f t="shared" si="11"/>
        <v>56800</v>
      </c>
      <c r="AE43" s="709">
        <f t="shared" si="12"/>
        <v>28400</v>
      </c>
      <c r="AF43" s="713">
        <f>SUM('15 3G'!AF43,'15 3H'!AF43,'15 3I'!AF43,'Hem-SAIC'!Y43)</f>
        <v>40200</v>
      </c>
      <c r="AG43" s="712">
        <f>SUM('15 3G'!AG43,'15 3H'!AG43,'15 3I'!AG43,'Hem-SAIC'!Z43)</f>
        <v>0</v>
      </c>
      <c r="AH43" s="709">
        <f t="shared" si="13"/>
        <v>40200</v>
      </c>
      <c r="AI43" s="713">
        <f>SUM('15 3G'!AI43,'15 3H'!AI43,'15 3I'!AI43,'Hem-SAIC'!AB43)</f>
        <v>14200</v>
      </c>
      <c r="AJ43" s="712">
        <f>SUM('15 3G'!AJ43,'15 3H'!AJ43,'15 3I'!AJ43,'Hem-SAIC'!AC43)</f>
        <v>0</v>
      </c>
      <c r="AK43" s="709">
        <f t="shared" si="14"/>
        <v>14200</v>
      </c>
      <c r="AL43" s="713">
        <f>SUM('15 3G'!AL43,'15 3H'!AL43,'15 3I'!AL43,'Hem-SAIC'!AE43)</f>
        <v>14200</v>
      </c>
      <c r="AM43" s="712">
        <f>SUM('15 3G'!AM43,'15 3H'!AM43,'15 3I'!AM43,'Hem-SAIC'!AF43)</f>
        <v>0</v>
      </c>
      <c r="AN43" s="709">
        <f t="shared" si="15"/>
        <v>14200</v>
      </c>
      <c r="AO43" s="688">
        <f t="shared" si="16"/>
        <v>68600</v>
      </c>
      <c r="AP43" s="689">
        <f t="shared" si="16"/>
        <v>0</v>
      </c>
      <c r="AQ43" s="690">
        <f t="shared" si="17"/>
        <v>68600</v>
      </c>
      <c r="AR43" s="713">
        <f>SUM('15 3G'!AR43,'15 3H'!AR43,'15 3I'!AR43,'Hem-SAIC'!AH43)</f>
        <v>14200</v>
      </c>
      <c r="AS43" s="712">
        <f>SUM('15 3G'!AS43,'15 3H'!AS43,'15 3I'!AS43,'Hem-SAIC'!AI43)</f>
        <v>0</v>
      </c>
      <c r="AT43" s="709">
        <f t="shared" si="18"/>
        <v>14200</v>
      </c>
      <c r="AU43" s="713">
        <f>SUM('15 3G'!AU43,'15 3H'!AU43,'15 3I'!AU43,'Hem-SAIC'!AK43)</f>
        <v>14200</v>
      </c>
      <c r="AV43" s="712">
        <f>SUM('15 3G'!AV43,'15 3H'!AV43,'15 3I'!AV43,'Hem-SAIC'!AL43)</f>
        <v>0</v>
      </c>
      <c r="AW43" s="709">
        <f t="shared" si="19"/>
        <v>14200</v>
      </c>
      <c r="AX43" s="713">
        <f>SUM('15 3G'!AX43,'15 3H'!AX43,'15 3I'!AX43,'Hem-SAIC'!AN43)</f>
        <v>14200</v>
      </c>
      <c r="AY43" s="712">
        <f>SUM('15 3G'!AY43,'15 3H'!AY43,'15 3I'!AY43,'Hem-SAIC'!AO43)</f>
        <v>0</v>
      </c>
      <c r="AZ43" s="709">
        <f t="shared" si="20"/>
        <v>14200</v>
      </c>
      <c r="BA43" s="688">
        <f t="shared" si="21"/>
        <v>42600</v>
      </c>
      <c r="BB43" s="701">
        <f t="shared" si="21"/>
        <v>0</v>
      </c>
      <c r="BC43" s="706">
        <f t="shared" si="22"/>
        <v>42600</v>
      </c>
      <c r="BD43" s="717">
        <f t="shared" si="30"/>
        <v>111200</v>
      </c>
      <c r="BE43" s="712">
        <f t="shared" si="31"/>
        <v>0</v>
      </c>
      <c r="BF43" s="716">
        <f t="shared" si="24"/>
        <v>111200</v>
      </c>
      <c r="BG43" s="717">
        <f t="shared" si="25"/>
        <v>196400</v>
      </c>
      <c r="BH43" s="712">
        <f t="shared" si="26"/>
        <v>56800</v>
      </c>
      <c r="BI43" s="716">
        <f t="shared" si="27"/>
        <v>139600</v>
      </c>
      <c r="BJ43" s="541"/>
      <c r="BK43" s="380"/>
      <c r="BL43" s="380"/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</row>
    <row r="44" spans="1:79" s="383" customFormat="1" ht="33" customHeight="1">
      <c r="A44" s="388">
        <f t="shared" si="28"/>
        <v>38</v>
      </c>
      <c r="B44" s="384">
        <v>51611</v>
      </c>
      <c r="C44" s="536" t="s">
        <v>33</v>
      </c>
      <c r="D44" s="698" t="s">
        <v>288</v>
      </c>
      <c r="E44" s="713">
        <f>SUM('15 3G'!E44,'15 3H'!E44,'15 3I'!E44,'Hem-SAIC'!D44)</f>
        <v>78710.885000000009</v>
      </c>
      <c r="F44" s="712">
        <f>SUM('15 3G'!F44,'15 3H'!F44,'15 3I'!F44,'Hem-SAIC'!E44)</f>
        <v>32494.17</v>
      </c>
      <c r="G44" s="709">
        <f t="shared" si="0"/>
        <v>46216.715000000011</v>
      </c>
      <c r="H44" s="713">
        <f>SUM('15 3G'!H44,'15 3H'!H44,'15 3I'!H44,'Hem-SAIC'!G44)</f>
        <v>39347.324999999997</v>
      </c>
      <c r="I44" s="712">
        <f>SUM('15 3G'!I44,'15 3H'!I44,'15 3I'!I44,'Hem-SAIC'!H44)</f>
        <v>46275.130000000005</v>
      </c>
      <c r="J44" s="709">
        <f t="shared" si="1"/>
        <v>-6927.8050000000076</v>
      </c>
      <c r="K44" s="713">
        <f>SUM('15 3G'!K44,'15 3H'!K44,'15 3I'!K44,'Hem-SAIC'!J44)</f>
        <v>44097.725000000006</v>
      </c>
      <c r="L44" s="712">
        <f>SUM('15 3G'!L44,'15 3H'!L44,'15 3I'!L44,'Hem-SAIC'!K44)</f>
        <v>80212.23000000001</v>
      </c>
      <c r="M44" s="709">
        <f t="shared" si="2"/>
        <v>-36114.505000000005</v>
      </c>
      <c r="N44" s="688">
        <f t="shared" si="3"/>
        <v>162155.935</v>
      </c>
      <c r="O44" s="689">
        <f t="shared" si="3"/>
        <v>158981.53000000003</v>
      </c>
      <c r="P44" s="690">
        <f t="shared" si="4"/>
        <v>3174.4049999999697</v>
      </c>
      <c r="Q44" s="713">
        <f>SUM('15 3G'!Q44,'15 3H'!Q44,'15 3I'!Q44,'Hem-SAIC'!M44)</f>
        <v>35675.975000000006</v>
      </c>
      <c r="R44" s="712">
        <f>SUM('15 3G'!R44,'15 3H'!R44,'15 3I'!R44,'Hem-SAIC'!N44)</f>
        <v>23643.519999999997</v>
      </c>
      <c r="S44" s="709">
        <f t="shared" si="5"/>
        <v>12032.455000000009</v>
      </c>
      <c r="T44" s="713">
        <f>SUM('15 3G'!T44,'15 3H'!T44,'15 3I'!T44,'Hem-SAIC'!P44)</f>
        <v>65981.635000000009</v>
      </c>
      <c r="U44" s="712">
        <f>SUM('15 3G'!U44,'15 3H'!U44,'15 3I'!U44,'Hem-SAIC'!Q44)</f>
        <v>0</v>
      </c>
      <c r="V44" s="709">
        <f t="shared" si="6"/>
        <v>65981.635000000009</v>
      </c>
      <c r="W44" s="713">
        <f>SUM('15 3G'!W44,'15 3H'!W44,'15 3I'!W44,'Hem-SAIC'!S44)</f>
        <v>38885.424999999996</v>
      </c>
      <c r="X44" s="712">
        <f>SUM('15 3G'!X44,'15 3H'!X44,'15 3I'!X44,'Hem-SAIC'!T44)</f>
        <v>0</v>
      </c>
      <c r="Y44" s="710">
        <f t="shared" si="7"/>
        <v>38885.424999999996</v>
      </c>
      <c r="Z44" s="688">
        <f t="shared" si="8"/>
        <v>140543.035</v>
      </c>
      <c r="AA44" s="701">
        <f t="shared" si="8"/>
        <v>23643.519999999997</v>
      </c>
      <c r="AB44" s="690">
        <f t="shared" si="9"/>
        <v>116899.51500000001</v>
      </c>
      <c r="AC44" s="717">
        <f t="shared" si="10"/>
        <v>302698.97000000003</v>
      </c>
      <c r="AD44" s="712">
        <f t="shared" si="11"/>
        <v>182625.05000000002</v>
      </c>
      <c r="AE44" s="709">
        <f t="shared" si="12"/>
        <v>120073.92000000001</v>
      </c>
      <c r="AF44" s="713">
        <f>SUM('15 3G'!AF44,'15 3H'!AF44,'15 3I'!AF44,'Hem-SAIC'!Y44)</f>
        <v>46666.45</v>
      </c>
      <c r="AG44" s="712">
        <f>SUM('15 3G'!AG44,'15 3H'!AG44,'15 3I'!AG44,'Hem-SAIC'!Z44)</f>
        <v>0</v>
      </c>
      <c r="AH44" s="709">
        <f t="shared" si="13"/>
        <v>46666.45</v>
      </c>
      <c r="AI44" s="713">
        <f>SUM('15 3G'!AI44,'15 3H'!AI44,'15 3I'!AI44,'Hem-SAIC'!AB44)</f>
        <v>40215.324999999997</v>
      </c>
      <c r="AJ44" s="712">
        <f>SUM('15 3G'!AJ44,'15 3H'!AJ44,'15 3I'!AJ44,'Hem-SAIC'!AC44)</f>
        <v>0</v>
      </c>
      <c r="AK44" s="709">
        <f t="shared" si="14"/>
        <v>40215.324999999997</v>
      </c>
      <c r="AL44" s="713">
        <f>SUM('15 3G'!AL44,'15 3H'!AL44,'15 3I'!AL44,'Hem-SAIC'!AE44)</f>
        <v>73053.725000000006</v>
      </c>
      <c r="AM44" s="712">
        <f>SUM('15 3G'!AM44,'15 3H'!AM44,'15 3I'!AM44,'Hem-SAIC'!AF44)</f>
        <v>0</v>
      </c>
      <c r="AN44" s="709">
        <f t="shared" si="15"/>
        <v>73053.725000000006</v>
      </c>
      <c r="AO44" s="688">
        <f t="shared" si="16"/>
        <v>159935.5</v>
      </c>
      <c r="AP44" s="689">
        <f t="shared" si="16"/>
        <v>0</v>
      </c>
      <c r="AQ44" s="690">
        <f t="shared" si="17"/>
        <v>159935.5</v>
      </c>
      <c r="AR44" s="713">
        <f>SUM('15 3G'!AR44,'15 3H'!AR44,'15 3I'!AR44,'Hem-SAIC'!AH44)</f>
        <v>35064.634999999995</v>
      </c>
      <c r="AS44" s="712">
        <f>SUM('15 3G'!AS44,'15 3H'!AS44,'15 3I'!AS44,'Hem-SAIC'!AI44)</f>
        <v>0</v>
      </c>
      <c r="AT44" s="709">
        <f t="shared" si="18"/>
        <v>35064.634999999995</v>
      </c>
      <c r="AU44" s="713">
        <f>SUM('15 3G'!AU44,'15 3H'!AU44,'15 3I'!AU44,'Hem-SAIC'!AK44)</f>
        <v>29607.725000000006</v>
      </c>
      <c r="AV44" s="712">
        <f>SUM('15 3G'!AV44,'15 3H'!AV44,'15 3I'!AV44,'Hem-SAIC'!AL44)</f>
        <v>0</v>
      </c>
      <c r="AW44" s="709">
        <f t="shared" si="19"/>
        <v>29607.725000000006</v>
      </c>
      <c r="AX44" s="713">
        <f>SUM('15 3G'!AX44,'15 3H'!AX44,'15 3I'!AX44,'Hem-SAIC'!AN44)</f>
        <v>33734.924999999996</v>
      </c>
      <c r="AY44" s="712">
        <f>SUM('15 3G'!AY44,'15 3H'!AY44,'15 3I'!AY44,'Hem-SAIC'!AO44)</f>
        <v>0</v>
      </c>
      <c r="AZ44" s="709">
        <f t="shared" si="20"/>
        <v>33734.924999999996</v>
      </c>
      <c r="BA44" s="688">
        <f t="shared" si="21"/>
        <v>98407.285000000003</v>
      </c>
      <c r="BB44" s="701">
        <f t="shared" si="21"/>
        <v>0</v>
      </c>
      <c r="BC44" s="706">
        <f t="shared" si="22"/>
        <v>98407.285000000003</v>
      </c>
      <c r="BD44" s="717">
        <f t="shared" si="30"/>
        <v>258342.785</v>
      </c>
      <c r="BE44" s="712">
        <f t="shared" si="31"/>
        <v>0</v>
      </c>
      <c r="BF44" s="716">
        <f t="shared" si="24"/>
        <v>258342.785</v>
      </c>
      <c r="BG44" s="717">
        <f t="shared" si="25"/>
        <v>561041.755</v>
      </c>
      <c r="BH44" s="712">
        <f t="shared" si="26"/>
        <v>182625.05000000002</v>
      </c>
      <c r="BI44" s="716">
        <f t="shared" si="27"/>
        <v>378416.70499999996</v>
      </c>
      <c r="BJ44" s="541"/>
      <c r="BK44" s="380"/>
      <c r="BL44" s="380"/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</row>
    <row r="45" spans="1:79" s="383" customFormat="1" ht="33" customHeight="1">
      <c r="A45" s="388">
        <f t="shared" si="28"/>
        <v>39</v>
      </c>
      <c r="B45" s="384">
        <v>51612</v>
      </c>
      <c r="C45" s="536" t="s">
        <v>34</v>
      </c>
      <c r="D45" s="698" t="s">
        <v>289</v>
      </c>
      <c r="E45" s="713">
        <f>SUM('15 3G'!E45,'15 3H'!E45,'15 3I'!E45,'Hem-SAIC'!D45)</f>
        <v>0</v>
      </c>
      <c r="F45" s="712">
        <f>SUM('15 3G'!F45,'15 3H'!F45,'15 3I'!F45,'Hem-SAIC'!E45)</f>
        <v>0</v>
      </c>
      <c r="G45" s="709">
        <f t="shared" si="0"/>
        <v>0</v>
      </c>
      <c r="H45" s="713">
        <f>SUM('15 3G'!H45,'15 3H'!H45,'15 3I'!H45,'Hem-SAIC'!G45)</f>
        <v>0</v>
      </c>
      <c r="I45" s="712">
        <f>SUM('15 3G'!I45,'15 3H'!I45,'15 3I'!I45,'Hem-SAIC'!H45)</f>
        <v>0</v>
      </c>
      <c r="J45" s="709">
        <f t="shared" si="1"/>
        <v>0</v>
      </c>
      <c r="K45" s="713">
        <f>SUM('15 3G'!K45,'15 3H'!K45,'15 3I'!K45,'Hem-SAIC'!J45)</f>
        <v>0</v>
      </c>
      <c r="L45" s="712">
        <f>SUM('15 3G'!L45,'15 3H'!L45,'15 3I'!L45,'Hem-SAIC'!K45)</f>
        <v>0</v>
      </c>
      <c r="M45" s="709">
        <f t="shared" si="2"/>
        <v>0</v>
      </c>
      <c r="N45" s="688">
        <f t="shared" si="3"/>
        <v>0</v>
      </c>
      <c r="O45" s="689">
        <f t="shared" si="3"/>
        <v>0</v>
      </c>
      <c r="P45" s="690">
        <f t="shared" si="4"/>
        <v>0</v>
      </c>
      <c r="Q45" s="713">
        <f>SUM('15 3G'!Q45,'15 3H'!Q45,'15 3I'!Q45,'Hem-SAIC'!M45)</f>
        <v>0</v>
      </c>
      <c r="R45" s="712">
        <f>SUM('15 3G'!R45,'15 3H'!R45,'15 3I'!R45,'Hem-SAIC'!N45)</f>
        <v>0</v>
      </c>
      <c r="S45" s="709">
        <f t="shared" si="5"/>
        <v>0</v>
      </c>
      <c r="T45" s="713">
        <f>SUM('15 3G'!T45,'15 3H'!T45,'15 3I'!T45,'Hem-SAIC'!P45)</f>
        <v>0</v>
      </c>
      <c r="U45" s="712">
        <f>SUM('15 3G'!U45,'15 3H'!U45,'15 3I'!U45,'Hem-SAIC'!Q45)</f>
        <v>0</v>
      </c>
      <c r="V45" s="709">
        <f t="shared" si="6"/>
        <v>0</v>
      </c>
      <c r="W45" s="713">
        <f>SUM('15 3G'!W45,'15 3H'!W45,'15 3I'!W45,'Hem-SAIC'!S45)</f>
        <v>0</v>
      </c>
      <c r="X45" s="712">
        <f>SUM('15 3G'!X45,'15 3H'!X45,'15 3I'!X45,'Hem-SAIC'!T45)</f>
        <v>0</v>
      </c>
      <c r="Y45" s="710">
        <f t="shared" si="7"/>
        <v>0</v>
      </c>
      <c r="Z45" s="688">
        <f t="shared" si="8"/>
        <v>0</v>
      </c>
      <c r="AA45" s="701">
        <f t="shared" si="8"/>
        <v>0</v>
      </c>
      <c r="AB45" s="690">
        <f t="shared" si="9"/>
        <v>0</v>
      </c>
      <c r="AC45" s="717">
        <f t="shared" si="10"/>
        <v>0</v>
      </c>
      <c r="AD45" s="712">
        <f t="shared" si="11"/>
        <v>0</v>
      </c>
      <c r="AE45" s="709">
        <f t="shared" si="12"/>
        <v>0</v>
      </c>
      <c r="AF45" s="713">
        <f>SUM('15 3G'!AF45,'15 3H'!AF45,'15 3I'!AF45,'Hem-SAIC'!Y45)</f>
        <v>0</v>
      </c>
      <c r="AG45" s="712">
        <f>SUM('15 3G'!AG45,'15 3H'!AG45,'15 3I'!AG45,'Hem-SAIC'!Z45)</f>
        <v>0</v>
      </c>
      <c r="AH45" s="709">
        <f t="shared" si="13"/>
        <v>0</v>
      </c>
      <c r="AI45" s="713">
        <f>SUM('15 3G'!AI45,'15 3H'!AI45,'15 3I'!AI45,'Hem-SAIC'!AB45)</f>
        <v>0</v>
      </c>
      <c r="AJ45" s="712">
        <f>SUM('15 3G'!AJ45,'15 3H'!AJ45,'15 3I'!AJ45,'Hem-SAIC'!AC45)</f>
        <v>0</v>
      </c>
      <c r="AK45" s="709">
        <f t="shared" si="14"/>
        <v>0</v>
      </c>
      <c r="AL45" s="713">
        <f>SUM('15 3G'!AL45,'15 3H'!AL45,'15 3I'!AL45,'Hem-SAIC'!AE45)</f>
        <v>0</v>
      </c>
      <c r="AM45" s="712">
        <f>SUM('15 3G'!AM45,'15 3H'!AM45,'15 3I'!AM45,'Hem-SAIC'!AF45)</f>
        <v>0</v>
      </c>
      <c r="AN45" s="709">
        <f t="shared" si="15"/>
        <v>0</v>
      </c>
      <c r="AO45" s="688">
        <f t="shared" si="16"/>
        <v>0</v>
      </c>
      <c r="AP45" s="689">
        <f t="shared" si="16"/>
        <v>0</v>
      </c>
      <c r="AQ45" s="690">
        <f t="shared" si="17"/>
        <v>0</v>
      </c>
      <c r="AR45" s="713">
        <f>SUM('15 3G'!AR45,'15 3H'!AR45,'15 3I'!AR45,'Hem-SAIC'!AH45)</f>
        <v>0</v>
      </c>
      <c r="AS45" s="712">
        <f>SUM('15 3G'!AS45,'15 3H'!AS45,'15 3I'!AS45,'Hem-SAIC'!AI45)</f>
        <v>0</v>
      </c>
      <c r="AT45" s="709">
        <f t="shared" si="18"/>
        <v>0</v>
      </c>
      <c r="AU45" s="713">
        <f>SUM('15 3G'!AU45,'15 3H'!AU45,'15 3I'!AU45,'Hem-SAIC'!AK45)</f>
        <v>0</v>
      </c>
      <c r="AV45" s="712">
        <f>SUM('15 3G'!AV45,'15 3H'!AV45,'15 3I'!AV45,'Hem-SAIC'!AL45)</f>
        <v>0</v>
      </c>
      <c r="AW45" s="709">
        <f t="shared" si="19"/>
        <v>0</v>
      </c>
      <c r="AX45" s="713">
        <f>SUM('15 3G'!AX45,'15 3H'!AX45,'15 3I'!AX45,'Hem-SAIC'!AN45)</f>
        <v>0</v>
      </c>
      <c r="AY45" s="712">
        <f>SUM('15 3G'!AY45,'15 3H'!AY45,'15 3I'!AY45,'Hem-SAIC'!AO45)</f>
        <v>0</v>
      </c>
      <c r="AZ45" s="709">
        <f t="shared" si="20"/>
        <v>0</v>
      </c>
      <c r="BA45" s="688">
        <f t="shared" si="21"/>
        <v>0</v>
      </c>
      <c r="BB45" s="701">
        <f t="shared" si="21"/>
        <v>0</v>
      </c>
      <c r="BC45" s="706">
        <f t="shared" si="22"/>
        <v>0</v>
      </c>
      <c r="BD45" s="717">
        <f t="shared" si="30"/>
        <v>0</v>
      </c>
      <c r="BE45" s="712">
        <f t="shared" si="31"/>
        <v>0</v>
      </c>
      <c r="BF45" s="716">
        <f t="shared" si="24"/>
        <v>0</v>
      </c>
      <c r="BG45" s="717">
        <f t="shared" si="25"/>
        <v>0</v>
      </c>
      <c r="BH45" s="712">
        <f t="shared" si="26"/>
        <v>0</v>
      </c>
      <c r="BI45" s="716">
        <f t="shared" si="27"/>
        <v>0</v>
      </c>
      <c r="BJ45" s="541"/>
      <c r="BK45" s="380"/>
      <c r="BL45" s="380"/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</row>
    <row r="46" spans="1:79" s="383" customFormat="1" ht="33" customHeight="1">
      <c r="A46" s="388">
        <f t="shared" si="28"/>
        <v>40</v>
      </c>
      <c r="B46" s="384">
        <v>51613</v>
      </c>
      <c r="C46" s="536" t="s">
        <v>61</v>
      </c>
      <c r="D46" s="698" t="s">
        <v>290</v>
      </c>
      <c r="E46" s="713">
        <f>SUM('15 3G'!E46,'15 3H'!E46,'15 3I'!E46,'Hem-SAIC'!D46)</f>
        <v>0</v>
      </c>
      <c r="F46" s="712">
        <f>SUM('15 3G'!F46,'15 3H'!F46,'15 3I'!F46,'Hem-SAIC'!E46)</f>
        <v>0</v>
      </c>
      <c r="G46" s="709">
        <f t="shared" si="0"/>
        <v>0</v>
      </c>
      <c r="H46" s="713">
        <f>SUM('15 3G'!H46,'15 3H'!H46,'15 3I'!H46,'Hem-SAIC'!G46)</f>
        <v>0</v>
      </c>
      <c r="I46" s="712">
        <f>SUM('15 3G'!I46,'15 3H'!I46,'15 3I'!I46,'Hem-SAIC'!H46)</f>
        <v>0</v>
      </c>
      <c r="J46" s="709">
        <f t="shared" si="1"/>
        <v>0</v>
      </c>
      <c r="K46" s="713">
        <f>SUM('15 3G'!K46,'15 3H'!K46,'15 3I'!K46,'Hem-SAIC'!J46)</f>
        <v>0</v>
      </c>
      <c r="L46" s="712">
        <f>SUM('15 3G'!L46,'15 3H'!L46,'15 3I'!L46,'Hem-SAIC'!K46)</f>
        <v>0</v>
      </c>
      <c r="M46" s="709">
        <f t="shared" si="2"/>
        <v>0</v>
      </c>
      <c r="N46" s="688">
        <f t="shared" si="3"/>
        <v>0</v>
      </c>
      <c r="O46" s="689">
        <f t="shared" si="3"/>
        <v>0</v>
      </c>
      <c r="P46" s="690">
        <f t="shared" si="4"/>
        <v>0</v>
      </c>
      <c r="Q46" s="713">
        <f>SUM('15 3G'!Q46,'15 3H'!Q46,'15 3I'!Q46,'Hem-SAIC'!M46)</f>
        <v>0</v>
      </c>
      <c r="R46" s="712">
        <f>SUM('15 3G'!R46,'15 3H'!R46,'15 3I'!R46,'Hem-SAIC'!N46)</f>
        <v>0</v>
      </c>
      <c r="S46" s="709">
        <f t="shared" si="5"/>
        <v>0</v>
      </c>
      <c r="T46" s="713">
        <f>SUM('15 3G'!T46,'15 3H'!T46,'15 3I'!T46,'Hem-SAIC'!P46)</f>
        <v>0</v>
      </c>
      <c r="U46" s="712">
        <f>SUM('15 3G'!U46,'15 3H'!U46,'15 3I'!U46,'Hem-SAIC'!Q46)</f>
        <v>0</v>
      </c>
      <c r="V46" s="709">
        <f t="shared" si="6"/>
        <v>0</v>
      </c>
      <c r="W46" s="713">
        <f>SUM('15 3G'!W46,'15 3H'!W46,'15 3I'!W46,'Hem-SAIC'!S46)</f>
        <v>0</v>
      </c>
      <c r="X46" s="712">
        <f>SUM('15 3G'!X46,'15 3H'!X46,'15 3I'!X46,'Hem-SAIC'!T46)</f>
        <v>0</v>
      </c>
      <c r="Y46" s="710">
        <f t="shared" si="7"/>
        <v>0</v>
      </c>
      <c r="Z46" s="688">
        <f t="shared" si="8"/>
        <v>0</v>
      </c>
      <c r="AA46" s="701">
        <f t="shared" si="8"/>
        <v>0</v>
      </c>
      <c r="AB46" s="690">
        <f t="shared" si="9"/>
        <v>0</v>
      </c>
      <c r="AC46" s="717">
        <f t="shared" si="10"/>
        <v>0</v>
      </c>
      <c r="AD46" s="712">
        <f t="shared" si="11"/>
        <v>0</v>
      </c>
      <c r="AE46" s="709">
        <f t="shared" si="12"/>
        <v>0</v>
      </c>
      <c r="AF46" s="713">
        <f>SUM('15 3G'!AF46,'15 3H'!AF46,'15 3I'!AF46,'Hem-SAIC'!Y46)</f>
        <v>0</v>
      </c>
      <c r="AG46" s="712">
        <f>SUM('15 3G'!AG46,'15 3H'!AG46,'15 3I'!AG46,'Hem-SAIC'!Z46)</f>
        <v>0</v>
      </c>
      <c r="AH46" s="709">
        <f t="shared" si="13"/>
        <v>0</v>
      </c>
      <c r="AI46" s="713">
        <f>SUM('15 3G'!AI46,'15 3H'!AI46,'15 3I'!AI46,'Hem-SAIC'!AB46)</f>
        <v>0</v>
      </c>
      <c r="AJ46" s="712">
        <f>SUM('15 3G'!AJ46,'15 3H'!AJ46,'15 3I'!AJ46,'Hem-SAIC'!AC46)</f>
        <v>0</v>
      </c>
      <c r="AK46" s="709">
        <f t="shared" si="14"/>
        <v>0</v>
      </c>
      <c r="AL46" s="713">
        <f>SUM('15 3G'!AL46,'15 3H'!AL46,'15 3I'!AL46,'Hem-SAIC'!AE46)</f>
        <v>0</v>
      </c>
      <c r="AM46" s="712">
        <f>SUM('15 3G'!AM46,'15 3H'!AM46,'15 3I'!AM46,'Hem-SAIC'!AF46)</f>
        <v>0</v>
      </c>
      <c r="AN46" s="709">
        <f t="shared" si="15"/>
        <v>0</v>
      </c>
      <c r="AO46" s="688">
        <f t="shared" si="16"/>
        <v>0</v>
      </c>
      <c r="AP46" s="689">
        <f t="shared" si="16"/>
        <v>0</v>
      </c>
      <c r="AQ46" s="690">
        <f t="shared" si="17"/>
        <v>0</v>
      </c>
      <c r="AR46" s="713">
        <f>SUM('15 3G'!AR46,'15 3H'!AR46,'15 3I'!AR46,'Hem-SAIC'!AH46)</f>
        <v>0</v>
      </c>
      <c r="AS46" s="712">
        <f>SUM('15 3G'!AS46,'15 3H'!AS46,'15 3I'!AS46,'Hem-SAIC'!AI46)</f>
        <v>0</v>
      </c>
      <c r="AT46" s="709">
        <f t="shared" si="18"/>
        <v>0</v>
      </c>
      <c r="AU46" s="713">
        <f>SUM('15 3G'!AU46,'15 3H'!AU46,'15 3I'!AU46,'Hem-SAIC'!AK46)</f>
        <v>0</v>
      </c>
      <c r="AV46" s="712">
        <f>SUM('15 3G'!AV46,'15 3H'!AV46,'15 3I'!AV46,'Hem-SAIC'!AL46)</f>
        <v>0</v>
      </c>
      <c r="AW46" s="709">
        <f t="shared" si="19"/>
        <v>0</v>
      </c>
      <c r="AX46" s="713">
        <f>SUM('15 3G'!AX46,'15 3H'!AX46,'15 3I'!AX46,'Hem-SAIC'!AN46)</f>
        <v>0</v>
      </c>
      <c r="AY46" s="712">
        <f>SUM('15 3G'!AY46,'15 3H'!AY46,'15 3I'!AY46,'Hem-SAIC'!AO46)</f>
        <v>0</v>
      </c>
      <c r="AZ46" s="709">
        <f t="shared" si="20"/>
        <v>0</v>
      </c>
      <c r="BA46" s="688">
        <f t="shared" si="21"/>
        <v>0</v>
      </c>
      <c r="BB46" s="701">
        <f t="shared" si="21"/>
        <v>0</v>
      </c>
      <c r="BC46" s="706">
        <f t="shared" si="22"/>
        <v>0</v>
      </c>
      <c r="BD46" s="717">
        <f t="shared" si="30"/>
        <v>0</v>
      </c>
      <c r="BE46" s="712">
        <f t="shared" si="31"/>
        <v>0</v>
      </c>
      <c r="BF46" s="716">
        <f t="shared" si="24"/>
        <v>0</v>
      </c>
      <c r="BG46" s="717">
        <f t="shared" si="25"/>
        <v>0</v>
      </c>
      <c r="BH46" s="712">
        <f t="shared" si="26"/>
        <v>0</v>
      </c>
      <c r="BI46" s="716">
        <f t="shared" si="27"/>
        <v>0</v>
      </c>
      <c r="BJ46" s="541"/>
      <c r="BK46" s="380"/>
      <c r="BL46" s="380"/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</row>
    <row r="47" spans="1:79" s="383" customFormat="1" ht="33" customHeight="1">
      <c r="A47" s="388">
        <f t="shared" si="28"/>
        <v>41</v>
      </c>
      <c r="B47" s="384">
        <v>51614</v>
      </c>
      <c r="C47" s="536" t="s">
        <v>42</v>
      </c>
      <c r="D47" s="698" t="s">
        <v>291</v>
      </c>
      <c r="E47" s="713">
        <f>SUM('15 3G'!E47,'15 3H'!E47,'15 3I'!E47,'Hem-SAIC'!D47)</f>
        <v>0</v>
      </c>
      <c r="F47" s="712">
        <f>SUM('15 3G'!F47,'15 3H'!F47,'15 3I'!F47,'Hem-SAIC'!E47)</f>
        <v>0</v>
      </c>
      <c r="G47" s="709">
        <f t="shared" si="0"/>
        <v>0</v>
      </c>
      <c r="H47" s="713">
        <f>SUM('15 3G'!H47,'15 3H'!H47,'15 3I'!H47,'Hem-SAIC'!G47)</f>
        <v>0</v>
      </c>
      <c r="I47" s="712">
        <f>SUM('15 3G'!I47,'15 3H'!I47,'15 3I'!I47,'Hem-SAIC'!H47)</f>
        <v>0</v>
      </c>
      <c r="J47" s="709">
        <f t="shared" si="1"/>
        <v>0</v>
      </c>
      <c r="K47" s="713">
        <f>SUM('15 3G'!K47,'15 3H'!K47,'15 3I'!K47,'Hem-SAIC'!J47)</f>
        <v>0</v>
      </c>
      <c r="L47" s="712">
        <f>SUM('15 3G'!L47,'15 3H'!L47,'15 3I'!L47,'Hem-SAIC'!K47)</f>
        <v>0</v>
      </c>
      <c r="M47" s="709">
        <f t="shared" si="2"/>
        <v>0</v>
      </c>
      <c r="N47" s="688">
        <f t="shared" si="3"/>
        <v>0</v>
      </c>
      <c r="O47" s="689">
        <f t="shared" si="3"/>
        <v>0</v>
      </c>
      <c r="P47" s="690">
        <f t="shared" si="4"/>
        <v>0</v>
      </c>
      <c r="Q47" s="713">
        <f>SUM('15 3G'!Q47,'15 3H'!Q47,'15 3I'!Q47,'Hem-SAIC'!M47)</f>
        <v>0</v>
      </c>
      <c r="R47" s="712">
        <f>SUM('15 3G'!R47,'15 3H'!R47,'15 3I'!R47,'Hem-SAIC'!N47)</f>
        <v>0</v>
      </c>
      <c r="S47" s="709">
        <f t="shared" si="5"/>
        <v>0</v>
      </c>
      <c r="T47" s="713">
        <f>SUM('15 3G'!T47,'15 3H'!T47,'15 3I'!T47,'Hem-SAIC'!P47)</f>
        <v>0</v>
      </c>
      <c r="U47" s="712">
        <f>SUM('15 3G'!U47,'15 3H'!U47,'15 3I'!U47,'Hem-SAIC'!Q47)</f>
        <v>0</v>
      </c>
      <c r="V47" s="709">
        <f t="shared" si="6"/>
        <v>0</v>
      </c>
      <c r="W47" s="713">
        <f>SUM('15 3G'!W47,'15 3H'!W47,'15 3I'!W47,'Hem-SAIC'!S47)</f>
        <v>0</v>
      </c>
      <c r="X47" s="712">
        <f>SUM('15 3G'!X47,'15 3H'!X47,'15 3I'!X47,'Hem-SAIC'!T47)</f>
        <v>0</v>
      </c>
      <c r="Y47" s="710">
        <f t="shared" si="7"/>
        <v>0</v>
      </c>
      <c r="Z47" s="688">
        <f t="shared" si="8"/>
        <v>0</v>
      </c>
      <c r="AA47" s="701">
        <f t="shared" si="8"/>
        <v>0</v>
      </c>
      <c r="AB47" s="690">
        <f t="shared" si="9"/>
        <v>0</v>
      </c>
      <c r="AC47" s="717">
        <f t="shared" si="10"/>
        <v>0</v>
      </c>
      <c r="AD47" s="712">
        <f t="shared" si="11"/>
        <v>0</v>
      </c>
      <c r="AE47" s="709">
        <f t="shared" si="12"/>
        <v>0</v>
      </c>
      <c r="AF47" s="713">
        <f>SUM('15 3G'!AF47,'15 3H'!AF47,'15 3I'!AF47,'Hem-SAIC'!Y47)</f>
        <v>0</v>
      </c>
      <c r="AG47" s="712">
        <f>SUM('15 3G'!AG47,'15 3H'!AG47,'15 3I'!AG47,'Hem-SAIC'!Z47)</f>
        <v>0</v>
      </c>
      <c r="AH47" s="709">
        <f t="shared" si="13"/>
        <v>0</v>
      </c>
      <c r="AI47" s="713">
        <f>SUM('15 3G'!AI47,'15 3H'!AI47,'15 3I'!AI47,'Hem-SAIC'!AB47)</f>
        <v>0</v>
      </c>
      <c r="AJ47" s="712">
        <f>SUM('15 3G'!AJ47,'15 3H'!AJ47,'15 3I'!AJ47,'Hem-SAIC'!AC47)</f>
        <v>0</v>
      </c>
      <c r="AK47" s="709">
        <f t="shared" si="14"/>
        <v>0</v>
      </c>
      <c r="AL47" s="713">
        <f>SUM('15 3G'!AL47,'15 3H'!AL47,'15 3I'!AL47,'Hem-SAIC'!AE47)</f>
        <v>0</v>
      </c>
      <c r="AM47" s="712">
        <f>SUM('15 3G'!AM47,'15 3H'!AM47,'15 3I'!AM47,'Hem-SAIC'!AF47)</f>
        <v>0</v>
      </c>
      <c r="AN47" s="709">
        <f t="shared" si="15"/>
        <v>0</v>
      </c>
      <c r="AO47" s="688">
        <f t="shared" si="16"/>
        <v>0</v>
      </c>
      <c r="AP47" s="689">
        <f t="shared" si="16"/>
        <v>0</v>
      </c>
      <c r="AQ47" s="690">
        <f t="shared" si="17"/>
        <v>0</v>
      </c>
      <c r="AR47" s="713">
        <f>SUM('15 3G'!AR47,'15 3H'!AR47,'15 3I'!AR47,'Hem-SAIC'!AH47)</f>
        <v>0</v>
      </c>
      <c r="AS47" s="712">
        <f>SUM('15 3G'!AS47,'15 3H'!AS47,'15 3I'!AS47,'Hem-SAIC'!AI47)</f>
        <v>0</v>
      </c>
      <c r="AT47" s="709">
        <f t="shared" si="18"/>
        <v>0</v>
      </c>
      <c r="AU47" s="713">
        <f>SUM('15 3G'!AU47,'15 3H'!AU47,'15 3I'!AU47,'Hem-SAIC'!AK47)</f>
        <v>0</v>
      </c>
      <c r="AV47" s="712">
        <f>SUM('15 3G'!AV47,'15 3H'!AV47,'15 3I'!AV47,'Hem-SAIC'!AL47)</f>
        <v>0</v>
      </c>
      <c r="AW47" s="709">
        <f t="shared" si="19"/>
        <v>0</v>
      </c>
      <c r="AX47" s="713">
        <f>SUM('15 3G'!AX47,'15 3H'!AX47,'15 3I'!AX47,'Hem-SAIC'!AN47)</f>
        <v>0</v>
      </c>
      <c r="AY47" s="712">
        <f>SUM('15 3G'!AY47,'15 3H'!AY47,'15 3I'!AY47,'Hem-SAIC'!AO47)</f>
        <v>0</v>
      </c>
      <c r="AZ47" s="709">
        <f t="shared" si="20"/>
        <v>0</v>
      </c>
      <c r="BA47" s="688">
        <f t="shared" si="21"/>
        <v>0</v>
      </c>
      <c r="BB47" s="701">
        <f t="shared" si="21"/>
        <v>0</v>
      </c>
      <c r="BC47" s="706">
        <f t="shared" si="22"/>
        <v>0</v>
      </c>
      <c r="BD47" s="717">
        <f t="shared" si="30"/>
        <v>0</v>
      </c>
      <c r="BE47" s="712">
        <f t="shared" si="31"/>
        <v>0</v>
      </c>
      <c r="BF47" s="716">
        <f t="shared" si="24"/>
        <v>0</v>
      </c>
      <c r="BG47" s="717">
        <f t="shared" si="25"/>
        <v>0</v>
      </c>
      <c r="BH47" s="712">
        <f t="shared" si="26"/>
        <v>0</v>
      </c>
      <c r="BI47" s="716">
        <f t="shared" si="27"/>
        <v>0</v>
      </c>
      <c r="BJ47" s="541"/>
      <c r="BK47" s="380"/>
      <c r="BL47" s="380"/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</row>
    <row r="48" spans="1:79" s="383" customFormat="1" ht="33" customHeight="1">
      <c r="A48" s="388">
        <f t="shared" si="28"/>
        <v>42</v>
      </c>
      <c r="B48" s="384">
        <v>51615</v>
      </c>
      <c r="C48" s="536" t="s">
        <v>83</v>
      </c>
      <c r="D48" s="698" t="s">
        <v>292</v>
      </c>
      <c r="E48" s="713">
        <f>SUM('15 3G'!E48,'15 3H'!E48,'15 3I'!E48,'Hem-SAIC'!D48)</f>
        <v>0</v>
      </c>
      <c r="F48" s="712">
        <f>SUM('15 3G'!F48,'15 3H'!F48,'15 3I'!F48,'Hem-SAIC'!E48)</f>
        <v>16900</v>
      </c>
      <c r="G48" s="709">
        <f t="shared" si="0"/>
        <v>-16900</v>
      </c>
      <c r="H48" s="713">
        <f>SUM('15 3G'!H48,'15 3H'!H48,'15 3I'!H48,'Hem-SAIC'!G48)</f>
        <v>0</v>
      </c>
      <c r="I48" s="712">
        <f>SUM('15 3G'!I48,'15 3H'!I48,'15 3I'!I48,'Hem-SAIC'!H48)</f>
        <v>18500</v>
      </c>
      <c r="J48" s="709">
        <f t="shared" si="1"/>
        <v>-18500</v>
      </c>
      <c r="K48" s="713">
        <f>SUM('15 3G'!K48,'15 3H'!K48,'15 3I'!K48,'Hem-SAIC'!J48)</f>
        <v>73000</v>
      </c>
      <c r="L48" s="712">
        <f>SUM('15 3G'!L48,'15 3H'!L48,'15 3I'!L48,'Hem-SAIC'!K48)</f>
        <v>0</v>
      </c>
      <c r="M48" s="709">
        <f t="shared" si="2"/>
        <v>73000</v>
      </c>
      <c r="N48" s="688">
        <f t="shared" si="3"/>
        <v>73000</v>
      </c>
      <c r="O48" s="689">
        <f t="shared" si="3"/>
        <v>35400</v>
      </c>
      <c r="P48" s="690">
        <f t="shared" si="4"/>
        <v>37600</v>
      </c>
      <c r="Q48" s="713">
        <f>SUM('15 3G'!Q48,'15 3H'!Q48,'15 3I'!Q48,'Hem-SAIC'!M48)</f>
        <v>10000</v>
      </c>
      <c r="R48" s="712">
        <f>SUM('15 3G'!R48,'15 3H'!R48,'15 3I'!R48,'Hem-SAIC'!N48)</f>
        <v>0</v>
      </c>
      <c r="S48" s="709">
        <f t="shared" si="5"/>
        <v>10000</v>
      </c>
      <c r="T48" s="713">
        <f>SUM('15 3G'!T48,'15 3H'!T48,'15 3I'!T48,'Hem-SAIC'!P48)</f>
        <v>25000</v>
      </c>
      <c r="U48" s="712">
        <f>SUM('15 3G'!U48,'15 3H'!U48,'15 3I'!U48,'Hem-SAIC'!Q48)</f>
        <v>0</v>
      </c>
      <c r="V48" s="709">
        <f t="shared" si="6"/>
        <v>25000</v>
      </c>
      <c r="W48" s="713">
        <f>SUM('15 3G'!W48,'15 3H'!W48,'15 3I'!W48,'Hem-SAIC'!S48)</f>
        <v>20000</v>
      </c>
      <c r="X48" s="712">
        <f>SUM('15 3G'!X48,'15 3H'!X48,'15 3I'!X48,'Hem-SAIC'!T48)</f>
        <v>0</v>
      </c>
      <c r="Y48" s="710">
        <f t="shared" si="7"/>
        <v>20000</v>
      </c>
      <c r="Z48" s="688">
        <f t="shared" si="8"/>
        <v>55000</v>
      </c>
      <c r="AA48" s="701">
        <f t="shared" si="8"/>
        <v>0</v>
      </c>
      <c r="AB48" s="690">
        <f t="shared" si="9"/>
        <v>55000</v>
      </c>
      <c r="AC48" s="717">
        <f>E48+H48+K48+Q48+T48+W48</f>
        <v>128000</v>
      </c>
      <c r="AD48" s="712">
        <f t="shared" si="11"/>
        <v>35400</v>
      </c>
      <c r="AE48" s="709">
        <f t="shared" si="12"/>
        <v>92600</v>
      </c>
      <c r="AF48" s="713">
        <f>SUM('15 3G'!AF48,'15 3H'!AF48,'15 3I'!AF48,'Hem-SAIC'!Y48)</f>
        <v>48000</v>
      </c>
      <c r="AG48" s="712">
        <f>SUM('15 3G'!AG48,'15 3H'!AG48,'15 3I'!AG48,'Hem-SAIC'!Z48)</f>
        <v>0</v>
      </c>
      <c r="AH48" s="709">
        <f t="shared" si="13"/>
        <v>48000</v>
      </c>
      <c r="AI48" s="713">
        <f>SUM('15 3G'!AI48,'15 3H'!AI48,'15 3I'!AI48,'Hem-SAIC'!AB48)</f>
        <v>10000</v>
      </c>
      <c r="AJ48" s="712">
        <f>SUM('15 3G'!AJ48,'15 3H'!AJ48,'15 3I'!AJ48,'Hem-SAIC'!AC48)</f>
        <v>0</v>
      </c>
      <c r="AK48" s="709">
        <f t="shared" si="14"/>
        <v>10000</v>
      </c>
      <c r="AL48" s="713">
        <f>SUM('15 3G'!AL48,'15 3H'!AL48,'15 3I'!AL48,'Hem-SAIC'!AE48)</f>
        <v>0</v>
      </c>
      <c r="AM48" s="712">
        <f>SUM('15 3G'!AM48,'15 3H'!AM48,'15 3I'!AM48,'Hem-SAIC'!AF48)</f>
        <v>0</v>
      </c>
      <c r="AN48" s="709">
        <f t="shared" si="15"/>
        <v>0</v>
      </c>
      <c r="AO48" s="688">
        <f t="shared" si="16"/>
        <v>58000</v>
      </c>
      <c r="AP48" s="689">
        <f t="shared" si="16"/>
        <v>0</v>
      </c>
      <c r="AQ48" s="690">
        <f t="shared" si="17"/>
        <v>58000</v>
      </c>
      <c r="AR48" s="713">
        <f>SUM('15 3G'!AR48,'15 3H'!AR48,'15 3I'!AR48,'Hem-SAIC'!AH48)</f>
        <v>640000</v>
      </c>
      <c r="AS48" s="712">
        <f>SUM('15 3G'!AS48,'15 3H'!AS48,'15 3I'!AS48,'Hem-SAIC'!AI48)</f>
        <v>0</v>
      </c>
      <c r="AT48" s="709">
        <f t="shared" si="18"/>
        <v>640000</v>
      </c>
      <c r="AU48" s="713">
        <f>SUM('15 3G'!AU48,'15 3H'!AU48,'15 3I'!AU48,'Hem-SAIC'!AK48)</f>
        <v>10000</v>
      </c>
      <c r="AV48" s="712">
        <f>SUM('15 3G'!AV48,'15 3H'!AV48,'15 3I'!AV48,'Hem-SAIC'!AL48)</f>
        <v>0</v>
      </c>
      <c r="AW48" s="709">
        <f t="shared" si="19"/>
        <v>10000</v>
      </c>
      <c r="AX48" s="713">
        <f>SUM('15 3G'!AX48,'15 3H'!AX48,'15 3I'!AX48,'Hem-SAIC'!AN48)</f>
        <v>10000</v>
      </c>
      <c r="AY48" s="712">
        <f>SUM('15 3G'!AY48,'15 3H'!AY48,'15 3I'!AY48,'Hem-SAIC'!AO48)</f>
        <v>0</v>
      </c>
      <c r="AZ48" s="709">
        <f t="shared" si="20"/>
        <v>10000</v>
      </c>
      <c r="BA48" s="688">
        <f t="shared" si="21"/>
        <v>660000</v>
      </c>
      <c r="BB48" s="701">
        <f t="shared" si="21"/>
        <v>0</v>
      </c>
      <c r="BC48" s="706">
        <f t="shared" si="22"/>
        <v>660000</v>
      </c>
      <c r="BD48" s="717">
        <f t="shared" si="30"/>
        <v>718000</v>
      </c>
      <c r="BE48" s="712">
        <f t="shared" si="31"/>
        <v>0</v>
      </c>
      <c r="BF48" s="716">
        <f t="shared" si="24"/>
        <v>718000</v>
      </c>
      <c r="BG48" s="717">
        <f t="shared" si="25"/>
        <v>846000</v>
      </c>
      <c r="BH48" s="712">
        <f t="shared" si="26"/>
        <v>35400</v>
      </c>
      <c r="BI48" s="716">
        <f t="shared" si="27"/>
        <v>810600</v>
      </c>
      <c r="BJ48" s="541"/>
      <c r="BK48" s="380"/>
      <c r="BL48" s="380"/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</row>
    <row r="49" spans="1:79" s="383" customFormat="1" ht="33" customHeight="1">
      <c r="A49" s="388">
        <f t="shared" si="28"/>
        <v>43</v>
      </c>
      <c r="B49" s="384">
        <v>51616</v>
      </c>
      <c r="C49" s="536" t="s">
        <v>35</v>
      </c>
      <c r="D49" s="698" t="s">
        <v>293</v>
      </c>
      <c r="E49" s="713">
        <f>SUM('15 3G'!E49,'15 3H'!E49,'15 3I'!E49,'Hem-SAIC'!D49)</f>
        <v>0</v>
      </c>
      <c r="F49" s="712">
        <f>SUM('15 3G'!F49,'15 3H'!F49,'15 3I'!F49,'Hem-SAIC'!E49)</f>
        <v>0</v>
      </c>
      <c r="G49" s="709">
        <f t="shared" si="0"/>
        <v>0</v>
      </c>
      <c r="H49" s="713">
        <f>SUM('15 3G'!H49,'15 3H'!H49,'15 3I'!H49,'Hem-SAIC'!G49)</f>
        <v>0</v>
      </c>
      <c r="I49" s="712">
        <f>SUM('15 3G'!I49,'15 3H'!I49,'15 3I'!I49,'Hem-SAIC'!H49)</f>
        <v>0</v>
      </c>
      <c r="J49" s="709">
        <f t="shared" si="1"/>
        <v>0</v>
      </c>
      <c r="K49" s="713">
        <f>SUM('15 3G'!K49,'15 3H'!K49,'15 3I'!K49,'Hem-SAIC'!J49)</f>
        <v>0</v>
      </c>
      <c r="L49" s="712">
        <f>SUM('15 3G'!L49,'15 3H'!L49,'15 3I'!L49,'Hem-SAIC'!K49)</f>
        <v>0</v>
      </c>
      <c r="M49" s="709">
        <f t="shared" si="2"/>
        <v>0</v>
      </c>
      <c r="N49" s="688">
        <f t="shared" si="3"/>
        <v>0</v>
      </c>
      <c r="O49" s="689">
        <f t="shared" si="3"/>
        <v>0</v>
      </c>
      <c r="P49" s="690">
        <f t="shared" si="4"/>
        <v>0</v>
      </c>
      <c r="Q49" s="713">
        <f>SUM('15 3G'!Q49,'15 3H'!Q49,'15 3I'!Q49,'Hem-SAIC'!M49)</f>
        <v>0</v>
      </c>
      <c r="R49" s="712">
        <f>SUM('15 3G'!R49,'15 3H'!R49,'15 3I'!R49,'Hem-SAIC'!N49)</f>
        <v>0</v>
      </c>
      <c r="S49" s="709">
        <f t="shared" si="5"/>
        <v>0</v>
      </c>
      <c r="T49" s="713">
        <f>SUM('15 3G'!T49,'15 3H'!T49,'15 3I'!T49,'Hem-SAIC'!P49)</f>
        <v>0</v>
      </c>
      <c r="U49" s="712">
        <f>SUM('15 3G'!U49,'15 3H'!U49,'15 3I'!U49,'Hem-SAIC'!Q49)</f>
        <v>0</v>
      </c>
      <c r="V49" s="709">
        <f t="shared" si="6"/>
        <v>0</v>
      </c>
      <c r="W49" s="713">
        <f>SUM('15 3G'!W49,'15 3H'!W49,'15 3I'!W49,'Hem-SAIC'!S49)</f>
        <v>0</v>
      </c>
      <c r="X49" s="712">
        <f>SUM('15 3G'!X49,'15 3H'!X49,'15 3I'!X49,'Hem-SAIC'!T49)</f>
        <v>0</v>
      </c>
      <c r="Y49" s="710">
        <f t="shared" si="7"/>
        <v>0</v>
      </c>
      <c r="Z49" s="688">
        <f t="shared" si="8"/>
        <v>0</v>
      </c>
      <c r="AA49" s="701">
        <f t="shared" si="8"/>
        <v>0</v>
      </c>
      <c r="AB49" s="690">
        <f t="shared" si="9"/>
        <v>0</v>
      </c>
      <c r="AC49" s="717">
        <f t="shared" si="10"/>
        <v>0</v>
      </c>
      <c r="AD49" s="712">
        <f t="shared" si="11"/>
        <v>0</v>
      </c>
      <c r="AE49" s="709">
        <f t="shared" si="12"/>
        <v>0</v>
      </c>
      <c r="AF49" s="713">
        <f>SUM('15 3G'!AF49,'15 3H'!AF49,'15 3I'!AF49,'Hem-SAIC'!Y49)</f>
        <v>0</v>
      </c>
      <c r="AG49" s="712">
        <f>SUM('15 3G'!AG49,'15 3H'!AG49,'15 3I'!AG49,'Hem-SAIC'!Z49)</f>
        <v>0</v>
      </c>
      <c r="AH49" s="709">
        <f t="shared" si="13"/>
        <v>0</v>
      </c>
      <c r="AI49" s="713">
        <f>SUM('15 3G'!AI49,'15 3H'!AI49,'15 3I'!AI49,'Hem-SAIC'!AB49)</f>
        <v>0</v>
      </c>
      <c r="AJ49" s="712">
        <f>SUM('15 3G'!AJ49,'15 3H'!AJ49,'15 3I'!AJ49,'Hem-SAIC'!AC49)</f>
        <v>0</v>
      </c>
      <c r="AK49" s="709">
        <f t="shared" si="14"/>
        <v>0</v>
      </c>
      <c r="AL49" s="713">
        <f>SUM('15 3G'!AL49,'15 3H'!AL49,'15 3I'!AL49,'Hem-SAIC'!AE49)</f>
        <v>0</v>
      </c>
      <c r="AM49" s="712">
        <f>SUM('15 3G'!AM49,'15 3H'!AM49,'15 3I'!AM49,'Hem-SAIC'!AF49)</f>
        <v>0</v>
      </c>
      <c r="AN49" s="709">
        <f t="shared" si="15"/>
        <v>0</v>
      </c>
      <c r="AO49" s="688">
        <f t="shared" si="16"/>
        <v>0</v>
      </c>
      <c r="AP49" s="689">
        <f t="shared" si="16"/>
        <v>0</v>
      </c>
      <c r="AQ49" s="690">
        <f t="shared" si="17"/>
        <v>0</v>
      </c>
      <c r="AR49" s="713">
        <f>SUM('15 3G'!AR49,'15 3H'!AR49,'15 3I'!AR49,'Hem-SAIC'!AH49)</f>
        <v>0</v>
      </c>
      <c r="AS49" s="712">
        <f>SUM('15 3G'!AS49,'15 3H'!AS49,'15 3I'!AS49,'Hem-SAIC'!AI49)</f>
        <v>0</v>
      </c>
      <c r="AT49" s="709">
        <f t="shared" si="18"/>
        <v>0</v>
      </c>
      <c r="AU49" s="713">
        <f>SUM('15 3G'!AU49,'15 3H'!AU49,'15 3I'!AU49,'Hem-SAIC'!AK49)</f>
        <v>0</v>
      </c>
      <c r="AV49" s="712">
        <f>SUM('15 3G'!AV49,'15 3H'!AV49,'15 3I'!AV49,'Hem-SAIC'!AL49)</f>
        <v>0</v>
      </c>
      <c r="AW49" s="709">
        <f t="shared" si="19"/>
        <v>0</v>
      </c>
      <c r="AX49" s="713">
        <f>SUM('15 3G'!AX49,'15 3H'!AX49,'15 3I'!AX49,'Hem-SAIC'!AN49)</f>
        <v>0</v>
      </c>
      <c r="AY49" s="712">
        <f>SUM('15 3G'!AY49,'15 3H'!AY49,'15 3I'!AY49,'Hem-SAIC'!AO49)</f>
        <v>0</v>
      </c>
      <c r="AZ49" s="709">
        <f t="shared" si="20"/>
        <v>0</v>
      </c>
      <c r="BA49" s="688">
        <f t="shared" si="21"/>
        <v>0</v>
      </c>
      <c r="BB49" s="701">
        <f t="shared" si="21"/>
        <v>0</v>
      </c>
      <c r="BC49" s="706">
        <f t="shared" si="22"/>
        <v>0</v>
      </c>
      <c r="BD49" s="717">
        <f t="shared" si="30"/>
        <v>0</v>
      </c>
      <c r="BE49" s="712">
        <f t="shared" si="31"/>
        <v>0</v>
      </c>
      <c r="BF49" s="716">
        <f t="shared" si="24"/>
        <v>0</v>
      </c>
      <c r="BG49" s="717">
        <f t="shared" si="25"/>
        <v>0</v>
      </c>
      <c r="BH49" s="712">
        <f t="shared" si="26"/>
        <v>0</v>
      </c>
      <c r="BI49" s="716">
        <f t="shared" si="27"/>
        <v>0</v>
      </c>
      <c r="BJ49" s="541"/>
      <c r="BK49" s="380"/>
      <c r="BL49" s="380"/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</row>
    <row r="50" spans="1:79" s="383" customFormat="1" ht="33" customHeight="1" thickBot="1">
      <c r="A50" s="388">
        <f t="shared" si="28"/>
        <v>44</v>
      </c>
      <c r="B50" s="384">
        <v>51617</v>
      </c>
      <c r="C50" s="536" t="s">
        <v>36</v>
      </c>
      <c r="D50" s="698" t="s">
        <v>294</v>
      </c>
      <c r="E50" s="713">
        <f>SUM('15 3G'!E50,'15 3H'!E50,'15 3I'!E50,'Hem-SAIC'!D50)</f>
        <v>0</v>
      </c>
      <c r="F50" s="712">
        <f>SUM('15 3G'!F50,'15 3H'!F50,'15 3I'!F50,'Hem-SAIC'!E50)</f>
        <v>0</v>
      </c>
      <c r="G50" s="709">
        <f t="shared" si="0"/>
        <v>0</v>
      </c>
      <c r="H50" s="713">
        <f>SUM('15 3G'!H50,'15 3H'!H50,'15 3I'!H50,'Hem-SAIC'!G50)</f>
        <v>0</v>
      </c>
      <c r="I50" s="712">
        <f>SUM('15 3G'!I50,'15 3H'!I50,'15 3I'!I50,'Hem-SAIC'!H50)</f>
        <v>0</v>
      </c>
      <c r="J50" s="709">
        <f t="shared" si="1"/>
        <v>0</v>
      </c>
      <c r="K50" s="713">
        <f>SUM('15 3G'!K50,'15 3H'!K50,'15 3I'!K50,'Hem-SAIC'!J50)</f>
        <v>0</v>
      </c>
      <c r="L50" s="712">
        <f>SUM('15 3G'!L50,'15 3H'!L50,'15 3I'!L50,'Hem-SAIC'!K50)</f>
        <v>0</v>
      </c>
      <c r="M50" s="709">
        <f t="shared" si="2"/>
        <v>0</v>
      </c>
      <c r="N50" s="688">
        <f t="shared" si="3"/>
        <v>0</v>
      </c>
      <c r="O50" s="689">
        <f t="shared" si="3"/>
        <v>0</v>
      </c>
      <c r="P50" s="690">
        <f t="shared" si="4"/>
        <v>0</v>
      </c>
      <c r="Q50" s="713">
        <f>SUM('15 3G'!Q50,'15 3H'!Q50,'15 3I'!Q50,'Hem-SAIC'!M50)</f>
        <v>0</v>
      </c>
      <c r="R50" s="712">
        <f>SUM('15 3G'!R50,'15 3H'!R50,'15 3I'!R50,'Hem-SAIC'!N50)</f>
        <v>0</v>
      </c>
      <c r="S50" s="709">
        <f t="shared" si="5"/>
        <v>0</v>
      </c>
      <c r="T50" s="713">
        <f>SUM('15 3G'!T50,'15 3H'!T50,'15 3I'!T50,'Hem-SAIC'!P50)</f>
        <v>0</v>
      </c>
      <c r="U50" s="712">
        <f>SUM('15 3G'!U50,'15 3H'!U50,'15 3I'!U50,'Hem-SAIC'!Q50)</f>
        <v>0</v>
      </c>
      <c r="V50" s="709">
        <f t="shared" si="6"/>
        <v>0</v>
      </c>
      <c r="W50" s="713">
        <f>SUM('15 3G'!W50,'15 3H'!W50,'15 3I'!W50,'Hem-SAIC'!S50)</f>
        <v>0</v>
      </c>
      <c r="X50" s="712">
        <f>SUM('15 3G'!X50,'15 3H'!X50,'15 3I'!X50,'Hem-SAIC'!T50)</f>
        <v>0</v>
      </c>
      <c r="Y50" s="710">
        <f t="shared" si="7"/>
        <v>0</v>
      </c>
      <c r="Z50" s="688">
        <f t="shared" si="8"/>
        <v>0</v>
      </c>
      <c r="AA50" s="701">
        <f t="shared" si="8"/>
        <v>0</v>
      </c>
      <c r="AB50" s="690">
        <f t="shared" si="9"/>
        <v>0</v>
      </c>
      <c r="AC50" s="717">
        <f t="shared" si="10"/>
        <v>0</v>
      </c>
      <c r="AD50" s="712">
        <f t="shared" si="11"/>
        <v>0</v>
      </c>
      <c r="AE50" s="709">
        <f t="shared" si="12"/>
        <v>0</v>
      </c>
      <c r="AF50" s="713">
        <f>SUM('15 3G'!AF50,'15 3H'!AF50,'15 3I'!AF50,'Hem-SAIC'!Y50)</f>
        <v>0</v>
      </c>
      <c r="AG50" s="712">
        <f>SUM('15 3G'!AG50,'15 3H'!AG50,'15 3I'!AG50,'Hem-SAIC'!Z50)</f>
        <v>0</v>
      </c>
      <c r="AH50" s="709">
        <f t="shared" si="13"/>
        <v>0</v>
      </c>
      <c r="AI50" s="713">
        <f>SUM('15 3G'!AI50,'15 3H'!AI50,'15 3I'!AI50,'Hem-SAIC'!AB50)</f>
        <v>0</v>
      </c>
      <c r="AJ50" s="712">
        <f>SUM('15 3G'!AJ50,'15 3H'!AJ50,'15 3I'!AJ50,'Hem-SAIC'!AC50)</f>
        <v>0</v>
      </c>
      <c r="AK50" s="709">
        <f t="shared" si="14"/>
        <v>0</v>
      </c>
      <c r="AL50" s="713">
        <f>SUM('15 3G'!AL50,'15 3H'!AL50,'15 3I'!AL50,'Hem-SAIC'!AE50)</f>
        <v>0</v>
      </c>
      <c r="AM50" s="712">
        <f>SUM('15 3G'!AM50,'15 3H'!AM50,'15 3I'!AM50,'Hem-SAIC'!AF50)</f>
        <v>0</v>
      </c>
      <c r="AN50" s="709">
        <f t="shared" si="15"/>
        <v>0</v>
      </c>
      <c r="AO50" s="688">
        <f t="shared" si="16"/>
        <v>0</v>
      </c>
      <c r="AP50" s="689">
        <f t="shared" si="16"/>
        <v>0</v>
      </c>
      <c r="AQ50" s="690">
        <f t="shared" si="17"/>
        <v>0</v>
      </c>
      <c r="AR50" s="713">
        <f>SUM('15 3G'!AR50,'15 3H'!AR50,'15 3I'!AR50,'Hem-SAIC'!AH50)</f>
        <v>0</v>
      </c>
      <c r="AS50" s="712">
        <f>SUM('15 3G'!AS50,'15 3H'!AS50,'15 3I'!AS50,'Hem-SAIC'!AI50)</f>
        <v>0</v>
      </c>
      <c r="AT50" s="709">
        <f t="shared" si="18"/>
        <v>0</v>
      </c>
      <c r="AU50" s="713">
        <f>SUM('15 3G'!AU50,'15 3H'!AU50,'15 3I'!AU50,'Hem-SAIC'!AK50)</f>
        <v>0</v>
      </c>
      <c r="AV50" s="712">
        <f>SUM('15 3G'!AV50,'15 3H'!AV50,'15 3I'!AV50,'Hem-SAIC'!AL50)</f>
        <v>0</v>
      </c>
      <c r="AW50" s="709">
        <f t="shared" si="19"/>
        <v>0</v>
      </c>
      <c r="AX50" s="713">
        <f>SUM('15 3G'!AX50,'15 3H'!AX50,'15 3I'!AX50,'Hem-SAIC'!AN50)</f>
        <v>0</v>
      </c>
      <c r="AY50" s="712">
        <f>SUM('15 3G'!AY50,'15 3H'!AY50,'15 3I'!AY50,'Hem-SAIC'!AO50)</f>
        <v>0</v>
      </c>
      <c r="AZ50" s="709">
        <f t="shared" si="20"/>
        <v>0</v>
      </c>
      <c r="BA50" s="688">
        <f t="shared" si="21"/>
        <v>0</v>
      </c>
      <c r="BB50" s="701">
        <f t="shared" si="21"/>
        <v>0</v>
      </c>
      <c r="BC50" s="706">
        <f t="shared" si="22"/>
        <v>0</v>
      </c>
      <c r="BD50" s="717">
        <f t="shared" ref="BD50" si="32">SUM(AF50+AI50+AL50+AR50+AU50+AX50)</f>
        <v>0</v>
      </c>
      <c r="BE50" s="712">
        <f t="shared" ref="BE50" si="33">SUM(AG50+AJ50+AM50+AS50+AV50+AY50)</f>
        <v>0</v>
      </c>
      <c r="BF50" s="716">
        <f t="shared" si="24"/>
        <v>0</v>
      </c>
      <c r="BG50" s="717">
        <f t="shared" si="25"/>
        <v>0</v>
      </c>
      <c r="BH50" s="712">
        <f t="shared" si="26"/>
        <v>0</v>
      </c>
      <c r="BI50" s="729">
        <f t="shared" si="27"/>
        <v>0</v>
      </c>
      <c r="BJ50" s="541"/>
      <c r="BK50" s="380"/>
      <c r="BL50" s="380"/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</row>
    <row r="51" spans="1:79" s="365" customFormat="1" ht="45" customHeight="1" thickBot="1">
      <c r="A51" s="836" t="s">
        <v>51</v>
      </c>
      <c r="B51" s="837"/>
      <c r="C51" s="838"/>
      <c r="D51" s="699"/>
      <c r="E51" s="719">
        <f t="shared" ref="E51:AJ51" si="34">SUM(E7:E50)</f>
        <v>4068023.6865958301</v>
      </c>
      <c r="F51" s="718">
        <f t="shared" si="34"/>
        <v>3850033.1700000004</v>
      </c>
      <c r="G51" s="708">
        <f t="shared" si="34"/>
        <v>217990.51659583033</v>
      </c>
      <c r="H51" s="719">
        <f t="shared" si="34"/>
        <v>3855867.0853168569</v>
      </c>
      <c r="I51" s="718">
        <f t="shared" si="34"/>
        <v>4593845.38</v>
      </c>
      <c r="J51" s="708">
        <f t="shared" si="34"/>
        <v>-737978.29468314338</v>
      </c>
      <c r="K51" s="718">
        <f t="shared" si="34"/>
        <v>4084350.3809879818</v>
      </c>
      <c r="L51" s="718">
        <f t="shared" si="34"/>
        <v>4048381.03</v>
      </c>
      <c r="M51" s="721">
        <f t="shared" si="34"/>
        <v>35969.350987981743</v>
      </c>
      <c r="N51" s="691">
        <f t="shared" si="34"/>
        <v>11983041.152900668</v>
      </c>
      <c r="O51" s="692">
        <f t="shared" si="34"/>
        <v>12467059.58</v>
      </c>
      <c r="P51" s="693">
        <f t="shared" si="34"/>
        <v>-484018.42709933157</v>
      </c>
      <c r="Q51" s="719">
        <f t="shared" si="34"/>
        <v>3273042.5229219184</v>
      </c>
      <c r="R51" s="718">
        <f t="shared" si="34"/>
        <v>1125588.57</v>
      </c>
      <c r="S51" s="720">
        <f t="shared" si="34"/>
        <v>2147453.9529219181</v>
      </c>
      <c r="T51" s="718">
        <f t="shared" si="34"/>
        <v>3760178.5070122741</v>
      </c>
      <c r="U51" s="718">
        <f t="shared" si="34"/>
        <v>0</v>
      </c>
      <c r="V51" s="708">
        <f t="shared" si="34"/>
        <v>3760178.5070122741</v>
      </c>
      <c r="W51" s="718">
        <f t="shared" si="34"/>
        <v>3913358.0759222908</v>
      </c>
      <c r="X51" s="718">
        <f t="shared" si="34"/>
        <v>0</v>
      </c>
      <c r="Y51" s="720">
        <f t="shared" si="34"/>
        <v>3913358.0759222908</v>
      </c>
      <c r="Z51" s="691">
        <f t="shared" si="34"/>
        <v>10921279.105856482</v>
      </c>
      <c r="AA51" s="702">
        <f t="shared" si="34"/>
        <v>1117188.57</v>
      </c>
      <c r="AB51" s="693">
        <f t="shared" si="34"/>
        <v>9804090.5358564835</v>
      </c>
      <c r="AC51" s="724">
        <f t="shared" si="34"/>
        <v>22954820.258757148</v>
      </c>
      <c r="AD51" s="718">
        <f t="shared" si="34"/>
        <v>13617848.150000002</v>
      </c>
      <c r="AE51" s="708">
        <f t="shared" si="34"/>
        <v>9336972.1087571513</v>
      </c>
      <c r="AF51" s="719">
        <f t="shared" si="34"/>
        <v>3965285.4546040967</v>
      </c>
      <c r="AG51" s="718">
        <f t="shared" si="34"/>
        <v>0</v>
      </c>
      <c r="AH51" s="720">
        <f t="shared" si="34"/>
        <v>3965285.4546040967</v>
      </c>
      <c r="AI51" s="718">
        <f t="shared" si="34"/>
        <v>3624272.8919603834</v>
      </c>
      <c r="AJ51" s="718">
        <f t="shared" si="34"/>
        <v>0</v>
      </c>
      <c r="AK51" s="720">
        <f t="shared" ref="AK51:BI51" si="35">SUM(AK7:AK50)</f>
        <v>3624272.8919603834</v>
      </c>
      <c r="AL51" s="718">
        <f t="shared" si="35"/>
        <v>3991901.9999144939</v>
      </c>
      <c r="AM51" s="718">
        <f t="shared" si="35"/>
        <v>0</v>
      </c>
      <c r="AN51" s="708">
        <f t="shared" si="35"/>
        <v>3991901.9999144939</v>
      </c>
      <c r="AO51" s="691">
        <f t="shared" si="35"/>
        <v>11556060.346478973</v>
      </c>
      <c r="AP51" s="692">
        <f t="shared" si="35"/>
        <v>0</v>
      </c>
      <c r="AQ51" s="705">
        <f t="shared" si="35"/>
        <v>11556060.346478973</v>
      </c>
      <c r="AR51" s="719">
        <f t="shared" si="35"/>
        <v>4711891.9324433208</v>
      </c>
      <c r="AS51" s="718">
        <f t="shared" si="35"/>
        <v>0</v>
      </c>
      <c r="AT51" s="720">
        <f t="shared" si="35"/>
        <v>4711891.9324433208</v>
      </c>
      <c r="AU51" s="718">
        <f t="shared" si="35"/>
        <v>4040706.016443321</v>
      </c>
      <c r="AV51" s="718">
        <f t="shared" si="35"/>
        <v>0</v>
      </c>
      <c r="AW51" s="720">
        <f t="shared" si="35"/>
        <v>4040706.016443321</v>
      </c>
      <c r="AX51" s="718">
        <f t="shared" si="35"/>
        <v>3886635.5188396829</v>
      </c>
      <c r="AY51" s="718">
        <f t="shared" si="35"/>
        <v>0</v>
      </c>
      <c r="AZ51" s="720">
        <f t="shared" si="35"/>
        <v>3886635.5188396829</v>
      </c>
      <c r="BA51" s="691">
        <f t="shared" si="35"/>
        <v>12613833.467726324</v>
      </c>
      <c r="BB51" s="702">
        <f t="shared" si="35"/>
        <v>0</v>
      </c>
      <c r="BC51" s="707">
        <f t="shared" si="35"/>
        <v>12613833.467726324</v>
      </c>
      <c r="BD51" s="724">
        <f t="shared" si="35"/>
        <v>24220693.8142053</v>
      </c>
      <c r="BE51" s="718">
        <f t="shared" si="35"/>
        <v>0</v>
      </c>
      <c r="BF51" s="723">
        <f t="shared" si="35"/>
        <v>24220693.8142053</v>
      </c>
      <c r="BG51" s="724">
        <f t="shared" si="35"/>
        <v>47175514.072962455</v>
      </c>
      <c r="BH51" s="718">
        <f t="shared" si="35"/>
        <v>13617848.150000002</v>
      </c>
      <c r="BI51" s="723">
        <f t="shared" si="35"/>
        <v>33557665.922962449</v>
      </c>
      <c r="BJ51" s="542"/>
      <c r="BK51" s="362"/>
      <c r="BL51" s="362"/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</row>
    <row r="52" spans="1:79" s="349" customFormat="1" ht="18">
      <c r="B52" s="350"/>
      <c r="C52" s="351"/>
      <c r="D52" s="473"/>
    </row>
    <row r="53" spans="1:79" s="349" customFormat="1" ht="18">
      <c r="B53" s="350"/>
      <c r="C53" s="351"/>
      <c r="D53" s="473"/>
    </row>
    <row r="54" spans="1:79" s="349" customFormat="1" ht="18">
      <c r="B54" s="350"/>
      <c r="C54" s="351"/>
      <c r="D54" s="473"/>
    </row>
    <row r="55" spans="1:79" s="349" customFormat="1" ht="18">
      <c r="B55" s="350"/>
      <c r="C55" s="351"/>
      <c r="D55" s="473"/>
    </row>
    <row r="56" spans="1:79" s="349" customFormat="1" ht="18">
      <c r="B56" s="350"/>
      <c r="C56" s="351"/>
      <c r="D56" s="473"/>
    </row>
    <row r="57" spans="1:79" s="349" customFormat="1" ht="18">
      <c r="B57" s="350"/>
      <c r="C57" s="351"/>
      <c r="D57" s="473"/>
    </row>
    <row r="58" spans="1:79" s="349" customFormat="1" ht="18">
      <c r="B58" s="350"/>
      <c r="C58" s="351"/>
      <c r="D58" s="473"/>
    </row>
    <row r="59" spans="1:79" s="349" customFormat="1" ht="18">
      <c r="B59" s="350"/>
      <c r="C59" s="351"/>
      <c r="D59" s="473"/>
    </row>
    <row r="60" spans="1:79" s="349" customFormat="1" ht="18">
      <c r="B60" s="350"/>
      <c r="C60" s="351"/>
      <c r="D60" s="473"/>
    </row>
    <row r="61" spans="1:79" s="349" customFormat="1" ht="18">
      <c r="B61" s="350"/>
      <c r="C61" s="351"/>
      <c r="D61" s="473"/>
    </row>
    <row r="62" spans="1:79" s="349" customFormat="1" ht="18">
      <c r="B62" s="350"/>
      <c r="C62" s="351"/>
      <c r="D62" s="473"/>
    </row>
    <row r="63" spans="1:79" s="349" customFormat="1" ht="18">
      <c r="B63" s="350"/>
      <c r="C63" s="351"/>
      <c r="D63" s="351"/>
    </row>
    <row r="64" spans="1:79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  <row r="124" spans="2:4" s="349" customFormat="1" ht="18">
      <c r="B124" s="350"/>
      <c r="C124" s="351"/>
      <c r="D124" s="351"/>
    </row>
    <row r="125" spans="2:4" s="349" customFormat="1" ht="18">
      <c r="B125" s="350"/>
      <c r="C125" s="351"/>
      <c r="D125" s="351"/>
    </row>
    <row r="126" spans="2:4" s="349" customFormat="1" ht="18">
      <c r="B126" s="350"/>
      <c r="C126" s="351"/>
      <c r="D126" s="351"/>
    </row>
    <row r="127" spans="2:4" s="349" customFormat="1" ht="18">
      <c r="B127" s="350"/>
      <c r="C127" s="351"/>
      <c r="D127" s="351"/>
    </row>
  </sheetData>
  <mergeCells count="23">
    <mergeCell ref="A51:C51"/>
    <mergeCell ref="AF5:AH5"/>
    <mergeCell ref="AI5:AK5"/>
    <mergeCell ref="AL5:AN5"/>
    <mergeCell ref="AR5:AT5"/>
    <mergeCell ref="A4:A6"/>
    <mergeCell ref="AC5:AE5"/>
    <mergeCell ref="E4:M4"/>
    <mergeCell ref="N4:P4"/>
    <mergeCell ref="Q4:Y4"/>
    <mergeCell ref="Z4:AB4"/>
    <mergeCell ref="AC4:AE4"/>
    <mergeCell ref="AF4:AN4"/>
    <mergeCell ref="AO4:AQ4"/>
    <mergeCell ref="E5:G5"/>
    <mergeCell ref="H5:J5"/>
    <mergeCell ref="K5:M5"/>
    <mergeCell ref="AU5:AW5"/>
    <mergeCell ref="AX5:AZ5"/>
    <mergeCell ref="AR4:AZ4"/>
    <mergeCell ref="N5:P5"/>
    <mergeCell ref="Z5:AB5"/>
    <mergeCell ref="AO5:AQ5"/>
  </mergeCells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7" tint="0.59999389629810485"/>
  </sheetPr>
  <dimension ref="A1:CN123"/>
  <sheetViews>
    <sheetView showGridLines="0" zoomScale="70" zoomScaleNormal="70" workbookViewId="0">
      <pane xSplit="3" ySplit="6" topLeftCell="M39" activePane="bottomRight" state="frozen"/>
      <selection activeCell="F51" sqref="F51"/>
      <selection pane="topRight" activeCell="F51" sqref="F51"/>
      <selection pane="bottomLeft" activeCell="F51" sqref="F51"/>
      <selection pane="bottomRight" activeCell="R44" sqref="R44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4" width="15.7109375" style="205" customWidth="1"/>
    <col min="45" max="45" width="15" style="205" customWidth="1"/>
    <col min="46" max="46" width="14.7109375" style="205" customWidth="1"/>
    <col min="47" max="52" width="15.7109375" style="205" customWidth="1"/>
    <col min="53" max="55" width="15.7109375" style="205" hidden="1" customWidth="1"/>
    <col min="56" max="58" width="15.7109375" style="205" customWidth="1"/>
    <col min="59" max="59" width="16.85546875" style="205" customWidth="1"/>
    <col min="60" max="61" width="15.7109375" style="205" customWidth="1"/>
    <col min="62" max="63" width="12.7109375" style="205" customWidth="1"/>
    <col min="64" max="64" width="18.85546875" style="205" hidden="1" customWidth="1"/>
    <col min="65" max="92" width="12.7109375" style="205" customWidth="1"/>
    <col min="93" max="16384" width="9.140625" style="205"/>
  </cols>
  <sheetData>
    <row r="1" spans="1:92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24"/>
      <c r="AJ1" s="324"/>
      <c r="AK1" s="324"/>
      <c r="AL1" s="319"/>
      <c r="AM1" s="319"/>
      <c r="AN1" s="319"/>
      <c r="AO1" s="319"/>
      <c r="AP1" s="319"/>
      <c r="AQ1" s="319"/>
      <c r="AR1" s="324"/>
      <c r="AS1" s="324"/>
      <c r="AT1" s="324"/>
      <c r="AX1" s="324"/>
      <c r="AY1" s="324"/>
      <c r="AZ1" s="324"/>
      <c r="BA1" s="324"/>
      <c r="BB1" s="324"/>
      <c r="BC1" s="324"/>
      <c r="BD1" s="323"/>
      <c r="BE1" s="323"/>
      <c r="BF1" s="323"/>
    </row>
    <row r="2" spans="1:92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H2" s="306"/>
      <c r="I2" s="306"/>
      <c r="J2" s="306"/>
      <c r="T2" s="312"/>
      <c r="U2" s="312"/>
      <c r="V2" s="312"/>
      <c r="W2" s="306"/>
      <c r="X2" s="306"/>
      <c r="Y2" s="326"/>
      <c r="Z2" s="326"/>
      <c r="AA2" s="326"/>
      <c r="AB2" s="326"/>
      <c r="AC2" s="317"/>
      <c r="AD2" s="317"/>
      <c r="AE2" s="326"/>
      <c r="AF2" s="324"/>
      <c r="AG2" s="324"/>
      <c r="AH2" s="324"/>
      <c r="AI2" s="326"/>
      <c r="AJ2" s="324"/>
      <c r="AK2" s="324"/>
      <c r="AL2" s="326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92" s="322" customFormat="1" ht="45" customHeight="1" thickBot="1">
      <c r="A3" s="309" t="s">
        <v>221</v>
      </c>
      <c r="B3" s="320"/>
      <c r="E3" s="335"/>
      <c r="F3" s="335"/>
      <c r="G3" s="335"/>
      <c r="H3" s="335"/>
      <c r="L3" s="319"/>
      <c r="T3" s="312"/>
      <c r="U3" s="312"/>
      <c r="V3" s="312"/>
      <c r="X3" s="319"/>
      <c r="AF3" s="324"/>
      <c r="AG3" s="324"/>
      <c r="AH3" s="324"/>
      <c r="AI3" s="324"/>
      <c r="AJ3" s="324"/>
      <c r="AK3" s="324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92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92" s="202" customFormat="1" ht="39.950000000000003" customHeight="1">
      <c r="A5" s="819"/>
      <c r="B5" s="208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</row>
    <row r="6" spans="1:92" s="201" customFormat="1" ht="39.950000000000003" customHeight="1">
      <c r="A6" s="820"/>
      <c r="B6" s="228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3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17"/>
      <c r="BY6" s="217"/>
      <c r="BZ6" s="217"/>
      <c r="CA6" s="217"/>
      <c r="CB6" s="217"/>
      <c r="CC6" s="217"/>
      <c r="CD6" s="217"/>
      <c r="CE6" s="217"/>
      <c r="CF6" s="217"/>
      <c r="CG6" s="217"/>
      <c r="CH6" s="224"/>
      <c r="CI6" s="224"/>
      <c r="CJ6" s="224"/>
      <c r="CK6" s="224"/>
      <c r="CL6" s="224"/>
      <c r="CM6" s="224"/>
      <c r="CN6" s="224"/>
    </row>
    <row r="7" spans="1:92" s="383" customFormat="1" ht="33" customHeight="1">
      <c r="A7" s="388">
        <v>1</v>
      </c>
      <c r="B7" s="384">
        <v>51201</v>
      </c>
      <c r="C7" s="536" t="s">
        <v>0</v>
      </c>
      <c r="D7" s="696"/>
      <c r="E7" s="772">
        <f>'[2]Hes seat-GM'!D7</f>
        <v>3200</v>
      </c>
      <c r="F7" s="673">
        <v>3200</v>
      </c>
      <c r="G7" s="674">
        <f>E7-F7</f>
        <v>0</v>
      </c>
      <c r="H7" s="772">
        <f>'[2]Hes seat-GM'!G7</f>
        <v>3300</v>
      </c>
      <c r="I7" s="673">
        <v>3300</v>
      </c>
      <c r="J7" s="674">
        <f>H7-I7</f>
        <v>0</v>
      </c>
      <c r="K7" s="772">
        <f>'[2]Hes seat-GM'!J7</f>
        <v>3400</v>
      </c>
      <c r="L7" s="673">
        <v>3400</v>
      </c>
      <c r="M7" s="773">
        <f>K7-L7</f>
        <v>0</v>
      </c>
      <c r="N7" s="685"/>
      <c r="O7" s="686"/>
      <c r="P7" s="687"/>
      <c r="Q7" s="772">
        <f>'[2]Hes seat-GM'!M7</f>
        <v>3400</v>
      </c>
      <c r="R7" s="673">
        <v>3400</v>
      </c>
      <c r="S7" s="674">
        <f>Q7-R7</f>
        <v>0</v>
      </c>
      <c r="T7" s="772">
        <f>'[2]Hes seat-GM'!P7</f>
        <v>3400</v>
      </c>
      <c r="U7" s="673"/>
      <c r="V7" s="675">
        <f>T7-U7</f>
        <v>3400</v>
      </c>
      <c r="W7" s="774">
        <f>'[2]Hes seat-GM'!S7</f>
        <v>3400</v>
      </c>
      <c r="X7" s="673"/>
      <c r="Y7" s="773">
        <f>W7-X7</f>
        <v>3400</v>
      </c>
      <c r="Z7" s="685"/>
      <c r="AA7" s="700"/>
      <c r="AB7" s="687"/>
      <c r="AC7" s="779">
        <f>E7+H7+K7+Q7+T7+W7</f>
        <v>20100</v>
      </c>
      <c r="AD7" s="776">
        <f>F7+I7+L7+R7+U7+X7</f>
        <v>13300</v>
      </c>
      <c r="AE7" s="777">
        <f>AC7-AD7</f>
        <v>6800</v>
      </c>
      <c r="AF7" s="772">
        <f>'[2]Hes seat-GM'!Y7</f>
        <v>3500</v>
      </c>
      <c r="AG7" s="673"/>
      <c r="AH7" s="674">
        <f>AF7-AG7</f>
        <v>3500</v>
      </c>
      <c r="AI7" s="772">
        <f>'[2]Hes seat-GM'!AB7</f>
        <v>3600</v>
      </c>
      <c r="AJ7" s="673"/>
      <c r="AK7" s="675">
        <f>AI7-AJ7</f>
        <v>3600</v>
      </c>
      <c r="AL7" s="774">
        <f>'[2]Hes seat-GM'!AE7</f>
        <v>3200</v>
      </c>
      <c r="AM7" s="673"/>
      <c r="AN7" s="675">
        <f>AL7-AM7</f>
        <v>3200</v>
      </c>
      <c r="AO7" s="685"/>
      <c r="AP7" s="703"/>
      <c r="AQ7" s="704"/>
      <c r="AR7" s="774">
        <f>'[2]Hes seat-GM'!AH7</f>
        <v>3200</v>
      </c>
      <c r="AS7" s="673"/>
      <c r="AT7" s="674">
        <f>AR7-AS7</f>
        <v>3200</v>
      </c>
      <c r="AU7" s="772">
        <f>'[2]Hes seat-GM'!AK7</f>
        <v>3200</v>
      </c>
      <c r="AV7" s="673"/>
      <c r="AW7" s="675">
        <f>AU7-AV7</f>
        <v>3200</v>
      </c>
      <c r="AX7" s="774">
        <f>'[2]Hes seat-GM'!AN7</f>
        <v>3100</v>
      </c>
      <c r="AY7" s="772"/>
      <c r="AZ7" s="773">
        <f>AX7-AY7</f>
        <v>3100</v>
      </c>
      <c r="BA7" s="725"/>
      <c r="BB7" s="728"/>
      <c r="BC7" s="728"/>
      <c r="BD7" s="711">
        <f t="shared" ref="BD7:BD49" si="0">AF7+AI7+AL7+AR7+AU7+AX7</f>
        <v>19800</v>
      </c>
      <c r="BE7" s="715">
        <f t="shared" ref="BE7:BE49" si="1">AG7+AJ7+AM7+AS7+AV7+AY7</f>
        <v>0</v>
      </c>
      <c r="BF7" s="716">
        <f>BD7-BE7</f>
        <v>19800</v>
      </c>
      <c r="BG7" s="717">
        <f>AC7+BD7</f>
        <v>39900</v>
      </c>
      <c r="BH7" s="673">
        <f>AD7+BE7</f>
        <v>13300</v>
      </c>
      <c r="BI7" s="677">
        <f>BG7-BH7</f>
        <v>26600</v>
      </c>
      <c r="BJ7" s="541"/>
      <c r="BK7" s="380"/>
      <c r="BL7" s="374">
        <f>ROUND(VLOOKUP($B7,Test!$A$272:$H$324,3),0)/1000</f>
        <v>3.9</v>
      </c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  <c r="CG7" s="380"/>
      <c r="CH7" s="380"/>
      <c r="CI7" s="380"/>
      <c r="CJ7" s="380"/>
      <c r="CK7" s="380"/>
      <c r="CL7" s="380"/>
      <c r="CM7" s="380"/>
      <c r="CN7" s="380"/>
    </row>
    <row r="8" spans="1:92" s="383" customFormat="1" ht="33" customHeight="1">
      <c r="A8" s="388">
        <f>A7+1</f>
        <v>2</v>
      </c>
      <c r="B8" s="384">
        <v>51202</v>
      </c>
      <c r="C8" s="536" t="s">
        <v>1</v>
      </c>
      <c r="D8" s="697" t="s">
        <v>252</v>
      </c>
      <c r="E8" s="672">
        <f>'[2]Hes seat-GM'!D8</f>
        <v>127500</v>
      </c>
      <c r="F8" s="673">
        <v>36282.92</v>
      </c>
      <c r="G8" s="674">
        <f t="shared" ref="G8:G50" si="2">E8-F8</f>
        <v>91217.08</v>
      </c>
      <c r="H8" s="672">
        <f>'[2]Hes seat-GM'!G8</f>
        <v>127500</v>
      </c>
      <c r="I8" s="673">
        <v>77183.69</v>
      </c>
      <c r="J8" s="674">
        <f t="shared" ref="J8:J50" si="3">H8-I8</f>
        <v>50316.31</v>
      </c>
      <c r="K8" s="672">
        <f>'[2]Hes seat-GM'!J8</f>
        <v>127500</v>
      </c>
      <c r="L8" s="673">
        <v>99346.72</v>
      </c>
      <c r="M8" s="773">
        <f t="shared" ref="M8:M50" si="4">K8-L8</f>
        <v>28153.279999999999</v>
      </c>
      <c r="N8" s="688">
        <f t="shared" ref="N8:O50" si="5">+E8+H8+K8</f>
        <v>382500</v>
      </c>
      <c r="O8" s="689">
        <f t="shared" si="5"/>
        <v>212813.33000000002</v>
      </c>
      <c r="P8" s="690">
        <f t="shared" ref="P8:P50" si="6">+N8-O8</f>
        <v>169686.66999999998</v>
      </c>
      <c r="Q8" s="672">
        <f>'[2]Hes seat-GM'!M8</f>
        <v>127500</v>
      </c>
      <c r="R8" s="673">
        <v>130133.2</v>
      </c>
      <c r="S8" s="674">
        <f t="shared" ref="S8:S50" si="7">Q8-R8</f>
        <v>-2633.1999999999971</v>
      </c>
      <c r="T8" s="672">
        <f>'[2]Hes seat-GM'!P8</f>
        <v>127500</v>
      </c>
      <c r="U8" s="673"/>
      <c r="V8" s="675">
        <f t="shared" ref="V8:V50" si="8">T8-U8</f>
        <v>127500</v>
      </c>
      <c r="W8" s="673">
        <f>'[2]Hes seat-GM'!S8</f>
        <v>127500</v>
      </c>
      <c r="X8" s="673"/>
      <c r="Y8" s="773">
        <f t="shared" ref="Y8:Y50" si="9">W8-X8</f>
        <v>127500</v>
      </c>
      <c r="Z8" s="688">
        <f t="shared" ref="Z8:AA50" si="10">+Q8+T8+W8</f>
        <v>382500</v>
      </c>
      <c r="AA8" s="701">
        <f t="shared" si="10"/>
        <v>130133.2</v>
      </c>
      <c r="AB8" s="690">
        <f t="shared" ref="AB8:AB50" si="11">+Z8-AA8</f>
        <v>252366.8</v>
      </c>
      <c r="AC8" s="779">
        <f t="shared" ref="AC8:AD50" si="12">E8+H8+K8+Q8+T8+W8</f>
        <v>765000</v>
      </c>
      <c r="AD8" s="776">
        <f t="shared" si="12"/>
        <v>342946.53</v>
      </c>
      <c r="AE8" s="777">
        <f t="shared" ref="AE8:AE50" si="13">AC8-AD8</f>
        <v>422053.47</v>
      </c>
      <c r="AF8" s="672">
        <f>'[2]Hes seat-GM'!Y8</f>
        <v>127500</v>
      </c>
      <c r="AG8" s="673"/>
      <c r="AH8" s="674">
        <f t="shared" ref="AH8:AH50" si="14">AF8-AG8</f>
        <v>127500</v>
      </c>
      <c r="AI8" s="672">
        <f>'[2]Hes seat-GM'!AB8</f>
        <v>127500</v>
      </c>
      <c r="AJ8" s="673"/>
      <c r="AK8" s="675">
        <f t="shared" ref="AK8:AK50" si="15">AI8-AJ8</f>
        <v>127500</v>
      </c>
      <c r="AL8" s="673">
        <f>'[2]Hes seat-GM'!AE8</f>
        <v>127500</v>
      </c>
      <c r="AM8" s="673"/>
      <c r="AN8" s="675">
        <f t="shared" ref="AN8:AN50" si="16">AL8-AM8</f>
        <v>127500</v>
      </c>
      <c r="AO8" s="688">
        <f t="shared" ref="AO8:AP50" si="17">+AF8+AI8+AL8</f>
        <v>382500</v>
      </c>
      <c r="AP8" s="689">
        <f t="shared" si="17"/>
        <v>0</v>
      </c>
      <c r="AQ8" s="690">
        <f t="shared" ref="AQ8:AQ50" si="18">AO8-AP8</f>
        <v>382500</v>
      </c>
      <c r="AR8" s="673">
        <f>'[2]Hes seat-GM'!AH8</f>
        <v>127500</v>
      </c>
      <c r="AS8" s="673"/>
      <c r="AT8" s="674">
        <f t="shared" ref="AT8:AT50" si="19">AR8-AS8</f>
        <v>127500</v>
      </c>
      <c r="AU8" s="672">
        <f>'[2]Hes seat-GM'!AK8</f>
        <v>127500</v>
      </c>
      <c r="AV8" s="673"/>
      <c r="AW8" s="675">
        <f t="shared" ref="AW8:AW50" si="20">AU8-AV8</f>
        <v>127500</v>
      </c>
      <c r="AX8" s="673">
        <f>'[2]Hes seat-GM'!AN8</f>
        <v>127500</v>
      </c>
      <c r="AY8" s="672"/>
      <c r="AZ8" s="773">
        <f t="shared" ref="AZ8:AZ50" si="21">AX8-AY8</f>
        <v>127500</v>
      </c>
      <c r="BA8" s="688">
        <f t="shared" ref="BA8:BB50" si="22">+AR8+AU8+AX8</f>
        <v>382500</v>
      </c>
      <c r="BB8" s="701">
        <f t="shared" si="22"/>
        <v>0</v>
      </c>
      <c r="BC8" s="706">
        <f t="shared" ref="BC8:BC50" si="23">BA8-BB8</f>
        <v>382500</v>
      </c>
      <c r="BD8" s="711">
        <f t="shared" si="0"/>
        <v>765000</v>
      </c>
      <c r="BE8" s="715">
        <f t="shared" si="1"/>
        <v>0</v>
      </c>
      <c r="BF8" s="716">
        <f t="shared" ref="BF8:BF50" si="24">BD8-BE8</f>
        <v>765000</v>
      </c>
      <c r="BG8" s="717">
        <f t="shared" ref="BG8:BG50" si="25">AC8+BD8</f>
        <v>1530000</v>
      </c>
      <c r="BH8" s="673">
        <f t="shared" ref="BH8:BH50" si="26">AD8+BE8</f>
        <v>342946.53</v>
      </c>
      <c r="BI8" s="677">
        <f t="shared" ref="BI8:BI50" si="27">BG8-BH8</f>
        <v>1187053.47</v>
      </c>
      <c r="BJ8" s="541"/>
      <c r="BK8" s="380"/>
      <c r="BL8" s="374">
        <f>ROUND(VLOOKUP($B8,Test!$A$272:$H$324,3),0)/1000</f>
        <v>106.374</v>
      </c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  <c r="CG8" s="380"/>
      <c r="CH8" s="380"/>
      <c r="CI8" s="380"/>
      <c r="CJ8" s="380"/>
      <c r="CK8" s="380"/>
      <c r="CL8" s="380"/>
      <c r="CM8" s="380"/>
      <c r="CN8" s="380"/>
    </row>
    <row r="9" spans="1:92" s="383" customFormat="1" ht="33" customHeight="1">
      <c r="A9" s="388">
        <f t="shared" ref="A9:A50" si="28">A8+1</f>
        <v>3</v>
      </c>
      <c r="B9" s="384">
        <v>51203</v>
      </c>
      <c r="C9" s="536" t="s">
        <v>2</v>
      </c>
      <c r="D9" s="697" t="s">
        <v>253</v>
      </c>
      <c r="E9" s="672">
        <f>'[2]Hes seat-GM'!D9</f>
        <v>129569.09999999999</v>
      </c>
      <c r="F9" s="673">
        <v>128131.83</v>
      </c>
      <c r="G9" s="674">
        <f t="shared" si="2"/>
        <v>1437.2699999999895</v>
      </c>
      <c r="H9" s="672">
        <f>'[2]Hes seat-GM'!G9</f>
        <v>0</v>
      </c>
      <c r="I9" s="673">
        <v>1668.01</v>
      </c>
      <c r="J9" s="674">
        <f t="shared" si="3"/>
        <v>-1668.01</v>
      </c>
      <c r="K9" s="672">
        <f>'[2]Hes seat-GM'!J9</f>
        <v>7087.5</v>
      </c>
      <c r="L9" s="673"/>
      <c r="M9" s="773">
        <f t="shared" si="4"/>
        <v>7087.5</v>
      </c>
      <c r="N9" s="688">
        <f t="shared" si="5"/>
        <v>136656.59999999998</v>
      </c>
      <c r="O9" s="689">
        <f t="shared" si="5"/>
        <v>129799.84</v>
      </c>
      <c r="P9" s="690">
        <f t="shared" si="6"/>
        <v>6856.7599999999802</v>
      </c>
      <c r="Q9" s="672">
        <f>'[2]Hes seat-GM'!M9</f>
        <v>0</v>
      </c>
      <c r="R9" s="673"/>
      <c r="S9" s="674">
        <f t="shared" si="7"/>
        <v>0</v>
      </c>
      <c r="T9" s="672">
        <f>'[2]Hes seat-GM'!P9</f>
        <v>1750</v>
      </c>
      <c r="U9" s="673"/>
      <c r="V9" s="675">
        <f t="shared" si="8"/>
        <v>1750</v>
      </c>
      <c r="W9" s="673">
        <f>'[2]Hes seat-GM'!S9</f>
        <v>0</v>
      </c>
      <c r="X9" s="673"/>
      <c r="Y9" s="773">
        <f t="shared" si="9"/>
        <v>0</v>
      </c>
      <c r="Z9" s="688">
        <f t="shared" si="10"/>
        <v>1750</v>
      </c>
      <c r="AA9" s="701">
        <f t="shared" si="10"/>
        <v>0</v>
      </c>
      <c r="AB9" s="690">
        <f t="shared" si="11"/>
        <v>1750</v>
      </c>
      <c r="AC9" s="779">
        <f t="shared" si="12"/>
        <v>138406.59999999998</v>
      </c>
      <c r="AD9" s="776">
        <f t="shared" si="12"/>
        <v>129799.84</v>
      </c>
      <c r="AE9" s="777">
        <f t="shared" si="13"/>
        <v>8606.7599999999802</v>
      </c>
      <c r="AF9" s="672">
        <f>'[2]Hes seat-GM'!Y9</f>
        <v>4252.5</v>
      </c>
      <c r="AG9" s="673"/>
      <c r="AH9" s="674">
        <f t="shared" si="14"/>
        <v>4252.5</v>
      </c>
      <c r="AI9" s="672">
        <f>'[2]Hes seat-GM'!AB9</f>
        <v>0</v>
      </c>
      <c r="AJ9" s="673"/>
      <c r="AK9" s="675">
        <f t="shared" si="15"/>
        <v>0</v>
      </c>
      <c r="AL9" s="673">
        <f>'[2]Hes seat-GM'!AE9</f>
        <v>0</v>
      </c>
      <c r="AM9" s="673"/>
      <c r="AN9" s="675">
        <f t="shared" si="16"/>
        <v>0</v>
      </c>
      <c r="AO9" s="688">
        <f t="shared" si="17"/>
        <v>4252.5</v>
      </c>
      <c r="AP9" s="689">
        <f t="shared" si="17"/>
        <v>0</v>
      </c>
      <c r="AQ9" s="690">
        <f t="shared" si="18"/>
        <v>4252.5</v>
      </c>
      <c r="AR9" s="673">
        <f>'[2]Hes seat-GM'!AH9</f>
        <v>0</v>
      </c>
      <c r="AS9" s="673"/>
      <c r="AT9" s="674">
        <f t="shared" si="19"/>
        <v>0</v>
      </c>
      <c r="AU9" s="672">
        <f>'[2]Hes seat-GM'!AK9</f>
        <v>0</v>
      </c>
      <c r="AV9" s="673"/>
      <c r="AW9" s="675">
        <f t="shared" si="20"/>
        <v>0</v>
      </c>
      <c r="AX9" s="673">
        <f>'[2]Hes seat-GM'!AN9</f>
        <v>0</v>
      </c>
      <c r="AY9" s="672"/>
      <c r="AZ9" s="773">
        <f t="shared" si="21"/>
        <v>0</v>
      </c>
      <c r="BA9" s="688">
        <f t="shared" si="22"/>
        <v>0</v>
      </c>
      <c r="BB9" s="701">
        <f t="shared" si="22"/>
        <v>0</v>
      </c>
      <c r="BC9" s="706">
        <f t="shared" si="23"/>
        <v>0</v>
      </c>
      <c r="BD9" s="711">
        <f t="shared" si="0"/>
        <v>4252.5</v>
      </c>
      <c r="BE9" s="715">
        <f t="shared" si="1"/>
        <v>0</v>
      </c>
      <c r="BF9" s="716">
        <f t="shared" si="24"/>
        <v>4252.5</v>
      </c>
      <c r="BG9" s="717">
        <f t="shared" si="25"/>
        <v>142659.09999999998</v>
      </c>
      <c r="BH9" s="673">
        <f t="shared" si="26"/>
        <v>129799.84</v>
      </c>
      <c r="BI9" s="677">
        <f t="shared" si="27"/>
        <v>12859.25999999998</v>
      </c>
      <c r="BJ9" s="541"/>
      <c r="BK9" s="380"/>
      <c r="BL9" s="374">
        <f>ROUND(VLOOKUP($B9,Test!$A$272:$H$324,3),0)/1000</f>
        <v>19.283000000000001</v>
      </c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  <c r="CG9" s="380"/>
      <c r="CH9" s="380"/>
      <c r="CI9" s="380"/>
      <c r="CJ9" s="380"/>
      <c r="CK9" s="380"/>
      <c r="CL9" s="380"/>
      <c r="CM9" s="380"/>
      <c r="CN9" s="380"/>
    </row>
    <row r="10" spans="1:92" s="383" customFormat="1" ht="33" customHeight="1">
      <c r="A10" s="388">
        <f t="shared" si="28"/>
        <v>4</v>
      </c>
      <c r="B10" s="389">
        <v>51299</v>
      </c>
      <c r="C10" s="537" t="s">
        <v>3</v>
      </c>
      <c r="D10" s="697" t="s">
        <v>254</v>
      </c>
      <c r="E10" s="672">
        <f>'[2]Hes seat-GM'!D10</f>
        <v>18316.900000000001</v>
      </c>
      <c r="F10" s="673">
        <v>18992.27</v>
      </c>
      <c r="G10" s="674">
        <f t="shared" si="2"/>
        <v>-675.36999999999898</v>
      </c>
      <c r="H10" s="672">
        <f>'[2]Hes seat-GM'!G10</f>
        <v>19445.649999999998</v>
      </c>
      <c r="I10" s="673">
        <v>31187.279999999999</v>
      </c>
      <c r="J10" s="674">
        <f t="shared" si="3"/>
        <v>-11741.630000000001</v>
      </c>
      <c r="K10" s="672">
        <f>'[2]Hes seat-GM'!J10</f>
        <v>63894.400000000001</v>
      </c>
      <c r="L10" s="673">
        <v>62602.23</v>
      </c>
      <c r="M10" s="773">
        <f t="shared" si="4"/>
        <v>1292.1699999999983</v>
      </c>
      <c r="N10" s="688">
        <f t="shared" si="5"/>
        <v>101656.95000000001</v>
      </c>
      <c r="O10" s="689">
        <f t="shared" si="5"/>
        <v>112781.78</v>
      </c>
      <c r="P10" s="690">
        <f t="shared" si="6"/>
        <v>-11124.829999999987</v>
      </c>
      <c r="Q10" s="672">
        <f>'[2]Hes seat-GM'!M10</f>
        <v>18566.8</v>
      </c>
      <c r="R10" s="673">
        <v>8406.2999999999993</v>
      </c>
      <c r="S10" s="674">
        <f t="shared" si="7"/>
        <v>10160.5</v>
      </c>
      <c r="T10" s="672">
        <f>'[2]Hes seat-GM'!P10</f>
        <v>76226.8</v>
      </c>
      <c r="U10" s="673"/>
      <c r="V10" s="675">
        <f t="shared" si="8"/>
        <v>76226.8</v>
      </c>
      <c r="W10" s="673">
        <f>'[2]Hes seat-GM'!S10</f>
        <v>19156.900000000001</v>
      </c>
      <c r="X10" s="673"/>
      <c r="Y10" s="773">
        <f t="shared" si="9"/>
        <v>19156.900000000001</v>
      </c>
      <c r="Z10" s="688">
        <f t="shared" si="10"/>
        <v>113950.5</v>
      </c>
      <c r="AA10" s="701">
        <f t="shared" si="10"/>
        <v>8406.2999999999993</v>
      </c>
      <c r="AB10" s="690">
        <f t="shared" si="11"/>
        <v>105544.2</v>
      </c>
      <c r="AC10" s="779">
        <f t="shared" si="12"/>
        <v>215607.45</v>
      </c>
      <c r="AD10" s="776">
        <f t="shared" si="12"/>
        <v>121188.08</v>
      </c>
      <c r="AE10" s="777">
        <f t="shared" si="13"/>
        <v>94419.37000000001</v>
      </c>
      <c r="AF10" s="672">
        <f>'[2]Hes seat-GM'!Y10</f>
        <v>21857.5</v>
      </c>
      <c r="AG10" s="673"/>
      <c r="AH10" s="674">
        <f t="shared" si="14"/>
        <v>21857.5</v>
      </c>
      <c r="AI10" s="672">
        <f>'[2]Hes seat-GM'!AB10</f>
        <v>19747</v>
      </c>
      <c r="AJ10" s="673"/>
      <c r="AK10" s="675">
        <f t="shared" si="15"/>
        <v>19747</v>
      </c>
      <c r="AL10" s="673">
        <f>'[2]Hes seat-GM'!AE10</f>
        <v>19195.75</v>
      </c>
      <c r="AM10" s="673"/>
      <c r="AN10" s="675">
        <f t="shared" si="16"/>
        <v>19195.75</v>
      </c>
      <c r="AO10" s="688">
        <f t="shared" si="17"/>
        <v>60800.25</v>
      </c>
      <c r="AP10" s="689">
        <f t="shared" si="17"/>
        <v>0</v>
      </c>
      <c r="AQ10" s="690">
        <f t="shared" si="18"/>
        <v>60800.25</v>
      </c>
      <c r="AR10" s="673">
        <f>'[2]Hes seat-GM'!AH10</f>
        <v>19156.900000000001</v>
      </c>
      <c r="AS10" s="673"/>
      <c r="AT10" s="674">
        <f t="shared" si="19"/>
        <v>19156.900000000001</v>
      </c>
      <c r="AU10" s="672">
        <f>'[2]Hes seat-GM'!AK10</f>
        <v>33955.5</v>
      </c>
      <c r="AV10" s="673"/>
      <c r="AW10" s="675">
        <f t="shared" si="20"/>
        <v>33955.5</v>
      </c>
      <c r="AX10" s="673">
        <f>'[2]Hes seat-GM'!AN10</f>
        <v>64059.4</v>
      </c>
      <c r="AY10" s="672"/>
      <c r="AZ10" s="773">
        <f t="shared" si="21"/>
        <v>64059.4</v>
      </c>
      <c r="BA10" s="688">
        <f t="shared" si="22"/>
        <v>117171.8</v>
      </c>
      <c r="BB10" s="701">
        <f t="shared" si="22"/>
        <v>0</v>
      </c>
      <c r="BC10" s="706">
        <f t="shared" si="23"/>
        <v>117171.8</v>
      </c>
      <c r="BD10" s="711">
        <f t="shared" si="0"/>
        <v>177972.05</v>
      </c>
      <c r="BE10" s="715">
        <f t="shared" si="1"/>
        <v>0</v>
      </c>
      <c r="BF10" s="716">
        <f t="shared" si="24"/>
        <v>177972.05</v>
      </c>
      <c r="BG10" s="717">
        <f t="shared" si="25"/>
        <v>393579.5</v>
      </c>
      <c r="BH10" s="673">
        <f t="shared" si="26"/>
        <v>121188.08</v>
      </c>
      <c r="BI10" s="677">
        <f t="shared" si="27"/>
        <v>272391.42</v>
      </c>
      <c r="BJ10" s="541"/>
      <c r="BK10" s="380"/>
      <c r="BL10" s="374">
        <f>ROUND(VLOOKUP($B10,Test!$A$272:$H$324,3),0)/1000</f>
        <v>55.249000000000002</v>
      </c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  <c r="CG10" s="380"/>
      <c r="CH10" s="380"/>
      <c r="CI10" s="380"/>
      <c r="CJ10" s="380"/>
      <c r="CK10" s="380"/>
      <c r="CL10" s="380"/>
      <c r="CM10" s="380"/>
      <c r="CN10" s="380"/>
    </row>
    <row r="11" spans="1:92" s="383" customFormat="1" ht="33" customHeight="1">
      <c r="A11" s="388">
        <f t="shared" si="28"/>
        <v>5</v>
      </c>
      <c r="B11" s="384">
        <v>51301</v>
      </c>
      <c r="C11" s="536" t="s">
        <v>4</v>
      </c>
      <c r="D11" s="697" t="s">
        <v>255</v>
      </c>
      <c r="E11" s="672">
        <f>'[2]Hes seat-GM'!D11</f>
        <v>0</v>
      </c>
      <c r="F11" s="673"/>
      <c r="G11" s="674">
        <f t="shared" si="2"/>
        <v>0</v>
      </c>
      <c r="H11" s="672">
        <f>'[2]Hes seat-GM'!G11</f>
        <v>0</v>
      </c>
      <c r="I11" s="673"/>
      <c r="J11" s="674">
        <f t="shared" si="3"/>
        <v>0</v>
      </c>
      <c r="K11" s="672">
        <f>'[2]Hes seat-GM'!J11</f>
        <v>0</v>
      </c>
      <c r="L11" s="673"/>
      <c r="M11" s="773">
        <f t="shared" si="4"/>
        <v>0</v>
      </c>
      <c r="N11" s="688">
        <f t="shared" si="5"/>
        <v>0</v>
      </c>
      <c r="O11" s="689">
        <f t="shared" si="5"/>
        <v>0</v>
      </c>
      <c r="P11" s="690">
        <f t="shared" si="6"/>
        <v>0</v>
      </c>
      <c r="Q11" s="672">
        <f>'[2]Hes seat-GM'!M11</f>
        <v>0</v>
      </c>
      <c r="R11" s="673"/>
      <c r="S11" s="674">
        <f t="shared" si="7"/>
        <v>0</v>
      </c>
      <c r="T11" s="672">
        <f>'[2]Hes seat-GM'!P11</f>
        <v>0</v>
      </c>
      <c r="U11" s="673"/>
      <c r="V11" s="675">
        <f t="shared" si="8"/>
        <v>0</v>
      </c>
      <c r="W11" s="673">
        <f>'[2]Hes seat-GM'!S11</f>
        <v>0</v>
      </c>
      <c r="X11" s="673"/>
      <c r="Y11" s="773">
        <f t="shared" si="9"/>
        <v>0</v>
      </c>
      <c r="Z11" s="688">
        <f t="shared" si="10"/>
        <v>0</v>
      </c>
      <c r="AA11" s="701">
        <f t="shared" si="10"/>
        <v>0</v>
      </c>
      <c r="AB11" s="690">
        <f t="shared" si="11"/>
        <v>0</v>
      </c>
      <c r="AC11" s="779">
        <f t="shared" si="12"/>
        <v>0</v>
      </c>
      <c r="AD11" s="776">
        <f t="shared" si="12"/>
        <v>0</v>
      </c>
      <c r="AE11" s="777">
        <f t="shared" si="13"/>
        <v>0</v>
      </c>
      <c r="AF11" s="672">
        <f>'[2]Hes seat-GM'!Y11</f>
        <v>0</v>
      </c>
      <c r="AG11" s="673"/>
      <c r="AH11" s="674">
        <f t="shared" si="14"/>
        <v>0</v>
      </c>
      <c r="AI11" s="672">
        <f>'[2]Hes seat-GM'!AB11</f>
        <v>0</v>
      </c>
      <c r="AJ11" s="673"/>
      <c r="AK11" s="675">
        <f t="shared" si="15"/>
        <v>0</v>
      </c>
      <c r="AL11" s="673">
        <f>'[2]Hes seat-GM'!AE11</f>
        <v>0</v>
      </c>
      <c r="AM11" s="673"/>
      <c r="AN11" s="675">
        <f t="shared" si="16"/>
        <v>0</v>
      </c>
      <c r="AO11" s="688">
        <f t="shared" si="17"/>
        <v>0</v>
      </c>
      <c r="AP11" s="689">
        <f t="shared" si="17"/>
        <v>0</v>
      </c>
      <c r="AQ11" s="690">
        <f t="shared" si="18"/>
        <v>0</v>
      </c>
      <c r="AR11" s="673">
        <f>'[2]Hes seat-GM'!AH11</f>
        <v>0</v>
      </c>
      <c r="AS11" s="673"/>
      <c r="AT11" s="674">
        <f t="shared" si="19"/>
        <v>0</v>
      </c>
      <c r="AU11" s="672">
        <f>'[2]Hes seat-GM'!AK11</f>
        <v>0</v>
      </c>
      <c r="AV11" s="673"/>
      <c r="AW11" s="675">
        <f t="shared" si="20"/>
        <v>0</v>
      </c>
      <c r="AX11" s="673">
        <f>'[2]Hes seat-GM'!AN11</f>
        <v>0</v>
      </c>
      <c r="AY11" s="672"/>
      <c r="AZ11" s="773">
        <f t="shared" si="21"/>
        <v>0</v>
      </c>
      <c r="BA11" s="688">
        <f t="shared" si="22"/>
        <v>0</v>
      </c>
      <c r="BB11" s="701">
        <f t="shared" si="22"/>
        <v>0</v>
      </c>
      <c r="BC11" s="706">
        <f t="shared" si="23"/>
        <v>0</v>
      </c>
      <c r="BD11" s="711">
        <f t="shared" si="0"/>
        <v>0</v>
      </c>
      <c r="BE11" s="715">
        <f t="shared" si="1"/>
        <v>0</v>
      </c>
      <c r="BF11" s="716">
        <f t="shared" si="24"/>
        <v>0</v>
      </c>
      <c r="BG11" s="717">
        <f t="shared" si="25"/>
        <v>0</v>
      </c>
      <c r="BH11" s="673">
        <f t="shared" si="26"/>
        <v>0</v>
      </c>
      <c r="BI11" s="677">
        <f t="shared" si="27"/>
        <v>0</v>
      </c>
      <c r="BJ11" s="541"/>
      <c r="BK11" s="380"/>
      <c r="BL11" s="374">
        <f>ROUND(VLOOKUP($B11,Test!$A$272:$H$324,3),0)/1000</f>
        <v>0</v>
      </c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  <c r="CG11" s="380"/>
      <c r="CH11" s="380"/>
      <c r="CI11" s="380"/>
      <c r="CJ11" s="380"/>
      <c r="CK11" s="380"/>
      <c r="CL11" s="380"/>
      <c r="CM11" s="380"/>
      <c r="CN11" s="380"/>
    </row>
    <row r="12" spans="1:92" s="383" customFormat="1" ht="33" customHeight="1">
      <c r="A12" s="388">
        <f t="shared" si="28"/>
        <v>6</v>
      </c>
      <c r="B12" s="384">
        <v>51302</v>
      </c>
      <c r="C12" s="536" t="s">
        <v>5</v>
      </c>
      <c r="D12" s="697" t="s">
        <v>256</v>
      </c>
      <c r="E12" s="672">
        <f>'[2]Hes seat-GM'!D12</f>
        <v>3736</v>
      </c>
      <c r="F12" s="673">
        <v>3736</v>
      </c>
      <c r="G12" s="674">
        <f t="shared" si="2"/>
        <v>0</v>
      </c>
      <c r="H12" s="672">
        <f>'[2]Hes seat-GM'!G12</f>
        <v>3493.74</v>
      </c>
      <c r="I12" s="673">
        <v>3493.74</v>
      </c>
      <c r="J12" s="674">
        <f t="shared" si="3"/>
        <v>0</v>
      </c>
      <c r="K12" s="672">
        <f>'[2]Hes seat-GM'!J12</f>
        <v>3736</v>
      </c>
      <c r="L12" s="673">
        <v>9761.27</v>
      </c>
      <c r="M12" s="773">
        <f t="shared" si="4"/>
        <v>-6025.27</v>
      </c>
      <c r="N12" s="688">
        <f t="shared" si="5"/>
        <v>10965.74</v>
      </c>
      <c r="O12" s="689">
        <f t="shared" si="5"/>
        <v>16991.010000000002</v>
      </c>
      <c r="P12" s="690">
        <f t="shared" si="6"/>
        <v>-6025.2700000000023</v>
      </c>
      <c r="Q12" s="672">
        <f>'[2]Hes seat-GM'!M12</f>
        <v>3655</v>
      </c>
      <c r="R12" s="673">
        <v>3655</v>
      </c>
      <c r="S12" s="674">
        <f t="shared" si="7"/>
        <v>0</v>
      </c>
      <c r="T12" s="672">
        <f>'[2]Hes seat-GM'!P12</f>
        <v>3777.75</v>
      </c>
      <c r="U12" s="673"/>
      <c r="V12" s="675">
        <f t="shared" si="8"/>
        <v>3777.75</v>
      </c>
      <c r="W12" s="673">
        <f>'[2]Hes seat-GM'!S12</f>
        <v>3655</v>
      </c>
      <c r="X12" s="673"/>
      <c r="Y12" s="773">
        <f t="shared" si="9"/>
        <v>3655</v>
      </c>
      <c r="Z12" s="688">
        <f t="shared" si="10"/>
        <v>11087.75</v>
      </c>
      <c r="AA12" s="701">
        <f t="shared" si="10"/>
        <v>3655</v>
      </c>
      <c r="AB12" s="690">
        <f t="shared" si="11"/>
        <v>7432.75</v>
      </c>
      <c r="AC12" s="779">
        <f t="shared" si="12"/>
        <v>22053.489999999998</v>
      </c>
      <c r="AD12" s="776">
        <f t="shared" si="12"/>
        <v>20646.010000000002</v>
      </c>
      <c r="AE12" s="777">
        <f t="shared" si="13"/>
        <v>1407.4799999999959</v>
      </c>
      <c r="AF12" s="672">
        <f>'[2]Hes seat-GM'!Y12</f>
        <v>3777</v>
      </c>
      <c r="AG12" s="673"/>
      <c r="AH12" s="674">
        <f t="shared" si="14"/>
        <v>3777</v>
      </c>
      <c r="AI12" s="672">
        <f>'[2]Hes seat-GM'!AB12</f>
        <v>3777</v>
      </c>
      <c r="AJ12" s="673"/>
      <c r="AK12" s="675">
        <f t="shared" si="15"/>
        <v>3777</v>
      </c>
      <c r="AL12" s="673">
        <f>'[2]Hes seat-GM'!AE12</f>
        <v>3655.5200000000004</v>
      </c>
      <c r="AM12" s="673"/>
      <c r="AN12" s="675">
        <f t="shared" si="16"/>
        <v>3655.5200000000004</v>
      </c>
      <c r="AO12" s="688">
        <f t="shared" si="17"/>
        <v>11209.52</v>
      </c>
      <c r="AP12" s="689">
        <f t="shared" si="17"/>
        <v>0</v>
      </c>
      <c r="AQ12" s="690">
        <f t="shared" si="18"/>
        <v>11209.52</v>
      </c>
      <c r="AR12" s="673">
        <f>'[2]Hes seat-GM'!AH12</f>
        <v>3777</v>
      </c>
      <c r="AS12" s="673"/>
      <c r="AT12" s="674">
        <f t="shared" si="19"/>
        <v>3777</v>
      </c>
      <c r="AU12" s="672">
        <f>'[2]Hes seat-GM'!AK12</f>
        <v>3655.7700000000004</v>
      </c>
      <c r="AV12" s="673"/>
      <c r="AW12" s="675">
        <f t="shared" si="20"/>
        <v>3655.7700000000004</v>
      </c>
      <c r="AX12" s="673">
        <f>'[2]Hes seat-GM'!AN12</f>
        <v>3777</v>
      </c>
      <c r="AY12" s="672"/>
      <c r="AZ12" s="773">
        <f t="shared" si="21"/>
        <v>3777</v>
      </c>
      <c r="BA12" s="688">
        <f t="shared" si="22"/>
        <v>11209.77</v>
      </c>
      <c r="BB12" s="701">
        <f t="shared" si="22"/>
        <v>0</v>
      </c>
      <c r="BC12" s="706">
        <f t="shared" si="23"/>
        <v>11209.77</v>
      </c>
      <c r="BD12" s="711">
        <f t="shared" si="0"/>
        <v>22419.29</v>
      </c>
      <c r="BE12" s="715">
        <f t="shared" si="1"/>
        <v>0</v>
      </c>
      <c r="BF12" s="716">
        <f t="shared" si="24"/>
        <v>22419.29</v>
      </c>
      <c r="BG12" s="717">
        <f t="shared" si="25"/>
        <v>44472.78</v>
      </c>
      <c r="BH12" s="673">
        <f t="shared" si="26"/>
        <v>20646.010000000002</v>
      </c>
      <c r="BI12" s="677">
        <f t="shared" si="27"/>
        <v>23826.769999999997</v>
      </c>
      <c r="BJ12" s="541"/>
      <c r="BK12" s="380"/>
      <c r="BL12" s="374">
        <f>ROUND(VLOOKUP($B12,Test!$A$272:$H$324,3),0)/1000</f>
        <v>6.4630000000000001</v>
      </c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  <c r="CG12" s="380"/>
      <c r="CH12" s="380"/>
      <c r="CI12" s="380"/>
      <c r="CJ12" s="380"/>
      <c r="CK12" s="380"/>
      <c r="CL12" s="380"/>
      <c r="CM12" s="380"/>
      <c r="CN12" s="380"/>
    </row>
    <row r="13" spans="1:92" s="383" customFormat="1" ht="33" customHeight="1">
      <c r="A13" s="388">
        <f t="shared" si="28"/>
        <v>7</v>
      </c>
      <c r="B13" s="384">
        <v>51306</v>
      </c>
      <c r="C13" s="536" t="s">
        <v>6</v>
      </c>
      <c r="D13" s="697" t="s">
        <v>257</v>
      </c>
      <c r="E13" s="672">
        <f>'[2]Hes seat-GM'!D13</f>
        <v>0</v>
      </c>
      <c r="F13" s="673"/>
      <c r="G13" s="674">
        <f t="shared" si="2"/>
        <v>0</v>
      </c>
      <c r="H13" s="672">
        <f>'[2]Hes seat-GM'!G13</f>
        <v>0</v>
      </c>
      <c r="I13" s="673"/>
      <c r="J13" s="674">
        <f t="shared" si="3"/>
        <v>0</v>
      </c>
      <c r="K13" s="672">
        <f>'[2]Hes seat-GM'!J13</f>
        <v>0</v>
      </c>
      <c r="L13" s="673"/>
      <c r="M13" s="773">
        <f t="shared" si="4"/>
        <v>0</v>
      </c>
      <c r="N13" s="688">
        <f t="shared" si="5"/>
        <v>0</v>
      </c>
      <c r="O13" s="689">
        <f t="shared" si="5"/>
        <v>0</v>
      </c>
      <c r="P13" s="690">
        <f t="shared" si="6"/>
        <v>0</v>
      </c>
      <c r="Q13" s="672">
        <f>'[2]Hes seat-GM'!M13</f>
        <v>0</v>
      </c>
      <c r="R13" s="673"/>
      <c r="S13" s="674">
        <f t="shared" si="7"/>
        <v>0</v>
      </c>
      <c r="T13" s="672">
        <f>'[2]Hes seat-GM'!P13</f>
        <v>0</v>
      </c>
      <c r="U13" s="673"/>
      <c r="V13" s="675">
        <f t="shared" si="8"/>
        <v>0</v>
      </c>
      <c r="W13" s="673">
        <f>'[2]Hes seat-GM'!S13</f>
        <v>0</v>
      </c>
      <c r="X13" s="673"/>
      <c r="Y13" s="773">
        <f t="shared" si="9"/>
        <v>0</v>
      </c>
      <c r="Z13" s="688">
        <f t="shared" si="10"/>
        <v>0</v>
      </c>
      <c r="AA13" s="701">
        <f t="shared" si="10"/>
        <v>0</v>
      </c>
      <c r="AB13" s="690">
        <f t="shared" si="11"/>
        <v>0</v>
      </c>
      <c r="AC13" s="779">
        <f t="shared" si="12"/>
        <v>0</v>
      </c>
      <c r="AD13" s="776">
        <f t="shared" si="12"/>
        <v>0</v>
      </c>
      <c r="AE13" s="777">
        <f t="shared" si="13"/>
        <v>0</v>
      </c>
      <c r="AF13" s="672">
        <f>'[2]Hes seat-GM'!Y13</f>
        <v>0</v>
      </c>
      <c r="AG13" s="673"/>
      <c r="AH13" s="674">
        <f t="shared" si="14"/>
        <v>0</v>
      </c>
      <c r="AI13" s="672">
        <f>'[2]Hes seat-GM'!AB13</f>
        <v>0</v>
      </c>
      <c r="AJ13" s="673"/>
      <c r="AK13" s="675">
        <f t="shared" si="15"/>
        <v>0</v>
      </c>
      <c r="AL13" s="673">
        <f>'[2]Hes seat-GM'!AE13</f>
        <v>0</v>
      </c>
      <c r="AM13" s="673"/>
      <c r="AN13" s="675">
        <f t="shared" si="16"/>
        <v>0</v>
      </c>
      <c r="AO13" s="688">
        <f t="shared" si="17"/>
        <v>0</v>
      </c>
      <c r="AP13" s="689">
        <f t="shared" si="17"/>
        <v>0</v>
      </c>
      <c r="AQ13" s="690">
        <f t="shared" si="18"/>
        <v>0</v>
      </c>
      <c r="AR13" s="673">
        <f>'[2]Hes seat-GM'!AH13</f>
        <v>0</v>
      </c>
      <c r="AS13" s="673"/>
      <c r="AT13" s="674">
        <f t="shared" si="19"/>
        <v>0</v>
      </c>
      <c r="AU13" s="672">
        <f>'[2]Hes seat-GM'!AK13</f>
        <v>0</v>
      </c>
      <c r="AV13" s="673"/>
      <c r="AW13" s="675">
        <f t="shared" si="20"/>
        <v>0</v>
      </c>
      <c r="AX13" s="673">
        <f>'[2]Hes seat-GM'!AN13</f>
        <v>0</v>
      </c>
      <c r="AY13" s="672"/>
      <c r="AZ13" s="773">
        <f t="shared" si="21"/>
        <v>0</v>
      </c>
      <c r="BA13" s="688">
        <f t="shared" si="22"/>
        <v>0</v>
      </c>
      <c r="BB13" s="701">
        <f t="shared" si="22"/>
        <v>0</v>
      </c>
      <c r="BC13" s="706">
        <f t="shared" si="23"/>
        <v>0</v>
      </c>
      <c r="BD13" s="711">
        <f t="shared" si="0"/>
        <v>0</v>
      </c>
      <c r="BE13" s="715">
        <f t="shared" si="1"/>
        <v>0</v>
      </c>
      <c r="BF13" s="716">
        <f t="shared" si="24"/>
        <v>0</v>
      </c>
      <c r="BG13" s="717">
        <f t="shared" si="25"/>
        <v>0</v>
      </c>
      <c r="BH13" s="673">
        <f t="shared" si="26"/>
        <v>0</v>
      </c>
      <c r="BI13" s="677">
        <f t="shared" si="27"/>
        <v>0</v>
      </c>
      <c r="BJ13" s="541"/>
      <c r="BK13" s="380"/>
      <c r="BL13" s="374">
        <f>ROUND(VLOOKUP($B13,Test!$A$272:$H$324,3),0)/1000</f>
        <v>0</v>
      </c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  <c r="CG13" s="380"/>
      <c r="CH13" s="380"/>
      <c r="CI13" s="380"/>
      <c r="CJ13" s="380"/>
      <c r="CK13" s="380"/>
      <c r="CL13" s="380"/>
      <c r="CM13" s="380"/>
      <c r="CN13" s="380"/>
    </row>
    <row r="14" spans="1:92" s="383" customFormat="1" ht="33" customHeight="1">
      <c r="A14" s="388">
        <f t="shared" si="28"/>
        <v>8</v>
      </c>
      <c r="B14" s="384">
        <v>51307</v>
      </c>
      <c r="C14" s="536" t="s">
        <v>7</v>
      </c>
      <c r="D14" s="697" t="s">
        <v>258</v>
      </c>
      <c r="E14" s="672">
        <f>'[2]Hes seat-GM'!D14</f>
        <v>20460</v>
      </c>
      <c r="F14" s="673">
        <v>20152.599999999999</v>
      </c>
      <c r="G14" s="674">
        <f t="shared" si="2"/>
        <v>307.40000000000146</v>
      </c>
      <c r="H14" s="672">
        <f>'[2]Hes seat-GM'!G14</f>
        <v>44920</v>
      </c>
      <c r="I14" s="673">
        <v>20538.16</v>
      </c>
      <c r="J14" s="674">
        <f t="shared" si="3"/>
        <v>24381.84</v>
      </c>
      <c r="K14" s="672">
        <f>'[2]Hes seat-GM'!J14</f>
        <v>41650</v>
      </c>
      <c r="L14" s="673">
        <v>75168.88</v>
      </c>
      <c r="M14" s="773">
        <f t="shared" si="4"/>
        <v>-33518.880000000005</v>
      </c>
      <c r="N14" s="688">
        <f t="shared" si="5"/>
        <v>107030</v>
      </c>
      <c r="O14" s="689">
        <f t="shared" si="5"/>
        <v>115859.64</v>
      </c>
      <c r="P14" s="690">
        <f t="shared" si="6"/>
        <v>-8829.64</v>
      </c>
      <c r="Q14" s="672">
        <f>'[2]Hes seat-GM'!M14</f>
        <v>52285</v>
      </c>
      <c r="R14" s="673">
        <v>10804.8</v>
      </c>
      <c r="S14" s="674">
        <f t="shared" si="7"/>
        <v>41480.199999999997</v>
      </c>
      <c r="T14" s="672">
        <f>'[2]Hes seat-GM'!P14</f>
        <v>60718</v>
      </c>
      <c r="U14" s="673"/>
      <c r="V14" s="675">
        <f t="shared" si="8"/>
        <v>60718</v>
      </c>
      <c r="W14" s="673">
        <f>'[2]Hes seat-GM'!S14</f>
        <v>54042</v>
      </c>
      <c r="X14" s="673"/>
      <c r="Y14" s="773">
        <f t="shared" si="9"/>
        <v>54042</v>
      </c>
      <c r="Z14" s="688">
        <f t="shared" si="10"/>
        <v>167045</v>
      </c>
      <c r="AA14" s="701">
        <f t="shared" si="10"/>
        <v>10804.8</v>
      </c>
      <c r="AB14" s="690">
        <f t="shared" si="11"/>
        <v>156240.20000000001</v>
      </c>
      <c r="AC14" s="779">
        <f t="shared" si="12"/>
        <v>274075</v>
      </c>
      <c r="AD14" s="776">
        <f t="shared" si="12"/>
        <v>126664.44</v>
      </c>
      <c r="AE14" s="777">
        <f t="shared" si="13"/>
        <v>147410.56</v>
      </c>
      <c r="AF14" s="672">
        <f>'[2]Hes seat-GM'!Y14</f>
        <v>36546</v>
      </c>
      <c r="AG14" s="673"/>
      <c r="AH14" s="674">
        <f t="shared" si="14"/>
        <v>36546</v>
      </c>
      <c r="AI14" s="672">
        <f>'[2]Hes seat-GM'!AB14</f>
        <v>48325</v>
      </c>
      <c r="AJ14" s="673"/>
      <c r="AK14" s="675">
        <f t="shared" si="15"/>
        <v>48325</v>
      </c>
      <c r="AL14" s="673">
        <f>'[2]Hes seat-GM'!AE14</f>
        <v>44350</v>
      </c>
      <c r="AM14" s="673"/>
      <c r="AN14" s="675">
        <f t="shared" si="16"/>
        <v>44350</v>
      </c>
      <c r="AO14" s="688">
        <f t="shared" si="17"/>
        <v>129221</v>
      </c>
      <c r="AP14" s="689">
        <f t="shared" si="17"/>
        <v>0</v>
      </c>
      <c r="AQ14" s="690">
        <f t="shared" si="18"/>
        <v>129221</v>
      </c>
      <c r="AR14" s="673">
        <f>'[2]Hes seat-GM'!AH14</f>
        <v>67340</v>
      </c>
      <c r="AS14" s="673"/>
      <c r="AT14" s="674">
        <f t="shared" si="19"/>
        <v>67340</v>
      </c>
      <c r="AU14" s="672">
        <f>'[2]Hes seat-GM'!AK14</f>
        <v>51786</v>
      </c>
      <c r="AV14" s="673"/>
      <c r="AW14" s="675">
        <f t="shared" si="20"/>
        <v>51786</v>
      </c>
      <c r="AX14" s="673">
        <f>'[2]Hes seat-GM'!AN14</f>
        <v>20735</v>
      </c>
      <c r="AY14" s="672"/>
      <c r="AZ14" s="773">
        <f t="shared" si="21"/>
        <v>20735</v>
      </c>
      <c r="BA14" s="688">
        <f t="shared" si="22"/>
        <v>139861</v>
      </c>
      <c r="BB14" s="701">
        <f t="shared" si="22"/>
        <v>0</v>
      </c>
      <c r="BC14" s="706">
        <f t="shared" si="23"/>
        <v>139861</v>
      </c>
      <c r="BD14" s="711">
        <f t="shared" si="0"/>
        <v>269082</v>
      </c>
      <c r="BE14" s="715">
        <f t="shared" si="1"/>
        <v>0</v>
      </c>
      <c r="BF14" s="716">
        <f t="shared" si="24"/>
        <v>269082</v>
      </c>
      <c r="BG14" s="717">
        <f t="shared" si="25"/>
        <v>543157</v>
      </c>
      <c r="BH14" s="673">
        <f t="shared" si="26"/>
        <v>126664.44</v>
      </c>
      <c r="BI14" s="677">
        <f t="shared" si="27"/>
        <v>416492.56</v>
      </c>
      <c r="BJ14" s="541"/>
      <c r="BK14" s="380"/>
      <c r="BL14" s="374">
        <f>ROUND(VLOOKUP($B14,Test!$A$272:$H$324,3),0)/1000</f>
        <v>58.625</v>
      </c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  <c r="CG14" s="380"/>
      <c r="CH14" s="380"/>
      <c r="CI14" s="380"/>
      <c r="CJ14" s="380"/>
      <c r="CK14" s="380"/>
      <c r="CL14" s="380"/>
      <c r="CM14" s="380"/>
      <c r="CN14" s="380"/>
    </row>
    <row r="15" spans="1:92" s="383" customFormat="1" ht="33" customHeight="1">
      <c r="A15" s="388">
        <f t="shared" si="28"/>
        <v>9</v>
      </c>
      <c r="B15" s="384">
        <v>51308</v>
      </c>
      <c r="C15" s="536" t="s">
        <v>8</v>
      </c>
      <c r="D15" s="697" t="s">
        <v>259</v>
      </c>
      <c r="E15" s="672">
        <f>'[2]Hes seat-GM'!D15</f>
        <v>97025.067221835357</v>
      </c>
      <c r="F15" s="673">
        <v>102001.32</v>
      </c>
      <c r="G15" s="674">
        <f t="shared" si="2"/>
        <v>-4976.2527781646495</v>
      </c>
      <c r="H15" s="672">
        <f>'[2]Hes seat-GM'!G15</f>
        <v>92353.589048302863</v>
      </c>
      <c r="I15" s="673">
        <v>99868.46</v>
      </c>
      <c r="J15" s="674">
        <f t="shared" si="3"/>
        <v>-7514.870951697143</v>
      </c>
      <c r="K15" s="672">
        <f>'[2]Hes seat-GM'!J15</f>
        <v>91256.416900309137</v>
      </c>
      <c r="L15" s="673">
        <v>95767.5</v>
      </c>
      <c r="M15" s="773">
        <f t="shared" si="4"/>
        <v>-4511.0830996908626</v>
      </c>
      <c r="N15" s="688">
        <f t="shared" si="5"/>
        <v>280635.07317044737</v>
      </c>
      <c r="O15" s="689">
        <f t="shared" si="5"/>
        <v>297637.28000000003</v>
      </c>
      <c r="P15" s="690">
        <f t="shared" si="6"/>
        <v>-17002.206829552655</v>
      </c>
      <c r="Q15" s="672">
        <f>'[2]Hes seat-GM'!M15</f>
        <v>72323.068927325177</v>
      </c>
      <c r="R15" s="673">
        <v>47575.02</v>
      </c>
      <c r="S15" s="674">
        <f t="shared" si="7"/>
        <v>24748.048927325181</v>
      </c>
      <c r="T15" s="672">
        <f>'[2]Hes seat-GM'!P15</f>
        <v>86551.470261240713</v>
      </c>
      <c r="U15" s="673"/>
      <c r="V15" s="675">
        <f t="shared" si="8"/>
        <v>86551.470261240713</v>
      </c>
      <c r="W15" s="673">
        <f>'[2]Hes seat-GM'!S15</f>
        <v>91961.91562074855</v>
      </c>
      <c r="X15" s="673"/>
      <c r="Y15" s="773">
        <f t="shared" si="9"/>
        <v>91961.91562074855</v>
      </c>
      <c r="Z15" s="688">
        <f t="shared" si="10"/>
        <v>250836.45480931445</v>
      </c>
      <c r="AA15" s="701">
        <f t="shared" si="10"/>
        <v>47575.02</v>
      </c>
      <c r="AB15" s="690">
        <f t="shared" si="11"/>
        <v>203261.43480931447</v>
      </c>
      <c r="AC15" s="779">
        <f t="shared" si="12"/>
        <v>531471.52797976183</v>
      </c>
      <c r="AD15" s="776">
        <f t="shared" si="12"/>
        <v>345212.30000000005</v>
      </c>
      <c r="AE15" s="777">
        <f t="shared" si="13"/>
        <v>186259.22797976178</v>
      </c>
      <c r="AF15" s="672">
        <f>'[2]Hes seat-GM'!Y15</f>
        <v>92601.729977560855</v>
      </c>
      <c r="AG15" s="673"/>
      <c r="AH15" s="674">
        <f t="shared" si="14"/>
        <v>92601.729977560855</v>
      </c>
      <c r="AI15" s="672">
        <f>'[2]Hes seat-GM'!AB15</f>
        <v>88590.118287889796</v>
      </c>
      <c r="AJ15" s="673"/>
      <c r="AK15" s="675">
        <f t="shared" si="15"/>
        <v>88590.118287889796</v>
      </c>
      <c r="AL15" s="673">
        <f>'[2]Hes seat-GM'!AE15</f>
        <v>92971.508617239466</v>
      </c>
      <c r="AM15" s="673"/>
      <c r="AN15" s="675">
        <f t="shared" si="16"/>
        <v>92971.508617239466</v>
      </c>
      <c r="AO15" s="688">
        <f t="shared" si="17"/>
        <v>274163.3568826901</v>
      </c>
      <c r="AP15" s="689">
        <f t="shared" si="17"/>
        <v>0</v>
      </c>
      <c r="AQ15" s="690">
        <f t="shared" si="18"/>
        <v>274163.3568826901</v>
      </c>
      <c r="AR15" s="673">
        <f>'[2]Hes seat-GM'!AH15</f>
        <v>94698.764105211842</v>
      </c>
      <c r="AS15" s="673"/>
      <c r="AT15" s="674">
        <f t="shared" si="19"/>
        <v>94698.764105211842</v>
      </c>
      <c r="AU15" s="672">
        <f>'[2]Hes seat-GM'!AK15</f>
        <v>94698.764105211842</v>
      </c>
      <c r="AV15" s="673"/>
      <c r="AW15" s="675">
        <f t="shared" si="20"/>
        <v>94698.764105211842</v>
      </c>
      <c r="AX15" s="673">
        <f>'[2]Hes seat-GM'!AN15</f>
        <v>91738.102233574682</v>
      </c>
      <c r="AY15" s="672"/>
      <c r="AZ15" s="773">
        <f t="shared" si="21"/>
        <v>91738.102233574682</v>
      </c>
      <c r="BA15" s="688">
        <f t="shared" si="22"/>
        <v>281135.63044399838</v>
      </c>
      <c r="BB15" s="701">
        <f t="shared" si="22"/>
        <v>0</v>
      </c>
      <c r="BC15" s="706">
        <f t="shared" si="23"/>
        <v>281135.63044399838</v>
      </c>
      <c r="BD15" s="711">
        <f t="shared" si="0"/>
        <v>555298.98732668848</v>
      </c>
      <c r="BE15" s="715">
        <f t="shared" si="1"/>
        <v>0</v>
      </c>
      <c r="BF15" s="716">
        <f t="shared" si="24"/>
        <v>555298.98732668848</v>
      </c>
      <c r="BG15" s="717">
        <f t="shared" si="25"/>
        <v>1086770.5153064504</v>
      </c>
      <c r="BH15" s="673">
        <f t="shared" si="26"/>
        <v>345212.30000000005</v>
      </c>
      <c r="BI15" s="677">
        <f t="shared" si="27"/>
        <v>741558.21530645038</v>
      </c>
      <c r="BJ15" s="541"/>
      <c r="BK15" s="380"/>
      <c r="BL15" s="374">
        <f>ROUND(VLOOKUP($B15,Test!$A$272:$H$324,3),0)/1000</f>
        <v>89.38</v>
      </c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  <c r="CG15" s="380"/>
      <c r="CH15" s="380"/>
      <c r="CI15" s="380"/>
      <c r="CJ15" s="380"/>
      <c r="CK15" s="380"/>
      <c r="CL15" s="380"/>
      <c r="CM15" s="380"/>
      <c r="CN15" s="380"/>
    </row>
    <row r="16" spans="1:92" s="383" customFormat="1" ht="33" customHeight="1">
      <c r="A16" s="388">
        <f t="shared" si="28"/>
        <v>10</v>
      </c>
      <c r="B16" s="384">
        <v>51309</v>
      </c>
      <c r="C16" s="536" t="s">
        <v>9</v>
      </c>
      <c r="D16" s="697" t="s">
        <v>260</v>
      </c>
      <c r="E16" s="672">
        <f>'[2]Hes seat-GM'!D16</f>
        <v>0</v>
      </c>
      <c r="F16" s="673"/>
      <c r="G16" s="674">
        <f t="shared" si="2"/>
        <v>0</v>
      </c>
      <c r="H16" s="672">
        <f>'[2]Hes seat-GM'!G16</f>
        <v>0</v>
      </c>
      <c r="I16" s="673"/>
      <c r="J16" s="674">
        <f t="shared" si="3"/>
        <v>0</v>
      </c>
      <c r="K16" s="672">
        <f>'[2]Hes seat-GM'!J16</f>
        <v>0</v>
      </c>
      <c r="L16" s="673"/>
      <c r="M16" s="773">
        <f t="shared" si="4"/>
        <v>0</v>
      </c>
      <c r="N16" s="688">
        <f t="shared" si="5"/>
        <v>0</v>
      </c>
      <c r="O16" s="689">
        <f t="shared" si="5"/>
        <v>0</v>
      </c>
      <c r="P16" s="690">
        <f t="shared" si="6"/>
        <v>0</v>
      </c>
      <c r="Q16" s="672">
        <f>'[2]Hes seat-GM'!M16</f>
        <v>0</v>
      </c>
      <c r="R16" s="673"/>
      <c r="S16" s="674">
        <f t="shared" si="7"/>
        <v>0</v>
      </c>
      <c r="T16" s="672">
        <f>'[2]Hes seat-GM'!P16</f>
        <v>0</v>
      </c>
      <c r="U16" s="673"/>
      <c r="V16" s="675">
        <f t="shared" si="8"/>
        <v>0</v>
      </c>
      <c r="W16" s="673">
        <f>'[2]Hes seat-GM'!S16</f>
        <v>0</v>
      </c>
      <c r="X16" s="673"/>
      <c r="Y16" s="773">
        <f t="shared" si="9"/>
        <v>0</v>
      </c>
      <c r="Z16" s="688">
        <f t="shared" si="10"/>
        <v>0</v>
      </c>
      <c r="AA16" s="701">
        <f t="shared" si="10"/>
        <v>0</v>
      </c>
      <c r="AB16" s="690">
        <f t="shared" si="11"/>
        <v>0</v>
      </c>
      <c r="AC16" s="779">
        <f t="shared" si="12"/>
        <v>0</v>
      </c>
      <c r="AD16" s="776">
        <f t="shared" si="12"/>
        <v>0</v>
      </c>
      <c r="AE16" s="777">
        <f t="shared" si="13"/>
        <v>0</v>
      </c>
      <c r="AF16" s="672">
        <f>'[2]Hes seat-GM'!Y16</f>
        <v>0</v>
      </c>
      <c r="AG16" s="673"/>
      <c r="AH16" s="674">
        <f t="shared" si="14"/>
        <v>0</v>
      </c>
      <c r="AI16" s="672">
        <f>'[2]Hes seat-GM'!AB16</f>
        <v>0</v>
      </c>
      <c r="AJ16" s="673"/>
      <c r="AK16" s="675">
        <f t="shared" si="15"/>
        <v>0</v>
      </c>
      <c r="AL16" s="673">
        <f>'[2]Hes seat-GM'!AE16</f>
        <v>0</v>
      </c>
      <c r="AM16" s="673"/>
      <c r="AN16" s="675">
        <f t="shared" si="16"/>
        <v>0</v>
      </c>
      <c r="AO16" s="688">
        <f t="shared" si="17"/>
        <v>0</v>
      </c>
      <c r="AP16" s="689">
        <f t="shared" si="17"/>
        <v>0</v>
      </c>
      <c r="AQ16" s="690">
        <f t="shared" si="18"/>
        <v>0</v>
      </c>
      <c r="AR16" s="673">
        <f>'[2]Hes seat-GM'!AH16</f>
        <v>0</v>
      </c>
      <c r="AS16" s="673"/>
      <c r="AT16" s="674">
        <f t="shared" si="19"/>
        <v>0</v>
      </c>
      <c r="AU16" s="672">
        <f>'[2]Hes seat-GM'!AK16</f>
        <v>0</v>
      </c>
      <c r="AV16" s="673"/>
      <c r="AW16" s="675">
        <f t="shared" si="20"/>
        <v>0</v>
      </c>
      <c r="AX16" s="673">
        <f>'[2]Hes seat-GM'!AN16</f>
        <v>0</v>
      </c>
      <c r="AY16" s="672"/>
      <c r="AZ16" s="773">
        <f t="shared" si="21"/>
        <v>0</v>
      </c>
      <c r="BA16" s="688">
        <f t="shared" si="22"/>
        <v>0</v>
      </c>
      <c r="BB16" s="701">
        <f t="shared" si="22"/>
        <v>0</v>
      </c>
      <c r="BC16" s="706">
        <f t="shared" si="23"/>
        <v>0</v>
      </c>
      <c r="BD16" s="711">
        <f t="shared" si="0"/>
        <v>0</v>
      </c>
      <c r="BE16" s="715">
        <f t="shared" si="1"/>
        <v>0</v>
      </c>
      <c r="BF16" s="716">
        <f t="shared" si="24"/>
        <v>0</v>
      </c>
      <c r="BG16" s="717">
        <f t="shared" si="25"/>
        <v>0</v>
      </c>
      <c r="BH16" s="673">
        <f t="shared" si="26"/>
        <v>0</v>
      </c>
      <c r="BI16" s="677">
        <f t="shared" si="27"/>
        <v>0</v>
      </c>
      <c r="BJ16" s="541"/>
      <c r="BK16" s="380"/>
      <c r="BL16" s="374">
        <f>ROUND(VLOOKUP($B16,Test!$A$272:$H$324,3),0)/1000</f>
        <v>0</v>
      </c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  <c r="CG16" s="380"/>
      <c r="CH16" s="380"/>
      <c r="CI16" s="380"/>
      <c r="CJ16" s="380"/>
      <c r="CK16" s="380"/>
      <c r="CL16" s="380"/>
      <c r="CM16" s="380"/>
      <c r="CN16" s="380"/>
    </row>
    <row r="17" spans="1:92" s="383" customFormat="1" ht="33" customHeight="1">
      <c r="A17" s="388">
        <f t="shared" si="28"/>
        <v>11</v>
      </c>
      <c r="B17" s="384">
        <v>51310</v>
      </c>
      <c r="C17" s="536" t="s">
        <v>10</v>
      </c>
      <c r="D17" s="697" t="s">
        <v>261</v>
      </c>
      <c r="E17" s="672">
        <f>'[2]Hes seat-GM'!D17</f>
        <v>0</v>
      </c>
      <c r="F17" s="673">
        <v>0</v>
      </c>
      <c r="G17" s="674">
        <f t="shared" si="2"/>
        <v>0</v>
      </c>
      <c r="H17" s="672">
        <f>'[2]Hes seat-GM'!G17</f>
        <v>1152</v>
      </c>
      <c r="I17" s="673">
        <v>1152</v>
      </c>
      <c r="J17" s="674">
        <f t="shared" si="3"/>
        <v>0</v>
      </c>
      <c r="K17" s="672">
        <f>'[2]Hes seat-GM'!J17</f>
        <v>0</v>
      </c>
      <c r="L17" s="673">
        <v>0</v>
      </c>
      <c r="M17" s="773">
        <f t="shared" si="4"/>
        <v>0</v>
      </c>
      <c r="N17" s="688">
        <f t="shared" si="5"/>
        <v>1152</v>
      </c>
      <c r="O17" s="689">
        <f t="shared" si="5"/>
        <v>1152</v>
      </c>
      <c r="P17" s="690">
        <f t="shared" si="6"/>
        <v>0</v>
      </c>
      <c r="Q17" s="672">
        <f>'[2]Hes seat-GM'!M17</f>
        <v>1152</v>
      </c>
      <c r="R17" s="673"/>
      <c r="S17" s="674">
        <f t="shared" si="7"/>
        <v>1152</v>
      </c>
      <c r="T17" s="672">
        <f>'[2]Hes seat-GM'!P17</f>
        <v>0</v>
      </c>
      <c r="U17" s="673"/>
      <c r="V17" s="675">
        <f t="shared" si="8"/>
        <v>0</v>
      </c>
      <c r="W17" s="673">
        <f>'[2]Hes seat-GM'!S17</f>
        <v>1152</v>
      </c>
      <c r="X17" s="673"/>
      <c r="Y17" s="773">
        <f t="shared" si="9"/>
        <v>1152</v>
      </c>
      <c r="Z17" s="688">
        <f t="shared" si="10"/>
        <v>2304</v>
      </c>
      <c r="AA17" s="701">
        <f t="shared" si="10"/>
        <v>0</v>
      </c>
      <c r="AB17" s="690">
        <f t="shared" si="11"/>
        <v>2304</v>
      </c>
      <c r="AC17" s="779">
        <f t="shared" si="12"/>
        <v>3456</v>
      </c>
      <c r="AD17" s="776">
        <f t="shared" si="12"/>
        <v>1152</v>
      </c>
      <c r="AE17" s="777">
        <f t="shared" si="13"/>
        <v>2304</v>
      </c>
      <c r="AF17" s="672">
        <f>'[2]Hes seat-GM'!Y17</f>
        <v>0</v>
      </c>
      <c r="AG17" s="673"/>
      <c r="AH17" s="674">
        <f t="shared" si="14"/>
        <v>0</v>
      </c>
      <c r="AI17" s="672">
        <f>'[2]Hes seat-GM'!AB17</f>
        <v>1152</v>
      </c>
      <c r="AJ17" s="673"/>
      <c r="AK17" s="675">
        <f t="shared" si="15"/>
        <v>1152</v>
      </c>
      <c r="AL17" s="673">
        <f>'[2]Hes seat-GM'!AE17</f>
        <v>0</v>
      </c>
      <c r="AM17" s="673"/>
      <c r="AN17" s="675">
        <f t="shared" si="16"/>
        <v>0</v>
      </c>
      <c r="AO17" s="688">
        <f t="shared" si="17"/>
        <v>1152</v>
      </c>
      <c r="AP17" s="689">
        <f t="shared" si="17"/>
        <v>0</v>
      </c>
      <c r="AQ17" s="690">
        <f t="shared" si="18"/>
        <v>1152</v>
      </c>
      <c r="AR17" s="673">
        <f>'[2]Hes seat-GM'!AH17</f>
        <v>1152</v>
      </c>
      <c r="AS17" s="673"/>
      <c r="AT17" s="674">
        <f t="shared" si="19"/>
        <v>1152</v>
      </c>
      <c r="AU17" s="672">
        <f>'[2]Hes seat-GM'!AK17</f>
        <v>0</v>
      </c>
      <c r="AV17" s="673"/>
      <c r="AW17" s="675">
        <f t="shared" si="20"/>
        <v>0</v>
      </c>
      <c r="AX17" s="673">
        <f>'[2]Hes seat-GM'!AN17</f>
        <v>1152</v>
      </c>
      <c r="AY17" s="672"/>
      <c r="AZ17" s="773">
        <f t="shared" si="21"/>
        <v>1152</v>
      </c>
      <c r="BA17" s="688">
        <f t="shared" si="22"/>
        <v>2304</v>
      </c>
      <c r="BB17" s="701">
        <f t="shared" si="22"/>
        <v>0</v>
      </c>
      <c r="BC17" s="706">
        <f t="shared" si="23"/>
        <v>2304</v>
      </c>
      <c r="BD17" s="711">
        <f t="shared" si="0"/>
        <v>3456</v>
      </c>
      <c r="BE17" s="715">
        <f t="shared" si="1"/>
        <v>0</v>
      </c>
      <c r="BF17" s="716">
        <f t="shared" si="24"/>
        <v>3456</v>
      </c>
      <c r="BG17" s="717">
        <f t="shared" si="25"/>
        <v>6912</v>
      </c>
      <c r="BH17" s="673">
        <f t="shared" si="26"/>
        <v>1152</v>
      </c>
      <c r="BI17" s="677">
        <f t="shared" si="27"/>
        <v>5760</v>
      </c>
      <c r="BJ17" s="541"/>
      <c r="BK17" s="380"/>
      <c r="BL17" s="374">
        <f>ROUND(VLOOKUP($B17,Test!$A$272:$H$324,3),0)/1000</f>
        <v>0</v>
      </c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  <c r="CG17" s="380"/>
      <c r="CH17" s="380"/>
      <c r="CI17" s="380"/>
      <c r="CJ17" s="380"/>
      <c r="CK17" s="380"/>
      <c r="CL17" s="380"/>
      <c r="CM17" s="380"/>
      <c r="CN17" s="380"/>
    </row>
    <row r="18" spans="1:92" s="383" customFormat="1" ht="33" customHeight="1">
      <c r="A18" s="388">
        <f t="shared" si="28"/>
        <v>12</v>
      </c>
      <c r="B18" s="384">
        <v>51311</v>
      </c>
      <c r="C18" s="536" t="s">
        <v>41</v>
      </c>
      <c r="D18" s="697" t="s">
        <v>262</v>
      </c>
      <c r="E18" s="672">
        <f>'[2]Hes seat-GM'!D18</f>
        <v>0</v>
      </c>
      <c r="F18" s="673">
        <v>43680</v>
      </c>
      <c r="G18" s="674">
        <f t="shared" si="2"/>
        <v>-43680</v>
      </c>
      <c r="H18" s="672">
        <f>'[2]Hes seat-GM'!G18</f>
        <v>0</v>
      </c>
      <c r="I18" s="673">
        <v>43680</v>
      </c>
      <c r="J18" s="674">
        <f t="shared" si="3"/>
        <v>-43680</v>
      </c>
      <c r="K18" s="672">
        <f>'[2]Hes seat-GM'!J18</f>
        <v>0</v>
      </c>
      <c r="L18" s="673">
        <v>43680</v>
      </c>
      <c r="M18" s="773">
        <f t="shared" si="4"/>
        <v>-43680</v>
      </c>
      <c r="N18" s="688">
        <f t="shared" si="5"/>
        <v>0</v>
      </c>
      <c r="O18" s="689">
        <f t="shared" si="5"/>
        <v>131040</v>
      </c>
      <c r="P18" s="690">
        <f t="shared" si="6"/>
        <v>-131040</v>
      </c>
      <c r="Q18" s="672">
        <f>'[2]Hes seat-GM'!M18</f>
        <v>0</v>
      </c>
      <c r="R18" s="673"/>
      <c r="S18" s="674">
        <f t="shared" si="7"/>
        <v>0</v>
      </c>
      <c r="T18" s="672">
        <f>'[2]Hes seat-GM'!P18</f>
        <v>0</v>
      </c>
      <c r="U18" s="673"/>
      <c r="V18" s="675">
        <f t="shared" si="8"/>
        <v>0</v>
      </c>
      <c r="W18" s="673">
        <f>'[2]Hes seat-GM'!S18</f>
        <v>0</v>
      </c>
      <c r="X18" s="673"/>
      <c r="Y18" s="773">
        <f t="shared" si="9"/>
        <v>0</v>
      </c>
      <c r="Z18" s="688">
        <f t="shared" si="10"/>
        <v>0</v>
      </c>
      <c r="AA18" s="701">
        <f t="shared" si="10"/>
        <v>0</v>
      </c>
      <c r="AB18" s="690">
        <f t="shared" si="11"/>
        <v>0</v>
      </c>
      <c r="AC18" s="779">
        <f t="shared" si="12"/>
        <v>0</v>
      </c>
      <c r="AD18" s="776">
        <f t="shared" si="12"/>
        <v>131040</v>
      </c>
      <c r="AE18" s="777">
        <f t="shared" si="13"/>
        <v>-131040</v>
      </c>
      <c r="AF18" s="672">
        <f>'[2]Hes seat-GM'!Y18</f>
        <v>0</v>
      </c>
      <c r="AG18" s="673"/>
      <c r="AH18" s="674">
        <f t="shared" si="14"/>
        <v>0</v>
      </c>
      <c r="AI18" s="672">
        <f>'[2]Hes seat-GM'!AB18</f>
        <v>0</v>
      </c>
      <c r="AJ18" s="673"/>
      <c r="AK18" s="675">
        <f t="shared" si="15"/>
        <v>0</v>
      </c>
      <c r="AL18" s="673">
        <f>'[2]Hes seat-GM'!AE18</f>
        <v>0</v>
      </c>
      <c r="AM18" s="673"/>
      <c r="AN18" s="675">
        <f t="shared" si="16"/>
        <v>0</v>
      </c>
      <c r="AO18" s="688">
        <f t="shared" si="17"/>
        <v>0</v>
      </c>
      <c r="AP18" s="689">
        <f t="shared" si="17"/>
        <v>0</v>
      </c>
      <c r="AQ18" s="690">
        <f t="shared" si="18"/>
        <v>0</v>
      </c>
      <c r="AR18" s="673">
        <f>'[2]Hes seat-GM'!AH18</f>
        <v>0</v>
      </c>
      <c r="AS18" s="673"/>
      <c r="AT18" s="674">
        <f t="shared" si="19"/>
        <v>0</v>
      </c>
      <c r="AU18" s="672">
        <f>'[2]Hes seat-GM'!AK18</f>
        <v>0</v>
      </c>
      <c r="AV18" s="673"/>
      <c r="AW18" s="675">
        <f t="shared" si="20"/>
        <v>0</v>
      </c>
      <c r="AX18" s="673">
        <f>'[2]Hes seat-GM'!AN18</f>
        <v>0</v>
      </c>
      <c r="AY18" s="672"/>
      <c r="AZ18" s="773">
        <f t="shared" si="21"/>
        <v>0</v>
      </c>
      <c r="BA18" s="688">
        <f t="shared" si="22"/>
        <v>0</v>
      </c>
      <c r="BB18" s="701">
        <f t="shared" si="22"/>
        <v>0</v>
      </c>
      <c r="BC18" s="706">
        <f t="shared" si="23"/>
        <v>0</v>
      </c>
      <c r="BD18" s="711">
        <f t="shared" si="0"/>
        <v>0</v>
      </c>
      <c r="BE18" s="715">
        <f t="shared" si="1"/>
        <v>0</v>
      </c>
      <c r="BF18" s="716">
        <f t="shared" si="24"/>
        <v>0</v>
      </c>
      <c r="BG18" s="717">
        <f t="shared" si="25"/>
        <v>0</v>
      </c>
      <c r="BH18" s="673">
        <f t="shared" si="26"/>
        <v>131040</v>
      </c>
      <c r="BI18" s="677">
        <f t="shared" si="27"/>
        <v>-131040</v>
      </c>
      <c r="BJ18" s="541"/>
      <c r="BK18" s="380"/>
      <c r="BL18" s="374">
        <f>ROUND(VLOOKUP($B18,Test!$A$272:$H$324,3),0)/1000</f>
        <v>43.68</v>
      </c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  <c r="CG18" s="380"/>
      <c r="CH18" s="380"/>
      <c r="CI18" s="380"/>
      <c r="CJ18" s="380"/>
      <c r="CK18" s="380"/>
      <c r="CL18" s="380"/>
      <c r="CM18" s="380"/>
      <c r="CN18" s="380"/>
    </row>
    <row r="19" spans="1:92" s="383" customFormat="1" ht="33" customHeight="1">
      <c r="A19" s="388">
        <f t="shared" si="28"/>
        <v>13</v>
      </c>
      <c r="B19" s="384">
        <v>51312</v>
      </c>
      <c r="C19" s="536" t="s">
        <v>62</v>
      </c>
      <c r="D19" s="698" t="s">
        <v>263</v>
      </c>
      <c r="E19" s="672">
        <f>'[2]Hes seat-GM'!D19</f>
        <v>6500</v>
      </c>
      <c r="F19" s="673">
        <v>489.36</v>
      </c>
      <c r="G19" s="674">
        <f t="shared" si="2"/>
        <v>6010.64</v>
      </c>
      <c r="H19" s="672">
        <f>'[2]Hes seat-GM'!G19</f>
        <v>66000</v>
      </c>
      <c r="I19" s="673">
        <v>3610.91</v>
      </c>
      <c r="J19" s="674">
        <f t="shared" si="3"/>
        <v>62389.09</v>
      </c>
      <c r="K19" s="672">
        <f>'[2]Hes seat-GM'!J19</f>
        <v>8500</v>
      </c>
      <c r="L19" s="673"/>
      <c r="M19" s="773">
        <f t="shared" si="4"/>
        <v>8500</v>
      </c>
      <c r="N19" s="688">
        <f t="shared" si="5"/>
        <v>81000</v>
      </c>
      <c r="O19" s="689">
        <f t="shared" si="5"/>
        <v>4100.2699999999995</v>
      </c>
      <c r="P19" s="690">
        <f t="shared" si="6"/>
        <v>76899.73</v>
      </c>
      <c r="Q19" s="672">
        <f>'[2]Hes seat-GM'!M19</f>
        <v>0</v>
      </c>
      <c r="R19" s="673">
        <v>778.98</v>
      </c>
      <c r="S19" s="674">
        <f t="shared" si="7"/>
        <v>-778.98</v>
      </c>
      <c r="T19" s="672">
        <f>'[2]Hes seat-GM'!P19</f>
        <v>9000</v>
      </c>
      <c r="U19" s="673"/>
      <c r="V19" s="675">
        <f t="shared" si="8"/>
        <v>9000</v>
      </c>
      <c r="W19" s="673">
        <f>'[2]Hes seat-GM'!S19</f>
        <v>0</v>
      </c>
      <c r="X19" s="673"/>
      <c r="Y19" s="773">
        <f t="shared" si="9"/>
        <v>0</v>
      </c>
      <c r="Z19" s="688">
        <f t="shared" si="10"/>
        <v>9000</v>
      </c>
      <c r="AA19" s="701">
        <f t="shared" si="10"/>
        <v>778.98</v>
      </c>
      <c r="AB19" s="690">
        <f t="shared" si="11"/>
        <v>8221.02</v>
      </c>
      <c r="AC19" s="779">
        <f t="shared" si="12"/>
        <v>90000</v>
      </c>
      <c r="AD19" s="776">
        <f t="shared" si="12"/>
        <v>4879.25</v>
      </c>
      <c r="AE19" s="777">
        <f t="shared" si="13"/>
        <v>85120.75</v>
      </c>
      <c r="AF19" s="672">
        <f>'[2]Hes seat-GM'!Y19</f>
        <v>9500</v>
      </c>
      <c r="AG19" s="673"/>
      <c r="AH19" s="674">
        <f t="shared" si="14"/>
        <v>9500</v>
      </c>
      <c r="AI19" s="672">
        <f>'[2]Hes seat-GM'!AB19</f>
        <v>0</v>
      </c>
      <c r="AJ19" s="673"/>
      <c r="AK19" s="675">
        <f t="shared" si="15"/>
        <v>0</v>
      </c>
      <c r="AL19" s="673">
        <f>'[2]Hes seat-GM'!AE19</f>
        <v>6000</v>
      </c>
      <c r="AM19" s="673"/>
      <c r="AN19" s="675">
        <f t="shared" si="16"/>
        <v>6000</v>
      </c>
      <c r="AO19" s="688">
        <f t="shared" si="17"/>
        <v>15500</v>
      </c>
      <c r="AP19" s="689">
        <f t="shared" si="17"/>
        <v>0</v>
      </c>
      <c r="AQ19" s="690">
        <f t="shared" si="18"/>
        <v>15500</v>
      </c>
      <c r="AR19" s="673">
        <f>'[2]Hes seat-GM'!AH19</f>
        <v>8000</v>
      </c>
      <c r="AS19" s="673"/>
      <c r="AT19" s="674">
        <f t="shared" si="19"/>
        <v>8000</v>
      </c>
      <c r="AU19" s="672">
        <f>'[2]Hes seat-GM'!AK19</f>
        <v>0</v>
      </c>
      <c r="AV19" s="673"/>
      <c r="AW19" s="675">
        <f t="shared" si="20"/>
        <v>0</v>
      </c>
      <c r="AX19" s="673">
        <f>'[2]Hes seat-GM'!AN19</f>
        <v>0</v>
      </c>
      <c r="AY19" s="672"/>
      <c r="AZ19" s="773">
        <f t="shared" si="21"/>
        <v>0</v>
      </c>
      <c r="BA19" s="688">
        <f t="shared" si="22"/>
        <v>8000</v>
      </c>
      <c r="BB19" s="701">
        <f t="shared" si="22"/>
        <v>0</v>
      </c>
      <c r="BC19" s="706">
        <f t="shared" si="23"/>
        <v>8000</v>
      </c>
      <c r="BD19" s="711">
        <f t="shared" si="0"/>
        <v>23500</v>
      </c>
      <c r="BE19" s="715">
        <f t="shared" si="1"/>
        <v>0</v>
      </c>
      <c r="BF19" s="716">
        <f t="shared" si="24"/>
        <v>23500</v>
      </c>
      <c r="BG19" s="717">
        <f t="shared" si="25"/>
        <v>113500</v>
      </c>
      <c r="BH19" s="673">
        <f t="shared" si="26"/>
        <v>4879.25</v>
      </c>
      <c r="BI19" s="677">
        <f t="shared" si="27"/>
        <v>108620.75</v>
      </c>
      <c r="BJ19" s="541"/>
      <c r="BK19" s="380"/>
      <c r="BL19" s="374">
        <f>ROUND(VLOOKUP($B19,Test!$A$272:$H$324,3),0)/1000</f>
        <v>7.33</v>
      </c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  <c r="CG19" s="380"/>
      <c r="CH19" s="380"/>
      <c r="CI19" s="380"/>
      <c r="CJ19" s="380"/>
      <c r="CK19" s="380"/>
      <c r="CL19" s="380"/>
      <c r="CM19" s="380"/>
      <c r="CN19" s="380"/>
    </row>
    <row r="20" spans="1:92" s="383" customFormat="1" ht="33" customHeight="1">
      <c r="A20" s="388">
        <f t="shared" si="28"/>
        <v>14</v>
      </c>
      <c r="B20" s="384">
        <v>51313</v>
      </c>
      <c r="C20" s="536" t="s">
        <v>11</v>
      </c>
      <c r="D20" s="698" t="s">
        <v>264</v>
      </c>
      <c r="E20" s="672">
        <f>'[2]Hes seat-GM'!D20</f>
        <v>0</v>
      </c>
      <c r="F20" s="673">
        <v>0</v>
      </c>
      <c r="G20" s="674">
        <f t="shared" si="2"/>
        <v>0</v>
      </c>
      <c r="H20" s="672">
        <f>'[2]Hes seat-GM'!G20</f>
        <v>0</v>
      </c>
      <c r="I20" s="673">
        <v>0</v>
      </c>
      <c r="J20" s="674">
        <f t="shared" si="3"/>
        <v>0</v>
      </c>
      <c r="K20" s="672">
        <f>'[2]Hes seat-GM'!J20</f>
        <v>0</v>
      </c>
      <c r="L20" s="673">
        <v>0</v>
      </c>
      <c r="M20" s="773">
        <f t="shared" si="4"/>
        <v>0</v>
      </c>
      <c r="N20" s="688">
        <f t="shared" si="5"/>
        <v>0</v>
      </c>
      <c r="O20" s="689">
        <f t="shared" si="5"/>
        <v>0</v>
      </c>
      <c r="P20" s="690">
        <f t="shared" si="6"/>
        <v>0</v>
      </c>
      <c r="Q20" s="672">
        <f>'[2]Hes seat-GM'!M20</f>
        <v>0</v>
      </c>
      <c r="R20" s="673">
        <v>0</v>
      </c>
      <c r="S20" s="674">
        <f t="shared" si="7"/>
        <v>0</v>
      </c>
      <c r="T20" s="672">
        <f>'[2]Hes seat-GM'!P20</f>
        <v>0</v>
      </c>
      <c r="U20" s="673"/>
      <c r="V20" s="675">
        <f t="shared" si="8"/>
        <v>0</v>
      </c>
      <c r="W20" s="673">
        <f>'[2]Hes seat-GM'!S20</f>
        <v>0</v>
      </c>
      <c r="X20" s="673"/>
      <c r="Y20" s="773">
        <f t="shared" si="9"/>
        <v>0</v>
      </c>
      <c r="Z20" s="688">
        <f t="shared" si="10"/>
        <v>0</v>
      </c>
      <c r="AA20" s="701">
        <f t="shared" si="10"/>
        <v>0</v>
      </c>
      <c r="AB20" s="690">
        <f t="shared" si="11"/>
        <v>0</v>
      </c>
      <c r="AC20" s="779">
        <f t="shared" si="12"/>
        <v>0</v>
      </c>
      <c r="AD20" s="776">
        <f t="shared" si="12"/>
        <v>0</v>
      </c>
      <c r="AE20" s="777">
        <f t="shared" si="13"/>
        <v>0</v>
      </c>
      <c r="AF20" s="672">
        <f>'[2]Hes seat-GM'!Y20</f>
        <v>0</v>
      </c>
      <c r="AG20" s="673"/>
      <c r="AH20" s="674">
        <f t="shared" si="14"/>
        <v>0</v>
      </c>
      <c r="AI20" s="672">
        <f>'[2]Hes seat-GM'!AB20</f>
        <v>0</v>
      </c>
      <c r="AJ20" s="673"/>
      <c r="AK20" s="675">
        <f t="shared" si="15"/>
        <v>0</v>
      </c>
      <c r="AL20" s="673">
        <f>'[2]Hes seat-GM'!AE20</f>
        <v>0</v>
      </c>
      <c r="AM20" s="673"/>
      <c r="AN20" s="675">
        <f t="shared" si="16"/>
        <v>0</v>
      </c>
      <c r="AO20" s="688">
        <f t="shared" si="17"/>
        <v>0</v>
      </c>
      <c r="AP20" s="689">
        <f t="shared" si="17"/>
        <v>0</v>
      </c>
      <c r="AQ20" s="690">
        <f t="shared" si="18"/>
        <v>0</v>
      </c>
      <c r="AR20" s="673">
        <f>'[2]Hes seat-GM'!AH20</f>
        <v>0</v>
      </c>
      <c r="AS20" s="673"/>
      <c r="AT20" s="674">
        <f t="shared" si="19"/>
        <v>0</v>
      </c>
      <c r="AU20" s="672">
        <f>'[2]Hes seat-GM'!AK20</f>
        <v>0</v>
      </c>
      <c r="AV20" s="673"/>
      <c r="AW20" s="675">
        <f t="shared" si="20"/>
        <v>0</v>
      </c>
      <c r="AX20" s="673">
        <f>'[2]Hes seat-GM'!AN20</f>
        <v>0</v>
      </c>
      <c r="AY20" s="672"/>
      <c r="AZ20" s="773">
        <f t="shared" si="21"/>
        <v>0</v>
      </c>
      <c r="BA20" s="688">
        <f t="shared" si="22"/>
        <v>0</v>
      </c>
      <c r="BB20" s="701">
        <f t="shared" si="22"/>
        <v>0</v>
      </c>
      <c r="BC20" s="706">
        <f t="shared" si="23"/>
        <v>0</v>
      </c>
      <c r="BD20" s="711">
        <f t="shared" si="0"/>
        <v>0</v>
      </c>
      <c r="BE20" s="715">
        <f t="shared" si="1"/>
        <v>0</v>
      </c>
      <c r="BF20" s="716">
        <f t="shared" si="24"/>
        <v>0</v>
      </c>
      <c r="BG20" s="717">
        <f t="shared" si="25"/>
        <v>0</v>
      </c>
      <c r="BH20" s="673">
        <f t="shared" si="26"/>
        <v>0</v>
      </c>
      <c r="BI20" s="677">
        <f t="shared" si="27"/>
        <v>0</v>
      </c>
      <c r="BJ20" s="541"/>
      <c r="BK20" s="380"/>
      <c r="BL20" s="374">
        <f>ROUND(VLOOKUP($B20,Test!$A$272:$H$324,3),0)/1000</f>
        <v>0</v>
      </c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  <c r="CG20" s="380"/>
      <c r="CH20" s="380"/>
      <c r="CI20" s="380"/>
      <c r="CJ20" s="380"/>
      <c r="CK20" s="380"/>
      <c r="CL20" s="380"/>
      <c r="CM20" s="380"/>
      <c r="CN20" s="380"/>
    </row>
    <row r="21" spans="1:92" s="383" customFormat="1" ht="33" customHeight="1">
      <c r="A21" s="388">
        <f t="shared" si="28"/>
        <v>15</v>
      </c>
      <c r="B21" s="384">
        <v>51314</v>
      </c>
      <c r="C21" s="536" t="s">
        <v>12</v>
      </c>
      <c r="D21" s="698" t="s">
        <v>265</v>
      </c>
      <c r="E21" s="672">
        <f>'[2]Hes seat-GM'!D21</f>
        <v>0</v>
      </c>
      <c r="F21" s="673"/>
      <c r="G21" s="674">
        <f t="shared" si="2"/>
        <v>0</v>
      </c>
      <c r="H21" s="672">
        <f>'[2]Hes seat-GM'!G21</f>
        <v>0</v>
      </c>
      <c r="I21" s="673"/>
      <c r="J21" s="674">
        <f t="shared" si="3"/>
        <v>0</v>
      </c>
      <c r="K21" s="672">
        <f>'[2]Hes seat-GM'!J21</f>
        <v>0</v>
      </c>
      <c r="L21" s="673"/>
      <c r="M21" s="773">
        <f t="shared" si="4"/>
        <v>0</v>
      </c>
      <c r="N21" s="688">
        <f t="shared" si="5"/>
        <v>0</v>
      </c>
      <c r="O21" s="689">
        <f t="shared" si="5"/>
        <v>0</v>
      </c>
      <c r="P21" s="690">
        <f t="shared" si="6"/>
        <v>0</v>
      </c>
      <c r="Q21" s="672">
        <f>'[2]Hes seat-GM'!M21</f>
        <v>0</v>
      </c>
      <c r="R21" s="673"/>
      <c r="S21" s="674">
        <f t="shared" si="7"/>
        <v>0</v>
      </c>
      <c r="T21" s="672">
        <f>'[2]Hes seat-GM'!P21</f>
        <v>0</v>
      </c>
      <c r="U21" s="673"/>
      <c r="V21" s="675">
        <f t="shared" si="8"/>
        <v>0</v>
      </c>
      <c r="W21" s="673">
        <f>'[2]Hes seat-GM'!S21</f>
        <v>0</v>
      </c>
      <c r="X21" s="673"/>
      <c r="Y21" s="773">
        <f t="shared" si="9"/>
        <v>0</v>
      </c>
      <c r="Z21" s="688">
        <f t="shared" si="10"/>
        <v>0</v>
      </c>
      <c r="AA21" s="701">
        <f t="shared" si="10"/>
        <v>0</v>
      </c>
      <c r="AB21" s="690">
        <f t="shared" si="11"/>
        <v>0</v>
      </c>
      <c r="AC21" s="779">
        <f t="shared" si="12"/>
        <v>0</v>
      </c>
      <c r="AD21" s="776">
        <f t="shared" si="12"/>
        <v>0</v>
      </c>
      <c r="AE21" s="777">
        <f t="shared" si="13"/>
        <v>0</v>
      </c>
      <c r="AF21" s="672">
        <f>'[2]Hes seat-GM'!Y21</f>
        <v>0</v>
      </c>
      <c r="AG21" s="673"/>
      <c r="AH21" s="674">
        <f t="shared" si="14"/>
        <v>0</v>
      </c>
      <c r="AI21" s="672">
        <f>'[2]Hes seat-GM'!AB21</f>
        <v>0</v>
      </c>
      <c r="AJ21" s="673"/>
      <c r="AK21" s="675">
        <f t="shared" si="15"/>
        <v>0</v>
      </c>
      <c r="AL21" s="673">
        <f>'[2]Hes seat-GM'!AE21</f>
        <v>0</v>
      </c>
      <c r="AM21" s="673"/>
      <c r="AN21" s="675">
        <f t="shared" si="16"/>
        <v>0</v>
      </c>
      <c r="AO21" s="688">
        <f t="shared" si="17"/>
        <v>0</v>
      </c>
      <c r="AP21" s="689">
        <f t="shared" si="17"/>
        <v>0</v>
      </c>
      <c r="AQ21" s="690">
        <f t="shared" si="18"/>
        <v>0</v>
      </c>
      <c r="AR21" s="673">
        <f>'[2]Hes seat-GM'!AH21</f>
        <v>0</v>
      </c>
      <c r="AS21" s="673"/>
      <c r="AT21" s="674">
        <f t="shared" si="19"/>
        <v>0</v>
      </c>
      <c r="AU21" s="672">
        <f>'[2]Hes seat-GM'!AK21</f>
        <v>0</v>
      </c>
      <c r="AV21" s="673"/>
      <c r="AW21" s="675">
        <f t="shared" si="20"/>
        <v>0</v>
      </c>
      <c r="AX21" s="673">
        <f>'[2]Hes seat-GM'!AN21</f>
        <v>0</v>
      </c>
      <c r="AY21" s="672"/>
      <c r="AZ21" s="773">
        <f t="shared" si="21"/>
        <v>0</v>
      </c>
      <c r="BA21" s="688">
        <f t="shared" si="22"/>
        <v>0</v>
      </c>
      <c r="BB21" s="701">
        <f t="shared" si="22"/>
        <v>0</v>
      </c>
      <c r="BC21" s="706">
        <f t="shared" si="23"/>
        <v>0</v>
      </c>
      <c r="BD21" s="711">
        <f t="shared" si="0"/>
        <v>0</v>
      </c>
      <c r="BE21" s="715">
        <f t="shared" si="1"/>
        <v>0</v>
      </c>
      <c r="BF21" s="716">
        <f t="shared" si="24"/>
        <v>0</v>
      </c>
      <c r="BG21" s="717">
        <f t="shared" si="25"/>
        <v>0</v>
      </c>
      <c r="BH21" s="673">
        <f t="shared" si="26"/>
        <v>0</v>
      </c>
      <c r="BI21" s="677">
        <f t="shared" si="27"/>
        <v>0</v>
      </c>
      <c r="BJ21" s="541"/>
      <c r="BK21" s="380"/>
      <c r="BL21" s="374">
        <f>ROUND(VLOOKUP($B21,Test!$A$272:$H$324,3),0)/1000</f>
        <v>0</v>
      </c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  <c r="CG21" s="380"/>
      <c r="CH21" s="380"/>
      <c r="CI21" s="380"/>
      <c r="CJ21" s="380"/>
      <c r="CK21" s="380"/>
      <c r="CL21" s="380"/>
      <c r="CM21" s="380"/>
      <c r="CN21" s="380"/>
    </row>
    <row r="22" spans="1:92" s="383" customFormat="1" ht="33" customHeight="1">
      <c r="A22" s="388">
        <f t="shared" si="28"/>
        <v>16</v>
      </c>
      <c r="B22" s="384">
        <v>51315</v>
      </c>
      <c r="C22" s="536" t="s">
        <v>59</v>
      </c>
      <c r="D22" s="698" t="s">
        <v>266</v>
      </c>
      <c r="E22" s="672">
        <f>'[2]Hes seat-GM'!D22</f>
        <v>0</v>
      </c>
      <c r="F22" s="673"/>
      <c r="G22" s="674">
        <f t="shared" si="2"/>
        <v>0</v>
      </c>
      <c r="H22" s="672">
        <f>'[2]Hes seat-GM'!G22</f>
        <v>0</v>
      </c>
      <c r="I22" s="673"/>
      <c r="J22" s="674">
        <f t="shared" si="3"/>
        <v>0</v>
      </c>
      <c r="K22" s="672">
        <f>'[2]Hes seat-GM'!J22</f>
        <v>0</v>
      </c>
      <c r="L22" s="673"/>
      <c r="M22" s="773">
        <f t="shared" si="4"/>
        <v>0</v>
      </c>
      <c r="N22" s="688">
        <f t="shared" si="5"/>
        <v>0</v>
      </c>
      <c r="O22" s="689">
        <f t="shared" si="5"/>
        <v>0</v>
      </c>
      <c r="P22" s="690">
        <f t="shared" si="6"/>
        <v>0</v>
      </c>
      <c r="Q22" s="672">
        <f>'[2]Hes seat-GM'!M22</f>
        <v>0</v>
      </c>
      <c r="R22" s="673"/>
      <c r="S22" s="674">
        <f t="shared" si="7"/>
        <v>0</v>
      </c>
      <c r="T22" s="672">
        <f>'[2]Hes seat-GM'!P22</f>
        <v>0</v>
      </c>
      <c r="U22" s="673"/>
      <c r="V22" s="675">
        <f t="shared" si="8"/>
        <v>0</v>
      </c>
      <c r="W22" s="673">
        <f>'[2]Hes seat-GM'!S22</f>
        <v>0</v>
      </c>
      <c r="X22" s="673"/>
      <c r="Y22" s="773">
        <f t="shared" si="9"/>
        <v>0</v>
      </c>
      <c r="Z22" s="688">
        <f t="shared" si="10"/>
        <v>0</v>
      </c>
      <c r="AA22" s="701">
        <f t="shared" si="10"/>
        <v>0</v>
      </c>
      <c r="AB22" s="690">
        <f t="shared" si="11"/>
        <v>0</v>
      </c>
      <c r="AC22" s="779">
        <f t="shared" si="12"/>
        <v>0</v>
      </c>
      <c r="AD22" s="776">
        <f t="shared" si="12"/>
        <v>0</v>
      </c>
      <c r="AE22" s="777">
        <f t="shared" si="13"/>
        <v>0</v>
      </c>
      <c r="AF22" s="672">
        <f>'[2]Hes seat-GM'!Y22</f>
        <v>0</v>
      </c>
      <c r="AG22" s="673"/>
      <c r="AH22" s="674">
        <f t="shared" si="14"/>
        <v>0</v>
      </c>
      <c r="AI22" s="672">
        <f>'[2]Hes seat-GM'!AB22</f>
        <v>0</v>
      </c>
      <c r="AJ22" s="673"/>
      <c r="AK22" s="675">
        <f t="shared" si="15"/>
        <v>0</v>
      </c>
      <c r="AL22" s="673">
        <f>'[2]Hes seat-GM'!AE22</f>
        <v>0</v>
      </c>
      <c r="AM22" s="673"/>
      <c r="AN22" s="675">
        <f t="shared" si="16"/>
        <v>0</v>
      </c>
      <c r="AO22" s="688">
        <f t="shared" si="17"/>
        <v>0</v>
      </c>
      <c r="AP22" s="689">
        <f t="shared" si="17"/>
        <v>0</v>
      </c>
      <c r="AQ22" s="690">
        <f t="shared" si="18"/>
        <v>0</v>
      </c>
      <c r="AR22" s="673">
        <f>'[2]Hes seat-GM'!AH22</f>
        <v>0</v>
      </c>
      <c r="AS22" s="673"/>
      <c r="AT22" s="674">
        <f t="shared" si="19"/>
        <v>0</v>
      </c>
      <c r="AU22" s="672">
        <f>'[2]Hes seat-GM'!AK22</f>
        <v>0</v>
      </c>
      <c r="AV22" s="673"/>
      <c r="AW22" s="675">
        <f t="shared" si="20"/>
        <v>0</v>
      </c>
      <c r="AX22" s="673">
        <f>'[2]Hes seat-GM'!AN22</f>
        <v>0</v>
      </c>
      <c r="AY22" s="672"/>
      <c r="AZ22" s="773">
        <f t="shared" si="21"/>
        <v>0</v>
      </c>
      <c r="BA22" s="688">
        <f t="shared" si="22"/>
        <v>0</v>
      </c>
      <c r="BB22" s="701">
        <f t="shared" si="22"/>
        <v>0</v>
      </c>
      <c r="BC22" s="706">
        <f t="shared" si="23"/>
        <v>0</v>
      </c>
      <c r="BD22" s="711">
        <f t="shared" si="0"/>
        <v>0</v>
      </c>
      <c r="BE22" s="715">
        <f t="shared" si="1"/>
        <v>0</v>
      </c>
      <c r="BF22" s="716">
        <f t="shared" si="24"/>
        <v>0</v>
      </c>
      <c r="BG22" s="717">
        <f t="shared" si="25"/>
        <v>0</v>
      </c>
      <c r="BH22" s="673">
        <f t="shared" si="26"/>
        <v>0</v>
      </c>
      <c r="BI22" s="677">
        <f t="shared" si="27"/>
        <v>0</v>
      </c>
      <c r="BJ22" s="541"/>
      <c r="BK22" s="380"/>
      <c r="BL22" s="374">
        <f>ROUND(VLOOKUP($B22,Test!$A$272:$H$324,3),0)/1000</f>
        <v>0</v>
      </c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  <c r="CG22" s="380"/>
      <c r="CH22" s="380"/>
      <c r="CI22" s="380"/>
      <c r="CJ22" s="380"/>
      <c r="CK22" s="380"/>
      <c r="CL22" s="380"/>
      <c r="CM22" s="380"/>
      <c r="CN22" s="380"/>
    </row>
    <row r="23" spans="1:92" s="383" customFormat="1" ht="33" customHeight="1">
      <c r="A23" s="388">
        <f t="shared" si="28"/>
        <v>17</v>
      </c>
      <c r="B23" s="384">
        <v>51399</v>
      </c>
      <c r="C23" s="536" t="s">
        <v>13</v>
      </c>
      <c r="D23" s="698" t="s">
        <v>267</v>
      </c>
      <c r="E23" s="672">
        <f>'[2]Hes seat-GM'!D23</f>
        <v>21824</v>
      </c>
      <c r="F23" s="673">
        <v>124644.37</v>
      </c>
      <c r="G23" s="674">
        <f t="shared" si="2"/>
        <v>-102820.37</v>
      </c>
      <c r="H23" s="672">
        <f>'[2]Hes seat-GM'!G23</f>
        <v>34795.599999999999</v>
      </c>
      <c r="I23" s="673">
        <v>54507.94</v>
      </c>
      <c r="J23" s="674">
        <f t="shared" si="3"/>
        <v>-19712.340000000004</v>
      </c>
      <c r="K23" s="672">
        <f>'[2]Hes seat-GM'!J23</f>
        <v>42462.8</v>
      </c>
      <c r="L23" s="673">
        <v>65082.400000000001</v>
      </c>
      <c r="M23" s="773">
        <f t="shared" si="4"/>
        <v>-22619.599999999999</v>
      </c>
      <c r="N23" s="688">
        <f t="shared" si="5"/>
        <v>99082.4</v>
      </c>
      <c r="O23" s="689">
        <f t="shared" si="5"/>
        <v>244234.71</v>
      </c>
      <c r="P23" s="690">
        <f t="shared" si="6"/>
        <v>-145152.31</v>
      </c>
      <c r="Q23" s="672">
        <f>'[2]Hes seat-GM'!M23</f>
        <v>54025.2</v>
      </c>
      <c r="R23" s="673">
        <v>33120.400000000001</v>
      </c>
      <c r="S23" s="674">
        <f t="shared" si="7"/>
        <v>20904.799999999996</v>
      </c>
      <c r="T23" s="672">
        <f>'[2]Hes seat-GM'!P23</f>
        <v>33308.239999999998</v>
      </c>
      <c r="U23" s="673"/>
      <c r="V23" s="675">
        <f t="shared" si="8"/>
        <v>33308.239999999998</v>
      </c>
      <c r="W23" s="673">
        <f>'[2]Hes seat-GM'!S23</f>
        <v>35602</v>
      </c>
      <c r="X23" s="673"/>
      <c r="Y23" s="773">
        <f t="shared" si="9"/>
        <v>35602</v>
      </c>
      <c r="Z23" s="688">
        <f t="shared" si="10"/>
        <v>122935.44</v>
      </c>
      <c r="AA23" s="701">
        <f t="shared" si="10"/>
        <v>33120.400000000001</v>
      </c>
      <c r="AB23" s="690">
        <f t="shared" si="11"/>
        <v>89815.040000000008</v>
      </c>
      <c r="AC23" s="779">
        <f t="shared" si="12"/>
        <v>222017.83999999997</v>
      </c>
      <c r="AD23" s="776">
        <f t="shared" si="12"/>
        <v>277355.11</v>
      </c>
      <c r="AE23" s="777">
        <f t="shared" si="13"/>
        <v>-55337.270000000019</v>
      </c>
      <c r="AF23" s="672">
        <f>'[2]Hes seat-GM'!Y23</f>
        <v>47080</v>
      </c>
      <c r="AG23" s="673"/>
      <c r="AH23" s="674">
        <f t="shared" si="14"/>
        <v>47080</v>
      </c>
      <c r="AI23" s="672">
        <f>'[2]Hes seat-GM'!AB23</f>
        <v>44720.4</v>
      </c>
      <c r="AJ23" s="673"/>
      <c r="AK23" s="675">
        <f t="shared" si="15"/>
        <v>44720.4</v>
      </c>
      <c r="AL23" s="673">
        <f>'[2]Hes seat-GM'!AE23</f>
        <v>38890</v>
      </c>
      <c r="AM23" s="673"/>
      <c r="AN23" s="675">
        <f t="shared" si="16"/>
        <v>38890</v>
      </c>
      <c r="AO23" s="688">
        <f t="shared" si="17"/>
        <v>130690.4</v>
      </c>
      <c r="AP23" s="689">
        <f t="shared" si="17"/>
        <v>0</v>
      </c>
      <c r="AQ23" s="690">
        <f t="shared" si="18"/>
        <v>130690.4</v>
      </c>
      <c r="AR23" s="673">
        <f>'[2]Hes seat-GM'!AH23</f>
        <v>47138</v>
      </c>
      <c r="AS23" s="673"/>
      <c r="AT23" s="674">
        <f t="shared" si="19"/>
        <v>47138</v>
      </c>
      <c r="AU23" s="672">
        <f>'[2]Hes seat-GM'!AK23</f>
        <v>34947.599999999999</v>
      </c>
      <c r="AV23" s="673"/>
      <c r="AW23" s="675">
        <f t="shared" si="20"/>
        <v>34947.599999999999</v>
      </c>
      <c r="AX23" s="673">
        <f>'[2]Hes seat-GM'!AN23</f>
        <v>37636</v>
      </c>
      <c r="AY23" s="672"/>
      <c r="AZ23" s="773">
        <f t="shared" si="21"/>
        <v>37636</v>
      </c>
      <c r="BA23" s="688">
        <f t="shared" si="22"/>
        <v>119721.60000000001</v>
      </c>
      <c r="BB23" s="701">
        <f t="shared" si="22"/>
        <v>0</v>
      </c>
      <c r="BC23" s="706">
        <f t="shared" si="23"/>
        <v>119721.60000000001</v>
      </c>
      <c r="BD23" s="711">
        <f t="shared" si="0"/>
        <v>250412</v>
      </c>
      <c r="BE23" s="715">
        <f t="shared" si="1"/>
        <v>0</v>
      </c>
      <c r="BF23" s="716">
        <f t="shared" si="24"/>
        <v>250412</v>
      </c>
      <c r="BG23" s="717">
        <f t="shared" si="25"/>
        <v>472429.83999999997</v>
      </c>
      <c r="BH23" s="673">
        <f t="shared" si="26"/>
        <v>277355.11</v>
      </c>
      <c r="BI23" s="677">
        <f t="shared" si="27"/>
        <v>195074.72999999998</v>
      </c>
      <c r="BJ23" s="541"/>
      <c r="BK23" s="380"/>
      <c r="BL23" s="374">
        <f>ROUND(VLOOKUP($B23,Test!$A$272:$H$324,3),0)/1000</f>
        <v>82.171000000000006</v>
      </c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  <c r="CG23" s="380"/>
      <c r="CH23" s="380"/>
      <c r="CI23" s="380"/>
      <c r="CJ23" s="380"/>
      <c r="CK23" s="380"/>
      <c r="CL23" s="380"/>
      <c r="CM23" s="380"/>
      <c r="CN23" s="380"/>
    </row>
    <row r="24" spans="1:92" s="383" customFormat="1" ht="33" customHeight="1">
      <c r="A24" s="388">
        <f t="shared" si="28"/>
        <v>18</v>
      </c>
      <c r="B24" s="384">
        <v>51401</v>
      </c>
      <c r="C24" s="536" t="s">
        <v>14</v>
      </c>
      <c r="D24" s="698" t="s">
        <v>268</v>
      </c>
      <c r="E24" s="672">
        <f>'[2]Hes seat-GM'!D24</f>
        <v>0</v>
      </c>
      <c r="F24" s="673"/>
      <c r="G24" s="674">
        <f t="shared" si="2"/>
        <v>0</v>
      </c>
      <c r="H24" s="672">
        <f>'[2]Hes seat-GM'!G24</f>
        <v>0</v>
      </c>
      <c r="I24" s="673"/>
      <c r="J24" s="674">
        <f t="shared" si="3"/>
        <v>0</v>
      </c>
      <c r="K24" s="672">
        <f>'[2]Hes seat-GM'!J24</f>
        <v>0</v>
      </c>
      <c r="L24" s="673"/>
      <c r="M24" s="773">
        <f t="shared" si="4"/>
        <v>0</v>
      </c>
      <c r="N24" s="688">
        <f t="shared" si="5"/>
        <v>0</v>
      </c>
      <c r="O24" s="689">
        <f t="shared" si="5"/>
        <v>0</v>
      </c>
      <c r="P24" s="690">
        <f t="shared" si="6"/>
        <v>0</v>
      </c>
      <c r="Q24" s="672">
        <f>'[2]Hes seat-GM'!M24</f>
        <v>0</v>
      </c>
      <c r="R24" s="673"/>
      <c r="S24" s="674">
        <f t="shared" si="7"/>
        <v>0</v>
      </c>
      <c r="T24" s="672">
        <f>'[2]Hes seat-GM'!P24</f>
        <v>0</v>
      </c>
      <c r="U24" s="673"/>
      <c r="V24" s="675">
        <f t="shared" si="8"/>
        <v>0</v>
      </c>
      <c r="W24" s="673">
        <f>'[2]Hes seat-GM'!S24</f>
        <v>0</v>
      </c>
      <c r="X24" s="673"/>
      <c r="Y24" s="773">
        <f t="shared" si="9"/>
        <v>0</v>
      </c>
      <c r="Z24" s="688">
        <f t="shared" si="10"/>
        <v>0</v>
      </c>
      <c r="AA24" s="701">
        <f t="shared" si="10"/>
        <v>0</v>
      </c>
      <c r="AB24" s="690">
        <f t="shared" si="11"/>
        <v>0</v>
      </c>
      <c r="AC24" s="779">
        <f t="shared" si="12"/>
        <v>0</v>
      </c>
      <c r="AD24" s="776">
        <f t="shared" si="12"/>
        <v>0</v>
      </c>
      <c r="AE24" s="777">
        <f t="shared" si="13"/>
        <v>0</v>
      </c>
      <c r="AF24" s="672">
        <f>'[2]Hes seat-GM'!Y24</f>
        <v>0</v>
      </c>
      <c r="AG24" s="673"/>
      <c r="AH24" s="674">
        <f t="shared" si="14"/>
        <v>0</v>
      </c>
      <c r="AI24" s="672">
        <f>'[2]Hes seat-GM'!AB24</f>
        <v>0</v>
      </c>
      <c r="AJ24" s="673"/>
      <c r="AK24" s="675">
        <f t="shared" si="15"/>
        <v>0</v>
      </c>
      <c r="AL24" s="673">
        <f>'[2]Hes seat-GM'!AE24</f>
        <v>0</v>
      </c>
      <c r="AM24" s="673"/>
      <c r="AN24" s="675">
        <f t="shared" si="16"/>
        <v>0</v>
      </c>
      <c r="AO24" s="688">
        <f t="shared" si="17"/>
        <v>0</v>
      </c>
      <c r="AP24" s="689">
        <f t="shared" si="17"/>
        <v>0</v>
      </c>
      <c r="AQ24" s="690">
        <f t="shared" si="18"/>
        <v>0</v>
      </c>
      <c r="AR24" s="673">
        <f>'[2]Hes seat-GM'!AH24</f>
        <v>0</v>
      </c>
      <c r="AS24" s="673"/>
      <c r="AT24" s="674">
        <f t="shared" si="19"/>
        <v>0</v>
      </c>
      <c r="AU24" s="672">
        <f>'[2]Hes seat-GM'!AK24</f>
        <v>0</v>
      </c>
      <c r="AV24" s="673"/>
      <c r="AW24" s="675">
        <f t="shared" si="20"/>
        <v>0</v>
      </c>
      <c r="AX24" s="673">
        <f>'[2]Hes seat-GM'!AN24</f>
        <v>0</v>
      </c>
      <c r="AY24" s="672"/>
      <c r="AZ24" s="773">
        <f t="shared" si="21"/>
        <v>0</v>
      </c>
      <c r="BA24" s="688">
        <f t="shared" si="22"/>
        <v>0</v>
      </c>
      <c r="BB24" s="701">
        <f t="shared" si="22"/>
        <v>0</v>
      </c>
      <c r="BC24" s="706">
        <f t="shared" si="23"/>
        <v>0</v>
      </c>
      <c r="BD24" s="711">
        <f t="shared" si="0"/>
        <v>0</v>
      </c>
      <c r="BE24" s="715">
        <f t="shared" si="1"/>
        <v>0</v>
      </c>
      <c r="BF24" s="716">
        <f t="shared" si="24"/>
        <v>0</v>
      </c>
      <c r="BG24" s="717">
        <f t="shared" si="25"/>
        <v>0</v>
      </c>
      <c r="BH24" s="673">
        <f t="shared" si="26"/>
        <v>0</v>
      </c>
      <c r="BI24" s="677">
        <f t="shared" si="27"/>
        <v>0</v>
      </c>
      <c r="BJ24" s="541"/>
      <c r="BK24" s="380"/>
      <c r="BL24" s="374">
        <f>ROUND(VLOOKUP($B24,Test!$A$272:$H$324,3),0)/1000</f>
        <v>0</v>
      </c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  <c r="CG24" s="380"/>
      <c r="CH24" s="380"/>
      <c r="CI24" s="380"/>
      <c r="CJ24" s="380"/>
      <c r="CK24" s="380"/>
      <c r="CL24" s="380"/>
      <c r="CM24" s="380"/>
      <c r="CN24" s="380"/>
    </row>
    <row r="25" spans="1:92" s="383" customFormat="1" ht="33" customHeight="1">
      <c r="A25" s="388">
        <f t="shared" si="28"/>
        <v>19</v>
      </c>
      <c r="B25" s="384">
        <v>51402</v>
      </c>
      <c r="C25" s="536" t="s">
        <v>15</v>
      </c>
      <c r="D25" s="698" t="s">
        <v>269</v>
      </c>
      <c r="E25" s="672">
        <f>'[2]Hes seat-GM'!D25</f>
        <v>0</v>
      </c>
      <c r="F25" s="673"/>
      <c r="G25" s="674">
        <f t="shared" si="2"/>
        <v>0</v>
      </c>
      <c r="H25" s="672">
        <f>'[2]Hes seat-GM'!G25</f>
        <v>0</v>
      </c>
      <c r="I25" s="673"/>
      <c r="J25" s="674">
        <f t="shared" si="3"/>
        <v>0</v>
      </c>
      <c r="K25" s="672">
        <f>'[2]Hes seat-GM'!J25</f>
        <v>0</v>
      </c>
      <c r="L25" s="673"/>
      <c r="M25" s="773">
        <f t="shared" si="4"/>
        <v>0</v>
      </c>
      <c r="N25" s="688">
        <f t="shared" si="5"/>
        <v>0</v>
      </c>
      <c r="O25" s="689">
        <f t="shared" si="5"/>
        <v>0</v>
      </c>
      <c r="P25" s="690">
        <f t="shared" si="6"/>
        <v>0</v>
      </c>
      <c r="Q25" s="672">
        <f>'[2]Hes seat-GM'!M25</f>
        <v>0</v>
      </c>
      <c r="R25" s="673"/>
      <c r="S25" s="674">
        <f t="shared" si="7"/>
        <v>0</v>
      </c>
      <c r="T25" s="672">
        <f>'[2]Hes seat-GM'!P25</f>
        <v>0</v>
      </c>
      <c r="U25" s="673"/>
      <c r="V25" s="675">
        <f t="shared" si="8"/>
        <v>0</v>
      </c>
      <c r="W25" s="673">
        <f>'[2]Hes seat-GM'!S25</f>
        <v>0</v>
      </c>
      <c r="X25" s="673"/>
      <c r="Y25" s="773">
        <f t="shared" si="9"/>
        <v>0</v>
      </c>
      <c r="Z25" s="688">
        <f t="shared" si="10"/>
        <v>0</v>
      </c>
      <c r="AA25" s="701">
        <f t="shared" si="10"/>
        <v>0</v>
      </c>
      <c r="AB25" s="690">
        <f t="shared" si="11"/>
        <v>0</v>
      </c>
      <c r="AC25" s="779">
        <f t="shared" si="12"/>
        <v>0</v>
      </c>
      <c r="AD25" s="776">
        <f t="shared" si="12"/>
        <v>0</v>
      </c>
      <c r="AE25" s="777">
        <f t="shared" si="13"/>
        <v>0</v>
      </c>
      <c r="AF25" s="672">
        <f>'[2]Hes seat-GM'!Y25</f>
        <v>0</v>
      </c>
      <c r="AG25" s="673"/>
      <c r="AH25" s="674">
        <f t="shared" si="14"/>
        <v>0</v>
      </c>
      <c r="AI25" s="672">
        <f>'[2]Hes seat-GM'!AB25</f>
        <v>0</v>
      </c>
      <c r="AJ25" s="673"/>
      <c r="AK25" s="675">
        <f t="shared" si="15"/>
        <v>0</v>
      </c>
      <c r="AL25" s="673">
        <f>'[2]Hes seat-GM'!AE25</f>
        <v>0</v>
      </c>
      <c r="AM25" s="673"/>
      <c r="AN25" s="675">
        <f t="shared" si="16"/>
        <v>0</v>
      </c>
      <c r="AO25" s="688">
        <f t="shared" si="17"/>
        <v>0</v>
      </c>
      <c r="AP25" s="689">
        <f t="shared" si="17"/>
        <v>0</v>
      </c>
      <c r="AQ25" s="690">
        <f t="shared" si="18"/>
        <v>0</v>
      </c>
      <c r="AR25" s="673">
        <f>'[2]Hes seat-GM'!AH25</f>
        <v>0</v>
      </c>
      <c r="AS25" s="673"/>
      <c r="AT25" s="674">
        <f t="shared" si="19"/>
        <v>0</v>
      </c>
      <c r="AU25" s="672">
        <f>'[2]Hes seat-GM'!AK25</f>
        <v>0</v>
      </c>
      <c r="AV25" s="673"/>
      <c r="AW25" s="675">
        <f t="shared" si="20"/>
        <v>0</v>
      </c>
      <c r="AX25" s="673">
        <f>'[2]Hes seat-GM'!AN25</f>
        <v>0</v>
      </c>
      <c r="AY25" s="672"/>
      <c r="AZ25" s="773">
        <f t="shared" si="21"/>
        <v>0</v>
      </c>
      <c r="BA25" s="688">
        <f t="shared" si="22"/>
        <v>0</v>
      </c>
      <c r="BB25" s="701">
        <f t="shared" si="22"/>
        <v>0</v>
      </c>
      <c r="BC25" s="706">
        <f t="shared" si="23"/>
        <v>0</v>
      </c>
      <c r="BD25" s="711">
        <f t="shared" si="0"/>
        <v>0</v>
      </c>
      <c r="BE25" s="715">
        <f t="shared" si="1"/>
        <v>0</v>
      </c>
      <c r="BF25" s="716">
        <f t="shared" si="24"/>
        <v>0</v>
      </c>
      <c r="BG25" s="717">
        <f t="shared" si="25"/>
        <v>0</v>
      </c>
      <c r="BH25" s="673">
        <f t="shared" si="26"/>
        <v>0</v>
      </c>
      <c r="BI25" s="677">
        <f t="shared" si="27"/>
        <v>0</v>
      </c>
      <c r="BJ25" s="541"/>
      <c r="BK25" s="380"/>
      <c r="BL25" s="374">
        <f>ROUND(VLOOKUP($B25,Test!$A$272:$H$324,3),0)/1000</f>
        <v>0</v>
      </c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  <c r="CG25" s="380"/>
      <c r="CH25" s="380"/>
      <c r="CI25" s="380"/>
      <c r="CJ25" s="380"/>
      <c r="CK25" s="380"/>
      <c r="CL25" s="380"/>
      <c r="CM25" s="380"/>
      <c r="CN25" s="380"/>
    </row>
    <row r="26" spans="1:92" s="383" customFormat="1" ht="33" customHeight="1">
      <c r="A26" s="388">
        <f t="shared" si="28"/>
        <v>20</v>
      </c>
      <c r="B26" s="384">
        <v>51403</v>
      </c>
      <c r="C26" s="536" t="s">
        <v>16</v>
      </c>
      <c r="D26" s="698" t="s">
        <v>270</v>
      </c>
      <c r="E26" s="672">
        <f>'[2]Hes seat-GM'!D26</f>
        <v>0</v>
      </c>
      <c r="F26" s="673"/>
      <c r="G26" s="674">
        <f t="shared" si="2"/>
        <v>0</v>
      </c>
      <c r="H26" s="672">
        <f>'[2]Hes seat-GM'!G26</f>
        <v>0</v>
      </c>
      <c r="I26" s="673"/>
      <c r="J26" s="674">
        <f t="shared" si="3"/>
        <v>0</v>
      </c>
      <c r="K26" s="672">
        <f>'[2]Hes seat-GM'!J26</f>
        <v>0</v>
      </c>
      <c r="L26" s="673"/>
      <c r="M26" s="773">
        <f t="shared" si="4"/>
        <v>0</v>
      </c>
      <c r="N26" s="688">
        <f t="shared" si="5"/>
        <v>0</v>
      </c>
      <c r="O26" s="689">
        <f t="shared" si="5"/>
        <v>0</v>
      </c>
      <c r="P26" s="690">
        <f t="shared" si="6"/>
        <v>0</v>
      </c>
      <c r="Q26" s="672">
        <f>'[2]Hes seat-GM'!M26</f>
        <v>0</v>
      </c>
      <c r="R26" s="673"/>
      <c r="S26" s="674">
        <f t="shared" si="7"/>
        <v>0</v>
      </c>
      <c r="T26" s="672">
        <f>'[2]Hes seat-GM'!P26</f>
        <v>0</v>
      </c>
      <c r="U26" s="673"/>
      <c r="V26" s="675">
        <f t="shared" si="8"/>
        <v>0</v>
      </c>
      <c r="W26" s="673">
        <f>'[2]Hes seat-GM'!S26</f>
        <v>0</v>
      </c>
      <c r="X26" s="673"/>
      <c r="Y26" s="773">
        <f t="shared" si="9"/>
        <v>0</v>
      </c>
      <c r="Z26" s="688">
        <f t="shared" si="10"/>
        <v>0</v>
      </c>
      <c r="AA26" s="701">
        <f t="shared" si="10"/>
        <v>0</v>
      </c>
      <c r="AB26" s="690">
        <f t="shared" si="11"/>
        <v>0</v>
      </c>
      <c r="AC26" s="779">
        <f t="shared" si="12"/>
        <v>0</v>
      </c>
      <c r="AD26" s="776">
        <f t="shared" si="12"/>
        <v>0</v>
      </c>
      <c r="AE26" s="777">
        <f t="shared" si="13"/>
        <v>0</v>
      </c>
      <c r="AF26" s="672">
        <f>'[2]Hes seat-GM'!Y26</f>
        <v>0</v>
      </c>
      <c r="AG26" s="673"/>
      <c r="AH26" s="674">
        <f t="shared" si="14"/>
        <v>0</v>
      </c>
      <c r="AI26" s="672">
        <f>'[2]Hes seat-GM'!AB26</f>
        <v>0</v>
      </c>
      <c r="AJ26" s="673"/>
      <c r="AK26" s="675">
        <f t="shared" si="15"/>
        <v>0</v>
      </c>
      <c r="AL26" s="673">
        <f>'[2]Hes seat-GM'!AE26</f>
        <v>0</v>
      </c>
      <c r="AM26" s="673"/>
      <c r="AN26" s="675">
        <f t="shared" si="16"/>
        <v>0</v>
      </c>
      <c r="AO26" s="688">
        <f t="shared" si="17"/>
        <v>0</v>
      </c>
      <c r="AP26" s="689">
        <f t="shared" si="17"/>
        <v>0</v>
      </c>
      <c r="AQ26" s="690">
        <f t="shared" si="18"/>
        <v>0</v>
      </c>
      <c r="AR26" s="673">
        <f>'[2]Hes seat-GM'!AH26</f>
        <v>0</v>
      </c>
      <c r="AS26" s="673"/>
      <c r="AT26" s="674">
        <f t="shared" si="19"/>
        <v>0</v>
      </c>
      <c r="AU26" s="672">
        <f>'[2]Hes seat-GM'!AK26</f>
        <v>0</v>
      </c>
      <c r="AV26" s="673"/>
      <c r="AW26" s="675">
        <f t="shared" si="20"/>
        <v>0</v>
      </c>
      <c r="AX26" s="673">
        <f>'[2]Hes seat-GM'!AN26</f>
        <v>0</v>
      </c>
      <c r="AY26" s="672"/>
      <c r="AZ26" s="773">
        <f t="shared" si="21"/>
        <v>0</v>
      </c>
      <c r="BA26" s="688">
        <f t="shared" si="22"/>
        <v>0</v>
      </c>
      <c r="BB26" s="701">
        <f t="shared" si="22"/>
        <v>0</v>
      </c>
      <c r="BC26" s="706">
        <f t="shared" si="23"/>
        <v>0</v>
      </c>
      <c r="BD26" s="711">
        <f t="shared" si="0"/>
        <v>0</v>
      </c>
      <c r="BE26" s="715">
        <f t="shared" si="1"/>
        <v>0</v>
      </c>
      <c r="BF26" s="716">
        <f t="shared" si="24"/>
        <v>0</v>
      </c>
      <c r="BG26" s="717">
        <f t="shared" si="25"/>
        <v>0</v>
      </c>
      <c r="BH26" s="673">
        <f t="shared" si="26"/>
        <v>0</v>
      </c>
      <c r="BI26" s="677">
        <f t="shared" si="27"/>
        <v>0</v>
      </c>
      <c r="BJ26" s="541"/>
      <c r="BK26" s="380"/>
      <c r="BL26" s="374">
        <f>ROUND(VLOOKUP($B26,Test!$A$272:$H$324,3),0)/1000</f>
        <v>0</v>
      </c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  <c r="CG26" s="380"/>
      <c r="CH26" s="380"/>
      <c r="CI26" s="380"/>
      <c r="CJ26" s="380"/>
      <c r="CK26" s="380"/>
      <c r="CL26" s="380"/>
      <c r="CM26" s="380"/>
      <c r="CN26" s="380"/>
    </row>
    <row r="27" spans="1:92" s="383" customFormat="1" ht="33" customHeight="1">
      <c r="A27" s="388">
        <f t="shared" si="28"/>
        <v>21</v>
      </c>
      <c r="B27" s="384">
        <v>51404</v>
      </c>
      <c r="C27" s="536" t="s">
        <v>17</v>
      </c>
      <c r="D27" s="698" t="s">
        <v>271</v>
      </c>
      <c r="E27" s="672">
        <f>'[2]Hes seat-GM'!D27</f>
        <v>0</v>
      </c>
      <c r="F27" s="673"/>
      <c r="G27" s="674">
        <f t="shared" si="2"/>
        <v>0</v>
      </c>
      <c r="H27" s="672">
        <f>'[2]Hes seat-GM'!G27</f>
        <v>0</v>
      </c>
      <c r="I27" s="673"/>
      <c r="J27" s="674">
        <f t="shared" si="3"/>
        <v>0</v>
      </c>
      <c r="K27" s="672">
        <f>'[2]Hes seat-GM'!J27</f>
        <v>0</v>
      </c>
      <c r="L27" s="673"/>
      <c r="M27" s="773">
        <f t="shared" si="4"/>
        <v>0</v>
      </c>
      <c r="N27" s="688">
        <f t="shared" si="5"/>
        <v>0</v>
      </c>
      <c r="O27" s="689">
        <f t="shared" si="5"/>
        <v>0</v>
      </c>
      <c r="P27" s="690">
        <f t="shared" si="6"/>
        <v>0</v>
      </c>
      <c r="Q27" s="672">
        <f>'[2]Hes seat-GM'!M27</f>
        <v>0</v>
      </c>
      <c r="R27" s="673"/>
      <c r="S27" s="674">
        <f t="shared" si="7"/>
        <v>0</v>
      </c>
      <c r="T27" s="672">
        <f>'[2]Hes seat-GM'!P27</f>
        <v>0</v>
      </c>
      <c r="U27" s="673"/>
      <c r="V27" s="675">
        <f t="shared" si="8"/>
        <v>0</v>
      </c>
      <c r="W27" s="673">
        <f>'[2]Hes seat-GM'!S27</f>
        <v>0</v>
      </c>
      <c r="X27" s="673"/>
      <c r="Y27" s="773">
        <f t="shared" si="9"/>
        <v>0</v>
      </c>
      <c r="Z27" s="688">
        <f t="shared" si="10"/>
        <v>0</v>
      </c>
      <c r="AA27" s="701">
        <f t="shared" si="10"/>
        <v>0</v>
      </c>
      <c r="AB27" s="690">
        <f t="shared" si="11"/>
        <v>0</v>
      </c>
      <c r="AC27" s="779">
        <f t="shared" si="12"/>
        <v>0</v>
      </c>
      <c r="AD27" s="776">
        <f t="shared" si="12"/>
        <v>0</v>
      </c>
      <c r="AE27" s="777">
        <f t="shared" si="13"/>
        <v>0</v>
      </c>
      <c r="AF27" s="672">
        <f>'[2]Hes seat-GM'!Y27</f>
        <v>0</v>
      </c>
      <c r="AG27" s="673"/>
      <c r="AH27" s="674">
        <f t="shared" si="14"/>
        <v>0</v>
      </c>
      <c r="AI27" s="672">
        <f>'[2]Hes seat-GM'!AB27</f>
        <v>0</v>
      </c>
      <c r="AJ27" s="673"/>
      <c r="AK27" s="675">
        <f t="shared" si="15"/>
        <v>0</v>
      </c>
      <c r="AL27" s="673">
        <f>'[2]Hes seat-GM'!AE27</f>
        <v>0</v>
      </c>
      <c r="AM27" s="673"/>
      <c r="AN27" s="675">
        <f t="shared" si="16"/>
        <v>0</v>
      </c>
      <c r="AO27" s="688">
        <f t="shared" si="17"/>
        <v>0</v>
      </c>
      <c r="AP27" s="689">
        <f t="shared" si="17"/>
        <v>0</v>
      </c>
      <c r="AQ27" s="690">
        <f t="shared" si="18"/>
        <v>0</v>
      </c>
      <c r="AR27" s="673">
        <f>'[2]Hes seat-GM'!AH27</f>
        <v>0</v>
      </c>
      <c r="AS27" s="673"/>
      <c r="AT27" s="674">
        <f t="shared" si="19"/>
        <v>0</v>
      </c>
      <c r="AU27" s="672">
        <f>'[2]Hes seat-GM'!AK27</f>
        <v>0</v>
      </c>
      <c r="AV27" s="673"/>
      <c r="AW27" s="675">
        <f t="shared" si="20"/>
        <v>0</v>
      </c>
      <c r="AX27" s="673">
        <f>'[2]Hes seat-GM'!AN27</f>
        <v>0</v>
      </c>
      <c r="AY27" s="672"/>
      <c r="AZ27" s="773">
        <f t="shared" si="21"/>
        <v>0</v>
      </c>
      <c r="BA27" s="688">
        <f t="shared" si="22"/>
        <v>0</v>
      </c>
      <c r="BB27" s="701">
        <f t="shared" si="22"/>
        <v>0</v>
      </c>
      <c r="BC27" s="706">
        <f t="shared" si="23"/>
        <v>0</v>
      </c>
      <c r="BD27" s="711">
        <f t="shared" si="0"/>
        <v>0</v>
      </c>
      <c r="BE27" s="715">
        <f t="shared" si="1"/>
        <v>0</v>
      </c>
      <c r="BF27" s="716">
        <f t="shared" si="24"/>
        <v>0</v>
      </c>
      <c r="BG27" s="717">
        <f t="shared" si="25"/>
        <v>0</v>
      </c>
      <c r="BH27" s="673">
        <f t="shared" si="26"/>
        <v>0</v>
      </c>
      <c r="BI27" s="677">
        <f t="shared" si="27"/>
        <v>0</v>
      </c>
      <c r="BJ27" s="541"/>
      <c r="BK27" s="380"/>
      <c r="BL27" s="374">
        <f>ROUND(VLOOKUP($B27,Test!$A$272:$H$324,3),0)/1000</f>
        <v>0</v>
      </c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  <c r="CG27" s="380"/>
      <c r="CH27" s="380"/>
      <c r="CI27" s="380"/>
      <c r="CJ27" s="380"/>
      <c r="CK27" s="380"/>
      <c r="CL27" s="380"/>
      <c r="CM27" s="380"/>
      <c r="CN27" s="380"/>
    </row>
    <row r="28" spans="1:92" s="383" customFormat="1" ht="33" customHeight="1">
      <c r="A28" s="388">
        <f t="shared" si="28"/>
        <v>22</v>
      </c>
      <c r="B28" s="384">
        <v>51405</v>
      </c>
      <c r="C28" s="536" t="s">
        <v>18</v>
      </c>
      <c r="D28" s="698" t="s">
        <v>272</v>
      </c>
      <c r="E28" s="672">
        <f>'[2]Hes seat-GM'!D28</f>
        <v>0</v>
      </c>
      <c r="F28" s="673"/>
      <c r="G28" s="674">
        <f t="shared" si="2"/>
        <v>0</v>
      </c>
      <c r="H28" s="672">
        <f>'[2]Hes seat-GM'!G28</f>
        <v>0</v>
      </c>
      <c r="I28" s="673"/>
      <c r="J28" s="674">
        <f t="shared" si="3"/>
        <v>0</v>
      </c>
      <c r="K28" s="672">
        <f>'[2]Hes seat-GM'!J28</f>
        <v>0</v>
      </c>
      <c r="L28" s="673"/>
      <c r="M28" s="773">
        <f t="shared" si="4"/>
        <v>0</v>
      </c>
      <c r="N28" s="688">
        <f t="shared" si="5"/>
        <v>0</v>
      </c>
      <c r="O28" s="689">
        <f t="shared" si="5"/>
        <v>0</v>
      </c>
      <c r="P28" s="690">
        <f t="shared" si="6"/>
        <v>0</v>
      </c>
      <c r="Q28" s="672">
        <f>'[2]Hes seat-GM'!M28</f>
        <v>0</v>
      </c>
      <c r="R28" s="673"/>
      <c r="S28" s="674">
        <f t="shared" si="7"/>
        <v>0</v>
      </c>
      <c r="T28" s="672">
        <f>'[2]Hes seat-GM'!P28</f>
        <v>0</v>
      </c>
      <c r="U28" s="673"/>
      <c r="V28" s="675">
        <f t="shared" si="8"/>
        <v>0</v>
      </c>
      <c r="W28" s="673">
        <f>'[2]Hes seat-GM'!S28</f>
        <v>0</v>
      </c>
      <c r="X28" s="673"/>
      <c r="Y28" s="773">
        <f t="shared" si="9"/>
        <v>0</v>
      </c>
      <c r="Z28" s="688">
        <f t="shared" si="10"/>
        <v>0</v>
      </c>
      <c r="AA28" s="701">
        <f t="shared" si="10"/>
        <v>0</v>
      </c>
      <c r="AB28" s="690">
        <f t="shared" si="11"/>
        <v>0</v>
      </c>
      <c r="AC28" s="779">
        <f t="shared" si="12"/>
        <v>0</v>
      </c>
      <c r="AD28" s="776">
        <f t="shared" si="12"/>
        <v>0</v>
      </c>
      <c r="AE28" s="777">
        <f t="shared" si="13"/>
        <v>0</v>
      </c>
      <c r="AF28" s="672">
        <f>'[2]Hes seat-GM'!Y28</f>
        <v>0</v>
      </c>
      <c r="AG28" s="673"/>
      <c r="AH28" s="674">
        <f t="shared" si="14"/>
        <v>0</v>
      </c>
      <c r="AI28" s="672">
        <f>'[2]Hes seat-GM'!AB28</f>
        <v>0</v>
      </c>
      <c r="AJ28" s="673"/>
      <c r="AK28" s="675">
        <f t="shared" si="15"/>
        <v>0</v>
      </c>
      <c r="AL28" s="673">
        <f>'[2]Hes seat-GM'!AE28</f>
        <v>0</v>
      </c>
      <c r="AM28" s="673"/>
      <c r="AN28" s="675">
        <f t="shared" si="16"/>
        <v>0</v>
      </c>
      <c r="AO28" s="688">
        <f t="shared" si="17"/>
        <v>0</v>
      </c>
      <c r="AP28" s="689">
        <f t="shared" si="17"/>
        <v>0</v>
      </c>
      <c r="AQ28" s="690">
        <f t="shared" si="18"/>
        <v>0</v>
      </c>
      <c r="AR28" s="673">
        <f>'[2]Hes seat-GM'!AH28</f>
        <v>0</v>
      </c>
      <c r="AS28" s="673"/>
      <c r="AT28" s="674">
        <f t="shared" si="19"/>
        <v>0</v>
      </c>
      <c r="AU28" s="672">
        <f>'[2]Hes seat-GM'!AK28</f>
        <v>0</v>
      </c>
      <c r="AV28" s="673"/>
      <c r="AW28" s="675">
        <f t="shared" si="20"/>
        <v>0</v>
      </c>
      <c r="AX28" s="673">
        <f>'[2]Hes seat-GM'!AN28</f>
        <v>0</v>
      </c>
      <c r="AY28" s="672"/>
      <c r="AZ28" s="773">
        <f t="shared" si="21"/>
        <v>0</v>
      </c>
      <c r="BA28" s="688">
        <f t="shared" si="22"/>
        <v>0</v>
      </c>
      <c r="BB28" s="701">
        <f t="shared" si="22"/>
        <v>0</v>
      </c>
      <c r="BC28" s="706">
        <f t="shared" si="23"/>
        <v>0</v>
      </c>
      <c r="BD28" s="711">
        <f t="shared" si="0"/>
        <v>0</v>
      </c>
      <c r="BE28" s="715">
        <f t="shared" si="1"/>
        <v>0</v>
      </c>
      <c r="BF28" s="716">
        <f t="shared" si="24"/>
        <v>0</v>
      </c>
      <c r="BG28" s="717">
        <f t="shared" si="25"/>
        <v>0</v>
      </c>
      <c r="BH28" s="673">
        <f t="shared" si="26"/>
        <v>0</v>
      </c>
      <c r="BI28" s="677">
        <f t="shared" si="27"/>
        <v>0</v>
      </c>
      <c r="BJ28" s="541"/>
      <c r="BK28" s="380"/>
      <c r="BL28" s="374">
        <f>ROUND(VLOOKUP($B28,Test!$A$272:$H$324,3),0)/1000</f>
        <v>0</v>
      </c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  <c r="CG28" s="380"/>
      <c r="CH28" s="380"/>
      <c r="CI28" s="380"/>
      <c r="CJ28" s="380"/>
      <c r="CK28" s="380"/>
      <c r="CL28" s="380"/>
      <c r="CM28" s="380"/>
      <c r="CN28" s="380"/>
    </row>
    <row r="29" spans="1:92" s="383" customFormat="1" ht="33" customHeight="1">
      <c r="A29" s="388">
        <f t="shared" si="28"/>
        <v>23</v>
      </c>
      <c r="B29" s="384">
        <v>51406</v>
      </c>
      <c r="C29" s="536" t="s">
        <v>19</v>
      </c>
      <c r="D29" s="698" t="s">
        <v>273</v>
      </c>
      <c r="E29" s="672">
        <f>'[2]Hes seat-GM'!D29</f>
        <v>0</v>
      </c>
      <c r="F29" s="673"/>
      <c r="G29" s="674">
        <f t="shared" si="2"/>
        <v>0</v>
      </c>
      <c r="H29" s="672">
        <f>'[2]Hes seat-GM'!G29</f>
        <v>0</v>
      </c>
      <c r="I29" s="673"/>
      <c r="J29" s="674">
        <f t="shared" si="3"/>
        <v>0</v>
      </c>
      <c r="K29" s="672">
        <f>'[2]Hes seat-GM'!J29</f>
        <v>0</v>
      </c>
      <c r="L29" s="673"/>
      <c r="M29" s="773">
        <f t="shared" si="4"/>
        <v>0</v>
      </c>
      <c r="N29" s="688">
        <f t="shared" si="5"/>
        <v>0</v>
      </c>
      <c r="O29" s="689">
        <f t="shared" si="5"/>
        <v>0</v>
      </c>
      <c r="P29" s="690">
        <f t="shared" si="6"/>
        <v>0</v>
      </c>
      <c r="Q29" s="672">
        <f>'[2]Hes seat-GM'!M29</f>
        <v>0</v>
      </c>
      <c r="R29" s="673"/>
      <c r="S29" s="674">
        <f t="shared" si="7"/>
        <v>0</v>
      </c>
      <c r="T29" s="672">
        <f>'[2]Hes seat-GM'!P29</f>
        <v>0</v>
      </c>
      <c r="U29" s="673"/>
      <c r="V29" s="675">
        <f t="shared" si="8"/>
        <v>0</v>
      </c>
      <c r="W29" s="673">
        <f>'[2]Hes seat-GM'!S29</f>
        <v>0</v>
      </c>
      <c r="X29" s="673"/>
      <c r="Y29" s="773">
        <f t="shared" si="9"/>
        <v>0</v>
      </c>
      <c r="Z29" s="688">
        <f t="shared" si="10"/>
        <v>0</v>
      </c>
      <c r="AA29" s="701">
        <f t="shared" si="10"/>
        <v>0</v>
      </c>
      <c r="AB29" s="690">
        <f t="shared" si="11"/>
        <v>0</v>
      </c>
      <c r="AC29" s="779">
        <f t="shared" si="12"/>
        <v>0</v>
      </c>
      <c r="AD29" s="776">
        <f t="shared" si="12"/>
        <v>0</v>
      </c>
      <c r="AE29" s="777">
        <f t="shared" si="13"/>
        <v>0</v>
      </c>
      <c r="AF29" s="672">
        <f>'[2]Hes seat-GM'!Y29</f>
        <v>0</v>
      </c>
      <c r="AG29" s="673"/>
      <c r="AH29" s="674">
        <f t="shared" si="14"/>
        <v>0</v>
      </c>
      <c r="AI29" s="672">
        <f>'[2]Hes seat-GM'!AB29</f>
        <v>0</v>
      </c>
      <c r="AJ29" s="673"/>
      <c r="AK29" s="675">
        <f t="shared" si="15"/>
        <v>0</v>
      </c>
      <c r="AL29" s="673">
        <f>'[2]Hes seat-GM'!AE29</f>
        <v>0</v>
      </c>
      <c r="AM29" s="673"/>
      <c r="AN29" s="675">
        <f t="shared" si="16"/>
        <v>0</v>
      </c>
      <c r="AO29" s="688">
        <f t="shared" si="17"/>
        <v>0</v>
      </c>
      <c r="AP29" s="689">
        <f t="shared" si="17"/>
        <v>0</v>
      </c>
      <c r="AQ29" s="690">
        <f t="shared" si="18"/>
        <v>0</v>
      </c>
      <c r="AR29" s="673">
        <f>'[2]Hes seat-GM'!AH29</f>
        <v>0</v>
      </c>
      <c r="AS29" s="673"/>
      <c r="AT29" s="674">
        <f t="shared" si="19"/>
        <v>0</v>
      </c>
      <c r="AU29" s="672">
        <f>'[2]Hes seat-GM'!AK29</f>
        <v>0</v>
      </c>
      <c r="AV29" s="673"/>
      <c r="AW29" s="675">
        <f t="shared" si="20"/>
        <v>0</v>
      </c>
      <c r="AX29" s="673">
        <f>'[2]Hes seat-GM'!AN29</f>
        <v>0</v>
      </c>
      <c r="AY29" s="672"/>
      <c r="AZ29" s="773">
        <f t="shared" si="21"/>
        <v>0</v>
      </c>
      <c r="BA29" s="688">
        <f t="shared" si="22"/>
        <v>0</v>
      </c>
      <c r="BB29" s="701">
        <f t="shared" si="22"/>
        <v>0</v>
      </c>
      <c r="BC29" s="706">
        <f t="shared" si="23"/>
        <v>0</v>
      </c>
      <c r="BD29" s="711">
        <f t="shared" si="0"/>
        <v>0</v>
      </c>
      <c r="BE29" s="715">
        <f t="shared" si="1"/>
        <v>0</v>
      </c>
      <c r="BF29" s="716">
        <f t="shared" si="24"/>
        <v>0</v>
      </c>
      <c r="BG29" s="717">
        <f t="shared" si="25"/>
        <v>0</v>
      </c>
      <c r="BH29" s="673">
        <f t="shared" si="26"/>
        <v>0</v>
      </c>
      <c r="BI29" s="677">
        <f t="shared" si="27"/>
        <v>0</v>
      </c>
      <c r="BJ29" s="541"/>
      <c r="BK29" s="380"/>
      <c r="BL29" s="374">
        <f>ROUND(VLOOKUP($B29,Test!$A$272:$H$324,3),0)/1000</f>
        <v>0</v>
      </c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  <c r="CG29" s="380"/>
      <c r="CH29" s="380"/>
      <c r="CI29" s="380"/>
      <c r="CJ29" s="380"/>
      <c r="CK29" s="380"/>
      <c r="CL29" s="380"/>
      <c r="CM29" s="380"/>
      <c r="CN29" s="380"/>
    </row>
    <row r="30" spans="1:92" s="383" customFormat="1" ht="33" customHeight="1">
      <c r="A30" s="388">
        <f t="shared" si="28"/>
        <v>24</v>
      </c>
      <c r="B30" s="384">
        <v>51407</v>
      </c>
      <c r="C30" s="536" t="s">
        <v>20</v>
      </c>
      <c r="D30" s="698" t="s">
        <v>274</v>
      </c>
      <c r="E30" s="672">
        <f>'[2]Hes seat-GM'!D30</f>
        <v>1330</v>
      </c>
      <c r="F30" s="673">
        <v>672</v>
      </c>
      <c r="G30" s="674">
        <f t="shared" si="2"/>
        <v>658</v>
      </c>
      <c r="H30" s="672">
        <f>'[2]Hes seat-GM'!G30</f>
        <v>1330</v>
      </c>
      <c r="I30" s="673">
        <v>1246</v>
      </c>
      <c r="J30" s="674">
        <f t="shared" si="3"/>
        <v>84</v>
      </c>
      <c r="K30" s="672">
        <f>'[2]Hes seat-GM'!J30</f>
        <v>1330</v>
      </c>
      <c r="L30" s="673">
        <v>826</v>
      </c>
      <c r="M30" s="773">
        <f t="shared" si="4"/>
        <v>504</v>
      </c>
      <c r="N30" s="688">
        <f t="shared" si="5"/>
        <v>3990</v>
      </c>
      <c r="O30" s="689">
        <f t="shared" si="5"/>
        <v>2744</v>
      </c>
      <c r="P30" s="690">
        <f t="shared" si="6"/>
        <v>1246</v>
      </c>
      <c r="Q30" s="672">
        <f>'[2]Hes seat-GM'!M30</f>
        <v>1330</v>
      </c>
      <c r="R30" s="673">
        <v>392</v>
      </c>
      <c r="S30" s="674">
        <f t="shared" si="7"/>
        <v>938</v>
      </c>
      <c r="T30" s="672">
        <f>'[2]Hes seat-GM'!P30</f>
        <v>1330</v>
      </c>
      <c r="U30" s="673"/>
      <c r="V30" s="675">
        <f t="shared" si="8"/>
        <v>1330</v>
      </c>
      <c r="W30" s="673">
        <f>'[2]Hes seat-GM'!S30</f>
        <v>1330</v>
      </c>
      <c r="X30" s="673"/>
      <c r="Y30" s="773">
        <f t="shared" si="9"/>
        <v>1330</v>
      </c>
      <c r="Z30" s="688">
        <f t="shared" si="10"/>
        <v>3990</v>
      </c>
      <c r="AA30" s="701">
        <f t="shared" si="10"/>
        <v>392</v>
      </c>
      <c r="AB30" s="690">
        <f t="shared" si="11"/>
        <v>3598</v>
      </c>
      <c r="AC30" s="779">
        <f t="shared" si="12"/>
        <v>7980</v>
      </c>
      <c r="AD30" s="776">
        <f t="shared" si="12"/>
        <v>3136</v>
      </c>
      <c r="AE30" s="777">
        <f t="shared" si="13"/>
        <v>4844</v>
      </c>
      <c r="AF30" s="672">
        <f>'[2]Hes seat-GM'!Y30</f>
        <v>1330</v>
      </c>
      <c r="AG30" s="673"/>
      <c r="AH30" s="674">
        <f t="shared" si="14"/>
        <v>1330</v>
      </c>
      <c r="AI30" s="672">
        <f>'[2]Hes seat-GM'!AB30</f>
        <v>1330</v>
      </c>
      <c r="AJ30" s="673"/>
      <c r="AK30" s="675">
        <f t="shared" si="15"/>
        <v>1330</v>
      </c>
      <c r="AL30" s="673">
        <f>'[2]Hes seat-GM'!AE30</f>
        <v>1330</v>
      </c>
      <c r="AM30" s="673"/>
      <c r="AN30" s="675">
        <f t="shared" si="16"/>
        <v>1330</v>
      </c>
      <c r="AO30" s="688">
        <f t="shared" si="17"/>
        <v>3990</v>
      </c>
      <c r="AP30" s="689">
        <f t="shared" si="17"/>
        <v>0</v>
      </c>
      <c r="AQ30" s="690">
        <f t="shared" si="18"/>
        <v>3990</v>
      </c>
      <c r="AR30" s="673">
        <f>'[2]Hes seat-GM'!AH30</f>
        <v>1330</v>
      </c>
      <c r="AS30" s="673"/>
      <c r="AT30" s="674">
        <f t="shared" si="19"/>
        <v>1330</v>
      </c>
      <c r="AU30" s="672">
        <f>'[2]Hes seat-GM'!AK30</f>
        <v>1330</v>
      </c>
      <c r="AV30" s="673"/>
      <c r="AW30" s="675">
        <f t="shared" si="20"/>
        <v>1330</v>
      </c>
      <c r="AX30" s="673">
        <f>'[2]Hes seat-GM'!AN30</f>
        <v>1330</v>
      </c>
      <c r="AY30" s="672"/>
      <c r="AZ30" s="773">
        <f t="shared" si="21"/>
        <v>1330</v>
      </c>
      <c r="BA30" s="688">
        <f t="shared" si="22"/>
        <v>3990</v>
      </c>
      <c r="BB30" s="701">
        <f t="shared" si="22"/>
        <v>0</v>
      </c>
      <c r="BC30" s="706">
        <f t="shared" si="23"/>
        <v>3990</v>
      </c>
      <c r="BD30" s="711">
        <f t="shared" si="0"/>
        <v>7980</v>
      </c>
      <c r="BE30" s="715">
        <f t="shared" si="1"/>
        <v>0</v>
      </c>
      <c r="BF30" s="716">
        <f t="shared" si="24"/>
        <v>7980</v>
      </c>
      <c r="BG30" s="717">
        <f t="shared" si="25"/>
        <v>15960</v>
      </c>
      <c r="BH30" s="673">
        <f t="shared" si="26"/>
        <v>3136</v>
      </c>
      <c r="BI30" s="677">
        <f t="shared" si="27"/>
        <v>12824</v>
      </c>
      <c r="BJ30" s="541"/>
      <c r="BK30" s="380"/>
      <c r="BL30" s="374">
        <f>ROUND(VLOOKUP($B30,Test!$A$272:$H$324,3),0)/1000</f>
        <v>1.357</v>
      </c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  <c r="CG30" s="380"/>
      <c r="CH30" s="380"/>
      <c r="CI30" s="380"/>
      <c r="CJ30" s="380"/>
      <c r="CK30" s="380"/>
      <c r="CL30" s="380"/>
      <c r="CM30" s="380"/>
      <c r="CN30" s="380"/>
    </row>
    <row r="31" spans="1:92" s="383" customFormat="1" ht="33" customHeight="1">
      <c r="A31" s="388">
        <f t="shared" si="28"/>
        <v>25</v>
      </c>
      <c r="B31" s="617">
        <v>51408</v>
      </c>
      <c r="C31" s="615" t="s">
        <v>21</v>
      </c>
      <c r="D31" s="698" t="s">
        <v>275</v>
      </c>
      <c r="E31" s="780">
        <f>'[2]Hes seat-GM'!D54</f>
        <v>1109704.97</v>
      </c>
      <c r="F31" s="673">
        <v>1081621</v>
      </c>
      <c r="G31" s="674">
        <f t="shared" si="2"/>
        <v>28083.969999999972</v>
      </c>
      <c r="H31" s="672">
        <f>'[2]Hes seat-GM'!G54</f>
        <v>1109704.97</v>
      </c>
      <c r="I31" s="673">
        <v>1216756</v>
      </c>
      <c r="J31" s="674">
        <f t="shared" si="3"/>
        <v>-107051.03000000003</v>
      </c>
      <c r="K31" s="672">
        <f>'[2]Hes seat-GM'!J54</f>
        <v>1218353.51</v>
      </c>
      <c r="L31" s="673">
        <v>721858</v>
      </c>
      <c r="M31" s="773">
        <f t="shared" si="4"/>
        <v>496495.51</v>
      </c>
      <c r="N31" s="688">
        <f t="shared" si="5"/>
        <v>3437763.45</v>
      </c>
      <c r="O31" s="689">
        <f t="shared" si="5"/>
        <v>3020235</v>
      </c>
      <c r="P31" s="690">
        <f t="shared" si="6"/>
        <v>417528.45000000019</v>
      </c>
      <c r="Q31" s="672">
        <f>'[2]Hes seat-GM'!M54</f>
        <v>1053353.6749999998</v>
      </c>
      <c r="R31" s="673">
        <v>16100</v>
      </c>
      <c r="S31" s="674">
        <f t="shared" si="7"/>
        <v>1037253.6749999998</v>
      </c>
      <c r="T31" s="672">
        <f>'[2]Hes seat-GM'!P54</f>
        <v>1174164.365</v>
      </c>
      <c r="U31" s="673"/>
      <c r="V31" s="675">
        <f t="shared" si="8"/>
        <v>1174164.365</v>
      </c>
      <c r="W31" s="673">
        <f>'[2]Hes seat-GM'!S54</f>
        <v>1294569.6499999999</v>
      </c>
      <c r="X31" s="673"/>
      <c r="Y31" s="773">
        <f t="shared" si="9"/>
        <v>1294569.6499999999</v>
      </c>
      <c r="Z31" s="688">
        <f t="shared" si="10"/>
        <v>3522087.69</v>
      </c>
      <c r="AA31" s="701">
        <f t="shared" si="10"/>
        <v>16100</v>
      </c>
      <c r="AB31" s="690">
        <f t="shared" si="11"/>
        <v>3505987.69</v>
      </c>
      <c r="AC31" s="779">
        <f t="shared" si="12"/>
        <v>6959851.1400000006</v>
      </c>
      <c r="AD31" s="776">
        <f t="shared" si="12"/>
        <v>3036335</v>
      </c>
      <c r="AE31" s="777">
        <f t="shared" si="13"/>
        <v>3923516.1400000006</v>
      </c>
      <c r="AF31" s="672">
        <f>'[2]Hes seat-GM'!Y54</f>
        <v>1239434.5699999998</v>
      </c>
      <c r="AG31" s="673"/>
      <c r="AH31" s="674">
        <f t="shared" si="14"/>
        <v>1239434.5699999998</v>
      </c>
      <c r="AI31" s="672">
        <f>'[2]Hes seat-GM'!AB54</f>
        <v>1179029.2249999999</v>
      </c>
      <c r="AJ31" s="673"/>
      <c r="AK31" s="675">
        <f t="shared" si="15"/>
        <v>1179029.2249999999</v>
      </c>
      <c r="AL31" s="673">
        <f>'[2]Hes seat-GM'!AE54</f>
        <v>1301056.1299999999</v>
      </c>
      <c r="AM31" s="673"/>
      <c r="AN31" s="675">
        <f t="shared" si="16"/>
        <v>1301056.1299999999</v>
      </c>
      <c r="AO31" s="688">
        <f t="shared" si="17"/>
        <v>3719519.9249999998</v>
      </c>
      <c r="AP31" s="689">
        <f t="shared" si="17"/>
        <v>0</v>
      </c>
      <c r="AQ31" s="690">
        <f t="shared" si="18"/>
        <v>3719519.9249999998</v>
      </c>
      <c r="AR31" s="673">
        <f>'[2]Hes seat-GM'!AH54</f>
        <v>1317677.7349999999</v>
      </c>
      <c r="AS31" s="673"/>
      <c r="AT31" s="674">
        <f t="shared" si="19"/>
        <v>1317677.7349999999</v>
      </c>
      <c r="AU31" s="672">
        <f>'[2]Hes seat-GM'!AK54</f>
        <v>1317677.7349999999</v>
      </c>
      <c r="AV31" s="673"/>
      <c r="AW31" s="675">
        <f t="shared" si="20"/>
        <v>1317677.7349999999</v>
      </c>
      <c r="AX31" s="673">
        <f>'[2]Hes seat-GM'!AN54</f>
        <v>1253218.3399999999</v>
      </c>
      <c r="AY31" s="672"/>
      <c r="AZ31" s="773">
        <f t="shared" si="21"/>
        <v>1253218.3399999999</v>
      </c>
      <c r="BA31" s="688">
        <f t="shared" si="22"/>
        <v>3888573.8099999996</v>
      </c>
      <c r="BB31" s="701">
        <f t="shared" si="22"/>
        <v>0</v>
      </c>
      <c r="BC31" s="706">
        <f t="shared" si="23"/>
        <v>3888573.8099999996</v>
      </c>
      <c r="BD31" s="711">
        <f t="shared" si="0"/>
        <v>7608093.7349999994</v>
      </c>
      <c r="BE31" s="715">
        <f t="shared" si="1"/>
        <v>0</v>
      </c>
      <c r="BF31" s="716">
        <f t="shared" si="24"/>
        <v>7608093.7349999994</v>
      </c>
      <c r="BG31" s="717">
        <f t="shared" si="25"/>
        <v>14567944.875</v>
      </c>
      <c r="BH31" s="673">
        <f t="shared" si="26"/>
        <v>3036335</v>
      </c>
      <c r="BI31" s="677">
        <f t="shared" si="27"/>
        <v>11531609.875</v>
      </c>
      <c r="BJ31" s="541"/>
      <c r="BK31" s="380"/>
      <c r="BL31" s="374">
        <f>ROUND(VLOOKUP($B31,Test!$A$272:$H$324,3),0)/1000</f>
        <v>1734.808</v>
      </c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  <c r="CG31" s="380"/>
      <c r="CH31" s="380"/>
      <c r="CI31" s="380"/>
      <c r="CJ31" s="380"/>
      <c r="CK31" s="380"/>
      <c r="CL31" s="380"/>
      <c r="CM31" s="380"/>
      <c r="CN31" s="380"/>
    </row>
    <row r="32" spans="1:92" s="383" customFormat="1" ht="33" customHeight="1">
      <c r="A32" s="388">
        <f t="shared" si="28"/>
        <v>26</v>
      </c>
      <c r="B32" s="384">
        <v>51409</v>
      </c>
      <c r="C32" s="536" t="s">
        <v>22</v>
      </c>
      <c r="D32" s="698" t="s">
        <v>276</v>
      </c>
      <c r="E32" s="672">
        <f>'[2]Hes seat-GM'!D32</f>
        <v>147233.24</v>
      </c>
      <c r="F32" s="673">
        <v>128588.99</v>
      </c>
      <c r="G32" s="674">
        <f t="shared" si="2"/>
        <v>18644.249999999985</v>
      </c>
      <c r="H32" s="672">
        <f>'[2]Hes seat-GM'!G32</f>
        <v>147233.24</v>
      </c>
      <c r="I32" s="673">
        <v>170636.55</v>
      </c>
      <c r="J32" s="674">
        <f t="shared" si="3"/>
        <v>-23403.309999999998</v>
      </c>
      <c r="K32" s="672">
        <f>'[2]Hes seat-GM'!J32</f>
        <v>153925.65999999997</v>
      </c>
      <c r="L32" s="673">
        <v>153535.69</v>
      </c>
      <c r="M32" s="773">
        <f t="shared" si="4"/>
        <v>389.96999999997206</v>
      </c>
      <c r="N32" s="688">
        <f t="shared" si="5"/>
        <v>448392.13999999996</v>
      </c>
      <c r="O32" s="689">
        <f t="shared" si="5"/>
        <v>452761.23</v>
      </c>
      <c r="P32" s="690">
        <f t="shared" si="6"/>
        <v>-4369.0900000000256</v>
      </c>
      <c r="Q32" s="672">
        <f>'[2]Hes seat-GM'!M32</f>
        <v>112712.18</v>
      </c>
      <c r="R32" s="673">
        <v>58420.71</v>
      </c>
      <c r="S32" s="674">
        <f t="shared" si="7"/>
        <v>54291.469999999994</v>
      </c>
      <c r="T32" s="672">
        <f>'[2]Hes seat-GM'!P32</f>
        <v>124576.61999999998</v>
      </c>
      <c r="U32" s="673"/>
      <c r="V32" s="675">
        <f t="shared" si="8"/>
        <v>124576.61999999998</v>
      </c>
      <c r="W32" s="673">
        <f>'[2]Hes seat-GM'!S32</f>
        <v>134160.46</v>
      </c>
      <c r="X32" s="673"/>
      <c r="Y32" s="773">
        <f t="shared" si="9"/>
        <v>134160.46</v>
      </c>
      <c r="Z32" s="688">
        <f t="shared" si="10"/>
        <v>371449.26</v>
      </c>
      <c r="AA32" s="701">
        <f t="shared" si="10"/>
        <v>58420.71</v>
      </c>
      <c r="AB32" s="690">
        <f t="shared" si="11"/>
        <v>313028.55</v>
      </c>
      <c r="AC32" s="779">
        <f t="shared" si="12"/>
        <v>819841.39999999991</v>
      </c>
      <c r="AD32" s="776">
        <f t="shared" si="12"/>
        <v>511181.94</v>
      </c>
      <c r="AE32" s="777">
        <f t="shared" si="13"/>
        <v>308659.4599999999</v>
      </c>
      <c r="AF32" s="672">
        <f>'[2]Hes seat-GM'!Y32</f>
        <v>130508.83999999998</v>
      </c>
      <c r="AG32" s="673"/>
      <c r="AH32" s="674">
        <f t="shared" si="14"/>
        <v>130508.83999999998</v>
      </c>
      <c r="AI32" s="672">
        <f>'[2]Hes seat-GM'!AB32</f>
        <v>130508.83999999998</v>
      </c>
      <c r="AJ32" s="673"/>
      <c r="AK32" s="675">
        <f t="shared" si="15"/>
        <v>130508.83999999998</v>
      </c>
      <c r="AL32" s="673">
        <f>'[2]Hes seat-GM'!AE32</f>
        <v>130508.83999999998</v>
      </c>
      <c r="AM32" s="673"/>
      <c r="AN32" s="675">
        <f t="shared" si="16"/>
        <v>130508.83999999998</v>
      </c>
      <c r="AO32" s="688">
        <f t="shared" si="17"/>
        <v>391526.51999999996</v>
      </c>
      <c r="AP32" s="689">
        <f t="shared" si="17"/>
        <v>0</v>
      </c>
      <c r="AQ32" s="690">
        <f t="shared" si="18"/>
        <v>391526.51999999996</v>
      </c>
      <c r="AR32" s="673">
        <f>'[2]Hes seat-GM'!AH32</f>
        <v>140092.68</v>
      </c>
      <c r="AS32" s="673"/>
      <c r="AT32" s="674">
        <f t="shared" si="19"/>
        <v>140092.68</v>
      </c>
      <c r="AU32" s="672">
        <f>'[2]Hes seat-GM'!AK32</f>
        <v>136441.06</v>
      </c>
      <c r="AV32" s="673"/>
      <c r="AW32" s="675">
        <f t="shared" si="20"/>
        <v>136441.06</v>
      </c>
      <c r="AX32" s="673">
        <f>'[2]Hes seat-GM'!AN32</f>
        <v>140092.68</v>
      </c>
      <c r="AY32" s="672"/>
      <c r="AZ32" s="773">
        <f t="shared" si="21"/>
        <v>140092.68</v>
      </c>
      <c r="BA32" s="688">
        <f t="shared" si="22"/>
        <v>416626.42</v>
      </c>
      <c r="BB32" s="701">
        <f t="shared" si="22"/>
        <v>0</v>
      </c>
      <c r="BC32" s="706">
        <f t="shared" si="23"/>
        <v>416626.42</v>
      </c>
      <c r="BD32" s="711">
        <f t="shared" si="0"/>
        <v>808152.94</v>
      </c>
      <c r="BE32" s="715">
        <f t="shared" si="1"/>
        <v>0</v>
      </c>
      <c r="BF32" s="716">
        <f t="shared" si="24"/>
        <v>808152.94</v>
      </c>
      <c r="BG32" s="717">
        <f t="shared" si="25"/>
        <v>1627994.3399999999</v>
      </c>
      <c r="BH32" s="673">
        <f t="shared" si="26"/>
        <v>511181.94</v>
      </c>
      <c r="BI32" s="677">
        <f t="shared" si="27"/>
        <v>1116812.3999999999</v>
      </c>
      <c r="BJ32" s="541"/>
      <c r="BK32" s="380"/>
      <c r="BL32" s="374">
        <f>ROUND(VLOOKUP($B32,Test!$A$272:$H$324,3),0)/1000</f>
        <v>151.35400000000001</v>
      </c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  <c r="CG32" s="380"/>
      <c r="CH32" s="380"/>
      <c r="CI32" s="380"/>
      <c r="CJ32" s="380"/>
      <c r="CK32" s="380"/>
      <c r="CL32" s="380"/>
      <c r="CM32" s="380"/>
      <c r="CN32" s="380"/>
    </row>
    <row r="33" spans="1:92" s="383" customFormat="1" ht="33" customHeight="1">
      <c r="A33" s="388">
        <f t="shared" si="28"/>
        <v>27</v>
      </c>
      <c r="B33" s="384">
        <v>51499</v>
      </c>
      <c r="C33" s="536" t="s">
        <v>23</v>
      </c>
      <c r="D33" s="698" t="s">
        <v>277</v>
      </c>
      <c r="E33" s="672">
        <f>'[2]Hes seat-GM'!D33</f>
        <v>0</v>
      </c>
      <c r="F33" s="673"/>
      <c r="G33" s="674">
        <f t="shared" si="2"/>
        <v>0</v>
      </c>
      <c r="H33" s="672">
        <f>'[2]Hes seat-GM'!G33</f>
        <v>0</v>
      </c>
      <c r="I33" s="673"/>
      <c r="J33" s="674">
        <f t="shared" si="3"/>
        <v>0</v>
      </c>
      <c r="K33" s="672">
        <f>'[2]Hes seat-GM'!J33</f>
        <v>0</v>
      </c>
      <c r="L33" s="673"/>
      <c r="M33" s="773">
        <f t="shared" si="4"/>
        <v>0</v>
      </c>
      <c r="N33" s="688">
        <f t="shared" si="5"/>
        <v>0</v>
      </c>
      <c r="O33" s="689">
        <f t="shared" si="5"/>
        <v>0</v>
      </c>
      <c r="P33" s="690">
        <f t="shared" si="6"/>
        <v>0</v>
      </c>
      <c r="Q33" s="672">
        <f>'[2]Hes seat-GM'!M33</f>
        <v>0</v>
      </c>
      <c r="R33" s="673"/>
      <c r="S33" s="674">
        <f t="shared" si="7"/>
        <v>0</v>
      </c>
      <c r="T33" s="672">
        <f>'[2]Hes seat-GM'!P33</f>
        <v>0</v>
      </c>
      <c r="U33" s="673"/>
      <c r="V33" s="675">
        <f t="shared" si="8"/>
        <v>0</v>
      </c>
      <c r="W33" s="673">
        <f>'[2]Hes seat-GM'!S33</f>
        <v>0</v>
      </c>
      <c r="X33" s="673"/>
      <c r="Y33" s="773">
        <f t="shared" si="9"/>
        <v>0</v>
      </c>
      <c r="Z33" s="688">
        <f t="shared" si="10"/>
        <v>0</v>
      </c>
      <c r="AA33" s="701">
        <f t="shared" si="10"/>
        <v>0</v>
      </c>
      <c r="AB33" s="690">
        <f t="shared" si="11"/>
        <v>0</v>
      </c>
      <c r="AC33" s="779">
        <f t="shared" si="12"/>
        <v>0</v>
      </c>
      <c r="AD33" s="776">
        <f t="shared" si="12"/>
        <v>0</v>
      </c>
      <c r="AE33" s="777">
        <f t="shared" si="13"/>
        <v>0</v>
      </c>
      <c r="AF33" s="672">
        <f>'[2]Hes seat-GM'!Y33</f>
        <v>0</v>
      </c>
      <c r="AG33" s="673"/>
      <c r="AH33" s="674">
        <f t="shared" si="14"/>
        <v>0</v>
      </c>
      <c r="AI33" s="672">
        <f>'[2]Hes seat-GM'!AB33</f>
        <v>0</v>
      </c>
      <c r="AJ33" s="673"/>
      <c r="AK33" s="675">
        <f t="shared" si="15"/>
        <v>0</v>
      </c>
      <c r="AL33" s="673">
        <f>'[2]Hes seat-GM'!AE33</f>
        <v>0</v>
      </c>
      <c r="AM33" s="673"/>
      <c r="AN33" s="675">
        <f t="shared" si="16"/>
        <v>0</v>
      </c>
      <c r="AO33" s="688">
        <f t="shared" si="17"/>
        <v>0</v>
      </c>
      <c r="AP33" s="689">
        <f t="shared" si="17"/>
        <v>0</v>
      </c>
      <c r="AQ33" s="690">
        <f t="shared" si="18"/>
        <v>0</v>
      </c>
      <c r="AR33" s="673">
        <f>'[2]Hes seat-GM'!AH33</f>
        <v>0</v>
      </c>
      <c r="AS33" s="673"/>
      <c r="AT33" s="674">
        <f t="shared" si="19"/>
        <v>0</v>
      </c>
      <c r="AU33" s="672">
        <f>'[2]Hes seat-GM'!AK33</f>
        <v>0</v>
      </c>
      <c r="AV33" s="673"/>
      <c r="AW33" s="675">
        <f t="shared" si="20"/>
        <v>0</v>
      </c>
      <c r="AX33" s="673">
        <f>'[2]Hes seat-GM'!AN33</f>
        <v>0</v>
      </c>
      <c r="AY33" s="672"/>
      <c r="AZ33" s="773">
        <f t="shared" si="21"/>
        <v>0</v>
      </c>
      <c r="BA33" s="688">
        <f t="shared" si="22"/>
        <v>0</v>
      </c>
      <c r="BB33" s="701">
        <f t="shared" si="22"/>
        <v>0</v>
      </c>
      <c r="BC33" s="706">
        <f t="shared" si="23"/>
        <v>0</v>
      </c>
      <c r="BD33" s="711">
        <f t="shared" si="0"/>
        <v>0</v>
      </c>
      <c r="BE33" s="715">
        <f t="shared" si="1"/>
        <v>0</v>
      </c>
      <c r="BF33" s="716">
        <f t="shared" si="24"/>
        <v>0</v>
      </c>
      <c r="BG33" s="717">
        <f t="shared" si="25"/>
        <v>0</v>
      </c>
      <c r="BH33" s="673">
        <f t="shared" si="26"/>
        <v>0</v>
      </c>
      <c r="BI33" s="677">
        <f t="shared" si="27"/>
        <v>0</v>
      </c>
      <c r="BJ33" s="541"/>
      <c r="BK33" s="380"/>
      <c r="BL33" s="374">
        <f>ROUND(VLOOKUP($B33,Test!$A$272:$H$324,3),0)/1000</f>
        <v>0</v>
      </c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</row>
    <row r="34" spans="1:92" s="383" customFormat="1" ht="33" customHeight="1">
      <c r="A34" s="388">
        <f t="shared" si="28"/>
        <v>28</v>
      </c>
      <c r="B34" s="384">
        <v>51601</v>
      </c>
      <c r="C34" s="536" t="s">
        <v>24</v>
      </c>
      <c r="D34" s="698" t="s">
        <v>278</v>
      </c>
      <c r="E34" s="672">
        <f>'[2]Hes seat-GM'!D34</f>
        <v>0</v>
      </c>
      <c r="F34" s="673"/>
      <c r="G34" s="674">
        <f t="shared" si="2"/>
        <v>0</v>
      </c>
      <c r="H34" s="672">
        <f>'[2]Hes seat-GM'!G34</f>
        <v>0</v>
      </c>
      <c r="I34" s="673"/>
      <c r="J34" s="674">
        <f t="shared" si="3"/>
        <v>0</v>
      </c>
      <c r="K34" s="672">
        <f>'[2]Hes seat-GM'!J34</f>
        <v>0</v>
      </c>
      <c r="L34" s="673"/>
      <c r="M34" s="773">
        <f t="shared" si="4"/>
        <v>0</v>
      </c>
      <c r="N34" s="688">
        <f t="shared" si="5"/>
        <v>0</v>
      </c>
      <c r="O34" s="689">
        <f t="shared" si="5"/>
        <v>0</v>
      </c>
      <c r="P34" s="690">
        <f t="shared" si="6"/>
        <v>0</v>
      </c>
      <c r="Q34" s="672">
        <f>'[2]Hes seat-GM'!M34</f>
        <v>0</v>
      </c>
      <c r="R34" s="673"/>
      <c r="S34" s="674">
        <f t="shared" si="7"/>
        <v>0</v>
      </c>
      <c r="T34" s="672">
        <f>'[2]Hes seat-GM'!P34</f>
        <v>0</v>
      </c>
      <c r="U34" s="673"/>
      <c r="V34" s="675">
        <f t="shared" si="8"/>
        <v>0</v>
      </c>
      <c r="W34" s="673">
        <f>'[2]Hes seat-GM'!S34</f>
        <v>0</v>
      </c>
      <c r="X34" s="673"/>
      <c r="Y34" s="773">
        <f t="shared" si="9"/>
        <v>0</v>
      </c>
      <c r="Z34" s="688">
        <f t="shared" si="10"/>
        <v>0</v>
      </c>
      <c r="AA34" s="701">
        <f t="shared" si="10"/>
        <v>0</v>
      </c>
      <c r="AB34" s="690">
        <f t="shared" si="11"/>
        <v>0</v>
      </c>
      <c r="AC34" s="779">
        <f t="shared" si="12"/>
        <v>0</v>
      </c>
      <c r="AD34" s="776">
        <f t="shared" si="12"/>
        <v>0</v>
      </c>
      <c r="AE34" s="777">
        <f t="shared" si="13"/>
        <v>0</v>
      </c>
      <c r="AF34" s="672">
        <f>'[2]Hes seat-GM'!Y34</f>
        <v>0</v>
      </c>
      <c r="AG34" s="673"/>
      <c r="AH34" s="674">
        <f t="shared" si="14"/>
        <v>0</v>
      </c>
      <c r="AI34" s="672">
        <f>'[2]Hes seat-GM'!AB34</f>
        <v>0</v>
      </c>
      <c r="AJ34" s="673"/>
      <c r="AK34" s="675">
        <f t="shared" si="15"/>
        <v>0</v>
      </c>
      <c r="AL34" s="673">
        <f>'[2]Hes seat-GM'!AE34</f>
        <v>0</v>
      </c>
      <c r="AM34" s="673"/>
      <c r="AN34" s="675">
        <f t="shared" si="16"/>
        <v>0</v>
      </c>
      <c r="AO34" s="688">
        <f t="shared" si="17"/>
        <v>0</v>
      </c>
      <c r="AP34" s="689">
        <f t="shared" si="17"/>
        <v>0</v>
      </c>
      <c r="AQ34" s="690">
        <f t="shared" si="18"/>
        <v>0</v>
      </c>
      <c r="AR34" s="673">
        <f>'[2]Hes seat-GM'!AH34</f>
        <v>0</v>
      </c>
      <c r="AS34" s="673"/>
      <c r="AT34" s="674">
        <f t="shared" si="19"/>
        <v>0</v>
      </c>
      <c r="AU34" s="672">
        <f>'[2]Hes seat-GM'!AK34</f>
        <v>0</v>
      </c>
      <c r="AV34" s="673"/>
      <c r="AW34" s="675">
        <f t="shared" si="20"/>
        <v>0</v>
      </c>
      <c r="AX34" s="673">
        <f>'[2]Hes seat-GM'!AN34</f>
        <v>0</v>
      </c>
      <c r="AY34" s="672"/>
      <c r="AZ34" s="773">
        <f t="shared" si="21"/>
        <v>0</v>
      </c>
      <c r="BA34" s="688">
        <f t="shared" si="22"/>
        <v>0</v>
      </c>
      <c r="BB34" s="701">
        <f t="shared" si="22"/>
        <v>0</v>
      </c>
      <c r="BC34" s="706">
        <f t="shared" si="23"/>
        <v>0</v>
      </c>
      <c r="BD34" s="711">
        <f t="shared" si="0"/>
        <v>0</v>
      </c>
      <c r="BE34" s="715">
        <f t="shared" si="1"/>
        <v>0</v>
      </c>
      <c r="BF34" s="716">
        <f t="shared" si="24"/>
        <v>0</v>
      </c>
      <c r="BG34" s="717">
        <f t="shared" si="25"/>
        <v>0</v>
      </c>
      <c r="BH34" s="673">
        <f t="shared" si="26"/>
        <v>0</v>
      </c>
      <c r="BI34" s="677">
        <f t="shared" si="27"/>
        <v>0</v>
      </c>
      <c r="BJ34" s="541"/>
      <c r="BK34" s="380"/>
      <c r="BL34" s="374">
        <f>ROUND(VLOOKUP($B34,Test!$A$272:$H$324,3),0)/1000</f>
        <v>0</v>
      </c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</row>
    <row r="35" spans="1:92" s="383" customFormat="1" ht="33" customHeight="1">
      <c r="A35" s="388">
        <f t="shared" si="28"/>
        <v>29</v>
      </c>
      <c r="B35" s="384">
        <v>51602</v>
      </c>
      <c r="C35" s="536" t="s">
        <v>25</v>
      </c>
      <c r="D35" s="698" t="s">
        <v>279</v>
      </c>
      <c r="E35" s="672">
        <f>'[2]Hes seat-GM'!D35</f>
        <v>0</v>
      </c>
      <c r="F35" s="673"/>
      <c r="G35" s="674">
        <f t="shared" si="2"/>
        <v>0</v>
      </c>
      <c r="H35" s="672">
        <f>'[2]Hes seat-GM'!G35</f>
        <v>0</v>
      </c>
      <c r="I35" s="673"/>
      <c r="J35" s="674">
        <f t="shared" si="3"/>
        <v>0</v>
      </c>
      <c r="K35" s="672">
        <f>'[2]Hes seat-GM'!J35</f>
        <v>0</v>
      </c>
      <c r="L35" s="673"/>
      <c r="M35" s="773">
        <f t="shared" si="4"/>
        <v>0</v>
      </c>
      <c r="N35" s="688">
        <f t="shared" si="5"/>
        <v>0</v>
      </c>
      <c r="O35" s="689">
        <f t="shared" si="5"/>
        <v>0</v>
      </c>
      <c r="P35" s="690">
        <f t="shared" si="6"/>
        <v>0</v>
      </c>
      <c r="Q35" s="672">
        <f>'[2]Hes seat-GM'!M35</f>
        <v>0</v>
      </c>
      <c r="R35" s="673"/>
      <c r="S35" s="674">
        <f t="shared" si="7"/>
        <v>0</v>
      </c>
      <c r="T35" s="672">
        <f>'[2]Hes seat-GM'!P35</f>
        <v>0</v>
      </c>
      <c r="U35" s="673"/>
      <c r="V35" s="675">
        <f t="shared" si="8"/>
        <v>0</v>
      </c>
      <c r="W35" s="673">
        <f>'[2]Hes seat-GM'!S35</f>
        <v>0</v>
      </c>
      <c r="X35" s="673"/>
      <c r="Y35" s="773">
        <f t="shared" si="9"/>
        <v>0</v>
      </c>
      <c r="Z35" s="688">
        <f t="shared" si="10"/>
        <v>0</v>
      </c>
      <c r="AA35" s="701">
        <f t="shared" si="10"/>
        <v>0</v>
      </c>
      <c r="AB35" s="690">
        <f t="shared" si="11"/>
        <v>0</v>
      </c>
      <c r="AC35" s="779">
        <f t="shared" si="12"/>
        <v>0</v>
      </c>
      <c r="AD35" s="776">
        <f t="shared" si="12"/>
        <v>0</v>
      </c>
      <c r="AE35" s="777">
        <f t="shared" si="13"/>
        <v>0</v>
      </c>
      <c r="AF35" s="672">
        <f>'[2]Hes seat-GM'!Y35</f>
        <v>0</v>
      </c>
      <c r="AG35" s="673"/>
      <c r="AH35" s="674">
        <f t="shared" si="14"/>
        <v>0</v>
      </c>
      <c r="AI35" s="672">
        <f>'[2]Hes seat-GM'!AB35</f>
        <v>0</v>
      </c>
      <c r="AJ35" s="673"/>
      <c r="AK35" s="675">
        <f t="shared" si="15"/>
        <v>0</v>
      </c>
      <c r="AL35" s="673">
        <f>'[2]Hes seat-GM'!AE35</f>
        <v>0</v>
      </c>
      <c r="AM35" s="673"/>
      <c r="AN35" s="675">
        <f t="shared" si="16"/>
        <v>0</v>
      </c>
      <c r="AO35" s="688">
        <f t="shared" si="17"/>
        <v>0</v>
      </c>
      <c r="AP35" s="689">
        <f t="shared" si="17"/>
        <v>0</v>
      </c>
      <c r="AQ35" s="690">
        <f t="shared" si="18"/>
        <v>0</v>
      </c>
      <c r="AR35" s="673">
        <f>'[2]Hes seat-GM'!AH35</f>
        <v>0</v>
      </c>
      <c r="AS35" s="673"/>
      <c r="AT35" s="674">
        <f t="shared" si="19"/>
        <v>0</v>
      </c>
      <c r="AU35" s="672">
        <f>'[2]Hes seat-GM'!AK35</f>
        <v>0</v>
      </c>
      <c r="AV35" s="673"/>
      <c r="AW35" s="675">
        <f t="shared" si="20"/>
        <v>0</v>
      </c>
      <c r="AX35" s="673">
        <f>'[2]Hes seat-GM'!AN35</f>
        <v>0</v>
      </c>
      <c r="AY35" s="672"/>
      <c r="AZ35" s="773">
        <f t="shared" si="21"/>
        <v>0</v>
      </c>
      <c r="BA35" s="688">
        <f t="shared" si="22"/>
        <v>0</v>
      </c>
      <c r="BB35" s="701">
        <f t="shared" si="22"/>
        <v>0</v>
      </c>
      <c r="BC35" s="706">
        <f t="shared" si="23"/>
        <v>0</v>
      </c>
      <c r="BD35" s="711">
        <f t="shared" si="0"/>
        <v>0</v>
      </c>
      <c r="BE35" s="715">
        <f t="shared" si="1"/>
        <v>0</v>
      </c>
      <c r="BF35" s="716">
        <f t="shared" si="24"/>
        <v>0</v>
      </c>
      <c r="BG35" s="717">
        <f t="shared" si="25"/>
        <v>0</v>
      </c>
      <c r="BH35" s="673">
        <f t="shared" si="26"/>
        <v>0</v>
      </c>
      <c r="BI35" s="677">
        <f t="shared" si="27"/>
        <v>0</v>
      </c>
      <c r="BJ35" s="541"/>
      <c r="BK35" s="380"/>
      <c r="BL35" s="374">
        <f>ROUND(VLOOKUP($B35,Test!$A$272:$H$324,3),0)/1000</f>
        <v>0</v>
      </c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  <c r="CG35" s="380"/>
      <c r="CH35" s="380"/>
      <c r="CI35" s="380"/>
      <c r="CJ35" s="380"/>
      <c r="CK35" s="380"/>
      <c r="CL35" s="380"/>
      <c r="CM35" s="380"/>
      <c r="CN35" s="380"/>
    </row>
    <row r="36" spans="1:92" s="383" customFormat="1" ht="33" customHeight="1">
      <c r="A36" s="388">
        <f t="shared" si="28"/>
        <v>30</v>
      </c>
      <c r="B36" s="384">
        <v>51603</v>
      </c>
      <c r="C36" s="536" t="s">
        <v>26</v>
      </c>
      <c r="D36" s="698" t="s">
        <v>280</v>
      </c>
      <c r="E36" s="672">
        <f>'[2]Hes seat-GM'!D36</f>
        <v>0</v>
      </c>
      <c r="F36" s="673"/>
      <c r="G36" s="674">
        <f t="shared" si="2"/>
        <v>0</v>
      </c>
      <c r="H36" s="672">
        <f>'[2]Hes seat-GM'!G36</f>
        <v>0</v>
      </c>
      <c r="I36" s="673"/>
      <c r="J36" s="674">
        <f t="shared" si="3"/>
        <v>0</v>
      </c>
      <c r="K36" s="672">
        <f>'[2]Hes seat-GM'!J36</f>
        <v>0</v>
      </c>
      <c r="L36" s="673"/>
      <c r="M36" s="773">
        <f t="shared" si="4"/>
        <v>0</v>
      </c>
      <c r="N36" s="688">
        <f t="shared" si="5"/>
        <v>0</v>
      </c>
      <c r="O36" s="689">
        <f t="shared" si="5"/>
        <v>0</v>
      </c>
      <c r="P36" s="690">
        <f t="shared" si="6"/>
        <v>0</v>
      </c>
      <c r="Q36" s="672">
        <f>'[2]Hes seat-GM'!M36</f>
        <v>0</v>
      </c>
      <c r="R36" s="673"/>
      <c r="S36" s="674">
        <f t="shared" si="7"/>
        <v>0</v>
      </c>
      <c r="T36" s="672">
        <f>'[2]Hes seat-GM'!P36</f>
        <v>0</v>
      </c>
      <c r="U36" s="673"/>
      <c r="V36" s="675">
        <f t="shared" si="8"/>
        <v>0</v>
      </c>
      <c r="W36" s="673">
        <f>'[2]Hes seat-GM'!S36</f>
        <v>0</v>
      </c>
      <c r="X36" s="673"/>
      <c r="Y36" s="773">
        <f t="shared" si="9"/>
        <v>0</v>
      </c>
      <c r="Z36" s="688">
        <f t="shared" si="10"/>
        <v>0</v>
      </c>
      <c r="AA36" s="701">
        <f t="shared" si="10"/>
        <v>0</v>
      </c>
      <c r="AB36" s="690">
        <f t="shared" si="11"/>
        <v>0</v>
      </c>
      <c r="AC36" s="779">
        <f t="shared" si="12"/>
        <v>0</v>
      </c>
      <c r="AD36" s="776">
        <f t="shared" si="12"/>
        <v>0</v>
      </c>
      <c r="AE36" s="777">
        <f t="shared" si="13"/>
        <v>0</v>
      </c>
      <c r="AF36" s="672">
        <f>'[2]Hes seat-GM'!Y36</f>
        <v>0</v>
      </c>
      <c r="AG36" s="673"/>
      <c r="AH36" s="674">
        <f t="shared" si="14"/>
        <v>0</v>
      </c>
      <c r="AI36" s="672">
        <f>'[2]Hes seat-GM'!AB36</f>
        <v>0</v>
      </c>
      <c r="AJ36" s="673"/>
      <c r="AK36" s="675">
        <f t="shared" si="15"/>
        <v>0</v>
      </c>
      <c r="AL36" s="673">
        <f>'[2]Hes seat-GM'!AE36</f>
        <v>0</v>
      </c>
      <c r="AM36" s="673"/>
      <c r="AN36" s="675">
        <f t="shared" si="16"/>
        <v>0</v>
      </c>
      <c r="AO36" s="688">
        <f t="shared" si="17"/>
        <v>0</v>
      </c>
      <c r="AP36" s="689">
        <f t="shared" si="17"/>
        <v>0</v>
      </c>
      <c r="AQ36" s="690">
        <f t="shared" si="18"/>
        <v>0</v>
      </c>
      <c r="AR36" s="673">
        <f>'[2]Hes seat-GM'!AH36</f>
        <v>0</v>
      </c>
      <c r="AS36" s="673"/>
      <c r="AT36" s="674">
        <f t="shared" si="19"/>
        <v>0</v>
      </c>
      <c r="AU36" s="672">
        <f>'[2]Hes seat-GM'!AK36</f>
        <v>0</v>
      </c>
      <c r="AV36" s="673"/>
      <c r="AW36" s="675">
        <f t="shared" si="20"/>
        <v>0</v>
      </c>
      <c r="AX36" s="673">
        <f>'[2]Hes seat-GM'!AN36</f>
        <v>0</v>
      </c>
      <c r="AY36" s="672"/>
      <c r="AZ36" s="773">
        <f t="shared" si="21"/>
        <v>0</v>
      </c>
      <c r="BA36" s="688">
        <f t="shared" si="22"/>
        <v>0</v>
      </c>
      <c r="BB36" s="701">
        <f t="shared" si="22"/>
        <v>0</v>
      </c>
      <c r="BC36" s="706">
        <f t="shared" si="23"/>
        <v>0</v>
      </c>
      <c r="BD36" s="711">
        <f t="shared" si="0"/>
        <v>0</v>
      </c>
      <c r="BE36" s="715">
        <f t="shared" si="1"/>
        <v>0</v>
      </c>
      <c r="BF36" s="716">
        <f t="shared" si="24"/>
        <v>0</v>
      </c>
      <c r="BG36" s="717">
        <f t="shared" si="25"/>
        <v>0</v>
      </c>
      <c r="BH36" s="673">
        <f t="shared" si="26"/>
        <v>0</v>
      </c>
      <c r="BI36" s="677">
        <f t="shared" si="27"/>
        <v>0</v>
      </c>
      <c r="BJ36" s="541"/>
      <c r="BK36" s="380"/>
      <c r="BL36" s="374">
        <f>ROUND(VLOOKUP($B36,Test!$A$272:$H$324,3),0)/1000</f>
        <v>0</v>
      </c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</row>
    <row r="37" spans="1:92" s="383" customFormat="1" ht="33" customHeight="1">
      <c r="A37" s="388">
        <f t="shared" si="28"/>
        <v>31</v>
      </c>
      <c r="B37" s="384">
        <v>51604</v>
      </c>
      <c r="C37" s="536" t="s">
        <v>27</v>
      </c>
      <c r="D37" s="698" t="s">
        <v>281</v>
      </c>
      <c r="E37" s="672">
        <f>'[2]Hes seat-GM'!D37</f>
        <v>0</v>
      </c>
      <c r="F37" s="673"/>
      <c r="G37" s="674">
        <f t="shared" si="2"/>
        <v>0</v>
      </c>
      <c r="H37" s="672">
        <f>'[2]Hes seat-GM'!G37</f>
        <v>0</v>
      </c>
      <c r="I37" s="673"/>
      <c r="J37" s="674">
        <f t="shared" si="3"/>
        <v>0</v>
      </c>
      <c r="K37" s="672">
        <f>'[2]Hes seat-GM'!J37</f>
        <v>0</v>
      </c>
      <c r="L37" s="673"/>
      <c r="M37" s="773">
        <f t="shared" si="4"/>
        <v>0</v>
      </c>
      <c r="N37" s="688">
        <f t="shared" si="5"/>
        <v>0</v>
      </c>
      <c r="O37" s="689">
        <f t="shared" si="5"/>
        <v>0</v>
      </c>
      <c r="P37" s="690">
        <f t="shared" si="6"/>
        <v>0</v>
      </c>
      <c r="Q37" s="672">
        <f>'[2]Hes seat-GM'!M37</f>
        <v>0</v>
      </c>
      <c r="R37" s="673"/>
      <c r="S37" s="674">
        <f t="shared" si="7"/>
        <v>0</v>
      </c>
      <c r="T37" s="672">
        <f>'[2]Hes seat-GM'!P37</f>
        <v>0</v>
      </c>
      <c r="U37" s="673"/>
      <c r="V37" s="675">
        <f t="shared" si="8"/>
        <v>0</v>
      </c>
      <c r="W37" s="673">
        <f>'[2]Hes seat-GM'!S37</f>
        <v>0</v>
      </c>
      <c r="X37" s="673"/>
      <c r="Y37" s="773">
        <f t="shared" si="9"/>
        <v>0</v>
      </c>
      <c r="Z37" s="688">
        <f t="shared" si="10"/>
        <v>0</v>
      </c>
      <c r="AA37" s="701">
        <f t="shared" si="10"/>
        <v>0</v>
      </c>
      <c r="AB37" s="690">
        <f t="shared" si="11"/>
        <v>0</v>
      </c>
      <c r="AC37" s="779">
        <f t="shared" si="12"/>
        <v>0</v>
      </c>
      <c r="AD37" s="776">
        <f t="shared" si="12"/>
        <v>0</v>
      </c>
      <c r="AE37" s="777">
        <f t="shared" si="13"/>
        <v>0</v>
      </c>
      <c r="AF37" s="672">
        <f>'[2]Hes seat-GM'!Y37</f>
        <v>0</v>
      </c>
      <c r="AG37" s="673"/>
      <c r="AH37" s="674">
        <f t="shared" si="14"/>
        <v>0</v>
      </c>
      <c r="AI37" s="672">
        <f>'[2]Hes seat-GM'!AB37</f>
        <v>0</v>
      </c>
      <c r="AJ37" s="673"/>
      <c r="AK37" s="675">
        <f t="shared" si="15"/>
        <v>0</v>
      </c>
      <c r="AL37" s="673">
        <f>'[2]Hes seat-GM'!AE37</f>
        <v>0</v>
      </c>
      <c r="AM37" s="673"/>
      <c r="AN37" s="675">
        <f t="shared" si="16"/>
        <v>0</v>
      </c>
      <c r="AO37" s="688">
        <f t="shared" si="17"/>
        <v>0</v>
      </c>
      <c r="AP37" s="689">
        <f t="shared" si="17"/>
        <v>0</v>
      </c>
      <c r="AQ37" s="690">
        <f t="shared" si="18"/>
        <v>0</v>
      </c>
      <c r="AR37" s="673">
        <f>'[2]Hes seat-GM'!AH37</f>
        <v>0</v>
      </c>
      <c r="AS37" s="673"/>
      <c r="AT37" s="674">
        <f t="shared" si="19"/>
        <v>0</v>
      </c>
      <c r="AU37" s="672">
        <f>'[2]Hes seat-GM'!AK37</f>
        <v>0</v>
      </c>
      <c r="AV37" s="673"/>
      <c r="AW37" s="675">
        <f t="shared" si="20"/>
        <v>0</v>
      </c>
      <c r="AX37" s="673">
        <f>'[2]Hes seat-GM'!AN37</f>
        <v>0</v>
      </c>
      <c r="AY37" s="672"/>
      <c r="AZ37" s="773">
        <f t="shared" si="21"/>
        <v>0</v>
      </c>
      <c r="BA37" s="688">
        <f t="shared" si="22"/>
        <v>0</v>
      </c>
      <c r="BB37" s="701">
        <f t="shared" si="22"/>
        <v>0</v>
      </c>
      <c r="BC37" s="706">
        <f t="shared" si="23"/>
        <v>0</v>
      </c>
      <c r="BD37" s="711">
        <f t="shared" si="0"/>
        <v>0</v>
      </c>
      <c r="BE37" s="715">
        <f t="shared" si="1"/>
        <v>0</v>
      </c>
      <c r="BF37" s="716">
        <f t="shared" si="24"/>
        <v>0</v>
      </c>
      <c r="BG37" s="717">
        <f t="shared" si="25"/>
        <v>0</v>
      </c>
      <c r="BH37" s="673">
        <f t="shared" si="26"/>
        <v>0</v>
      </c>
      <c r="BI37" s="677">
        <f t="shared" si="27"/>
        <v>0</v>
      </c>
      <c r="BJ37" s="541"/>
      <c r="BK37" s="380"/>
      <c r="BL37" s="374">
        <f>ROUND(VLOOKUP($B37,Test!$A$272:$H$324,3),0)/1000</f>
        <v>0</v>
      </c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</row>
    <row r="38" spans="1:92" s="383" customFormat="1" ht="33" customHeight="1">
      <c r="A38" s="388">
        <f t="shared" si="28"/>
        <v>32</v>
      </c>
      <c r="B38" s="384">
        <v>51605</v>
      </c>
      <c r="C38" s="536" t="s">
        <v>28</v>
      </c>
      <c r="D38" s="698" t="s">
        <v>282</v>
      </c>
      <c r="E38" s="672">
        <f>'[2]Hes seat-GM'!D38</f>
        <v>0</v>
      </c>
      <c r="F38" s="673"/>
      <c r="G38" s="674">
        <f t="shared" si="2"/>
        <v>0</v>
      </c>
      <c r="H38" s="672">
        <f>'[2]Hes seat-GM'!G38</f>
        <v>0</v>
      </c>
      <c r="I38" s="673"/>
      <c r="J38" s="674">
        <f t="shared" si="3"/>
        <v>0</v>
      </c>
      <c r="K38" s="672">
        <f>'[2]Hes seat-GM'!J38</f>
        <v>0</v>
      </c>
      <c r="L38" s="673"/>
      <c r="M38" s="773">
        <f t="shared" si="4"/>
        <v>0</v>
      </c>
      <c r="N38" s="688">
        <f t="shared" si="5"/>
        <v>0</v>
      </c>
      <c r="O38" s="689">
        <f t="shared" si="5"/>
        <v>0</v>
      </c>
      <c r="P38" s="690">
        <f t="shared" si="6"/>
        <v>0</v>
      </c>
      <c r="Q38" s="672">
        <f>'[2]Hes seat-GM'!M38</f>
        <v>0</v>
      </c>
      <c r="R38" s="673"/>
      <c r="S38" s="674">
        <f t="shared" si="7"/>
        <v>0</v>
      </c>
      <c r="T38" s="672">
        <f>'[2]Hes seat-GM'!P38</f>
        <v>0</v>
      </c>
      <c r="U38" s="673"/>
      <c r="V38" s="675">
        <f t="shared" si="8"/>
        <v>0</v>
      </c>
      <c r="W38" s="673">
        <f>'[2]Hes seat-GM'!S38</f>
        <v>0</v>
      </c>
      <c r="X38" s="673"/>
      <c r="Y38" s="773">
        <f t="shared" si="9"/>
        <v>0</v>
      </c>
      <c r="Z38" s="688">
        <f t="shared" si="10"/>
        <v>0</v>
      </c>
      <c r="AA38" s="701">
        <f t="shared" si="10"/>
        <v>0</v>
      </c>
      <c r="AB38" s="690">
        <f t="shared" si="11"/>
        <v>0</v>
      </c>
      <c r="AC38" s="779">
        <f t="shared" si="12"/>
        <v>0</v>
      </c>
      <c r="AD38" s="776">
        <f t="shared" si="12"/>
        <v>0</v>
      </c>
      <c r="AE38" s="777">
        <f t="shared" si="13"/>
        <v>0</v>
      </c>
      <c r="AF38" s="672">
        <f>'[2]Hes seat-GM'!Y38</f>
        <v>0</v>
      </c>
      <c r="AG38" s="673"/>
      <c r="AH38" s="674">
        <f t="shared" si="14"/>
        <v>0</v>
      </c>
      <c r="AI38" s="672">
        <f>'[2]Hes seat-GM'!AB38</f>
        <v>0</v>
      </c>
      <c r="AJ38" s="673"/>
      <c r="AK38" s="675">
        <f t="shared" si="15"/>
        <v>0</v>
      </c>
      <c r="AL38" s="673">
        <f>'[2]Hes seat-GM'!AE38</f>
        <v>0</v>
      </c>
      <c r="AM38" s="673"/>
      <c r="AN38" s="675">
        <f t="shared" si="16"/>
        <v>0</v>
      </c>
      <c r="AO38" s="688">
        <f t="shared" si="17"/>
        <v>0</v>
      </c>
      <c r="AP38" s="689">
        <f t="shared" si="17"/>
        <v>0</v>
      </c>
      <c r="AQ38" s="690">
        <f t="shared" si="18"/>
        <v>0</v>
      </c>
      <c r="AR38" s="673">
        <f>'[2]Hes seat-GM'!AH38</f>
        <v>0</v>
      </c>
      <c r="AS38" s="673"/>
      <c r="AT38" s="674">
        <f t="shared" si="19"/>
        <v>0</v>
      </c>
      <c r="AU38" s="672">
        <f>'[2]Hes seat-GM'!AK38</f>
        <v>0</v>
      </c>
      <c r="AV38" s="673"/>
      <c r="AW38" s="675">
        <f t="shared" si="20"/>
        <v>0</v>
      </c>
      <c r="AX38" s="673">
        <f>'[2]Hes seat-GM'!AN38</f>
        <v>0</v>
      </c>
      <c r="AY38" s="672"/>
      <c r="AZ38" s="773">
        <f t="shared" si="21"/>
        <v>0</v>
      </c>
      <c r="BA38" s="688">
        <f t="shared" si="22"/>
        <v>0</v>
      </c>
      <c r="BB38" s="701">
        <f t="shared" si="22"/>
        <v>0</v>
      </c>
      <c r="BC38" s="706">
        <f t="shared" si="23"/>
        <v>0</v>
      </c>
      <c r="BD38" s="711">
        <f t="shared" si="0"/>
        <v>0</v>
      </c>
      <c r="BE38" s="715">
        <f t="shared" si="1"/>
        <v>0</v>
      </c>
      <c r="BF38" s="716">
        <f t="shared" si="24"/>
        <v>0</v>
      </c>
      <c r="BG38" s="717">
        <f t="shared" si="25"/>
        <v>0</v>
      </c>
      <c r="BH38" s="673">
        <f t="shared" si="26"/>
        <v>0</v>
      </c>
      <c r="BI38" s="677">
        <f t="shared" si="27"/>
        <v>0</v>
      </c>
      <c r="BJ38" s="541"/>
      <c r="BK38" s="380"/>
      <c r="BL38" s="374">
        <f>ROUND(VLOOKUP($B38,Test!$A$272:$H$324,3),0)/1000</f>
        <v>0</v>
      </c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</row>
    <row r="39" spans="1:92" s="383" customFormat="1" ht="33" customHeight="1">
      <c r="A39" s="388">
        <f t="shared" si="28"/>
        <v>33</v>
      </c>
      <c r="B39" s="384">
        <v>51606</v>
      </c>
      <c r="C39" s="536" t="s">
        <v>29</v>
      </c>
      <c r="D39" s="698" t="s">
        <v>283</v>
      </c>
      <c r="E39" s="672">
        <f>'[2]Hes seat-GM'!D39</f>
        <v>0</v>
      </c>
      <c r="F39" s="673"/>
      <c r="G39" s="674">
        <f t="shared" si="2"/>
        <v>0</v>
      </c>
      <c r="H39" s="672">
        <f>'[2]Hes seat-GM'!G39</f>
        <v>0</v>
      </c>
      <c r="I39" s="673"/>
      <c r="J39" s="674">
        <f t="shared" si="3"/>
        <v>0</v>
      </c>
      <c r="K39" s="672">
        <f>'[2]Hes seat-GM'!J39</f>
        <v>0</v>
      </c>
      <c r="L39" s="673"/>
      <c r="M39" s="773">
        <f t="shared" si="4"/>
        <v>0</v>
      </c>
      <c r="N39" s="688">
        <f t="shared" si="5"/>
        <v>0</v>
      </c>
      <c r="O39" s="689">
        <f t="shared" si="5"/>
        <v>0</v>
      </c>
      <c r="P39" s="690">
        <f t="shared" si="6"/>
        <v>0</v>
      </c>
      <c r="Q39" s="672">
        <f>'[2]Hes seat-GM'!M39</f>
        <v>0</v>
      </c>
      <c r="R39" s="673"/>
      <c r="S39" s="674">
        <f t="shared" si="7"/>
        <v>0</v>
      </c>
      <c r="T39" s="672">
        <f>'[2]Hes seat-GM'!P39</f>
        <v>0</v>
      </c>
      <c r="U39" s="673"/>
      <c r="V39" s="675">
        <f t="shared" si="8"/>
        <v>0</v>
      </c>
      <c r="W39" s="673">
        <f>'[2]Hes seat-GM'!S39</f>
        <v>0</v>
      </c>
      <c r="X39" s="673"/>
      <c r="Y39" s="773">
        <f t="shared" si="9"/>
        <v>0</v>
      </c>
      <c r="Z39" s="688">
        <f t="shared" si="10"/>
        <v>0</v>
      </c>
      <c r="AA39" s="701">
        <f t="shared" si="10"/>
        <v>0</v>
      </c>
      <c r="AB39" s="690">
        <f t="shared" si="11"/>
        <v>0</v>
      </c>
      <c r="AC39" s="779">
        <f t="shared" si="12"/>
        <v>0</v>
      </c>
      <c r="AD39" s="776">
        <f t="shared" si="12"/>
        <v>0</v>
      </c>
      <c r="AE39" s="777">
        <f t="shared" si="13"/>
        <v>0</v>
      </c>
      <c r="AF39" s="672">
        <f>'[2]Hes seat-GM'!Y39</f>
        <v>0</v>
      </c>
      <c r="AG39" s="673"/>
      <c r="AH39" s="674">
        <f t="shared" si="14"/>
        <v>0</v>
      </c>
      <c r="AI39" s="672">
        <f>'[2]Hes seat-GM'!AB39</f>
        <v>0</v>
      </c>
      <c r="AJ39" s="673"/>
      <c r="AK39" s="675">
        <f t="shared" si="15"/>
        <v>0</v>
      </c>
      <c r="AL39" s="673">
        <f>'[2]Hes seat-GM'!AE39</f>
        <v>0</v>
      </c>
      <c r="AM39" s="673"/>
      <c r="AN39" s="675">
        <f t="shared" si="16"/>
        <v>0</v>
      </c>
      <c r="AO39" s="688">
        <f t="shared" si="17"/>
        <v>0</v>
      </c>
      <c r="AP39" s="689">
        <f t="shared" si="17"/>
        <v>0</v>
      </c>
      <c r="AQ39" s="690">
        <f t="shared" si="18"/>
        <v>0</v>
      </c>
      <c r="AR39" s="673">
        <f>'[2]Hes seat-GM'!AH39</f>
        <v>0</v>
      </c>
      <c r="AS39" s="673"/>
      <c r="AT39" s="674">
        <f t="shared" si="19"/>
        <v>0</v>
      </c>
      <c r="AU39" s="672">
        <f>'[2]Hes seat-GM'!AK39</f>
        <v>0</v>
      </c>
      <c r="AV39" s="673"/>
      <c r="AW39" s="675">
        <f t="shared" si="20"/>
        <v>0</v>
      </c>
      <c r="AX39" s="673">
        <f>'[2]Hes seat-GM'!AN39</f>
        <v>0</v>
      </c>
      <c r="AY39" s="672"/>
      <c r="AZ39" s="773">
        <f t="shared" si="21"/>
        <v>0</v>
      </c>
      <c r="BA39" s="688">
        <f t="shared" si="22"/>
        <v>0</v>
      </c>
      <c r="BB39" s="701">
        <f t="shared" si="22"/>
        <v>0</v>
      </c>
      <c r="BC39" s="706">
        <f t="shared" si="23"/>
        <v>0</v>
      </c>
      <c r="BD39" s="711">
        <f t="shared" si="0"/>
        <v>0</v>
      </c>
      <c r="BE39" s="715">
        <f t="shared" si="1"/>
        <v>0</v>
      </c>
      <c r="BF39" s="716">
        <f t="shared" si="24"/>
        <v>0</v>
      </c>
      <c r="BG39" s="717">
        <f t="shared" si="25"/>
        <v>0</v>
      </c>
      <c r="BH39" s="673">
        <f t="shared" si="26"/>
        <v>0</v>
      </c>
      <c r="BI39" s="677">
        <f t="shared" si="27"/>
        <v>0</v>
      </c>
      <c r="BJ39" s="541"/>
      <c r="BK39" s="380"/>
      <c r="BL39" s="374">
        <f>ROUND(VLOOKUP($B39,Test!$A$272:$H$324,3),0)/1000</f>
        <v>0</v>
      </c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</row>
    <row r="40" spans="1:92" s="383" customFormat="1" ht="33" customHeight="1">
      <c r="A40" s="388">
        <f t="shared" si="28"/>
        <v>34</v>
      </c>
      <c r="B40" s="384">
        <v>51607</v>
      </c>
      <c r="C40" s="536" t="s">
        <v>242</v>
      </c>
      <c r="D40" s="698" t="s">
        <v>284</v>
      </c>
      <c r="E40" s="672">
        <f>'[2]Hes seat-GM'!D40</f>
        <v>0</v>
      </c>
      <c r="F40" s="673"/>
      <c r="G40" s="674">
        <f t="shared" si="2"/>
        <v>0</v>
      </c>
      <c r="H40" s="672">
        <f>'[2]Hes seat-GM'!G40</f>
        <v>0</v>
      </c>
      <c r="I40" s="673"/>
      <c r="J40" s="674">
        <f t="shared" si="3"/>
        <v>0</v>
      </c>
      <c r="K40" s="672">
        <f>'[2]Hes seat-GM'!J40</f>
        <v>0</v>
      </c>
      <c r="L40" s="673"/>
      <c r="M40" s="773">
        <f t="shared" si="4"/>
        <v>0</v>
      </c>
      <c r="N40" s="688">
        <f t="shared" si="5"/>
        <v>0</v>
      </c>
      <c r="O40" s="689">
        <f t="shared" si="5"/>
        <v>0</v>
      </c>
      <c r="P40" s="690">
        <f t="shared" si="6"/>
        <v>0</v>
      </c>
      <c r="Q40" s="672">
        <f>'[2]Hes seat-GM'!M40</f>
        <v>0</v>
      </c>
      <c r="R40" s="673"/>
      <c r="S40" s="674">
        <f t="shared" si="7"/>
        <v>0</v>
      </c>
      <c r="T40" s="672">
        <f>'[2]Hes seat-GM'!P40</f>
        <v>0</v>
      </c>
      <c r="U40" s="673"/>
      <c r="V40" s="675">
        <f t="shared" si="8"/>
        <v>0</v>
      </c>
      <c r="W40" s="673">
        <f>'[2]Hes seat-GM'!S40</f>
        <v>0</v>
      </c>
      <c r="X40" s="673"/>
      <c r="Y40" s="773">
        <f t="shared" si="9"/>
        <v>0</v>
      </c>
      <c r="Z40" s="688">
        <f t="shared" si="10"/>
        <v>0</v>
      </c>
      <c r="AA40" s="701">
        <f t="shared" si="10"/>
        <v>0</v>
      </c>
      <c r="AB40" s="690">
        <f t="shared" si="11"/>
        <v>0</v>
      </c>
      <c r="AC40" s="779">
        <f t="shared" si="12"/>
        <v>0</v>
      </c>
      <c r="AD40" s="776">
        <f t="shared" si="12"/>
        <v>0</v>
      </c>
      <c r="AE40" s="777">
        <f t="shared" si="13"/>
        <v>0</v>
      </c>
      <c r="AF40" s="672">
        <f>'[2]Hes seat-GM'!Y40</f>
        <v>0</v>
      </c>
      <c r="AG40" s="673"/>
      <c r="AH40" s="674">
        <f t="shared" si="14"/>
        <v>0</v>
      </c>
      <c r="AI40" s="672">
        <f>'[2]Hes seat-GM'!AB40</f>
        <v>0</v>
      </c>
      <c r="AJ40" s="673"/>
      <c r="AK40" s="675">
        <f t="shared" si="15"/>
        <v>0</v>
      </c>
      <c r="AL40" s="673">
        <f>'[2]Hes seat-GM'!AE40</f>
        <v>0</v>
      </c>
      <c r="AM40" s="673"/>
      <c r="AN40" s="675">
        <f t="shared" si="16"/>
        <v>0</v>
      </c>
      <c r="AO40" s="688">
        <f t="shared" si="17"/>
        <v>0</v>
      </c>
      <c r="AP40" s="689">
        <f t="shared" si="17"/>
        <v>0</v>
      </c>
      <c r="AQ40" s="690">
        <f t="shared" si="18"/>
        <v>0</v>
      </c>
      <c r="AR40" s="673">
        <f>'[2]Hes seat-GM'!AH40</f>
        <v>0</v>
      </c>
      <c r="AS40" s="673"/>
      <c r="AT40" s="674">
        <f t="shared" si="19"/>
        <v>0</v>
      </c>
      <c r="AU40" s="672">
        <f>'[2]Hes seat-GM'!AK40</f>
        <v>0</v>
      </c>
      <c r="AV40" s="673"/>
      <c r="AW40" s="675">
        <f t="shared" si="20"/>
        <v>0</v>
      </c>
      <c r="AX40" s="673">
        <f>'[2]Hes seat-GM'!AN40</f>
        <v>0</v>
      </c>
      <c r="AY40" s="672"/>
      <c r="AZ40" s="773">
        <f t="shared" si="21"/>
        <v>0</v>
      </c>
      <c r="BA40" s="688">
        <f t="shared" si="22"/>
        <v>0</v>
      </c>
      <c r="BB40" s="701">
        <f t="shared" si="22"/>
        <v>0</v>
      </c>
      <c r="BC40" s="706">
        <f t="shared" si="23"/>
        <v>0</v>
      </c>
      <c r="BD40" s="711">
        <f t="shared" si="0"/>
        <v>0</v>
      </c>
      <c r="BE40" s="715">
        <f t="shared" si="1"/>
        <v>0</v>
      </c>
      <c r="BF40" s="716">
        <f t="shared" si="24"/>
        <v>0</v>
      </c>
      <c r="BG40" s="717">
        <f t="shared" si="25"/>
        <v>0</v>
      </c>
      <c r="BH40" s="673">
        <f t="shared" si="26"/>
        <v>0</v>
      </c>
      <c r="BI40" s="677">
        <f t="shared" si="27"/>
        <v>0</v>
      </c>
      <c r="BJ40" s="541"/>
      <c r="BK40" s="380"/>
      <c r="BL40" s="374">
        <f>ROUND(VLOOKUP($B40,Test!$A$272:$H$324,3),0)/1000</f>
        <v>0</v>
      </c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</row>
    <row r="41" spans="1:92" s="383" customFormat="1" ht="33" customHeight="1">
      <c r="A41" s="388">
        <f t="shared" si="28"/>
        <v>35</v>
      </c>
      <c r="B41" s="384">
        <v>51608</v>
      </c>
      <c r="C41" s="536" t="s">
        <v>31</v>
      </c>
      <c r="D41" s="698" t="s">
        <v>285</v>
      </c>
      <c r="E41" s="672">
        <f>'[2]Hes seat-GM'!D41</f>
        <v>0</v>
      </c>
      <c r="F41" s="673"/>
      <c r="G41" s="674">
        <f t="shared" si="2"/>
        <v>0</v>
      </c>
      <c r="H41" s="672">
        <f>'[2]Hes seat-GM'!G41</f>
        <v>0</v>
      </c>
      <c r="I41" s="673"/>
      <c r="J41" s="674">
        <f t="shared" si="3"/>
        <v>0</v>
      </c>
      <c r="K41" s="672">
        <f>'[2]Hes seat-GM'!J41</f>
        <v>0</v>
      </c>
      <c r="L41" s="673"/>
      <c r="M41" s="773">
        <f t="shared" si="4"/>
        <v>0</v>
      </c>
      <c r="N41" s="688">
        <f t="shared" si="5"/>
        <v>0</v>
      </c>
      <c r="O41" s="689">
        <f t="shared" si="5"/>
        <v>0</v>
      </c>
      <c r="P41" s="690">
        <f t="shared" si="6"/>
        <v>0</v>
      </c>
      <c r="Q41" s="672">
        <f>'[2]Hes seat-GM'!M41</f>
        <v>0</v>
      </c>
      <c r="R41" s="673"/>
      <c r="S41" s="674">
        <f t="shared" si="7"/>
        <v>0</v>
      </c>
      <c r="T41" s="672">
        <f>'[2]Hes seat-GM'!P41</f>
        <v>0</v>
      </c>
      <c r="U41" s="673"/>
      <c r="V41" s="675">
        <f t="shared" si="8"/>
        <v>0</v>
      </c>
      <c r="W41" s="673">
        <f>'[2]Hes seat-GM'!S41</f>
        <v>0</v>
      </c>
      <c r="X41" s="673"/>
      <c r="Y41" s="773">
        <f t="shared" si="9"/>
        <v>0</v>
      </c>
      <c r="Z41" s="688">
        <f t="shared" si="10"/>
        <v>0</v>
      </c>
      <c r="AA41" s="701">
        <f t="shared" si="10"/>
        <v>0</v>
      </c>
      <c r="AB41" s="690">
        <f t="shared" si="11"/>
        <v>0</v>
      </c>
      <c r="AC41" s="779">
        <f t="shared" si="12"/>
        <v>0</v>
      </c>
      <c r="AD41" s="776">
        <f t="shared" si="12"/>
        <v>0</v>
      </c>
      <c r="AE41" s="777">
        <f t="shared" si="13"/>
        <v>0</v>
      </c>
      <c r="AF41" s="672">
        <f>'[2]Hes seat-GM'!Y41</f>
        <v>0</v>
      </c>
      <c r="AG41" s="673"/>
      <c r="AH41" s="674">
        <f t="shared" si="14"/>
        <v>0</v>
      </c>
      <c r="AI41" s="672">
        <f>'[2]Hes seat-GM'!AB41</f>
        <v>0</v>
      </c>
      <c r="AJ41" s="673"/>
      <c r="AK41" s="675">
        <f t="shared" si="15"/>
        <v>0</v>
      </c>
      <c r="AL41" s="673">
        <f>'[2]Hes seat-GM'!AE41</f>
        <v>0</v>
      </c>
      <c r="AM41" s="673"/>
      <c r="AN41" s="675">
        <f t="shared" si="16"/>
        <v>0</v>
      </c>
      <c r="AO41" s="688">
        <f t="shared" si="17"/>
        <v>0</v>
      </c>
      <c r="AP41" s="689">
        <f t="shared" si="17"/>
        <v>0</v>
      </c>
      <c r="AQ41" s="690">
        <f t="shared" si="18"/>
        <v>0</v>
      </c>
      <c r="AR41" s="673">
        <f>'[2]Hes seat-GM'!AH41</f>
        <v>0</v>
      </c>
      <c r="AS41" s="673"/>
      <c r="AT41" s="674">
        <f t="shared" si="19"/>
        <v>0</v>
      </c>
      <c r="AU41" s="672">
        <f>'[2]Hes seat-GM'!AK41</f>
        <v>0</v>
      </c>
      <c r="AV41" s="673"/>
      <c r="AW41" s="675">
        <f t="shared" si="20"/>
        <v>0</v>
      </c>
      <c r="AX41" s="673">
        <f>'[2]Hes seat-GM'!AN41</f>
        <v>0</v>
      </c>
      <c r="AY41" s="672"/>
      <c r="AZ41" s="773">
        <f t="shared" si="21"/>
        <v>0</v>
      </c>
      <c r="BA41" s="688">
        <f t="shared" si="22"/>
        <v>0</v>
      </c>
      <c r="BB41" s="701">
        <f t="shared" si="22"/>
        <v>0</v>
      </c>
      <c r="BC41" s="706">
        <f t="shared" si="23"/>
        <v>0</v>
      </c>
      <c r="BD41" s="711">
        <f t="shared" si="0"/>
        <v>0</v>
      </c>
      <c r="BE41" s="715">
        <f t="shared" si="1"/>
        <v>0</v>
      </c>
      <c r="BF41" s="716">
        <f t="shared" si="24"/>
        <v>0</v>
      </c>
      <c r="BG41" s="717">
        <f t="shared" si="25"/>
        <v>0</v>
      </c>
      <c r="BH41" s="673">
        <f t="shared" si="26"/>
        <v>0</v>
      </c>
      <c r="BI41" s="677">
        <f t="shared" si="27"/>
        <v>0</v>
      </c>
      <c r="BJ41" s="541"/>
      <c r="BK41" s="380"/>
      <c r="BL41" s="374">
        <f>ROUND(VLOOKUP($B41,Test!$A$272:$H$324,3),0)/1000</f>
        <v>0</v>
      </c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  <c r="CG41" s="380"/>
      <c r="CH41" s="380"/>
      <c r="CI41" s="380"/>
      <c r="CJ41" s="380"/>
      <c r="CK41" s="380"/>
      <c r="CL41" s="380"/>
      <c r="CM41" s="380"/>
      <c r="CN41" s="380"/>
    </row>
    <row r="42" spans="1:92" s="383" customFormat="1" ht="33" customHeight="1">
      <c r="A42" s="388">
        <f t="shared" si="28"/>
        <v>36</v>
      </c>
      <c r="B42" s="384">
        <v>51609</v>
      </c>
      <c r="C42" s="536" t="s">
        <v>89</v>
      </c>
      <c r="D42" s="698" t="s">
        <v>286</v>
      </c>
      <c r="E42" s="672">
        <f>'[2]Hes seat-GM'!D42</f>
        <v>0</v>
      </c>
      <c r="F42" s="673"/>
      <c r="G42" s="674">
        <f t="shared" si="2"/>
        <v>0</v>
      </c>
      <c r="H42" s="672">
        <f>'[2]Hes seat-GM'!G42</f>
        <v>0</v>
      </c>
      <c r="I42" s="673"/>
      <c r="J42" s="674">
        <f t="shared" si="3"/>
        <v>0</v>
      </c>
      <c r="K42" s="672">
        <f>'[2]Hes seat-GM'!J42</f>
        <v>0</v>
      </c>
      <c r="L42" s="673"/>
      <c r="M42" s="773">
        <f t="shared" si="4"/>
        <v>0</v>
      </c>
      <c r="N42" s="688">
        <f t="shared" si="5"/>
        <v>0</v>
      </c>
      <c r="O42" s="689">
        <f t="shared" si="5"/>
        <v>0</v>
      </c>
      <c r="P42" s="690">
        <f t="shared" si="6"/>
        <v>0</v>
      </c>
      <c r="Q42" s="672">
        <f>'[2]Hes seat-GM'!M42</f>
        <v>0</v>
      </c>
      <c r="R42" s="673"/>
      <c r="S42" s="674">
        <f t="shared" si="7"/>
        <v>0</v>
      </c>
      <c r="T42" s="672">
        <f>'[2]Hes seat-GM'!P42</f>
        <v>0</v>
      </c>
      <c r="U42" s="673"/>
      <c r="V42" s="675">
        <f t="shared" si="8"/>
        <v>0</v>
      </c>
      <c r="W42" s="673">
        <f>'[2]Hes seat-GM'!S42</f>
        <v>0</v>
      </c>
      <c r="X42" s="673"/>
      <c r="Y42" s="773">
        <f t="shared" si="9"/>
        <v>0</v>
      </c>
      <c r="Z42" s="688">
        <f t="shared" si="10"/>
        <v>0</v>
      </c>
      <c r="AA42" s="701">
        <f t="shared" si="10"/>
        <v>0</v>
      </c>
      <c r="AB42" s="690">
        <f t="shared" si="11"/>
        <v>0</v>
      </c>
      <c r="AC42" s="779">
        <f t="shared" si="12"/>
        <v>0</v>
      </c>
      <c r="AD42" s="776">
        <f t="shared" si="12"/>
        <v>0</v>
      </c>
      <c r="AE42" s="777">
        <f t="shared" si="13"/>
        <v>0</v>
      </c>
      <c r="AF42" s="672">
        <f>'[2]Hes seat-GM'!Y42</f>
        <v>0</v>
      </c>
      <c r="AG42" s="673"/>
      <c r="AH42" s="674">
        <f t="shared" si="14"/>
        <v>0</v>
      </c>
      <c r="AI42" s="672">
        <f>'[2]Hes seat-GM'!AB42</f>
        <v>0</v>
      </c>
      <c r="AJ42" s="673"/>
      <c r="AK42" s="675">
        <f t="shared" si="15"/>
        <v>0</v>
      </c>
      <c r="AL42" s="673">
        <f>'[2]Hes seat-GM'!AE42</f>
        <v>0</v>
      </c>
      <c r="AM42" s="673"/>
      <c r="AN42" s="675">
        <f t="shared" si="16"/>
        <v>0</v>
      </c>
      <c r="AO42" s="688">
        <f t="shared" si="17"/>
        <v>0</v>
      </c>
      <c r="AP42" s="689">
        <f t="shared" si="17"/>
        <v>0</v>
      </c>
      <c r="AQ42" s="690">
        <f t="shared" si="18"/>
        <v>0</v>
      </c>
      <c r="AR42" s="673">
        <f>'[2]Hes seat-GM'!AH42</f>
        <v>0</v>
      </c>
      <c r="AS42" s="673"/>
      <c r="AT42" s="674">
        <f t="shared" si="19"/>
        <v>0</v>
      </c>
      <c r="AU42" s="672">
        <f>'[2]Hes seat-GM'!AK42</f>
        <v>0</v>
      </c>
      <c r="AV42" s="673"/>
      <c r="AW42" s="675">
        <f t="shared" si="20"/>
        <v>0</v>
      </c>
      <c r="AX42" s="673">
        <f>'[2]Hes seat-GM'!AN42</f>
        <v>0</v>
      </c>
      <c r="AY42" s="672"/>
      <c r="AZ42" s="773">
        <f t="shared" si="21"/>
        <v>0</v>
      </c>
      <c r="BA42" s="688">
        <f t="shared" si="22"/>
        <v>0</v>
      </c>
      <c r="BB42" s="701">
        <f t="shared" si="22"/>
        <v>0</v>
      </c>
      <c r="BC42" s="706">
        <f t="shared" si="23"/>
        <v>0</v>
      </c>
      <c r="BD42" s="711">
        <f t="shared" si="0"/>
        <v>0</v>
      </c>
      <c r="BE42" s="715">
        <f t="shared" si="1"/>
        <v>0</v>
      </c>
      <c r="BF42" s="716">
        <f t="shared" si="24"/>
        <v>0</v>
      </c>
      <c r="BG42" s="717">
        <f t="shared" si="25"/>
        <v>0</v>
      </c>
      <c r="BH42" s="673">
        <f t="shared" si="26"/>
        <v>0</v>
      </c>
      <c r="BI42" s="677">
        <f t="shared" si="27"/>
        <v>0</v>
      </c>
      <c r="BJ42" s="541"/>
      <c r="BK42" s="380"/>
      <c r="BL42" s="374">
        <f>ROUND(VLOOKUP($B42,Test!$A$272:$H$324,3),0)/1000</f>
        <v>0</v>
      </c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  <c r="CG42" s="380"/>
      <c r="CH42" s="380"/>
      <c r="CI42" s="380"/>
      <c r="CJ42" s="380"/>
      <c r="CK42" s="380"/>
      <c r="CL42" s="380"/>
      <c r="CM42" s="380"/>
      <c r="CN42" s="380"/>
    </row>
    <row r="43" spans="1:92" s="383" customFormat="1" ht="33" customHeight="1">
      <c r="A43" s="388">
        <f t="shared" si="28"/>
        <v>37</v>
      </c>
      <c r="B43" s="384">
        <v>51610</v>
      </c>
      <c r="C43" s="536" t="s">
        <v>32</v>
      </c>
      <c r="D43" s="698" t="s">
        <v>287</v>
      </c>
      <c r="E43" s="672">
        <f>'[2]Hes seat-GM'!D43</f>
        <v>14200</v>
      </c>
      <c r="F43" s="673">
        <v>14200</v>
      </c>
      <c r="G43" s="674">
        <f t="shared" si="2"/>
        <v>0</v>
      </c>
      <c r="H43" s="672">
        <f>'[2]Hes seat-GM'!G43</f>
        <v>14200</v>
      </c>
      <c r="I43" s="673">
        <v>14200</v>
      </c>
      <c r="J43" s="674">
        <f t="shared" si="3"/>
        <v>0</v>
      </c>
      <c r="K43" s="672">
        <f>'[2]Hes seat-GM'!J43</f>
        <v>14200</v>
      </c>
      <c r="L43" s="673">
        <v>14200</v>
      </c>
      <c r="M43" s="773">
        <f t="shared" si="4"/>
        <v>0</v>
      </c>
      <c r="N43" s="688">
        <f t="shared" si="5"/>
        <v>42600</v>
      </c>
      <c r="O43" s="689">
        <f t="shared" si="5"/>
        <v>42600</v>
      </c>
      <c r="P43" s="690">
        <f t="shared" si="6"/>
        <v>0</v>
      </c>
      <c r="Q43" s="672">
        <f>'[2]Hes seat-GM'!M43</f>
        <v>14200</v>
      </c>
      <c r="R43" s="673">
        <v>14200</v>
      </c>
      <c r="S43" s="674">
        <f t="shared" si="7"/>
        <v>0</v>
      </c>
      <c r="T43" s="672">
        <f>'[2]Hes seat-GM'!P43</f>
        <v>14200</v>
      </c>
      <c r="U43" s="673"/>
      <c r="V43" s="675">
        <f t="shared" si="8"/>
        <v>14200</v>
      </c>
      <c r="W43" s="673">
        <f>'[2]Hes seat-GM'!S43</f>
        <v>14200</v>
      </c>
      <c r="X43" s="673"/>
      <c r="Y43" s="773">
        <f t="shared" si="9"/>
        <v>14200</v>
      </c>
      <c r="Z43" s="688">
        <f t="shared" si="10"/>
        <v>42600</v>
      </c>
      <c r="AA43" s="701">
        <f t="shared" si="10"/>
        <v>14200</v>
      </c>
      <c r="AB43" s="690">
        <f t="shared" si="11"/>
        <v>28400</v>
      </c>
      <c r="AC43" s="779">
        <f t="shared" si="12"/>
        <v>85200</v>
      </c>
      <c r="AD43" s="776">
        <f t="shared" si="12"/>
        <v>56800</v>
      </c>
      <c r="AE43" s="777">
        <f t="shared" si="13"/>
        <v>28400</v>
      </c>
      <c r="AF43" s="672">
        <f>'[2]Hes seat-GM'!Y43</f>
        <v>40200</v>
      </c>
      <c r="AG43" s="673"/>
      <c r="AH43" s="674">
        <f t="shared" si="14"/>
        <v>40200</v>
      </c>
      <c r="AI43" s="672">
        <f>'[2]Hes seat-GM'!AB43</f>
        <v>14200</v>
      </c>
      <c r="AJ43" s="673"/>
      <c r="AK43" s="675">
        <f t="shared" si="15"/>
        <v>14200</v>
      </c>
      <c r="AL43" s="673">
        <f>'[2]Hes seat-GM'!AE43</f>
        <v>14200</v>
      </c>
      <c r="AM43" s="673"/>
      <c r="AN43" s="675">
        <f t="shared" si="16"/>
        <v>14200</v>
      </c>
      <c r="AO43" s="688">
        <f t="shared" si="17"/>
        <v>68600</v>
      </c>
      <c r="AP43" s="689">
        <f t="shared" si="17"/>
        <v>0</v>
      </c>
      <c r="AQ43" s="690">
        <f t="shared" si="18"/>
        <v>68600</v>
      </c>
      <c r="AR43" s="673">
        <f>'[2]Hes seat-GM'!AH43</f>
        <v>14200</v>
      </c>
      <c r="AS43" s="673"/>
      <c r="AT43" s="674">
        <f t="shared" si="19"/>
        <v>14200</v>
      </c>
      <c r="AU43" s="672">
        <f>'[2]Hes seat-GM'!AK43</f>
        <v>14200</v>
      </c>
      <c r="AV43" s="673"/>
      <c r="AW43" s="675">
        <f t="shared" si="20"/>
        <v>14200</v>
      </c>
      <c r="AX43" s="673">
        <f>'[2]Hes seat-GM'!AN43</f>
        <v>14200</v>
      </c>
      <c r="AY43" s="672"/>
      <c r="AZ43" s="773">
        <f t="shared" si="21"/>
        <v>14200</v>
      </c>
      <c r="BA43" s="688">
        <f t="shared" si="22"/>
        <v>42600</v>
      </c>
      <c r="BB43" s="701">
        <f t="shared" si="22"/>
        <v>0</v>
      </c>
      <c r="BC43" s="706">
        <f t="shared" si="23"/>
        <v>42600</v>
      </c>
      <c r="BD43" s="711">
        <f t="shared" si="0"/>
        <v>111200</v>
      </c>
      <c r="BE43" s="715">
        <f t="shared" si="1"/>
        <v>0</v>
      </c>
      <c r="BF43" s="716">
        <f t="shared" si="24"/>
        <v>111200</v>
      </c>
      <c r="BG43" s="717">
        <f t="shared" si="25"/>
        <v>196400</v>
      </c>
      <c r="BH43" s="673">
        <f t="shared" si="26"/>
        <v>56800</v>
      </c>
      <c r="BI43" s="677">
        <f t="shared" si="27"/>
        <v>139600</v>
      </c>
      <c r="BJ43" s="541"/>
      <c r="BK43" s="380"/>
      <c r="BL43" s="374">
        <f>ROUND(VLOOKUP($B43,Test!$A$272:$H$324,3),0)/1000</f>
        <v>14.2</v>
      </c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  <c r="CG43" s="380"/>
      <c r="CH43" s="380"/>
      <c r="CI43" s="380"/>
      <c r="CJ43" s="380"/>
      <c r="CK43" s="380"/>
      <c r="CL43" s="380"/>
      <c r="CM43" s="380"/>
      <c r="CN43" s="380"/>
    </row>
    <row r="44" spans="1:92" s="383" customFormat="1" ht="33" customHeight="1">
      <c r="A44" s="388">
        <f t="shared" si="28"/>
        <v>38</v>
      </c>
      <c r="B44" s="384">
        <v>51611</v>
      </c>
      <c r="C44" s="536" t="s">
        <v>33</v>
      </c>
      <c r="D44" s="698" t="s">
        <v>288</v>
      </c>
      <c r="E44" s="672">
        <f>'[2]Hes seat-GM'!D44</f>
        <v>38270.459800000004</v>
      </c>
      <c r="F44" s="673">
        <v>15730.76</v>
      </c>
      <c r="G44" s="674">
        <f t="shared" si="2"/>
        <v>22539.699800000002</v>
      </c>
      <c r="H44" s="672">
        <f>'[2]Hes seat-GM'!G44</f>
        <v>19439.814999999999</v>
      </c>
      <c r="I44" s="673">
        <v>22509.56</v>
      </c>
      <c r="J44" s="674">
        <f t="shared" si="3"/>
        <v>-3069.7450000000026</v>
      </c>
      <c r="K44" s="672">
        <f>'[2]Hes seat-GM'!J44</f>
        <v>21686.255000000005</v>
      </c>
      <c r="L44" s="673">
        <v>38509.11</v>
      </c>
      <c r="M44" s="773">
        <f t="shared" si="4"/>
        <v>-16822.854999999996</v>
      </c>
      <c r="N44" s="688">
        <f t="shared" si="5"/>
        <v>79396.529800000004</v>
      </c>
      <c r="O44" s="689">
        <f t="shared" si="5"/>
        <v>76749.429999999993</v>
      </c>
      <c r="P44" s="690">
        <f t="shared" si="6"/>
        <v>2647.0998000000109</v>
      </c>
      <c r="Q44" s="672">
        <f>'[2]Hes seat-GM'!M44</f>
        <v>17554.300999999999</v>
      </c>
      <c r="R44" s="673">
        <v>11404.41</v>
      </c>
      <c r="S44" s="674">
        <f t="shared" si="7"/>
        <v>6149.8909999999996</v>
      </c>
      <c r="T44" s="672">
        <f>'[2]Hes seat-GM'!P44</f>
        <v>32225.531800000001</v>
      </c>
      <c r="U44" s="673"/>
      <c r="V44" s="675">
        <f t="shared" si="8"/>
        <v>32225.531800000001</v>
      </c>
      <c r="W44" s="673">
        <f>'[2]Hes seat-GM'!S44</f>
        <v>19218.783000000003</v>
      </c>
      <c r="X44" s="673"/>
      <c r="Y44" s="773">
        <f t="shared" si="9"/>
        <v>19218.783000000003</v>
      </c>
      <c r="Z44" s="688">
        <f t="shared" si="10"/>
        <v>68998.6158</v>
      </c>
      <c r="AA44" s="701">
        <f t="shared" si="10"/>
        <v>11404.41</v>
      </c>
      <c r="AB44" s="690">
        <f t="shared" si="11"/>
        <v>57594.205799999996</v>
      </c>
      <c r="AC44" s="779">
        <f t="shared" si="12"/>
        <v>148395.14559999999</v>
      </c>
      <c r="AD44" s="776">
        <f t="shared" si="12"/>
        <v>88153.84</v>
      </c>
      <c r="AE44" s="777">
        <f t="shared" si="13"/>
        <v>60241.305599999992</v>
      </c>
      <c r="AF44" s="672">
        <f>'[2]Hes seat-GM'!Y44</f>
        <v>22953.670000000002</v>
      </c>
      <c r="AG44" s="673"/>
      <c r="AH44" s="674">
        <f t="shared" si="14"/>
        <v>22953.670000000002</v>
      </c>
      <c r="AI44" s="672">
        <f>'[2]Hes seat-GM'!AB44</f>
        <v>19822.055</v>
      </c>
      <c r="AJ44" s="673"/>
      <c r="AK44" s="675">
        <f t="shared" si="15"/>
        <v>19822.055</v>
      </c>
      <c r="AL44" s="673">
        <f>'[2]Hes seat-GM'!AE44</f>
        <v>35620.135000000002</v>
      </c>
      <c r="AM44" s="673"/>
      <c r="AN44" s="675">
        <f t="shared" si="16"/>
        <v>35620.135000000002</v>
      </c>
      <c r="AO44" s="688">
        <f t="shared" si="17"/>
        <v>78395.860000000015</v>
      </c>
      <c r="AP44" s="689">
        <f t="shared" si="17"/>
        <v>0</v>
      </c>
      <c r="AQ44" s="690">
        <f t="shared" si="18"/>
        <v>78395.860000000015</v>
      </c>
      <c r="AR44" s="673">
        <f>'[2]Hes seat-GM'!AH44</f>
        <v>17384.395800000002</v>
      </c>
      <c r="AS44" s="673"/>
      <c r="AT44" s="674">
        <f t="shared" si="19"/>
        <v>17384.395800000002</v>
      </c>
      <c r="AU44" s="672">
        <f>'[2]Hes seat-GM'!AK44</f>
        <v>14766.055000000004</v>
      </c>
      <c r="AV44" s="673"/>
      <c r="AW44" s="675">
        <f t="shared" si="20"/>
        <v>14766.055000000004</v>
      </c>
      <c r="AX44" s="673">
        <f>'[2]Hes seat-GM'!AN44</f>
        <v>16746.422999999999</v>
      </c>
      <c r="AY44" s="672"/>
      <c r="AZ44" s="773">
        <f t="shared" si="21"/>
        <v>16746.422999999999</v>
      </c>
      <c r="BA44" s="688">
        <f t="shared" si="22"/>
        <v>48896.873800000001</v>
      </c>
      <c r="BB44" s="701">
        <f t="shared" si="22"/>
        <v>0</v>
      </c>
      <c r="BC44" s="706">
        <f t="shared" si="23"/>
        <v>48896.873800000001</v>
      </c>
      <c r="BD44" s="711">
        <f t="shared" si="0"/>
        <v>127292.73380000002</v>
      </c>
      <c r="BE44" s="715">
        <f t="shared" si="1"/>
        <v>0</v>
      </c>
      <c r="BF44" s="716">
        <f t="shared" si="24"/>
        <v>127292.73380000002</v>
      </c>
      <c r="BG44" s="717">
        <f t="shared" si="25"/>
        <v>275687.87939999998</v>
      </c>
      <c r="BH44" s="673">
        <f t="shared" si="26"/>
        <v>88153.84</v>
      </c>
      <c r="BI44" s="677">
        <f t="shared" si="27"/>
        <v>187534.03939999998</v>
      </c>
      <c r="BJ44" s="541"/>
      <c r="BK44" s="380"/>
      <c r="BL44" s="374">
        <f>ROUND(VLOOKUP($B44,Test!$A$272:$H$324,3),0)/1000</f>
        <v>13.847</v>
      </c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  <c r="CG44" s="380"/>
      <c r="CH44" s="380"/>
      <c r="CI44" s="380"/>
      <c r="CJ44" s="380"/>
      <c r="CK44" s="380"/>
      <c r="CL44" s="380"/>
      <c r="CM44" s="380"/>
      <c r="CN44" s="380"/>
    </row>
    <row r="45" spans="1:92" s="383" customFormat="1" ht="33" customHeight="1">
      <c r="A45" s="388">
        <f t="shared" si="28"/>
        <v>39</v>
      </c>
      <c r="B45" s="384">
        <v>51612</v>
      </c>
      <c r="C45" s="536" t="s">
        <v>34</v>
      </c>
      <c r="D45" s="698" t="s">
        <v>289</v>
      </c>
      <c r="E45" s="672">
        <f>'[2]Hes seat-GM'!D45</f>
        <v>0</v>
      </c>
      <c r="F45" s="673"/>
      <c r="G45" s="674">
        <f t="shared" si="2"/>
        <v>0</v>
      </c>
      <c r="H45" s="672">
        <f>'[2]Hes seat-GM'!G45</f>
        <v>0</v>
      </c>
      <c r="I45" s="673"/>
      <c r="J45" s="674">
        <f t="shared" si="3"/>
        <v>0</v>
      </c>
      <c r="K45" s="672">
        <f>'[2]Hes seat-GM'!J45</f>
        <v>0</v>
      </c>
      <c r="L45" s="673"/>
      <c r="M45" s="773">
        <f t="shared" si="4"/>
        <v>0</v>
      </c>
      <c r="N45" s="688">
        <f t="shared" si="5"/>
        <v>0</v>
      </c>
      <c r="O45" s="689">
        <f t="shared" si="5"/>
        <v>0</v>
      </c>
      <c r="P45" s="690">
        <f t="shared" si="6"/>
        <v>0</v>
      </c>
      <c r="Q45" s="672">
        <f>'[2]Hes seat-GM'!M45</f>
        <v>0</v>
      </c>
      <c r="R45" s="673"/>
      <c r="S45" s="674">
        <f t="shared" si="7"/>
        <v>0</v>
      </c>
      <c r="T45" s="672">
        <f>'[2]Hes seat-GM'!P45</f>
        <v>0</v>
      </c>
      <c r="U45" s="673"/>
      <c r="V45" s="675">
        <f t="shared" si="8"/>
        <v>0</v>
      </c>
      <c r="W45" s="673">
        <f>'[2]Hes seat-GM'!S45</f>
        <v>0</v>
      </c>
      <c r="X45" s="673"/>
      <c r="Y45" s="773">
        <f t="shared" si="9"/>
        <v>0</v>
      </c>
      <c r="Z45" s="688">
        <f t="shared" si="10"/>
        <v>0</v>
      </c>
      <c r="AA45" s="701">
        <f t="shared" si="10"/>
        <v>0</v>
      </c>
      <c r="AB45" s="690">
        <f t="shared" si="11"/>
        <v>0</v>
      </c>
      <c r="AC45" s="779">
        <f t="shared" si="12"/>
        <v>0</v>
      </c>
      <c r="AD45" s="776">
        <f t="shared" si="12"/>
        <v>0</v>
      </c>
      <c r="AE45" s="777">
        <f t="shared" si="13"/>
        <v>0</v>
      </c>
      <c r="AF45" s="672">
        <f>'[2]Hes seat-GM'!Y45</f>
        <v>0</v>
      </c>
      <c r="AG45" s="673"/>
      <c r="AH45" s="674">
        <f t="shared" si="14"/>
        <v>0</v>
      </c>
      <c r="AI45" s="672">
        <f>'[2]Hes seat-GM'!AB45</f>
        <v>0</v>
      </c>
      <c r="AJ45" s="673"/>
      <c r="AK45" s="675">
        <f t="shared" si="15"/>
        <v>0</v>
      </c>
      <c r="AL45" s="673">
        <f>'[2]Hes seat-GM'!AE45</f>
        <v>0</v>
      </c>
      <c r="AM45" s="673"/>
      <c r="AN45" s="675">
        <f t="shared" si="16"/>
        <v>0</v>
      </c>
      <c r="AO45" s="688">
        <f t="shared" si="17"/>
        <v>0</v>
      </c>
      <c r="AP45" s="689">
        <f t="shared" si="17"/>
        <v>0</v>
      </c>
      <c r="AQ45" s="690">
        <f t="shared" si="18"/>
        <v>0</v>
      </c>
      <c r="AR45" s="673">
        <f>'[2]Hes seat-GM'!AH45</f>
        <v>0</v>
      </c>
      <c r="AS45" s="673"/>
      <c r="AT45" s="674">
        <f t="shared" si="19"/>
        <v>0</v>
      </c>
      <c r="AU45" s="672">
        <f>'[2]Hes seat-GM'!AK45</f>
        <v>0</v>
      </c>
      <c r="AV45" s="673"/>
      <c r="AW45" s="675">
        <f t="shared" si="20"/>
        <v>0</v>
      </c>
      <c r="AX45" s="673">
        <f>'[2]Hes seat-GM'!AN45</f>
        <v>0</v>
      </c>
      <c r="AY45" s="672"/>
      <c r="AZ45" s="773">
        <f t="shared" si="21"/>
        <v>0</v>
      </c>
      <c r="BA45" s="688">
        <f t="shared" si="22"/>
        <v>0</v>
      </c>
      <c r="BB45" s="701">
        <f t="shared" si="22"/>
        <v>0</v>
      </c>
      <c r="BC45" s="706">
        <f t="shared" si="23"/>
        <v>0</v>
      </c>
      <c r="BD45" s="711">
        <f t="shared" si="0"/>
        <v>0</v>
      </c>
      <c r="BE45" s="715">
        <f t="shared" si="1"/>
        <v>0</v>
      </c>
      <c r="BF45" s="716">
        <f t="shared" si="24"/>
        <v>0</v>
      </c>
      <c r="BG45" s="717">
        <f t="shared" si="25"/>
        <v>0</v>
      </c>
      <c r="BH45" s="673">
        <f t="shared" si="26"/>
        <v>0</v>
      </c>
      <c r="BI45" s="677">
        <f t="shared" si="27"/>
        <v>0</v>
      </c>
      <c r="BJ45" s="541"/>
      <c r="BK45" s="380"/>
      <c r="BL45" s="374">
        <f>ROUND(VLOOKUP($B45,Test!$A$272:$H$324,3),0)/1000</f>
        <v>0</v>
      </c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  <c r="CG45" s="380"/>
      <c r="CH45" s="380"/>
      <c r="CI45" s="380"/>
      <c r="CJ45" s="380"/>
      <c r="CK45" s="380"/>
      <c r="CL45" s="380"/>
      <c r="CM45" s="380"/>
      <c r="CN45" s="380"/>
    </row>
    <row r="46" spans="1:92" s="383" customFormat="1" ht="33" customHeight="1">
      <c r="A46" s="388">
        <f t="shared" si="28"/>
        <v>40</v>
      </c>
      <c r="B46" s="384">
        <v>51613</v>
      </c>
      <c r="C46" s="536" t="s">
        <v>61</v>
      </c>
      <c r="D46" s="698" t="s">
        <v>290</v>
      </c>
      <c r="E46" s="672">
        <f>'[2]Hes seat-GM'!D46</f>
        <v>0</v>
      </c>
      <c r="F46" s="673"/>
      <c r="G46" s="674">
        <f t="shared" si="2"/>
        <v>0</v>
      </c>
      <c r="H46" s="672">
        <f>'[2]Hes seat-GM'!G46</f>
        <v>0</v>
      </c>
      <c r="I46" s="673"/>
      <c r="J46" s="674">
        <f t="shared" si="3"/>
        <v>0</v>
      </c>
      <c r="K46" s="672">
        <f>'[2]Hes seat-GM'!J46</f>
        <v>0</v>
      </c>
      <c r="L46" s="673"/>
      <c r="M46" s="773">
        <f t="shared" si="4"/>
        <v>0</v>
      </c>
      <c r="N46" s="688">
        <f t="shared" si="5"/>
        <v>0</v>
      </c>
      <c r="O46" s="689">
        <f t="shared" si="5"/>
        <v>0</v>
      </c>
      <c r="P46" s="690">
        <f t="shared" si="6"/>
        <v>0</v>
      </c>
      <c r="Q46" s="672">
        <f>'[2]Hes seat-GM'!M46</f>
        <v>0</v>
      </c>
      <c r="R46" s="673"/>
      <c r="S46" s="674">
        <f t="shared" si="7"/>
        <v>0</v>
      </c>
      <c r="T46" s="672">
        <f>'[2]Hes seat-GM'!P46</f>
        <v>0</v>
      </c>
      <c r="U46" s="673"/>
      <c r="V46" s="675">
        <f t="shared" si="8"/>
        <v>0</v>
      </c>
      <c r="W46" s="673">
        <f>'[2]Hes seat-GM'!S46</f>
        <v>0</v>
      </c>
      <c r="X46" s="673"/>
      <c r="Y46" s="773">
        <f t="shared" si="9"/>
        <v>0</v>
      </c>
      <c r="Z46" s="688">
        <f t="shared" si="10"/>
        <v>0</v>
      </c>
      <c r="AA46" s="701">
        <f t="shared" si="10"/>
        <v>0</v>
      </c>
      <c r="AB46" s="690">
        <f t="shared" si="11"/>
        <v>0</v>
      </c>
      <c r="AC46" s="779">
        <f t="shared" si="12"/>
        <v>0</v>
      </c>
      <c r="AD46" s="776">
        <f t="shared" si="12"/>
        <v>0</v>
      </c>
      <c r="AE46" s="777">
        <f t="shared" si="13"/>
        <v>0</v>
      </c>
      <c r="AF46" s="672">
        <f>'[2]Hes seat-GM'!Y46</f>
        <v>0</v>
      </c>
      <c r="AG46" s="673"/>
      <c r="AH46" s="674">
        <f t="shared" si="14"/>
        <v>0</v>
      </c>
      <c r="AI46" s="672">
        <f>'[2]Hes seat-GM'!AB46</f>
        <v>0</v>
      </c>
      <c r="AJ46" s="673"/>
      <c r="AK46" s="675">
        <f t="shared" si="15"/>
        <v>0</v>
      </c>
      <c r="AL46" s="673">
        <f>'[2]Hes seat-GM'!AE46</f>
        <v>0</v>
      </c>
      <c r="AM46" s="673"/>
      <c r="AN46" s="675">
        <f t="shared" si="16"/>
        <v>0</v>
      </c>
      <c r="AO46" s="688">
        <f t="shared" si="17"/>
        <v>0</v>
      </c>
      <c r="AP46" s="689">
        <f t="shared" si="17"/>
        <v>0</v>
      </c>
      <c r="AQ46" s="690">
        <f t="shared" si="18"/>
        <v>0</v>
      </c>
      <c r="AR46" s="673">
        <f>'[2]Hes seat-GM'!AH46</f>
        <v>0</v>
      </c>
      <c r="AS46" s="673"/>
      <c r="AT46" s="674">
        <f t="shared" si="19"/>
        <v>0</v>
      </c>
      <c r="AU46" s="672">
        <f>'[2]Hes seat-GM'!AK46</f>
        <v>0</v>
      </c>
      <c r="AV46" s="673"/>
      <c r="AW46" s="675">
        <f t="shared" si="20"/>
        <v>0</v>
      </c>
      <c r="AX46" s="673">
        <f>'[2]Hes seat-GM'!AN46</f>
        <v>0</v>
      </c>
      <c r="AY46" s="672"/>
      <c r="AZ46" s="773">
        <f t="shared" si="21"/>
        <v>0</v>
      </c>
      <c r="BA46" s="688">
        <f t="shared" si="22"/>
        <v>0</v>
      </c>
      <c r="BB46" s="701">
        <f t="shared" si="22"/>
        <v>0</v>
      </c>
      <c r="BC46" s="706">
        <f t="shared" si="23"/>
        <v>0</v>
      </c>
      <c r="BD46" s="711">
        <f t="shared" si="0"/>
        <v>0</v>
      </c>
      <c r="BE46" s="715">
        <f t="shared" si="1"/>
        <v>0</v>
      </c>
      <c r="BF46" s="716">
        <f t="shared" si="24"/>
        <v>0</v>
      </c>
      <c r="BG46" s="717">
        <f t="shared" si="25"/>
        <v>0</v>
      </c>
      <c r="BH46" s="673">
        <f t="shared" si="26"/>
        <v>0</v>
      </c>
      <c r="BI46" s="677">
        <f t="shared" si="27"/>
        <v>0</v>
      </c>
      <c r="BJ46" s="541"/>
      <c r="BK46" s="380"/>
      <c r="BL46" s="374">
        <f>ROUND(VLOOKUP($B46,Test!$A$272:$H$324,3),0)/1000</f>
        <v>0</v>
      </c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  <c r="CG46" s="380"/>
      <c r="CH46" s="380"/>
      <c r="CI46" s="380"/>
      <c r="CJ46" s="380"/>
      <c r="CK46" s="380"/>
      <c r="CL46" s="380"/>
      <c r="CM46" s="380"/>
      <c r="CN46" s="380"/>
    </row>
    <row r="47" spans="1:92" s="383" customFormat="1" ht="33" customHeight="1">
      <c r="A47" s="388">
        <f t="shared" si="28"/>
        <v>41</v>
      </c>
      <c r="B47" s="384">
        <v>51614</v>
      </c>
      <c r="C47" s="536" t="s">
        <v>42</v>
      </c>
      <c r="D47" s="698" t="s">
        <v>291</v>
      </c>
      <c r="E47" s="672">
        <f>'[2]Hes seat-GM'!D47</f>
        <v>0</v>
      </c>
      <c r="F47" s="673"/>
      <c r="G47" s="674">
        <f t="shared" si="2"/>
        <v>0</v>
      </c>
      <c r="H47" s="672">
        <f>'[2]Hes seat-GM'!G47</f>
        <v>0</v>
      </c>
      <c r="I47" s="673"/>
      <c r="J47" s="674">
        <f t="shared" si="3"/>
        <v>0</v>
      </c>
      <c r="K47" s="672">
        <f>'[2]Hes seat-GM'!J47</f>
        <v>0</v>
      </c>
      <c r="L47" s="673"/>
      <c r="M47" s="773">
        <f t="shared" si="4"/>
        <v>0</v>
      </c>
      <c r="N47" s="688">
        <f t="shared" si="5"/>
        <v>0</v>
      </c>
      <c r="O47" s="689">
        <f t="shared" si="5"/>
        <v>0</v>
      </c>
      <c r="P47" s="690">
        <f t="shared" si="6"/>
        <v>0</v>
      </c>
      <c r="Q47" s="672">
        <f>'[2]Hes seat-GM'!M47</f>
        <v>0</v>
      </c>
      <c r="R47" s="673"/>
      <c r="S47" s="674">
        <f t="shared" si="7"/>
        <v>0</v>
      </c>
      <c r="T47" s="672">
        <f>'[2]Hes seat-GM'!P47</f>
        <v>0</v>
      </c>
      <c r="U47" s="673"/>
      <c r="V47" s="675">
        <f t="shared" si="8"/>
        <v>0</v>
      </c>
      <c r="W47" s="673">
        <f>'[2]Hes seat-GM'!S47</f>
        <v>0</v>
      </c>
      <c r="X47" s="673"/>
      <c r="Y47" s="773">
        <f t="shared" si="9"/>
        <v>0</v>
      </c>
      <c r="Z47" s="688">
        <f t="shared" si="10"/>
        <v>0</v>
      </c>
      <c r="AA47" s="701">
        <f t="shared" si="10"/>
        <v>0</v>
      </c>
      <c r="AB47" s="690">
        <f t="shared" si="11"/>
        <v>0</v>
      </c>
      <c r="AC47" s="779">
        <f t="shared" si="12"/>
        <v>0</v>
      </c>
      <c r="AD47" s="776">
        <f t="shared" si="12"/>
        <v>0</v>
      </c>
      <c r="AE47" s="777">
        <f t="shared" si="13"/>
        <v>0</v>
      </c>
      <c r="AF47" s="672">
        <f>'[2]Hes seat-GM'!Y47</f>
        <v>0</v>
      </c>
      <c r="AG47" s="673"/>
      <c r="AH47" s="674">
        <f t="shared" si="14"/>
        <v>0</v>
      </c>
      <c r="AI47" s="672">
        <f>'[2]Hes seat-GM'!AB47</f>
        <v>0</v>
      </c>
      <c r="AJ47" s="673"/>
      <c r="AK47" s="675">
        <f t="shared" si="15"/>
        <v>0</v>
      </c>
      <c r="AL47" s="673">
        <f>'[2]Hes seat-GM'!AE47</f>
        <v>0</v>
      </c>
      <c r="AM47" s="673"/>
      <c r="AN47" s="675">
        <f t="shared" si="16"/>
        <v>0</v>
      </c>
      <c r="AO47" s="688">
        <f t="shared" si="17"/>
        <v>0</v>
      </c>
      <c r="AP47" s="689">
        <f t="shared" si="17"/>
        <v>0</v>
      </c>
      <c r="AQ47" s="690">
        <f t="shared" si="18"/>
        <v>0</v>
      </c>
      <c r="AR47" s="673">
        <f>'[2]Hes seat-GM'!AH47</f>
        <v>0</v>
      </c>
      <c r="AS47" s="673"/>
      <c r="AT47" s="674">
        <f t="shared" si="19"/>
        <v>0</v>
      </c>
      <c r="AU47" s="672">
        <f>'[2]Hes seat-GM'!AK47</f>
        <v>0</v>
      </c>
      <c r="AV47" s="673"/>
      <c r="AW47" s="675">
        <f t="shared" si="20"/>
        <v>0</v>
      </c>
      <c r="AX47" s="673">
        <f>'[2]Hes seat-GM'!AN47</f>
        <v>0</v>
      </c>
      <c r="AY47" s="672"/>
      <c r="AZ47" s="773">
        <f t="shared" si="21"/>
        <v>0</v>
      </c>
      <c r="BA47" s="688">
        <f t="shared" si="22"/>
        <v>0</v>
      </c>
      <c r="BB47" s="701">
        <f t="shared" si="22"/>
        <v>0</v>
      </c>
      <c r="BC47" s="706">
        <f t="shared" si="23"/>
        <v>0</v>
      </c>
      <c r="BD47" s="711">
        <f t="shared" si="0"/>
        <v>0</v>
      </c>
      <c r="BE47" s="715">
        <f t="shared" si="1"/>
        <v>0</v>
      </c>
      <c r="BF47" s="716">
        <f t="shared" si="24"/>
        <v>0</v>
      </c>
      <c r="BG47" s="717">
        <f t="shared" si="25"/>
        <v>0</v>
      </c>
      <c r="BH47" s="673">
        <f t="shared" si="26"/>
        <v>0</v>
      </c>
      <c r="BI47" s="677">
        <f t="shared" si="27"/>
        <v>0</v>
      </c>
      <c r="BJ47" s="541"/>
      <c r="BK47" s="380"/>
      <c r="BL47" s="374">
        <f>ROUND(VLOOKUP($B47,Test!$A$272:$H$324,3),0)/1000</f>
        <v>0</v>
      </c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  <c r="CG47" s="380"/>
      <c r="CH47" s="380"/>
      <c r="CI47" s="380"/>
      <c r="CJ47" s="380"/>
      <c r="CK47" s="380"/>
      <c r="CL47" s="380"/>
      <c r="CM47" s="380"/>
      <c r="CN47" s="380"/>
    </row>
    <row r="48" spans="1:92" s="383" customFormat="1" ht="33" customHeight="1">
      <c r="A48" s="388">
        <f t="shared" si="28"/>
        <v>42</v>
      </c>
      <c r="B48" s="384">
        <v>51615</v>
      </c>
      <c r="C48" s="536" t="s">
        <v>83</v>
      </c>
      <c r="D48" s="698" t="s">
        <v>292</v>
      </c>
      <c r="E48" s="672">
        <f>'[2]Hes seat-GM'!D48</f>
        <v>0</v>
      </c>
      <c r="F48" s="673">
        <v>8112</v>
      </c>
      <c r="G48" s="674">
        <f t="shared" si="2"/>
        <v>-8112</v>
      </c>
      <c r="H48" s="672">
        <f>'[2]Hes seat-GM'!G48</f>
        <v>0</v>
      </c>
      <c r="I48" s="673"/>
      <c r="J48" s="674">
        <f t="shared" si="3"/>
        <v>0</v>
      </c>
      <c r="K48" s="672">
        <f>'[2]Hes seat-GM'!J48</f>
        <v>36000</v>
      </c>
      <c r="L48" s="673"/>
      <c r="M48" s="773">
        <f t="shared" si="4"/>
        <v>36000</v>
      </c>
      <c r="N48" s="688">
        <f t="shared" si="5"/>
        <v>36000</v>
      </c>
      <c r="O48" s="689">
        <f t="shared" si="5"/>
        <v>8112</v>
      </c>
      <c r="P48" s="690">
        <f t="shared" si="6"/>
        <v>27888</v>
      </c>
      <c r="Q48" s="672">
        <f>'[2]Hes seat-GM'!M48</f>
        <v>4800</v>
      </c>
      <c r="R48" s="673"/>
      <c r="S48" s="674">
        <f t="shared" si="7"/>
        <v>4800</v>
      </c>
      <c r="T48" s="672">
        <f>'[2]Hes seat-GM'!P48</f>
        <v>12000</v>
      </c>
      <c r="U48" s="673"/>
      <c r="V48" s="675">
        <f t="shared" si="8"/>
        <v>12000</v>
      </c>
      <c r="W48" s="673">
        <f>'[2]Hes seat-GM'!S48</f>
        <v>9600</v>
      </c>
      <c r="X48" s="673"/>
      <c r="Y48" s="773">
        <f t="shared" si="9"/>
        <v>9600</v>
      </c>
      <c r="Z48" s="688">
        <f t="shared" si="10"/>
        <v>26400</v>
      </c>
      <c r="AA48" s="701">
        <f t="shared" si="10"/>
        <v>0</v>
      </c>
      <c r="AB48" s="690">
        <f t="shared" si="11"/>
        <v>26400</v>
      </c>
      <c r="AC48" s="779">
        <f>E48+H48+K48+Q48+T48+W48</f>
        <v>62400</v>
      </c>
      <c r="AD48" s="776">
        <f t="shared" si="12"/>
        <v>8112</v>
      </c>
      <c r="AE48" s="777">
        <f t="shared" si="13"/>
        <v>54288</v>
      </c>
      <c r="AF48" s="672">
        <f>'[2]Hes seat-GM'!Y48</f>
        <v>24000</v>
      </c>
      <c r="AG48" s="673"/>
      <c r="AH48" s="674">
        <f t="shared" si="14"/>
        <v>24000</v>
      </c>
      <c r="AI48" s="672">
        <f>'[2]Hes seat-GM'!AB48</f>
        <v>4800</v>
      </c>
      <c r="AJ48" s="673"/>
      <c r="AK48" s="675">
        <f t="shared" si="15"/>
        <v>4800</v>
      </c>
      <c r="AL48" s="673">
        <f>'[2]Hes seat-GM'!AE48</f>
        <v>0</v>
      </c>
      <c r="AM48" s="673"/>
      <c r="AN48" s="675">
        <f t="shared" si="16"/>
        <v>0</v>
      </c>
      <c r="AO48" s="688">
        <f t="shared" si="17"/>
        <v>28800</v>
      </c>
      <c r="AP48" s="689">
        <f t="shared" si="17"/>
        <v>0</v>
      </c>
      <c r="AQ48" s="690">
        <f t="shared" si="18"/>
        <v>28800</v>
      </c>
      <c r="AR48" s="673">
        <f>'[2]Hes seat-GM'!AH48</f>
        <v>4800</v>
      </c>
      <c r="AS48" s="673"/>
      <c r="AT48" s="674">
        <f t="shared" si="19"/>
        <v>4800</v>
      </c>
      <c r="AU48" s="672">
        <f>'[2]Hes seat-GM'!AK48</f>
        <v>4800</v>
      </c>
      <c r="AV48" s="673"/>
      <c r="AW48" s="675">
        <f t="shared" si="20"/>
        <v>4800</v>
      </c>
      <c r="AX48" s="673">
        <f>'[2]Hes seat-GM'!AN48</f>
        <v>4800</v>
      </c>
      <c r="AY48" s="672"/>
      <c r="AZ48" s="773">
        <f t="shared" si="21"/>
        <v>4800</v>
      </c>
      <c r="BA48" s="688">
        <f t="shared" si="22"/>
        <v>14400</v>
      </c>
      <c r="BB48" s="701">
        <f t="shared" si="22"/>
        <v>0</v>
      </c>
      <c r="BC48" s="706">
        <f t="shared" si="23"/>
        <v>14400</v>
      </c>
      <c r="BD48" s="711">
        <f t="shared" si="0"/>
        <v>43200</v>
      </c>
      <c r="BE48" s="715">
        <f t="shared" si="1"/>
        <v>0</v>
      </c>
      <c r="BF48" s="716">
        <f t="shared" si="24"/>
        <v>43200</v>
      </c>
      <c r="BG48" s="717">
        <f t="shared" si="25"/>
        <v>105600</v>
      </c>
      <c r="BH48" s="673">
        <f t="shared" si="26"/>
        <v>8112</v>
      </c>
      <c r="BI48" s="677">
        <f t="shared" si="27"/>
        <v>97488</v>
      </c>
      <c r="BJ48" s="541"/>
      <c r="BK48" s="380"/>
      <c r="BL48" s="374">
        <f>ROUND(VLOOKUP($B48,Test!$A$272:$H$324,3),0)/1000</f>
        <v>0</v>
      </c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  <c r="CG48" s="380"/>
      <c r="CH48" s="380"/>
      <c r="CI48" s="380"/>
      <c r="CJ48" s="380"/>
      <c r="CK48" s="380"/>
      <c r="CL48" s="380"/>
      <c r="CM48" s="380"/>
      <c r="CN48" s="380"/>
    </row>
    <row r="49" spans="1:92" s="383" customFormat="1" ht="33" customHeight="1">
      <c r="A49" s="388">
        <f t="shared" si="28"/>
        <v>43</v>
      </c>
      <c r="B49" s="384">
        <v>51616</v>
      </c>
      <c r="C49" s="536" t="s">
        <v>35</v>
      </c>
      <c r="D49" s="698" t="s">
        <v>293</v>
      </c>
      <c r="E49" s="672">
        <f>'[2]Hes seat-GM'!D49</f>
        <v>0</v>
      </c>
      <c r="F49" s="673"/>
      <c r="G49" s="674">
        <f t="shared" si="2"/>
        <v>0</v>
      </c>
      <c r="H49" s="672">
        <f>'[2]Hes seat-GM'!G49</f>
        <v>0</v>
      </c>
      <c r="I49" s="673"/>
      <c r="J49" s="674">
        <f t="shared" si="3"/>
        <v>0</v>
      </c>
      <c r="K49" s="672">
        <f>'[2]Hes seat-GM'!J49</f>
        <v>0</v>
      </c>
      <c r="L49" s="673"/>
      <c r="M49" s="773">
        <f t="shared" si="4"/>
        <v>0</v>
      </c>
      <c r="N49" s="688">
        <f t="shared" si="5"/>
        <v>0</v>
      </c>
      <c r="O49" s="689">
        <f t="shared" si="5"/>
        <v>0</v>
      </c>
      <c r="P49" s="690">
        <f t="shared" si="6"/>
        <v>0</v>
      </c>
      <c r="Q49" s="672">
        <f>'[2]Hes seat-GM'!M49</f>
        <v>0</v>
      </c>
      <c r="R49" s="673"/>
      <c r="S49" s="674">
        <f t="shared" si="7"/>
        <v>0</v>
      </c>
      <c r="T49" s="672">
        <f>'[2]Hes seat-GM'!P49</f>
        <v>0</v>
      </c>
      <c r="U49" s="673"/>
      <c r="V49" s="675">
        <f t="shared" si="8"/>
        <v>0</v>
      </c>
      <c r="W49" s="673">
        <f>'[2]Hes seat-GM'!S49</f>
        <v>0</v>
      </c>
      <c r="X49" s="673"/>
      <c r="Y49" s="773">
        <f t="shared" si="9"/>
        <v>0</v>
      </c>
      <c r="Z49" s="688">
        <f t="shared" si="10"/>
        <v>0</v>
      </c>
      <c r="AA49" s="701">
        <f t="shared" si="10"/>
        <v>0</v>
      </c>
      <c r="AB49" s="690">
        <f t="shared" si="11"/>
        <v>0</v>
      </c>
      <c r="AC49" s="779">
        <f t="shared" si="12"/>
        <v>0</v>
      </c>
      <c r="AD49" s="776">
        <f t="shared" si="12"/>
        <v>0</v>
      </c>
      <c r="AE49" s="777">
        <f t="shared" si="13"/>
        <v>0</v>
      </c>
      <c r="AF49" s="672">
        <f>'[2]Hes seat-GM'!Y49</f>
        <v>0</v>
      </c>
      <c r="AG49" s="673"/>
      <c r="AH49" s="674">
        <f t="shared" si="14"/>
        <v>0</v>
      </c>
      <c r="AI49" s="672">
        <f>'[2]Hes seat-GM'!AB49</f>
        <v>0</v>
      </c>
      <c r="AJ49" s="673"/>
      <c r="AK49" s="675">
        <f t="shared" si="15"/>
        <v>0</v>
      </c>
      <c r="AL49" s="673">
        <f>'[2]Hes seat-GM'!AE49</f>
        <v>0</v>
      </c>
      <c r="AM49" s="673"/>
      <c r="AN49" s="675">
        <f t="shared" si="16"/>
        <v>0</v>
      </c>
      <c r="AO49" s="688">
        <f t="shared" si="17"/>
        <v>0</v>
      </c>
      <c r="AP49" s="689">
        <f t="shared" si="17"/>
        <v>0</v>
      </c>
      <c r="AQ49" s="690">
        <f t="shared" si="18"/>
        <v>0</v>
      </c>
      <c r="AR49" s="673">
        <f>'[2]Hes seat-GM'!AH49</f>
        <v>0</v>
      </c>
      <c r="AS49" s="673"/>
      <c r="AT49" s="674">
        <f t="shared" si="19"/>
        <v>0</v>
      </c>
      <c r="AU49" s="672">
        <f>'[2]Hes seat-GM'!AK49</f>
        <v>0</v>
      </c>
      <c r="AV49" s="673"/>
      <c r="AW49" s="675">
        <f t="shared" si="20"/>
        <v>0</v>
      </c>
      <c r="AX49" s="673">
        <f>'[2]Hes seat-GM'!AN49</f>
        <v>0</v>
      </c>
      <c r="AY49" s="672"/>
      <c r="AZ49" s="773">
        <f t="shared" si="21"/>
        <v>0</v>
      </c>
      <c r="BA49" s="688">
        <f t="shared" si="22"/>
        <v>0</v>
      </c>
      <c r="BB49" s="701">
        <f t="shared" si="22"/>
        <v>0</v>
      </c>
      <c r="BC49" s="706">
        <f t="shared" si="23"/>
        <v>0</v>
      </c>
      <c r="BD49" s="711">
        <f t="shared" si="0"/>
        <v>0</v>
      </c>
      <c r="BE49" s="715">
        <f t="shared" si="1"/>
        <v>0</v>
      </c>
      <c r="BF49" s="716">
        <f t="shared" si="24"/>
        <v>0</v>
      </c>
      <c r="BG49" s="717">
        <f t="shared" si="25"/>
        <v>0</v>
      </c>
      <c r="BH49" s="673">
        <f t="shared" si="26"/>
        <v>0</v>
      </c>
      <c r="BI49" s="677">
        <f t="shared" si="27"/>
        <v>0</v>
      </c>
      <c r="BJ49" s="541"/>
      <c r="BK49" s="380"/>
      <c r="BL49" s="374">
        <f>ROUND(VLOOKUP($B49,Test!$A$272:$H$324,3),0)/1000</f>
        <v>0</v>
      </c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  <c r="CG49" s="380"/>
      <c r="CH49" s="380"/>
      <c r="CI49" s="380"/>
      <c r="CJ49" s="380"/>
      <c r="CK49" s="380"/>
      <c r="CL49" s="380"/>
      <c r="CM49" s="380"/>
      <c r="CN49" s="380"/>
    </row>
    <row r="50" spans="1:92" s="383" customFormat="1" ht="33" customHeight="1" thickBot="1">
      <c r="A50" s="388">
        <f t="shared" si="28"/>
        <v>44</v>
      </c>
      <c r="B50" s="384">
        <v>51617</v>
      </c>
      <c r="C50" s="536" t="s">
        <v>36</v>
      </c>
      <c r="D50" s="698" t="s">
        <v>294</v>
      </c>
      <c r="E50" s="672">
        <f>'[2]Hes seat-GM'!D50</f>
        <v>0</v>
      </c>
      <c r="F50" s="673"/>
      <c r="G50" s="674">
        <f t="shared" si="2"/>
        <v>0</v>
      </c>
      <c r="H50" s="672">
        <f>'[2]Hes seat-GM'!G50</f>
        <v>0</v>
      </c>
      <c r="I50" s="673"/>
      <c r="J50" s="674">
        <f t="shared" si="3"/>
        <v>0</v>
      </c>
      <c r="K50" s="672">
        <f>'[2]Hes seat-GM'!J50</f>
        <v>0</v>
      </c>
      <c r="L50" s="673"/>
      <c r="M50" s="773">
        <f t="shared" si="4"/>
        <v>0</v>
      </c>
      <c r="N50" s="688">
        <f t="shared" si="5"/>
        <v>0</v>
      </c>
      <c r="O50" s="689">
        <f t="shared" si="5"/>
        <v>0</v>
      </c>
      <c r="P50" s="690">
        <f t="shared" si="6"/>
        <v>0</v>
      </c>
      <c r="Q50" s="672">
        <f>'[2]Hes seat-GM'!M50</f>
        <v>0</v>
      </c>
      <c r="R50" s="673"/>
      <c r="S50" s="674">
        <f t="shared" si="7"/>
        <v>0</v>
      </c>
      <c r="T50" s="672">
        <f>'[2]Hes seat-GM'!P50</f>
        <v>0</v>
      </c>
      <c r="U50" s="673"/>
      <c r="V50" s="675">
        <f t="shared" si="8"/>
        <v>0</v>
      </c>
      <c r="W50" s="673">
        <f>'[2]Hes seat-GM'!S50</f>
        <v>0</v>
      </c>
      <c r="X50" s="673"/>
      <c r="Y50" s="773">
        <f t="shared" si="9"/>
        <v>0</v>
      </c>
      <c r="Z50" s="688">
        <f t="shared" si="10"/>
        <v>0</v>
      </c>
      <c r="AA50" s="701">
        <f t="shared" si="10"/>
        <v>0</v>
      </c>
      <c r="AB50" s="690">
        <f t="shared" si="11"/>
        <v>0</v>
      </c>
      <c r="AC50" s="779">
        <f t="shared" si="12"/>
        <v>0</v>
      </c>
      <c r="AD50" s="776">
        <f t="shared" si="12"/>
        <v>0</v>
      </c>
      <c r="AE50" s="777">
        <f t="shared" si="13"/>
        <v>0</v>
      </c>
      <c r="AF50" s="672">
        <f>'[2]Hes seat-GM'!Y50</f>
        <v>0</v>
      </c>
      <c r="AG50" s="673"/>
      <c r="AH50" s="674">
        <f t="shared" si="14"/>
        <v>0</v>
      </c>
      <c r="AI50" s="672">
        <f>'[2]Hes seat-GM'!AB50</f>
        <v>0</v>
      </c>
      <c r="AJ50" s="673"/>
      <c r="AK50" s="675">
        <f t="shared" si="15"/>
        <v>0</v>
      </c>
      <c r="AL50" s="673">
        <f>'[2]Hes seat-GM'!AE50</f>
        <v>0</v>
      </c>
      <c r="AM50" s="673"/>
      <c r="AN50" s="675">
        <f t="shared" si="16"/>
        <v>0</v>
      </c>
      <c r="AO50" s="688">
        <f t="shared" si="17"/>
        <v>0</v>
      </c>
      <c r="AP50" s="689">
        <f t="shared" si="17"/>
        <v>0</v>
      </c>
      <c r="AQ50" s="690">
        <f t="shared" si="18"/>
        <v>0</v>
      </c>
      <c r="AR50" s="673">
        <f>'[2]Hes seat-GM'!AH50</f>
        <v>0</v>
      </c>
      <c r="AS50" s="673"/>
      <c r="AT50" s="674">
        <f t="shared" si="19"/>
        <v>0</v>
      </c>
      <c r="AU50" s="672">
        <f>'[2]Hes seat-GM'!AK50</f>
        <v>0</v>
      </c>
      <c r="AV50" s="673"/>
      <c r="AW50" s="675">
        <f t="shared" si="20"/>
        <v>0</v>
      </c>
      <c r="AX50" s="673">
        <f>'[2]Hes seat-GM'!AN50</f>
        <v>0</v>
      </c>
      <c r="AY50" s="672"/>
      <c r="AZ50" s="773">
        <f t="shared" si="21"/>
        <v>0</v>
      </c>
      <c r="BA50" s="688">
        <f t="shared" si="22"/>
        <v>0</v>
      </c>
      <c r="BB50" s="701">
        <f t="shared" si="22"/>
        <v>0</v>
      </c>
      <c r="BC50" s="706">
        <f t="shared" si="23"/>
        <v>0</v>
      </c>
      <c r="BD50" s="711">
        <f t="shared" ref="BD50" si="29">AF50+AI50+AL50+AR50+AU50+AX50</f>
        <v>0</v>
      </c>
      <c r="BE50" s="715">
        <f t="shared" ref="BE50" si="30">AG50+AJ50+AM50+AS50+AV50+AY50</f>
        <v>0</v>
      </c>
      <c r="BF50" s="716">
        <f t="shared" si="24"/>
        <v>0</v>
      </c>
      <c r="BG50" s="717">
        <f t="shared" si="25"/>
        <v>0</v>
      </c>
      <c r="BH50" s="673">
        <f t="shared" si="26"/>
        <v>0</v>
      </c>
      <c r="BI50" s="678">
        <f t="shared" si="27"/>
        <v>0</v>
      </c>
      <c r="BJ50" s="541"/>
      <c r="BK50" s="380"/>
      <c r="BL50" s="611">
        <f>ROUND(VLOOKUP($B50,Test!$A$272:$H$324,3),0)/1000</f>
        <v>1.8049999999999999</v>
      </c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  <c r="CG50" s="380"/>
      <c r="CH50" s="380"/>
      <c r="CI50" s="380"/>
      <c r="CJ50" s="380"/>
      <c r="CK50" s="380"/>
      <c r="CL50" s="380"/>
      <c r="CM50" s="380"/>
      <c r="CN50" s="380"/>
    </row>
    <row r="51" spans="1:92" s="365" customFormat="1" ht="45" customHeight="1" thickBot="1">
      <c r="A51" s="814" t="s">
        <v>51</v>
      </c>
      <c r="B51" s="815"/>
      <c r="C51" s="815"/>
      <c r="D51" s="699"/>
      <c r="E51" s="719">
        <f t="shared" ref="E51:AJ51" si="31">SUM(E7:E50)</f>
        <v>1738869.7370218355</v>
      </c>
      <c r="F51" s="718">
        <f t="shared" si="31"/>
        <v>1730235.42</v>
      </c>
      <c r="G51" s="708">
        <f t="shared" si="31"/>
        <v>8634.3170218353189</v>
      </c>
      <c r="H51" s="719">
        <f t="shared" si="31"/>
        <v>1684868.6040483026</v>
      </c>
      <c r="I51" s="719">
        <f t="shared" si="31"/>
        <v>1765538.3</v>
      </c>
      <c r="J51" s="708">
        <f t="shared" si="31"/>
        <v>-80669.695951697184</v>
      </c>
      <c r="K51" s="719">
        <f t="shared" si="31"/>
        <v>1834982.5419003093</v>
      </c>
      <c r="L51" s="719">
        <f t="shared" si="31"/>
        <v>1383737.8</v>
      </c>
      <c r="M51" s="721">
        <f t="shared" si="31"/>
        <v>451244.74190030911</v>
      </c>
      <c r="N51" s="691">
        <f t="shared" si="31"/>
        <v>5248820.8829704467</v>
      </c>
      <c r="O51" s="692">
        <f t="shared" si="31"/>
        <v>4869611.5199999996</v>
      </c>
      <c r="P51" s="693">
        <f t="shared" si="31"/>
        <v>379209.36297044752</v>
      </c>
      <c r="Q51" s="719">
        <f t="shared" si="31"/>
        <v>1536857.224927325</v>
      </c>
      <c r="R51" s="719">
        <f t="shared" si="31"/>
        <v>338390.81999999995</v>
      </c>
      <c r="S51" s="708">
        <f t="shared" si="31"/>
        <v>1198466.404927325</v>
      </c>
      <c r="T51" s="719">
        <f t="shared" si="31"/>
        <v>1760728.7770612405</v>
      </c>
      <c r="U51" s="719">
        <f t="shared" si="31"/>
        <v>0</v>
      </c>
      <c r="V51" s="720">
        <f t="shared" si="31"/>
        <v>1760728.7770612405</v>
      </c>
      <c r="W51" s="718">
        <f t="shared" si="31"/>
        <v>1809548.7086207485</v>
      </c>
      <c r="X51" s="719">
        <f t="shared" si="31"/>
        <v>0</v>
      </c>
      <c r="Y51" s="755">
        <f t="shared" si="31"/>
        <v>1809548.7086207485</v>
      </c>
      <c r="Z51" s="691">
        <f t="shared" si="31"/>
        <v>5096934.710609314</v>
      </c>
      <c r="AA51" s="702">
        <f t="shared" si="31"/>
        <v>334990.81999999995</v>
      </c>
      <c r="AB51" s="693">
        <f t="shared" si="31"/>
        <v>4761943.8906093137</v>
      </c>
      <c r="AC51" s="719">
        <f t="shared" si="31"/>
        <v>10365855.593579764</v>
      </c>
      <c r="AD51" s="718">
        <f t="shared" si="31"/>
        <v>5217902.3400000008</v>
      </c>
      <c r="AE51" s="720">
        <f t="shared" si="31"/>
        <v>5147953.2535797618</v>
      </c>
      <c r="AF51" s="718">
        <f t="shared" si="31"/>
        <v>1805041.8099775608</v>
      </c>
      <c r="AG51" s="719">
        <f t="shared" si="31"/>
        <v>0</v>
      </c>
      <c r="AH51" s="708">
        <f t="shared" si="31"/>
        <v>1805041.8099775608</v>
      </c>
      <c r="AI51" s="718">
        <f t="shared" si="31"/>
        <v>1687101.6382878898</v>
      </c>
      <c r="AJ51" s="719">
        <f t="shared" si="31"/>
        <v>0</v>
      </c>
      <c r="AK51" s="720">
        <f t="shared" ref="AK51:BI51" si="32">SUM(AK7:AK50)</f>
        <v>1687101.6382878898</v>
      </c>
      <c r="AL51" s="718">
        <f t="shared" si="32"/>
        <v>1818477.8836172395</v>
      </c>
      <c r="AM51" s="719">
        <f t="shared" si="32"/>
        <v>0</v>
      </c>
      <c r="AN51" s="720">
        <f t="shared" si="32"/>
        <v>1818477.8836172395</v>
      </c>
      <c r="AO51" s="691">
        <f t="shared" si="32"/>
        <v>5300321.3318826901</v>
      </c>
      <c r="AP51" s="692">
        <f t="shared" si="32"/>
        <v>0</v>
      </c>
      <c r="AQ51" s="705">
        <f t="shared" si="32"/>
        <v>5300321.3318826901</v>
      </c>
      <c r="AR51" s="718">
        <f t="shared" si="32"/>
        <v>1867447.4749052117</v>
      </c>
      <c r="AS51" s="719">
        <f t="shared" si="32"/>
        <v>0</v>
      </c>
      <c r="AT51" s="708">
        <f t="shared" si="32"/>
        <v>1867447.4749052117</v>
      </c>
      <c r="AU51" s="718">
        <f t="shared" si="32"/>
        <v>1838958.4841052117</v>
      </c>
      <c r="AV51" s="719">
        <f t="shared" si="32"/>
        <v>0</v>
      </c>
      <c r="AW51" s="720">
        <f t="shared" si="32"/>
        <v>1838958.4841052117</v>
      </c>
      <c r="AX51" s="718">
        <f t="shared" si="32"/>
        <v>1780084.9452335744</v>
      </c>
      <c r="AY51" s="719">
        <f t="shared" si="32"/>
        <v>0</v>
      </c>
      <c r="AZ51" s="721">
        <f t="shared" si="32"/>
        <v>1780084.9452335744</v>
      </c>
      <c r="BA51" s="691">
        <f t="shared" si="32"/>
        <v>5476990.9042439982</v>
      </c>
      <c r="BB51" s="702">
        <f t="shared" si="32"/>
        <v>0</v>
      </c>
      <c r="BC51" s="707">
        <f t="shared" si="32"/>
        <v>5476990.9042439982</v>
      </c>
      <c r="BD51" s="722">
        <f t="shared" si="32"/>
        <v>10797112.236126687</v>
      </c>
      <c r="BE51" s="718">
        <f t="shared" si="32"/>
        <v>0</v>
      </c>
      <c r="BF51" s="723">
        <f t="shared" si="32"/>
        <v>10797112.236126687</v>
      </c>
      <c r="BG51" s="724">
        <f t="shared" si="32"/>
        <v>21162967.829706449</v>
      </c>
      <c r="BH51" s="683">
        <f t="shared" si="32"/>
        <v>5217902.3400000008</v>
      </c>
      <c r="BI51" s="684">
        <f t="shared" si="32"/>
        <v>15945065.489706451</v>
      </c>
      <c r="BJ51" s="542"/>
      <c r="BK51" s="362"/>
      <c r="BL51" s="517">
        <f>SUM(BL7:BL50)</f>
        <v>2389.8259999999996</v>
      </c>
      <c r="BM51" s="362"/>
      <c r="BN51" s="362"/>
      <c r="BO51" s="362"/>
      <c r="BP51" s="362"/>
      <c r="BQ51" s="362"/>
      <c r="BR51" s="362"/>
      <c r="BS51" s="362"/>
      <c r="BT51" s="362"/>
      <c r="BU51" s="362"/>
      <c r="BV51" s="362"/>
      <c r="BW51" s="362"/>
      <c r="BX51" s="362"/>
      <c r="BY51" s="362"/>
      <c r="BZ51" s="362"/>
      <c r="CA51" s="362"/>
      <c r="CB51" s="366"/>
      <c r="CD51" s="366"/>
      <c r="CF51" s="366"/>
      <c r="CH51" s="366"/>
      <c r="CJ51" s="366"/>
      <c r="CL51" s="366"/>
      <c r="CN51" s="366"/>
    </row>
    <row r="52" spans="1:92" s="349" customFormat="1" ht="18">
      <c r="B52" s="350"/>
      <c r="C52" s="351"/>
      <c r="D52" s="473"/>
    </row>
    <row r="53" spans="1:92" s="349" customFormat="1" ht="18">
      <c r="B53" s="350"/>
      <c r="C53" s="351"/>
      <c r="D53" s="473"/>
      <c r="F53" s="730">
        <f>ROUND(F51-Test!$C$330,2)</f>
        <v>1727845.59</v>
      </c>
    </row>
    <row r="54" spans="1:92" s="349" customFormat="1" ht="18">
      <c r="B54" s="350"/>
      <c r="C54" s="351"/>
      <c r="D54" s="473"/>
    </row>
    <row r="55" spans="1:92" s="349" customFormat="1" ht="18">
      <c r="B55" s="350"/>
      <c r="C55" s="351"/>
      <c r="D55" s="473"/>
    </row>
    <row r="56" spans="1:92" s="349" customFormat="1" ht="18">
      <c r="B56" s="350"/>
      <c r="C56" s="351"/>
      <c r="D56" s="473"/>
    </row>
    <row r="57" spans="1:92" s="349" customFormat="1" ht="18">
      <c r="B57" s="350"/>
      <c r="C57" s="351"/>
      <c r="D57" s="473"/>
    </row>
    <row r="58" spans="1:92" s="349" customFormat="1" ht="18">
      <c r="B58" s="350"/>
      <c r="C58" s="351"/>
      <c r="D58" s="473"/>
    </row>
    <row r="59" spans="1:92" s="349" customFormat="1" ht="18">
      <c r="B59" s="350"/>
      <c r="C59" s="351"/>
      <c r="D59" s="473"/>
    </row>
    <row r="60" spans="1:92" s="349" customFormat="1" ht="18">
      <c r="B60" s="350"/>
      <c r="C60" s="351"/>
      <c r="D60" s="473"/>
    </row>
    <row r="61" spans="1:92" s="349" customFormat="1" ht="18">
      <c r="B61" s="350"/>
      <c r="C61" s="351"/>
      <c r="D61" s="473"/>
    </row>
    <row r="62" spans="1:92" s="349" customFormat="1" ht="18">
      <c r="B62" s="350"/>
      <c r="C62" s="351"/>
      <c r="D62" s="473"/>
    </row>
    <row r="63" spans="1:92" s="349" customFormat="1" ht="18">
      <c r="B63" s="350"/>
      <c r="C63" s="351"/>
      <c r="D63" s="351"/>
    </row>
    <row r="64" spans="1:92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</sheetData>
  <mergeCells count="23">
    <mergeCell ref="A51:C51"/>
    <mergeCell ref="AF5:AH5"/>
    <mergeCell ref="AI5:AK5"/>
    <mergeCell ref="AL5:AN5"/>
    <mergeCell ref="AR5:AT5"/>
    <mergeCell ref="A4:A6"/>
    <mergeCell ref="AC5:AE5"/>
    <mergeCell ref="E4:M4"/>
    <mergeCell ref="N4:P4"/>
    <mergeCell ref="Q4:Y4"/>
    <mergeCell ref="Z4:AB4"/>
    <mergeCell ref="AC4:AE4"/>
    <mergeCell ref="AF4:AN4"/>
    <mergeCell ref="AO4:AQ4"/>
    <mergeCell ref="E5:G5"/>
    <mergeCell ref="H5:J5"/>
    <mergeCell ref="K5:M5"/>
    <mergeCell ref="AU5:AW5"/>
    <mergeCell ref="AX5:AZ5"/>
    <mergeCell ref="AR4:AZ4"/>
    <mergeCell ref="N5:P5"/>
    <mergeCell ref="Z5:AB5"/>
    <mergeCell ref="AO5:AQ5"/>
  </mergeCells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7" tint="0.59999389629810485"/>
  </sheetPr>
  <dimension ref="A1:CE123"/>
  <sheetViews>
    <sheetView showGridLines="0" zoomScale="70" zoomScaleNormal="70" workbookViewId="0">
      <pane xSplit="3" ySplit="6" topLeftCell="M40" activePane="bottomRight" state="frozen"/>
      <selection activeCell="F51" sqref="F51"/>
      <selection pane="topRight" activeCell="F51" sqref="F51"/>
      <selection pane="bottomLeft" activeCell="F51" sqref="F51"/>
      <selection pane="bottomRight" activeCell="R44" sqref="R44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4" width="15.7109375" style="205" customWidth="1"/>
    <col min="45" max="45" width="14.85546875" style="205" customWidth="1"/>
    <col min="46" max="46" width="19.5703125" style="205" bestFit="1" customWidth="1"/>
    <col min="47" max="52" width="15.7109375" style="205" customWidth="1"/>
    <col min="53" max="55" width="15.7109375" style="205" hidden="1" customWidth="1"/>
    <col min="56" max="58" width="15.7109375" style="205" customWidth="1"/>
    <col min="59" max="59" width="16.85546875" style="205" customWidth="1"/>
    <col min="60" max="61" width="15.7109375" style="205" customWidth="1"/>
    <col min="62" max="63" width="10.42578125" style="205" customWidth="1"/>
    <col min="64" max="64" width="18.85546875" style="205" hidden="1" customWidth="1"/>
    <col min="65" max="66" width="10.42578125" style="205" customWidth="1"/>
    <col min="67" max="67" width="11.140625" style="205" customWidth="1"/>
    <col min="68" max="86" width="10.42578125" style="205" customWidth="1"/>
    <col min="87" max="16384" width="9.140625" style="205"/>
  </cols>
  <sheetData>
    <row r="1" spans="1:83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24"/>
      <c r="AJ1" s="324"/>
      <c r="AK1" s="324"/>
      <c r="AL1" s="319"/>
      <c r="AM1" s="319"/>
      <c r="AN1" s="319"/>
      <c r="AO1" s="319"/>
      <c r="AP1" s="319"/>
      <c r="AQ1" s="319"/>
      <c r="AR1" s="324"/>
      <c r="AS1" s="324"/>
      <c r="AT1" s="324"/>
      <c r="AX1" s="324"/>
      <c r="AY1" s="324"/>
      <c r="AZ1" s="324"/>
      <c r="BA1" s="324"/>
      <c r="BB1" s="324"/>
      <c r="BC1" s="324"/>
      <c r="BD1" s="323"/>
      <c r="BE1" s="323"/>
      <c r="BF1" s="323"/>
      <c r="BJ1" s="322" t="s">
        <v>210</v>
      </c>
    </row>
    <row r="2" spans="1:83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H2" s="306"/>
      <c r="I2" s="306"/>
      <c r="J2" s="306"/>
      <c r="T2" s="312"/>
      <c r="U2" s="312"/>
      <c r="V2" s="312"/>
      <c r="W2" s="306"/>
      <c r="X2" s="306"/>
      <c r="Y2" s="326"/>
      <c r="Z2" s="326"/>
      <c r="AA2" s="326"/>
      <c r="AB2" s="326"/>
      <c r="AC2" s="317"/>
      <c r="AD2" s="317"/>
      <c r="AE2" s="326"/>
      <c r="AF2" s="324"/>
      <c r="AG2" s="324"/>
      <c r="AH2" s="324"/>
      <c r="AI2" s="326"/>
      <c r="AJ2" s="324"/>
      <c r="AK2" s="324"/>
      <c r="AL2" s="326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83" s="322" customFormat="1" ht="45" customHeight="1" thickBot="1">
      <c r="A3" s="309" t="s">
        <v>223</v>
      </c>
      <c r="B3" s="320"/>
      <c r="E3" s="335"/>
      <c r="F3" s="335"/>
      <c r="G3" s="335"/>
      <c r="H3" s="335"/>
      <c r="L3" s="319"/>
      <c r="T3" s="312"/>
      <c r="U3" s="312"/>
      <c r="V3" s="312"/>
      <c r="X3" s="319"/>
      <c r="AF3" s="324"/>
      <c r="AG3" s="324"/>
      <c r="AH3" s="324"/>
      <c r="AI3" s="324"/>
      <c r="AJ3" s="324"/>
      <c r="AK3" s="324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83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83" s="202" customFormat="1" ht="39.950000000000003" customHeight="1">
      <c r="A5" s="819"/>
      <c r="B5" s="208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</row>
    <row r="6" spans="1:83" s="201" customFormat="1" ht="39.950000000000003" customHeight="1">
      <c r="A6" s="820"/>
      <c r="B6" s="228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4"/>
      <c r="BK6" s="224"/>
      <c r="BL6" s="217"/>
      <c r="BM6" s="224"/>
      <c r="BN6" s="224"/>
      <c r="BO6" s="224"/>
      <c r="BP6" s="224"/>
      <c r="BQ6" s="224"/>
      <c r="BR6" s="224"/>
      <c r="BS6" s="224"/>
      <c r="BT6" s="224"/>
      <c r="BU6" s="224"/>
      <c r="BV6" s="224"/>
      <c r="BW6" s="224"/>
      <c r="BX6" s="224"/>
      <c r="BY6" s="224"/>
      <c r="BZ6" s="224"/>
      <c r="CA6" s="224"/>
      <c r="CB6" s="224"/>
      <c r="CC6" s="224"/>
      <c r="CD6" s="224"/>
      <c r="CE6" s="224"/>
    </row>
    <row r="7" spans="1:83" s="383" customFormat="1" ht="33" customHeight="1">
      <c r="A7" s="388">
        <v>1</v>
      </c>
      <c r="B7" s="384">
        <v>51201</v>
      </c>
      <c r="C7" s="536" t="s">
        <v>0</v>
      </c>
      <c r="D7" s="696"/>
      <c r="E7" s="772">
        <f>'[2]Hes seat-Mitsu.'!D7</f>
        <v>5100</v>
      </c>
      <c r="F7" s="673">
        <v>5100</v>
      </c>
      <c r="G7" s="674">
        <f>E7-F7</f>
        <v>0</v>
      </c>
      <c r="H7" s="772">
        <f>'[2]Hes seat-Mitsu.'!G7</f>
        <v>5000</v>
      </c>
      <c r="I7" s="673">
        <v>5000</v>
      </c>
      <c r="J7" s="674">
        <f>H7-I7</f>
        <v>0</v>
      </c>
      <c r="K7" s="772">
        <f>'[2]Hes seat-Mitsu.'!J7</f>
        <v>4900</v>
      </c>
      <c r="L7" s="673">
        <v>4900</v>
      </c>
      <c r="M7" s="773">
        <f>K7-L7</f>
        <v>0</v>
      </c>
      <c r="N7" s="685"/>
      <c r="O7" s="686"/>
      <c r="P7" s="687"/>
      <c r="Q7" s="772">
        <f>'[2]Hes seat-Mitsu.'!M7</f>
        <v>4900</v>
      </c>
      <c r="R7" s="673">
        <v>4900</v>
      </c>
      <c r="S7" s="674">
        <f>Q7-R7</f>
        <v>0</v>
      </c>
      <c r="T7" s="772">
        <f>'[2]Hes seat-Mitsu.'!P7</f>
        <v>4900</v>
      </c>
      <c r="U7" s="673"/>
      <c r="V7" s="675">
        <f>T7-U7</f>
        <v>4900</v>
      </c>
      <c r="W7" s="774">
        <f>'[2]Hes seat-Mitsu.'!S7</f>
        <v>4800</v>
      </c>
      <c r="X7" s="673"/>
      <c r="Y7" s="773">
        <f>W7-X7</f>
        <v>4800</v>
      </c>
      <c r="Z7" s="685"/>
      <c r="AA7" s="700"/>
      <c r="AB7" s="687"/>
      <c r="AC7" s="779">
        <f>E7+H7+K7+Q7+T7+W7</f>
        <v>29600</v>
      </c>
      <c r="AD7" s="776">
        <f>F7+I7+L7+R7+U7+X7</f>
        <v>19900</v>
      </c>
      <c r="AE7" s="777">
        <f>AC7-AD7</f>
        <v>9700</v>
      </c>
      <c r="AF7" s="772">
        <f>'[2]Hes seat-Mitsu.'!Y7</f>
        <v>4800</v>
      </c>
      <c r="AG7" s="673"/>
      <c r="AH7" s="674">
        <f>AF7-AG7</f>
        <v>4800</v>
      </c>
      <c r="AI7" s="772">
        <f>'[2]Hes seat-Mitsu.'!AB7</f>
        <v>4700</v>
      </c>
      <c r="AJ7" s="673"/>
      <c r="AK7" s="675">
        <f>AI7-AJ7</f>
        <v>4700</v>
      </c>
      <c r="AL7" s="774">
        <f>'[2]Hes seat-Mitsu.'!AE7</f>
        <v>5000</v>
      </c>
      <c r="AM7" s="673"/>
      <c r="AN7" s="675">
        <f>AL7-AM7</f>
        <v>5000</v>
      </c>
      <c r="AO7" s="685"/>
      <c r="AP7" s="703"/>
      <c r="AQ7" s="704"/>
      <c r="AR7" s="774">
        <f>'[2]Hes seat-Mitsu.'!AH7</f>
        <v>5000</v>
      </c>
      <c r="AS7" s="673"/>
      <c r="AT7" s="674">
        <f>AR7-AS7</f>
        <v>5000</v>
      </c>
      <c r="AU7" s="772">
        <f>'[2]Hes seat-Mitsu.'!AK7</f>
        <v>5100</v>
      </c>
      <c r="AV7" s="673"/>
      <c r="AW7" s="675">
        <f>AU7-AV7</f>
        <v>5100</v>
      </c>
      <c r="AX7" s="774">
        <f>'[2]Hes seat-Mitsu.'!AN7</f>
        <v>5200</v>
      </c>
      <c r="AY7" s="772"/>
      <c r="AZ7" s="773">
        <f>AX7-AY7</f>
        <v>5200</v>
      </c>
      <c r="BA7" s="685"/>
      <c r="BB7" s="703"/>
      <c r="BC7" s="703"/>
      <c r="BD7" s="731">
        <f t="shared" ref="BD7:BD49" si="0">AF7+AI7+AL7+AR7+AU7+AX7</f>
        <v>29800</v>
      </c>
      <c r="BE7" s="732">
        <f t="shared" ref="BE7:BE49" si="1">AG7+AJ7+AM7+AS7+AV7+AY7</f>
        <v>0</v>
      </c>
      <c r="BF7" s="733">
        <f>BD7-BE7</f>
        <v>29800</v>
      </c>
      <c r="BG7" s="734">
        <f>AC7+BD7</f>
        <v>59400</v>
      </c>
      <c r="BH7" s="673">
        <f>AD7+BE7</f>
        <v>19900</v>
      </c>
      <c r="BI7" s="677">
        <f>BG7-BH7</f>
        <v>39500</v>
      </c>
      <c r="BJ7" s="541"/>
      <c r="BK7" s="380"/>
      <c r="BL7" s="374">
        <f>ROUND(VLOOKUP($B7,Test!$A$272:$H$324,4),1)/1000</f>
        <v>4.5999999999999996</v>
      </c>
      <c r="BM7" s="380"/>
      <c r="BN7" s="415"/>
      <c r="BO7" s="415"/>
      <c r="BP7" s="380"/>
      <c r="BQ7" s="380"/>
      <c r="BR7" s="415"/>
      <c r="BS7" s="380"/>
      <c r="BT7" s="380"/>
      <c r="BU7" s="380"/>
      <c r="BV7" s="380"/>
      <c r="BW7" s="380"/>
      <c r="BX7" s="380"/>
      <c r="BY7" s="380"/>
      <c r="BZ7" s="380"/>
      <c r="CA7" s="380"/>
    </row>
    <row r="8" spans="1:83" s="383" customFormat="1" ht="33" customHeight="1">
      <c r="A8" s="388">
        <f>A7+1</f>
        <v>2</v>
      </c>
      <c r="B8" s="384">
        <v>51202</v>
      </c>
      <c r="C8" s="536" t="s">
        <v>1</v>
      </c>
      <c r="D8" s="697" t="s">
        <v>252</v>
      </c>
      <c r="E8" s="672">
        <f>'[2]Hes seat-Mitsu.'!D8</f>
        <v>192100</v>
      </c>
      <c r="F8" s="673">
        <v>107086.57</v>
      </c>
      <c r="G8" s="674">
        <f t="shared" ref="G8:G50" si="2">E8-F8</f>
        <v>85013.43</v>
      </c>
      <c r="H8" s="672">
        <f>'[2]Hes seat-Mitsu.'!G8</f>
        <v>192100</v>
      </c>
      <c r="I8" s="673">
        <v>153565.23000000001</v>
      </c>
      <c r="J8" s="674">
        <f t="shared" ref="J8:J50" si="3">H8-I8</f>
        <v>38534.76999999999</v>
      </c>
      <c r="K8" s="672">
        <f>'[2]Hes seat-Mitsu.'!J8</f>
        <v>192100</v>
      </c>
      <c r="L8" s="673">
        <v>123906.7</v>
      </c>
      <c r="M8" s="773">
        <f t="shared" ref="M8:M50" si="4">K8-L8</f>
        <v>68193.3</v>
      </c>
      <c r="N8" s="688">
        <f t="shared" ref="N8:O50" si="5">+E8+H8+K8</f>
        <v>576300</v>
      </c>
      <c r="O8" s="689">
        <f t="shared" si="5"/>
        <v>384558.5</v>
      </c>
      <c r="P8" s="690">
        <f t="shared" ref="P8:P50" si="6">+N8-O8</f>
        <v>191741.5</v>
      </c>
      <c r="Q8" s="672">
        <f>'[2]Hes seat-Mitsu.'!M8</f>
        <v>187000</v>
      </c>
      <c r="R8" s="673">
        <v>162699.5</v>
      </c>
      <c r="S8" s="674">
        <f t="shared" ref="S8:S50" si="7">Q8-R8</f>
        <v>24300.5</v>
      </c>
      <c r="T8" s="672">
        <f>'[2]Hes seat-Mitsu.'!P8</f>
        <v>187000</v>
      </c>
      <c r="U8" s="673"/>
      <c r="V8" s="675">
        <f t="shared" ref="V8:V50" si="8">T8-U8</f>
        <v>187000</v>
      </c>
      <c r="W8" s="673">
        <f>'[2]Hes seat-Mitsu.'!S8</f>
        <v>187000</v>
      </c>
      <c r="X8" s="673"/>
      <c r="Y8" s="773">
        <f t="shared" ref="Y8:Y50" si="9">W8-X8</f>
        <v>187000</v>
      </c>
      <c r="Z8" s="688">
        <f t="shared" ref="Z8:AA50" si="10">+Q8+T8+W8</f>
        <v>561000</v>
      </c>
      <c r="AA8" s="701">
        <f t="shared" si="10"/>
        <v>162699.5</v>
      </c>
      <c r="AB8" s="690">
        <f t="shared" ref="AB8:AB50" si="11">+Z8-AA8</f>
        <v>398300.5</v>
      </c>
      <c r="AC8" s="779">
        <f t="shared" ref="AC8:AD50" si="12">E8+H8+K8+Q8+T8+W8</f>
        <v>1137300</v>
      </c>
      <c r="AD8" s="776">
        <f t="shared" si="12"/>
        <v>547258</v>
      </c>
      <c r="AE8" s="777">
        <f t="shared" ref="AE8:AE50" si="13">AC8-AD8</f>
        <v>590042</v>
      </c>
      <c r="AF8" s="672">
        <f>'[2]Hes seat-Mitsu.'!Y8</f>
        <v>187000</v>
      </c>
      <c r="AG8" s="673"/>
      <c r="AH8" s="674">
        <f t="shared" ref="AH8:AH50" si="14">AF8-AG8</f>
        <v>187000</v>
      </c>
      <c r="AI8" s="672">
        <f>'[2]Hes seat-Mitsu.'!AB8</f>
        <v>187000</v>
      </c>
      <c r="AJ8" s="673"/>
      <c r="AK8" s="675">
        <f t="shared" ref="AK8:AK50" si="15">AI8-AJ8</f>
        <v>187000</v>
      </c>
      <c r="AL8" s="673">
        <f>'[2]Hes seat-Mitsu.'!AE8</f>
        <v>187000</v>
      </c>
      <c r="AM8" s="673"/>
      <c r="AN8" s="675">
        <f t="shared" ref="AN8:AN50" si="16">AL8-AM8</f>
        <v>187000</v>
      </c>
      <c r="AO8" s="688">
        <f t="shared" ref="AO8:AP50" si="17">+AF8+AI8+AL8</f>
        <v>561000</v>
      </c>
      <c r="AP8" s="689">
        <f t="shared" si="17"/>
        <v>0</v>
      </c>
      <c r="AQ8" s="690">
        <f t="shared" ref="AQ8:AQ50" si="18">AO8-AP8</f>
        <v>561000</v>
      </c>
      <c r="AR8" s="673">
        <f>'[2]Hes seat-Mitsu.'!AH8</f>
        <v>187000</v>
      </c>
      <c r="AS8" s="673"/>
      <c r="AT8" s="674">
        <f t="shared" ref="AT8:AT50" si="19">AR8-AS8</f>
        <v>187000</v>
      </c>
      <c r="AU8" s="672">
        <f>'[2]Hes seat-Mitsu.'!AK8</f>
        <v>187000</v>
      </c>
      <c r="AV8" s="673"/>
      <c r="AW8" s="675">
        <f t="shared" ref="AW8:AW50" si="20">AU8-AV8</f>
        <v>187000</v>
      </c>
      <c r="AX8" s="673">
        <f>'[2]Hes seat-Mitsu.'!AN8</f>
        <v>187000</v>
      </c>
      <c r="AY8" s="672"/>
      <c r="AZ8" s="773">
        <f t="shared" ref="AZ8:AZ50" si="21">AX8-AY8</f>
        <v>187000</v>
      </c>
      <c r="BA8" s="735">
        <f t="shared" ref="BA8:BB50" si="22">+AR8+AU8+AX8</f>
        <v>561000</v>
      </c>
      <c r="BB8" s="736">
        <f t="shared" si="22"/>
        <v>0</v>
      </c>
      <c r="BC8" s="737">
        <f t="shared" ref="BC8:BC50" si="23">BA8-BB8</f>
        <v>561000</v>
      </c>
      <c r="BD8" s="731">
        <f t="shared" si="0"/>
        <v>1122000</v>
      </c>
      <c r="BE8" s="732">
        <f t="shared" si="1"/>
        <v>0</v>
      </c>
      <c r="BF8" s="733">
        <f t="shared" ref="BF8:BF50" si="24">BD8-BE8</f>
        <v>1122000</v>
      </c>
      <c r="BG8" s="734">
        <f t="shared" ref="BG8:BG50" si="25">AC8+BD8</f>
        <v>2259300</v>
      </c>
      <c r="BH8" s="673">
        <f t="shared" ref="BH8:BH50" si="26">AD8+BE8</f>
        <v>547258</v>
      </c>
      <c r="BI8" s="677">
        <f t="shared" ref="BI8:BI50" si="27">BG8-BH8</f>
        <v>1712042</v>
      </c>
      <c r="BJ8" s="541"/>
      <c r="BK8" s="380"/>
      <c r="BL8" s="374">
        <f>ROUND(VLOOKUP($B8,Test!$A$272:$H$324,4),1)/1000</f>
        <v>172.64929999999998</v>
      </c>
      <c r="BM8" s="380"/>
      <c r="BN8" s="415"/>
      <c r="BO8" s="415"/>
      <c r="BP8" s="380"/>
      <c r="BQ8" s="380"/>
      <c r="BR8" s="415"/>
      <c r="BS8" s="380"/>
      <c r="BT8" s="380"/>
      <c r="BU8" s="380"/>
      <c r="BV8" s="380"/>
      <c r="BW8" s="380"/>
      <c r="BX8" s="380"/>
      <c r="BY8" s="380"/>
      <c r="BZ8" s="380"/>
      <c r="CA8" s="380"/>
    </row>
    <row r="9" spans="1:83" s="383" customFormat="1" ht="33" customHeight="1">
      <c r="A9" s="388">
        <f t="shared" ref="A9:A50" si="28">A8+1</f>
        <v>3</v>
      </c>
      <c r="B9" s="384">
        <v>51203</v>
      </c>
      <c r="C9" s="536" t="s">
        <v>2</v>
      </c>
      <c r="D9" s="697" t="s">
        <v>253</v>
      </c>
      <c r="E9" s="672">
        <f>'[2]Hes seat-Mitsu.'!D9</f>
        <v>137186.58000000002</v>
      </c>
      <c r="F9" s="673">
        <v>135667.18</v>
      </c>
      <c r="G9" s="674">
        <f t="shared" si="2"/>
        <v>1519.4000000000233</v>
      </c>
      <c r="H9" s="672">
        <f>'[2]Hes seat-Mitsu.'!G9</f>
        <v>0</v>
      </c>
      <c r="I9" s="673">
        <v>1763.33</v>
      </c>
      <c r="J9" s="674">
        <f t="shared" si="3"/>
        <v>-1763.33</v>
      </c>
      <c r="K9" s="672">
        <f>'[2]Hes seat-Mitsu.'!J9</f>
        <v>7492.5</v>
      </c>
      <c r="L9" s="673"/>
      <c r="M9" s="773">
        <f t="shared" si="4"/>
        <v>7492.5</v>
      </c>
      <c r="N9" s="688">
        <f t="shared" si="5"/>
        <v>144679.08000000002</v>
      </c>
      <c r="O9" s="689">
        <f t="shared" si="5"/>
        <v>137430.50999999998</v>
      </c>
      <c r="P9" s="690">
        <f t="shared" si="6"/>
        <v>7248.5700000000361</v>
      </c>
      <c r="Q9" s="672">
        <f>'[2]Hes seat-Mitsu.'!M9</f>
        <v>0</v>
      </c>
      <c r="R9" s="673"/>
      <c r="S9" s="674">
        <f t="shared" si="7"/>
        <v>0</v>
      </c>
      <c r="T9" s="672">
        <f>'[2]Hes seat-Mitsu.'!P9</f>
        <v>1850</v>
      </c>
      <c r="U9" s="673"/>
      <c r="V9" s="675">
        <f t="shared" si="8"/>
        <v>1850</v>
      </c>
      <c r="W9" s="673">
        <f>'[2]Hes seat-Mitsu.'!S9</f>
        <v>0</v>
      </c>
      <c r="X9" s="673"/>
      <c r="Y9" s="773">
        <f t="shared" si="9"/>
        <v>0</v>
      </c>
      <c r="Z9" s="688">
        <f t="shared" si="10"/>
        <v>1850</v>
      </c>
      <c r="AA9" s="701">
        <f t="shared" si="10"/>
        <v>0</v>
      </c>
      <c r="AB9" s="690">
        <f t="shared" si="11"/>
        <v>1850</v>
      </c>
      <c r="AC9" s="779">
        <f t="shared" si="12"/>
        <v>146529.08000000002</v>
      </c>
      <c r="AD9" s="776">
        <f t="shared" si="12"/>
        <v>137430.50999999998</v>
      </c>
      <c r="AE9" s="777">
        <f t="shared" si="13"/>
        <v>9098.5700000000361</v>
      </c>
      <c r="AF9" s="672">
        <f>'[2]Hes seat-Mitsu.'!Y9</f>
        <v>4495.5</v>
      </c>
      <c r="AG9" s="673"/>
      <c r="AH9" s="674">
        <f t="shared" si="14"/>
        <v>4495.5</v>
      </c>
      <c r="AI9" s="672">
        <f>'[2]Hes seat-Mitsu.'!AB9</f>
        <v>0</v>
      </c>
      <c r="AJ9" s="673"/>
      <c r="AK9" s="675">
        <f t="shared" si="15"/>
        <v>0</v>
      </c>
      <c r="AL9" s="673">
        <f>'[2]Hes seat-Mitsu.'!AE9</f>
        <v>0</v>
      </c>
      <c r="AM9" s="673"/>
      <c r="AN9" s="675">
        <f t="shared" si="16"/>
        <v>0</v>
      </c>
      <c r="AO9" s="688">
        <f t="shared" si="17"/>
        <v>4495.5</v>
      </c>
      <c r="AP9" s="689">
        <f t="shared" si="17"/>
        <v>0</v>
      </c>
      <c r="AQ9" s="690">
        <f t="shared" si="18"/>
        <v>4495.5</v>
      </c>
      <c r="AR9" s="673">
        <f>'[2]Hes seat-Mitsu.'!AH9</f>
        <v>0</v>
      </c>
      <c r="AS9" s="673"/>
      <c r="AT9" s="674">
        <f t="shared" si="19"/>
        <v>0</v>
      </c>
      <c r="AU9" s="672">
        <f>'[2]Hes seat-Mitsu.'!AK9</f>
        <v>0</v>
      </c>
      <c r="AV9" s="673"/>
      <c r="AW9" s="675">
        <f t="shared" si="20"/>
        <v>0</v>
      </c>
      <c r="AX9" s="673">
        <f>'[2]Hes seat-Mitsu.'!AN9</f>
        <v>0</v>
      </c>
      <c r="AY9" s="672"/>
      <c r="AZ9" s="773">
        <f t="shared" si="21"/>
        <v>0</v>
      </c>
      <c r="BA9" s="735">
        <f t="shared" si="22"/>
        <v>0</v>
      </c>
      <c r="BB9" s="736">
        <f t="shared" si="22"/>
        <v>0</v>
      </c>
      <c r="BC9" s="737">
        <f t="shared" si="23"/>
        <v>0</v>
      </c>
      <c r="BD9" s="731">
        <f t="shared" si="0"/>
        <v>4495.5</v>
      </c>
      <c r="BE9" s="732">
        <f t="shared" si="1"/>
        <v>0</v>
      </c>
      <c r="BF9" s="733">
        <f t="shared" si="24"/>
        <v>4495.5</v>
      </c>
      <c r="BG9" s="734">
        <f t="shared" si="25"/>
        <v>151024.58000000002</v>
      </c>
      <c r="BH9" s="673">
        <f t="shared" si="26"/>
        <v>137430.50999999998</v>
      </c>
      <c r="BI9" s="677">
        <f t="shared" si="27"/>
        <v>13594.070000000036</v>
      </c>
      <c r="BJ9" s="541"/>
      <c r="BK9" s="380"/>
      <c r="BL9" s="374">
        <f>ROUND(VLOOKUP($B9,Test!$A$272:$H$324,4),1)/1000</f>
        <v>23.313700000000001</v>
      </c>
      <c r="BM9" s="380"/>
      <c r="BN9" s="415"/>
      <c r="BO9" s="415"/>
      <c r="BP9" s="380"/>
      <c r="BQ9" s="380"/>
      <c r="BR9" s="415"/>
      <c r="BS9" s="380"/>
      <c r="BT9" s="380"/>
      <c r="BU9" s="380"/>
      <c r="BV9" s="380"/>
      <c r="BW9" s="380"/>
      <c r="BX9" s="380"/>
      <c r="BY9" s="380"/>
      <c r="BZ9" s="380"/>
      <c r="CA9" s="380"/>
    </row>
    <row r="10" spans="1:83" s="383" customFormat="1" ht="33" customHeight="1">
      <c r="A10" s="388">
        <f t="shared" si="28"/>
        <v>4</v>
      </c>
      <c r="B10" s="389">
        <v>51299</v>
      </c>
      <c r="C10" s="537" t="s">
        <v>3</v>
      </c>
      <c r="D10" s="697" t="s">
        <v>254</v>
      </c>
      <c r="E10" s="672">
        <f>'[2]Hes seat-Mitsu.'!D10</f>
        <v>19363.580000000002</v>
      </c>
      <c r="F10" s="673">
        <v>18691.82</v>
      </c>
      <c r="G10" s="674">
        <f t="shared" si="2"/>
        <v>671.76000000000204</v>
      </c>
      <c r="H10" s="672">
        <f>'[2]Hes seat-Mitsu.'!G10</f>
        <v>20556.830000000002</v>
      </c>
      <c r="I10" s="673">
        <v>33038.82</v>
      </c>
      <c r="J10" s="674">
        <f t="shared" si="3"/>
        <v>-12481.989999999998</v>
      </c>
      <c r="K10" s="672">
        <f>'[2]Hes seat-Mitsu.'!J10</f>
        <v>69474.080000000002</v>
      </c>
      <c r="L10" s="673">
        <v>94941.79</v>
      </c>
      <c r="M10" s="773">
        <f t="shared" si="4"/>
        <v>-25467.709999999992</v>
      </c>
      <c r="N10" s="688">
        <f t="shared" si="5"/>
        <v>109394.49</v>
      </c>
      <c r="O10" s="689">
        <f t="shared" si="5"/>
        <v>146672.43</v>
      </c>
      <c r="P10" s="690">
        <f t="shared" si="6"/>
        <v>-37277.939999999988</v>
      </c>
      <c r="Q10" s="672">
        <f>'[2]Hes seat-Mitsu.'!M10</f>
        <v>19627.760000000002</v>
      </c>
      <c r="R10" s="673">
        <v>8886.66</v>
      </c>
      <c r="S10" s="674">
        <f t="shared" si="7"/>
        <v>10741.100000000002</v>
      </c>
      <c r="T10" s="672">
        <f>'[2]Hes seat-Mitsu.'!P10</f>
        <v>138739.76</v>
      </c>
      <c r="U10" s="673"/>
      <c r="V10" s="675">
        <f t="shared" si="8"/>
        <v>138739.76</v>
      </c>
      <c r="W10" s="673">
        <f>'[2]Hes seat-Mitsu.'!S10</f>
        <v>20251.580000000002</v>
      </c>
      <c r="X10" s="673"/>
      <c r="Y10" s="773">
        <f t="shared" si="9"/>
        <v>20251.580000000002</v>
      </c>
      <c r="Z10" s="688">
        <f t="shared" si="10"/>
        <v>178619.10000000003</v>
      </c>
      <c r="AA10" s="701">
        <f t="shared" si="10"/>
        <v>8886.66</v>
      </c>
      <c r="AB10" s="690">
        <f t="shared" si="11"/>
        <v>169732.44000000003</v>
      </c>
      <c r="AC10" s="779">
        <f t="shared" si="12"/>
        <v>288013.59000000003</v>
      </c>
      <c r="AD10" s="776">
        <f t="shared" si="12"/>
        <v>155559.09</v>
      </c>
      <c r="AE10" s="777">
        <f t="shared" si="13"/>
        <v>132454.50000000003</v>
      </c>
      <c r="AF10" s="672">
        <f>'[2]Hes seat-Mitsu.'!Y10</f>
        <v>23106.5</v>
      </c>
      <c r="AG10" s="673"/>
      <c r="AH10" s="674">
        <f t="shared" si="14"/>
        <v>23106.5</v>
      </c>
      <c r="AI10" s="672">
        <f>'[2]Hes seat-Mitsu.'!AB10</f>
        <v>20875.400000000001</v>
      </c>
      <c r="AJ10" s="673"/>
      <c r="AK10" s="675">
        <f t="shared" si="15"/>
        <v>20875.400000000001</v>
      </c>
      <c r="AL10" s="673">
        <f>'[2]Hes seat-Mitsu.'!AE10</f>
        <v>20292.650000000001</v>
      </c>
      <c r="AM10" s="673"/>
      <c r="AN10" s="675">
        <f t="shared" si="16"/>
        <v>20292.650000000001</v>
      </c>
      <c r="AO10" s="688">
        <f t="shared" si="17"/>
        <v>64274.55</v>
      </c>
      <c r="AP10" s="689">
        <f t="shared" si="17"/>
        <v>0</v>
      </c>
      <c r="AQ10" s="690">
        <f t="shared" si="18"/>
        <v>64274.55</v>
      </c>
      <c r="AR10" s="673">
        <f>'[2]Hes seat-Mitsu.'!AH10</f>
        <v>20251.580000000002</v>
      </c>
      <c r="AS10" s="673"/>
      <c r="AT10" s="674">
        <f t="shared" si="19"/>
        <v>20251.580000000002</v>
      </c>
      <c r="AU10" s="672">
        <f>'[2]Hes seat-Mitsu.'!AK10</f>
        <v>36096.9</v>
      </c>
      <c r="AV10" s="673"/>
      <c r="AW10" s="675">
        <f t="shared" si="20"/>
        <v>36096.9</v>
      </c>
      <c r="AX10" s="673">
        <f>'[2]Hes seat-Mitsu.'!AN10</f>
        <v>93198.080000000002</v>
      </c>
      <c r="AY10" s="672"/>
      <c r="AZ10" s="773">
        <f t="shared" si="21"/>
        <v>93198.080000000002</v>
      </c>
      <c r="BA10" s="735">
        <f t="shared" si="22"/>
        <v>149546.56</v>
      </c>
      <c r="BB10" s="736">
        <f t="shared" si="22"/>
        <v>0</v>
      </c>
      <c r="BC10" s="737">
        <f t="shared" si="23"/>
        <v>149546.56</v>
      </c>
      <c r="BD10" s="731">
        <f t="shared" si="0"/>
        <v>213821.11</v>
      </c>
      <c r="BE10" s="732">
        <f t="shared" si="1"/>
        <v>0</v>
      </c>
      <c r="BF10" s="733">
        <f t="shared" si="24"/>
        <v>213821.11</v>
      </c>
      <c r="BG10" s="734">
        <f t="shared" si="25"/>
        <v>501834.7</v>
      </c>
      <c r="BH10" s="673">
        <f t="shared" si="26"/>
        <v>155559.09</v>
      </c>
      <c r="BI10" s="677">
        <f t="shared" si="27"/>
        <v>346275.61</v>
      </c>
      <c r="BJ10" s="541"/>
      <c r="BK10" s="380"/>
      <c r="BL10" s="374">
        <f>ROUND(VLOOKUP($B10,Test!$A$272:$H$324,4),1)/1000</f>
        <v>33.048499999999997</v>
      </c>
      <c r="BM10" s="380"/>
      <c r="BN10" s="415"/>
      <c r="BO10" s="415"/>
      <c r="BP10" s="380"/>
      <c r="BQ10" s="380"/>
      <c r="BR10" s="415"/>
      <c r="BS10" s="380"/>
      <c r="BT10" s="380"/>
      <c r="BU10" s="380"/>
      <c r="BV10" s="380"/>
      <c r="BW10" s="380"/>
      <c r="BX10" s="380"/>
      <c r="BY10" s="380"/>
      <c r="BZ10" s="380"/>
      <c r="CA10" s="380"/>
    </row>
    <row r="11" spans="1:83" s="383" customFormat="1" ht="33" customHeight="1">
      <c r="A11" s="388">
        <f t="shared" si="28"/>
        <v>5</v>
      </c>
      <c r="B11" s="384">
        <v>51301</v>
      </c>
      <c r="C11" s="536" t="s">
        <v>4</v>
      </c>
      <c r="D11" s="697" t="s">
        <v>255</v>
      </c>
      <c r="E11" s="672">
        <f>'[2]Hes seat-Mitsu.'!D11</f>
        <v>0</v>
      </c>
      <c r="F11" s="673"/>
      <c r="G11" s="674">
        <f t="shared" si="2"/>
        <v>0</v>
      </c>
      <c r="H11" s="672">
        <f>'[2]Hes seat-Mitsu.'!G11</f>
        <v>0</v>
      </c>
      <c r="I11" s="673"/>
      <c r="J11" s="674">
        <f t="shared" si="3"/>
        <v>0</v>
      </c>
      <c r="K11" s="672">
        <f>'[2]Hes seat-Mitsu.'!J11</f>
        <v>0</v>
      </c>
      <c r="L11" s="673"/>
      <c r="M11" s="773">
        <f t="shared" si="4"/>
        <v>0</v>
      </c>
      <c r="N11" s="688">
        <f t="shared" si="5"/>
        <v>0</v>
      </c>
      <c r="O11" s="689">
        <f t="shared" si="5"/>
        <v>0</v>
      </c>
      <c r="P11" s="690">
        <f t="shared" si="6"/>
        <v>0</v>
      </c>
      <c r="Q11" s="672">
        <f>'[2]Hes seat-Mitsu.'!M11</f>
        <v>0</v>
      </c>
      <c r="R11" s="673"/>
      <c r="S11" s="674">
        <f t="shared" si="7"/>
        <v>0</v>
      </c>
      <c r="T11" s="672">
        <f>'[2]Hes seat-Mitsu.'!P11</f>
        <v>0</v>
      </c>
      <c r="U11" s="673"/>
      <c r="V11" s="675">
        <f t="shared" si="8"/>
        <v>0</v>
      </c>
      <c r="W11" s="673">
        <f>'[2]Hes seat-Mitsu.'!S11</f>
        <v>0</v>
      </c>
      <c r="X11" s="673"/>
      <c r="Y11" s="773">
        <f t="shared" si="9"/>
        <v>0</v>
      </c>
      <c r="Z11" s="688">
        <f t="shared" si="10"/>
        <v>0</v>
      </c>
      <c r="AA11" s="701">
        <f t="shared" si="10"/>
        <v>0</v>
      </c>
      <c r="AB11" s="690">
        <f t="shared" si="11"/>
        <v>0</v>
      </c>
      <c r="AC11" s="779">
        <f t="shared" si="12"/>
        <v>0</v>
      </c>
      <c r="AD11" s="776">
        <f t="shared" si="12"/>
        <v>0</v>
      </c>
      <c r="AE11" s="777">
        <f t="shared" si="13"/>
        <v>0</v>
      </c>
      <c r="AF11" s="672">
        <f>'[2]Hes seat-Mitsu.'!Y11</f>
        <v>0</v>
      </c>
      <c r="AG11" s="673"/>
      <c r="AH11" s="674">
        <f t="shared" si="14"/>
        <v>0</v>
      </c>
      <c r="AI11" s="672">
        <f>'[2]Hes seat-Mitsu.'!AB11</f>
        <v>0</v>
      </c>
      <c r="AJ11" s="673"/>
      <c r="AK11" s="675">
        <f t="shared" si="15"/>
        <v>0</v>
      </c>
      <c r="AL11" s="673">
        <f>'[2]Hes seat-Mitsu.'!AE11</f>
        <v>0</v>
      </c>
      <c r="AM11" s="673"/>
      <c r="AN11" s="675">
        <f t="shared" si="16"/>
        <v>0</v>
      </c>
      <c r="AO11" s="688">
        <f t="shared" si="17"/>
        <v>0</v>
      </c>
      <c r="AP11" s="689">
        <f t="shared" si="17"/>
        <v>0</v>
      </c>
      <c r="AQ11" s="690">
        <f t="shared" si="18"/>
        <v>0</v>
      </c>
      <c r="AR11" s="673">
        <f>'[2]Hes seat-Mitsu.'!AH11</f>
        <v>0</v>
      </c>
      <c r="AS11" s="673"/>
      <c r="AT11" s="674">
        <f t="shared" si="19"/>
        <v>0</v>
      </c>
      <c r="AU11" s="672">
        <f>'[2]Hes seat-Mitsu.'!AK11</f>
        <v>0</v>
      </c>
      <c r="AV11" s="673"/>
      <c r="AW11" s="675">
        <f t="shared" si="20"/>
        <v>0</v>
      </c>
      <c r="AX11" s="673">
        <f>'[2]Hes seat-Mitsu.'!AN11</f>
        <v>0</v>
      </c>
      <c r="AY11" s="672"/>
      <c r="AZ11" s="773">
        <f t="shared" si="21"/>
        <v>0</v>
      </c>
      <c r="BA11" s="735">
        <f t="shared" si="22"/>
        <v>0</v>
      </c>
      <c r="BB11" s="736">
        <f t="shared" si="22"/>
        <v>0</v>
      </c>
      <c r="BC11" s="737">
        <f t="shared" si="23"/>
        <v>0</v>
      </c>
      <c r="BD11" s="731">
        <f t="shared" si="0"/>
        <v>0</v>
      </c>
      <c r="BE11" s="732">
        <f t="shared" si="1"/>
        <v>0</v>
      </c>
      <c r="BF11" s="733">
        <f t="shared" si="24"/>
        <v>0</v>
      </c>
      <c r="BG11" s="734">
        <f t="shared" si="25"/>
        <v>0</v>
      </c>
      <c r="BH11" s="673">
        <f t="shared" si="26"/>
        <v>0</v>
      </c>
      <c r="BI11" s="677">
        <f t="shared" si="27"/>
        <v>0</v>
      </c>
      <c r="BJ11" s="541"/>
      <c r="BK11" s="380"/>
      <c r="BL11" s="374">
        <f>ROUND(VLOOKUP($B11,Test!$A$272:$H$324,4),1)/1000</f>
        <v>0</v>
      </c>
      <c r="BM11" s="380"/>
      <c r="BN11" s="415"/>
      <c r="BO11" s="415"/>
      <c r="BP11" s="380"/>
      <c r="BQ11" s="380"/>
      <c r="BR11" s="415"/>
      <c r="BS11" s="380"/>
      <c r="BT11" s="380"/>
      <c r="BU11" s="380"/>
      <c r="BV11" s="380"/>
      <c r="BW11" s="380"/>
      <c r="BX11" s="380"/>
      <c r="BY11" s="380"/>
      <c r="BZ11" s="380"/>
      <c r="CA11" s="380"/>
    </row>
    <row r="12" spans="1:83" s="383" customFormat="1" ht="33" customHeight="1">
      <c r="A12" s="388">
        <f t="shared" si="28"/>
        <v>6</v>
      </c>
      <c r="B12" s="384">
        <v>51302</v>
      </c>
      <c r="C12" s="536" t="s">
        <v>5</v>
      </c>
      <c r="D12" s="697" t="s">
        <v>256</v>
      </c>
      <c r="E12" s="672">
        <f>'[2]Hes seat-Mitsu.'!D12</f>
        <v>6135</v>
      </c>
      <c r="F12" s="673">
        <v>6135</v>
      </c>
      <c r="G12" s="674">
        <f t="shared" si="2"/>
        <v>0</v>
      </c>
      <c r="H12" s="672">
        <f>'[2]Hes seat-Mitsu.'!G12</f>
        <v>5740.380000000001</v>
      </c>
      <c r="I12" s="673">
        <v>5740.38</v>
      </c>
      <c r="J12" s="674">
        <f t="shared" si="3"/>
        <v>0</v>
      </c>
      <c r="K12" s="672">
        <f>'[2]Hes seat-Mitsu.'!J12</f>
        <v>6135</v>
      </c>
      <c r="L12" s="673">
        <v>21086.34</v>
      </c>
      <c r="M12" s="773">
        <f t="shared" si="4"/>
        <v>-14951.34</v>
      </c>
      <c r="N12" s="688">
        <f t="shared" si="5"/>
        <v>18010.38</v>
      </c>
      <c r="O12" s="689">
        <f t="shared" si="5"/>
        <v>32961.72</v>
      </c>
      <c r="P12" s="690">
        <f t="shared" si="6"/>
        <v>-14951.34</v>
      </c>
      <c r="Q12" s="672">
        <f>'[2]Hes seat-Mitsu.'!M12</f>
        <v>6004</v>
      </c>
      <c r="R12" s="673">
        <v>6004</v>
      </c>
      <c r="S12" s="674">
        <f t="shared" si="7"/>
        <v>0</v>
      </c>
      <c r="T12" s="672">
        <f>'[2]Hes seat-Mitsu.'!P12</f>
        <v>6202.7900000000009</v>
      </c>
      <c r="U12" s="673"/>
      <c r="V12" s="675">
        <f t="shared" si="8"/>
        <v>6202.7900000000009</v>
      </c>
      <c r="W12" s="673">
        <f>'[2]Hes seat-Mitsu.'!S12</f>
        <v>6004</v>
      </c>
      <c r="X12" s="673"/>
      <c r="Y12" s="773">
        <f t="shared" si="9"/>
        <v>6004</v>
      </c>
      <c r="Z12" s="688">
        <f t="shared" si="10"/>
        <v>18210.79</v>
      </c>
      <c r="AA12" s="701">
        <f t="shared" si="10"/>
        <v>6004</v>
      </c>
      <c r="AB12" s="690">
        <f t="shared" si="11"/>
        <v>12206.79</v>
      </c>
      <c r="AC12" s="779">
        <f t="shared" si="12"/>
        <v>36221.17</v>
      </c>
      <c r="AD12" s="776">
        <f t="shared" si="12"/>
        <v>38965.72</v>
      </c>
      <c r="AE12" s="777">
        <f t="shared" si="13"/>
        <v>-2744.5500000000029</v>
      </c>
      <c r="AF12" s="672">
        <f>'[2]Hes seat-Mitsu.'!Y12</f>
        <v>6204</v>
      </c>
      <c r="AG12" s="673"/>
      <c r="AH12" s="674">
        <f t="shared" si="14"/>
        <v>6204</v>
      </c>
      <c r="AI12" s="672">
        <f>'[2]Hes seat-Mitsu.'!AB12</f>
        <v>6204</v>
      </c>
      <c r="AJ12" s="673"/>
      <c r="AK12" s="675">
        <f t="shared" si="15"/>
        <v>6204</v>
      </c>
      <c r="AL12" s="673">
        <f>'[2]Hes seat-Mitsu.'!AE12</f>
        <v>6002.7999999999956</v>
      </c>
      <c r="AM12" s="673"/>
      <c r="AN12" s="675">
        <f t="shared" si="16"/>
        <v>6002.7999999999956</v>
      </c>
      <c r="AO12" s="688">
        <f t="shared" si="17"/>
        <v>18410.799999999996</v>
      </c>
      <c r="AP12" s="689">
        <f t="shared" si="17"/>
        <v>0</v>
      </c>
      <c r="AQ12" s="690">
        <f t="shared" si="18"/>
        <v>18410.799999999996</v>
      </c>
      <c r="AR12" s="673">
        <f>'[2]Hes seat-Mitsu.'!AH12</f>
        <v>6204</v>
      </c>
      <c r="AS12" s="673"/>
      <c r="AT12" s="674">
        <f t="shared" si="19"/>
        <v>6204</v>
      </c>
      <c r="AU12" s="672">
        <f>'[2]Hes seat-Mitsu.'!AK12</f>
        <v>6003.1899999999951</v>
      </c>
      <c r="AV12" s="673"/>
      <c r="AW12" s="675">
        <f t="shared" si="20"/>
        <v>6003.1899999999951</v>
      </c>
      <c r="AX12" s="673">
        <f>'[2]Hes seat-Mitsu.'!AN12</f>
        <v>6204</v>
      </c>
      <c r="AY12" s="672"/>
      <c r="AZ12" s="773">
        <f t="shared" si="21"/>
        <v>6204</v>
      </c>
      <c r="BA12" s="735">
        <f t="shared" si="22"/>
        <v>18411.189999999995</v>
      </c>
      <c r="BB12" s="736">
        <f t="shared" si="22"/>
        <v>0</v>
      </c>
      <c r="BC12" s="737">
        <f t="shared" si="23"/>
        <v>18411.189999999995</v>
      </c>
      <c r="BD12" s="731">
        <f t="shared" si="0"/>
        <v>36821.989999999991</v>
      </c>
      <c r="BE12" s="732">
        <f t="shared" si="1"/>
        <v>0</v>
      </c>
      <c r="BF12" s="733">
        <f t="shared" si="24"/>
        <v>36821.989999999991</v>
      </c>
      <c r="BG12" s="734">
        <f t="shared" si="25"/>
        <v>73043.159999999989</v>
      </c>
      <c r="BH12" s="673">
        <f t="shared" si="26"/>
        <v>38965.72</v>
      </c>
      <c r="BI12" s="677">
        <f t="shared" si="27"/>
        <v>34077.439999999988</v>
      </c>
      <c r="BJ12" s="541"/>
      <c r="BK12" s="380"/>
      <c r="BL12" s="374">
        <f>ROUND(VLOOKUP($B12,Test!$A$272:$H$324,4),1)/1000</f>
        <v>6.85</v>
      </c>
      <c r="BM12" s="380"/>
      <c r="BN12" s="415"/>
      <c r="BO12" s="415"/>
      <c r="BP12" s="380"/>
      <c r="BQ12" s="380"/>
      <c r="BR12" s="415"/>
      <c r="BS12" s="380"/>
      <c r="BT12" s="380"/>
      <c r="BU12" s="380"/>
      <c r="BV12" s="380"/>
      <c r="BW12" s="380"/>
      <c r="BX12" s="380"/>
      <c r="BY12" s="380"/>
      <c r="BZ12" s="380"/>
      <c r="CA12" s="380"/>
    </row>
    <row r="13" spans="1:83" s="383" customFormat="1" ht="33" customHeight="1">
      <c r="A13" s="388">
        <f t="shared" si="28"/>
        <v>7</v>
      </c>
      <c r="B13" s="384">
        <v>51306</v>
      </c>
      <c r="C13" s="536" t="s">
        <v>6</v>
      </c>
      <c r="D13" s="697" t="s">
        <v>257</v>
      </c>
      <c r="E13" s="672">
        <f>'[2]Hes seat-Mitsu.'!D13</f>
        <v>0</v>
      </c>
      <c r="F13" s="673"/>
      <c r="G13" s="674">
        <f t="shared" si="2"/>
        <v>0</v>
      </c>
      <c r="H13" s="672">
        <f>'[2]Hes seat-Mitsu.'!G13</f>
        <v>0</v>
      </c>
      <c r="I13" s="673"/>
      <c r="J13" s="674">
        <f t="shared" si="3"/>
        <v>0</v>
      </c>
      <c r="K13" s="672">
        <f>'[2]Hes seat-Mitsu.'!J13</f>
        <v>0</v>
      </c>
      <c r="L13" s="673"/>
      <c r="M13" s="773">
        <f t="shared" si="4"/>
        <v>0</v>
      </c>
      <c r="N13" s="688">
        <f t="shared" si="5"/>
        <v>0</v>
      </c>
      <c r="O13" s="689">
        <f t="shared" si="5"/>
        <v>0</v>
      </c>
      <c r="P13" s="690">
        <f t="shared" si="6"/>
        <v>0</v>
      </c>
      <c r="Q13" s="672">
        <f>'[2]Hes seat-Mitsu.'!M13</f>
        <v>0</v>
      </c>
      <c r="R13" s="673"/>
      <c r="S13" s="674">
        <f t="shared" si="7"/>
        <v>0</v>
      </c>
      <c r="T13" s="672">
        <f>'[2]Hes seat-Mitsu.'!P13</f>
        <v>0</v>
      </c>
      <c r="U13" s="673"/>
      <c r="V13" s="675">
        <f t="shared" si="8"/>
        <v>0</v>
      </c>
      <c r="W13" s="673">
        <f>'[2]Hes seat-Mitsu.'!S13</f>
        <v>0</v>
      </c>
      <c r="X13" s="673"/>
      <c r="Y13" s="773">
        <f t="shared" si="9"/>
        <v>0</v>
      </c>
      <c r="Z13" s="688">
        <f t="shared" si="10"/>
        <v>0</v>
      </c>
      <c r="AA13" s="701">
        <f t="shared" si="10"/>
        <v>0</v>
      </c>
      <c r="AB13" s="690">
        <f t="shared" si="11"/>
        <v>0</v>
      </c>
      <c r="AC13" s="779">
        <f t="shared" si="12"/>
        <v>0</v>
      </c>
      <c r="AD13" s="776">
        <f t="shared" si="12"/>
        <v>0</v>
      </c>
      <c r="AE13" s="777">
        <f t="shared" si="13"/>
        <v>0</v>
      </c>
      <c r="AF13" s="672">
        <f>'[2]Hes seat-Mitsu.'!Y13</f>
        <v>0</v>
      </c>
      <c r="AG13" s="673"/>
      <c r="AH13" s="674">
        <f t="shared" si="14"/>
        <v>0</v>
      </c>
      <c r="AI13" s="672">
        <f>'[2]Hes seat-Mitsu.'!AB13</f>
        <v>0</v>
      </c>
      <c r="AJ13" s="673"/>
      <c r="AK13" s="675">
        <f t="shared" si="15"/>
        <v>0</v>
      </c>
      <c r="AL13" s="673">
        <f>'[2]Hes seat-Mitsu.'!AE13</f>
        <v>0</v>
      </c>
      <c r="AM13" s="673"/>
      <c r="AN13" s="675">
        <f t="shared" si="16"/>
        <v>0</v>
      </c>
      <c r="AO13" s="688">
        <f t="shared" si="17"/>
        <v>0</v>
      </c>
      <c r="AP13" s="689">
        <f t="shared" si="17"/>
        <v>0</v>
      </c>
      <c r="AQ13" s="690">
        <f t="shared" si="18"/>
        <v>0</v>
      </c>
      <c r="AR13" s="673">
        <f>'[2]Hes seat-Mitsu.'!AH13</f>
        <v>0</v>
      </c>
      <c r="AS13" s="673"/>
      <c r="AT13" s="674">
        <f t="shared" si="19"/>
        <v>0</v>
      </c>
      <c r="AU13" s="672">
        <f>'[2]Hes seat-Mitsu.'!AK13</f>
        <v>0</v>
      </c>
      <c r="AV13" s="673"/>
      <c r="AW13" s="675">
        <f t="shared" si="20"/>
        <v>0</v>
      </c>
      <c r="AX13" s="673">
        <f>'[2]Hes seat-Mitsu.'!AN13</f>
        <v>0</v>
      </c>
      <c r="AY13" s="672"/>
      <c r="AZ13" s="773">
        <f t="shared" si="21"/>
        <v>0</v>
      </c>
      <c r="BA13" s="735">
        <f t="shared" si="22"/>
        <v>0</v>
      </c>
      <c r="BB13" s="736">
        <f t="shared" si="22"/>
        <v>0</v>
      </c>
      <c r="BC13" s="737">
        <f t="shared" si="23"/>
        <v>0</v>
      </c>
      <c r="BD13" s="731">
        <f t="shared" si="0"/>
        <v>0</v>
      </c>
      <c r="BE13" s="732">
        <f t="shared" si="1"/>
        <v>0</v>
      </c>
      <c r="BF13" s="733">
        <f t="shared" si="24"/>
        <v>0</v>
      </c>
      <c r="BG13" s="734">
        <f t="shared" si="25"/>
        <v>0</v>
      </c>
      <c r="BH13" s="673">
        <f t="shared" si="26"/>
        <v>0</v>
      </c>
      <c r="BI13" s="677">
        <f t="shared" si="27"/>
        <v>0</v>
      </c>
      <c r="BJ13" s="541"/>
      <c r="BK13" s="380"/>
      <c r="BL13" s="374">
        <f>ROUND(VLOOKUP($B13,Test!$A$272:$H$324,4),1)/1000</f>
        <v>0</v>
      </c>
      <c r="BM13" s="380"/>
      <c r="BN13" s="415"/>
      <c r="BO13" s="415"/>
      <c r="BP13" s="380"/>
      <c r="BQ13" s="380"/>
      <c r="BR13" s="415"/>
      <c r="BS13" s="380"/>
      <c r="BT13" s="380"/>
      <c r="BU13" s="380"/>
      <c r="BV13" s="380"/>
      <c r="BW13" s="380"/>
      <c r="BX13" s="380"/>
      <c r="BY13" s="380"/>
      <c r="BZ13" s="380"/>
      <c r="CA13" s="380"/>
    </row>
    <row r="14" spans="1:83" s="383" customFormat="1" ht="33" customHeight="1">
      <c r="A14" s="388">
        <f t="shared" si="28"/>
        <v>8</v>
      </c>
      <c r="B14" s="384">
        <v>51307</v>
      </c>
      <c r="C14" s="536" t="s">
        <v>7</v>
      </c>
      <c r="D14" s="697" t="s">
        <v>258</v>
      </c>
      <c r="E14" s="672">
        <f>'[2]Hes seat-Mitsu.'!D14</f>
        <v>21470</v>
      </c>
      <c r="F14" s="673">
        <v>24333.45</v>
      </c>
      <c r="G14" s="674">
        <f t="shared" si="2"/>
        <v>-2863.4500000000007</v>
      </c>
      <c r="H14" s="672">
        <f>'[2]Hes seat-Mitsu.'!G14</f>
        <v>58750</v>
      </c>
      <c r="I14" s="673">
        <v>39514.69</v>
      </c>
      <c r="J14" s="674">
        <f t="shared" si="3"/>
        <v>19235.309999999998</v>
      </c>
      <c r="K14" s="672">
        <f>'[2]Hes seat-Mitsu.'!J14</f>
        <v>88000</v>
      </c>
      <c r="L14" s="673">
        <v>132050.26999999999</v>
      </c>
      <c r="M14" s="773">
        <f t="shared" si="4"/>
        <v>-44050.26999999999</v>
      </c>
      <c r="N14" s="688">
        <f t="shared" si="5"/>
        <v>168220</v>
      </c>
      <c r="O14" s="689">
        <f t="shared" si="5"/>
        <v>195898.40999999997</v>
      </c>
      <c r="P14" s="690">
        <f t="shared" si="6"/>
        <v>-27678.409999999974</v>
      </c>
      <c r="Q14" s="672">
        <f>'[2]Hes seat-Mitsu.'!M14</f>
        <v>58427</v>
      </c>
      <c r="R14" s="673">
        <v>17088.099999999999</v>
      </c>
      <c r="S14" s="674">
        <f t="shared" si="7"/>
        <v>41338.9</v>
      </c>
      <c r="T14" s="672">
        <f>'[2]Hes seat-Mitsu.'!P14</f>
        <v>78466</v>
      </c>
      <c r="U14" s="673"/>
      <c r="V14" s="675">
        <f t="shared" si="8"/>
        <v>78466</v>
      </c>
      <c r="W14" s="673">
        <f>'[2]Hes seat-Mitsu.'!S14</f>
        <v>63239</v>
      </c>
      <c r="X14" s="673"/>
      <c r="Y14" s="773">
        <f t="shared" si="9"/>
        <v>63239</v>
      </c>
      <c r="Z14" s="688">
        <f t="shared" si="10"/>
        <v>200132</v>
      </c>
      <c r="AA14" s="701">
        <f t="shared" si="10"/>
        <v>17088.099999999999</v>
      </c>
      <c r="AB14" s="690">
        <f t="shared" si="11"/>
        <v>183043.9</v>
      </c>
      <c r="AC14" s="779">
        <f t="shared" si="12"/>
        <v>368352</v>
      </c>
      <c r="AD14" s="776">
        <f t="shared" si="12"/>
        <v>212986.50999999998</v>
      </c>
      <c r="AE14" s="777">
        <f t="shared" si="13"/>
        <v>155365.49000000002</v>
      </c>
      <c r="AF14" s="672">
        <f>'[2]Hes seat-Mitsu.'!Y14</f>
        <v>67327</v>
      </c>
      <c r="AG14" s="673"/>
      <c r="AH14" s="674">
        <f t="shared" si="14"/>
        <v>67327</v>
      </c>
      <c r="AI14" s="672">
        <f>'[2]Hes seat-Mitsu.'!AB14</f>
        <v>61610</v>
      </c>
      <c r="AJ14" s="673"/>
      <c r="AK14" s="675">
        <f t="shared" si="15"/>
        <v>61610</v>
      </c>
      <c r="AL14" s="673">
        <f>'[2]Hes seat-Mitsu.'!AE14</f>
        <v>79450</v>
      </c>
      <c r="AM14" s="673"/>
      <c r="AN14" s="675">
        <f t="shared" si="16"/>
        <v>79450</v>
      </c>
      <c r="AO14" s="688">
        <f t="shared" si="17"/>
        <v>208387</v>
      </c>
      <c r="AP14" s="689">
        <f t="shared" si="17"/>
        <v>0</v>
      </c>
      <c r="AQ14" s="690">
        <f t="shared" si="18"/>
        <v>208387</v>
      </c>
      <c r="AR14" s="673">
        <f>'[2]Hes seat-Mitsu.'!AH14</f>
        <v>65990</v>
      </c>
      <c r="AS14" s="673"/>
      <c r="AT14" s="674">
        <f t="shared" si="19"/>
        <v>65990</v>
      </c>
      <c r="AU14" s="672">
        <f>'[2]Hes seat-Mitsu.'!AK14</f>
        <v>62632</v>
      </c>
      <c r="AV14" s="673"/>
      <c r="AW14" s="675">
        <f t="shared" si="20"/>
        <v>62632</v>
      </c>
      <c r="AX14" s="673">
        <f>'[2]Hes seat-Mitsu.'!AN14</f>
        <v>42082</v>
      </c>
      <c r="AY14" s="672"/>
      <c r="AZ14" s="773">
        <f t="shared" si="21"/>
        <v>42082</v>
      </c>
      <c r="BA14" s="735">
        <f t="shared" si="22"/>
        <v>170704</v>
      </c>
      <c r="BB14" s="736">
        <f t="shared" si="22"/>
        <v>0</v>
      </c>
      <c r="BC14" s="737">
        <f t="shared" si="23"/>
        <v>170704</v>
      </c>
      <c r="BD14" s="731">
        <f t="shared" si="0"/>
        <v>379091</v>
      </c>
      <c r="BE14" s="732">
        <f t="shared" si="1"/>
        <v>0</v>
      </c>
      <c r="BF14" s="733">
        <f t="shared" si="24"/>
        <v>379091</v>
      </c>
      <c r="BG14" s="734">
        <f t="shared" si="25"/>
        <v>747443</v>
      </c>
      <c r="BH14" s="673">
        <f t="shared" si="26"/>
        <v>212986.50999999998</v>
      </c>
      <c r="BI14" s="677">
        <f t="shared" si="27"/>
        <v>534456.49</v>
      </c>
      <c r="BJ14" s="541"/>
      <c r="BK14" s="380"/>
      <c r="BL14" s="374">
        <f>ROUND(VLOOKUP($B14,Test!$A$272:$H$324,4),1)/1000</f>
        <v>65.259699999999995</v>
      </c>
      <c r="BM14" s="380"/>
      <c r="BN14" s="415"/>
      <c r="BO14" s="415"/>
      <c r="BP14" s="380"/>
      <c r="BQ14" s="380"/>
      <c r="BR14" s="415"/>
      <c r="BS14" s="380"/>
      <c r="BT14" s="380"/>
      <c r="BU14" s="380"/>
      <c r="BV14" s="380"/>
      <c r="BW14" s="380"/>
      <c r="BX14" s="380"/>
      <c r="BY14" s="380"/>
      <c r="BZ14" s="380"/>
      <c r="CA14" s="380"/>
    </row>
    <row r="15" spans="1:83" s="383" customFormat="1" ht="33" customHeight="1">
      <c r="A15" s="388">
        <f t="shared" si="28"/>
        <v>9</v>
      </c>
      <c r="B15" s="384">
        <v>51308</v>
      </c>
      <c r="C15" s="536" t="s">
        <v>8</v>
      </c>
      <c r="D15" s="697" t="s">
        <v>259</v>
      </c>
      <c r="E15" s="672">
        <f>'[2]Hes seat-Mitsu.'!D15</f>
        <v>108223.84986064113</v>
      </c>
      <c r="F15" s="673">
        <v>114246.81</v>
      </c>
      <c r="G15" s="674">
        <f t="shared" si="2"/>
        <v>-6022.9601393588673</v>
      </c>
      <c r="H15" s="672">
        <f>'[2]Hes seat-Mitsu.'!G15</f>
        <v>103211.93773101077</v>
      </c>
      <c r="I15" s="673">
        <v>111779.19</v>
      </c>
      <c r="J15" s="674">
        <f t="shared" si="3"/>
        <v>-8567.2522689892357</v>
      </c>
      <c r="K15" s="672">
        <f>'[2]Hes seat-Mitsu.'!J15</f>
        <v>101870.94955012955</v>
      </c>
      <c r="L15" s="673">
        <v>107186.1</v>
      </c>
      <c r="M15" s="773">
        <f t="shared" si="4"/>
        <v>-5315.1504498704599</v>
      </c>
      <c r="N15" s="688">
        <f t="shared" si="5"/>
        <v>313306.73714178143</v>
      </c>
      <c r="O15" s="689">
        <f t="shared" si="5"/>
        <v>333212.09999999998</v>
      </c>
      <c r="P15" s="690">
        <f t="shared" si="6"/>
        <v>-19905.362858218548</v>
      </c>
      <c r="Q15" s="672">
        <f>'[2]Hes seat-Mitsu.'!M15</f>
        <v>80996.372128331772</v>
      </c>
      <c r="R15" s="673">
        <v>52373.760000000002</v>
      </c>
      <c r="S15" s="674">
        <f t="shared" si="7"/>
        <v>28622.61212833177</v>
      </c>
      <c r="T15" s="672">
        <f>'[2]Hes seat-Mitsu.'!P15</f>
        <v>96120.45921349038</v>
      </c>
      <c r="U15" s="673"/>
      <c r="V15" s="675">
        <f t="shared" si="8"/>
        <v>96120.45921349038</v>
      </c>
      <c r="W15" s="673">
        <f>'[2]Hes seat-Mitsu.'!S15</f>
        <v>102733.22576399996</v>
      </c>
      <c r="X15" s="673"/>
      <c r="Y15" s="773">
        <f t="shared" si="9"/>
        <v>102733.22576399996</v>
      </c>
      <c r="Z15" s="688">
        <f t="shared" si="10"/>
        <v>279850.05710582214</v>
      </c>
      <c r="AA15" s="701">
        <f t="shared" si="10"/>
        <v>52373.760000000002</v>
      </c>
      <c r="AB15" s="690">
        <f t="shared" si="11"/>
        <v>227476.29710582213</v>
      </c>
      <c r="AC15" s="779">
        <f t="shared" si="12"/>
        <v>593156.79424760351</v>
      </c>
      <c r="AD15" s="776">
        <f t="shared" si="12"/>
        <v>385585.86</v>
      </c>
      <c r="AE15" s="777">
        <f t="shared" si="13"/>
        <v>207570.93424760352</v>
      </c>
      <c r="AF15" s="672">
        <f>'[2]Hes seat-Mitsu.'!Y15</f>
        <v>103515.22108899277</v>
      </c>
      <c r="AG15" s="673"/>
      <c r="AH15" s="674">
        <f t="shared" si="14"/>
        <v>103515.22108899277</v>
      </c>
      <c r="AI15" s="672">
        <f>'[2]Hes seat-Mitsu.'!AB15</f>
        <v>98612.140134950372</v>
      </c>
      <c r="AJ15" s="673"/>
      <c r="AK15" s="675">
        <f t="shared" si="15"/>
        <v>98612.140134950372</v>
      </c>
      <c r="AL15" s="673">
        <f>'[2]Hes seat-Mitsu.'!AE15</f>
        <v>103967.17275971106</v>
      </c>
      <c r="AM15" s="673"/>
      <c r="AN15" s="675">
        <f t="shared" si="16"/>
        <v>103967.17275971106</v>
      </c>
      <c r="AO15" s="688">
        <f t="shared" si="17"/>
        <v>306094.53398365417</v>
      </c>
      <c r="AP15" s="689">
        <f t="shared" si="17"/>
        <v>0</v>
      </c>
      <c r="AQ15" s="690">
        <f t="shared" si="18"/>
        <v>306094.53398365417</v>
      </c>
      <c r="AR15" s="673">
        <f>'[2]Hes seat-Mitsu.'!AH15</f>
        <v>106078.2628005662</v>
      </c>
      <c r="AS15" s="673"/>
      <c r="AT15" s="674">
        <f t="shared" si="19"/>
        <v>106078.2628005662</v>
      </c>
      <c r="AU15" s="672">
        <f>'[2]Hes seat-Mitsu.'!AK15</f>
        <v>106078.2628005662</v>
      </c>
      <c r="AV15" s="673"/>
      <c r="AW15" s="675">
        <f t="shared" si="20"/>
        <v>106078.2628005662</v>
      </c>
      <c r="AX15" s="673">
        <f>'[2]Hes seat-Mitsu.'!AN15</f>
        <v>102459.67606856521</v>
      </c>
      <c r="AY15" s="672"/>
      <c r="AZ15" s="773">
        <f t="shared" si="21"/>
        <v>102459.67606856521</v>
      </c>
      <c r="BA15" s="735">
        <f t="shared" si="22"/>
        <v>314616.20166969759</v>
      </c>
      <c r="BB15" s="736">
        <f t="shared" si="22"/>
        <v>0</v>
      </c>
      <c r="BC15" s="737">
        <f t="shared" si="23"/>
        <v>314616.20166969759</v>
      </c>
      <c r="BD15" s="731">
        <f t="shared" si="0"/>
        <v>620710.73565335176</v>
      </c>
      <c r="BE15" s="732">
        <f t="shared" si="1"/>
        <v>0</v>
      </c>
      <c r="BF15" s="733">
        <f t="shared" si="24"/>
        <v>620710.73565335176</v>
      </c>
      <c r="BG15" s="734">
        <f t="shared" si="25"/>
        <v>1213867.5299009553</v>
      </c>
      <c r="BH15" s="673">
        <f t="shared" si="26"/>
        <v>385585.86</v>
      </c>
      <c r="BI15" s="677">
        <f t="shared" si="27"/>
        <v>828281.66990095528</v>
      </c>
      <c r="BJ15" s="541"/>
      <c r="BK15" s="380"/>
      <c r="BL15" s="374">
        <f>ROUND(VLOOKUP($B15,Test!$A$272:$H$324,4),1)/1000</f>
        <v>103.919</v>
      </c>
      <c r="BM15" s="380"/>
      <c r="BN15" s="415"/>
      <c r="BO15" s="415"/>
      <c r="BP15" s="380"/>
      <c r="BQ15" s="380"/>
      <c r="BR15" s="415"/>
      <c r="BS15" s="380"/>
      <c r="BT15" s="380"/>
      <c r="BU15" s="380"/>
      <c r="BV15" s="380"/>
      <c r="BW15" s="380"/>
      <c r="BX15" s="380"/>
      <c r="BY15" s="380"/>
      <c r="BZ15" s="380"/>
      <c r="CA15" s="380"/>
    </row>
    <row r="16" spans="1:83" s="383" customFormat="1" ht="33" customHeight="1">
      <c r="A16" s="388">
        <f t="shared" si="28"/>
        <v>10</v>
      </c>
      <c r="B16" s="384">
        <v>51309</v>
      </c>
      <c r="C16" s="536" t="s">
        <v>9</v>
      </c>
      <c r="D16" s="697" t="s">
        <v>260</v>
      </c>
      <c r="E16" s="672">
        <f>'[2]Hes seat-Mitsu.'!D16</f>
        <v>0</v>
      </c>
      <c r="F16" s="673"/>
      <c r="G16" s="674">
        <f t="shared" si="2"/>
        <v>0</v>
      </c>
      <c r="H16" s="672">
        <f>'[2]Hes seat-Mitsu.'!G16</f>
        <v>0</v>
      </c>
      <c r="I16" s="673"/>
      <c r="J16" s="674">
        <f t="shared" si="3"/>
        <v>0</v>
      </c>
      <c r="K16" s="672">
        <f>'[2]Hes seat-Mitsu.'!J16</f>
        <v>0</v>
      </c>
      <c r="L16" s="673"/>
      <c r="M16" s="773">
        <f t="shared" si="4"/>
        <v>0</v>
      </c>
      <c r="N16" s="688">
        <f t="shared" si="5"/>
        <v>0</v>
      </c>
      <c r="O16" s="689">
        <f t="shared" si="5"/>
        <v>0</v>
      </c>
      <c r="P16" s="690">
        <f t="shared" si="6"/>
        <v>0</v>
      </c>
      <c r="Q16" s="672">
        <f>'[2]Hes seat-Mitsu.'!M16</f>
        <v>0</v>
      </c>
      <c r="R16" s="673"/>
      <c r="S16" s="674">
        <f t="shared" si="7"/>
        <v>0</v>
      </c>
      <c r="T16" s="672">
        <f>'[2]Hes seat-Mitsu.'!P16</f>
        <v>0</v>
      </c>
      <c r="U16" s="673"/>
      <c r="V16" s="675">
        <f t="shared" si="8"/>
        <v>0</v>
      </c>
      <c r="W16" s="673">
        <f>'[2]Hes seat-Mitsu.'!S16</f>
        <v>0</v>
      </c>
      <c r="X16" s="673"/>
      <c r="Y16" s="773">
        <f t="shared" si="9"/>
        <v>0</v>
      </c>
      <c r="Z16" s="688">
        <f t="shared" si="10"/>
        <v>0</v>
      </c>
      <c r="AA16" s="701">
        <f t="shared" si="10"/>
        <v>0</v>
      </c>
      <c r="AB16" s="690">
        <f t="shared" si="11"/>
        <v>0</v>
      </c>
      <c r="AC16" s="779">
        <f t="shared" si="12"/>
        <v>0</v>
      </c>
      <c r="AD16" s="776">
        <f t="shared" si="12"/>
        <v>0</v>
      </c>
      <c r="AE16" s="777">
        <f t="shared" si="13"/>
        <v>0</v>
      </c>
      <c r="AF16" s="672">
        <f>'[2]Hes seat-Mitsu.'!Y16</f>
        <v>0</v>
      </c>
      <c r="AG16" s="673"/>
      <c r="AH16" s="674">
        <f t="shared" si="14"/>
        <v>0</v>
      </c>
      <c r="AI16" s="672">
        <f>'[2]Hes seat-Mitsu.'!AB16</f>
        <v>0</v>
      </c>
      <c r="AJ16" s="673"/>
      <c r="AK16" s="675">
        <f t="shared" si="15"/>
        <v>0</v>
      </c>
      <c r="AL16" s="673">
        <f>'[2]Hes seat-Mitsu.'!AE16</f>
        <v>0</v>
      </c>
      <c r="AM16" s="673"/>
      <c r="AN16" s="675">
        <f t="shared" si="16"/>
        <v>0</v>
      </c>
      <c r="AO16" s="688">
        <f t="shared" si="17"/>
        <v>0</v>
      </c>
      <c r="AP16" s="689">
        <f t="shared" si="17"/>
        <v>0</v>
      </c>
      <c r="AQ16" s="690">
        <f t="shared" si="18"/>
        <v>0</v>
      </c>
      <c r="AR16" s="673">
        <f>'[2]Hes seat-Mitsu.'!AH16</f>
        <v>0</v>
      </c>
      <c r="AS16" s="673"/>
      <c r="AT16" s="674">
        <f t="shared" si="19"/>
        <v>0</v>
      </c>
      <c r="AU16" s="672">
        <f>'[2]Hes seat-Mitsu.'!AK16</f>
        <v>0</v>
      </c>
      <c r="AV16" s="673"/>
      <c r="AW16" s="675">
        <f t="shared" si="20"/>
        <v>0</v>
      </c>
      <c r="AX16" s="673">
        <f>'[2]Hes seat-Mitsu.'!AN16</f>
        <v>0</v>
      </c>
      <c r="AY16" s="672"/>
      <c r="AZ16" s="773">
        <f t="shared" si="21"/>
        <v>0</v>
      </c>
      <c r="BA16" s="735">
        <f t="shared" si="22"/>
        <v>0</v>
      </c>
      <c r="BB16" s="736">
        <f t="shared" si="22"/>
        <v>0</v>
      </c>
      <c r="BC16" s="737">
        <f t="shared" si="23"/>
        <v>0</v>
      </c>
      <c r="BD16" s="731">
        <f t="shared" si="0"/>
        <v>0</v>
      </c>
      <c r="BE16" s="732">
        <f t="shared" si="1"/>
        <v>0</v>
      </c>
      <c r="BF16" s="733">
        <f t="shared" si="24"/>
        <v>0</v>
      </c>
      <c r="BG16" s="734">
        <f t="shared" si="25"/>
        <v>0</v>
      </c>
      <c r="BH16" s="673">
        <f t="shared" si="26"/>
        <v>0</v>
      </c>
      <c r="BI16" s="677">
        <f t="shared" si="27"/>
        <v>0</v>
      </c>
      <c r="BJ16" s="541"/>
      <c r="BK16" s="380"/>
      <c r="BL16" s="374">
        <f>ROUND(VLOOKUP($B16,Test!$A$272:$H$324,4),1)/1000</f>
        <v>0</v>
      </c>
      <c r="BM16" s="380"/>
      <c r="BN16" s="415"/>
      <c r="BO16" s="415"/>
      <c r="BP16" s="380"/>
      <c r="BQ16" s="380"/>
      <c r="BR16" s="415"/>
      <c r="BS16" s="380"/>
      <c r="BT16" s="380"/>
      <c r="BU16" s="380"/>
      <c r="BV16" s="380"/>
      <c r="BW16" s="380"/>
      <c r="BX16" s="380"/>
      <c r="BY16" s="380"/>
      <c r="BZ16" s="380"/>
      <c r="CA16" s="380"/>
    </row>
    <row r="17" spans="1:81" s="383" customFormat="1" ht="33" customHeight="1">
      <c r="A17" s="388">
        <f t="shared" si="28"/>
        <v>11</v>
      </c>
      <c r="B17" s="384">
        <v>51310</v>
      </c>
      <c r="C17" s="536" t="s">
        <v>10</v>
      </c>
      <c r="D17" s="697" t="s">
        <v>261</v>
      </c>
      <c r="E17" s="672">
        <f>'[2]Hes seat-Mitsu.'!D17</f>
        <v>0</v>
      </c>
      <c r="F17" s="673">
        <v>0</v>
      </c>
      <c r="G17" s="674">
        <f t="shared" si="2"/>
        <v>0</v>
      </c>
      <c r="H17" s="672">
        <f>'[2]Hes seat-Mitsu.'!G17</f>
        <v>1224</v>
      </c>
      <c r="I17" s="673">
        <v>1224</v>
      </c>
      <c r="J17" s="674">
        <f t="shared" si="3"/>
        <v>0</v>
      </c>
      <c r="K17" s="672">
        <f>'[2]Hes seat-Mitsu.'!J17</f>
        <v>0</v>
      </c>
      <c r="L17" s="673">
        <v>0</v>
      </c>
      <c r="M17" s="773">
        <f t="shared" si="4"/>
        <v>0</v>
      </c>
      <c r="N17" s="688">
        <f t="shared" si="5"/>
        <v>1224</v>
      </c>
      <c r="O17" s="689">
        <f t="shared" si="5"/>
        <v>1224</v>
      </c>
      <c r="P17" s="690">
        <f t="shared" si="6"/>
        <v>0</v>
      </c>
      <c r="Q17" s="672">
        <f>'[2]Hes seat-Mitsu.'!M17</f>
        <v>1224</v>
      </c>
      <c r="R17" s="673"/>
      <c r="S17" s="674">
        <f t="shared" si="7"/>
        <v>1224</v>
      </c>
      <c r="T17" s="672">
        <f>'[2]Hes seat-Mitsu.'!P17</f>
        <v>0</v>
      </c>
      <c r="U17" s="673"/>
      <c r="V17" s="675">
        <f t="shared" si="8"/>
        <v>0</v>
      </c>
      <c r="W17" s="673">
        <f>'[2]Hes seat-Mitsu.'!S17</f>
        <v>1224</v>
      </c>
      <c r="X17" s="673"/>
      <c r="Y17" s="773">
        <f t="shared" si="9"/>
        <v>1224</v>
      </c>
      <c r="Z17" s="688">
        <f t="shared" si="10"/>
        <v>2448</v>
      </c>
      <c r="AA17" s="701">
        <f t="shared" si="10"/>
        <v>0</v>
      </c>
      <c r="AB17" s="690">
        <f t="shared" si="11"/>
        <v>2448</v>
      </c>
      <c r="AC17" s="779">
        <f t="shared" si="12"/>
        <v>3672</v>
      </c>
      <c r="AD17" s="776">
        <f t="shared" si="12"/>
        <v>1224</v>
      </c>
      <c r="AE17" s="777">
        <f t="shared" si="13"/>
        <v>2448</v>
      </c>
      <c r="AF17" s="672">
        <f>'[2]Hes seat-Mitsu.'!Y17</f>
        <v>0</v>
      </c>
      <c r="AG17" s="673"/>
      <c r="AH17" s="674">
        <f t="shared" si="14"/>
        <v>0</v>
      </c>
      <c r="AI17" s="672">
        <f>'[2]Hes seat-Mitsu.'!AB17</f>
        <v>1224</v>
      </c>
      <c r="AJ17" s="673"/>
      <c r="AK17" s="675">
        <f t="shared" si="15"/>
        <v>1224</v>
      </c>
      <c r="AL17" s="673">
        <f>'[2]Hes seat-Mitsu.'!AE17</f>
        <v>0</v>
      </c>
      <c r="AM17" s="673"/>
      <c r="AN17" s="675">
        <f t="shared" si="16"/>
        <v>0</v>
      </c>
      <c r="AO17" s="688">
        <f t="shared" si="17"/>
        <v>1224</v>
      </c>
      <c r="AP17" s="689">
        <f t="shared" si="17"/>
        <v>0</v>
      </c>
      <c r="AQ17" s="690">
        <f t="shared" si="18"/>
        <v>1224</v>
      </c>
      <c r="AR17" s="673">
        <f>'[2]Hes seat-Mitsu.'!AH17</f>
        <v>1224</v>
      </c>
      <c r="AS17" s="673"/>
      <c r="AT17" s="674">
        <f t="shared" si="19"/>
        <v>1224</v>
      </c>
      <c r="AU17" s="672">
        <f>'[2]Hes seat-Mitsu.'!AK17</f>
        <v>0</v>
      </c>
      <c r="AV17" s="673"/>
      <c r="AW17" s="675">
        <f t="shared" si="20"/>
        <v>0</v>
      </c>
      <c r="AX17" s="673">
        <f>'[2]Hes seat-Mitsu.'!AN17</f>
        <v>1224</v>
      </c>
      <c r="AY17" s="672"/>
      <c r="AZ17" s="773">
        <f t="shared" si="21"/>
        <v>1224</v>
      </c>
      <c r="BA17" s="735">
        <f t="shared" si="22"/>
        <v>2448</v>
      </c>
      <c r="BB17" s="736">
        <f t="shared" si="22"/>
        <v>0</v>
      </c>
      <c r="BC17" s="737">
        <f t="shared" si="23"/>
        <v>2448</v>
      </c>
      <c r="BD17" s="731">
        <f t="shared" si="0"/>
        <v>3672</v>
      </c>
      <c r="BE17" s="732">
        <f t="shared" si="1"/>
        <v>0</v>
      </c>
      <c r="BF17" s="733">
        <f t="shared" si="24"/>
        <v>3672</v>
      </c>
      <c r="BG17" s="734">
        <f t="shared" si="25"/>
        <v>7344</v>
      </c>
      <c r="BH17" s="673">
        <f t="shared" si="26"/>
        <v>1224</v>
      </c>
      <c r="BI17" s="677">
        <f t="shared" si="27"/>
        <v>6120</v>
      </c>
      <c r="BJ17" s="541"/>
      <c r="BK17" s="380"/>
      <c r="BL17" s="374">
        <f>ROUND(VLOOKUP($B17,Test!$A$272:$H$324,4),1)/1000</f>
        <v>0</v>
      </c>
      <c r="BM17" s="380"/>
      <c r="BN17" s="415"/>
      <c r="BO17" s="415"/>
      <c r="BP17" s="380"/>
      <c r="BQ17" s="380"/>
      <c r="BR17" s="415"/>
      <c r="BS17" s="380"/>
      <c r="BT17" s="380"/>
      <c r="BU17" s="380"/>
      <c r="BV17" s="380"/>
      <c r="BW17" s="380"/>
      <c r="BX17" s="380"/>
      <c r="BY17" s="380"/>
      <c r="BZ17" s="380"/>
      <c r="CA17" s="380"/>
    </row>
    <row r="18" spans="1:81" s="383" customFormat="1" ht="33" customHeight="1">
      <c r="A18" s="388">
        <f t="shared" si="28"/>
        <v>12</v>
      </c>
      <c r="B18" s="384">
        <v>51311</v>
      </c>
      <c r="C18" s="536" t="s">
        <v>41</v>
      </c>
      <c r="D18" s="697" t="s">
        <v>262</v>
      </c>
      <c r="E18" s="672">
        <f>'[2]Hes seat-Mitsu.'!D18</f>
        <v>0</v>
      </c>
      <c r="F18" s="673"/>
      <c r="G18" s="674">
        <f t="shared" si="2"/>
        <v>0</v>
      </c>
      <c r="H18" s="672">
        <f>'[2]Hes seat-Mitsu.'!G18</f>
        <v>0</v>
      </c>
      <c r="I18" s="673"/>
      <c r="J18" s="674">
        <f t="shared" si="3"/>
        <v>0</v>
      </c>
      <c r="K18" s="672">
        <f>'[2]Hes seat-Mitsu.'!J18</f>
        <v>0</v>
      </c>
      <c r="L18" s="673"/>
      <c r="M18" s="773">
        <f t="shared" si="4"/>
        <v>0</v>
      </c>
      <c r="N18" s="688">
        <f t="shared" si="5"/>
        <v>0</v>
      </c>
      <c r="O18" s="689">
        <f t="shared" si="5"/>
        <v>0</v>
      </c>
      <c r="P18" s="690">
        <f t="shared" si="6"/>
        <v>0</v>
      </c>
      <c r="Q18" s="672">
        <f>'[2]Hes seat-Mitsu.'!M18</f>
        <v>0</v>
      </c>
      <c r="R18" s="673"/>
      <c r="S18" s="674">
        <f t="shared" si="7"/>
        <v>0</v>
      </c>
      <c r="T18" s="672">
        <f>'[2]Hes seat-Mitsu.'!P18</f>
        <v>0</v>
      </c>
      <c r="U18" s="673"/>
      <c r="V18" s="675">
        <f t="shared" si="8"/>
        <v>0</v>
      </c>
      <c r="W18" s="673">
        <f>'[2]Hes seat-Mitsu.'!S18</f>
        <v>0</v>
      </c>
      <c r="X18" s="673"/>
      <c r="Y18" s="773">
        <f t="shared" si="9"/>
        <v>0</v>
      </c>
      <c r="Z18" s="688">
        <f t="shared" si="10"/>
        <v>0</v>
      </c>
      <c r="AA18" s="701">
        <f t="shared" si="10"/>
        <v>0</v>
      </c>
      <c r="AB18" s="690">
        <f t="shared" si="11"/>
        <v>0</v>
      </c>
      <c r="AC18" s="779">
        <f t="shared" si="12"/>
        <v>0</v>
      </c>
      <c r="AD18" s="776">
        <f t="shared" si="12"/>
        <v>0</v>
      </c>
      <c r="AE18" s="777">
        <f t="shared" si="13"/>
        <v>0</v>
      </c>
      <c r="AF18" s="672">
        <f>'[2]Hes seat-Mitsu.'!Y18</f>
        <v>0</v>
      </c>
      <c r="AG18" s="673"/>
      <c r="AH18" s="674">
        <f t="shared" si="14"/>
        <v>0</v>
      </c>
      <c r="AI18" s="672">
        <f>'[2]Hes seat-Mitsu.'!AB18</f>
        <v>0</v>
      </c>
      <c r="AJ18" s="673"/>
      <c r="AK18" s="675">
        <f t="shared" si="15"/>
        <v>0</v>
      </c>
      <c r="AL18" s="673">
        <f>'[2]Hes seat-Mitsu.'!AE18</f>
        <v>0</v>
      </c>
      <c r="AM18" s="673"/>
      <c r="AN18" s="675">
        <f t="shared" si="16"/>
        <v>0</v>
      </c>
      <c r="AO18" s="688">
        <f t="shared" si="17"/>
        <v>0</v>
      </c>
      <c r="AP18" s="689">
        <f t="shared" si="17"/>
        <v>0</v>
      </c>
      <c r="AQ18" s="690">
        <f t="shared" si="18"/>
        <v>0</v>
      </c>
      <c r="AR18" s="673">
        <f>'[2]Hes seat-Mitsu.'!AH18</f>
        <v>0</v>
      </c>
      <c r="AS18" s="673"/>
      <c r="AT18" s="674">
        <f t="shared" si="19"/>
        <v>0</v>
      </c>
      <c r="AU18" s="672">
        <f>'[2]Hes seat-Mitsu.'!AK18</f>
        <v>0</v>
      </c>
      <c r="AV18" s="673"/>
      <c r="AW18" s="675">
        <f t="shared" si="20"/>
        <v>0</v>
      </c>
      <c r="AX18" s="673">
        <f>'[2]Hes seat-Mitsu.'!AN18</f>
        <v>0</v>
      </c>
      <c r="AY18" s="672"/>
      <c r="AZ18" s="773">
        <f t="shared" si="21"/>
        <v>0</v>
      </c>
      <c r="BA18" s="735">
        <f t="shared" si="22"/>
        <v>0</v>
      </c>
      <c r="BB18" s="736">
        <f t="shared" si="22"/>
        <v>0</v>
      </c>
      <c r="BC18" s="737">
        <f t="shared" si="23"/>
        <v>0</v>
      </c>
      <c r="BD18" s="731">
        <f t="shared" si="0"/>
        <v>0</v>
      </c>
      <c r="BE18" s="732">
        <f t="shared" si="1"/>
        <v>0</v>
      </c>
      <c r="BF18" s="733">
        <f t="shared" si="24"/>
        <v>0</v>
      </c>
      <c r="BG18" s="734">
        <f t="shared" si="25"/>
        <v>0</v>
      </c>
      <c r="BH18" s="673">
        <f t="shared" si="26"/>
        <v>0</v>
      </c>
      <c r="BI18" s="677">
        <f t="shared" si="27"/>
        <v>0</v>
      </c>
      <c r="BJ18" s="541"/>
      <c r="BK18" s="380"/>
      <c r="BL18" s="374">
        <f>ROUND(VLOOKUP($B18,Test!$A$272:$H$324,4),1)/1000</f>
        <v>0</v>
      </c>
      <c r="BM18" s="380"/>
      <c r="BN18" s="415"/>
      <c r="BO18" s="415"/>
      <c r="BP18" s="380"/>
      <c r="BQ18" s="380"/>
      <c r="BR18" s="415"/>
      <c r="BS18" s="380"/>
      <c r="BT18" s="380"/>
      <c r="BU18" s="380"/>
      <c r="BV18" s="380"/>
      <c r="BW18" s="380"/>
      <c r="BX18" s="380"/>
      <c r="BY18" s="380"/>
      <c r="BZ18" s="380"/>
      <c r="CA18" s="380"/>
    </row>
    <row r="19" spans="1:81" s="383" customFormat="1" ht="33" customHeight="1">
      <c r="A19" s="388">
        <f t="shared" si="28"/>
        <v>13</v>
      </c>
      <c r="B19" s="384">
        <v>51312</v>
      </c>
      <c r="C19" s="536" t="s">
        <v>62</v>
      </c>
      <c r="D19" s="698" t="s">
        <v>263</v>
      </c>
      <c r="E19" s="672">
        <f>'[2]Hes seat-Mitsu.'!D19</f>
        <v>63000</v>
      </c>
      <c r="F19" s="673">
        <v>27106.77</v>
      </c>
      <c r="G19" s="674">
        <f t="shared" si="2"/>
        <v>35893.229999999996</v>
      </c>
      <c r="H19" s="672">
        <f>'[2]Hes seat-Mitsu.'!G19</f>
        <v>26000</v>
      </c>
      <c r="I19" s="673">
        <v>61159.17</v>
      </c>
      <c r="J19" s="674">
        <f t="shared" si="3"/>
        <v>-35159.17</v>
      </c>
      <c r="K19" s="672">
        <f>'[2]Hes seat-Mitsu.'!J19</f>
        <v>54400</v>
      </c>
      <c r="L19" s="673">
        <v>26461.01</v>
      </c>
      <c r="M19" s="773">
        <f t="shared" si="4"/>
        <v>27938.99</v>
      </c>
      <c r="N19" s="688">
        <f t="shared" si="5"/>
        <v>143400</v>
      </c>
      <c r="O19" s="689">
        <f t="shared" si="5"/>
        <v>114726.95</v>
      </c>
      <c r="P19" s="690">
        <f t="shared" si="6"/>
        <v>28673.050000000003</v>
      </c>
      <c r="Q19" s="672">
        <f>'[2]Hes seat-Mitsu.'!M19</f>
        <v>65400</v>
      </c>
      <c r="R19" s="673">
        <v>1995.78</v>
      </c>
      <c r="S19" s="674">
        <f t="shared" si="7"/>
        <v>63404.22</v>
      </c>
      <c r="T19" s="672">
        <f>'[2]Hes seat-Mitsu.'!P19</f>
        <v>40200</v>
      </c>
      <c r="U19" s="673"/>
      <c r="V19" s="675">
        <f t="shared" si="8"/>
        <v>40200</v>
      </c>
      <c r="W19" s="673">
        <f>'[2]Hes seat-Mitsu.'!S19</f>
        <v>40200</v>
      </c>
      <c r="X19" s="673"/>
      <c r="Y19" s="773">
        <f t="shared" si="9"/>
        <v>40200</v>
      </c>
      <c r="Z19" s="688">
        <f t="shared" si="10"/>
        <v>145800</v>
      </c>
      <c r="AA19" s="701">
        <f t="shared" si="10"/>
        <v>1995.78</v>
      </c>
      <c r="AB19" s="690">
        <f t="shared" si="11"/>
        <v>143804.22</v>
      </c>
      <c r="AC19" s="779">
        <f t="shared" si="12"/>
        <v>289200</v>
      </c>
      <c r="AD19" s="776">
        <f t="shared" si="12"/>
        <v>116722.73</v>
      </c>
      <c r="AE19" s="777">
        <f t="shared" si="13"/>
        <v>172477.27000000002</v>
      </c>
      <c r="AF19" s="672">
        <f>'[2]Hes seat-Mitsu.'!Y19</f>
        <v>13400</v>
      </c>
      <c r="AG19" s="673"/>
      <c r="AH19" s="674">
        <f t="shared" si="14"/>
        <v>13400</v>
      </c>
      <c r="AI19" s="672">
        <f>'[2]Hes seat-Mitsu.'!AB19</f>
        <v>13400</v>
      </c>
      <c r="AJ19" s="673"/>
      <c r="AK19" s="675">
        <f t="shared" si="15"/>
        <v>13400</v>
      </c>
      <c r="AL19" s="673">
        <f>'[2]Hes seat-Mitsu.'!AE19</f>
        <v>40200</v>
      </c>
      <c r="AM19" s="673"/>
      <c r="AN19" s="675">
        <f t="shared" si="16"/>
        <v>40200</v>
      </c>
      <c r="AO19" s="688">
        <f t="shared" si="17"/>
        <v>67000</v>
      </c>
      <c r="AP19" s="689">
        <f t="shared" si="17"/>
        <v>0</v>
      </c>
      <c r="AQ19" s="690">
        <f t="shared" si="18"/>
        <v>67000</v>
      </c>
      <c r="AR19" s="673">
        <f>'[2]Hes seat-Mitsu.'!AH19</f>
        <v>13400</v>
      </c>
      <c r="AS19" s="673"/>
      <c r="AT19" s="674">
        <f t="shared" si="19"/>
        <v>13400</v>
      </c>
      <c r="AU19" s="672">
        <f>'[2]Hes seat-Mitsu.'!AK19</f>
        <v>0</v>
      </c>
      <c r="AV19" s="673"/>
      <c r="AW19" s="675">
        <f t="shared" si="20"/>
        <v>0</v>
      </c>
      <c r="AX19" s="673">
        <f>'[2]Hes seat-Mitsu.'!AN19</f>
        <v>0</v>
      </c>
      <c r="AY19" s="672"/>
      <c r="AZ19" s="773">
        <f t="shared" si="21"/>
        <v>0</v>
      </c>
      <c r="BA19" s="735">
        <f t="shared" si="22"/>
        <v>13400</v>
      </c>
      <c r="BB19" s="736">
        <f t="shared" si="22"/>
        <v>0</v>
      </c>
      <c r="BC19" s="737">
        <f t="shared" si="23"/>
        <v>13400</v>
      </c>
      <c r="BD19" s="731">
        <f t="shared" si="0"/>
        <v>80400</v>
      </c>
      <c r="BE19" s="732">
        <f t="shared" si="1"/>
        <v>0</v>
      </c>
      <c r="BF19" s="733">
        <f t="shared" si="24"/>
        <v>80400</v>
      </c>
      <c r="BG19" s="734">
        <f t="shared" si="25"/>
        <v>369600</v>
      </c>
      <c r="BH19" s="673">
        <f t="shared" si="26"/>
        <v>116722.73</v>
      </c>
      <c r="BI19" s="677">
        <f t="shared" si="27"/>
        <v>252877.27000000002</v>
      </c>
      <c r="BJ19" s="541"/>
      <c r="BK19" s="380"/>
      <c r="BL19" s="374">
        <f>ROUND(VLOOKUP($B19,Test!$A$272:$H$324,4),1)/1000</f>
        <v>195.85910000000001</v>
      </c>
      <c r="BM19" s="380"/>
      <c r="BN19" s="415"/>
      <c r="BO19" s="415"/>
      <c r="BP19" s="380"/>
      <c r="BQ19" s="380"/>
      <c r="BR19" s="415"/>
      <c r="BS19" s="380"/>
      <c r="BT19" s="380"/>
      <c r="BU19" s="380"/>
      <c r="BV19" s="380"/>
      <c r="BW19" s="380"/>
      <c r="BX19" s="380"/>
      <c r="BY19" s="380"/>
      <c r="BZ19" s="380"/>
      <c r="CA19" s="380"/>
      <c r="CB19" s="381"/>
    </row>
    <row r="20" spans="1:81" s="383" customFormat="1" ht="33" customHeight="1">
      <c r="A20" s="388">
        <f t="shared" si="28"/>
        <v>14</v>
      </c>
      <c r="B20" s="384">
        <v>51313</v>
      </c>
      <c r="C20" s="536" t="s">
        <v>11</v>
      </c>
      <c r="D20" s="698" t="s">
        <v>264</v>
      </c>
      <c r="E20" s="672">
        <f>'[2]Hes seat-Mitsu.'!D20</f>
        <v>0</v>
      </c>
      <c r="F20" s="673">
        <v>0</v>
      </c>
      <c r="G20" s="674">
        <f t="shared" si="2"/>
        <v>0</v>
      </c>
      <c r="H20" s="672">
        <f>'[2]Hes seat-Mitsu.'!G20</f>
        <v>0</v>
      </c>
      <c r="I20" s="673">
        <v>0</v>
      </c>
      <c r="J20" s="674">
        <f t="shared" si="3"/>
        <v>0</v>
      </c>
      <c r="K20" s="672">
        <f>'[2]Hes seat-Mitsu.'!J20</f>
        <v>0</v>
      </c>
      <c r="L20" s="673">
        <v>0</v>
      </c>
      <c r="M20" s="773">
        <f t="shared" si="4"/>
        <v>0</v>
      </c>
      <c r="N20" s="688">
        <f t="shared" si="5"/>
        <v>0</v>
      </c>
      <c r="O20" s="689">
        <f t="shared" si="5"/>
        <v>0</v>
      </c>
      <c r="P20" s="690">
        <f t="shared" si="6"/>
        <v>0</v>
      </c>
      <c r="Q20" s="672">
        <f>'[2]Hes seat-Mitsu.'!M20</f>
        <v>0</v>
      </c>
      <c r="R20" s="673">
        <v>0</v>
      </c>
      <c r="S20" s="674">
        <f t="shared" si="7"/>
        <v>0</v>
      </c>
      <c r="T20" s="672">
        <f>'[2]Hes seat-Mitsu.'!P20</f>
        <v>0</v>
      </c>
      <c r="U20" s="673"/>
      <c r="V20" s="675">
        <f t="shared" si="8"/>
        <v>0</v>
      </c>
      <c r="W20" s="673">
        <f>'[2]Hes seat-Mitsu.'!S20</f>
        <v>0</v>
      </c>
      <c r="X20" s="673"/>
      <c r="Y20" s="773">
        <f t="shared" si="9"/>
        <v>0</v>
      </c>
      <c r="Z20" s="688">
        <f t="shared" si="10"/>
        <v>0</v>
      </c>
      <c r="AA20" s="701">
        <f t="shared" si="10"/>
        <v>0</v>
      </c>
      <c r="AB20" s="690">
        <f t="shared" si="11"/>
        <v>0</v>
      </c>
      <c r="AC20" s="779">
        <f t="shared" si="12"/>
        <v>0</v>
      </c>
      <c r="AD20" s="776">
        <f t="shared" si="12"/>
        <v>0</v>
      </c>
      <c r="AE20" s="777">
        <f t="shared" si="13"/>
        <v>0</v>
      </c>
      <c r="AF20" s="672">
        <f>'[2]Hes seat-Mitsu.'!Y20</f>
        <v>0</v>
      </c>
      <c r="AG20" s="673"/>
      <c r="AH20" s="674">
        <f t="shared" si="14"/>
        <v>0</v>
      </c>
      <c r="AI20" s="672">
        <f>'[2]Hes seat-Mitsu.'!AB20</f>
        <v>0</v>
      </c>
      <c r="AJ20" s="673"/>
      <c r="AK20" s="675">
        <f t="shared" si="15"/>
        <v>0</v>
      </c>
      <c r="AL20" s="673">
        <f>'[2]Hes seat-Mitsu.'!AE20</f>
        <v>0</v>
      </c>
      <c r="AM20" s="673"/>
      <c r="AN20" s="675">
        <f t="shared" si="16"/>
        <v>0</v>
      </c>
      <c r="AO20" s="688">
        <f t="shared" si="17"/>
        <v>0</v>
      </c>
      <c r="AP20" s="689">
        <f t="shared" si="17"/>
        <v>0</v>
      </c>
      <c r="AQ20" s="690">
        <f t="shared" si="18"/>
        <v>0</v>
      </c>
      <c r="AR20" s="673">
        <f>'[2]Hes seat-Mitsu.'!AH20</f>
        <v>0</v>
      </c>
      <c r="AS20" s="673"/>
      <c r="AT20" s="674">
        <f t="shared" si="19"/>
        <v>0</v>
      </c>
      <c r="AU20" s="672">
        <f>'[2]Hes seat-Mitsu.'!AK20</f>
        <v>0</v>
      </c>
      <c r="AV20" s="673"/>
      <c r="AW20" s="675">
        <f t="shared" si="20"/>
        <v>0</v>
      </c>
      <c r="AX20" s="673">
        <f>'[2]Hes seat-Mitsu.'!AN20</f>
        <v>0</v>
      </c>
      <c r="AY20" s="672"/>
      <c r="AZ20" s="773">
        <f t="shared" si="21"/>
        <v>0</v>
      </c>
      <c r="BA20" s="735">
        <f t="shared" si="22"/>
        <v>0</v>
      </c>
      <c r="BB20" s="736">
        <f t="shared" si="22"/>
        <v>0</v>
      </c>
      <c r="BC20" s="737">
        <f t="shared" si="23"/>
        <v>0</v>
      </c>
      <c r="BD20" s="731">
        <f t="shared" si="0"/>
        <v>0</v>
      </c>
      <c r="BE20" s="732">
        <f t="shared" si="1"/>
        <v>0</v>
      </c>
      <c r="BF20" s="733">
        <f t="shared" si="24"/>
        <v>0</v>
      </c>
      <c r="BG20" s="734">
        <f t="shared" si="25"/>
        <v>0</v>
      </c>
      <c r="BH20" s="673">
        <f t="shared" si="26"/>
        <v>0</v>
      </c>
      <c r="BI20" s="677">
        <f t="shared" si="27"/>
        <v>0</v>
      </c>
      <c r="BJ20" s="541"/>
      <c r="BK20" s="380"/>
      <c r="BL20" s="374">
        <f>ROUND(VLOOKUP($B20,Test!$A$272:$H$324,4),1)/1000</f>
        <v>0</v>
      </c>
      <c r="BM20" s="380"/>
      <c r="BN20" s="415"/>
      <c r="BO20" s="415"/>
      <c r="BP20" s="380"/>
      <c r="BQ20" s="380"/>
      <c r="BR20" s="415"/>
      <c r="BS20" s="380"/>
      <c r="BT20" s="380"/>
      <c r="BU20" s="380"/>
      <c r="BV20" s="380"/>
      <c r="BW20" s="380"/>
      <c r="BX20" s="380"/>
      <c r="BY20" s="380"/>
      <c r="BZ20" s="380"/>
      <c r="CA20" s="380"/>
    </row>
    <row r="21" spans="1:81" s="383" customFormat="1" ht="33" customHeight="1">
      <c r="A21" s="388">
        <f t="shared" si="28"/>
        <v>15</v>
      </c>
      <c r="B21" s="384">
        <v>51314</v>
      </c>
      <c r="C21" s="536" t="s">
        <v>12</v>
      </c>
      <c r="D21" s="698" t="s">
        <v>265</v>
      </c>
      <c r="E21" s="672">
        <f>'[2]Hes seat-Mitsu.'!D21</f>
        <v>0</v>
      </c>
      <c r="F21" s="673"/>
      <c r="G21" s="674">
        <f t="shared" si="2"/>
        <v>0</v>
      </c>
      <c r="H21" s="672">
        <f>'[2]Hes seat-Mitsu.'!G21</f>
        <v>0</v>
      </c>
      <c r="I21" s="673"/>
      <c r="J21" s="674">
        <f t="shared" si="3"/>
        <v>0</v>
      </c>
      <c r="K21" s="672">
        <f>'[2]Hes seat-Mitsu.'!J21</f>
        <v>0</v>
      </c>
      <c r="L21" s="673"/>
      <c r="M21" s="773">
        <f t="shared" si="4"/>
        <v>0</v>
      </c>
      <c r="N21" s="688">
        <f t="shared" si="5"/>
        <v>0</v>
      </c>
      <c r="O21" s="689">
        <f t="shared" si="5"/>
        <v>0</v>
      </c>
      <c r="P21" s="690">
        <f t="shared" si="6"/>
        <v>0</v>
      </c>
      <c r="Q21" s="672">
        <f>'[2]Hes seat-Mitsu.'!M21</f>
        <v>0</v>
      </c>
      <c r="R21" s="673"/>
      <c r="S21" s="674">
        <f t="shared" si="7"/>
        <v>0</v>
      </c>
      <c r="T21" s="672">
        <f>'[2]Hes seat-Mitsu.'!P21</f>
        <v>0</v>
      </c>
      <c r="U21" s="673"/>
      <c r="V21" s="675">
        <f t="shared" si="8"/>
        <v>0</v>
      </c>
      <c r="W21" s="673">
        <f>'[2]Hes seat-Mitsu.'!S21</f>
        <v>0</v>
      </c>
      <c r="X21" s="673"/>
      <c r="Y21" s="773">
        <f t="shared" si="9"/>
        <v>0</v>
      </c>
      <c r="Z21" s="688">
        <f t="shared" si="10"/>
        <v>0</v>
      </c>
      <c r="AA21" s="701">
        <f t="shared" si="10"/>
        <v>0</v>
      </c>
      <c r="AB21" s="690">
        <f t="shared" si="11"/>
        <v>0</v>
      </c>
      <c r="AC21" s="779">
        <f t="shared" si="12"/>
        <v>0</v>
      </c>
      <c r="AD21" s="776">
        <f t="shared" si="12"/>
        <v>0</v>
      </c>
      <c r="AE21" s="777">
        <f t="shared" si="13"/>
        <v>0</v>
      </c>
      <c r="AF21" s="672">
        <f>'[2]Hes seat-Mitsu.'!Y21</f>
        <v>0</v>
      </c>
      <c r="AG21" s="673"/>
      <c r="AH21" s="674">
        <f t="shared" si="14"/>
        <v>0</v>
      </c>
      <c r="AI21" s="672">
        <f>'[2]Hes seat-Mitsu.'!AB21</f>
        <v>0</v>
      </c>
      <c r="AJ21" s="673"/>
      <c r="AK21" s="675">
        <f t="shared" si="15"/>
        <v>0</v>
      </c>
      <c r="AL21" s="673">
        <f>'[2]Hes seat-Mitsu.'!AE21</f>
        <v>0</v>
      </c>
      <c r="AM21" s="673"/>
      <c r="AN21" s="675">
        <f t="shared" si="16"/>
        <v>0</v>
      </c>
      <c r="AO21" s="688">
        <f t="shared" si="17"/>
        <v>0</v>
      </c>
      <c r="AP21" s="689">
        <f t="shared" si="17"/>
        <v>0</v>
      </c>
      <c r="AQ21" s="690">
        <f t="shared" si="18"/>
        <v>0</v>
      </c>
      <c r="AR21" s="673">
        <f>'[2]Hes seat-Mitsu.'!AH21</f>
        <v>0</v>
      </c>
      <c r="AS21" s="673"/>
      <c r="AT21" s="674">
        <f t="shared" si="19"/>
        <v>0</v>
      </c>
      <c r="AU21" s="672">
        <f>'[2]Hes seat-Mitsu.'!AK21</f>
        <v>0</v>
      </c>
      <c r="AV21" s="673"/>
      <c r="AW21" s="675">
        <f t="shared" si="20"/>
        <v>0</v>
      </c>
      <c r="AX21" s="673">
        <f>'[2]Hes seat-Mitsu.'!AN21</f>
        <v>0</v>
      </c>
      <c r="AY21" s="672"/>
      <c r="AZ21" s="773">
        <f t="shared" si="21"/>
        <v>0</v>
      </c>
      <c r="BA21" s="735">
        <f t="shared" si="22"/>
        <v>0</v>
      </c>
      <c r="BB21" s="736">
        <f t="shared" si="22"/>
        <v>0</v>
      </c>
      <c r="BC21" s="737">
        <f t="shared" si="23"/>
        <v>0</v>
      </c>
      <c r="BD21" s="731">
        <f t="shared" si="0"/>
        <v>0</v>
      </c>
      <c r="BE21" s="732">
        <f t="shared" si="1"/>
        <v>0</v>
      </c>
      <c r="BF21" s="733">
        <f t="shared" si="24"/>
        <v>0</v>
      </c>
      <c r="BG21" s="734">
        <f t="shared" si="25"/>
        <v>0</v>
      </c>
      <c r="BH21" s="673">
        <f t="shared" si="26"/>
        <v>0</v>
      </c>
      <c r="BI21" s="677">
        <f t="shared" si="27"/>
        <v>0</v>
      </c>
      <c r="BJ21" s="541"/>
      <c r="BK21" s="380"/>
      <c r="BL21" s="374">
        <f>ROUND(VLOOKUP($B21,Test!$A$272:$H$324,4),1)/1000</f>
        <v>0</v>
      </c>
      <c r="BM21" s="380"/>
      <c r="BN21" s="415"/>
      <c r="BO21" s="415"/>
      <c r="BP21" s="380"/>
      <c r="BQ21" s="380"/>
      <c r="BR21" s="415"/>
      <c r="BS21" s="380"/>
      <c r="BT21" s="380"/>
      <c r="BU21" s="380"/>
      <c r="BV21" s="380"/>
      <c r="BW21" s="380"/>
      <c r="BX21" s="380"/>
      <c r="BY21" s="380"/>
      <c r="BZ21" s="380"/>
      <c r="CA21" s="380"/>
    </row>
    <row r="22" spans="1:81" s="383" customFormat="1" ht="33" customHeight="1">
      <c r="A22" s="388">
        <f t="shared" si="28"/>
        <v>16</v>
      </c>
      <c r="B22" s="384">
        <v>51315</v>
      </c>
      <c r="C22" s="536" t="s">
        <v>59</v>
      </c>
      <c r="D22" s="698" t="s">
        <v>266</v>
      </c>
      <c r="E22" s="672">
        <f>'[2]Hes seat-Mitsu.'!D22</f>
        <v>0</v>
      </c>
      <c r="F22" s="673"/>
      <c r="G22" s="674">
        <f t="shared" si="2"/>
        <v>0</v>
      </c>
      <c r="H22" s="672">
        <f>'[2]Hes seat-Mitsu.'!G22</f>
        <v>0</v>
      </c>
      <c r="I22" s="673"/>
      <c r="J22" s="674">
        <f t="shared" si="3"/>
        <v>0</v>
      </c>
      <c r="K22" s="672">
        <f>'[2]Hes seat-Mitsu.'!J22</f>
        <v>0</v>
      </c>
      <c r="L22" s="673"/>
      <c r="M22" s="773">
        <f t="shared" si="4"/>
        <v>0</v>
      </c>
      <c r="N22" s="688">
        <f t="shared" si="5"/>
        <v>0</v>
      </c>
      <c r="O22" s="689">
        <f t="shared" si="5"/>
        <v>0</v>
      </c>
      <c r="P22" s="690">
        <f t="shared" si="6"/>
        <v>0</v>
      </c>
      <c r="Q22" s="672">
        <f>'[2]Hes seat-Mitsu.'!M22</f>
        <v>0</v>
      </c>
      <c r="R22" s="673"/>
      <c r="S22" s="674">
        <f t="shared" si="7"/>
        <v>0</v>
      </c>
      <c r="T22" s="672">
        <f>'[2]Hes seat-Mitsu.'!P22</f>
        <v>0</v>
      </c>
      <c r="U22" s="673"/>
      <c r="V22" s="675">
        <f t="shared" si="8"/>
        <v>0</v>
      </c>
      <c r="W22" s="673">
        <f>'[2]Hes seat-Mitsu.'!S22</f>
        <v>0</v>
      </c>
      <c r="X22" s="673"/>
      <c r="Y22" s="773">
        <f t="shared" si="9"/>
        <v>0</v>
      </c>
      <c r="Z22" s="688">
        <f t="shared" si="10"/>
        <v>0</v>
      </c>
      <c r="AA22" s="701">
        <f t="shared" si="10"/>
        <v>0</v>
      </c>
      <c r="AB22" s="690">
        <f t="shared" si="11"/>
        <v>0</v>
      </c>
      <c r="AC22" s="779">
        <f t="shared" si="12"/>
        <v>0</v>
      </c>
      <c r="AD22" s="776">
        <f t="shared" si="12"/>
        <v>0</v>
      </c>
      <c r="AE22" s="777">
        <f t="shared" si="13"/>
        <v>0</v>
      </c>
      <c r="AF22" s="672">
        <f>'[2]Hes seat-Mitsu.'!Y22</f>
        <v>0</v>
      </c>
      <c r="AG22" s="673"/>
      <c r="AH22" s="674">
        <f t="shared" si="14"/>
        <v>0</v>
      </c>
      <c r="AI22" s="672">
        <f>'[2]Hes seat-Mitsu.'!AB22</f>
        <v>0</v>
      </c>
      <c r="AJ22" s="673"/>
      <c r="AK22" s="675">
        <f t="shared" si="15"/>
        <v>0</v>
      </c>
      <c r="AL22" s="673">
        <f>'[2]Hes seat-Mitsu.'!AE22</f>
        <v>0</v>
      </c>
      <c r="AM22" s="673"/>
      <c r="AN22" s="675">
        <f t="shared" si="16"/>
        <v>0</v>
      </c>
      <c r="AO22" s="688">
        <f t="shared" si="17"/>
        <v>0</v>
      </c>
      <c r="AP22" s="689">
        <f t="shared" si="17"/>
        <v>0</v>
      </c>
      <c r="AQ22" s="690">
        <f t="shared" si="18"/>
        <v>0</v>
      </c>
      <c r="AR22" s="673">
        <f>'[2]Hes seat-Mitsu.'!AH22</f>
        <v>0</v>
      </c>
      <c r="AS22" s="673"/>
      <c r="AT22" s="674">
        <f t="shared" si="19"/>
        <v>0</v>
      </c>
      <c r="AU22" s="672">
        <f>'[2]Hes seat-Mitsu.'!AK22</f>
        <v>0</v>
      </c>
      <c r="AV22" s="673"/>
      <c r="AW22" s="675">
        <f t="shared" si="20"/>
        <v>0</v>
      </c>
      <c r="AX22" s="673">
        <f>'[2]Hes seat-Mitsu.'!AN22</f>
        <v>0</v>
      </c>
      <c r="AY22" s="672"/>
      <c r="AZ22" s="773">
        <f t="shared" si="21"/>
        <v>0</v>
      </c>
      <c r="BA22" s="735">
        <f t="shared" si="22"/>
        <v>0</v>
      </c>
      <c r="BB22" s="736">
        <f t="shared" si="22"/>
        <v>0</v>
      </c>
      <c r="BC22" s="737">
        <f t="shared" si="23"/>
        <v>0</v>
      </c>
      <c r="BD22" s="731">
        <f t="shared" si="0"/>
        <v>0</v>
      </c>
      <c r="BE22" s="732">
        <f t="shared" si="1"/>
        <v>0</v>
      </c>
      <c r="BF22" s="733">
        <f t="shared" si="24"/>
        <v>0</v>
      </c>
      <c r="BG22" s="734">
        <f t="shared" si="25"/>
        <v>0</v>
      </c>
      <c r="BH22" s="673">
        <f t="shared" si="26"/>
        <v>0</v>
      </c>
      <c r="BI22" s="677">
        <f t="shared" si="27"/>
        <v>0</v>
      </c>
      <c r="BJ22" s="541"/>
      <c r="BK22" s="380"/>
      <c r="BL22" s="374">
        <f>ROUND(VLOOKUP($B22,Test!$A$272:$H$324,4),1)/1000</f>
        <v>0</v>
      </c>
      <c r="BM22" s="380"/>
      <c r="BN22" s="415"/>
      <c r="BO22" s="415"/>
      <c r="BP22" s="380"/>
      <c r="BQ22" s="380"/>
      <c r="BR22" s="415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91"/>
    </row>
    <row r="23" spans="1:81" s="383" customFormat="1" ht="33" customHeight="1">
      <c r="A23" s="388">
        <f t="shared" si="28"/>
        <v>17</v>
      </c>
      <c r="B23" s="384">
        <v>51399</v>
      </c>
      <c r="C23" s="536" t="s">
        <v>13</v>
      </c>
      <c r="D23" s="698" t="s">
        <v>267</v>
      </c>
      <c r="E23" s="672">
        <f>'[2]Hes seat-Mitsu.'!D23</f>
        <v>108688</v>
      </c>
      <c r="F23" s="673">
        <v>162932.66</v>
      </c>
      <c r="G23" s="674">
        <f t="shared" si="2"/>
        <v>-54244.66</v>
      </c>
      <c r="H23" s="672">
        <f>'[2]Hes seat-Mitsu.'!G23</f>
        <v>133517.20000000001</v>
      </c>
      <c r="I23" s="673">
        <v>232960.35</v>
      </c>
      <c r="J23" s="674">
        <f t="shared" si="3"/>
        <v>-99443.15</v>
      </c>
      <c r="K23" s="672">
        <f>'[2]Hes seat-Mitsu.'!J23</f>
        <v>140788.6</v>
      </c>
      <c r="L23" s="673">
        <v>219346.33</v>
      </c>
      <c r="M23" s="773">
        <f t="shared" si="4"/>
        <v>-78557.729999999981</v>
      </c>
      <c r="N23" s="688">
        <f t="shared" si="5"/>
        <v>382993.80000000005</v>
      </c>
      <c r="O23" s="689">
        <f t="shared" si="5"/>
        <v>615239.34</v>
      </c>
      <c r="P23" s="690">
        <f t="shared" si="6"/>
        <v>-232245.53999999992</v>
      </c>
      <c r="Q23" s="672">
        <f>'[2]Hes seat-Mitsu.'!M23</f>
        <v>148167.4</v>
      </c>
      <c r="R23" s="673">
        <v>112663.73</v>
      </c>
      <c r="S23" s="674">
        <f t="shared" si="7"/>
        <v>35503.67</v>
      </c>
      <c r="T23" s="672">
        <f>'[2]Hes seat-Mitsu.'!P23</f>
        <v>126061.88</v>
      </c>
      <c r="U23" s="673"/>
      <c r="V23" s="675">
        <f t="shared" si="8"/>
        <v>126061.88</v>
      </c>
      <c r="W23" s="673">
        <f>'[2]Hes seat-Mitsu.'!S23</f>
        <v>134374</v>
      </c>
      <c r="X23" s="673"/>
      <c r="Y23" s="773">
        <f t="shared" si="9"/>
        <v>134374</v>
      </c>
      <c r="Z23" s="688">
        <f t="shared" si="10"/>
        <v>408603.28</v>
      </c>
      <c r="AA23" s="701">
        <f t="shared" si="10"/>
        <v>112663.73</v>
      </c>
      <c r="AB23" s="690">
        <f t="shared" si="11"/>
        <v>295939.55000000005</v>
      </c>
      <c r="AC23" s="779">
        <f t="shared" si="12"/>
        <v>791597.08000000007</v>
      </c>
      <c r="AD23" s="776">
        <f t="shared" si="12"/>
        <v>727903.07</v>
      </c>
      <c r="AE23" s="777">
        <f t="shared" si="13"/>
        <v>63694.010000000126</v>
      </c>
      <c r="AF23" s="672">
        <f>'[2]Hes seat-Mitsu.'!Y23</f>
        <v>145210</v>
      </c>
      <c r="AG23" s="673"/>
      <c r="AH23" s="674">
        <f t="shared" si="14"/>
        <v>145210</v>
      </c>
      <c r="AI23" s="672">
        <f>'[2]Hes seat-Mitsu.'!AB23</f>
        <v>138749.79999999999</v>
      </c>
      <c r="AJ23" s="673"/>
      <c r="AK23" s="675">
        <f t="shared" si="15"/>
        <v>138749.79999999999</v>
      </c>
      <c r="AL23" s="673">
        <f>'[2]Hes seat-Mitsu.'!AE23</f>
        <v>136680</v>
      </c>
      <c r="AM23" s="673"/>
      <c r="AN23" s="675">
        <f t="shared" si="16"/>
        <v>136680</v>
      </c>
      <c r="AO23" s="688">
        <f t="shared" si="17"/>
        <v>420639.8</v>
      </c>
      <c r="AP23" s="689">
        <f t="shared" si="17"/>
        <v>0</v>
      </c>
      <c r="AQ23" s="690">
        <f t="shared" si="18"/>
        <v>420639.8</v>
      </c>
      <c r="AR23" s="673">
        <f>'[2]Hes seat-Mitsu.'!AH23</f>
        <v>136006</v>
      </c>
      <c r="AS23" s="673"/>
      <c r="AT23" s="674">
        <f t="shared" si="19"/>
        <v>136006</v>
      </c>
      <c r="AU23" s="672">
        <f>'[2]Hes seat-Mitsu.'!AK23</f>
        <v>133116.20000000001</v>
      </c>
      <c r="AV23" s="673"/>
      <c r="AW23" s="675">
        <f t="shared" si="20"/>
        <v>133116.20000000001</v>
      </c>
      <c r="AX23" s="673">
        <f>'[2]Hes seat-Mitsu.'!AN23</f>
        <v>125457</v>
      </c>
      <c r="AY23" s="672"/>
      <c r="AZ23" s="773">
        <f t="shared" si="21"/>
        <v>125457</v>
      </c>
      <c r="BA23" s="735">
        <f t="shared" si="22"/>
        <v>394579.20000000001</v>
      </c>
      <c r="BB23" s="736">
        <f t="shared" si="22"/>
        <v>0</v>
      </c>
      <c r="BC23" s="737">
        <f t="shared" si="23"/>
        <v>394579.20000000001</v>
      </c>
      <c r="BD23" s="731">
        <f t="shared" si="0"/>
        <v>815219</v>
      </c>
      <c r="BE23" s="732">
        <f t="shared" si="1"/>
        <v>0</v>
      </c>
      <c r="BF23" s="733">
        <f t="shared" si="24"/>
        <v>815219</v>
      </c>
      <c r="BG23" s="734">
        <f t="shared" si="25"/>
        <v>1606816.08</v>
      </c>
      <c r="BH23" s="673">
        <f t="shared" si="26"/>
        <v>727903.07</v>
      </c>
      <c r="BI23" s="677">
        <f t="shared" si="27"/>
        <v>878913.01000000013</v>
      </c>
      <c r="BJ23" s="541"/>
      <c r="BK23" s="380"/>
      <c r="BL23" s="374">
        <f>ROUND(VLOOKUP($B23,Test!$A$272:$H$324,4),1)/1000</f>
        <v>163.55279999999999</v>
      </c>
      <c r="BM23" s="380"/>
      <c r="BN23" s="415"/>
      <c r="BO23" s="415"/>
      <c r="BP23" s="380"/>
      <c r="BQ23" s="380"/>
      <c r="BR23" s="415"/>
      <c r="BS23" s="380"/>
      <c r="BT23" s="380"/>
      <c r="BU23" s="380"/>
      <c r="BV23" s="380"/>
      <c r="BW23" s="380"/>
      <c r="BX23" s="380"/>
      <c r="BY23" s="380"/>
      <c r="BZ23" s="380"/>
      <c r="CA23" s="380"/>
    </row>
    <row r="24" spans="1:81" s="383" customFormat="1" ht="33" customHeight="1">
      <c r="A24" s="388">
        <f t="shared" si="28"/>
        <v>18</v>
      </c>
      <c r="B24" s="384">
        <v>51401</v>
      </c>
      <c r="C24" s="536" t="s">
        <v>14</v>
      </c>
      <c r="D24" s="698" t="s">
        <v>268</v>
      </c>
      <c r="E24" s="672">
        <f>'[2]Hes seat-Mitsu.'!D24</f>
        <v>0</v>
      </c>
      <c r="F24" s="673"/>
      <c r="G24" s="674">
        <f t="shared" si="2"/>
        <v>0</v>
      </c>
      <c r="H24" s="672">
        <f>'[2]Hes seat-Mitsu.'!G24</f>
        <v>0</v>
      </c>
      <c r="I24" s="673"/>
      <c r="J24" s="674">
        <f t="shared" si="3"/>
        <v>0</v>
      </c>
      <c r="K24" s="672">
        <f>'[2]Hes seat-Mitsu.'!J24</f>
        <v>0</v>
      </c>
      <c r="L24" s="673"/>
      <c r="M24" s="773">
        <f t="shared" si="4"/>
        <v>0</v>
      </c>
      <c r="N24" s="688">
        <f t="shared" si="5"/>
        <v>0</v>
      </c>
      <c r="O24" s="689">
        <f t="shared" si="5"/>
        <v>0</v>
      </c>
      <c r="P24" s="690">
        <f t="shared" si="6"/>
        <v>0</v>
      </c>
      <c r="Q24" s="672">
        <f>'[2]Hes seat-Mitsu.'!M24</f>
        <v>0</v>
      </c>
      <c r="R24" s="673"/>
      <c r="S24" s="674">
        <f t="shared" si="7"/>
        <v>0</v>
      </c>
      <c r="T24" s="672">
        <f>'[2]Hes seat-Mitsu.'!P24</f>
        <v>0</v>
      </c>
      <c r="U24" s="673"/>
      <c r="V24" s="675">
        <f t="shared" si="8"/>
        <v>0</v>
      </c>
      <c r="W24" s="673">
        <f>'[2]Hes seat-Mitsu.'!S24</f>
        <v>0</v>
      </c>
      <c r="X24" s="673"/>
      <c r="Y24" s="773">
        <f t="shared" si="9"/>
        <v>0</v>
      </c>
      <c r="Z24" s="688">
        <f t="shared" si="10"/>
        <v>0</v>
      </c>
      <c r="AA24" s="701">
        <f t="shared" si="10"/>
        <v>0</v>
      </c>
      <c r="AB24" s="690">
        <f t="shared" si="11"/>
        <v>0</v>
      </c>
      <c r="AC24" s="779">
        <f t="shared" si="12"/>
        <v>0</v>
      </c>
      <c r="AD24" s="776">
        <f t="shared" si="12"/>
        <v>0</v>
      </c>
      <c r="AE24" s="777">
        <f t="shared" si="13"/>
        <v>0</v>
      </c>
      <c r="AF24" s="672">
        <f>'[2]Hes seat-Mitsu.'!Y24</f>
        <v>0</v>
      </c>
      <c r="AG24" s="673"/>
      <c r="AH24" s="674">
        <f t="shared" si="14"/>
        <v>0</v>
      </c>
      <c r="AI24" s="672">
        <f>'[2]Hes seat-Mitsu.'!AB24</f>
        <v>0</v>
      </c>
      <c r="AJ24" s="673"/>
      <c r="AK24" s="675">
        <f t="shared" si="15"/>
        <v>0</v>
      </c>
      <c r="AL24" s="673">
        <f>'[2]Hes seat-Mitsu.'!AE24</f>
        <v>0</v>
      </c>
      <c r="AM24" s="673"/>
      <c r="AN24" s="675">
        <f t="shared" si="16"/>
        <v>0</v>
      </c>
      <c r="AO24" s="688">
        <f t="shared" si="17"/>
        <v>0</v>
      </c>
      <c r="AP24" s="689">
        <f t="shared" si="17"/>
        <v>0</v>
      </c>
      <c r="AQ24" s="690">
        <f t="shared" si="18"/>
        <v>0</v>
      </c>
      <c r="AR24" s="673">
        <f>'[2]Hes seat-Mitsu.'!AH24</f>
        <v>0</v>
      </c>
      <c r="AS24" s="673"/>
      <c r="AT24" s="674">
        <f t="shared" si="19"/>
        <v>0</v>
      </c>
      <c r="AU24" s="672">
        <f>'[2]Hes seat-Mitsu.'!AK24</f>
        <v>0</v>
      </c>
      <c r="AV24" s="673"/>
      <c r="AW24" s="675">
        <f t="shared" si="20"/>
        <v>0</v>
      </c>
      <c r="AX24" s="673">
        <f>'[2]Hes seat-Mitsu.'!AN24</f>
        <v>0</v>
      </c>
      <c r="AY24" s="672"/>
      <c r="AZ24" s="773">
        <f t="shared" si="21"/>
        <v>0</v>
      </c>
      <c r="BA24" s="735">
        <f t="shared" si="22"/>
        <v>0</v>
      </c>
      <c r="BB24" s="736">
        <f t="shared" si="22"/>
        <v>0</v>
      </c>
      <c r="BC24" s="737">
        <f t="shared" si="23"/>
        <v>0</v>
      </c>
      <c r="BD24" s="731">
        <f t="shared" si="0"/>
        <v>0</v>
      </c>
      <c r="BE24" s="732">
        <f t="shared" si="1"/>
        <v>0</v>
      </c>
      <c r="BF24" s="733">
        <f t="shared" si="24"/>
        <v>0</v>
      </c>
      <c r="BG24" s="734">
        <f t="shared" si="25"/>
        <v>0</v>
      </c>
      <c r="BH24" s="673">
        <f t="shared" si="26"/>
        <v>0</v>
      </c>
      <c r="BI24" s="677">
        <f t="shared" si="27"/>
        <v>0</v>
      </c>
      <c r="BJ24" s="541"/>
      <c r="BK24" s="380"/>
      <c r="BL24" s="374">
        <f>ROUND(VLOOKUP($B24,Test!$A$272:$H$324,4),1)/1000</f>
        <v>0</v>
      </c>
      <c r="BM24" s="380"/>
      <c r="BN24" s="415"/>
      <c r="BO24" s="415"/>
      <c r="BP24" s="380"/>
      <c r="BQ24" s="380"/>
      <c r="BR24" s="415"/>
      <c r="BS24" s="380"/>
      <c r="BT24" s="380"/>
      <c r="BU24" s="380"/>
      <c r="BV24" s="380"/>
      <c r="BW24" s="380"/>
      <c r="BX24" s="380"/>
      <c r="BY24" s="380"/>
      <c r="BZ24" s="380"/>
      <c r="CA24" s="380"/>
    </row>
    <row r="25" spans="1:81" s="383" customFormat="1" ht="33" customHeight="1">
      <c r="A25" s="388">
        <f t="shared" si="28"/>
        <v>19</v>
      </c>
      <c r="B25" s="384">
        <v>51402</v>
      </c>
      <c r="C25" s="536" t="s">
        <v>15</v>
      </c>
      <c r="D25" s="698" t="s">
        <v>269</v>
      </c>
      <c r="E25" s="672">
        <f>'[2]Hes seat-Mitsu.'!D25</f>
        <v>0</v>
      </c>
      <c r="F25" s="673"/>
      <c r="G25" s="674">
        <f t="shared" si="2"/>
        <v>0</v>
      </c>
      <c r="H25" s="672">
        <f>'[2]Hes seat-Mitsu.'!G25</f>
        <v>0</v>
      </c>
      <c r="I25" s="673"/>
      <c r="J25" s="674">
        <f t="shared" si="3"/>
        <v>0</v>
      </c>
      <c r="K25" s="672">
        <f>'[2]Hes seat-Mitsu.'!J25</f>
        <v>0</v>
      </c>
      <c r="L25" s="673"/>
      <c r="M25" s="773">
        <f t="shared" si="4"/>
        <v>0</v>
      </c>
      <c r="N25" s="688">
        <f t="shared" si="5"/>
        <v>0</v>
      </c>
      <c r="O25" s="689">
        <f t="shared" si="5"/>
        <v>0</v>
      </c>
      <c r="P25" s="690">
        <f t="shared" si="6"/>
        <v>0</v>
      </c>
      <c r="Q25" s="672">
        <f>'[2]Hes seat-Mitsu.'!M25</f>
        <v>0</v>
      </c>
      <c r="R25" s="673"/>
      <c r="S25" s="674">
        <f t="shared" si="7"/>
        <v>0</v>
      </c>
      <c r="T25" s="672">
        <f>'[2]Hes seat-Mitsu.'!P25</f>
        <v>0</v>
      </c>
      <c r="U25" s="673"/>
      <c r="V25" s="675">
        <f t="shared" si="8"/>
        <v>0</v>
      </c>
      <c r="W25" s="673">
        <f>'[2]Hes seat-Mitsu.'!S25</f>
        <v>0</v>
      </c>
      <c r="X25" s="673"/>
      <c r="Y25" s="773">
        <f t="shared" si="9"/>
        <v>0</v>
      </c>
      <c r="Z25" s="688">
        <f t="shared" si="10"/>
        <v>0</v>
      </c>
      <c r="AA25" s="701">
        <f t="shared" si="10"/>
        <v>0</v>
      </c>
      <c r="AB25" s="690">
        <f t="shared" si="11"/>
        <v>0</v>
      </c>
      <c r="AC25" s="779">
        <f t="shared" si="12"/>
        <v>0</v>
      </c>
      <c r="AD25" s="776">
        <f t="shared" si="12"/>
        <v>0</v>
      </c>
      <c r="AE25" s="777">
        <f t="shared" si="13"/>
        <v>0</v>
      </c>
      <c r="AF25" s="672">
        <f>'[2]Hes seat-Mitsu.'!Y25</f>
        <v>0</v>
      </c>
      <c r="AG25" s="673"/>
      <c r="AH25" s="674">
        <f t="shared" si="14"/>
        <v>0</v>
      </c>
      <c r="AI25" s="672">
        <f>'[2]Hes seat-Mitsu.'!AB25</f>
        <v>0</v>
      </c>
      <c r="AJ25" s="673"/>
      <c r="AK25" s="675">
        <f t="shared" si="15"/>
        <v>0</v>
      </c>
      <c r="AL25" s="673">
        <f>'[2]Hes seat-Mitsu.'!AE25</f>
        <v>0</v>
      </c>
      <c r="AM25" s="673"/>
      <c r="AN25" s="675">
        <f t="shared" si="16"/>
        <v>0</v>
      </c>
      <c r="AO25" s="688">
        <f t="shared" si="17"/>
        <v>0</v>
      </c>
      <c r="AP25" s="689">
        <f t="shared" si="17"/>
        <v>0</v>
      </c>
      <c r="AQ25" s="690">
        <f t="shared" si="18"/>
        <v>0</v>
      </c>
      <c r="AR25" s="673">
        <f>'[2]Hes seat-Mitsu.'!AH25</f>
        <v>0</v>
      </c>
      <c r="AS25" s="673"/>
      <c r="AT25" s="674">
        <f t="shared" si="19"/>
        <v>0</v>
      </c>
      <c r="AU25" s="672">
        <f>'[2]Hes seat-Mitsu.'!AK25</f>
        <v>0</v>
      </c>
      <c r="AV25" s="673"/>
      <c r="AW25" s="675">
        <f t="shared" si="20"/>
        <v>0</v>
      </c>
      <c r="AX25" s="673">
        <f>'[2]Hes seat-Mitsu.'!AN25</f>
        <v>0</v>
      </c>
      <c r="AY25" s="672"/>
      <c r="AZ25" s="773">
        <f t="shared" si="21"/>
        <v>0</v>
      </c>
      <c r="BA25" s="735">
        <f t="shared" si="22"/>
        <v>0</v>
      </c>
      <c r="BB25" s="736">
        <f t="shared" si="22"/>
        <v>0</v>
      </c>
      <c r="BC25" s="737">
        <f t="shared" si="23"/>
        <v>0</v>
      </c>
      <c r="BD25" s="731">
        <f t="shared" si="0"/>
        <v>0</v>
      </c>
      <c r="BE25" s="732">
        <f t="shared" si="1"/>
        <v>0</v>
      </c>
      <c r="BF25" s="733">
        <f t="shared" si="24"/>
        <v>0</v>
      </c>
      <c r="BG25" s="734">
        <f t="shared" si="25"/>
        <v>0</v>
      </c>
      <c r="BH25" s="673">
        <f t="shared" si="26"/>
        <v>0</v>
      </c>
      <c r="BI25" s="677">
        <f t="shared" si="27"/>
        <v>0</v>
      </c>
      <c r="BJ25" s="541"/>
      <c r="BK25" s="380"/>
      <c r="BL25" s="374">
        <f>ROUND(VLOOKUP($B25,Test!$A$272:$H$324,4),1)/1000</f>
        <v>0</v>
      </c>
      <c r="BM25" s="380"/>
      <c r="BN25" s="415"/>
      <c r="BO25" s="415"/>
      <c r="BP25" s="380"/>
      <c r="BQ25" s="380"/>
      <c r="BR25" s="415"/>
      <c r="BS25" s="380"/>
      <c r="BT25" s="380"/>
      <c r="BU25" s="380"/>
      <c r="BV25" s="380"/>
      <c r="BW25" s="380"/>
      <c r="BX25" s="380"/>
      <c r="BY25" s="380"/>
      <c r="BZ25" s="380"/>
      <c r="CA25" s="380"/>
    </row>
    <row r="26" spans="1:81" s="383" customFormat="1" ht="33" customHeight="1">
      <c r="A26" s="388">
        <f t="shared" si="28"/>
        <v>20</v>
      </c>
      <c r="B26" s="384">
        <v>51403</v>
      </c>
      <c r="C26" s="536" t="s">
        <v>16</v>
      </c>
      <c r="D26" s="698" t="s">
        <v>270</v>
      </c>
      <c r="E26" s="672">
        <f>'[2]Hes seat-Mitsu.'!D26</f>
        <v>0</v>
      </c>
      <c r="F26" s="673"/>
      <c r="G26" s="674">
        <f t="shared" si="2"/>
        <v>0</v>
      </c>
      <c r="H26" s="672">
        <f>'[2]Hes seat-Mitsu.'!G26</f>
        <v>0</v>
      </c>
      <c r="I26" s="673"/>
      <c r="J26" s="674">
        <f t="shared" si="3"/>
        <v>0</v>
      </c>
      <c r="K26" s="672">
        <f>'[2]Hes seat-Mitsu.'!J26</f>
        <v>0</v>
      </c>
      <c r="L26" s="673"/>
      <c r="M26" s="773">
        <f t="shared" si="4"/>
        <v>0</v>
      </c>
      <c r="N26" s="688">
        <f t="shared" si="5"/>
        <v>0</v>
      </c>
      <c r="O26" s="689">
        <f t="shared" si="5"/>
        <v>0</v>
      </c>
      <c r="P26" s="690">
        <f t="shared" si="6"/>
        <v>0</v>
      </c>
      <c r="Q26" s="672">
        <f>'[2]Hes seat-Mitsu.'!M26</f>
        <v>0</v>
      </c>
      <c r="R26" s="673"/>
      <c r="S26" s="674">
        <f t="shared" si="7"/>
        <v>0</v>
      </c>
      <c r="T26" s="672">
        <f>'[2]Hes seat-Mitsu.'!P26</f>
        <v>0</v>
      </c>
      <c r="U26" s="673"/>
      <c r="V26" s="675">
        <f t="shared" si="8"/>
        <v>0</v>
      </c>
      <c r="W26" s="673">
        <f>'[2]Hes seat-Mitsu.'!S26</f>
        <v>0</v>
      </c>
      <c r="X26" s="673"/>
      <c r="Y26" s="773">
        <f t="shared" si="9"/>
        <v>0</v>
      </c>
      <c r="Z26" s="688">
        <f t="shared" si="10"/>
        <v>0</v>
      </c>
      <c r="AA26" s="701">
        <f t="shared" si="10"/>
        <v>0</v>
      </c>
      <c r="AB26" s="690">
        <f t="shared" si="11"/>
        <v>0</v>
      </c>
      <c r="AC26" s="779">
        <f t="shared" si="12"/>
        <v>0</v>
      </c>
      <c r="AD26" s="776">
        <f t="shared" si="12"/>
        <v>0</v>
      </c>
      <c r="AE26" s="777">
        <f t="shared" si="13"/>
        <v>0</v>
      </c>
      <c r="AF26" s="672">
        <f>'[2]Hes seat-Mitsu.'!Y26</f>
        <v>0</v>
      </c>
      <c r="AG26" s="673"/>
      <c r="AH26" s="674">
        <f t="shared" si="14"/>
        <v>0</v>
      </c>
      <c r="AI26" s="672">
        <f>'[2]Hes seat-Mitsu.'!AB26</f>
        <v>0</v>
      </c>
      <c r="AJ26" s="673"/>
      <c r="AK26" s="675">
        <f t="shared" si="15"/>
        <v>0</v>
      </c>
      <c r="AL26" s="673">
        <f>'[2]Hes seat-Mitsu.'!AE26</f>
        <v>0</v>
      </c>
      <c r="AM26" s="673"/>
      <c r="AN26" s="675">
        <f t="shared" si="16"/>
        <v>0</v>
      </c>
      <c r="AO26" s="688">
        <f t="shared" si="17"/>
        <v>0</v>
      </c>
      <c r="AP26" s="689">
        <f t="shared" si="17"/>
        <v>0</v>
      </c>
      <c r="AQ26" s="690">
        <f t="shared" si="18"/>
        <v>0</v>
      </c>
      <c r="AR26" s="673">
        <f>'[2]Hes seat-Mitsu.'!AH26</f>
        <v>0</v>
      </c>
      <c r="AS26" s="673"/>
      <c r="AT26" s="674">
        <f t="shared" si="19"/>
        <v>0</v>
      </c>
      <c r="AU26" s="672">
        <f>'[2]Hes seat-Mitsu.'!AK26</f>
        <v>0</v>
      </c>
      <c r="AV26" s="673"/>
      <c r="AW26" s="675">
        <f t="shared" si="20"/>
        <v>0</v>
      </c>
      <c r="AX26" s="673">
        <f>'[2]Hes seat-Mitsu.'!AN26</f>
        <v>0</v>
      </c>
      <c r="AY26" s="672"/>
      <c r="AZ26" s="773">
        <f t="shared" si="21"/>
        <v>0</v>
      </c>
      <c r="BA26" s="735">
        <f t="shared" si="22"/>
        <v>0</v>
      </c>
      <c r="BB26" s="736">
        <f t="shared" si="22"/>
        <v>0</v>
      </c>
      <c r="BC26" s="737">
        <f t="shared" si="23"/>
        <v>0</v>
      </c>
      <c r="BD26" s="731">
        <f t="shared" si="0"/>
        <v>0</v>
      </c>
      <c r="BE26" s="732">
        <f t="shared" si="1"/>
        <v>0</v>
      </c>
      <c r="BF26" s="733">
        <f t="shared" si="24"/>
        <v>0</v>
      </c>
      <c r="BG26" s="734">
        <f t="shared" si="25"/>
        <v>0</v>
      </c>
      <c r="BH26" s="673">
        <f t="shared" si="26"/>
        <v>0</v>
      </c>
      <c r="BI26" s="677">
        <f t="shared" si="27"/>
        <v>0</v>
      </c>
      <c r="BJ26" s="541"/>
      <c r="BK26" s="380"/>
      <c r="BL26" s="374">
        <f>ROUND(VLOOKUP($B26,Test!$A$272:$H$324,4),1)/1000</f>
        <v>0</v>
      </c>
      <c r="BM26" s="380"/>
      <c r="BN26" s="415"/>
      <c r="BO26" s="415"/>
      <c r="BP26" s="380"/>
      <c r="BQ26" s="380"/>
      <c r="BR26" s="415"/>
      <c r="BS26" s="380"/>
      <c r="BT26" s="380"/>
      <c r="BU26" s="380"/>
      <c r="BV26" s="380"/>
      <c r="BW26" s="380"/>
      <c r="BX26" s="380"/>
      <c r="BY26" s="380"/>
      <c r="BZ26" s="380"/>
      <c r="CA26" s="380"/>
    </row>
    <row r="27" spans="1:81" s="383" customFormat="1" ht="33" customHeight="1">
      <c r="A27" s="388">
        <f t="shared" si="28"/>
        <v>21</v>
      </c>
      <c r="B27" s="384">
        <v>51404</v>
      </c>
      <c r="C27" s="536" t="s">
        <v>17</v>
      </c>
      <c r="D27" s="698" t="s">
        <v>271</v>
      </c>
      <c r="E27" s="672">
        <f>'[2]Hes seat-Mitsu.'!D27</f>
        <v>0</v>
      </c>
      <c r="F27" s="673"/>
      <c r="G27" s="674">
        <f t="shared" si="2"/>
        <v>0</v>
      </c>
      <c r="H27" s="672">
        <f>'[2]Hes seat-Mitsu.'!G27</f>
        <v>0</v>
      </c>
      <c r="I27" s="673"/>
      <c r="J27" s="674">
        <f t="shared" si="3"/>
        <v>0</v>
      </c>
      <c r="K27" s="672">
        <f>'[2]Hes seat-Mitsu.'!J27</f>
        <v>0</v>
      </c>
      <c r="L27" s="673"/>
      <c r="M27" s="773">
        <f t="shared" si="4"/>
        <v>0</v>
      </c>
      <c r="N27" s="688">
        <f t="shared" si="5"/>
        <v>0</v>
      </c>
      <c r="O27" s="689">
        <f t="shared" si="5"/>
        <v>0</v>
      </c>
      <c r="P27" s="690">
        <f t="shared" si="6"/>
        <v>0</v>
      </c>
      <c r="Q27" s="672">
        <f>'[2]Hes seat-Mitsu.'!M27</f>
        <v>0</v>
      </c>
      <c r="R27" s="673"/>
      <c r="S27" s="674">
        <f t="shared" si="7"/>
        <v>0</v>
      </c>
      <c r="T27" s="672">
        <f>'[2]Hes seat-Mitsu.'!P27</f>
        <v>0</v>
      </c>
      <c r="U27" s="673"/>
      <c r="V27" s="675">
        <f t="shared" si="8"/>
        <v>0</v>
      </c>
      <c r="W27" s="673">
        <f>'[2]Hes seat-Mitsu.'!S27</f>
        <v>0</v>
      </c>
      <c r="X27" s="673"/>
      <c r="Y27" s="773">
        <f t="shared" si="9"/>
        <v>0</v>
      </c>
      <c r="Z27" s="688">
        <f t="shared" si="10"/>
        <v>0</v>
      </c>
      <c r="AA27" s="701">
        <f t="shared" si="10"/>
        <v>0</v>
      </c>
      <c r="AB27" s="690">
        <f t="shared" si="11"/>
        <v>0</v>
      </c>
      <c r="AC27" s="779">
        <f t="shared" si="12"/>
        <v>0</v>
      </c>
      <c r="AD27" s="776">
        <f t="shared" si="12"/>
        <v>0</v>
      </c>
      <c r="AE27" s="777">
        <f t="shared" si="13"/>
        <v>0</v>
      </c>
      <c r="AF27" s="672">
        <f>'[2]Hes seat-Mitsu.'!Y27</f>
        <v>0</v>
      </c>
      <c r="AG27" s="673"/>
      <c r="AH27" s="674">
        <f t="shared" si="14"/>
        <v>0</v>
      </c>
      <c r="AI27" s="672">
        <f>'[2]Hes seat-Mitsu.'!AB27</f>
        <v>0</v>
      </c>
      <c r="AJ27" s="673"/>
      <c r="AK27" s="675">
        <f t="shared" si="15"/>
        <v>0</v>
      </c>
      <c r="AL27" s="673">
        <f>'[2]Hes seat-Mitsu.'!AE27</f>
        <v>0</v>
      </c>
      <c r="AM27" s="673"/>
      <c r="AN27" s="675">
        <f t="shared" si="16"/>
        <v>0</v>
      </c>
      <c r="AO27" s="688">
        <f t="shared" si="17"/>
        <v>0</v>
      </c>
      <c r="AP27" s="689">
        <f t="shared" si="17"/>
        <v>0</v>
      </c>
      <c r="AQ27" s="690">
        <f t="shared" si="18"/>
        <v>0</v>
      </c>
      <c r="AR27" s="673">
        <f>'[2]Hes seat-Mitsu.'!AH27</f>
        <v>0</v>
      </c>
      <c r="AS27" s="673"/>
      <c r="AT27" s="674">
        <f t="shared" si="19"/>
        <v>0</v>
      </c>
      <c r="AU27" s="672">
        <f>'[2]Hes seat-Mitsu.'!AK27</f>
        <v>0</v>
      </c>
      <c r="AV27" s="673"/>
      <c r="AW27" s="675">
        <f t="shared" si="20"/>
        <v>0</v>
      </c>
      <c r="AX27" s="673">
        <f>'[2]Hes seat-Mitsu.'!AN27</f>
        <v>0</v>
      </c>
      <c r="AY27" s="672"/>
      <c r="AZ27" s="773">
        <f t="shared" si="21"/>
        <v>0</v>
      </c>
      <c r="BA27" s="735">
        <f t="shared" si="22"/>
        <v>0</v>
      </c>
      <c r="BB27" s="736">
        <f t="shared" si="22"/>
        <v>0</v>
      </c>
      <c r="BC27" s="737">
        <f t="shared" si="23"/>
        <v>0</v>
      </c>
      <c r="BD27" s="731">
        <f t="shared" si="0"/>
        <v>0</v>
      </c>
      <c r="BE27" s="732">
        <f t="shared" si="1"/>
        <v>0</v>
      </c>
      <c r="BF27" s="733">
        <f t="shared" si="24"/>
        <v>0</v>
      </c>
      <c r="BG27" s="734">
        <f t="shared" si="25"/>
        <v>0</v>
      </c>
      <c r="BH27" s="673">
        <f t="shared" si="26"/>
        <v>0</v>
      </c>
      <c r="BI27" s="677">
        <f t="shared" si="27"/>
        <v>0</v>
      </c>
      <c r="BJ27" s="541"/>
      <c r="BK27" s="380"/>
      <c r="BL27" s="374">
        <f>ROUND(VLOOKUP($B27,Test!$A$272:$H$324,4),1)/1000</f>
        <v>0</v>
      </c>
      <c r="BM27" s="380"/>
      <c r="BN27" s="415"/>
      <c r="BO27" s="415"/>
      <c r="BP27" s="380"/>
      <c r="BQ27" s="380"/>
      <c r="BR27" s="415"/>
      <c r="BS27" s="380"/>
      <c r="BT27" s="380"/>
      <c r="BU27" s="380"/>
      <c r="BV27" s="380"/>
      <c r="BW27" s="380"/>
      <c r="BX27" s="380"/>
      <c r="BY27" s="380"/>
      <c r="BZ27" s="380"/>
      <c r="CA27" s="380"/>
    </row>
    <row r="28" spans="1:81" s="383" customFormat="1" ht="33" customHeight="1">
      <c r="A28" s="388">
        <f t="shared" si="28"/>
        <v>22</v>
      </c>
      <c r="B28" s="384">
        <v>51405</v>
      </c>
      <c r="C28" s="536" t="s">
        <v>18</v>
      </c>
      <c r="D28" s="698" t="s">
        <v>272</v>
      </c>
      <c r="E28" s="672">
        <f>'[2]Hes seat-Mitsu.'!D28</f>
        <v>0</v>
      </c>
      <c r="F28" s="673"/>
      <c r="G28" s="674">
        <f t="shared" si="2"/>
        <v>0</v>
      </c>
      <c r="H28" s="672">
        <f>'[2]Hes seat-Mitsu.'!G28</f>
        <v>0</v>
      </c>
      <c r="I28" s="673"/>
      <c r="J28" s="674">
        <f t="shared" si="3"/>
        <v>0</v>
      </c>
      <c r="K28" s="672">
        <f>'[2]Hes seat-Mitsu.'!J28</f>
        <v>0</v>
      </c>
      <c r="L28" s="673"/>
      <c r="M28" s="773">
        <f t="shared" si="4"/>
        <v>0</v>
      </c>
      <c r="N28" s="688">
        <f t="shared" si="5"/>
        <v>0</v>
      </c>
      <c r="O28" s="689">
        <f t="shared" si="5"/>
        <v>0</v>
      </c>
      <c r="P28" s="690">
        <f t="shared" si="6"/>
        <v>0</v>
      </c>
      <c r="Q28" s="672">
        <f>'[2]Hes seat-Mitsu.'!M28</f>
        <v>0</v>
      </c>
      <c r="R28" s="673"/>
      <c r="S28" s="674">
        <f t="shared" si="7"/>
        <v>0</v>
      </c>
      <c r="T28" s="672">
        <f>'[2]Hes seat-Mitsu.'!P28</f>
        <v>0</v>
      </c>
      <c r="U28" s="673"/>
      <c r="V28" s="675">
        <f t="shared" si="8"/>
        <v>0</v>
      </c>
      <c r="W28" s="673">
        <f>'[2]Hes seat-Mitsu.'!S28</f>
        <v>0</v>
      </c>
      <c r="X28" s="673"/>
      <c r="Y28" s="773">
        <f t="shared" si="9"/>
        <v>0</v>
      </c>
      <c r="Z28" s="688">
        <f t="shared" si="10"/>
        <v>0</v>
      </c>
      <c r="AA28" s="701">
        <f t="shared" si="10"/>
        <v>0</v>
      </c>
      <c r="AB28" s="690">
        <f t="shared" si="11"/>
        <v>0</v>
      </c>
      <c r="AC28" s="779">
        <f t="shared" si="12"/>
        <v>0</v>
      </c>
      <c r="AD28" s="776">
        <f t="shared" si="12"/>
        <v>0</v>
      </c>
      <c r="AE28" s="777">
        <f t="shared" si="13"/>
        <v>0</v>
      </c>
      <c r="AF28" s="672">
        <f>'[2]Hes seat-Mitsu.'!Y28</f>
        <v>0</v>
      </c>
      <c r="AG28" s="673"/>
      <c r="AH28" s="674">
        <f t="shared" si="14"/>
        <v>0</v>
      </c>
      <c r="AI28" s="672">
        <f>'[2]Hes seat-Mitsu.'!AB28</f>
        <v>0</v>
      </c>
      <c r="AJ28" s="673"/>
      <c r="AK28" s="675">
        <f t="shared" si="15"/>
        <v>0</v>
      </c>
      <c r="AL28" s="673">
        <f>'[2]Hes seat-Mitsu.'!AE28</f>
        <v>0</v>
      </c>
      <c r="AM28" s="673"/>
      <c r="AN28" s="675">
        <f t="shared" si="16"/>
        <v>0</v>
      </c>
      <c r="AO28" s="688">
        <f t="shared" si="17"/>
        <v>0</v>
      </c>
      <c r="AP28" s="689">
        <f t="shared" si="17"/>
        <v>0</v>
      </c>
      <c r="AQ28" s="690">
        <f t="shared" si="18"/>
        <v>0</v>
      </c>
      <c r="AR28" s="673">
        <f>'[2]Hes seat-Mitsu.'!AH28</f>
        <v>0</v>
      </c>
      <c r="AS28" s="673"/>
      <c r="AT28" s="674">
        <f t="shared" si="19"/>
        <v>0</v>
      </c>
      <c r="AU28" s="672">
        <f>'[2]Hes seat-Mitsu.'!AK28</f>
        <v>0</v>
      </c>
      <c r="AV28" s="673"/>
      <c r="AW28" s="675">
        <f t="shared" si="20"/>
        <v>0</v>
      </c>
      <c r="AX28" s="673">
        <f>'[2]Hes seat-Mitsu.'!AN28</f>
        <v>0</v>
      </c>
      <c r="AY28" s="672"/>
      <c r="AZ28" s="773">
        <f t="shared" si="21"/>
        <v>0</v>
      </c>
      <c r="BA28" s="735">
        <f t="shared" si="22"/>
        <v>0</v>
      </c>
      <c r="BB28" s="736">
        <f t="shared" si="22"/>
        <v>0</v>
      </c>
      <c r="BC28" s="737">
        <f t="shared" si="23"/>
        <v>0</v>
      </c>
      <c r="BD28" s="731">
        <f t="shared" si="0"/>
        <v>0</v>
      </c>
      <c r="BE28" s="732">
        <f t="shared" si="1"/>
        <v>0</v>
      </c>
      <c r="BF28" s="733">
        <f t="shared" si="24"/>
        <v>0</v>
      </c>
      <c r="BG28" s="734">
        <f t="shared" si="25"/>
        <v>0</v>
      </c>
      <c r="BH28" s="673">
        <f t="shared" si="26"/>
        <v>0</v>
      </c>
      <c r="BI28" s="677">
        <f t="shared" si="27"/>
        <v>0</v>
      </c>
      <c r="BJ28" s="541"/>
      <c r="BK28" s="380"/>
      <c r="BL28" s="374">
        <f>ROUND(VLOOKUP($B28,Test!$A$272:$H$324,4),1)/1000</f>
        <v>0</v>
      </c>
      <c r="BM28" s="380"/>
      <c r="BN28" s="415"/>
      <c r="BO28" s="415"/>
      <c r="BP28" s="380"/>
      <c r="BQ28" s="380"/>
      <c r="BR28" s="415"/>
      <c r="BS28" s="380"/>
      <c r="BT28" s="380"/>
      <c r="BU28" s="380"/>
      <c r="BV28" s="380"/>
      <c r="BW28" s="380"/>
      <c r="BX28" s="380"/>
      <c r="BY28" s="380"/>
      <c r="BZ28" s="380"/>
      <c r="CA28" s="380"/>
    </row>
    <row r="29" spans="1:81" s="383" customFormat="1" ht="33" customHeight="1">
      <c r="A29" s="388">
        <f t="shared" si="28"/>
        <v>23</v>
      </c>
      <c r="B29" s="384">
        <v>51406</v>
      </c>
      <c r="C29" s="536" t="s">
        <v>19</v>
      </c>
      <c r="D29" s="698" t="s">
        <v>273</v>
      </c>
      <c r="E29" s="672">
        <f>'[2]Hes seat-Mitsu.'!D29</f>
        <v>0</v>
      </c>
      <c r="F29" s="673"/>
      <c r="G29" s="674">
        <f t="shared" si="2"/>
        <v>0</v>
      </c>
      <c r="H29" s="672">
        <f>'[2]Hes seat-Mitsu.'!G29</f>
        <v>0</v>
      </c>
      <c r="I29" s="673"/>
      <c r="J29" s="674">
        <f t="shared" si="3"/>
        <v>0</v>
      </c>
      <c r="K29" s="672">
        <f>'[2]Hes seat-Mitsu.'!J29</f>
        <v>0</v>
      </c>
      <c r="L29" s="673"/>
      <c r="M29" s="773">
        <f t="shared" si="4"/>
        <v>0</v>
      </c>
      <c r="N29" s="688">
        <f t="shared" si="5"/>
        <v>0</v>
      </c>
      <c r="O29" s="689">
        <f t="shared" si="5"/>
        <v>0</v>
      </c>
      <c r="P29" s="690">
        <f t="shared" si="6"/>
        <v>0</v>
      </c>
      <c r="Q29" s="672">
        <f>'[2]Hes seat-Mitsu.'!M29</f>
        <v>0</v>
      </c>
      <c r="R29" s="673"/>
      <c r="S29" s="674">
        <f t="shared" si="7"/>
        <v>0</v>
      </c>
      <c r="T29" s="672">
        <f>'[2]Hes seat-Mitsu.'!P29</f>
        <v>0</v>
      </c>
      <c r="U29" s="673"/>
      <c r="V29" s="675">
        <f t="shared" si="8"/>
        <v>0</v>
      </c>
      <c r="W29" s="673">
        <f>'[2]Hes seat-Mitsu.'!S29</f>
        <v>0</v>
      </c>
      <c r="X29" s="673"/>
      <c r="Y29" s="773">
        <f t="shared" si="9"/>
        <v>0</v>
      </c>
      <c r="Z29" s="688">
        <f t="shared" si="10"/>
        <v>0</v>
      </c>
      <c r="AA29" s="701">
        <f t="shared" si="10"/>
        <v>0</v>
      </c>
      <c r="AB29" s="690">
        <f t="shared" si="11"/>
        <v>0</v>
      </c>
      <c r="AC29" s="779">
        <f t="shared" si="12"/>
        <v>0</v>
      </c>
      <c r="AD29" s="776">
        <f t="shared" si="12"/>
        <v>0</v>
      </c>
      <c r="AE29" s="777">
        <f t="shared" si="13"/>
        <v>0</v>
      </c>
      <c r="AF29" s="672">
        <f>'[2]Hes seat-Mitsu.'!Y29</f>
        <v>0</v>
      </c>
      <c r="AG29" s="673"/>
      <c r="AH29" s="674">
        <f t="shared" si="14"/>
        <v>0</v>
      </c>
      <c r="AI29" s="672">
        <f>'[2]Hes seat-Mitsu.'!AB29</f>
        <v>0</v>
      </c>
      <c r="AJ29" s="673"/>
      <c r="AK29" s="675">
        <f t="shared" si="15"/>
        <v>0</v>
      </c>
      <c r="AL29" s="673">
        <f>'[2]Hes seat-Mitsu.'!AE29</f>
        <v>0</v>
      </c>
      <c r="AM29" s="673"/>
      <c r="AN29" s="675">
        <f t="shared" si="16"/>
        <v>0</v>
      </c>
      <c r="AO29" s="688">
        <f t="shared" si="17"/>
        <v>0</v>
      </c>
      <c r="AP29" s="689">
        <f t="shared" si="17"/>
        <v>0</v>
      </c>
      <c r="AQ29" s="690">
        <f t="shared" si="18"/>
        <v>0</v>
      </c>
      <c r="AR29" s="673">
        <f>'[2]Hes seat-Mitsu.'!AH29</f>
        <v>0</v>
      </c>
      <c r="AS29" s="673"/>
      <c r="AT29" s="674">
        <f t="shared" si="19"/>
        <v>0</v>
      </c>
      <c r="AU29" s="672">
        <f>'[2]Hes seat-Mitsu.'!AK29</f>
        <v>0</v>
      </c>
      <c r="AV29" s="673"/>
      <c r="AW29" s="675">
        <f t="shared" si="20"/>
        <v>0</v>
      </c>
      <c r="AX29" s="673">
        <f>'[2]Hes seat-Mitsu.'!AN29</f>
        <v>0</v>
      </c>
      <c r="AY29" s="672"/>
      <c r="AZ29" s="773">
        <f t="shared" si="21"/>
        <v>0</v>
      </c>
      <c r="BA29" s="735">
        <f t="shared" si="22"/>
        <v>0</v>
      </c>
      <c r="BB29" s="736">
        <f t="shared" si="22"/>
        <v>0</v>
      </c>
      <c r="BC29" s="737">
        <f t="shared" si="23"/>
        <v>0</v>
      </c>
      <c r="BD29" s="731">
        <f t="shared" si="0"/>
        <v>0</v>
      </c>
      <c r="BE29" s="732">
        <f t="shared" si="1"/>
        <v>0</v>
      </c>
      <c r="BF29" s="733">
        <f t="shared" si="24"/>
        <v>0</v>
      </c>
      <c r="BG29" s="734">
        <f t="shared" si="25"/>
        <v>0</v>
      </c>
      <c r="BH29" s="673">
        <f t="shared" si="26"/>
        <v>0</v>
      </c>
      <c r="BI29" s="677">
        <f t="shared" si="27"/>
        <v>0</v>
      </c>
      <c r="BJ29" s="541"/>
      <c r="BK29" s="380"/>
      <c r="BL29" s="374">
        <f>ROUND(VLOOKUP($B29,Test!$A$272:$H$324,4),1)/1000</f>
        <v>0</v>
      </c>
      <c r="BM29" s="380"/>
      <c r="BN29" s="415"/>
      <c r="BO29" s="415"/>
      <c r="BP29" s="380"/>
      <c r="BQ29" s="380"/>
      <c r="BR29" s="415"/>
      <c r="BS29" s="380"/>
      <c r="BT29" s="380"/>
      <c r="BU29" s="380"/>
      <c r="BV29" s="380"/>
      <c r="BW29" s="380"/>
      <c r="BX29" s="380"/>
      <c r="BY29" s="380"/>
      <c r="BZ29" s="380"/>
      <c r="CA29" s="380"/>
    </row>
    <row r="30" spans="1:81" s="383" customFormat="1" ht="33" customHeight="1">
      <c r="A30" s="388">
        <f t="shared" si="28"/>
        <v>24</v>
      </c>
      <c r="B30" s="384">
        <v>51407</v>
      </c>
      <c r="C30" s="536" t="s">
        <v>20</v>
      </c>
      <c r="D30" s="698" t="s">
        <v>274</v>
      </c>
      <c r="E30" s="672">
        <f>'[2]Hes seat-Mitsu.'!D30</f>
        <v>1406</v>
      </c>
      <c r="F30" s="673">
        <v>710.4</v>
      </c>
      <c r="G30" s="674">
        <f t="shared" si="2"/>
        <v>695.6</v>
      </c>
      <c r="H30" s="672">
        <f>'[2]Hes seat-Mitsu.'!G30</f>
        <v>1406</v>
      </c>
      <c r="I30" s="673">
        <v>1317.2</v>
      </c>
      <c r="J30" s="674">
        <f t="shared" si="3"/>
        <v>88.799999999999955</v>
      </c>
      <c r="K30" s="672">
        <f>'[2]Hes seat-Mitsu.'!J30</f>
        <v>1406</v>
      </c>
      <c r="L30" s="673">
        <v>873.2</v>
      </c>
      <c r="M30" s="773">
        <f t="shared" si="4"/>
        <v>532.79999999999995</v>
      </c>
      <c r="N30" s="688">
        <f t="shared" si="5"/>
        <v>4218</v>
      </c>
      <c r="O30" s="689">
        <f t="shared" si="5"/>
        <v>2900.8</v>
      </c>
      <c r="P30" s="690">
        <f t="shared" si="6"/>
        <v>1317.1999999999998</v>
      </c>
      <c r="Q30" s="672">
        <f>'[2]Hes seat-Mitsu.'!M30</f>
        <v>1406</v>
      </c>
      <c r="R30" s="673">
        <v>414.4</v>
      </c>
      <c r="S30" s="674">
        <f t="shared" si="7"/>
        <v>991.6</v>
      </c>
      <c r="T30" s="672">
        <f>'[2]Hes seat-Mitsu.'!P30</f>
        <v>1406</v>
      </c>
      <c r="U30" s="673"/>
      <c r="V30" s="675">
        <f t="shared" si="8"/>
        <v>1406</v>
      </c>
      <c r="W30" s="673">
        <f>'[2]Hes seat-Mitsu.'!S30</f>
        <v>1406</v>
      </c>
      <c r="X30" s="673"/>
      <c r="Y30" s="773">
        <f t="shared" si="9"/>
        <v>1406</v>
      </c>
      <c r="Z30" s="688">
        <f t="shared" si="10"/>
        <v>4218</v>
      </c>
      <c r="AA30" s="701">
        <f t="shared" si="10"/>
        <v>414.4</v>
      </c>
      <c r="AB30" s="690">
        <f t="shared" si="11"/>
        <v>3803.6</v>
      </c>
      <c r="AC30" s="779">
        <f t="shared" si="12"/>
        <v>8436</v>
      </c>
      <c r="AD30" s="776">
        <f t="shared" si="12"/>
        <v>3315.2000000000003</v>
      </c>
      <c r="AE30" s="777">
        <f t="shared" si="13"/>
        <v>5120.7999999999993</v>
      </c>
      <c r="AF30" s="672">
        <f>'[2]Hes seat-Mitsu.'!Y30</f>
        <v>1406</v>
      </c>
      <c r="AG30" s="673"/>
      <c r="AH30" s="674">
        <f t="shared" si="14"/>
        <v>1406</v>
      </c>
      <c r="AI30" s="672">
        <f>'[2]Hes seat-Mitsu.'!AB30</f>
        <v>1406</v>
      </c>
      <c r="AJ30" s="673"/>
      <c r="AK30" s="675">
        <f t="shared" si="15"/>
        <v>1406</v>
      </c>
      <c r="AL30" s="673">
        <f>'[2]Hes seat-Mitsu.'!AE30</f>
        <v>1406</v>
      </c>
      <c r="AM30" s="673"/>
      <c r="AN30" s="675">
        <f t="shared" si="16"/>
        <v>1406</v>
      </c>
      <c r="AO30" s="688">
        <f t="shared" si="17"/>
        <v>4218</v>
      </c>
      <c r="AP30" s="689">
        <f t="shared" si="17"/>
        <v>0</v>
      </c>
      <c r="AQ30" s="690">
        <f t="shared" si="18"/>
        <v>4218</v>
      </c>
      <c r="AR30" s="673">
        <f>'[2]Hes seat-Mitsu.'!AH30</f>
        <v>1406</v>
      </c>
      <c r="AS30" s="673"/>
      <c r="AT30" s="674">
        <f t="shared" si="19"/>
        <v>1406</v>
      </c>
      <c r="AU30" s="672">
        <f>'[2]Hes seat-Mitsu.'!AK30</f>
        <v>1406</v>
      </c>
      <c r="AV30" s="673"/>
      <c r="AW30" s="675">
        <f t="shared" si="20"/>
        <v>1406</v>
      </c>
      <c r="AX30" s="673">
        <f>'[2]Hes seat-Mitsu.'!AN30</f>
        <v>1406</v>
      </c>
      <c r="AY30" s="672"/>
      <c r="AZ30" s="773">
        <f t="shared" si="21"/>
        <v>1406</v>
      </c>
      <c r="BA30" s="735">
        <f t="shared" si="22"/>
        <v>4218</v>
      </c>
      <c r="BB30" s="736">
        <f t="shared" si="22"/>
        <v>0</v>
      </c>
      <c r="BC30" s="737">
        <f t="shared" si="23"/>
        <v>4218</v>
      </c>
      <c r="BD30" s="731">
        <f t="shared" si="0"/>
        <v>8436</v>
      </c>
      <c r="BE30" s="732">
        <f t="shared" si="1"/>
        <v>0</v>
      </c>
      <c r="BF30" s="733">
        <f t="shared" si="24"/>
        <v>8436</v>
      </c>
      <c r="BG30" s="734">
        <f t="shared" si="25"/>
        <v>16872</v>
      </c>
      <c r="BH30" s="673">
        <f t="shared" si="26"/>
        <v>3315.2000000000003</v>
      </c>
      <c r="BI30" s="677">
        <f t="shared" si="27"/>
        <v>13556.8</v>
      </c>
      <c r="BJ30" s="541"/>
      <c r="BK30" s="380"/>
      <c r="BL30" s="374">
        <f>ROUND(VLOOKUP($B30,Test!$A$272:$H$324,4),1)/1000</f>
        <v>1.484</v>
      </c>
      <c r="BM30" s="380"/>
      <c r="BN30" s="415"/>
      <c r="BO30" s="415"/>
      <c r="BP30" s="380"/>
      <c r="BQ30" s="380"/>
      <c r="BR30" s="415"/>
      <c r="BS30" s="380"/>
      <c r="BT30" s="380"/>
      <c r="BU30" s="380"/>
      <c r="BV30" s="380"/>
      <c r="BW30" s="380"/>
      <c r="BX30" s="380"/>
      <c r="BY30" s="380"/>
      <c r="BZ30" s="380"/>
      <c r="CA30" s="380"/>
    </row>
    <row r="31" spans="1:81" s="383" customFormat="1" ht="33" customHeight="1">
      <c r="A31" s="388">
        <f t="shared" si="28"/>
        <v>25</v>
      </c>
      <c r="B31" s="617">
        <v>51408</v>
      </c>
      <c r="C31" s="615" t="s">
        <v>21</v>
      </c>
      <c r="D31" s="698" t="s">
        <v>275</v>
      </c>
      <c r="E31" s="780">
        <f>'[2]Hes seat-Mitsu.'!D54</f>
        <v>1449451.92</v>
      </c>
      <c r="F31" s="673">
        <v>1336300</v>
      </c>
      <c r="G31" s="674">
        <f t="shared" si="2"/>
        <v>113151.91999999993</v>
      </c>
      <c r="H31" s="672">
        <f>'[2]Hes seat-Mitsu.'!G54</f>
        <v>1427532.3599999999</v>
      </c>
      <c r="I31" s="673">
        <v>1940860</v>
      </c>
      <c r="J31" s="674">
        <f t="shared" si="3"/>
        <v>-513327.64000000013</v>
      </c>
      <c r="K31" s="672">
        <f>'[2]Hes seat-Mitsu.'!J54</f>
        <v>1340729.2799999998</v>
      </c>
      <c r="L31" s="673">
        <v>1721276</v>
      </c>
      <c r="M31" s="773">
        <f t="shared" si="4"/>
        <v>-380546.7200000002</v>
      </c>
      <c r="N31" s="688">
        <f t="shared" si="5"/>
        <v>4217713.5599999996</v>
      </c>
      <c r="O31" s="689">
        <f t="shared" si="5"/>
        <v>4998436</v>
      </c>
      <c r="P31" s="690">
        <f t="shared" si="6"/>
        <v>-780722.44000000041</v>
      </c>
      <c r="Q31" s="672">
        <f>'[2]Hes seat-Mitsu.'!M54</f>
        <v>1004106.48</v>
      </c>
      <c r="R31" s="673">
        <v>332392</v>
      </c>
      <c r="S31" s="674">
        <f t="shared" si="7"/>
        <v>671714.48</v>
      </c>
      <c r="T31" s="672">
        <f>'[2]Hes seat-Mitsu.'!P54</f>
        <v>1120270.2799999998</v>
      </c>
      <c r="U31" s="673"/>
      <c r="V31" s="675">
        <f t="shared" si="8"/>
        <v>1120270.2799999998</v>
      </c>
      <c r="W31" s="673">
        <f>'[2]Hes seat-Mitsu.'!S54</f>
        <v>1352395.92</v>
      </c>
      <c r="X31" s="673"/>
      <c r="Y31" s="773">
        <f t="shared" si="9"/>
        <v>1352395.92</v>
      </c>
      <c r="Z31" s="688">
        <f t="shared" si="10"/>
        <v>3476772.6799999997</v>
      </c>
      <c r="AA31" s="701">
        <f t="shared" si="10"/>
        <v>332392</v>
      </c>
      <c r="AB31" s="690">
        <f t="shared" si="11"/>
        <v>3144380.6799999997</v>
      </c>
      <c r="AC31" s="779">
        <f t="shared" si="12"/>
        <v>7694486.2399999984</v>
      </c>
      <c r="AD31" s="776">
        <f t="shared" si="12"/>
        <v>5330828</v>
      </c>
      <c r="AE31" s="777">
        <f t="shared" si="13"/>
        <v>2363658.2399999984</v>
      </c>
      <c r="AF31" s="672">
        <f>'[2]Hes seat-Mitsu.'!Y54</f>
        <v>1400056.6</v>
      </c>
      <c r="AG31" s="673"/>
      <c r="AH31" s="674">
        <f t="shared" si="14"/>
        <v>1400056.6</v>
      </c>
      <c r="AI31" s="672">
        <f>'[2]Hes seat-Mitsu.'!AB54</f>
        <v>1219076.6000000001</v>
      </c>
      <c r="AJ31" s="673"/>
      <c r="AK31" s="675">
        <f t="shared" si="15"/>
        <v>1219076.6000000001</v>
      </c>
      <c r="AL31" s="673">
        <f>'[2]Hes seat-Mitsu.'!AE54</f>
        <v>1400056.6</v>
      </c>
      <c r="AM31" s="673"/>
      <c r="AN31" s="675">
        <f t="shared" si="16"/>
        <v>1400056.6</v>
      </c>
      <c r="AO31" s="688">
        <f t="shared" si="17"/>
        <v>4019189.8000000003</v>
      </c>
      <c r="AP31" s="689">
        <f t="shared" si="17"/>
        <v>0</v>
      </c>
      <c r="AQ31" s="690">
        <f t="shared" si="18"/>
        <v>4019189.8000000003</v>
      </c>
      <c r="AR31" s="673">
        <f>'[2]Hes seat-Mitsu.'!AH54</f>
        <v>1481893.68</v>
      </c>
      <c r="AS31" s="673"/>
      <c r="AT31" s="674">
        <f t="shared" si="19"/>
        <v>1481893.68</v>
      </c>
      <c r="AU31" s="672">
        <f>'[2]Hes seat-Mitsu.'!AK54</f>
        <v>1481893.68</v>
      </c>
      <c r="AV31" s="673"/>
      <c r="AW31" s="675">
        <f t="shared" si="20"/>
        <v>1481893.68</v>
      </c>
      <c r="AX31" s="673">
        <f>'[2]Hes seat-Mitsu.'!AN54</f>
        <v>1353069.1199999999</v>
      </c>
      <c r="AY31" s="672"/>
      <c r="AZ31" s="773">
        <f t="shared" si="21"/>
        <v>1353069.1199999999</v>
      </c>
      <c r="BA31" s="735">
        <f t="shared" si="22"/>
        <v>4316856.4799999995</v>
      </c>
      <c r="BB31" s="736">
        <f t="shared" si="22"/>
        <v>0</v>
      </c>
      <c r="BC31" s="737">
        <f t="shared" si="23"/>
        <v>4316856.4799999995</v>
      </c>
      <c r="BD31" s="731">
        <f t="shared" si="0"/>
        <v>8336046.2800000003</v>
      </c>
      <c r="BE31" s="732">
        <f t="shared" si="1"/>
        <v>0</v>
      </c>
      <c r="BF31" s="733">
        <f t="shared" si="24"/>
        <v>8336046.2800000003</v>
      </c>
      <c r="BG31" s="734">
        <f t="shared" si="25"/>
        <v>16030532.52</v>
      </c>
      <c r="BH31" s="673">
        <f t="shared" si="26"/>
        <v>5330828</v>
      </c>
      <c r="BI31" s="677">
        <f t="shared" si="27"/>
        <v>10699704.52</v>
      </c>
      <c r="BJ31" s="541"/>
      <c r="BK31" s="380"/>
      <c r="BL31" s="374">
        <f>ROUND(VLOOKUP($B31,Test!$A$272:$H$324,4),1)/1000</f>
        <v>1312.3440000000001</v>
      </c>
      <c r="BM31" s="380"/>
      <c r="BN31" s="415"/>
      <c r="BO31" s="415"/>
      <c r="BP31" s="380"/>
      <c r="BQ31" s="380"/>
      <c r="BR31" s="415"/>
      <c r="BS31" s="380"/>
      <c r="BT31" s="380"/>
      <c r="BU31" s="380"/>
      <c r="BV31" s="380"/>
      <c r="BW31" s="380"/>
      <c r="BX31" s="380"/>
      <c r="BY31" s="380"/>
      <c r="BZ31" s="380"/>
      <c r="CA31" s="380"/>
    </row>
    <row r="32" spans="1:81" s="383" customFormat="1" ht="33" customHeight="1">
      <c r="A32" s="388">
        <f t="shared" si="28"/>
        <v>26</v>
      </c>
      <c r="B32" s="384">
        <v>51409</v>
      </c>
      <c r="C32" s="536" t="s">
        <v>22</v>
      </c>
      <c r="D32" s="698" t="s">
        <v>276</v>
      </c>
      <c r="E32" s="672">
        <f>'[2]Hes seat-Mitsu.'!D32</f>
        <v>155646.568</v>
      </c>
      <c r="F32" s="673">
        <v>135936.92000000001</v>
      </c>
      <c r="G32" s="674">
        <f t="shared" si="2"/>
        <v>19709.647999999986</v>
      </c>
      <c r="H32" s="672">
        <f>'[2]Hes seat-Mitsu.'!G32</f>
        <v>155646.568</v>
      </c>
      <c r="I32" s="673">
        <v>180387.21</v>
      </c>
      <c r="J32" s="674">
        <f t="shared" si="3"/>
        <v>-24740.641999999993</v>
      </c>
      <c r="K32" s="672">
        <f>'[2]Hes seat-Mitsu.'!J32</f>
        <v>162721.41199999998</v>
      </c>
      <c r="L32" s="673">
        <v>162309.16</v>
      </c>
      <c r="M32" s="773">
        <f t="shared" si="4"/>
        <v>412.25199999997858</v>
      </c>
      <c r="N32" s="688">
        <f t="shared" si="5"/>
        <v>474014.54799999995</v>
      </c>
      <c r="O32" s="689">
        <f t="shared" si="5"/>
        <v>478633.29000000004</v>
      </c>
      <c r="P32" s="690">
        <f t="shared" si="6"/>
        <v>-4618.7420000000857</v>
      </c>
      <c r="Q32" s="672">
        <f>'[2]Hes seat-Mitsu.'!M32</f>
        <v>119152.876</v>
      </c>
      <c r="R32" s="673">
        <v>61759.03</v>
      </c>
      <c r="S32" s="674">
        <f t="shared" si="7"/>
        <v>57393.846000000005</v>
      </c>
      <c r="T32" s="672">
        <f>'[2]Hes seat-Mitsu.'!P32</f>
        <v>131695.28400000001</v>
      </c>
      <c r="U32" s="673"/>
      <c r="V32" s="675">
        <f t="shared" si="8"/>
        <v>131695.28400000001</v>
      </c>
      <c r="W32" s="673">
        <f>'[2]Hes seat-Mitsu.'!S32</f>
        <v>141826.772</v>
      </c>
      <c r="X32" s="673"/>
      <c r="Y32" s="773">
        <f t="shared" si="9"/>
        <v>141826.772</v>
      </c>
      <c r="Z32" s="688">
        <f t="shared" si="10"/>
        <v>392674.93200000003</v>
      </c>
      <c r="AA32" s="701">
        <f t="shared" si="10"/>
        <v>61759.03</v>
      </c>
      <c r="AB32" s="690">
        <f t="shared" si="11"/>
        <v>330915.902</v>
      </c>
      <c r="AC32" s="779">
        <f t="shared" si="12"/>
        <v>866689.48</v>
      </c>
      <c r="AD32" s="776">
        <f t="shared" si="12"/>
        <v>540392.32000000007</v>
      </c>
      <c r="AE32" s="777">
        <f t="shared" si="13"/>
        <v>326297.15999999992</v>
      </c>
      <c r="AF32" s="672">
        <f>'[2]Hes seat-Mitsu.'!Y32</f>
        <v>137966.48800000001</v>
      </c>
      <c r="AG32" s="673"/>
      <c r="AH32" s="674">
        <f t="shared" si="14"/>
        <v>137966.48800000001</v>
      </c>
      <c r="AI32" s="672">
        <f>'[2]Hes seat-Mitsu.'!AB32</f>
        <v>137966.48800000001</v>
      </c>
      <c r="AJ32" s="673"/>
      <c r="AK32" s="675">
        <f t="shared" si="15"/>
        <v>137966.48800000001</v>
      </c>
      <c r="AL32" s="673">
        <f>'[2]Hes seat-Mitsu.'!AE32</f>
        <v>137966.48800000001</v>
      </c>
      <c r="AM32" s="673"/>
      <c r="AN32" s="675">
        <f t="shared" si="16"/>
        <v>137966.48800000001</v>
      </c>
      <c r="AO32" s="688">
        <f t="shared" si="17"/>
        <v>413899.46400000004</v>
      </c>
      <c r="AP32" s="689">
        <f t="shared" si="17"/>
        <v>0</v>
      </c>
      <c r="AQ32" s="690">
        <f t="shared" si="18"/>
        <v>413899.46400000004</v>
      </c>
      <c r="AR32" s="673">
        <f>'[2]Hes seat-Mitsu.'!AH32</f>
        <v>148097.976</v>
      </c>
      <c r="AS32" s="673"/>
      <c r="AT32" s="674">
        <f t="shared" si="19"/>
        <v>148097.976</v>
      </c>
      <c r="AU32" s="672">
        <f>'[2]Hes seat-Mitsu.'!AK32</f>
        <v>144237.69199999998</v>
      </c>
      <c r="AV32" s="673"/>
      <c r="AW32" s="675">
        <f t="shared" si="20"/>
        <v>144237.69199999998</v>
      </c>
      <c r="AX32" s="673">
        <f>'[2]Hes seat-Mitsu.'!AN32</f>
        <v>148097.976</v>
      </c>
      <c r="AY32" s="672"/>
      <c r="AZ32" s="773">
        <f t="shared" si="21"/>
        <v>148097.976</v>
      </c>
      <c r="BA32" s="735">
        <f t="shared" si="22"/>
        <v>440433.64399999997</v>
      </c>
      <c r="BB32" s="736">
        <f t="shared" si="22"/>
        <v>0</v>
      </c>
      <c r="BC32" s="737">
        <f t="shared" si="23"/>
        <v>440433.64399999997</v>
      </c>
      <c r="BD32" s="731">
        <f t="shared" si="0"/>
        <v>854333.10800000001</v>
      </c>
      <c r="BE32" s="732">
        <f t="shared" si="1"/>
        <v>0</v>
      </c>
      <c r="BF32" s="733">
        <f t="shared" si="24"/>
        <v>854333.10800000001</v>
      </c>
      <c r="BG32" s="734">
        <f t="shared" si="25"/>
        <v>1721022.588</v>
      </c>
      <c r="BH32" s="673">
        <f t="shared" si="26"/>
        <v>540392.32000000007</v>
      </c>
      <c r="BI32" s="677">
        <f t="shared" si="27"/>
        <v>1180630.2679999999</v>
      </c>
      <c r="BJ32" s="541"/>
      <c r="BK32" s="380"/>
      <c r="BL32" s="374">
        <f>ROUND(VLOOKUP($B32,Test!$A$272:$H$324,4),1)/1000</f>
        <v>165.5437</v>
      </c>
      <c r="BM32" s="380"/>
      <c r="BN32" s="415"/>
      <c r="BO32" s="415"/>
      <c r="BP32" s="380"/>
      <c r="BQ32" s="380"/>
      <c r="BR32" s="415"/>
      <c r="BS32" s="380"/>
      <c r="BT32" s="380"/>
      <c r="BU32" s="380"/>
      <c r="BV32" s="380"/>
      <c r="BW32" s="380"/>
      <c r="BX32" s="380"/>
      <c r="BY32" s="380"/>
      <c r="BZ32" s="380"/>
      <c r="CA32" s="380"/>
    </row>
    <row r="33" spans="1:79" s="383" customFormat="1" ht="33" customHeight="1">
      <c r="A33" s="388">
        <f t="shared" si="28"/>
        <v>27</v>
      </c>
      <c r="B33" s="384">
        <v>51499</v>
      </c>
      <c r="C33" s="536" t="s">
        <v>23</v>
      </c>
      <c r="D33" s="698" t="s">
        <v>277</v>
      </c>
      <c r="E33" s="672">
        <f>'[2]Hes seat-Mitsu.'!D33</f>
        <v>0</v>
      </c>
      <c r="F33" s="673"/>
      <c r="G33" s="674">
        <f t="shared" si="2"/>
        <v>0</v>
      </c>
      <c r="H33" s="672">
        <f>'[2]Hes seat-Mitsu.'!G33</f>
        <v>0</v>
      </c>
      <c r="I33" s="673"/>
      <c r="J33" s="674">
        <f t="shared" si="3"/>
        <v>0</v>
      </c>
      <c r="K33" s="672">
        <f>'[2]Hes seat-Mitsu.'!J33</f>
        <v>0</v>
      </c>
      <c r="L33" s="673"/>
      <c r="M33" s="773">
        <f t="shared" si="4"/>
        <v>0</v>
      </c>
      <c r="N33" s="688">
        <f t="shared" si="5"/>
        <v>0</v>
      </c>
      <c r="O33" s="689">
        <f t="shared" si="5"/>
        <v>0</v>
      </c>
      <c r="P33" s="690">
        <f t="shared" si="6"/>
        <v>0</v>
      </c>
      <c r="Q33" s="672">
        <f>'[2]Hes seat-Mitsu.'!M33</f>
        <v>0</v>
      </c>
      <c r="R33" s="673"/>
      <c r="S33" s="674">
        <f t="shared" si="7"/>
        <v>0</v>
      </c>
      <c r="T33" s="672">
        <f>'[2]Hes seat-Mitsu.'!P33</f>
        <v>0</v>
      </c>
      <c r="U33" s="673"/>
      <c r="V33" s="675">
        <f t="shared" si="8"/>
        <v>0</v>
      </c>
      <c r="W33" s="673">
        <f>'[2]Hes seat-Mitsu.'!S33</f>
        <v>0</v>
      </c>
      <c r="X33" s="673"/>
      <c r="Y33" s="773">
        <f t="shared" si="9"/>
        <v>0</v>
      </c>
      <c r="Z33" s="688">
        <f t="shared" si="10"/>
        <v>0</v>
      </c>
      <c r="AA33" s="701">
        <f t="shared" si="10"/>
        <v>0</v>
      </c>
      <c r="AB33" s="690">
        <f t="shared" si="11"/>
        <v>0</v>
      </c>
      <c r="AC33" s="779">
        <f t="shared" si="12"/>
        <v>0</v>
      </c>
      <c r="AD33" s="776">
        <f t="shared" si="12"/>
        <v>0</v>
      </c>
      <c r="AE33" s="777">
        <f t="shared" si="13"/>
        <v>0</v>
      </c>
      <c r="AF33" s="672">
        <f>'[2]Hes seat-Mitsu.'!Y33</f>
        <v>0</v>
      </c>
      <c r="AG33" s="673"/>
      <c r="AH33" s="674">
        <f t="shared" si="14"/>
        <v>0</v>
      </c>
      <c r="AI33" s="672">
        <f>'[2]Hes seat-Mitsu.'!AB33</f>
        <v>0</v>
      </c>
      <c r="AJ33" s="673"/>
      <c r="AK33" s="675">
        <f t="shared" si="15"/>
        <v>0</v>
      </c>
      <c r="AL33" s="673">
        <f>'[2]Hes seat-Mitsu.'!AE33</f>
        <v>0</v>
      </c>
      <c r="AM33" s="673"/>
      <c r="AN33" s="675">
        <f t="shared" si="16"/>
        <v>0</v>
      </c>
      <c r="AO33" s="688">
        <f t="shared" si="17"/>
        <v>0</v>
      </c>
      <c r="AP33" s="689">
        <f t="shared" si="17"/>
        <v>0</v>
      </c>
      <c r="AQ33" s="690">
        <f t="shared" si="18"/>
        <v>0</v>
      </c>
      <c r="AR33" s="673">
        <f>'[2]Hes seat-Mitsu.'!AH33</f>
        <v>0</v>
      </c>
      <c r="AS33" s="673"/>
      <c r="AT33" s="674">
        <f t="shared" si="19"/>
        <v>0</v>
      </c>
      <c r="AU33" s="672">
        <f>'[2]Hes seat-Mitsu.'!AK33</f>
        <v>0</v>
      </c>
      <c r="AV33" s="673"/>
      <c r="AW33" s="675">
        <f t="shared" si="20"/>
        <v>0</v>
      </c>
      <c r="AX33" s="673">
        <f>'[2]Hes seat-Mitsu.'!AN33</f>
        <v>0</v>
      </c>
      <c r="AY33" s="672"/>
      <c r="AZ33" s="773">
        <f t="shared" si="21"/>
        <v>0</v>
      </c>
      <c r="BA33" s="735">
        <f t="shared" si="22"/>
        <v>0</v>
      </c>
      <c r="BB33" s="736">
        <f t="shared" si="22"/>
        <v>0</v>
      </c>
      <c r="BC33" s="737">
        <f t="shared" si="23"/>
        <v>0</v>
      </c>
      <c r="BD33" s="731">
        <f t="shared" si="0"/>
        <v>0</v>
      </c>
      <c r="BE33" s="732">
        <f t="shared" si="1"/>
        <v>0</v>
      </c>
      <c r="BF33" s="733">
        <f t="shared" si="24"/>
        <v>0</v>
      </c>
      <c r="BG33" s="734">
        <f t="shared" si="25"/>
        <v>0</v>
      </c>
      <c r="BH33" s="673">
        <f t="shared" si="26"/>
        <v>0</v>
      </c>
      <c r="BI33" s="677">
        <f t="shared" si="27"/>
        <v>0</v>
      </c>
      <c r="BJ33" s="541"/>
      <c r="BK33" s="380"/>
      <c r="BL33" s="374">
        <f>ROUND(VLOOKUP($B33,Test!$A$272:$H$324,4),1)/1000</f>
        <v>0</v>
      </c>
      <c r="BM33" s="380"/>
      <c r="BN33" s="415"/>
      <c r="BO33" s="415"/>
      <c r="BP33" s="380"/>
      <c r="BQ33" s="380"/>
      <c r="BR33" s="415"/>
      <c r="BS33" s="380"/>
      <c r="BT33" s="380"/>
      <c r="BU33" s="380"/>
      <c r="BV33" s="380"/>
      <c r="BW33" s="380"/>
      <c r="BX33" s="380"/>
      <c r="BY33" s="380"/>
      <c r="BZ33" s="380"/>
      <c r="CA33" s="380"/>
    </row>
    <row r="34" spans="1:79" s="383" customFormat="1" ht="33" customHeight="1">
      <c r="A34" s="388">
        <f t="shared" si="28"/>
        <v>28</v>
      </c>
      <c r="B34" s="384">
        <v>51601</v>
      </c>
      <c r="C34" s="536" t="s">
        <v>24</v>
      </c>
      <c r="D34" s="698" t="s">
        <v>278</v>
      </c>
      <c r="E34" s="672">
        <f>'[2]Hes seat-Mitsu.'!D34</f>
        <v>0</v>
      </c>
      <c r="F34" s="673"/>
      <c r="G34" s="674">
        <f t="shared" si="2"/>
        <v>0</v>
      </c>
      <c r="H34" s="672">
        <f>'[2]Hes seat-Mitsu.'!G34</f>
        <v>0</v>
      </c>
      <c r="I34" s="673"/>
      <c r="J34" s="674">
        <f t="shared" si="3"/>
        <v>0</v>
      </c>
      <c r="K34" s="672">
        <f>'[2]Hes seat-Mitsu.'!J34</f>
        <v>0</v>
      </c>
      <c r="L34" s="673"/>
      <c r="M34" s="773">
        <f t="shared" si="4"/>
        <v>0</v>
      </c>
      <c r="N34" s="688">
        <f t="shared" si="5"/>
        <v>0</v>
      </c>
      <c r="O34" s="689">
        <f t="shared" si="5"/>
        <v>0</v>
      </c>
      <c r="P34" s="690">
        <f t="shared" si="6"/>
        <v>0</v>
      </c>
      <c r="Q34" s="672">
        <f>'[2]Hes seat-Mitsu.'!M34</f>
        <v>0</v>
      </c>
      <c r="R34" s="673"/>
      <c r="S34" s="674">
        <f t="shared" si="7"/>
        <v>0</v>
      </c>
      <c r="T34" s="672">
        <f>'[2]Hes seat-Mitsu.'!P34</f>
        <v>0</v>
      </c>
      <c r="U34" s="673"/>
      <c r="V34" s="675">
        <f t="shared" si="8"/>
        <v>0</v>
      </c>
      <c r="W34" s="673">
        <f>'[2]Hes seat-Mitsu.'!S34</f>
        <v>0</v>
      </c>
      <c r="X34" s="673"/>
      <c r="Y34" s="773">
        <f t="shared" si="9"/>
        <v>0</v>
      </c>
      <c r="Z34" s="688">
        <f t="shared" si="10"/>
        <v>0</v>
      </c>
      <c r="AA34" s="701">
        <f t="shared" si="10"/>
        <v>0</v>
      </c>
      <c r="AB34" s="690">
        <f t="shared" si="11"/>
        <v>0</v>
      </c>
      <c r="AC34" s="779">
        <f t="shared" si="12"/>
        <v>0</v>
      </c>
      <c r="AD34" s="776">
        <f t="shared" si="12"/>
        <v>0</v>
      </c>
      <c r="AE34" s="777">
        <f t="shared" si="13"/>
        <v>0</v>
      </c>
      <c r="AF34" s="672">
        <f>'[2]Hes seat-Mitsu.'!Y34</f>
        <v>0</v>
      </c>
      <c r="AG34" s="673"/>
      <c r="AH34" s="674">
        <f t="shared" si="14"/>
        <v>0</v>
      </c>
      <c r="AI34" s="672">
        <f>'[2]Hes seat-Mitsu.'!AB34</f>
        <v>0</v>
      </c>
      <c r="AJ34" s="673"/>
      <c r="AK34" s="675">
        <f t="shared" si="15"/>
        <v>0</v>
      </c>
      <c r="AL34" s="673">
        <f>'[2]Hes seat-Mitsu.'!AE34</f>
        <v>0</v>
      </c>
      <c r="AM34" s="673"/>
      <c r="AN34" s="675">
        <f t="shared" si="16"/>
        <v>0</v>
      </c>
      <c r="AO34" s="688">
        <f t="shared" si="17"/>
        <v>0</v>
      </c>
      <c r="AP34" s="689">
        <f t="shared" si="17"/>
        <v>0</v>
      </c>
      <c r="AQ34" s="690">
        <f t="shared" si="18"/>
        <v>0</v>
      </c>
      <c r="AR34" s="673">
        <f>'[2]Hes seat-Mitsu.'!AH34</f>
        <v>0</v>
      </c>
      <c r="AS34" s="673"/>
      <c r="AT34" s="674">
        <f t="shared" si="19"/>
        <v>0</v>
      </c>
      <c r="AU34" s="672">
        <f>'[2]Hes seat-Mitsu.'!AK34</f>
        <v>0</v>
      </c>
      <c r="AV34" s="673"/>
      <c r="AW34" s="675">
        <f t="shared" si="20"/>
        <v>0</v>
      </c>
      <c r="AX34" s="673">
        <f>'[2]Hes seat-Mitsu.'!AN34</f>
        <v>0</v>
      </c>
      <c r="AY34" s="672"/>
      <c r="AZ34" s="773">
        <f t="shared" si="21"/>
        <v>0</v>
      </c>
      <c r="BA34" s="735">
        <f t="shared" si="22"/>
        <v>0</v>
      </c>
      <c r="BB34" s="736">
        <f t="shared" si="22"/>
        <v>0</v>
      </c>
      <c r="BC34" s="737">
        <f t="shared" si="23"/>
        <v>0</v>
      </c>
      <c r="BD34" s="731">
        <f t="shared" si="0"/>
        <v>0</v>
      </c>
      <c r="BE34" s="732">
        <f t="shared" si="1"/>
        <v>0</v>
      </c>
      <c r="BF34" s="733">
        <f t="shared" si="24"/>
        <v>0</v>
      </c>
      <c r="BG34" s="734">
        <f t="shared" si="25"/>
        <v>0</v>
      </c>
      <c r="BH34" s="673">
        <f t="shared" si="26"/>
        <v>0</v>
      </c>
      <c r="BI34" s="677">
        <f t="shared" si="27"/>
        <v>0</v>
      </c>
      <c r="BJ34" s="541"/>
      <c r="BK34" s="380"/>
      <c r="BL34" s="374">
        <f>ROUND(VLOOKUP($B34,Test!$A$272:$H$324,4),1)/1000</f>
        <v>0</v>
      </c>
      <c r="BM34" s="380"/>
      <c r="BN34" s="415"/>
      <c r="BO34" s="415"/>
      <c r="BP34" s="380"/>
      <c r="BQ34" s="380"/>
      <c r="BR34" s="415"/>
      <c r="BS34" s="380"/>
      <c r="BT34" s="380"/>
      <c r="BU34" s="380"/>
      <c r="BV34" s="380"/>
      <c r="BW34" s="380"/>
      <c r="BX34" s="380"/>
      <c r="BY34" s="380"/>
      <c r="BZ34" s="380"/>
      <c r="CA34" s="380"/>
    </row>
    <row r="35" spans="1:79" s="383" customFormat="1" ht="33" customHeight="1">
      <c r="A35" s="388">
        <f t="shared" si="28"/>
        <v>29</v>
      </c>
      <c r="B35" s="384">
        <v>51602</v>
      </c>
      <c r="C35" s="536" t="s">
        <v>25</v>
      </c>
      <c r="D35" s="698" t="s">
        <v>279</v>
      </c>
      <c r="E35" s="672">
        <f>'[2]Hes seat-Mitsu.'!D35</f>
        <v>0</v>
      </c>
      <c r="F35" s="673"/>
      <c r="G35" s="674">
        <f t="shared" si="2"/>
        <v>0</v>
      </c>
      <c r="H35" s="672">
        <f>'[2]Hes seat-Mitsu.'!G35</f>
        <v>0</v>
      </c>
      <c r="I35" s="673"/>
      <c r="J35" s="674">
        <f t="shared" si="3"/>
        <v>0</v>
      </c>
      <c r="K35" s="672">
        <f>'[2]Hes seat-Mitsu.'!J35</f>
        <v>0</v>
      </c>
      <c r="L35" s="673"/>
      <c r="M35" s="773">
        <f t="shared" si="4"/>
        <v>0</v>
      </c>
      <c r="N35" s="688">
        <f t="shared" si="5"/>
        <v>0</v>
      </c>
      <c r="O35" s="689">
        <f t="shared" si="5"/>
        <v>0</v>
      </c>
      <c r="P35" s="690">
        <f t="shared" si="6"/>
        <v>0</v>
      </c>
      <c r="Q35" s="672">
        <f>'[2]Hes seat-Mitsu.'!M35</f>
        <v>0</v>
      </c>
      <c r="R35" s="673"/>
      <c r="S35" s="674">
        <f t="shared" si="7"/>
        <v>0</v>
      </c>
      <c r="T35" s="672">
        <f>'[2]Hes seat-Mitsu.'!P35</f>
        <v>0</v>
      </c>
      <c r="U35" s="673"/>
      <c r="V35" s="675">
        <f t="shared" si="8"/>
        <v>0</v>
      </c>
      <c r="W35" s="673">
        <f>'[2]Hes seat-Mitsu.'!S35</f>
        <v>0</v>
      </c>
      <c r="X35" s="673"/>
      <c r="Y35" s="773">
        <f t="shared" si="9"/>
        <v>0</v>
      </c>
      <c r="Z35" s="688">
        <f t="shared" si="10"/>
        <v>0</v>
      </c>
      <c r="AA35" s="701">
        <f t="shared" si="10"/>
        <v>0</v>
      </c>
      <c r="AB35" s="690">
        <f t="shared" si="11"/>
        <v>0</v>
      </c>
      <c r="AC35" s="779">
        <f t="shared" si="12"/>
        <v>0</v>
      </c>
      <c r="AD35" s="776">
        <f t="shared" si="12"/>
        <v>0</v>
      </c>
      <c r="AE35" s="777">
        <f t="shared" si="13"/>
        <v>0</v>
      </c>
      <c r="AF35" s="672">
        <f>'[2]Hes seat-Mitsu.'!Y35</f>
        <v>0</v>
      </c>
      <c r="AG35" s="673"/>
      <c r="AH35" s="674">
        <f t="shared" si="14"/>
        <v>0</v>
      </c>
      <c r="AI35" s="672">
        <f>'[2]Hes seat-Mitsu.'!AB35</f>
        <v>0</v>
      </c>
      <c r="AJ35" s="673"/>
      <c r="AK35" s="675">
        <f t="shared" si="15"/>
        <v>0</v>
      </c>
      <c r="AL35" s="673">
        <f>'[2]Hes seat-Mitsu.'!AE35</f>
        <v>0</v>
      </c>
      <c r="AM35" s="673"/>
      <c r="AN35" s="675">
        <f t="shared" si="16"/>
        <v>0</v>
      </c>
      <c r="AO35" s="688">
        <f t="shared" si="17"/>
        <v>0</v>
      </c>
      <c r="AP35" s="689">
        <f t="shared" si="17"/>
        <v>0</v>
      </c>
      <c r="AQ35" s="690">
        <f t="shared" si="18"/>
        <v>0</v>
      </c>
      <c r="AR35" s="673">
        <f>'[2]Hes seat-Mitsu.'!AH35</f>
        <v>0</v>
      </c>
      <c r="AS35" s="673"/>
      <c r="AT35" s="674">
        <f t="shared" si="19"/>
        <v>0</v>
      </c>
      <c r="AU35" s="672">
        <f>'[2]Hes seat-Mitsu.'!AK35</f>
        <v>0</v>
      </c>
      <c r="AV35" s="673"/>
      <c r="AW35" s="675">
        <f t="shared" si="20"/>
        <v>0</v>
      </c>
      <c r="AX35" s="673">
        <f>'[2]Hes seat-Mitsu.'!AN35</f>
        <v>0</v>
      </c>
      <c r="AY35" s="672"/>
      <c r="AZ35" s="773">
        <f t="shared" si="21"/>
        <v>0</v>
      </c>
      <c r="BA35" s="735">
        <f t="shared" si="22"/>
        <v>0</v>
      </c>
      <c r="BB35" s="736">
        <f t="shared" si="22"/>
        <v>0</v>
      </c>
      <c r="BC35" s="737">
        <f t="shared" si="23"/>
        <v>0</v>
      </c>
      <c r="BD35" s="731">
        <f t="shared" si="0"/>
        <v>0</v>
      </c>
      <c r="BE35" s="732">
        <f t="shared" si="1"/>
        <v>0</v>
      </c>
      <c r="BF35" s="733">
        <f t="shared" si="24"/>
        <v>0</v>
      </c>
      <c r="BG35" s="734">
        <f t="shared" si="25"/>
        <v>0</v>
      </c>
      <c r="BH35" s="673">
        <f t="shared" si="26"/>
        <v>0</v>
      </c>
      <c r="BI35" s="677">
        <f t="shared" si="27"/>
        <v>0</v>
      </c>
      <c r="BJ35" s="541"/>
      <c r="BK35" s="380"/>
      <c r="BL35" s="374">
        <f>ROUND(VLOOKUP($B35,Test!$A$272:$H$324,4),1)/1000</f>
        <v>0</v>
      </c>
      <c r="BM35" s="380"/>
      <c r="BN35" s="415"/>
      <c r="BO35" s="415"/>
      <c r="BP35" s="380"/>
      <c r="BQ35" s="380"/>
      <c r="BR35" s="415"/>
      <c r="BS35" s="380"/>
      <c r="BT35" s="380"/>
      <c r="BU35" s="380"/>
      <c r="BV35" s="380"/>
      <c r="BW35" s="380"/>
      <c r="BX35" s="380"/>
      <c r="BY35" s="380"/>
      <c r="BZ35" s="380"/>
      <c r="CA35" s="380"/>
    </row>
    <row r="36" spans="1:79" s="383" customFormat="1" ht="33" customHeight="1">
      <c r="A36" s="388">
        <f t="shared" si="28"/>
        <v>30</v>
      </c>
      <c r="B36" s="384">
        <v>51603</v>
      </c>
      <c r="C36" s="536" t="s">
        <v>26</v>
      </c>
      <c r="D36" s="698" t="s">
        <v>280</v>
      </c>
      <c r="E36" s="672">
        <f>'[2]Hes seat-Mitsu.'!D36</f>
        <v>0</v>
      </c>
      <c r="F36" s="673"/>
      <c r="G36" s="674">
        <f t="shared" si="2"/>
        <v>0</v>
      </c>
      <c r="H36" s="672">
        <f>'[2]Hes seat-Mitsu.'!G36</f>
        <v>0</v>
      </c>
      <c r="I36" s="673"/>
      <c r="J36" s="674">
        <f t="shared" si="3"/>
        <v>0</v>
      </c>
      <c r="K36" s="672">
        <f>'[2]Hes seat-Mitsu.'!J36</f>
        <v>0</v>
      </c>
      <c r="L36" s="673"/>
      <c r="M36" s="773">
        <f t="shared" si="4"/>
        <v>0</v>
      </c>
      <c r="N36" s="688">
        <f t="shared" si="5"/>
        <v>0</v>
      </c>
      <c r="O36" s="689">
        <f t="shared" si="5"/>
        <v>0</v>
      </c>
      <c r="P36" s="690">
        <f t="shared" si="6"/>
        <v>0</v>
      </c>
      <c r="Q36" s="672">
        <f>'[2]Hes seat-Mitsu.'!M36</f>
        <v>0</v>
      </c>
      <c r="R36" s="673"/>
      <c r="S36" s="674">
        <f t="shared" si="7"/>
        <v>0</v>
      </c>
      <c r="T36" s="672">
        <f>'[2]Hes seat-Mitsu.'!P36</f>
        <v>0</v>
      </c>
      <c r="U36" s="673"/>
      <c r="V36" s="675">
        <f t="shared" si="8"/>
        <v>0</v>
      </c>
      <c r="W36" s="673">
        <f>'[2]Hes seat-Mitsu.'!S36</f>
        <v>0</v>
      </c>
      <c r="X36" s="673"/>
      <c r="Y36" s="773">
        <f t="shared" si="9"/>
        <v>0</v>
      </c>
      <c r="Z36" s="688">
        <f t="shared" si="10"/>
        <v>0</v>
      </c>
      <c r="AA36" s="701">
        <f t="shared" si="10"/>
        <v>0</v>
      </c>
      <c r="AB36" s="690">
        <f t="shared" si="11"/>
        <v>0</v>
      </c>
      <c r="AC36" s="779">
        <f t="shared" si="12"/>
        <v>0</v>
      </c>
      <c r="AD36" s="776">
        <f t="shared" si="12"/>
        <v>0</v>
      </c>
      <c r="AE36" s="777">
        <f t="shared" si="13"/>
        <v>0</v>
      </c>
      <c r="AF36" s="672">
        <f>'[2]Hes seat-Mitsu.'!Y36</f>
        <v>0</v>
      </c>
      <c r="AG36" s="673"/>
      <c r="AH36" s="674">
        <f t="shared" si="14"/>
        <v>0</v>
      </c>
      <c r="AI36" s="672">
        <f>'[2]Hes seat-Mitsu.'!AB36</f>
        <v>0</v>
      </c>
      <c r="AJ36" s="673"/>
      <c r="AK36" s="675">
        <f t="shared" si="15"/>
        <v>0</v>
      </c>
      <c r="AL36" s="673">
        <f>'[2]Hes seat-Mitsu.'!AE36</f>
        <v>0</v>
      </c>
      <c r="AM36" s="673"/>
      <c r="AN36" s="675">
        <f t="shared" si="16"/>
        <v>0</v>
      </c>
      <c r="AO36" s="688">
        <f t="shared" si="17"/>
        <v>0</v>
      </c>
      <c r="AP36" s="689">
        <f t="shared" si="17"/>
        <v>0</v>
      </c>
      <c r="AQ36" s="690">
        <f t="shared" si="18"/>
        <v>0</v>
      </c>
      <c r="AR36" s="673">
        <f>'[2]Hes seat-Mitsu.'!AH36</f>
        <v>0</v>
      </c>
      <c r="AS36" s="673"/>
      <c r="AT36" s="674">
        <f t="shared" si="19"/>
        <v>0</v>
      </c>
      <c r="AU36" s="672">
        <f>'[2]Hes seat-Mitsu.'!AK36</f>
        <v>0</v>
      </c>
      <c r="AV36" s="673"/>
      <c r="AW36" s="675">
        <f t="shared" si="20"/>
        <v>0</v>
      </c>
      <c r="AX36" s="673">
        <f>'[2]Hes seat-Mitsu.'!AN36</f>
        <v>0</v>
      </c>
      <c r="AY36" s="672"/>
      <c r="AZ36" s="773">
        <f t="shared" si="21"/>
        <v>0</v>
      </c>
      <c r="BA36" s="735">
        <f t="shared" si="22"/>
        <v>0</v>
      </c>
      <c r="BB36" s="736">
        <f t="shared" si="22"/>
        <v>0</v>
      </c>
      <c r="BC36" s="737">
        <f t="shared" si="23"/>
        <v>0</v>
      </c>
      <c r="BD36" s="731">
        <f t="shared" si="0"/>
        <v>0</v>
      </c>
      <c r="BE36" s="732">
        <f t="shared" si="1"/>
        <v>0</v>
      </c>
      <c r="BF36" s="733">
        <f t="shared" si="24"/>
        <v>0</v>
      </c>
      <c r="BG36" s="734">
        <f t="shared" si="25"/>
        <v>0</v>
      </c>
      <c r="BH36" s="673">
        <f t="shared" si="26"/>
        <v>0</v>
      </c>
      <c r="BI36" s="677">
        <f t="shared" si="27"/>
        <v>0</v>
      </c>
      <c r="BJ36" s="541"/>
      <c r="BK36" s="380"/>
      <c r="BL36" s="374">
        <f>ROUND(VLOOKUP($B36,Test!$A$272:$H$324,4),1)/1000</f>
        <v>0</v>
      </c>
      <c r="BM36" s="380"/>
      <c r="BN36" s="415"/>
      <c r="BO36" s="415"/>
      <c r="BP36" s="380"/>
      <c r="BQ36" s="380"/>
      <c r="BR36" s="415"/>
      <c r="BS36" s="380"/>
      <c r="BT36" s="380"/>
      <c r="BU36" s="380"/>
      <c r="BV36" s="380"/>
      <c r="BW36" s="380"/>
      <c r="BX36" s="380"/>
      <c r="BY36" s="380"/>
      <c r="BZ36" s="380"/>
      <c r="CA36" s="380"/>
    </row>
    <row r="37" spans="1:79" s="383" customFormat="1" ht="33" customHeight="1">
      <c r="A37" s="388">
        <f t="shared" si="28"/>
        <v>31</v>
      </c>
      <c r="B37" s="384">
        <v>51604</v>
      </c>
      <c r="C37" s="536" t="s">
        <v>27</v>
      </c>
      <c r="D37" s="698" t="s">
        <v>281</v>
      </c>
      <c r="E37" s="672">
        <f>'[2]Hes seat-Mitsu.'!D37</f>
        <v>0</v>
      </c>
      <c r="F37" s="673"/>
      <c r="G37" s="674">
        <f t="shared" si="2"/>
        <v>0</v>
      </c>
      <c r="H37" s="672">
        <f>'[2]Hes seat-Mitsu.'!G37</f>
        <v>0</v>
      </c>
      <c r="I37" s="673"/>
      <c r="J37" s="674">
        <f t="shared" si="3"/>
        <v>0</v>
      </c>
      <c r="K37" s="672">
        <f>'[2]Hes seat-Mitsu.'!J37</f>
        <v>0</v>
      </c>
      <c r="L37" s="673"/>
      <c r="M37" s="773">
        <f t="shared" si="4"/>
        <v>0</v>
      </c>
      <c r="N37" s="688">
        <f t="shared" si="5"/>
        <v>0</v>
      </c>
      <c r="O37" s="689">
        <f t="shared" si="5"/>
        <v>0</v>
      </c>
      <c r="P37" s="690">
        <f t="shared" si="6"/>
        <v>0</v>
      </c>
      <c r="Q37" s="672">
        <f>'[2]Hes seat-Mitsu.'!M37</f>
        <v>0</v>
      </c>
      <c r="R37" s="673"/>
      <c r="S37" s="674">
        <f t="shared" si="7"/>
        <v>0</v>
      </c>
      <c r="T37" s="672">
        <f>'[2]Hes seat-Mitsu.'!P37</f>
        <v>0</v>
      </c>
      <c r="U37" s="673"/>
      <c r="V37" s="675">
        <f t="shared" si="8"/>
        <v>0</v>
      </c>
      <c r="W37" s="673">
        <f>'[2]Hes seat-Mitsu.'!S37</f>
        <v>0</v>
      </c>
      <c r="X37" s="673"/>
      <c r="Y37" s="773">
        <f t="shared" si="9"/>
        <v>0</v>
      </c>
      <c r="Z37" s="688">
        <f t="shared" si="10"/>
        <v>0</v>
      </c>
      <c r="AA37" s="701">
        <f t="shared" si="10"/>
        <v>0</v>
      </c>
      <c r="AB37" s="690">
        <f t="shared" si="11"/>
        <v>0</v>
      </c>
      <c r="AC37" s="779">
        <f t="shared" si="12"/>
        <v>0</v>
      </c>
      <c r="AD37" s="776">
        <f t="shared" si="12"/>
        <v>0</v>
      </c>
      <c r="AE37" s="777">
        <f t="shared" si="13"/>
        <v>0</v>
      </c>
      <c r="AF37" s="672">
        <f>'[2]Hes seat-Mitsu.'!Y37</f>
        <v>0</v>
      </c>
      <c r="AG37" s="673"/>
      <c r="AH37" s="674">
        <f t="shared" si="14"/>
        <v>0</v>
      </c>
      <c r="AI37" s="672">
        <f>'[2]Hes seat-Mitsu.'!AB37</f>
        <v>0</v>
      </c>
      <c r="AJ37" s="673"/>
      <c r="AK37" s="675">
        <f t="shared" si="15"/>
        <v>0</v>
      </c>
      <c r="AL37" s="673">
        <f>'[2]Hes seat-Mitsu.'!AE37</f>
        <v>0</v>
      </c>
      <c r="AM37" s="673"/>
      <c r="AN37" s="675">
        <f t="shared" si="16"/>
        <v>0</v>
      </c>
      <c r="AO37" s="688">
        <f t="shared" si="17"/>
        <v>0</v>
      </c>
      <c r="AP37" s="689">
        <f t="shared" si="17"/>
        <v>0</v>
      </c>
      <c r="AQ37" s="690">
        <f t="shared" si="18"/>
        <v>0</v>
      </c>
      <c r="AR37" s="673">
        <f>'[2]Hes seat-Mitsu.'!AH37</f>
        <v>0</v>
      </c>
      <c r="AS37" s="673"/>
      <c r="AT37" s="674">
        <f t="shared" si="19"/>
        <v>0</v>
      </c>
      <c r="AU37" s="672">
        <f>'[2]Hes seat-Mitsu.'!AK37</f>
        <v>0</v>
      </c>
      <c r="AV37" s="673"/>
      <c r="AW37" s="675">
        <f t="shared" si="20"/>
        <v>0</v>
      </c>
      <c r="AX37" s="673">
        <f>'[2]Hes seat-Mitsu.'!AN37</f>
        <v>0</v>
      </c>
      <c r="AY37" s="672"/>
      <c r="AZ37" s="773">
        <f t="shared" si="21"/>
        <v>0</v>
      </c>
      <c r="BA37" s="735">
        <f t="shared" si="22"/>
        <v>0</v>
      </c>
      <c r="BB37" s="736">
        <f t="shared" si="22"/>
        <v>0</v>
      </c>
      <c r="BC37" s="737">
        <f t="shared" si="23"/>
        <v>0</v>
      </c>
      <c r="BD37" s="731">
        <f t="shared" si="0"/>
        <v>0</v>
      </c>
      <c r="BE37" s="732">
        <f t="shared" si="1"/>
        <v>0</v>
      </c>
      <c r="BF37" s="733">
        <f t="shared" si="24"/>
        <v>0</v>
      </c>
      <c r="BG37" s="734">
        <f t="shared" si="25"/>
        <v>0</v>
      </c>
      <c r="BH37" s="673">
        <f t="shared" si="26"/>
        <v>0</v>
      </c>
      <c r="BI37" s="677">
        <f t="shared" si="27"/>
        <v>0</v>
      </c>
      <c r="BJ37" s="541"/>
      <c r="BK37" s="380"/>
      <c r="BL37" s="374">
        <f>ROUND(VLOOKUP($B37,Test!$A$272:$H$324,4),1)/1000</f>
        <v>0</v>
      </c>
      <c r="BM37" s="380"/>
      <c r="BN37" s="415"/>
      <c r="BP37" s="380"/>
      <c r="BQ37" s="380"/>
      <c r="BR37" s="415"/>
      <c r="BS37" s="380"/>
      <c r="BT37" s="380"/>
      <c r="BU37" s="380"/>
      <c r="BV37" s="380"/>
      <c r="BW37" s="380"/>
      <c r="BX37" s="380"/>
      <c r="BY37" s="380"/>
      <c r="BZ37" s="380"/>
      <c r="CA37" s="380"/>
    </row>
    <row r="38" spans="1:79" s="383" customFormat="1" ht="33" customHeight="1">
      <c r="A38" s="388">
        <f t="shared" si="28"/>
        <v>32</v>
      </c>
      <c r="B38" s="384">
        <v>51605</v>
      </c>
      <c r="C38" s="536" t="s">
        <v>28</v>
      </c>
      <c r="D38" s="698" t="s">
        <v>282</v>
      </c>
      <c r="E38" s="672">
        <f>'[2]Hes seat-Mitsu.'!D38</f>
        <v>0</v>
      </c>
      <c r="F38" s="673"/>
      <c r="G38" s="674">
        <f t="shared" si="2"/>
        <v>0</v>
      </c>
      <c r="H38" s="672">
        <f>'[2]Hes seat-Mitsu.'!G38</f>
        <v>0</v>
      </c>
      <c r="I38" s="673"/>
      <c r="J38" s="674">
        <f t="shared" si="3"/>
        <v>0</v>
      </c>
      <c r="K38" s="672">
        <f>'[2]Hes seat-Mitsu.'!J38</f>
        <v>0</v>
      </c>
      <c r="L38" s="673"/>
      <c r="M38" s="773">
        <f t="shared" si="4"/>
        <v>0</v>
      </c>
      <c r="N38" s="688">
        <f t="shared" si="5"/>
        <v>0</v>
      </c>
      <c r="O38" s="689">
        <f t="shared" si="5"/>
        <v>0</v>
      </c>
      <c r="P38" s="690">
        <f t="shared" si="6"/>
        <v>0</v>
      </c>
      <c r="Q38" s="672">
        <f>'[2]Hes seat-Mitsu.'!M38</f>
        <v>0</v>
      </c>
      <c r="R38" s="673"/>
      <c r="S38" s="674">
        <f t="shared" si="7"/>
        <v>0</v>
      </c>
      <c r="T38" s="672">
        <f>'[2]Hes seat-Mitsu.'!P38</f>
        <v>0</v>
      </c>
      <c r="U38" s="673"/>
      <c r="V38" s="675">
        <f t="shared" si="8"/>
        <v>0</v>
      </c>
      <c r="W38" s="673">
        <f>'[2]Hes seat-Mitsu.'!S38</f>
        <v>0</v>
      </c>
      <c r="X38" s="673"/>
      <c r="Y38" s="773">
        <f t="shared" si="9"/>
        <v>0</v>
      </c>
      <c r="Z38" s="688">
        <f t="shared" si="10"/>
        <v>0</v>
      </c>
      <c r="AA38" s="701">
        <f t="shared" si="10"/>
        <v>0</v>
      </c>
      <c r="AB38" s="690">
        <f t="shared" si="11"/>
        <v>0</v>
      </c>
      <c r="AC38" s="779">
        <f t="shared" si="12"/>
        <v>0</v>
      </c>
      <c r="AD38" s="776">
        <f t="shared" si="12"/>
        <v>0</v>
      </c>
      <c r="AE38" s="777">
        <f t="shared" si="13"/>
        <v>0</v>
      </c>
      <c r="AF38" s="672">
        <f>'[2]Hes seat-Mitsu.'!Y38</f>
        <v>0</v>
      </c>
      <c r="AG38" s="673"/>
      <c r="AH38" s="674">
        <f t="shared" si="14"/>
        <v>0</v>
      </c>
      <c r="AI38" s="672">
        <f>'[2]Hes seat-Mitsu.'!AB38</f>
        <v>0</v>
      </c>
      <c r="AJ38" s="673"/>
      <c r="AK38" s="675">
        <f t="shared" si="15"/>
        <v>0</v>
      </c>
      <c r="AL38" s="673">
        <f>'[2]Hes seat-Mitsu.'!AE38</f>
        <v>0</v>
      </c>
      <c r="AM38" s="673"/>
      <c r="AN38" s="675">
        <f t="shared" si="16"/>
        <v>0</v>
      </c>
      <c r="AO38" s="688">
        <f t="shared" si="17"/>
        <v>0</v>
      </c>
      <c r="AP38" s="689">
        <f t="shared" si="17"/>
        <v>0</v>
      </c>
      <c r="AQ38" s="690">
        <f t="shared" si="18"/>
        <v>0</v>
      </c>
      <c r="AR38" s="673">
        <f>'[2]Hes seat-Mitsu.'!AH38</f>
        <v>0</v>
      </c>
      <c r="AS38" s="673"/>
      <c r="AT38" s="674">
        <f t="shared" si="19"/>
        <v>0</v>
      </c>
      <c r="AU38" s="672">
        <f>'[2]Hes seat-Mitsu.'!AK38</f>
        <v>0</v>
      </c>
      <c r="AV38" s="673"/>
      <c r="AW38" s="675">
        <f t="shared" si="20"/>
        <v>0</v>
      </c>
      <c r="AX38" s="673">
        <f>'[2]Hes seat-Mitsu.'!AN38</f>
        <v>0</v>
      </c>
      <c r="AY38" s="672"/>
      <c r="AZ38" s="773">
        <f t="shared" si="21"/>
        <v>0</v>
      </c>
      <c r="BA38" s="735">
        <f t="shared" si="22"/>
        <v>0</v>
      </c>
      <c r="BB38" s="736">
        <f t="shared" si="22"/>
        <v>0</v>
      </c>
      <c r="BC38" s="737">
        <f t="shared" si="23"/>
        <v>0</v>
      </c>
      <c r="BD38" s="731">
        <f t="shared" si="0"/>
        <v>0</v>
      </c>
      <c r="BE38" s="732">
        <f t="shared" si="1"/>
        <v>0</v>
      </c>
      <c r="BF38" s="733">
        <f t="shared" si="24"/>
        <v>0</v>
      </c>
      <c r="BG38" s="734">
        <f t="shared" si="25"/>
        <v>0</v>
      </c>
      <c r="BH38" s="673">
        <f t="shared" si="26"/>
        <v>0</v>
      </c>
      <c r="BI38" s="677">
        <f t="shared" si="27"/>
        <v>0</v>
      </c>
      <c r="BJ38" s="541"/>
      <c r="BK38" s="380"/>
      <c r="BL38" s="374">
        <f>ROUND(VLOOKUP($B38,Test!$A$272:$H$324,4),1)/1000</f>
        <v>0</v>
      </c>
      <c r="BM38" s="380"/>
      <c r="BN38" s="415"/>
      <c r="BP38" s="380"/>
      <c r="BQ38" s="380"/>
      <c r="BR38" s="415"/>
      <c r="BS38" s="380"/>
      <c r="BT38" s="380"/>
      <c r="BU38" s="380"/>
      <c r="BV38" s="380"/>
      <c r="BW38" s="380"/>
      <c r="BX38" s="380"/>
      <c r="BY38" s="380"/>
      <c r="BZ38" s="380"/>
      <c r="CA38" s="380"/>
    </row>
    <row r="39" spans="1:79" s="383" customFormat="1" ht="33" customHeight="1">
      <c r="A39" s="388">
        <f t="shared" si="28"/>
        <v>33</v>
      </c>
      <c r="B39" s="384">
        <v>51606</v>
      </c>
      <c r="C39" s="536" t="s">
        <v>29</v>
      </c>
      <c r="D39" s="698" t="s">
        <v>283</v>
      </c>
      <c r="E39" s="672">
        <f>'[2]Hes seat-Mitsu.'!D39</f>
        <v>0</v>
      </c>
      <c r="F39" s="673"/>
      <c r="G39" s="674">
        <f t="shared" si="2"/>
        <v>0</v>
      </c>
      <c r="H39" s="672">
        <f>'[2]Hes seat-Mitsu.'!G39</f>
        <v>0</v>
      </c>
      <c r="I39" s="673"/>
      <c r="J39" s="674">
        <f t="shared" si="3"/>
        <v>0</v>
      </c>
      <c r="K39" s="672">
        <f>'[2]Hes seat-Mitsu.'!J39</f>
        <v>0</v>
      </c>
      <c r="L39" s="673"/>
      <c r="M39" s="773">
        <f t="shared" si="4"/>
        <v>0</v>
      </c>
      <c r="N39" s="688">
        <f t="shared" si="5"/>
        <v>0</v>
      </c>
      <c r="O39" s="689">
        <f t="shared" si="5"/>
        <v>0</v>
      </c>
      <c r="P39" s="690">
        <f t="shared" si="6"/>
        <v>0</v>
      </c>
      <c r="Q39" s="672">
        <f>'[2]Hes seat-Mitsu.'!M39</f>
        <v>0</v>
      </c>
      <c r="R39" s="673"/>
      <c r="S39" s="674">
        <f t="shared" si="7"/>
        <v>0</v>
      </c>
      <c r="T39" s="672">
        <f>'[2]Hes seat-Mitsu.'!P39</f>
        <v>0</v>
      </c>
      <c r="U39" s="673"/>
      <c r="V39" s="675">
        <f t="shared" si="8"/>
        <v>0</v>
      </c>
      <c r="W39" s="673">
        <f>'[2]Hes seat-Mitsu.'!S39</f>
        <v>0</v>
      </c>
      <c r="X39" s="673"/>
      <c r="Y39" s="773">
        <f t="shared" si="9"/>
        <v>0</v>
      </c>
      <c r="Z39" s="688">
        <f t="shared" si="10"/>
        <v>0</v>
      </c>
      <c r="AA39" s="701">
        <f t="shared" si="10"/>
        <v>0</v>
      </c>
      <c r="AB39" s="690">
        <f t="shared" si="11"/>
        <v>0</v>
      </c>
      <c r="AC39" s="779">
        <f t="shared" si="12"/>
        <v>0</v>
      </c>
      <c r="AD39" s="776">
        <f t="shared" si="12"/>
        <v>0</v>
      </c>
      <c r="AE39" s="777">
        <f t="shared" si="13"/>
        <v>0</v>
      </c>
      <c r="AF39" s="672">
        <f>'[2]Hes seat-Mitsu.'!Y39</f>
        <v>0</v>
      </c>
      <c r="AG39" s="673"/>
      <c r="AH39" s="674">
        <f t="shared" si="14"/>
        <v>0</v>
      </c>
      <c r="AI39" s="672">
        <f>'[2]Hes seat-Mitsu.'!AB39</f>
        <v>0</v>
      </c>
      <c r="AJ39" s="673"/>
      <c r="AK39" s="675">
        <f t="shared" si="15"/>
        <v>0</v>
      </c>
      <c r="AL39" s="673">
        <f>'[2]Hes seat-Mitsu.'!AE39</f>
        <v>0</v>
      </c>
      <c r="AM39" s="673"/>
      <c r="AN39" s="675">
        <f t="shared" si="16"/>
        <v>0</v>
      </c>
      <c r="AO39" s="688">
        <f t="shared" si="17"/>
        <v>0</v>
      </c>
      <c r="AP39" s="689">
        <f t="shared" si="17"/>
        <v>0</v>
      </c>
      <c r="AQ39" s="690">
        <f t="shared" si="18"/>
        <v>0</v>
      </c>
      <c r="AR39" s="673">
        <f>'[2]Hes seat-Mitsu.'!AH39</f>
        <v>0</v>
      </c>
      <c r="AS39" s="673"/>
      <c r="AT39" s="674">
        <f t="shared" si="19"/>
        <v>0</v>
      </c>
      <c r="AU39" s="672">
        <f>'[2]Hes seat-Mitsu.'!AK39</f>
        <v>0</v>
      </c>
      <c r="AV39" s="673"/>
      <c r="AW39" s="675">
        <f t="shared" si="20"/>
        <v>0</v>
      </c>
      <c r="AX39" s="673">
        <f>'[2]Hes seat-Mitsu.'!AN39</f>
        <v>0</v>
      </c>
      <c r="AY39" s="672"/>
      <c r="AZ39" s="773">
        <f t="shared" si="21"/>
        <v>0</v>
      </c>
      <c r="BA39" s="735">
        <f t="shared" si="22"/>
        <v>0</v>
      </c>
      <c r="BB39" s="736">
        <f t="shared" si="22"/>
        <v>0</v>
      </c>
      <c r="BC39" s="737">
        <f t="shared" si="23"/>
        <v>0</v>
      </c>
      <c r="BD39" s="731">
        <f t="shared" si="0"/>
        <v>0</v>
      </c>
      <c r="BE39" s="732">
        <f t="shared" si="1"/>
        <v>0</v>
      </c>
      <c r="BF39" s="733">
        <f t="shared" si="24"/>
        <v>0</v>
      </c>
      <c r="BG39" s="734">
        <f t="shared" si="25"/>
        <v>0</v>
      </c>
      <c r="BH39" s="673">
        <f t="shared" si="26"/>
        <v>0</v>
      </c>
      <c r="BI39" s="677">
        <f t="shared" si="27"/>
        <v>0</v>
      </c>
      <c r="BJ39" s="541"/>
      <c r="BK39" s="380"/>
      <c r="BL39" s="374">
        <f>ROUND(VLOOKUP($B39,Test!$A$272:$H$324,4),1)/1000</f>
        <v>0</v>
      </c>
      <c r="BM39" s="380"/>
      <c r="BN39" s="415"/>
      <c r="BO39" s="415"/>
      <c r="BP39" s="380"/>
      <c r="BQ39" s="380"/>
      <c r="BR39" s="415"/>
      <c r="BS39" s="380"/>
      <c r="BT39" s="380"/>
      <c r="BU39" s="380"/>
      <c r="BV39" s="380"/>
      <c r="BW39" s="380"/>
      <c r="BX39" s="380"/>
      <c r="BY39" s="380"/>
      <c r="BZ39" s="380"/>
      <c r="CA39" s="380"/>
    </row>
    <row r="40" spans="1:79" s="383" customFormat="1" ht="33" customHeight="1">
      <c r="A40" s="388">
        <f t="shared" si="28"/>
        <v>34</v>
      </c>
      <c r="B40" s="384">
        <v>51607</v>
      </c>
      <c r="C40" s="536" t="s">
        <v>242</v>
      </c>
      <c r="D40" s="698" t="s">
        <v>284</v>
      </c>
      <c r="E40" s="672">
        <f>'[2]Hes seat-Mitsu.'!D40</f>
        <v>0</v>
      </c>
      <c r="F40" s="673"/>
      <c r="G40" s="674">
        <f t="shared" si="2"/>
        <v>0</v>
      </c>
      <c r="H40" s="672">
        <f>'[2]Hes seat-Mitsu.'!G40</f>
        <v>0</v>
      </c>
      <c r="I40" s="673"/>
      <c r="J40" s="674">
        <f t="shared" si="3"/>
        <v>0</v>
      </c>
      <c r="K40" s="672">
        <f>'[2]Hes seat-Mitsu.'!J40</f>
        <v>0</v>
      </c>
      <c r="L40" s="673"/>
      <c r="M40" s="773">
        <f t="shared" si="4"/>
        <v>0</v>
      </c>
      <c r="N40" s="688">
        <f t="shared" si="5"/>
        <v>0</v>
      </c>
      <c r="O40" s="689">
        <f t="shared" si="5"/>
        <v>0</v>
      </c>
      <c r="P40" s="690">
        <f t="shared" si="6"/>
        <v>0</v>
      </c>
      <c r="Q40" s="672">
        <f>'[2]Hes seat-Mitsu.'!M40</f>
        <v>0</v>
      </c>
      <c r="R40" s="673"/>
      <c r="S40" s="674">
        <f t="shared" si="7"/>
        <v>0</v>
      </c>
      <c r="T40" s="672">
        <f>'[2]Hes seat-Mitsu.'!P40</f>
        <v>0</v>
      </c>
      <c r="U40" s="673"/>
      <c r="V40" s="675">
        <f t="shared" si="8"/>
        <v>0</v>
      </c>
      <c r="W40" s="673">
        <f>'[2]Hes seat-Mitsu.'!S40</f>
        <v>0</v>
      </c>
      <c r="X40" s="673"/>
      <c r="Y40" s="773">
        <f t="shared" si="9"/>
        <v>0</v>
      </c>
      <c r="Z40" s="688">
        <f t="shared" si="10"/>
        <v>0</v>
      </c>
      <c r="AA40" s="701">
        <f t="shared" si="10"/>
        <v>0</v>
      </c>
      <c r="AB40" s="690">
        <f t="shared" si="11"/>
        <v>0</v>
      </c>
      <c r="AC40" s="779">
        <f t="shared" si="12"/>
        <v>0</v>
      </c>
      <c r="AD40" s="776">
        <f t="shared" si="12"/>
        <v>0</v>
      </c>
      <c r="AE40" s="777">
        <f t="shared" si="13"/>
        <v>0</v>
      </c>
      <c r="AF40" s="672">
        <f>'[2]Hes seat-Mitsu.'!Y40</f>
        <v>0</v>
      </c>
      <c r="AG40" s="673"/>
      <c r="AH40" s="674">
        <f t="shared" si="14"/>
        <v>0</v>
      </c>
      <c r="AI40" s="672">
        <f>'[2]Hes seat-Mitsu.'!AB40</f>
        <v>0</v>
      </c>
      <c r="AJ40" s="673"/>
      <c r="AK40" s="675">
        <f t="shared" si="15"/>
        <v>0</v>
      </c>
      <c r="AL40" s="673">
        <f>'[2]Hes seat-Mitsu.'!AE40</f>
        <v>0</v>
      </c>
      <c r="AM40" s="673"/>
      <c r="AN40" s="675">
        <f t="shared" si="16"/>
        <v>0</v>
      </c>
      <c r="AO40" s="688">
        <f t="shared" si="17"/>
        <v>0</v>
      </c>
      <c r="AP40" s="689">
        <f t="shared" si="17"/>
        <v>0</v>
      </c>
      <c r="AQ40" s="690">
        <f t="shared" si="18"/>
        <v>0</v>
      </c>
      <c r="AR40" s="673">
        <f>'[2]Hes seat-Mitsu.'!AH40</f>
        <v>0</v>
      </c>
      <c r="AS40" s="673"/>
      <c r="AT40" s="674">
        <f t="shared" si="19"/>
        <v>0</v>
      </c>
      <c r="AU40" s="672">
        <f>'[2]Hes seat-Mitsu.'!AK40</f>
        <v>0</v>
      </c>
      <c r="AV40" s="673"/>
      <c r="AW40" s="675">
        <f t="shared" si="20"/>
        <v>0</v>
      </c>
      <c r="AX40" s="673">
        <f>'[2]Hes seat-Mitsu.'!AN40</f>
        <v>0</v>
      </c>
      <c r="AY40" s="672"/>
      <c r="AZ40" s="773">
        <f t="shared" si="21"/>
        <v>0</v>
      </c>
      <c r="BA40" s="735">
        <f t="shared" si="22"/>
        <v>0</v>
      </c>
      <c r="BB40" s="736">
        <f t="shared" si="22"/>
        <v>0</v>
      </c>
      <c r="BC40" s="737">
        <f t="shared" si="23"/>
        <v>0</v>
      </c>
      <c r="BD40" s="731">
        <f t="shared" si="0"/>
        <v>0</v>
      </c>
      <c r="BE40" s="732">
        <f t="shared" si="1"/>
        <v>0</v>
      </c>
      <c r="BF40" s="733">
        <f t="shared" si="24"/>
        <v>0</v>
      </c>
      <c r="BG40" s="734">
        <f t="shared" si="25"/>
        <v>0</v>
      </c>
      <c r="BH40" s="673">
        <f t="shared" si="26"/>
        <v>0</v>
      </c>
      <c r="BI40" s="677">
        <f t="shared" si="27"/>
        <v>0</v>
      </c>
      <c r="BJ40" s="541"/>
      <c r="BK40" s="380"/>
      <c r="BL40" s="374">
        <f>ROUND(VLOOKUP($B40,Test!$A$272:$H$324,4),1)/1000</f>
        <v>0</v>
      </c>
      <c r="BM40" s="380"/>
      <c r="BN40" s="415"/>
      <c r="BO40" s="415"/>
      <c r="BP40" s="380"/>
      <c r="BQ40" s="380"/>
      <c r="BR40" s="415"/>
      <c r="BS40" s="380"/>
      <c r="BT40" s="380"/>
      <c r="BU40" s="380"/>
      <c r="BV40" s="380"/>
      <c r="BW40" s="380"/>
      <c r="BX40" s="380"/>
      <c r="BY40" s="380"/>
      <c r="BZ40" s="380"/>
      <c r="CA40" s="380"/>
    </row>
    <row r="41" spans="1:79" s="383" customFormat="1" ht="33" customHeight="1">
      <c r="A41" s="388">
        <f t="shared" si="28"/>
        <v>35</v>
      </c>
      <c r="B41" s="384">
        <v>51608</v>
      </c>
      <c r="C41" s="536" t="s">
        <v>31</v>
      </c>
      <c r="D41" s="698" t="s">
        <v>285</v>
      </c>
      <c r="E41" s="672">
        <f>'[2]Hes seat-Mitsu.'!D41</f>
        <v>0</v>
      </c>
      <c r="F41" s="673"/>
      <c r="G41" s="674">
        <f t="shared" si="2"/>
        <v>0</v>
      </c>
      <c r="H41" s="672">
        <f>'[2]Hes seat-Mitsu.'!G41</f>
        <v>0</v>
      </c>
      <c r="I41" s="673"/>
      <c r="J41" s="674">
        <f t="shared" si="3"/>
        <v>0</v>
      </c>
      <c r="K41" s="672">
        <f>'[2]Hes seat-Mitsu.'!J41</f>
        <v>0</v>
      </c>
      <c r="L41" s="673"/>
      <c r="M41" s="773">
        <f t="shared" si="4"/>
        <v>0</v>
      </c>
      <c r="N41" s="688">
        <f t="shared" si="5"/>
        <v>0</v>
      </c>
      <c r="O41" s="689">
        <f t="shared" si="5"/>
        <v>0</v>
      </c>
      <c r="P41" s="690">
        <f t="shared" si="6"/>
        <v>0</v>
      </c>
      <c r="Q41" s="672">
        <f>'[2]Hes seat-Mitsu.'!M41</f>
        <v>0</v>
      </c>
      <c r="R41" s="673"/>
      <c r="S41" s="674">
        <f t="shared" si="7"/>
        <v>0</v>
      </c>
      <c r="T41" s="672">
        <f>'[2]Hes seat-Mitsu.'!P41</f>
        <v>0</v>
      </c>
      <c r="U41" s="673"/>
      <c r="V41" s="675">
        <f t="shared" si="8"/>
        <v>0</v>
      </c>
      <c r="W41" s="673">
        <f>'[2]Hes seat-Mitsu.'!S41</f>
        <v>0</v>
      </c>
      <c r="X41" s="673"/>
      <c r="Y41" s="773">
        <f t="shared" si="9"/>
        <v>0</v>
      </c>
      <c r="Z41" s="688">
        <f t="shared" si="10"/>
        <v>0</v>
      </c>
      <c r="AA41" s="701">
        <f t="shared" si="10"/>
        <v>0</v>
      </c>
      <c r="AB41" s="690">
        <f t="shared" si="11"/>
        <v>0</v>
      </c>
      <c r="AC41" s="779">
        <f t="shared" si="12"/>
        <v>0</v>
      </c>
      <c r="AD41" s="776">
        <f t="shared" si="12"/>
        <v>0</v>
      </c>
      <c r="AE41" s="777">
        <f t="shared" si="13"/>
        <v>0</v>
      </c>
      <c r="AF41" s="672">
        <f>'[2]Hes seat-Mitsu.'!Y41</f>
        <v>0</v>
      </c>
      <c r="AG41" s="673"/>
      <c r="AH41" s="674">
        <f t="shared" si="14"/>
        <v>0</v>
      </c>
      <c r="AI41" s="672">
        <f>'[2]Hes seat-Mitsu.'!AB41</f>
        <v>0</v>
      </c>
      <c r="AJ41" s="673"/>
      <c r="AK41" s="675">
        <f t="shared" si="15"/>
        <v>0</v>
      </c>
      <c r="AL41" s="673">
        <f>'[2]Hes seat-Mitsu.'!AE41</f>
        <v>0</v>
      </c>
      <c r="AM41" s="673"/>
      <c r="AN41" s="675">
        <f t="shared" si="16"/>
        <v>0</v>
      </c>
      <c r="AO41" s="688">
        <f t="shared" si="17"/>
        <v>0</v>
      </c>
      <c r="AP41" s="689">
        <f t="shared" si="17"/>
        <v>0</v>
      </c>
      <c r="AQ41" s="690">
        <f t="shared" si="18"/>
        <v>0</v>
      </c>
      <c r="AR41" s="673">
        <f>'[2]Hes seat-Mitsu.'!AH41</f>
        <v>0</v>
      </c>
      <c r="AS41" s="673"/>
      <c r="AT41" s="674">
        <f t="shared" si="19"/>
        <v>0</v>
      </c>
      <c r="AU41" s="672">
        <f>'[2]Hes seat-Mitsu.'!AK41</f>
        <v>0</v>
      </c>
      <c r="AV41" s="673"/>
      <c r="AW41" s="675">
        <f t="shared" si="20"/>
        <v>0</v>
      </c>
      <c r="AX41" s="673">
        <f>'[2]Hes seat-Mitsu.'!AN41</f>
        <v>0</v>
      </c>
      <c r="AY41" s="672"/>
      <c r="AZ41" s="773">
        <f t="shared" si="21"/>
        <v>0</v>
      </c>
      <c r="BA41" s="735">
        <f t="shared" si="22"/>
        <v>0</v>
      </c>
      <c r="BB41" s="736">
        <f t="shared" si="22"/>
        <v>0</v>
      </c>
      <c r="BC41" s="737">
        <f t="shared" si="23"/>
        <v>0</v>
      </c>
      <c r="BD41" s="731">
        <f t="shared" si="0"/>
        <v>0</v>
      </c>
      <c r="BE41" s="732">
        <f t="shared" si="1"/>
        <v>0</v>
      </c>
      <c r="BF41" s="733">
        <f t="shared" si="24"/>
        <v>0</v>
      </c>
      <c r="BG41" s="734">
        <f t="shared" si="25"/>
        <v>0</v>
      </c>
      <c r="BH41" s="673">
        <f t="shared" si="26"/>
        <v>0</v>
      </c>
      <c r="BI41" s="677">
        <f t="shared" si="27"/>
        <v>0</v>
      </c>
      <c r="BJ41" s="541"/>
      <c r="BK41" s="380"/>
      <c r="BL41" s="374">
        <f>ROUND(VLOOKUP($B41,Test!$A$272:$H$324,4),1)/1000</f>
        <v>0</v>
      </c>
      <c r="BM41" s="380"/>
      <c r="BN41" s="415"/>
      <c r="BO41" s="415"/>
      <c r="BP41" s="380"/>
      <c r="BQ41" s="380"/>
      <c r="BR41" s="415"/>
      <c r="BS41" s="380"/>
      <c r="BT41" s="380"/>
      <c r="BU41" s="380"/>
      <c r="BV41" s="380"/>
      <c r="BW41" s="380"/>
      <c r="BX41" s="380"/>
      <c r="BY41" s="380"/>
      <c r="BZ41" s="380"/>
      <c r="CA41" s="380"/>
    </row>
    <row r="42" spans="1:79" s="383" customFormat="1" ht="33" customHeight="1">
      <c r="A42" s="388">
        <f t="shared" si="28"/>
        <v>36</v>
      </c>
      <c r="B42" s="384">
        <v>51609</v>
      </c>
      <c r="C42" s="536" t="s">
        <v>89</v>
      </c>
      <c r="D42" s="698" t="s">
        <v>286</v>
      </c>
      <c r="E42" s="672">
        <f>'[2]Hes seat-Mitsu.'!D42</f>
        <v>0</v>
      </c>
      <c r="F42" s="673"/>
      <c r="G42" s="674">
        <f t="shared" si="2"/>
        <v>0</v>
      </c>
      <c r="H42" s="672">
        <f>'[2]Hes seat-Mitsu.'!G42</f>
        <v>0</v>
      </c>
      <c r="I42" s="673"/>
      <c r="J42" s="674">
        <f t="shared" si="3"/>
        <v>0</v>
      </c>
      <c r="K42" s="672">
        <f>'[2]Hes seat-Mitsu.'!J42</f>
        <v>0</v>
      </c>
      <c r="L42" s="673"/>
      <c r="M42" s="773">
        <f t="shared" si="4"/>
        <v>0</v>
      </c>
      <c r="N42" s="688">
        <f t="shared" si="5"/>
        <v>0</v>
      </c>
      <c r="O42" s="689">
        <f t="shared" si="5"/>
        <v>0</v>
      </c>
      <c r="P42" s="690">
        <f t="shared" si="6"/>
        <v>0</v>
      </c>
      <c r="Q42" s="672">
        <f>'[2]Hes seat-Mitsu.'!M42</f>
        <v>0</v>
      </c>
      <c r="R42" s="673"/>
      <c r="S42" s="674">
        <f t="shared" si="7"/>
        <v>0</v>
      </c>
      <c r="T42" s="672">
        <f>'[2]Hes seat-Mitsu.'!P42</f>
        <v>0</v>
      </c>
      <c r="U42" s="673"/>
      <c r="V42" s="675">
        <f t="shared" si="8"/>
        <v>0</v>
      </c>
      <c r="W42" s="673">
        <f>'[2]Hes seat-Mitsu.'!S42</f>
        <v>0</v>
      </c>
      <c r="X42" s="673"/>
      <c r="Y42" s="773">
        <f t="shared" si="9"/>
        <v>0</v>
      </c>
      <c r="Z42" s="688">
        <f t="shared" si="10"/>
        <v>0</v>
      </c>
      <c r="AA42" s="701">
        <f t="shared" si="10"/>
        <v>0</v>
      </c>
      <c r="AB42" s="690">
        <f t="shared" si="11"/>
        <v>0</v>
      </c>
      <c r="AC42" s="779">
        <f t="shared" si="12"/>
        <v>0</v>
      </c>
      <c r="AD42" s="776">
        <f t="shared" si="12"/>
        <v>0</v>
      </c>
      <c r="AE42" s="777">
        <f t="shared" si="13"/>
        <v>0</v>
      </c>
      <c r="AF42" s="672">
        <f>'[2]Hes seat-Mitsu.'!Y42</f>
        <v>0</v>
      </c>
      <c r="AG42" s="673"/>
      <c r="AH42" s="674">
        <f t="shared" si="14"/>
        <v>0</v>
      </c>
      <c r="AI42" s="672">
        <f>'[2]Hes seat-Mitsu.'!AB42</f>
        <v>0</v>
      </c>
      <c r="AJ42" s="673"/>
      <c r="AK42" s="675">
        <f t="shared" si="15"/>
        <v>0</v>
      </c>
      <c r="AL42" s="673">
        <f>'[2]Hes seat-Mitsu.'!AE42</f>
        <v>0</v>
      </c>
      <c r="AM42" s="673"/>
      <c r="AN42" s="675">
        <f t="shared" si="16"/>
        <v>0</v>
      </c>
      <c r="AO42" s="688">
        <f t="shared" si="17"/>
        <v>0</v>
      </c>
      <c r="AP42" s="689">
        <f t="shared" si="17"/>
        <v>0</v>
      </c>
      <c r="AQ42" s="690">
        <f t="shared" si="18"/>
        <v>0</v>
      </c>
      <c r="AR42" s="673">
        <f>'[2]Hes seat-Mitsu.'!AH42</f>
        <v>0</v>
      </c>
      <c r="AS42" s="673"/>
      <c r="AT42" s="674">
        <f t="shared" si="19"/>
        <v>0</v>
      </c>
      <c r="AU42" s="672">
        <f>'[2]Hes seat-Mitsu.'!AK42</f>
        <v>0</v>
      </c>
      <c r="AV42" s="673"/>
      <c r="AW42" s="675">
        <f t="shared" si="20"/>
        <v>0</v>
      </c>
      <c r="AX42" s="673">
        <f>'[2]Hes seat-Mitsu.'!AN42</f>
        <v>0</v>
      </c>
      <c r="AY42" s="672"/>
      <c r="AZ42" s="773">
        <f t="shared" si="21"/>
        <v>0</v>
      </c>
      <c r="BA42" s="735">
        <f t="shared" si="22"/>
        <v>0</v>
      </c>
      <c r="BB42" s="736">
        <f t="shared" si="22"/>
        <v>0</v>
      </c>
      <c r="BC42" s="737">
        <f t="shared" si="23"/>
        <v>0</v>
      </c>
      <c r="BD42" s="731">
        <f t="shared" si="0"/>
        <v>0</v>
      </c>
      <c r="BE42" s="732">
        <f t="shared" si="1"/>
        <v>0</v>
      </c>
      <c r="BF42" s="733">
        <f t="shared" si="24"/>
        <v>0</v>
      </c>
      <c r="BG42" s="734">
        <f t="shared" si="25"/>
        <v>0</v>
      </c>
      <c r="BH42" s="673">
        <f t="shared" si="26"/>
        <v>0</v>
      </c>
      <c r="BI42" s="677">
        <f t="shared" si="27"/>
        <v>0</v>
      </c>
      <c r="BJ42" s="541"/>
      <c r="BK42" s="380"/>
      <c r="BL42" s="374">
        <f>ROUND(VLOOKUP($B42,Test!$A$272:$H$324,4),1)/1000</f>
        <v>0</v>
      </c>
      <c r="BM42" s="380"/>
      <c r="BN42" s="415"/>
      <c r="BO42" s="415"/>
      <c r="BP42" s="380"/>
      <c r="BQ42" s="380"/>
      <c r="BR42" s="415"/>
      <c r="BS42" s="380"/>
      <c r="BT42" s="380"/>
      <c r="BU42" s="380"/>
      <c r="BV42" s="380"/>
      <c r="BW42" s="380"/>
      <c r="BX42" s="380"/>
      <c r="BY42" s="380"/>
      <c r="BZ42" s="380"/>
      <c r="CA42" s="380"/>
    </row>
    <row r="43" spans="1:79" s="383" customFormat="1" ht="33" customHeight="1">
      <c r="A43" s="388">
        <f t="shared" si="28"/>
        <v>37</v>
      </c>
      <c r="B43" s="384">
        <v>51610</v>
      </c>
      <c r="C43" s="536" t="s">
        <v>32</v>
      </c>
      <c r="D43" s="698" t="s">
        <v>287</v>
      </c>
      <c r="E43" s="672">
        <f>'[2]Hes seat-Mitsu.'!D43</f>
        <v>0</v>
      </c>
      <c r="F43" s="673"/>
      <c r="G43" s="674">
        <f t="shared" si="2"/>
        <v>0</v>
      </c>
      <c r="H43" s="672">
        <f>'[2]Hes seat-Mitsu.'!G43</f>
        <v>0</v>
      </c>
      <c r="I43" s="673"/>
      <c r="J43" s="674">
        <f t="shared" si="3"/>
        <v>0</v>
      </c>
      <c r="K43" s="672">
        <f>'[2]Hes seat-Mitsu.'!J43</f>
        <v>0</v>
      </c>
      <c r="L43" s="673"/>
      <c r="M43" s="773">
        <f t="shared" si="4"/>
        <v>0</v>
      </c>
      <c r="N43" s="688">
        <f t="shared" si="5"/>
        <v>0</v>
      </c>
      <c r="O43" s="689">
        <f t="shared" si="5"/>
        <v>0</v>
      </c>
      <c r="P43" s="690">
        <f t="shared" si="6"/>
        <v>0</v>
      </c>
      <c r="Q43" s="672">
        <f>'[2]Hes seat-Mitsu.'!M43</f>
        <v>0</v>
      </c>
      <c r="R43" s="673"/>
      <c r="S43" s="674">
        <f t="shared" si="7"/>
        <v>0</v>
      </c>
      <c r="T43" s="672">
        <f>'[2]Hes seat-Mitsu.'!P43</f>
        <v>0</v>
      </c>
      <c r="U43" s="673"/>
      <c r="V43" s="675">
        <f t="shared" si="8"/>
        <v>0</v>
      </c>
      <c r="W43" s="673">
        <f>'[2]Hes seat-Mitsu.'!S43</f>
        <v>0</v>
      </c>
      <c r="X43" s="673"/>
      <c r="Y43" s="773">
        <f t="shared" si="9"/>
        <v>0</v>
      </c>
      <c r="Z43" s="688">
        <f t="shared" si="10"/>
        <v>0</v>
      </c>
      <c r="AA43" s="701">
        <f t="shared" si="10"/>
        <v>0</v>
      </c>
      <c r="AB43" s="690">
        <f t="shared" si="11"/>
        <v>0</v>
      </c>
      <c r="AC43" s="779">
        <f t="shared" si="12"/>
        <v>0</v>
      </c>
      <c r="AD43" s="776">
        <f t="shared" si="12"/>
        <v>0</v>
      </c>
      <c r="AE43" s="777">
        <f t="shared" si="13"/>
        <v>0</v>
      </c>
      <c r="AF43" s="672">
        <f>'[2]Hes seat-Mitsu.'!Y43</f>
        <v>0</v>
      </c>
      <c r="AG43" s="673"/>
      <c r="AH43" s="674">
        <f t="shared" si="14"/>
        <v>0</v>
      </c>
      <c r="AI43" s="672">
        <f>'[2]Hes seat-Mitsu.'!AB43</f>
        <v>0</v>
      </c>
      <c r="AJ43" s="673"/>
      <c r="AK43" s="675">
        <f t="shared" si="15"/>
        <v>0</v>
      </c>
      <c r="AL43" s="673">
        <f>'[2]Hes seat-Mitsu.'!AE43</f>
        <v>0</v>
      </c>
      <c r="AM43" s="673"/>
      <c r="AN43" s="675">
        <f t="shared" si="16"/>
        <v>0</v>
      </c>
      <c r="AO43" s="688">
        <f t="shared" si="17"/>
        <v>0</v>
      </c>
      <c r="AP43" s="689">
        <f t="shared" si="17"/>
        <v>0</v>
      </c>
      <c r="AQ43" s="690">
        <f t="shared" si="18"/>
        <v>0</v>
      </c>
      <c r="AR43" s="673">
        <f>'[2]Hes seat-Mitsu.'!AH43</f>
        <v>0</v>
      </c>
      <c r="AS43" s="673"/>
      <c r="AT43" s="674">
        <f t="shared" si="19"/>
        <v>0</v>
      </c>
      <c r="AU43" s="672">
        <f>'[2]Hes seat-Mitsu.'!AK43</f>
        <v>0</v>
      </c>
      <c r="AV43" s="673"/>
      <c r="AW43" s="675">
        <f t="shared" si="20"/>
        <v>0</v>
      </c>
      <c r="AX43" s="673">
        <f>'[2]Hes seat-Mitsu.'!AN43</f>
        <v>0</v>
      </c>
      <c r="AY43" s="672"/>
      <c r="AZ43" s="773">
        <f t="shared" si="21"/>
        <v>0</v>
      </c>
      <c r="BA43" s="735">
        <f t="shared" si="22"/>
        <v>0</v>
      </c>
      <c r="BB43" s="736">
        <f t="shared" si="22"/>
        <v>0</v>
      </c>
      <c r="BC43" s="737">
        <f t="shared" si="23"/>
        <v>0</v>
      </c>
      <c r="BD43" s="731">
        <f t="shared" si="0"/>
        <v>0</v>
      </c>
      <c r="BE43" s="732">
        <f t="shared" si="1"/>
        <v>0</v>
      </c>
      <c r="BF43" s="733">
        <f t="shared" si="24"/>
        <v>0</v>
      </c>
      <c r="BG43" s="734">
        <f t="shared" si="25"/>
        <v>0</v>
      </c>
      <c r="BH43" s="673">
        <f t="shared" si="26"/>
        <v>0</v>
      </c>
      <c r="BI43" s="677">
        <f t="shared" si="27"/>
        <v>0</v>
      </c>
      <c r="BJ43" s="541"/>
      <c r="BK43" s="380"/>
      <c r="BL43" s="374">
        <f>ROUND(VLOOKUP($B43,Test!$A$272:$H$324,4),1)/1000</f>
        <v>0</v>
      </c>
      <c r="BM43" s="380"/>
      <c r="BN43" s="415"/>
      <c r="BO43" s="415"/>
      <c r="BP43" s="380"/>
      <c r="BQ43" s="380"/>
      <c r="BR43" s="415"/>
      <c r="BS43" s="380"/>
      <c r="BT43" s="380"/>
      <c r="BU43" s="380"/>
      <c r="BV43" s="380"/>
      <c r="BW43" s="380"/>
      <c r="BX43" s="380"/>
      <c r="BY43" s="380"/>
      <c r="BZ43" s="380"/>
      <c r="CA43" s="380"/>
    </row>
    <row r="44" spans="1:79" s="383" customFormat="1" ht="33" customHeight="1">
      <c r="A44" s="388">
        <f t="shared" si="28"/>
        <v>38</v>
      </c>
      <c r="B44" s="384">
        <v>51611</v>
      </c>
      <c r="C44" s="536" t="s">
        <v>33</v>
      </c>
      <c r="D44" s="698" t="s">
        <v>288</v>
      </c>
      <c r="E44" s="672">
        <f>'[2]Hes seat-Mitsu.'!D44</f>
        <v>39668.902600000001</v>
      </c>
      <c r="F44" s="673">
        <v>16453.91</v>
      </c>
      <c r="G44" s="674">
        <f t="shared" si="2"/>
        <v>23214.992600000001</v>
      </c>
      <c r="H44" s="672">
        <f>'[2]Hes seat-Mitsu.'!G44</f>
        <v>19534.954999999998</v>
      </c>
      <c r="I44" s="673">
        <v>23322.95</v>
      </c>
      <c r="J44" s="674">
        <f t="shared" si="3"/>
        <v>-3787.9950000000026</v>
      </c>
      <c r="K44" s="672">
        <f>'[2]Hes seat-Mitsu.'!J44</f>
        <v>21992.834999999999</v>
      </c>
      <c r="L44" s="673">
        <v>40916.21</v>
      </c>
      <c r="M44" s="773">
        <f t="shared" si="4"/>
        <v>-18923.375</v>
      </c>
      <c r="N44" s="688">
        <f t="shared" si="5"/>
        <v>81196.692600000009</v>
      </c>
      <c r="O44" s="689">
        <f t="shared" si="5"/>
        <v>80693.070000000007</v>
      </c>
      <c r="P44" s="690">
        <f t="shared" si="6"/>
        <v>503.62260000000242</v>
      </c>
      <c r="Q44" s="672">
        <f>'[2]Hes seat-Mitsu.'!M44</f>
        <v>17756.162</v>
      </c>
      <c r="R44" s="673">
        <v>12009.76</v>
      </c>
      <c r="S44" s="674">
        <f t="shared" si="7"/>
        <v>5746.402</v>
      </c>
      <c r="T44" s="672">
        <f>'[2]Hes seat-Mitsu.'!P44</f>
        <v>33125.629099999998</v>
      </c>
      <c r="U44" s="673"/>
      <c r="V44" s="675">
        <f t="shared" si="8"/>
        <v>33125.629099999998</v>
      </c>
      <c r="W44" s="673">
        <f>'[2]Hes seat-Mitsu.'!S44</f>
        <v>19303.295999999998</v>
      </c>
      <c r="X44" s="673"/>
      <c r="Y44" s="773">
        <f t="shared" si="9"/>
        <v>19303.295999999998</v>
      </c>
      <c r="Z44" s="688">
        <f t="shared" si="10"/>
        <v>70185.087100000004</v>
      </c>
      <c r="AA44" s="701">
        <f t="shared" si="10"/>
        <v>12009.76</v>
      </c>
      <c r="AB44" s="690">
        <f t="shared" si="11"/>
        <v>58175.327100000002</v>
      </c>
      <c r="AC44" s="779">
        <f t="shared" si="12"/>
        <v>151381.77970000001</v>
      </c>
      <c r="AD44" s="776">
        <f t="shared" si="12"/>
        <v>92702.83</v>
      </c>
      <c r="AE44" s="777">
        <f t="shared" si="13"/>
        <v>58678.949700000012</v>
      </c>
      <c r="AF44" s="672">
        <f>'[2]Hes seat-Mitsu.'!Y44</f>
        <v>23271.589999999997</v>
      </c>
      <c r="AG44" s="673"/>
      <c r="AH44" s="674">
        <f t="shared" si="14"/>
        <v>23271.589999999997</v>
      </c>
      <c r="AI44" s="672">
        <f>'[2]Hes seat-Mitsu.'!AB44</f>
        <v>20009.085000000003</v>
      </c>
      <c r="AJ44" s="673"/>
      <c r="AK44" s="675">
        <f t="shared" si="15"/>
        <v>20009.085000000003</v>
      </c>
      <c r="AL44" s="673">
        <f>'[2]Hes seat-Mitsu.'!AE44</f>
        <v>36732.395000000004</v>
      </c>
      <c r="AM44" s="673"/>
      <c r="AN44" s="675">
        <f t="shared" si="16"/>
        <v>36732.395000000004</v>
      </c>
      <c r="AO44" s="688">
        <f t="shared" si="17"/>
        <v>80013.070000000007</v>
      </c>
      <c r="AP44" s="689">
        <f t="shared" si="17"/>
        <v>0</v>
      </c>
      <c r="AQ44" s="690">
        <f t="shared" si="18"/>
        <v>80013.070000000007</v>
      </c>
      <c r="AR44" s="673">
        <f>'[2]Hes seat-Mitsu.'!AH44</f>
        <v>17352.347099999999</v>
      </c>
      <c r="AS44" s="673"/>
      <c r="AT44" s="674">
        <f t="shared" si="19"/>
        <v>17352.347099999999</v>
      </c>
      <c r="AU44" s="672">
        <f>'[2]Hes seat-Mitsu.'!AK44</f>
        <v>14574.934999999999</v>
      </c>
      <c r="AV44" s="673"/>
      <c r="AW44" s="675">
        <f t="shared" si="20"/>
        <v>14574.934999999999</v>
      </c>
      <c r="AX44" s="673">
        <f>'[2]Hes seat-Mitsu.'!AN44</f>
        <v>16675.850999999999</v>
      </c>
      <c r="AY44" s="672"/>
      <c r="AZ44" s="773">
        <f t="shared" si="21"/>
        <v>16675.850999999999</v>
      </c>
      <c r="BA44" s="735">
        <f t="shared" si="22"/>
        <v>48603.133099999992</v>
      </c>
      <c r="BB44" s="736">
        <f t="shared" si="22"/>
        <v>0</v>
      </c>
      <c r="BC44" s="737">
        <f t="shared" si="23"/>
        <v>48603.133099999992</v>
      </c>
      <c r="BD44" s="731">
        <f t="shared" si="0"/>
        <v>128616.2031</v>
      </c>
      <c r="BE44" s="732">
        <f t="shared" si="1"/>
        <v>0</v>
      </c>
      <c r="BF44" s="733">
        <f t="shared" si="24"/>
        <v>128616.2031</v>
      </c>
      <c r="BG44" s="734">
        <f t="shared" si="25"/>
        <v>279997.9828</v>
      </c>
      <c r="BH44" s="673">
        <f t="shared" si="26"/>
        <v>92702.83</v>
      </c>
      <c r="BI44" s="677">
        <f t="shared" si="27"/>
        <v>187295.15279999998</v>
      </c>
      <c r="BJ44" s="541"/>
      <c r="BK44" s="380"/>
      <c r="BL44" s="374">
        <f>ROUND(VLOOKUP($B44,Test!$A$272:$H$324,4),1)/1000</f>
        <v>16.099599999999999</v>
      </c>
      <c r="BM44" s="380"/>
      <c r="BN44" s="415"/>
      <c r="BO44" s="415"/>
      <c r="BP44" s="380"/>
      <c r="BQ44" s="380"/>
      <c r="BR44" s="415"/>
      <c r="BS44" s="380"/>
      <c r="BT44" s="380"/>
      <c r="BU44" s="380"/>
      <c r="BV44" s="380"/>
      <c r="BW44" s="380"/>
      <c r="BX44" s="380"/>
      <c r="BY44" s="380"/>
      <c r="BZ44" s="380"/>
      <c r="CA44" s="380"/>
    </row>
    <row r="45" spans="1:79" s="383" customFormat="1" ht="33" customHeight="1">
      <c r="A45" s="388">
        <f t="shared" si="28"/>
        <v>39</v>
      </c>
      <c r="B45" s="384">
        <v>51612</v>
      </c>
      <c r="C45" s="536" t="s">
        <v>34</v>
      </c>
      <c r="D45" s="698" t="s">
        <v>289</v>
      </c>
      <c r="E45" s="672">
        <f>'[2]Hes seat-Mitsu.'!D45</f>
        <v>0</v>
      </c>
      <c r="F45" s="673"/>
      <c r="G45" s="674">
        <f t="shared" si="2"/>
        <v>0</v>
      </c>
      <c r="H45" s="672">
        <f>'[2]Hes seat-Mitsu.'!G45</f>
        <v>0</v>
      </c>
      <c r="I45" s="673"/>
      <c r="J45" s="674">
        <f t="shared" si="3"/>
        <v>0</v>
      </c>
      <c r="K45" s="672">
        <f>'[2]Hes seat-Mitsu.'!J45</f>
        <v>0</v>
      </c>
      <c r="L45" s="673"/>
      <c r="M45" s="773">
        <f t="shared" si="4"/>
        <v>0</v>
      </c>
      <c r="N45" s="688">
        <f t="shared" si="5"/>
        <v>0</v>
      </c>
      <c r="O45" s="689">
        <f t="shared" si="5"/>
        <v>0</v>
      </c>
      <c r="P45" s="690">
        <f t="shared" si="6"/>
        <v>0</v>
      </c>
      <c r="Q45" s="672">
        <f>'[2]Hes seat-Mitsu.'!M45</f>
        <v>0</v>
      </c>
      <c r="R45" s="673"/>
      <c r="S45" s="674">
        <f t="shared" si="7"/>
        <v>0</v>
      </c>
      <c r="T45" s="672">
        <f>'[2]Hes seat-Mitsu.'!P45</f>
        <v>0</v>
      </c>
      <c r="U45" s="673"/>
      <c r="V45" s="675">
        <f t="shared" si="8"/>
        <v>0</v>
      </c>
      <c r="W45" s="673">
        <f>'[2]Hes seat-Mitsu.'!S45</f>
        <v>0</v>
      </c>
      <c r="X45" s="673"/>
      <c r="Y45" s="773">
        <f t="shared" si="9"/>
        <v>0</v>
      </c>
      <c r="Z45" s="688">
        <f t="shared" si="10"/>
        <v>0</v>
      </c>
      <c r="AA45" s="701">
        <f t="shared" si="10"/>
        <v>0</v>
      </c>
      <c r="AB45" s="690">
        <f t="shared" si="11"/>
        <v>0</v>
      </c>
      <c r="AC45" s="779">
        <f t="shared" si="12"/>
        <v>0</v>
      </c>
      <c r="AD45" s="776">
        <f t="shared" si="12"/>
        <v>0</v>
      </c>
      <c r="AE45" s="777">
        <f t="shared" si="13"/>
        <v>0</v>
      </c>
      <c r="AF45" s="672">
        <f>'[2]Hes seat-Mitsu.'!Y45</f>
        <v>0</v>
      </c>
      <c r="AG45" s="673"/>
      <c r="AH45" s="674">
        <f t="shared" si="14"/>
        <v>0</v>
      </c>
      <c r="AI45" s="672">
        <f>'[2]Hes seat-Mitsu.'!AB45</f>
        <v>0</v>
      </c>
      <c r="AJ45" s="673"/>
      <c r="AK45" s="675">
        <f t="shared" si="15"/>
        <v>0</v>
      </c>
      <c r="AL45" s="673">
        <f>'[2]Hes seat-Mitsu.'!AE45</f>
        <v>0</v>
      </c>
      <c r="AM45" s="673"/>
      <c r="AN45" s="675">
        <f t="shared" si="16"/>
        <v>0</v>
      </c>
      <c r="AO45" s="688">
        <f t="shared" si="17"/>
        <v>0</v>
      </c>
      <c r="AP45" s="689">
        <f t="shared" si="17"/>
        <v>0</v>
      </c>
      <c r="AQ45" s="690">
        <f t="shared" si="18"/>
        <v>0</v>
      </c>
      <c r="AR45" s="673">
        <f>'[2]Hes seat-Mitsu.'!AH45</f>
        <v>0</v>
      </c>
      <c r="AS45" s="673"/>
      <c r="AT45" s="674">
        <f t="shared" si="19"/>
        <v>0</v>
      </c>
      <c r="AU45" s="672">
        <f>'[2]Hes seat-Mitsu.'!AK45</f>
        <v>0</v>
      </c>
      <c r="AV45" s="673"/>
      <c r="AW45" s="675">
        <f t="shared" si="20"/>
        <v>0</v>
      </c>
      <c r="AX45" s="673">
        <f>'[2]Hes seat-Mitsu.'!AN45</f>
        <v>0</v>
      </c>
      <c r="AY45" s="672"/>
      <c r="AZ45" s="773">
        <f t="shared" si="21"/>
        <v>0</v>
      </c>
      <c r="BA45" s="735">
        <f t="shared" si="22"/>
        <v>0</v>
      </c>
      <c r="BB45" s="736">
        <f t="shared" si="22"/>
        <v>0</v>
      </c>
      <c r="BC45" s="737">
        <f t="shared" si="23"/>
        <v>0</v>
      </c>
      <c r="BD45" s="731">
        <f t="shared" si="0"/>
        <v>0</v>
      </c>
      <c r="BE45" s="732">
        <f t="shared" si="1"/>
        <v>0</v>
      </c>
      <c r="BF45" s="733">
        <f t="shared" si="24"/>
        <v>0</v>
      </c>
      <c r="BG45" s="734">
        <f t="shared" si="25"/>
        <v>0</v>
      </c>
      <c r="BH45" s="673">
        <f t="shared" si="26"/>
        <v>0</v>
      </c>
      <c r="BI45" s="677">
        <f t="shared" si="27"/>
        <v>0</v>
      </c>
      <c r="BJ45" s="541"/>
      <c r="BK45" s="380"/>
      <c r="BL45" s="374">
        <f>ROUND(VLOOKUP($B45,Test!$A$272:$H$324,4),1)/1000</f>
        <v>0</v>
      </c>
      <c r="BM45" s="380"/>
      <c r="BN45" s="415"/>
      <c r="BO45" s="415"/>
      <c r="BP45" s="380"/>
      <c r="BQ45" s="380"/>
      <c r="BR45" s="415"/>
      <c r="BS45" s="380"/>
      <c r="BT45" s="380"/>
      <c r="BU45" s="380"/>
      <c r="BV45" s="380"/>
      <c r="BW45" s="380"/>
      <c r="BX45" s="380"/>
      <c r="BY45" s="380"/>
      <c r="BZ45" s="380"/>
      <c r="CA45" s="380"/>
    </row>
    <row r="46" spans="1:79" s="383" customFormat="1" ht="33" customHeight="1">
      <c r="A46" s="388">
        <f t="shared" si="28"/>
        <v>40</v>
      </c>
      <c r="B46" s="384">
        <v>51613</v>
      </c>
      <c r="C46" s="536" t="s">
        <v>61</v>
      </c>
      <c r="D46" s="698" t="s">
        <v>290</v>
      </c>
      <c r="E46" s="672">
        <f>'[2]Hes seat-Mitsu.'!D46</f>
        <v>0</v>
      </c>
      <c r="F46" s="673"/>
      <c r="G46" s="674">
        <f t="shared" si="2"/>
        <v>0</v>
      </c>
      <c r="H46" s="672">
        <f>'[2]Hes seat-Mitsu.'!G46</f>
        <v>0</v>
      </c>
      <c r="I46" s="673"/>
      <c r="J46" s="674">
        <f t="shared" si="3"/>
        <v>0</v>
      </c>
      <c r="K46" s="672">
        <f>'[2]Hes seat-Mitsu.'!J46</f>
        <v>0</v>
      </c>
      <c r="L46" s="673"/>
      <c r="M46" s="773">
        <f t="shared" si="4"/>
        <v>0</v>
      </c>
      <c r="N46" s="688">
        <f t="shared" si="5"/>
        <v>0</v>
      </c>
      <c r="O46" s="689">
        <f t="shared" si="5"/>
        <v>0</v>
      </c>
      <c r="P46" s="690">
        <f t="shared" si="6"/>
        <v>0</v>
      </c>
      <c r="Q46" s="672">
        <f>'[2]Hes seat-Mitsu.'!M46</f>
        <v>0</v>
      </c>
      <c r="R46" s="673"/>
      <c r="S46" s="674">
        <f t="shared" si="7"/>
        <v>0</v>
      </c>
      <c r="T46" s="672">
        <f>'[2]Hes seat-Mitsu.'!P46</f>
        <v>0</v>
      </c>
      <c r="U46" s="673"/>
      <c r="V46" s="675">
        <f t="shared" si="8"/>
        <v>0</v>
      </c>
      <c r="W46" s="673">
        <f>'[2]Hes seat-Mitsu.'!S46</f>
        <v>0</v>
      </c>
      <c r="X46" s="673"/>
      <c r="Y46" s="773">
        <f t="shared" si="9"/>
        <v>0</v>
      </c>
      <c r="Z46" s="688">
        <f t="shared" si="10"/>
        <v>0</v>
      </c>
      <c r="AA46" s="701">
        <f t="shared" si="10"/>
        <v>0</v>
      </c>
      <c r="AB46" s="690">
        <f t="shared" si="11"/>
        <v>0</v>
      </c>
      <c r="AC46" s="779">
        <f t="shared" si="12"/>
        <v>0</v>
      </c>
      <c r="AD46" s="776">
        <f t="shared" si="12"/>
        <v>0</v>
      </c>
      <c r="AE46" s="777">
        <f t="shared" si="13"/>
        <v>0</v>
      </c>
      <c r="AF46" s="672">
        <f>'[2]Hes seat-Mitsu.'!Y46</f>
        <v>0</v>
      </c>
      <c r="AG46" s="673"/>
      <c r="AH46" s="674">
        <f t="shared" si="14"/>
        <v>0</v>
      </c>
      <c r="AI46" s="672">
        <f>'[2]Hes seat-Mitsu.'!AB46</f>
        <v>0</v>
      </c>
      <c r="AJ46" s="673"/>
      <c r="AK46" s="675">
        <f t="shared" si="15"/>
        <v>0</v>
      </c>
      <c r="AL46" s="673">
        <f>'[2]Hes seat-Mitsu.'!AE46</f>
        <v>0</v>
      </c>
      <c r="AM46" s="673"/>
      <c r="AN46" s="675">
        <f t="shared" si="16"/>
        <v>0</v>
      </c>
      <c r="AO46" s="688">
        <f t="shared" si="17"/>
        <v>0</v>
      </c>
      <c r="AP46" s="689">
        <f t="shared" si="17"/>
        <v>0</v>
      </c>
      <c r="AQ46" s="690">
        <f t="shared" si="18"/>
        <v>0</v>
      </c>
      <c r="AR46" s="673">
        <f>'[2]Hes seat-Mitsu.'!AH46</f>
        <v>0</v>
      </c>
      <c r="AS46" s="673"/>
      <c r="AT46" s="674">
        <f t="shared" si="19"/>
        <v>0</v>
      </c>
      <c r="AU46" s="672">
        <f>'[2]Hes seat-Mitsu.'!AK46</f>
        <v>0</v>
      </c>
      <c r="AV46" s="673"/>
      <c r="AW46" s="675">
        <f t="shared" si="20"/>
        <v>0</v>
      </c>
      <c r="AX46" s="673">
        <f>'[2]Hes seat-Mitsu.'!AN46</f>
        <v>0</v>
      </c>
      <c r="AY46" s="672"/>
      <c r="AZ46" s="773">
        <f t="shared" si="21"/>
        <v>0</v>
      </c>
      <c r="BA46" s="735">
        <f t="shared" si="22"/>
        <v>0</v>
      </c>
      <c r="BB46" s="736">
        <f t="shared" si="22"/>
        <v>0</v>
      </c>
      <c r="BC46" s="737">
        <f t="shared" si="23"/>
        <v>0</v>
      </c>
      <c r="BD46" s="731">
        <f t="shared" si="0"/>
        <v>0</v>
      </c>
      <c r="BE46" s="732">
        <f t="shared" si="1"/>
        <v>0</v>
      </c>
      <c r="BF46" s="733">
        <f t="shared" si="24"/>
        <v>0</v>
      </c>
      <c r="BG46" s="734">
        <f t="shared" si="25"/>
        <v>0</v>
      </c>
      <c r="BH46" s="673">
        <f t="shared" si="26"/>
        <v>0</v>
      </c>
      <c r="BI46" s="677">
        <f t="shared" si="27"/>
        <v>0</v>
      </c>
      <c r="BJ46" s="541"/>
      <c r="BK46" s="380"/>
      <c r="BL46" s="374">
        <f>ROUND(VLOOKUP($B46,Test!$A$272:$H$324,4),1)/1000</f>
        <v>0</v>
      </c>
      <c r="BM46" s="380"/>
      <c r="BN46" s="415"/>
      <c r="BO46" s="415"/>
      <c r="BP46" s="380"/>
      <c r="BQ46" s="380"/>
      <c r="BR46" s="415"/>
      <c r="BS46" s="380"/>
      <c r="BT46" s="380"/>
      <c r="BU46" s="380"/>
      <c r="BV46" s="380"/>
      <c r="BW46" s="380"/>
      <c r="BX46" s="380"/>
      <c r="BY46" s="380"/>
      <c r="BZ46" s="380"/>
      <c r="CA46" s="380"/>
    </row>
    <row r="47" spans="1:79" s="383" customFormat="1" ht="33" customHeight="1">
      <c r="A47" s="388">
        <f t="shared" si="28"/>
        <v>41</v>
      </c>
      <c r="B47" s="384">
        <v>51614</v>
      </c>
      <c r="C47" s="536" t="s">
        <v>42</v>
      </c>
      <c r="D47" s="698" t="s">
        <v>291</v>
      </c>
      <c r="E47" s="672">
        <f>'[2]Hes seat-Mitsu.'!D47</f>
        <v>0</v>
      </c>
      <c r="F47" s="673"/>
      <c r="G47" s="674">
        <f t="shared" si="2"/>
        <v>0</v>
      </c>
      <c r="H47" s="672">
        <f>'[2]Hes seat-Mitsu.'!G47</f>
        <v>0</v>
      </c>
      <c r="I47" s="673"/>
      <c r="J47" s="674">
        <f t="shared" si="3"/>
        <v>0</v>
      </c>
      <c r="K47" s="672">
        <f>'[2]Hes seat-Mitsu.'!J47</f>
        <v>0</v>
      </c>
      <c r="L47" s="673"/>
      <c r="M47" s="773">
        <f t="shared" si="4"/>
        <v>0</v>
      </c>
      <c r="N47" s="688">
        <f t="shared" si="5"/>
        <v>0</v>
      </c>
      <c r="O47" s="689">
        <f t="shared" si="5"/>
        <v>0</v>
      </c>
      <c r="P47" s="690">
        <f t="shared" si="6"/>
        <v>0</v>
      </c>
      <c r="Q47" s="672">
        <f>'[2]Hes seat-Mitsu.'!M47</f>
        <v>0</v>
      </c>
      <c r="R47" s="673"/>
      <c r="S47" s="674">
        <f t="shared" si="7"/>
        <v>0</v>
      </c>
      <c r="T47" s="672">
        <f>'[2]Hes seat-Mitsu.'!P47</f>
        <v>0</v>
      </c>
      <c r="U47" s="673"/>
      <c r="V47" s="675">
        <f t="shared" si="8"/>
        <v>0</v>
      </c>
      <c r="W47" s="673">
        <f>'[2]Hes seat-Mitsu.'!S47</f>
        <v>0</v>
      </c>
      <c r="X47" s="673"/>
      <c r="Y47" s="773">
        <f t="shared" si="9"/>
        <v>0</v>
      </c>
      <c r="Z47" s="688">
        <f t="shared" si="10"/>
        <v>0</v>
      </c>
      <c r="AA47" s="701">
        <f t="shared" si="10"/>
        <v>0</v>
      </c>
      <c r="AB47" s="690">
        <f t="shared" si="11"/>
        <v>0</v>
      </c>
      <c r="AC47" s="779">
        <f t="shared" si="12"/>
        <v>0</v>
      </c>
      <c r="AD47" s="776">
        <f t="shared" si="12"/>
        <v>0</v>
      </c>
      <c r="AE47" s="777">
        <f t="shared" si="13"/>
        <v>0</v>
      </c>
      <c r="AF47" s="672">
        <f>'[2]Hes seat-Mitsu.'!Y47</f>
        <v>0</v>
      </c>
      <c r="AG47" s="673"/>
      <c r="AH47" s="674">
        <f t="shared" si="14"/>
        <v>0</v>
      </c>
      <c r="AI47" s="672">
        <f>'[2]Hes seat-Mitsu.'!AB47</f>
        <v>0</v>
      </c>
      <c r="AJ47" s="673"/>
      <c r="AK47" s="675">
        <f t="shared" si="15"/>
        <v>0</v>
      </c>
      <c r="AL47" s="673">
        <f>'[2]Hes seat-Mitsu.'!AE47</f>
        <v>0</v>
      </c>
      <c r="AM47" s="673"/>
      <c r="AN47" s="675">
        <f t="shared" si="16"/>
        <v>0</v>
      </c>
      <c r="AO47" s="688">
        <f t="shared" si="17"/>
        <v>0</v>
      </c>
      <c r="AP47" s="689">
        <f t="shared" si="17"/>
        <v>0</v>
      </c>
      <c r="AQ47" s="690">
        <f t="shared" si="18"/>
        <v>0</v>
      </c>
      <c r="AR47" s="673">
        <f>'[2]Hes seat-Mitsu.'!AH47</f>
        <v>0</v>
      </c>
      <c r="AS47" s="673"/>
      <c r="AT47" s="674">
        <f t="shared" si="19"/>
        <v>0</v>
      </c>
      <c r="AU47" s="672">
        <f>'[2]Hes seat-Mitsu.'!AK47</f>
        <v>0</v>
      </c>
      <c r="AV47" s="673"/>
      <c r="AW47" s="675">
        <f t="shared" si="20"/>
        <v>0</v>
      </c>
      <c r="AX47" s="673">
        <f>'[2]Hes seat-Mitsu.'!AN47</f>
        <v>0</v>
      </c>
      <c r="AY47" s="672"/>
      <c r="AZ47" s="773">
        <f t="shared" si="21"/>
        <v>0</v>
      </c>
      <c r="BA47" s="735">
        <f t="shared" si="22"/>
        <v>0</v>
      </c>
      <c r="BB47" s="736">
        <f t="shared" si="22"/>
        <v>0</v>
      </c>
      <c r="BC47" s="737">
        <f t="shared" si="23"/>
        <v>0</v>
      </c>
      <c r="BD47" s="731">
        <f t="shared" si="0"/>
        <v>0</v>
      </c>
      <c r="BE47" s="732">
        <f t="shared" si="1"/>
        <v>0</v>
      </c>
      <c r="BF47" s="733">
        <f t="shared" si="24"/>
        <v>0</v>
      </c>
      <c r="BG47" s="734">
        <f t="shared" si="25"/>
        <v>0</v>
      </c>
      <c r="BH47" s="673">
        <f t="shared" si="26"/>
        <v>0</v>
      </c>
      <c r="BI47" s="677">
        <f t="shared" si="27"/>
        <v>0</v>
      </c>
      <c r="BJ47" s="541"/>
      <c r="BK47" s="380"/>
      <c r="BL47" s="374">
        <f>ROUND(VLOOKUP($B47,Test!$A$272:$H$324,4),1)/1000</f>
        <v>0</v>
      </c>
      <c r="BM47" s="380"/>
      <c r="BN47" s="415"/>
      <c r="BO47" s="415"/>
      <c r="BP47" s="380"/>
      <c r="BQ47" s="380"/>
      <c r="BR47" s="415"/>
      <c r="BS47" s="380"/>
      <c r="BT47" s="380"/>
      <c r="BU47" s="380"/>
      <c r="BV47" s="380"/>
      <c r="BW47" s="380"/>
      <c r="BX47" s="380"/>
      <c r="BY47" s="380"/>
      <c r="BZ47" s="380"/>
      <c r="CA47" s="380"/>
    </row>
    <row r="48" spans="1:79" s="383" customFormat="1" ht="33" customHeight="1">
      <c r="A48" s="388">
        <f t="shared" si="28"/>
        <v>42</v>
      </c>
      <c r="B48" s="384">
        <v>51615</v>
      </c>
      <c r="C48" s="536" t="s">
        <v>83</v>
      </c>
      <c r="D48" s="698" t="s">
        <v>292</v>
      </c>
      <c r="E48" s="672">
        <f>'[2]Hes seat-Mitsu.'!D48</f>
        <v>0</v>
      </c>
      <c r="F48" s="673">
        <v>8619</v>
      </c>
      <c r="G48" s="674">
        <f t="shared" si="2"/>
        <v>-8619</v>
      </c>
      <c r="H48" s="672">
        <f>'[2]Hes seat-Mitsu.'!G48</f>
        <v>0</v>
      </c>
      <c r="I48" s="673">
        <v>18500</v>
      </c>
      <c r="J48" s="674">
        <f t="shared" si="3"/>
        <v>-18500</v>
      </c>
      <c r="K48" s="672">
        <f>'[2]Hes seat-Mitsu.'!J48</f>
        <v>36750</v>
      </c>
      <c r="L48" s="673"/>
      <c r="M48" s="773">
        <f t="shared" si="4"/>
        <v>36750</v>
      </c>
      <c r="N48" s="688">
        <f t="shared" si="5"/>
        <v>36750</v>
      </c>
      <c r="O48" s="689">
        <f t="shared" si="5"/>
        <v>27119</v>
      </c>
      <c r="P48" s="690">
        <f t="shared" si="6"/>
        <v>9631</v>
      </c>
      <c r="Q48" s="672">
        <f>'[2]Hes seat-Mitsu.'!M48</f>
        <v>5100</v>
      </c>
      <c r="R48" s="673"/>
      <c r="S48" s="674">
        <f t="shared" si="7"/>
        <v>5100</v>
      </c>
      <c r="T48" s="672">
        <f>'[2]Hes seat-Mitsu.'!P48</f>
        <v>12750</v>
      </c>
      <c r="U48" s="673"/>
      <c r="V48" s="675">
        <f t="shared" si="8"/>
        <v>12750</v>
      </c>
      <c r="W48" s="673">
        <f>'[2]Hes seat-Mitsu.'!S48</f>
        <v>10200</v>
      </c>
      <c r="X48" s="673"/>
      <c r="Y48" s="773">
        <f t="shared" si="9"/>
        <v>10200</v>
      </c>
      <c r="Z48" s="688">
        <f t="shared" si="10"/>
        <v>28050</v>
      </c>
      <c r="AA48" s="701">
        <f t="shared" si="10"/>
        <v>0</v>
      </c>
      <c r="AB48" s="690">
        <f t="shared" si="11"/>
        <v>28050</v>
      </c>
      <c r="AC48" s="779">
        <f>E48+H48+K48+Q48+T48+W48</f>
        <v>64800</v>
      </c>
      <c r="AD48" s="776">
        <f t="shared" si="12"/>
        <v>27119</v>
      </c>
      <c r="AE48" s="777">
        <f t="shared" si="13"/>
        <v>37681</v>
      </c>
      <c r="AF48" s="672">
        <f>'[2]Hes seat-Mitsu.'!Y48</f>
        <v>24000</v>
      </c>
      <c r="AG48" s="673"/>
      <c r="AH48" s="674">
        <f t="shared" si="14"/>
        <v>24000</v>
      </c>
      <c r="AI48" s="672">
        <f>'[2]Hes seat-Mitsu.'!AB48</f>
        <v>5100</v>
      </c>
      <c r="AJ48" s="673"/>
      <c r="AK48" s="675">
        <f t="shared" si="15"/>
        <v>5100</v>
      </c>
      <c r="AL48" s="673">
        <f>'[2]Hes seat-Mitsu.'!AE48</f>
        <v>0</v>
      </c>
      <c r="AM48" s="673"/>
      <c r="AN48" s="675">
        <f t="shared" si="16"/>
        <v>0</v>
      </c>
      <c r="AO48" s="688">
        <f t="shared" si="17"/>
        <v>29100</v>
      </c>
      <c r="AP48" s="689">
        <f t="shared" si="17"/>
        <v>0</v>
      </c>
      <c r="AQ48" s="690">
        <f t="shared" si="18"/>
        <v>29100</v>
      </c>
      <c r="AR48" s="673">
        <f>'[2]Hes seat-Mitsu.'!AH48</f>
        <v>635100</v>
      </c>
      <c r="AS48" s="673"/>
      <c r="AT48" s="674">
        <f t="shared" si="19"/>
        <v>635100</v>
      </c>
      <c r="AU48" s="672">
        <f>'[2]Hes seat-Mitsu.'!AK48</f>
        <v>5100</v>
      </c>
      <c r="AV48" s="673"/>
      <c r="AW48" s="675">
        <f t="shared" si="20"/>
        <v>5100</v>
      </c>
      <c r="AX48" s="673">
        <f>'[2]Hes seat-Mitsu.'!AN48</f>
        <v>5100</v>
      </c>
      <c r="AY48" s="672"/>
      <c r="AZ48" s="773">
        <f t="shared" si="21"/>
        <v>5100</v>
      </c>
      <c r="BA48" s="735">
        <f t="shared" si="22"/>
        <v>645300</v>
      </c>
      <c r="BB48" s="736">
        <f t="shared" si="22"/>
        <v>0</v>
      </c>
      <c r="BC48" s="737">
        <f t="shared" si="23"/>
        <v>645300</v>
      </c>
      <c r="BD48" s="731">
        <f t="shared" si="0"/>
        <v>674400</v>
      </c>
      <c r="BE48" s="732">
        <f t="shared" si="1"/>
        <v>0</v>
      </c>
      <c r="BF48" s="733">
        <f t="shared" si="24"/>
        <v>674400</v>
      </c>
      <c r="BG48" s="734">
        <f t="shared" si="25"/>
        <v>739200</v>
      </c>
      <c r="BH48" s="673">
        <f t="shared" si="26"/>
        <v>27119</v>
      </c>
      <c r="BI48" s="677">
        <f t="shared" si="27"/>
        <v>712081</v>
      </c>
      <c r="BJ48" s="541"/>
      <c r="BK48" s="380"/>
      <c r="BL48" s="374">
        <f>ROUND(VLOOKUP($B48,Test!$A$272:$H$324,4),1)/1000</f>
        <v>0</v>
      </c>
      <c r="BM48" s="380"/>
      <c r="BN48" s="415"/>
      <c r="BO48" s="415"/>
      <c r="BP48" s="380"/>
      <c r="BQ48" s="380"/>
      <c r="BR48" s="415"/>
      <c r="BS48" s="380"/>
      <c r="BT48" s="380"/>
      <c r="BU48" s="380"/>
      <c r="BV48" s="380"/>
      <c r="BW48" s="380"/>
      <c r="BX48" s="380"/>
      <c r="BY48" s="380"/>
      <c r="BZ48" s="380"/>
      <c r="CA48" s="380"/>
    </row>
    <row r="49" spans="1:79" s="383" customFormat="1" ht="33" customHeight="1">
      <c r="A49" s="388">
        <f t="shared" si="28"/>
        <v>43</v>
      </c>
      <c r="B49" s="384">
        <v>51616</v>
      </c>
      <c r="C49" s="536" t="s">
        <v>35</v>
      </c>
      <c r="D49" s="698" t="s">
        <v>293</v>
      </c>
      <c r="E49" s="672">
        <f>'[2]Hes seat-Mitsu.'!D49</f>
        <v>0</v>
      </c>
      <c r="F49" s="673"/>
      <c r="G49" s="674">
        <f t="shared" si="2"/>
        <v>0</v>
      </c>
      <c r="H49" s="672">
        <f>'[2]Hes seat-Mitsu.'!G49</f>
        <v>0</v>
      </c>
      <c r="I49" s="673"/>
      <c r="J49" s="674">
        <f t="shared" si="3"/>
        <v>0</v>
      </c>
      <c r="K49" s="672">
        <f>'[2]Hes seat-Mitsu.'!J49</f>
        <v>0</v>
      </c>
      <c r="L49" s="673"/>
      <c r="M49" s="773">
        <f t="shared" si="4"/>
        <v>0</v>
      </c>
      <c r="N49" s="688">
        <f t="shared" si="5"/>
        <v>0</v>
      </c>
      <c r="O49" s="689">
        <f t="shared" si="5"/>
        <v>0</v>
      </c>
      <c r="P49" s="690">
        <f t="shared" si="6"/>
        <v>0</v>
      </c>
      <c r="Q49" s="672">
        <f>'[2]Hes seat-Mitsu.'!M49</f>
        <v>0</v>
      </c>
      <c r="R49" s="673"/>
      <c r="S49" s="674">
        <f t="shared" si="7"/>
        <v>0</v>
      </c>
      <c r="T49" s="672">
        <f>'[2]Hes seat-Mitsu.'!P49</f>
        <v>0</v>
      </c>
      <c r="U49" s="673"/>
      <c r="V49" s="675">
        <f t="shared" si="8"/>
        <v>0</v>
      </c>
      <c r="W49" s="673">
        <f>'[2]Hes seat-Mitsu.'!S49</f>
        <v>0</v>
      </c>
      <c r="X49" s="673"/>
      <c r="Y49" s="773">
        <f t="shared" si="9"/>
        <v>0</v>
      </c>
      <c r="Z49" s="688">
        <f t="shared" si="10"/>
        <v>0</v>
      </c>
      <c r="AA49" s="701">
        <f t="shared" si="10"/>
        <v>0</v>
      </c>
      <c r="AB49" s="690">
        <f t="shared" si="11"/>
        <v>0</v>
      </c>
      <c r="AC49" s="779">
        <f t="shared" si="12"/>
        <v>0</v>
      </c>
      <c r="AD49" s="776">
        <f t="shared" si="12"/>
        <v>0</v>
      </c>
      <c r="AE49" s="777">
        <f t="shared" si="13"/>
        <v>0</v>
      </c>
      <c r="AF49" s="672">
        <f>'[2]Hes seat-Mitsu.'!Y49</f>
        <v>0</v>
      </c>
      <c r="AG49" s="673"/>
      <c r="AH49" s="674">
        <f t="shared" si="14"/>
        <v>0</v>
      </c>
      <c r="AI49" s="672">
        <f>'[2]Hes seat-Mitsu.'!AB49</f>
        <v>0</v>
      </c>
      <c r="AJ49" s="673"/>
      <c r="AK49" s="675">
        <f t="shared" si="15"/>
        <v>0</v>
      </c>
      <c r="AL49" s="673">
        <f>'[2]Hes seat-Mitsu.'!AE49</f>
        <v>0</v>
      </c>
      <c r="AM49" s="673"/>
      <c r="AN49" s="675">
        <f t="shared" si="16"/>
        <v>0</v>
      </c>
      <c r="AO49" s="688">
        <f t="shared" si="17"/>
        <v>0</v>
      </c>
      <c r="AP49" s="689">
        <f t="shared" si="17"/>
        <v>0</v>
      </c>
      <c r="AQ49" s="690">
        <f t="shared" si="18"/>
        <v>0</v>
      </c>
      <c r="AR49" s="673">
        <f>'[2]Hes seat-Mitsu.'!AH49</f>
        <v>0</v>
      </c>
      <c r="AS49" s="673"/>
      <c r="AT49" s="674">
        <f t="shared" si="19"/>
        <v>0</v>
      </c>
      <c r="AU49" s="672">
        <f>'[2]Hes seat-Mitsu.'!AK49</f>
        <v>0</v>
      </c>
      <c r="AV49" s="673"/>
      <c r="AW49" s="675">
        <f t="shared" si="20"/>
        <v>0</v>
      </c>
      <c r="AX49" s="673">
        <f>'[2]Hes seat-Mitsu.'!AN49</f>
        <v>0</v>
      </c>
      <c r="AY49" s="672"/>
      <c r="AZ49" s="773">
        <f t="shared" si="21"/>
        <v>0</v>
      </c>
      <c r="BA49" s="735">
        <f t="shared" si="22"/>
        <v>0</v>
      </c>
      <c r="BB49" s="736">
        <f t="shared" si="22"/>
        <v>0</v>
      </c>
      <c r="BC49" s="737">
        <f t="shared" si="23"/>
        <v>0</v>
      </c>
      <c r="BD49" s="731">
        <f t="shared" si="0"/>
        <v>0</v>
      </c>
      <c r="BE49" s="732">
        <f t="shared" si="1"/>
        <v>0</v>
      </c>
      <c r="BF49" s="733">
        <f t="shared" si="24"/>
        <v>0</v>
      </c>
      <c r="BG49" s="734">
        <f t="shared" si="25"/>
        <v>0</v>
      </c>
      <c r="BH49" s="673">
        <f t="shared" si="26"/>
        <v>0</v>
      </c>
      <c r="BI49" s="677">
        <f t="shared" si="27"/>
        <v>0</v>
      </c>
      <c r="BJ49" s="541"/>
      <c r="BK49" s="380"/>
      <c r="BL49" s="374">
        <f>ROUND(VLOOKUP($B49,Test!$A$272:$H$324,4),1)/1000</f>
        <v>0</v>
      </c>
      <c r="BM49" s="380"/>
      <c r="BN49" s="415"/>
      <c r="BO49" s="415"/>
      <c r="BP49" s="380"/>
      <c r="BQ49" s="380"/>
      <c r="BR49" s="415"/>
      <c r="BS49" s="380"/>
      <c r="BT49" s="380"/>
      <c r="BU49" s="380"/>
      <c r="BV49" s="380"/>
      <c r="BW49" s="380"/>
      <c r="BX49" s="380"/>
      <c r="BY49" s="380"/>
      <c r="BZ49" s="380"/>
      <c r="CA49" s="380"/>
    </row>
    <row r="50" spans="1:79" s="383" customFormat="1" ht="33" customHeight="1" thickBot="1">
      <c r="A50" s="388">
        <f t="shared" si="28"/>
        <v>44</v>
      </c>
      <c r="B50" s="384">
        <v>51617</v>
      </c>
      <c r="C50" s="536" t="s">
        <v>36</v>
      </c>
      <c r="D50" s="698" t="s">
        <v>294</v>
      </c>
      <c r="E50" s="672">
        <f>'[2]Hes seat-Mitsu.'!D50</f>
        <v>0</v>
      </c>
      <c r="F50" s="673"/>
      <c r="G50" s="674">
        <f t="shared" si="2"/>
        <v>0</v>
      </c>
      <c r="H50" s="672">
        <f>'[2]Hes seat-Mitsu.'!G50</f>
        <v>0</v>
      </c>
      <c r="I50" s="673"/>
      <c r="J50" s="674">
        <f t="shared" si="3"/>
        <v>0</v>
      </c>
      <c r="K50" s="672">
        <f>'[2]Hes seat-Mitsu.'!J50</f>
        <v>0</v>
      </c>
      <c r="L50" s="673"/>
      <c r="M50" s="773">
        <f t="shared" si="4"/>
        <v>0</v>
      </c>
      <c r="N50" s="688">
        <f t="shared" si="5"/>
        <v>0</v>
      </c>
      <c r="O50" s="689">
        <f t="shared" si="5"/>
        <v>0</v>
      </c>
      <c r="P50" s="690">
        <f t="shared" si="6"/>
        <v>0</v>
      </c>
      <c r="Q50" s="672">
        <f>'[2]Hes seat-Mitsu.'!M50</f>
        <v>0</v>
      </c>
      <c r="R50" s="673"/>
      <c r="S50" s="674">
        <f t="shared" si="7"/>
        <v>0</v>
      </c>
      <c r="T50" s="672">
        <f>'[2]Hes seat-Mitsu.'!P50</f>
        <v>0</v>
      </c>
      <c r="U50" s="673"/>
      <c r="V50" s="675">
        <f t="shared" si="8"/>
        <v>0</v>
      </c>
      <c r="W50" s="673">
        <f>'[2]Hes seat-Mitsu.'!S50</f>
        <v>0</v>
      </c>
      <c r="X50" s="673"/>
      <c r="Y50" s="773">
        <f t="shared" si="9"/>
        <v>0</v>
      </c>
      <c r="Z50" s="688">
        <f t="shared" si="10"/>
        <v>0</v>
      </c>
      <c r="AA50" s="701">
        <f t="shared" si="10"/>
        <v>0</v>
      </c>
      <c r="AB50" s="690">
        <f t="shared" si="11"/>
        <v>0</v>
      </c>
      <c r="AC50" s="779">
        <f t="shared" si="12"/>
        <v>0</v>
      </c>
      <c r="AD50" s="776">
        <f t="shared" si="12"/>
        <v>0</v>
      </c>
      <c r="AE50" s="777">
        <f t="shared" si="13"/>
        <v>0</v>
      </c>
      <c r="AF50" s="672">
        <f>'[2]Hes seat-Mitsu.'!Y50</f>
        <v>0</v>
      </c>
      <c r="AG50" s="673"/>
      <c r="AH50" s="674">
        <f t="shared" si="14"/>
        <v>0</v>
      </c>
      <c r="AI50" s="672">
        <f>'[2]Hes seat-Mitsu.'!AB50</f>
        <v>0</v>
      </c>
      <c r="AJ50" s="673"/>
      <c r="AK50" s="675">
        <f t="shared" si="15"/>
        <v>0</v>
      </c>
      <c r="AL50" s="673">
        <f>'[2]Hes seat-Mitsu.'!AE50</f>
        <v>0</v>
      </c>
      <c r="AM50" s="673"/>
      <c r="AN50" s="675">
        <f t="shared" si="16"/>
        <v>0</v>
      </c>
      <c r="AO50" s="688">
        <f t="shared" si="17"/>
        <v>0</v>
      </c>
      <c r="AP50" s="689">
        <f t="shared" si="17"/>
        <v>0</v>
      </c>
      <c r="AQ50" s="690">
        <f t="shared" si="18"/>
        <v>0</v>
      </c>
      <c r="AR50" s="673">
        <f>'[2]Hes seat-Mitsu.'!AH50</f>
        <v>0</v>
      </c>
      <c r="AS50" s="673"/>
      <c r="AT50" s="674">
        <f t="shared" si="19"/>
        <v>0</v>
      </c>
      <c r="AU50" s="672">
        <f>'[2]Hes seat-Mitsu.'!AK50</f>
        <v>0</v>
      </c>
      <c r="AV50" s="673"/>
      <c r="AW50" s="675">
        <f t="shared" si="20"/>
        <v>0</v>
      </c>
      <c r="AX50" s="673">
        <f>'[2]Hes seat-Mitsu.'!AN50</f>
        <v>0</v>
      </c>
      <c r="AY50" s="672"/>
      <c r="AZ50" s="773">
        <f t="shared" si="21"/>
        <v>0</v>
      </c>
      <c r="BA50" s="735">
        <f t="shared" si="22"/>
        <v>0</v>
      </c>
      <c r="BB50" s="736">
        <f t="shared" si="22"/>
        <v>0</v>
      </c>
      <c r="BC50" s="737">
        <f t="shared" si="23"/>
        <v>0</v>
      </c>
      <c r="BD50" s="731">
        <f t="shared" ref="BD50" si="29">AF50+AI50+AL50+AR50+AU50+AX50</f>
        <v>0</v>
      </c>
      <c r="BE50" s="732">
        <f t="shared" ref="BE50" si="30">AG50+AJ50+AM50+AS50+AV50+AY50</f>
        <v>0</v>
      </c>
      <c r="BF50" s="733">
        <f t="shared" si="24"/>
        <v>0</v>
      </c>
      <c r="BG50" s="734">
        <f t="shared" si="25"/>
        <v>0</v>
      </c>
      <c r="BH50" s="673">
        <f t="shared" si="26"/>
        <v>0</v>
      </c>
      <c r="BI50" s="678">
        <f t="shared" si="27"/>
        <v>0</v>
      </c>
      <c r="BJ50" s="541"/>
      <c r="BK50" s="380"/>
      <c r="BL50" s="611">
        <f>ROUND(VLOOKUP($B50,Test!$A$272:$H$324,4),1)/1000</f>
        <v>1.806</v>
      </c>
      <c r="BM50" s="380"/>
      <c r="BN50" s="415"/>
      <c r="BO50" s="415"/>
      <c r="BP50" s="380"/>
      <c r="BQ50" s="380"/>
      <c r="BR50" s="415"/>
      <c r="BS50" s="380"/>
      <c r="BT50" s="380"/>
      <c r="BU50" s="380"/>
      <c r="BV50" s="380"/>
      <c r="BW50" s="380"/>
      <c r="BX50" s="380"/>
      <c r="BY50" s="380"/>
      <c r="BZ50" s="380"/>
      <c r="CA50" s="380"/>
    </row>
    <row r="51" spans="1:79" s="365" customFormat="1" ht="45" customHeight="1" thickBot="1">
      <c r="A51" s="814" t="s">
        <v>51</v>
      </c>
      <c r="B51" s="815"/>
      <c r="C51" s="815"/>
      <c r="D51" s="699"/>
      <c r="E51" s="738">
        <f t="shared" ref="E51:AJ51" si="31">SUM(E7:E50)</f>
        <v>2307440.4004606414</v>
      </c>
      <c r="F51" s="739">
        <f t="shared" si="31"/>
        <v>2099320.4900000002</v>
      </c>
      <c r="G51" s="740">
        <f t="shared" si="31"/>
        <v>208119.91046064105</v>
      </c>
      <c r="H51" s="738">
        <f t="shared" si="31"/>
        <v>2150220.2307310109</v>
      </c>
      <c r="I51" s="739">
        <f t="shared" si="31"/>
        <v>2810132.52</v>
      </c>
      <c r="J51" s="740">
        <f t="shared" si="31"/>
        <v>-659912.28926898935</v>
      </c>
      <c r="K51" s="738">
        <f t="shared" si="31"/>
        <v>2228760.6565501294</v>
      </c>
      <c r="L51" s="739">
        <f t="shared" si="31"/>
        <v>2655253.11</v>
      </c>
      <c r="M51" s="741">
        <f t="shared" si="31"/>
        <v>-426492.45344987063</v>
      </c>
      <c r="N51" s="742">
        <f t="shared" si="31"/>
        <v>6671421.2877417812</v>
      </c>
      <c r="O51" s="743">
        <f t="shared" si="31"/>
        <v>7549706.1200000001</v>
      </c>
      <c r="P51" s="744">
        <f t="shared" si="31"/>
        <v>-878284.8322582189</v>
      </c>
      <c r="Q51" s="738">
        <f t="shared" si="31"/>
        <v>1719268.0501283316</v>
      </c>
      <c r="R51" s="739">
        <f t="shared" si="31"/>
        <v>773186.72000000009</v>
      </c>
      <c r="S51" s="740">
        <f t="shared" si="31"/>
        <v>946081.33012833179</v>
      </c>
      <c r="T51" s="738">
        <f t="shared" si="31"/>
        <v>1978788.0823134901</v>
      </c>
      <c r="U51" s="739">
        <f t="shared" si="31"/>
        <v>0</v>
      </c>
      <c r="V51" s="745">
        <f t="shared" si="31"/>
        <v>1978788.0823134901</v>
      </c>
      <c r="W51" s="739">
        <f t="shared" si="31"/>
        <v>2084957.7937639998</v>
      </c>
      <c r="X51" s="739">
        <f t="shared" si="31"/>
        <v>0</v>
      </c>
      <c r="Y51" s="741">
        <f t="shared" si="31"/>
        <v>2084957.7937639998</v>
      </c>
      <c r="Z51" s="742">
        <f t="shared" si="31"/>
        <v>5768413.9262058223</v>
      </c>
      <c r="AA51" s="746">
        <f t="shared" si="31"/>
        <v>768286.72000000009</v>
      </c>
      <c r="AB51" s="744">
        <f t="shared" si="31"/>
        <v>5000127.2062058225</v>
      </c>
      <c r="AC51" s="738">
        <f t="shared" si="31"/>
        <v>12469435.213947602</v>
      </c>
      <c r="AD51" s="739">
        <f t="shared" si="31"/>
        <v>8337892.8399999999</v>
      </c>
      <c r="AE51" s="745">
        <f t="shared" si="31"/>
        <v>4131542.3739476022</v>
      </c>
      <c r="AF51" s="739">
        <f t="shared" si="31"/>
        <v>2141758.8990889927</v>
      </c>
      <c r="AG51" s="739">
        <f t="shared" si="31"/>
        <v>0</v>
      </c>
      <c r="AH51" s="740">
        <f t="shared" si="31"/>
        <v>2141758.8990889927</v>
      </c>
      <c r="AI51" s="739">
        <f t="shared" si="31"/>
        <v>1915933.5131349503</v>
      </c>
      <c r="AJ51" s="739">
        <f t="shared" si="31"/>
        <v>0</v>
      </c>
      <c r="AK51" s="745">
        <f t="shared" ref="AK51:BI51" si="32">SUM(AK7:AK50)</f>
        <v>1915933.5131349503</v>
      </c>
      <c r="AL51" s="739">
        <f t="shared" si="32"/>
        <v>2154754.105759711</v>
      </c>
      <c r="AM51" s="739">
        <f t="shared" si="32"/>
        <v>0</v>
      </c>
      <c r="AN51" s="745">
        <f t="shared" si="32"/>
        <v>2154754.105759711</v>
      </c>
      <c r="AO51" s="742">
        <f t="shared" si="32"/>
        <v>6197946.5179836545</v>
      </c>
      <c r="AP51" s="743">
        <f t="shared" si="32"/>
        <v>0</v>
      </c>
      <c r="AQ51" s="747">
        <f t="shared" si="32"/>
        <v>6197946.5179836545</v>
      </c>
      <c r="AR51" s="739">
        <f t="shared" si="32"/>
        <v>2825003.8459005659</v>
      </c>
      <c r="AS51" s="739">
        <f t="shared" si="32"/>
        <v>0</v>
      </c>
      <c r="AT51" s="740">
        <f t="shared" si="32"/>
        <v>2825003.8459005659</v>
      </c>
      <c r="AU51" s="739">
        <f t="shared" si="32"/>
        <v>2183238.859800566</v>
      </c>
      <c r="AV51" s="739">
        <f t="shared" si="32"/>
        <v>0</v>
      </c>
      <c r="AW51" s="745">
        <f t="shared" si="32"/>
        <v>2183238.859800566</v>
      </c>
      <c r="AX51" s="739">
        <f t="shared" si="32"/>
        <v>2087173.7030685651</v>
      </c>
      <c r="AY51" s="739">
        <f t="shared" si="32"/>
        <v>0</v>
      </c>
      <c r="AZ51" s="741">
        <f t="shared" si="32"/>
        <v>2087173.7030685651</v>
      </c>
      <c r="BA51" s="742">
        <f t="shared" si="32"/>
        <v>7080116.4087696979</v>
      </c>
      <c r="BB51" s="746">
        <f t="shared" si="32"/>
        <v>0</v>
      </c>
      <c r="BC51" s="748">
        <f t="shared" si="32"/>
        <v>7080116.4087696979</v>
      </c>
      <c r="BD51" s="749">
        <f t="shared" si="32"/>
        <v>13307862.92675335</v>
      </c>
      <c r="BE51" s="739">
        <f t="shared" si="32"/>
        <v>0</v>
      </c>
      <c r="BF51" s="750">
        <f t="shared" si="32"/>
        <v>13307862.92675335</v>
      </c>
      <c r="BG51" s="751">
        <f t="shared" si="32"/>
        <v>25777298.140700955</v>
      </c>
      <c r="BH51" s="683">
        <f t="shared" si="32"/>
        <v>8337892.8399999999</v>
      </c>
      <c r="BI51" s="684">
        <f t="shared" si="32"/>
        <v>17439405.300700955</v>
      </c>
      <c r="BJ51" s="542"/>
      <c r="BK51" s="362"/>
      <c r="BL51" s="517">
        <f>ROUND(SUM(BL7:BL50),1)</f>
        <v>2266.3000000000002</v>
      </c>
      <c r="BM51" s="362"/>
      <c r="BN51" s="367"/>
      <c r="BO51" s="367"/>
      <c r="BP51" s="362"/>
      <c r="BQ51" s="362"/>
      <c r="BR51" s="367"/>
      <c r="BS51" s="362"/>
      <c r="BT51" s="362"/>
      <c r="BU51" s="362"/>
      <c r="BV51" s="362"/>
      <c r="BW51" s="362"/>
      <c r="BX51" s="362"/>
      <c r="BY51" s="362"/>
      <c r="BZ51" s="362"/>
      <c r="CA51" s="362"/>
    </row>
    <row r="52" spans="1:79" s="349" customFormat="1" ht="18">
      <c r="B52" s="350"/>
      <c r="C52" s="351"/>
      <c r="D52" s="473"/>
    </row>
    <row r="53" spans="1:79" s="349" customFormat="1" ht="18">
      <c r="B53" s="350"/>
      <c r="C53" s="351"/>
      <c r="D53" s="473"/>
      <c r="F53" s="756">
        <f>ROUND(F51-Test!$D$330,2)</f>
        <v>2097054.16</v>
      </c>
    </row>
    <row r="54" spans="1:79" s="349" customFormat="1" ht="18">
      <c r="B54" s="350"/>
      <c r="C54" s="351"/>
      <c r="D54" s="473"/>
    </row>
    <row r="55" spans="1:79" s="349" customFormat="1" ht="18">
      <c r="B55" s="350"/>
      <c r="C55" s="351"/>
      <c r="D55" s="473"/>
      <c r="L55" s="353"/>
    </row>
    <row r="56" spans="1:79" s="349" customFormat="1" ht="18">
      <c r="B56" s="350"/>
      <c r="C56" s="351"/>
      <c r="D56" s="473"/>
      <c r="BO56" s="599"/>
    </row>
    <row r="57" spans="1:79" s="349" customFormat="1" ht="18">
      <c r="B57" s="350"/>
      <c r="C57" s="351"/>
      <c r="D57" s="473"/>
    </row>
    <row r="58" spans="1:79" s="349" customFormat="1" ht="18">
      <c r="B58" s="350"/>
      <c r="C58" s="351"/>
      <c r="D58" s="473"/>
    </row>
    <row r="59" spans="1:79" s="349" customFormat="1" ht="18">
      <c r="B59" s="350"/>
      <c r="C59" s="351"/>
      <c r="D59" s="473"/>
    </row>
    <row r="60" spans="1:79" s="349" customFormat="1" ht="18">
      <c r="B60" s="350"/>
      <c r="C60" s="351"/>
      <c r="D60" s="473"/>
    </row>
    <row r="61" spans="1:79" s="349" customFormat="1" ht="18">
      <c r="B61" s="350"/>
      <c r="C61" s="351"/>
      <c r="D61" s="473"/>
    </row>
    <row r="62" spans="1:79" s="349" customFormat="1" ht="18">
      <c r="B62" s="350"/>
      <c r="C62" s="351"/>
      <c r="D62" s="473"/>
    </row>
    <row r="63" spans="1:79" s="349" customFormat="1" ht="18">
      <c r="B63" s="350"/>
      <c r="C63" s="351"/>
      <c r="D63" s="351"/>
    </row>
    <row r="64" spans="1:79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</sheetData>
  <mergeCells count="23">
    <mergeCell ref="A51:C51"/>
    <mergeCell ref="AF5:AH5"/>
    <mergeCell ref="AI5:AK5"/>
    <mergeCell ref="AL5:AN5"/>
    <mergeCell ref="AR5:AT5"/>
    <mergeCell ref="A4:A6"/>
    <mergeCell ref="AC5:AE5"/>
    <mergeCell ref="E4:M4"/>
    <mergeCell ref="N4:P4"/>
    <mergeCell ref="Q4:Y4"/>
    <mergeCell ref="Z4:AB4"/>
    <mergeCell ref="AC4:AE4"/>
    <mergeCell ref="AF4:AN4"/>
    <mergeCell ref="AO4:AQ4"/>
    <mergeCell ref="E5:G5"/>
    <mergeCell ref="H5:J5"/>
    <mergeCell ref="K5:M5"/>
    <mergeCell ref="AU5:AW5"/>
    <mergeCell ref="AX5:AZ5"/>
    <mergeCell ref="AR4:AZ4"/>
    <mergeCell ref="N5:P5"/>
    <mergeCell ref="Z5:AB5"/>
    <mergeCell ref="AO5:AQ5"/>
  </mergeCells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7" tint="0.59999389629810485"/>
  </sheetPr>
  <dimension ref="A1:CE123"/>
  <sheetViews>
    <sheetView showGridLines="0" tabSelected="1" zoomScale="70" zoomScaleNormal="70" workbookViewId="0">
      <pane xSplit="3" ySplit="6" topLeftCell="M40" activePane="bottomRight" state="frozen"/>
      <selection activeCell="F51" sqref="F51"/>
      <selection pane="topRight" activeCell="F51" sqref="F51"/>
      <selection pane="bottomLeft" activeCell="F51" sqref="F51"/>
      <selection pane="bottomRight" activeCell="R44" sqref="R44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4" width="31.42578125" style="204" hidden="1" customWidth="1"/>
    <col min="5" max="13" width="16.7109375" style="205" customWidth="1"/>
    <col min="14" max="16" width="16.7109375" style="205" hidden="1" customWidth="1"/>
    <col min="17" max="18" width="16.7109375" style="205" customWidth="1"/>
    <col min="19" max="19" width="15.7109375" style="205" customWidth="1"/>
    <col min="20" max="21" width="16.7109375" style="205" customWidth="1"/>
    <col min="22" max="22" width="15.7109375" style="205" customWidth="1"/>
    <col min="23" max="24" width="16.7109375" style="205" customWidth="1"/>
    <col min="25" max="25" width="15.7109375" style="205" customWidth="1"/>
    <col min="26" max="28" width="15.7109375" style="205" hidden="1" customWidth="1"/>
    <col min="29" max="31" width="18.7109375" style="205" hidden="1" customWidth="1"/>
    <col min="32" max="40" width="15.7109375" style="205" customWidth="1"/>
    <col min="41" max="43" width="15.7109375" style="205" hidden="1" customWidth="1"/>
    <col min="44" max="44" width="15.7109375" style="205" customWidth="1"/>
    <col min="45" max="45" width="14.42578125" style="205" customWidth="1"/>
    <col min="46" max="46" width="12.7109375" style="205" customWidth="1"/>
    <col min="47" max="52" width="15.7109375" style="205" customWidth="1"/>
    <col min="53" max="55" width="15.7109375" style="205" hidden="1" customWidth="1"/>
    <col min="56" max="58" width="15.7109375" style="205" customWidth="1"/>
    <col min="59" max="59" width="18.28515625" style="205" customWidth="1"/>
    <col min="60" max="60" width="15.7109375" style="205" customWidth="1"/>
    <col min="61" max="61" width="1" style="205" customWidth="1"/>
    <col min="62" max="63" width="10.42578125" style="205" customWidth="1"/>
    <col min="64" max="64" width="18.85546875" style="205" hidden="1" customWidth="1"/>
    <col min="65" max="86" width="10.42578125" style="205" customWidth="1"/>
    <col min="87" max="16384" width="9.140625" style="205"/>
  </cols>
  <sheetData>
    <row r="1" spans="1:83" s="322" customFormat="1" ht="45" customHeight="1">
      <c r="A1" s="306" t="s">
        <v>57</v>
      </c>
      <c r="B1" s="320"/>
      <c r="C1" s="321"/>
      <c r="D1" s="321"/>
      <c r="T1" s="312"/>
      <c r="U1" s="312"/>
      <c r="V1" s="312"/>
      <c r="W1" s="323"/>
      <c r="X1" s="323"/>
      <c r="Y1" s="323"/>
      <c r="Z1" s="323"/>
      <c r="AA1" s="323"/>
      <c r="AB1" s="323"/>
      <c r="AF1" s="324"/>
      <c r="AG1" s="324"/>
      <c r="AH1" s="324"/>
      <c r="AI1" s="324"/>
      <c r="AJ1" s="324"/>
      <c r="AK1" s="324"/>
      <c r="AL1" s="319"/>
      <c r="AM1" s="319"/>
      <c r="AN1" s="319"/>
      <c r="AO1" s="319"/>
      <c r="AP1" s="319"/>
      <c r="AQ1" s="319"/>
      <c r="AR1" s="324"/>
      <c r="AS1" s="324"/>
      <c r="AT1" s="324"/>
      <c r="AX1" s="324"/>
      <c r="AY1" s="324"/>
      <c r="AZ1" s="324"/>
      <c r="BA1" s="324"/>
      <c r="BB1" s="324"/>
      <c r="BC1" s="324"/>
      <c r="BD1" s="323"/>
      <c r="BE1" s="323"/>
      <c r="BF1" s="323"/>
    </row>
    <row r="2" spans="1:83" s="323" customFormat="1" ht="45" customHeight="1">
      <c r="A2" s="306" t="s">
        <v>295</v>
      </c>
      <c r="B2" s="317"/>
      <c r="C2" s="317"/>
      <c r="D2" s="317"/>
      <c r="E2" s="306"/>
      <c r="F2" s="306"/>
      <c r="G2" s="306"/>
      <c r="H2" s="306"/>
      <c r="I2" s="306"/>
      <c r="J2" s="306"/>
      <c r="T2" s="312"/>
      <c r="U2" s="312"/>
      <c r="V2" s="312"/>
      <c r="W2" s="306"/>
      <c r="X2" s="306"/>
      <c r="Y2" s="326"/>
      <c r="Z2" s="326"/>
      <c r="AA2" s="326"/>
      <c r="AB2" s="326"/>
      <c r="AC2" s="317"/>
      <c r="AD2" s="317"/>
      <c r="AE2" s="326"/>
      <c r="AF2" s="324"/>
      <c r="AG2" s="324"/>
      <c r="AH2" s="324"/>
      <c r="AI2" s="326"/>
      <c r="AJ2" s="324"/>
      <c r="AK2" s="324"/>
      <c r="AL2" s="326"/>
      <c r="AM2" s="317"/>
      <c r="AN2" s="317"/>
      <c r="AO2" s="317"/>
      <c r="AP2" s="317"/>
      <c r="AQ2" s="317"/>
      <c r="AR2" s="324"/>
      <c r="AS2" s="324"/>
      <c r="AT2" s="324"/>
      <c r="AX2" s="324"/>
      <c r="AY2" s="324"/>
      <c r="AZ2" s="324"/>
      <c r="BA2" s="324"/>
      <c r="BB2" s="324"/>
      <c r="BC2" s="324"/>
    </row>
    <row r="3" spans="1:83" s="322" customFormat="1" ht="45" customHeight="1" thickBot="1">
      <c r="A3" s="309" t="s">
        <v>222</v>
      </c>
      <c r="B3" s="320"/>
      <c r="E3" s="335"/>
      <c r="F3" s="335"/>
      <c r="G3" s="335"/>
      <c r="H3" s="335"/>
      <c r="L3" s="319"/>
      <c r="T3" s="312"/>
      <c r="U3" s="312"/>
      <c r="V3" s="312"/>
      <c r="X3" s="319"/>
      <c r="AF3" s="324"/>
      <c r="AG3" s="324"/>
      <c r="AH3" s="324"/>
      <c r="AI3" s="324"/>
      <c r="AJ3" s="324"/>
      <c r="AK3" s="324"/>
      <c r="AL3" s="319"/>
      <c r="AM3" s="319"/>
      <c r="AN3" s="319"/>
      <c r="AO3" s="319"/>
      <c r="AP3" s="319"/>
      <c r="AQ3" s="319"/>
      <c r="AR3" s="324"/>
      <c r="AS3" s="324"/>
      <c r="AT3" s="324"/>
      <c r="AX3" s="306"/>
      <c r="AY3" s="324"/>
      <c r="AZ3" s="324"/>
      <c r="BA3" s="324"/>
      <c r="BB3" s="324"/>
      <c r="BC3" s="324"/>
      <c r="BD3" s="323"/>
      <c r="BE3" s="323"/>
      <c r="BF3" s="323"/>
    </row>
    <row r="4" spans="1:83" s="202" customFormat="1" ht="39.950000000000003" customHeight="1">
      <c r="A4" s="818" t="s">
        <v>43</v>
      </c>
      <c r="B4" s="206" t="s">
        <v>38</v>
      </c>
      <c r="C4" s="207" t="s">
        <v>40</v>
      </c>
      <c r="D4" s="694" t="s">
        <v>40</v>
      </c>
      <c r="E4" s="822">
        <v>2020</v>
      </c>
      <c r="F4" s="822"/>
      <c r="G4" s="822"/>
      <c r="H4" s="822"/>
      <c r="I4" s="822"/>
      <c r="J4" s="822"/>
      <c r="K4" s="822"/>
      <c r="L4" s="822"/>
      <c r="M4" s="823"/>
      <c r="N4" s="824">
        <f>$E$4</f>
        <v>2020</v>
      </c>
      <c r="O4" s="825"/>
      <c r="P4" s="826"/>
      <c r="Q4" s="822">
        <f>$E$4</f>
        <v>2020</v>
      </c>
      <c r="R4" s="822"/>
      <c r="S4" s="822"/>
      <c r="T4" s="822"/>
      <c r="U4" s="822"/>
      <c r="V4" s="822"/>
      <c r="W4" s="822"/>
      <c r="X4" s="822"/>
      <c r="Y4" s="823"/>
      <c r="Z4" s="824">
        <f>$E$4</f>
        <v>2020</v>
      </c>
      <c r="AA4" s="825"/>
      <c r="AB4" s="826"/>
      <c r="AC4" s="827">
        <f>$E$4</f>
        <v>2020</v>
      </c>
      <c r="AD4" s="828"/>
      <c r="AE4" s="829"/>
      <c r="AF4" s="822">
        <f>$E$4</f>
        <v>2020</v>
      </c>
      <c r="AG4" s="822"/>
      <c r="AH4" s="822"/>
      <c r="AI4" s="822"/>
      <c r="AJ4" s="822"/>
      <c r="AK4" s="822"/>
      <c r="AL4" s="822"/>
      <c r="AM4" s="822"/>
      <c r="AN4" s="823"/>
      <c r="AO4" s="824">
        <f>$E$4</f>
        <v>2020</v>
      </c>
      <c r="AP4" s="825"/>
      <c r="AQ4" s="826"/>
      <c r="AR4" s="835">
        <f>$E$4</f>
        <v>2020</v>
      </c>
      <c r="AS4" s="822"/>
      <c r="AT4" s="822"/>
      <c r="AU4" s="822"/>
      <c r="AV4" s="822"/>
      <c r="AW4" s="822"/>
      <c r="AX4" s="822"/>
      <c r="AY4" s="822"/>
      <c r="AZ4" s="822"/>
      <c r="BA4" s="645">
        <v>2019</v>
      </c>
      <c r="BB4" s="645"/>
      <c r="BC4" s="645"/>
      <c r="BD4" s="646" t="s">
        <v>51</v>
      </c>
      <c r="BE4" s="646"/>
      <c r="BF4" s="646"/>
      <c r="BG4" s="646" t="s">
        <v>64</v>
      </c>
      <c r="BH4" s="647"/>
      <c r="BI4" s="647"/>
      <c r="BJ4" s="539"/>
    </row>
    <row r="5" spans="1:83" s="202" customFormat="1" ht="39.950000000000003" customHeight="1">
      <c r="A5" s="819"/>
      <c r="B5" s="208"/>
      <c r="C5" s="209"/>
      <c r="D5" s="695"/>
      <c r="E5" s="816" t="s">
        <v>44</v>
      </c>
      <c r="F5" s="817"/>
      <c r="G5" s="817"/>
      <c r="H5" s="817" t="s">
        <v>45</v>
      </c>
      <c r="I5" s="817"/>
      <c r="J5" s="817"/>
      <c r="K5" s="817" t="s">
        <v>46</v>
      </c>
      <c r="L5" s="817"/>
      <c r="M5" s="821"/>
      <c r="N5" s="808" t="s">
        <v>248</v>
      </c>
      <c r="O5" s="809"/>
      <c r="P5" s="810"/>
      <c r="Q5" s="648" t="s">
        <v>47</v>
      </c>
      <c r="R5" s="648"/>
      <c r="S5" s="649"/>
      <c r="T5" s="650" t="s">
        <v>48</v>
      </c>
      <c r="U5" s="648"/>
      <c r="V5" s="649"/>
      <c r="W5" s="650" t="s">
        <v>49</v>
      </c>
      <c r="X5" s="648"/>
      <c r="Y5" s="651"/>
      <c r="Z5" s="808" t="s">
        <v>249</v>
      </c>
      <c r="AA5" s="809"/>
      <c r="AB5" s="810"/>
      <c r="AC5" s="806" t="s">
        <v>100</v>
      </c>
      <c r="AD5" s="807"/>
      <c r="AE5" s="807"/>
      <c r="AF5" s="833" t="s">
        <v>50</v>
      </c>
      <c r="AG5" s="831"/>
      <c r="AH5" s="831"/>
      <c r="AI5" s="830" t="s">
        <v>52</v>
      </c>
      <c r="AJ5" s="831"/>
      <c r="AK5" s="816"/>
      <c r="AL5" s="831" t="s">
        <v>53</v>
      </c>
      <c r="AM5" s="831"/>
      <c r="AN5" s="834"/>
      <c r="AO5" s="811" t="s">
        <v>250</v>
      </c>
      <c r="AP5" s="812"/>
      <c r="AQ5" s="813"/>
      <c r="AR5" s="833" t="s">
        <v>54</v>
      </c>
      <c r="AS5" s="831"/>
      <c r="AT5" s="831"/>
      <c r="AU5" s="830" t="s">
        <v>55</v>
      </c>
      <c r="AV5" s="831"/>
      <c r="AW5" s="831"/>
      <c r="AX5" s="830" t="s">
        <v>56</v>
      </c>
      <c r="AY5" s="831"/>
      <c r="AZ5" s="831"/>
      <c r="BA5" s="652" t="s">
        <v>251</v>
      </c>
      <c r="BB5" s="652"/>
      <c r="BC5" s="652"/>
      <c r="BD5" s="653" t="s">
        <v>101</v>
      </c>
      <c r="BE5" s="653"/>
      <c r="BF5" s="653"/>
      <c r="BG5" s="653" t="s">
        <v>102</v>
      </c>
      <c r="BH5" s="654"/>
      <c r="BI5" s="654"/>
      <c r="BJ5" s="539"/>
      <c r="BL5" s="511" t="s">
        <v>192</v>
      </c>
    </row>
    <row r="6" spans="1:83" s="201" customFormat="1" ht="39.950000000000003" customHeight="1">
      <c r="A6" s="820"/>
      <c r="B6" s="228" t="s">
        <v>39</v>
      </c>
      <c r="C6" s="229" t="s">
        <v>37</v>
      </c>
      <c r="D6" s="660"/>
      <c r="E6" s="660" t="s">
        <v>60</v>
      </c>
      <c r="F6" s="655" t="s">
        <v>117</v>
      </c>
      <c r="G6" s="655" t="s">
        <v>118</v>
      </c>
      <c r="H6" s="655" t="s">
        <v>60</v>
      </c>
      <c r="I6" s="655" t="s">
        <v>117</v>
      </c>
      <c r="J6" s="655" t="s">
        <v>118</v>
      </c>
      <c r="K6" s="655" t="s">
        <v>60</v>
      </c>
      <c r="L6" s="655" t="s">
        <v>117</v>
      </c>
      <c r="M6" s="656" t="s">
        <v>118</v>
      </c>
      <c r="N6" s="657" t="s">
        <v>60</v>
      </c>
      <c r="O6" s="658" t="s">
        <v>117</v>
      </c>
      <c r="P6" s="659" t="s">
        <v>118</v>
      </c>
      <c r="Q6" s="660" t="s">
        <v>60</v>
      </c>
      <c r="R6" s="655" t="s">
        <v>117</v>
      </c>
      <c r="S6" s="655" t="s">
        <v>118</v>
      </c>
      <c r="T6" s="655" t="s">
        <v>60</v>
      </c>
      <c r="U6" s="655" t="s">
        <v>117</v>
      </c>
      <c r="V6" s="655" t="s">
        <v>118</v>
      </c>
      <c r="W6" s="655" t="s">
        <v>60</v>
      </c>
      <c r="X6" s="655" t="s">
        <v>117</v>
      </c>
      <c r="Y6" s="656" t="s">
        <v>118</v>
      </c>
      <c r="Z6" s="657" t="s">
        <v>60</v>
      </c>
      <c r="AA6" s="661" t="s">
        <v>117</v>
      </c>
      <c r="AB6" s="662" t="s">
        <v>118</v>
      </c>
      <c r="AC6" s="663" t="s">
        <v>60</v>
      </c>
      <c r="AD6" s="664" t="s">
        <v>117</v>
      </c>
      <c r="AE6" s="665" t="s">
        <v>118</v>
      </c>
      <c r="AF6" s="666" t="s">
        <v>60</v>
      </c>
      <c r="AG6" s="655" t="s">
        <v>117</v>
      </c>
      <c r="AH6" s="655" t="s">
        <v>203</v>
      </c>
      <c r="AI6" s="655" t="s">
        <v>60</v>
      </c>
      <c r="AJ6" s="655" t="s">
        <v>117</v>
      </c>
      <c r="AK6" s="655" t="s">
        <v>203</v>
      </c>
      <c r="AL6" s="655" t="s">
        <v>60</v>
      </c>
      <c r="AM6" s="655" t="s">
        <v>117</v>
      </c>
      <c r="AN6" s="656" t="s">
        <v>203</v>
      </c>
      <c r="AO6" s="667" t="s">
        <v>60</v>
      </c>
      <c r="AP6" s="661" t="s">
        <v>117</v>
      </c>
      <c r="AQ6" s="662" t="s">
        <v>203</v>
      </c>
      <c r="AR6" s="666" t="s">
        <v>60</v>
      </c>
      <c r="AS6" s="668" t="s">
        <v>117</v>
      </c>
      <c r="AT6" s="669" t="s">
        <v>203</v>
      </c>
      <c r="AU6" s="655" t="s">
        <v>60</v>
      </c>
      <c r="AV6" s="668" t="s">
        <v>117</v>
      </c>
      <c r="AW6" s="669" t="s">
        <v>203</v>
      </c>
      <c r="AX6" s="655" t="s">
        <v>60</v>
      </c>
      <c r="AY6" s="668" t="s">
        <v>117</v>
      </c>
      <c r="AZ6" s="669" t="s">
        <v>203</v>
      </c>
      <c r="BA6" s="657" t="s">
        <v>60</v>
      </c>
      <c r="BB6" s="661" t="s">
        <v>117</v>
      </c>
      <c r="BC6" s="661" t="s">
        <v>203</v>
      </c>
      <c r="BD6" s="670" t="s">
        <v>60</v>
      </c>
      <c r="BE6" s="671" t="s">
        <v>117</v>
      </c>
      <c r="BF6" s="671" t="s">
        <v>203</v>
      </c>
      <c r="BG6" s="670" t="s">
        <v>60</v>
      </c>
      <c r="BH6" s="671" t="s">
        <v>117</v>
      </c>
      <c r="BI6" s="671" t="s">
        <v>203</v>
      </c>
      <c r="BJ6" s="544"/>
      <c r="BK6" s="224"/>
      <c r="BL6" s="217"/>
      <c r="BM6" s="224"/>
      <c r="BN6" s="224"/>
      <c r="BO6" s="224"/>
      <c r="BP6" s="224"/>
      <c r="BQ6" s="224"/>
      <c r="BR6" s="224"/>
      <c r="BS6" s="224"/>
      <c r="BT6" s="224"/>
      <c r="BU6" s="224"/>
      <c r="BV6" s="224"/>
      <c r="BW6" s="224"/>
      <c r="BX6" s="224"/>
      <c r="BY6" s="224"/>
      <c r="BZ6" s="224"/>
      <c r="CA6" s="224"/>
      <c r="CB6" s="224"/>
      <c r="CC6" s="224"/>
      <c r="CD6" s="224"/>
      <c r="CE6" s="224"/>
    </row>
    <row r="7" spans="1:83" s="383" customFormat="1" ht="33" customHeight="1">
      <c r="A7" s="388">
        <v>1</v>
      </c>
      <c r="B7" s="384">
        <v>51201</v>
      </c>
      <c r="C7" s="536" t="s">
        <v>0</v>
      </c>
      <c r="D7" s="696"/>
      <c r="E7" s="772">
        <f>'[2]Hes seat-Suzuki'!D7</f>
        <v>100</v>
      </c>
      <c r="F7" s="673">
        <v>100</v>
      </c>
      <c r="G7" s="674">
        <f>E7-F7</f>
        <v>0</v>
      </c>
      <c r="H7" s="772">
        <f>'[2]Hes seat-Suzuki'!G7</f>
        <v>100</v>
      </c>
      <c r="I7" s="673">
        <v>100</v>
      </c>
      <c r="J7" s="674">
        <f>H7-I7</f>
        <v>0</v>
      </c>
      <c r="K7" s="772">
        <f>'[2]Hes seat-Suzuki'!J7</f>
        <v>100</v>
      </c>
      <c r="L7" s="673">
        <v>100</v>
      </c>
      <c r="M7" s="773">
        <f>K7-L7</f>
        <v>0</v>
      </c>
      <c r="N7" s="685"/>
      <c r="O7" s="686"/>
      <c r="P7" s="687"/>
      <c r="Q7" s="772">
        <f>'[2]Hes seat-Suzuki'!M7</f>
        <v>100</v>
      </c>
      <c r="R7" s="673">
        <v>100</v>
      </c>
      <c r="S7" s="674">
        <f>Q7-R7</f>
        <v>0</v>
      </c>
      <c r="T7" s="772">
        <f>'[2]Hes seat-Suzuki'!P7</f>
        <v>200</v>
      </c>
      <c r="U7" s="673"/>
      <c r="V7" s="675">
        <f>T7-U7</f>
        <v>200</v>
      </c>
      <c r="W7" s="774">
        <f>'[2]Hes seat-Suzuki'!S7</f>
        <v>200</v>
      </c>
      <c r="X7" s="673"/>
      <c r="Y7" s="773">
        <f>W7-X7</f>
        <v>200</v>
      </c>
      <c r="Z7" s="685"/>
      <c r="AA7" s="700"/>
      <c r="AB7" s="687"/>
      <c r="AC7" s="779">
        <f t="shared" ref="AC7:AD22" si="0">E7+H7+K7+Q7+T7+W7</f>
        <v>800</v>
      </c>
      <c r="AD7" s="776">
        <f>F7+I7+L7+R7+U7+X7</f>
        <v>400</v>
      </c>
      <c r="AE7" s="777">
        <f>AC7-AD7</f>
        <v>400</v>
      </c>
      <c r="AF7" s="772">
        <f>'[2]Hes seat-Suzuki'!Y7</f>
        <v>200</v>
      </c>
      <c r="AG7" s="673"/>
      <c r="AH7" s="674">
        <f>AF7-AG7</f>
        <v>200</v>
      </c>
      <c r="AI7" s="772">
        <f>'[2]Hes seat-Suzuki'!AB7</f>
        <v>200</v>
      </c>
      <c r="AJ7" s="673"/>
      <c r="AK7" s="675">
        <f>AI7-AJ7</f>
        <v>200</v>
      </c>
      <c r="AL7" s="774">
        <f>'[2]Hes seat-Suzuki'!AE7</f>
        <v>200</v>
      </c>
      <c r="AM7" s="673"/>
      <c r="AN7" s="675">
        <f>AL7-AM7</f>
        <v>200</v>
      </c>
      <c r="AO7" s="685"/>
      <c r="AP7" s="703"/>
      <c r="AQ7" s="704"/>
      <c r="AR7" s="774">
        <f>'[2]Hes seat-Suzuki'!AH7</f>
        <v>200</v>
      </c>
      <c r="AS7" s="673"/>
      <c r="AT7" s="674">
        <f>AR7-AS7</f>
        <v>200</v>
      </c>
      <c r="AU7" s="772">
        <f>'[2]Hes seat-Suzuki'!AK7</f>
        <v>200</v>
      </c>
      <c r="AV7" s="673"/>
      <c r="AW7" s="675">
        <f>AU7-AV7</f>
        <v>200</v>
      </c>
      <c r="AX7" s="774">
        <f>'[2]Hes seat-Suzuki'!AN7</f>
        <v>200</v>
      </c>
      <c r="AY7" s="772"/>
      <c r="AZ7" s="773">
        <f>AX7-AY7</f>
        <v>200</v>
      </c>
      <c r="BA7" s="685"/>
      <c r="BB7" s="703"/>
      <c r="BC7" s="703"/>
      <c r="BD7" s="711">
        <f t="shared" ref="BD7:BD49" si="1">AF7+AI7+AL7+AR7+AU7+AX7</f>
        <v>1200</v>
      </c>
      <c r="BE7" s="715">
        <f t="shared" ref="BE7:BE49" si="2">AG7+AJ7+AM7+AS7+AV7+AY7</f>
        <v>0</v>
      </c>
      <c r="BF7" s="716">
        <f>BD7-BE7</f>
        <v>1200</v>
      </c>
      <c r="BG7" s="717">
        <f>AC7+BD7</f>
        <v>2000</v>
      </c>
      <c r="BH7" s="673">
        <f>AD7+BE7</f>
        <v>400</v>
      </c>
      <c r="BI7" s="677">
        <f>BG7-BH7</f>
        <v>1600</v>
      </c>
      <c r="BJ7" s="541"/>
      <c r="BK7" s="380"/>
      <c r="BL7" s="374">
        <f>ROUND(VLOOKUP($B7,Test!$A$272:$H$324,5),0)/1000</f>
        <v>0.2</v>
      </c>
      <c r="BM7" s="380"/>
      <c r="BN7" s="415"/>
      <c r="BO7" s="415"/>
      <c r="BP7" s="380"/>
      <c r="BQ7" s="380"/>
      <c r="BR7" s="415"/>
      <c r="BS7" s="380"/>
      <c r="BT7" s="380"/>
      <c r="BU7" s="380"/>
      <c r="BV7" s="380"/>
      <c r="BW7" s="380"/>
      <c r="BX7" s="380"/>
      <c r="BY7" s="380"/>
      <c r="BZ7" s="380"/>
      <c r="CA7" s="380"/>
    </row>
    <row r="8" spans="1:83" s="383" customFormat="1" ht="33" customHeight="1">
      <c r="A8" s="388">
        <f t="shared" ref="A8:A50" si="3">A7+1</f>
        <v>2</v>
      </c>
      <c r="B8" s="384">
        <v>51202</v>
      </c>
      <c r="C8" s="536" t="s">
        <v>1</v>
      </c>
      <c r="D8" s="697" t="s">
        <v>252</v>
      </c>
      <c r="E8" s="672">
        <f>'[2]Hes seat-Suzuki'!D8</f>
        <v>1700</v>
      </c>
      <c r="F8" s="673">
        <v>1124.71</v>
      </c>
      <c r="G8" s="674">
        <f t="shared" ref="G8:G50" si="4">E8-F8</f>
        <v>575.29</v>
      </c>
      <c r="H8" s="672">
        <f>'[2]Hes seat-Suzuki'!G8</f>
        <v>1700</v>
      </c>
      <c r="I8" s="673">
        <v>1205.93</v>
      </c>
      <c r="J8" s="674">
        <f t="shared" ref="J8:J50" si="5">H8-I8</f>
        <v>494.06999999999994</v>
      </c>
      <c r="K8" s="672">
        <f>'[2]Hes seat-Suzuki'!J8</f>
        <v>1700</v>
      </c>
      <c r="L8" s="673">
        <v>976.48</v>
      </c>
      <c r="M8" s="773">
        <f t="shared" ref="M8:M50" si="6">K8-L8</f>
        <v>723.52</v>
      </c>
      <c r="N8" s="688">
        <f t="shared" ref="N8:O50" si="7">+E8+H8+K8</f>
        <v>5100</v>
      </c>
      <c r="O8" s="689">
        <f t="shared" si="7"/>
        <v>3307.1200000000003</v>
      </c>
      <c r="P8" s="690">
        <f t="shared" ref="P8:P50" si="8">+N8-O8</f>
        <v>1792.8799999999997</v>
      </c>
      <c r="Q8" s="672">
        <f>'[2]Hes seat-Suzuki'!M8</f>
        <v>1700</v>
      </c>
      <c r="R8" s="673">
        <v>2246.8000000000002</v>
      </c>
      <c r="S8" s="674">
        <f t="shared" ref="S8:S50" si="9">Q8-R8</f>
        <v>-546.80000000000018</v>
      </c>
      <c r="T8" s="672">
        <f>'[2]Hes seat-Suzuki'!P8</f>
        <v>1700</v>
      </c>
      <c r="U8" s="673"/>
      <c r="V8" s="675">
        <f t="shared" ref="V8:V50" si="10">T8-U8</f>
        <v>1700</v>
      </c>
      <c r="W8" s="673">
        <f>'[2]Hes seat-Suzuki'!S8</f>
        <v>1700</v>
      </c>
      <c r="X8" s="673"/>
      <c r="Y8" s="773">
        <f t="shared" ref="Y8:Y50" si="11">W8-X8</f>
        <v>1700</v>
      </c>
      <c r="Z8" s="688">
        <f t="shared" ref="Z8:AA50" si="12">+Q8+T8+W8</f>
        <v>5100</v>
      </c>
      <c r="AA8" s="701">
        <f t="shared" si="12"/>
        <v>2246.8000000000002</v>
      </c>
      <c r="AB8" s="690">
        <f t="shared" ref="AB8:AB50" si="13">+Z8-AA8</f>
        <v>2853.2</v>
      </c>
      <c r="AC8" s="779">
        <f t="shared" si="0"/>
        <v>10200</v>
      </c>
      <c r="AD8" s="776">
        <f t="shared" si="0"/>
        <v>5553.92</v>
      </c>
      <c r="AE8" s="777">
        <f t="shared" ref="AE8:AE50" si="14">AC8-AD8</f>
        <v>4646.08</v>
      </c>
      <c r="AF8" s="672">
        <f>'[2]Hes seat-Suzuki'!Y8</f>
        <v>1700</v>
      </c>
      <c r="AG8" s="673"/>
      <c r="AH8" s="674">
        <f t="shared" ref="AH8:AH50" si="15">AF8-AG8</f>
        <v>1700</v>
      </c>
      <c r="AI8" s="672">
        <f>'[2]Hes seat-Suzuki'!AB8</f>
        <v>1700</v>
      </c>
      <c r="AJ8" s="673"/>
      <c r="AK8" s="675">
        <f t="shared" ref="AK8:AK50" si="16">AI8-AJ8</f>
        <v>1700</v>
      </c>
      <c r="AL8" s="673">
        <f>'[2]Hes seat-Suzuki'!AE8</f>
        <v>1700</v>
      </c>
      <c r="AM8" s="673"/>
      <c r="AN8" s="675">
        <f t="shared" ref="AN8:AN50" si="17">AL8-AM8</f>
        <v>1700</v>
      </c>
      <c r="AO8" s="688">
        <f t="shared" ref="AO8:AP50" si="18">+AF8+AI8+AL8</f>
        <v>5100</v>
      </c>
      <c r="AP8" s="689">
        <f t="shared" si="18"/>
        <v>0</v>
      </c>
      <c r="AQ8" s="690">
        <f t="shared" ref="AQ8:AQ50" si="19">AO8-AP8</f>
        <v>5100</v>
      </c>
      <c r="AR8" s="673">
        <f>'[2]Hes seat-Suzuki'!AH8</f>
        <v>1700</v>
      </c>
      <c r="AS8" s="673"/>
      <c r="AT8" s="674">
        <f t="shared" ref="AT8:AT50" si="20">AR8-AS8</f>
        <v>1700</v>
      </c>
      <c r="AU8" s="672">
        <f>'[2]Hes seat-Suzuki'!AK8</f>
        <v>1700</v>
      </c>
      <c r="AV8" s="673"/>
      <c r="AW8" s="675">
        <f t="shared" ref="AW8:AW50" si="21">AU8-AV8</f>
        <v>1700</v>
      </c>
      <c r="AX8" s="673">
        <f>'[2]Hes seat-Suzuki'!AN8</f>
        <v>1700</v>
      </c>
      <c r="AY8" s="672"/>
      <c r="AZ8" s="773">
        <f t="shared" ref="AZ8:AZ50" si="22">AX8-AY8</f>
        <v>1700</v>
      </c>
      <c r="BA8" s="688">
        <f t="shared" ref="BA8:BB50" si="23">+AR8+AU8+AX8</f>
        <v>5100</v>
      </c>
      <c r="BB8" s="701">
        <f t="shared" si="23"/>
        <v>0</v>
      </c>
      <c r="BC8" s="706">
        <f t="shared" ref="BC8:BC50" si="24">BA8-BB8</f>
        <v>5100</v>
      </c>
      <c r="BD8" s="711">
        <f t="shared" si="1"/>
        <v>10200</v>
      </c>
      <c r="BE8" s="715">
        <f t="shared" si="2"/>
        <v>0</v>
      </c>
      <c r="BF8" s="716">
        <f t="shared" ref="BF8:BF50" si="25">BD8-BE8</f>
        <v>10200</v>
      </c>
      <c r="BG8" s="717">
        <f t="shared" ref="BG8:BG50" si="26">AC8+BD8</f>
        <v>20400</v>
      </c>
      <c r="BH8" s="673">
        <f t="shared" ref="BH8:BH50" si="27">AD8+BE8</f>
        <v>5553.92</v>
      </c>
      <c r="BI8" s="677">
        <f t="shared" ref="BI8:BI50" si="28">BG8-BH8</f>
        <v>14846.08</v>
      </c>
      <c r="BJ8" s="541"/>
      <c r="BK8" s="380"/>
      <c r="BL8" s="374">
        <f>ROUND(VLOOKUP($B8,Test!$A$272:$H$324,5),0)/1000</f>
        <v>1.472</v>
      </c>
      <c r="BM8" s="380"/>
      <c r="BN8" s="415"/>
      <c r="BO8" s="415"/>
      <c r="BP8" s="380"/>
      <c r="BQ8" s="380"/>
      <c r="BR8" s="415"/>
      <c r="BS8" s="380"/>
      <c r="BT8" s="380"/>
      <c r="BU8" s="380"/>
      <c r="BV8" s="380"/>
      <c r="BW8" s="380"/>
      <c r="BX8" s="380"/>
      <c r="BY8" s="380"/>
      <c r="BZ8" s="380"/>
      <c r="CA8" s="380"/>
    </row>
    <row r="9" spans="1:83" s="383" customFormat="1" ht="33" customHeight="1">
      <c r="A9" s="388">
        <f t="shared" si="3"/>
        <v>3</v>
      </c>
      <c r="B9" s="384">
        <v>51203</v>
      </c>
      <c r="C9" s="536" t="s">
        <v>2</v>
      </c>
      <c r="D9" s="697" t="s">
        <v>253</v>
      </c>
      <c r="E9" s="672">
        <f>'[2]Hes seat-Suzuki'!D9</f>
        <v>3393.5400000000009</v>
      </c>
      <c r="F9" s="673">
        <v>3352.48</v>
      </c>
      <c r="G9" s="674">
        <f t="shared" si="4"/>
        <v>41.060000000000855</v>
      </c>
      <c r="H9" s="672">
        <f>'[2]Hes seat-Suzuki'!G9</f>
        <v>0</v>
      </c>
      <c r="I9" s="673">
        <v>47.66</v>
      </c>
      <c r="J9" s="674">
        <f t="shared" si="5"/>
        <v>-47.66</v>
      </c>
      <c r="K9" s="672">
        <f>'[2]Hes seat-Suzuki'!J9</f>
        <v>202.5</v>
      </c>
      <c r="L9" s="673"/>
      <c r="M9" s="773">
        <f t="shared" si="6"/>
        <v>202.5</v>
      </c>
      <c r="N9" s="688">
        <f t="shared" si="7"/>
        <v>3596.0400000000009</v>
      </c>
      <c r="O9" s="689">
        <f t="shared" si="7"/>
        <v>3400.14</v>
      </c>
      <c r="P9" s="690">
        <f t="shared" si="8"/>
        <v>195.900000000001</v>
      </c>
      <c r="Q9" s="672">
        <f>'[2]Hes seat-Suzuki'!M9</f>
        <v>0</v>
      </c>
      <c r="R9" s="673"/>
      <c r="S9" s="674">
        <f t="shared" si="9"/>
        <v>0</v>
      </c>
      <c r="T9" s="672">
        <f>'[2]Hes seat-Suzuki'!P9</f>
        <v>50</v>
      </c>
      <c r="U9" s="673"/>
      <c r="V9" s="675">
        <f t="shared" si="10"/>
        <v>50</v>
      </c>
      <c r="W9" s="673">
        <f>'[2]Hes seat-Suzuki'!S9</f>
        <v>0</v>
      </c>
      <c r="X9" s="673"/>
      <c r="Y9" s="773">
        <f t="shared" si="11"/>
        <v>0</v>
      </c>
      <c r="Z9" s="688">
        <f t="shared" si="12"/>
        <v>50</v>
      </c>
      <c r="AA9" s="701">
        <f t="shared" si="12"/>
        <v>0</v>
      </c>
      <c r="AB9" s="690">
        <f t="shared" si="13"/>
        <v>50</v>
      </c>
      <c r="AC9" s="779">
        <f t="shared" si="0"/>
        <v>3646.0400000000009</v>
      </c>
      <c r="AD9" s="776">
        <f t="shared" si="0"/>
        <v>3400.14</v>
      </c>
      <c r="AE9" s="777">
        <f t="shared" si="14"/>
        <v>245.900000000001</v>
      </c>
      <c r="AF9" s="672">
        <f>'[2]Hes seat-Suzuki'!Y9</f>
        <v>121.5</v>
      </c>
      <c r="AG9" s="673"/>
      <c r="AH9" s="674">
        <f t="shared" si="15"/>
        <v>121.5</v>
      </c>
      <c r="AI9" s="672">
        <f>'[2]Hes seat-Suzuki'!AB9</f>
        <v>0</v>
      </c>
      <c r="AJ9" s="673"/>
      <c r="AK9" s="675">
        <f t="shared" si="16"/>
        <v>0</v>
      </c>
      <c r="AL9" s="673">
        <f>'[2]Hes seat-Suzuki'!AE9</f>
        <v>0</v>
      </c>
      <c r="AM9" s="673"/>
      <c r="AN9" s="675">
        <f t="shared" si="17"/>
        <v>0</v>
      </c>
      <c r="AO9" s="688">
        <f t="shared" si="18"/>
        <v>121.5</v>
      </c>
      <c r="AP9" s="689">
        <f t="shared" si="18"/>
        <v>0</v>
      </c>
      <c r="AQ9" s="690">
        <f t="shared" si="19"/>
        <v>121.5</v>
      </c>
      <c r="AR9" s="673">
        <f>'[2]Hes seat-Suzuki'!AH9</f>
        <v>0</v>
      </c>
      <c r="AS9" s="673"/>
      <c r="AT9" s="674">
        <f t="shared" si="20"/>
        <v>0</v>
      </c>
      <c r="AU9" s="672">
        <f>'[2]Hes seat-Suzuki'!AK9</f>
        <v>0</v>
      </c>
      <c r="AV9" s="673"/>
      <c r="AW9" s="675">
        <f t="shared" si="21"/>
        <v>0</v>
      </c>
      <c r="AX9" s="673">
        <f>'[2]Hes seat-Suzuki'!AN9</f>
        <v>0</v>
      </c>
      <c r="AY9" s="672"/>
      <c r="AZ9" s="773">
        <f t="shared" si="22"/>
        <v>0</v>
      </c>
      <c r="BA9" s="688">
        <f t="shared" si="23"/>
        <v>0</v>
      </c>
      <c r="BB9" s="701">
        <f t="shared" si="23"/>
        <v>0</v>
      </c>
      <c r="BC9" s="706">
        <f t="shared" si="24"/>
        <v>0</v>
      </c>
      <c r="BD9" s="711">
        <f t="shared" si="1"/>
        <v>121.5</v>
      </c>
      <c r="BE9" s="715">
        <f t="shared" si="2"/>
        <v>0</v>
      </c>
      <c r="BF9" s="716">
        <f t="shared" si="25"/>
        <v>121.5</v>
      </c>
      <c r="BG9" s="717">
        <f t="shared" si="26"/>
        <v>3767.5400000000009</v>
      </c>
      <c r="BH9" s="673">
        <f t="shared" si="27"/>
        <v>3400.14</v>
      </c>
      <c r="BI9" s="677">
        <f t="shared" si="28"/>
        <v>367.400000000001</v>
      </c>
      <c r="BJ9" s="541"/>
      <c r="BK9" s="380"/>
      <c r="BL9" s="374">
        <f>ROUND(VLOOKUP($B9,Test!$A$272:$H$324,5),0)/1000</f>
        <v>0.78600000000000003</v>
      </c>
      <c r="BM9" s="380"/>
      <c r="BN9" s="415"/>
      <c r="BO9" s="415"/>
      <c r="BP9" s="380"/>
      <c r="BQ9" s="380"/>
      <c r="BR9" s="415"/>
      <c r="BS9" s="380"/>
      <c r="BT9" s="380"/>
      <c r="BU9" s="380"/>
      <c r="BV9" s="380"/>
      <c r="BW9" s="380"/>
      <c r="BX9" s="380"/>
      <c r="BY9" s="380"/>
      <c r="BZ9" s="380"/>
      <c r="CA9" s="380"/>
    </row>
    <row r="10" spans="1:83" s="383" customFormat="1" ht="33" customHeight="1">
      <c r="A10" s="388">
        <f t="shared" si="3"/>
        <v>4</v>
      </c>
      <c r="B10" s="389">
        <v>51299</v>
      </c>
      <c r="C10" s="537" t="s">
        <v>3</v>
      </c>
      <c r="D10" s="697" t="s">
        <v>254</v>
      </c>
      <c r="E10" s="672">
        <f>'[2]Hes seat-Suzuki'!D10</f>
        <v>523.34</v>
      </c>
      <c r="F10" s="673">
        <v>499.81</v>
      </c>
      <c r="G10" s="674">
        <f t="shared" si="4"/>
        <v>23.53000000000003</v>
      </c>
      <c r="H10" s="672">
        <f>'[2]Hes seat-Suzuki'!G10</f>
        <v>555.59</v>
      </c>
      <c r="I10" s="673">
        <v>790.8</v>
      </c>
      <c r="J10" s="674">
        <f t="shared" si="5"/>
        <v>-235.20999999999992</v>
      </c>
      <c r="K10" s="672">
        <f>'[2]Hes seat-Suzuki'!J10</f>
        <v>2039.8400000000001</v>
      </c>
      <c r="L10" s="673">
        <v>1409.8</v>
      </c>
      <c r="M10" s="773">
        <f t="shared" si="6"/>
        <v>630.04000000000019</v>
      </c>
      <c r="N10" s="688">
        <f t="shared" si="7"/>
        <v>3118.7700000000004</v>
      </c>
      <c r="O10" s="689">
        <f t="shared" si="7"/>
        <v>2700.41</v>
      </c>
      <c r="P10" s="690">
        <f t="shared" si="8"/>
        <v>418.36000000000058</v>
      </c>
      <c r="Q10" s="672">
        <f>'[2]Hes seat-Suzuki'!M10</f>
        <v>530.48</v>
      </c>
      <c r="R10" s="673">
        <v>240.18</v>
      </c>
      <c r="S10" s="674">
        <f t="shared" si="9"/>
        <v>290.3</v>
      </c>
      <c r="T10" s="672">
        <f>'[2]Hes seat-Suzuki'!P10</f>
        <v>2006.48</v>
      </c>
      <c r="U10" s="673"/>
      <c r="V10" s="675">
        <f t="shared" si="10"/>
        <v>2006.48</v>
      </c>
      <c r="W10" s="673">
        <f>'[2]Hes seat-Suzuki'!S10</f>
        <v>547.34</v>
      </c>
      <c r="X10" s="673"/>
      <c r="Y10" s="773">
        <f t="shared" si="11"/>
        <v>547.34</v>
      </c>
      <c r="Z10" s="688">
        <f t="shared" si="12"/>
        <v>3084.3</v>
      </c>
      <c r="AA10" s="701">
        <f t="shared" si="12"/>
        <v>240.18</v>
      </c>
      <c r="AB10" s="690">
        <f t="shared" si="13"/>
        <v>2844.1200000000003</v>
      </c>
      <c r="AC10" s="779">
        <f t="shared" si="0"/>
        <v>6203.0700000000006</v>
      </c>
      <c r="AD10" s="776">
        <f t="shared" si="0"/>
        <v>2940.5899999999997</v>
      </c>
      <c r="AE10" s="777">
        <f t="shared" si="14"/>
        <v>3262.4800000000009</v>
      </c>
      <c r="AF10" s="672">
        <f>'[2]Hes seat-Suzuki'!Y10</f>
        <v>624.5</v>
      </c>
      <c r="AG10" s="673"/>
      <c r="AH10" s="674">
        <f t="shared" si="15"/>
        <v>624.5</v>
      </c>
      <c r="AI10" s="672">
        <f>'[2]Hes seat-Suzuki'!AB10</f>
        <v>564.20000000000005</v>
      </c>
      <c r="AJ10" s="673"/>
      <c r="AK10" s="675">
        <f t="shared" si="16"/>
        <v>564.20000000000005</v>
      </c>
      <c r="AL10" s="673">
        <f>'[2]Hes seat-Suzuki'!AE10</f>
        <v>548.45000000000005</v>
      </c>
      <c r="AM10" s="673"/>
      <c r="AN10" s="675">
        <f t="shared" si="17"/>
        <v>548.45000000000005</v>
      </c>
      <c r="AO10" s="688">
        <f t="shared" si="18"/>
        <v>1737.15</v>
      </c>
      <c r="AP10" s="689">
        <f t="shared" si="18"/>
        <v>0</v>
      </c>
      <c r="AQ10" s="690">
        <f t="shared" si="19"/>
        <v>1737.15</v>
      </c>
      <c r="AR10" s="673">
        <f>'[2]Hes seat-Suzuki'!AH10</f>
        <v>547.34</v>
      </c>
      <c r="AS10" s="673"/>
      <c r="AT10" s="674">
        <f t="shared" si="20"/>
        <v>547.34</v>
      </c>
      <c r="AU10" s="672">
        <f>'[2]Hes seat-Suzuki'!AK10</f>
        <v>845.7</v>
      </c>
      <c r="AV10" s="673"/>
      <c r="AW10" s="675">
        <f t="shared" si="21"/>
        <v>845.7</v>
      </c>
      <c r="AX10" s="673">
        <f>'[2]Hes seat-Suzuki'!AN10</f>
        <v>1861.8400000000001</v>
      </c>
      <c r="AY10" s="672"/>
      <c r="AZ10" s="773">
        <f t="shared" si="22"/>
        <v>1861.8400000000001</v>
      </c>
      <c r="BA10" s="688">
        <f t="shared" si="23"/>
        <v>3254.88</v>
      </c>
      <c r="BB10" s="701">
        <f t="shared" si="23"/>
        <v>0</v>
      </c>
      <c r="BC10" s="706">
        <f t="shared" si="24"/>
        <v>3254.88</v>
      </c>
      <c r="BD10" s="711">
        <f t="shared" si="1"/>
        <v>4992.0300000000007</v>
      </c>
      <c r="BE10" s="715">
        <f t="shared" si="2"/>
        <v>0</v>
      </c>
      <c r="BF10" s="716">
        <f t="shared" si="25"/>
        <v>4992.0300000000007</v>
      </c>
      <c r="BG10" s="717">
        <f t="shared" si="26"/>
        <v>11195.100000000002</v>
      </c>
      <c r="BH10" s="673">
        <f t="shared" si="27"/>
        <v>2940.5899999999997</v>
      </c>
      <c r="BI10" s="677">
        <f t="shared" si="28"/>
        <v>8254.510000000002</v>
      </c>
      <c r="BJ10" s="541"/>
      <c r="BK10" s="380"/>
      <c r="BL10" s="374">
        <f>ROUND(VLOOKUP($B10,Test!$A$272:$H$324,5),0)/1000</f>
        <v>1.06</v>
      </c>
      <c r="BM10" s="380"/>
      <c r="BN10" s="415"/>
      <c r="BO10" s="415"/>
      <c r="BP10" s="380"/>
      <c r="BQ10" s="380"/>
      <c r="BR10" s="415"/>
      <c r="BS10" s="380"/>
      <c r="BT10" s="380"/>
      <c r="BU10" s="380"/>
      <c r="BV10" s="380"/>
      <c r="BW10" s="380"/>
      <c r="BX10" s="380"/>
      <c r="BY10" s="380"/>
      <c r="BZ10" s="380"/>
      <c r="CA10" s="380"/>
    </row>
    <row r="11" spans="1:83" s="383" customFormat="1" ht="33" customHeight="1">
      <c r="A11" s="388">
        <f t="shared" si="3"/>
        <v>5</v>
      </c>
      <c r="B11" s="384">
        <v>51301</v>
      </c>
      <c r="C11" s="536" t="s">
        <v>4</v>
      </c>
      <c r="D11" s="697" t="s">
        <v>255</v>
      </c>
      <c r="E11" s="672">
        <f>'[2]Hes seat-Suzuki'!D11</f>
        <v>0</v>
      </c>
      <c r="F11" s="673"/>
      <c r="G11" s="674">
        <f t="shared" si="4"/>
        <v>0</v>
      </c>
      <c r="H11" s="672">
        <f>'[2]Hes seat-Suzuki'!G11</f>
        <v>0</v>
      </c>
      <c r="I11" s="673"/>
      <c r="J11" s="674">
        <f t="shared" si="5"/>
        <v>0</v>
      </c>
      <c r="K11" s="672">
        <f>'[2]Hes seat-Suzuki'!J11</f>
        <v>0</v>
      </c>
      <c r="L11" s="673"/>
      <c r="M11" s="773">
        <f t="shared" si="6"/>
        <v>0</v>
      </c>
      <c r="N11" s="688">
        <f t="shared" si="7"/>
        <v>0</v>
      </c>
      <c r="O11" s="689">
        <f t="shared" si="7"/>
        <v>0</v>
      </c>
      <c r="P11" s="690">
        <f t="shared" si="8"/>
        <v>0</v>
      </c>
      <c r="Q11" s="672">
        <f>'[2]Hes seat-Suzuki'!M11</f>
        <v>0</v>
      </c>
      <c r="R11" s="673"/>
      <c r="S11" s="674">
        <f t="shared" si="9"/>
        <v>0</v>
      </c>
      <c r="T11" s="672">
        <f>'[2]Hes seat-Suzuki'!P11</f>
        <v>0</v>
      </c>
      <c r="U11" s="673"/>
      <c r="V11" s="675">
        <f t="shared" si="10"/>
        <v>0</v>
      </c>
      <c r="W11" s="673">
        <f>'[2]Hes seat-Suzuki'!S11</f>
        <v>0</v>
      </c>
      <c r="X11" s="673"/>
      <c r="Y11" s="773">
        <f t="shared" si="11"/>
        <v>0</v>
      </c>
      <c r="Z11" s="688">
        <f t="shared" si="12"/>
        <v>0</v>
      </c>
      <c r="AA11" s="701">
        <f t="shared" si="12"/>
        <v>0</v>
      </c>
      <c r="AB11" s="690">
        <f t="shared" si="13"/>
        <v>0</v>
      </c>
      <c r="AC11" s="779">
        <f t="shared" si="0"/>
        <v>0</v>
      </c>
      <c r="AD11" s="776">
        <f t="shared" si="0"/>
        <v>0</v>
      </c>
      <c r="AE11" s="777">
        <f t="shared" si="14"/>
        <v>0</v>
      </c>
      <c r="AF11" s="672">
        <f>'[2]Hes seat-Suzuki'!Y11</f>
        <v>0</v>
      </c>
      <c r="AG11" s="673"/>
      <c r="AH11" s="674">
        <f t="shared" si="15"/>
        <v>0</v>
      </c>
      <c r="AI11" s="672">
        <f>'[2]Hes seat-Suzuki'!AB11</f>
        <v>0</v>
      </c>
      <c r="AJ11" s="673"/>
      <c r="AK11" s="675">
        <f t="shared" si="16"/>
        <v>0</v>
      </c>
      <c r="AL11" s="673">
        <f>'[2]Hes seat-Suzuki'!AE11</f>
        <v>0</v>
      </c>
      <c r="AM11" s="673"/>
      <c r="AN11" s="675">
        <f t="shared" si="17"/>
        <v>0</v>
      </c>
      <c r="AO11" s="688">
        <f t="shared" si="18"/>
        <v>0</v>
      </c>
      <c r="AP11" s="689">
        <f t="shared" si="18"/>
        <v>0</v>
      </c>
      <c r="AQ11" s="690">
        <f t="shared" si="19"/>
        <v>0</v>
      </c>
      <c r="AR11" s="673">
        <f>'[2]Hes seat-Suzuki'!AH11</f>
        <v>0</v>
      </c>
      <c r="AS11" s="673"/>
      <c r="AT11" s="674">
        <f t="shared" si="20"/>
        <v>0</v>
      </c>
      <c r="AU11" s="672">
        <f>'[2]Hes seat-Suzuki'!AK11</f>
        <v>0</v>
      </c>
      <c r="AV11" s="673"/>
      <c r="AW11" s="675">
        <f t="shared" si="21"/>
        <v>0</v>
      </c>
      <c r="AX11" s="673">
        <f>'[2]Hes seat-Suzuki'!AN11</f>
        <v>0</v>
      </c>
      <c r="AY11" s="672"/>
      <c r="AZ11" s="773">
        <f t="shared" si="22"/>
        <v>0</v>
      </c>
      <c r="BA11" s="688">
        <f t="shared" si="23"/>
        <v>0</v>
      </c>
      <c r="BB11" s="701">
        <f t="shared" si="23"/>
        <v>0</v>
      </c>
      <c r="BC11" s="706">
        <f t="shared" si="24"/>
        <v>0</v>
      </c>
      <c r="BD11" s="711">
        <f t="shared" si="1"/>
        <v>0</v>
      </c>
      <c r="BE11" s="715">
        <f t="shared" si="2"/>
        <v>0</v>
      </c>
      <c r="BF11" s="716">
        <f t="shared" si="25"/>
        <v>0</v>
      </c>
      <c r="BG11" s="717">
        <f t="shared" si="26"/>
        <v>0</v>
      </c>
      <c r="BH11" s="673">
        <f t="shared" si="27"/>
        <v>0</v>
      </c>
      <c r="BI11" s="677">
        <f t="shared" si="28"/>
        <v>0</v>
      </c>
      <c r="BJ11" s="541"/>
      <c r="BK11" s="380"/>
      <c r="BL11" s="374">
        <f>ROUND(VLOOKUP($B11,Test!$A$272:$H$324,5),0)/1000</f>
        <v>0</v>
      </c>
      <c r="BM11" s="380"/>
      <c r="BN11" s="415"/>
      <c r="BO11" s="415"/>
      <c r="BP11" s="380"/>
      <c r="BQ11" s="380"/>
      <c r="BR11" s="415"/>
      <c r="BS11" s="380"/>
      <c r="BT11" s="380"/>
      <c r="BU11" s="380"/>
      <c r="BV11" s="380"/>
      <c r="BW11" s="380"/>
      <c r="BX11" s="380"/>
      <c r="BY11" s="380"/>
      <c r="BZ11" s="380"/>
      <c r="CA11" s="380"/>
    </row>
    <row r="12" spans="1:83" s="383" customFormat="1" ht="33" customHeight="1">
      <c r="A12" s="388">
        <f t="shared" si="3"/>
        <v>6</v>
      </c>
      <c r="B12" s="384">
        <v>51302</v>
      </c>
      <c r="C12" s="536" t="s">
        <v>5</v>
      </c>
      <c r="D12" s="697" t="s">
        <v>256</v>
      </c>
      <c r="E12" s="672">
        <f>'[2]Hes seat-Suzuki'!D12</f>
        <v>8329</v>
      </c>
      <c r="F12" s="673">
        <v>8329</v>
      </c>
      <c r="G12" s="674">
        <f t="shared" si="4"/>
        <v>0</v>
      </c>
      <c r="H12" s="672">
        <f>'[2]Hes seat-Suzuki'!G12</f>
        <v>7791.510000000002</v>
      </c>
      <c r="I12" s="673">
        <v>7791.51</v>
      </c>
      <c r="J12" s="674">
        <f t="shared" si="5"/>
        <v>0</v>
      </c>
      <c r="K12" s="672">
        <f>'[2]Hes seat-Suzuki'!J12</f>
        <v>8329</v>
      </c>
      <c r="L12" s="673">
        <v>-2853.14</v>
      </c>
      <c r="M12" s="773">
        <f t="shared" si="6"/>
        <v>11182.14</v>
      </c>
      <c r="N12" s="688">
        <f t="shared" si="7"/>
        <v>24449.510000000002</v>
      </c>
      <c r="O12" s="689">
        <f t="shared" si="7"/>
        <v>13267.37</v>
      </c>
      <c r="P12" s="690">
        <f t="shared" si="8"/>
        <v>11182.140000000001</v>
      </c>
      <c r="Q12" s="672">
        <f>'[2]Hes seat-Suzuki'!M12</f>
        <v>8150</v>
      </c>
      <c r="R12" s="673">
        <v>8150</v>
      </c>
      <c r="S12" s="674">
        <f t="shared" si="9"/>
        <v>0</v>
      </c>
      <c r="T12" s="672">
        <f>'[2]Hes seat-Suzuki'!P12</f>
        <v>8420.75</v>
      </c>
      <c r="U12" s="673"/>
      <c r="V12" s="675">
        <f t="shared" si="10"/>
        <v>8420.75</v>
      </c>
      <c r="W12" s="673">
        <f>'[2]Hes seat-Suzuki'!S12</f>
        <v>8150</v>
      </c>
      <c r="X12" s="673"/>
      <c r="Y12" s="773">
        <f t="shared" si="11"/>
        <v>8150</v>
      </c>
      <c r="Z12" s="688">
        <f t="shared" si="12"/>
        <v>24720.75</v>
      </c>
      <c r="AA12" s="701">
        <f t="shared" si="12"/>
        <v>8150</v>
      </c>
      <c r="AB12" s="690">
        <f t="shared" si="13"/>
        <v>16570.75</v>
      </c>
      <c r="AC12" s="779">
        <f t="shared" si="0"/>
        <v>49170.26</v>
      </c>
      <c r="AD12" s="776">
        <f t="shared" si="0"/>
        <v>21417.370000000003</v>
      </c>
      <c r="AE12" s="777">
        <f t="shared" si="14"/>
        <v>27752.89</v>
      </c>
      <c r="AF12" s="672">
        <f>'[2]Hes seat-Suzuki'!Y12</f>
        <v>8421</v>
      </c>
      <c r="AG12" s="673"/>
      <c r="AH12" s="674">
        <f t="shared" si="15"/>
        <v>8421</v>
      </c>
      <c r="AI12" s="672">
        <f>'[2]Hes seat-Suzuki'!AB12</f>
        <v>8421</v>
      </c>
      <c r="AJ12" s="673"/>
      <c r="AK12" s="675">
        <f t="shared" si="16"/>
        <v>8421</v>
      </c>
      <c r="AL12" s="673">
        <f>'[2]Hes seat-Suzuki'!AE12</f>
        <v>8150.8100000000013</v>
      </c>
      <c r="AM12" s="673"/>
      <c r="AN12" s="675">
        <f t="shared" si="17"/>
        <v>8150.8100000000013</v>
      </c>
      <c r="AO12" s="688">
        <f t="shared" si="18"/>
        <v>24992.81</v>
      </c>
      <c r="AP12" s="689">
        <f t="shared" si="18"/>
        <v>0</v>
      </c>
      <c r="AQ12" s="690">
        <f t="shared" si="19"/>
        <v>24992.81</v>
      </c>
      <c r="AR12" s="673">
        <f>'[2]Hes seat-Suzuki'!AH12</f>
        <v>8422</v>
      </c>
      <c r="AS12" s="673"/>
      <c r="AT12" s="674">
        <f t="shared" si="20"/>
        <v>8422</v>
      </c>
      <c r="AU12" s="672">
        <f>'[2]Hes seat-Suzuki'!AK12</f>
        <v>8148.989999999998</v>
      </c>
      <c r="AV12" s="673"/>
      <c r="AW12" s="675">
        <f t="shared" si="21"/>
        <v>8148.989999999998</v>
      </c>
      <c r="AX12" s="673">
        <f>'[2]Hes seat-Suzuki'!AN12</f>
        <v>8422</v>
      </c>
      <c r="AY12" s="672"/>
      <c r="AZ12" s="773">
        <f t="shared" si="22"/>
        <v>8422</v>
      </c>
      <c r="BA12" s="688">
        <f t="shared" si="23"/>
        <v>24992.989999999998</v>
      </c>
      <c r="BB12" s="701">
        <f t="shared" si="23"/>
        <v>0</v>
      </c>
      <c r="BC12" s="706">
        <f t="shared" si="24"/>
        <v>24992.989999999998</v>
      </c>
      <c r="BD12" s="711">
        <f t="shared" si="1"/>
        <v>49985.799999999996</v>
      </c>
      <c r="BE12" s="715">
        <f t="shared" si="2"/>
        <v>0</v>
      </c>
      <c r="BF12" s="716">
        <f t="shared" si="25"/>
        <v>49985.799999999996</v>
      </c>
      <c r="BG12" s="717">
        <f t="shared" si="26"/>
        <v>99156.06</v>
      </c>
      <c r="BH12" s="673">
        <f t="shared" si="27"/>
        <v>21417.370000000003</v>
      </c>
      <c r="BI12" s="677">
        <f t="shared" si="28"/>
        <v>77738.69</v>
      </c>
      <c r="BJ12" s="541"/>
      <c r="BK12" s="380"/>
      <c r="BL12" s="374">
        <f>ROUND(VLOOKUP($B12,Test!$A$272:$H$324,5),0)/1000</f>
        <v>9.4450000000000003</v>
      </c>
      <c r="BM12" s="380"/>
      <c r="BN12" s="415"/>
      <c r="BO12" s="415"/>
      <c r="BP12" s="380"/>
      <c r="BQ12" s="380"/>
      <c r="BR12" s="415"/>
      <c r="BS12" s="380"/>
      <c r="BT12" s="380"/>
      <c r="BU12" s="380"/>
      <c r="BV12" s="380"/>
      <c r="BW12" s="380"/>
      <c r="BX12" s="380"/>
      <c r="BY12" s="380"/>
      <c r="BZ12" s="380"/>
      <c r="CA12" s="380"/>
    </row>
    <row r="13" spans="1:83" s="383" customFormat="1" ht="33" customHeight="1">
      <c r="A13" s="388">
        <f t="shared" si="3"/>
        <v>7</v>
      </c>
      <c r="B13" s="384">
        <v>51306</v>
      </c>
      <c r="C13" s="536" t="s">
        <v>6</v>
      </c>
      <c r="D13" s="697" t="s">
        <v>257</v>
      </c>
      <c r="E13" s="672">
        <f>'[2]Hes seat-Suzuki'!D13</f>
        <v>0</v>
      </c>
      <c r="F13" s="673"/>
      <c r="G13" s="674">
        <f t="shared" si="4"/>
        <v>0</v>
      </c>
      <c r="H13" s="672">
        <f>'[2]Hes seat-Suzuki'!G13</f>
        <v>0</v>
      </c>
      <c r="I13" s="673"/>
      <c r="J13" s="674">
        <f t="shared" si="5"/>
        <v>0</v>
      </c>
      <c r="K13" s="672">
        <f>'[2]Hes seat-Suzuki'!J13</f>
        <v>0</v>
      </c>
      <c r="L13" s="673"/>
      <c r="M13" s="773">
        <f t="shared" si="6"/>
        <v>0</v>
      </c>
      <c r="N13" s="688">
        <f t="shared" si="7"/>
        <v>0</v>
      </c>
      <c r="O13" s="689">
        <f t="shared" si="7"/>
        <v>0</v>
      </c>
      <c r="P13" s="690">
        <f t="shared" si="8"/>
        <v>0</v>
      </c>
      <c r="Q13" s="672">
        <f>'[2]Hes seat-Suzuki'!M13</f>
        <v>0</v>
      </c>
      <c r="R13" s="673"/>
      <c r="S13" s="674">
        <f t="shared" si="9"/>
        <v>0</v>
      </c>
      <c r="T13" s="672">
        <f>'[2]Hes seat-Suzuki'!P13</f>
        <v>0</v>
      </c>
      <c r="U13" s="673"/>
      <c r="V13" s="675">
        <f t="shared" si="10"/>
        <v>0</v>
      </c>
      <c r="W13" s="673">
        <f>'[2]Hes seat-Suzuki'!S13</f>
        <v>0</v>
      </c>
      <c r="X13" s="673"/>
      <c r="Y13" s="773">
        <f t="shared" si="11"/>
        <v>0</v>
      </c>
      <c r="Z13" s="688">
        <f t="shared" si="12"/>
        <v>0</v>
      </c>
      <c r="AA13" s="701">
        <f t="shared" si="12"/>
        <v>0</v>
      </c>
      <c r="AB13" s="690">
        <f t="shared" si="13"/>
        <v>0</v>
      </c>
      <c r="AC13" s="779">
        <f t="shared" si="0"/>
        <v>0</v>
      </c>
      <c r="AD13" s="776">
        <f t="shared" si="0"/>
        <v>0</v>
      </c>
      <c r="AE13" s="777">
        <f t="shared" si="14"/>
        <v>0</v>
      </c>
      <c r="AF13" s="672">
        <f>'[2]Hes seat-Suzuki'!Y13</f>
        <v>0</v>
      </c>
      <c r="AG13" s="673"/>
      <c r="AH13" s="674">
        <f t="shared" si="15"/>
        <v>0</v>
      </c>
      <c r="AI13" s="672">
        <f>'[2]Hes seat-Suzuki'!AB13</f>
        <v>0</v>
      </c>
      <c r="AJ13" s="673"/>
      <c r="AK13" s="675">
        <f t="shared" si="16"/>
        <v>0</v>
      </c>
      <c r="AL13" s="673">
        <f>'[2]Hes seat-Suzuki'!AE13</f>
        <v>0</v>
      </c>
      <c r="AM13" s="673"/>
      <c r="AN13" s="675">
        <f t="shared" si="17"/>
        <v>0</v>
      </c>
      <c r="AO13" s="688">
        <f t="shared" si="18"/>
        <v>0</v>
      </c>
      <c r="AP13" s="689">
        <f t="shared" si="18"/>
        <v>0</v>
      </c>
      <c r="AQ13" s="690">
        <f t="shared" si="19"/>
        <v>0</v>
      </c>
      <c r="AR13" s="673">
        <f>'[2]Hes seat-Suzuki'!AH13</f>
        <v>0</v>
      </c>
      <c r="AS13" s="673"/>
      <c r="AT13" s="674">
        <f t="shared" si="20"/>
        <v>0</v>
      </c>
      <c r="AU13" s="672">
        <f>'[2]Hes seat-Suzuki'!AK13</f>
        <v>0</v>
      </c>
      <c r="AV13" s="673"/>
      <c r="AW13" s="675">
        <f t="shared" si="21"/>
        <v>0</v>
      </c>
      <c r="AX13" s="673">
        <f>'[2]Hes seat-Suzuki'!AN13</f>
        <v>0</v>
      </c>
      <c r="AY13" s="672"/>
      <c r="AZ13" s="773">
        <f t="shared" si="22"/>
        <v>0</v>
      </c>
      <c r="BA13" s="688">
        <f t="shared" si="23"/>
        <v>0</v>
      </c>
      <c r="BB13" s="701">
        <f t="shared" si="23"/>
        <v>0</v>
      </c>
      <c r="BC13" s="706">
        <f t="shared" si="24"/>
        <v>0</v>
      </c>
      <c r="BD13" s="711">
        <f t="shared" si="1"/>
        <v>0</v>
      </c>
      <c r="BE13" s="715">
        <f t="shared" si="2"/>
        <v>0</v>
      </c>
      <c r="BF13" s="716">
        <f t="shared" si="25"/>
        <v>0</v>
      </c>
      <c r="BG13" s="717">
        <f t="shared" si="26"/>
        <v>0</v>
      </c>
      <c r="BH13" s="673">
        <f t="shared" si="27"/>
        <v>0</v>
      </c>
      <c r="BI13" s="677">
        <f t="shared" si="28"/>
        <v>0</v>
      </c>
      <c r="BJ13" s="541"/>
      <c r="BK13" s="380"/>
      <c r="BL13" s="374">
        <f>ROUND(VLOOKUP($B13,Test!$A$272:$H$324,5),0)/1000</f>
        <v>0</v>
      </c>
      <c r="BM13" s="380"/>
      <c r="BN13" s="415"/>
      <c r="BO13" s="415"/>
      <c r="BP13" s="380"/>
      <c r="BQ13" s="380"/>
      <c r="BR13" s="415"/>
      <c r="BS13" s="380"/>
      <c r="BT13" s="380"/>
      <c r="BU13" s="380"/>
      <c r="BV13" s="380"/>
      <c r="BW13" s="380"/>
      <c r="BX13" s="380"/>
      <c r="BY13" s="380"/>
      <c r="BZ13" s="380"/>
      <c r="CA13" s="380"/>
    </row>
    <row r="14" spans="1:83" s="383" customFormat="1" ht="33" customHeight="1">
      <c r="A14" s="388">
        <f t="shared" si="3"/>
        <v>8</v>
      </c>
      <c r="B14" s="384">
        <v>51307</v>
      </c>
      <c r="C14" s="536" t="s">
        <v>7</v>
      </c>
      <c r="D14" s="697" t="s">
        <v>258</v>
      </c>
      <c r="E14" s="672">
        <f>'[2]Hes seat-Suzuki'!D14</f>
        <v>270.00000000000023</v>
      </c>
      <c r="F14" s="673">
        <v>276.95</v>
      </c>
      <c r="G14" s="674">
        <f t="shared" si="4"/>
        <v>-6.9499999999997613</v>
      </c>
      <c r="H14" s="672">
        <f>'[2]Hes seat-Suzuki'!G14</f>
        <v>3610</v>
      </c>
      <c r="I14" s="673">
        <v>64.430000000000007</v>
      </c>
      <c r="J14" s="674">
        <f t="shared" si="5"/>
        <v>3545.57</v>
      </c>
      <c r="K14" s="672">
        <f>'[2]Hes seat-Suzuki'!J14</f>
        <v>550</v>
      </c>
      <c r="L14" s="673">
        <v>748.45</v>
      </c>
      <c r="M14" s="773">
        <f t="shared" si="6"/>
        <v>-198.45000000000005</v>
      </c>
      <c r="N14" s="688">
        <f t="shared" si="7"/>
        <v>4430</v>
      </c>
      <c r="O14" s="689">
        <f t="shared" si="7"/>
        <v>1089.83</v>
      </c>
      <c r="P14" s="690">
        <f t="shared" si="8"/>
        <v>3340.17</v>
      </c>
      <c r="Q14" s="672">
        <f>'[2]Hes seat-Suzuki'!M14</f>
        <v>561.00000000000034</v>
      </c>
      <c r="R14" s="673">
        <v>225.1</v>
      </c>
      <c r="S14" s="674">
        <f t="shared" si="9"/>
        <v>335.90000000000032</v>
      </c>
      <c r="T14" s="672">
        <f>'[2]Hes seat-Suzuki'!P14</f>
        <v>1416</v>
      </c>
      <c r="U14" s="673"/>
      <c r="V14" s="675">
        <f t="shared" si="10"/>
        <v>1416</v>
      </c>
      <c r="W14" s="673">
        <f>'[2]Hes seat-Suzuki'!S14</f>
        <v>1399</v>
      </c>
      <c r="X14" s="673"/>
      <c r="Y14" s="773">
        <f t="shared" si="11"/>
        <v>1399</v>
      </c>
      <c r="Z14" s="688">
        <f t="shared" si="12"/>
        <v>3376.0000000000005</v>
      </c>
      <c r="AA14" s="701">
        <f t="shared" si="12"/>
        <v>225.1</v>
      </c>
      <c r="AB14" s="690">
        <f t="shared" si="13"/>
        <v>3150.9000000000005</v>
      </c>
      <c r="AC14" s="779">
        <f t="shared" si="0"/>
        <v>7806</v>
      </c>
      <c r="AD14" s="776">
        <f t="shared" si="0"/>
        <v>1314.9299999999998</v>
      </c>
      <c r="AE14" s="777">
        <f t="shared" si="14"/>
        <v>6491.07</v>
      </c>
      <c r="AF14" s="672">
        <f>'[2]Hes seat-Suzuki'!Y14</f>
        <v>527.00000000000023</v>
      </c>
      <c r="AG14" s="673"/>
      <c r="AH14" s="674">
        <f t="shared" si="15"/>
        <v>527.00000000000023</v>
      </c>
      <c r="AI14" s="672">
        <f>'[2]Hes seat-Suzuki'!AB14</f>
        <v>3595</v>
      </c>
      <c r="AJ14" s="673"/>
      <c r="AK14" s="675">
        <f t="shared" si="16"/>
        <v>3595</v>
      </c>
      <c r="AL14" s="673">
        <f>'[2]Hes seat-Suzuki'!AE14</f>
        <v>1200</v>
      </c>
      <c r="AM14" s="673"/>
      <c r="AN14" s="675">
        <f t="shared" si="17"/>
        <v>1200</v>
      </c>
      <c r="AO14" s="688">
        <f t="shared" si="18"/>
        <v>5322</v>
      </c>
      <c r="AP14" s="689">
        <f t="shared" si="18"/>
        <v>0</v>
      </c>
      <c r="AQ14" s="690">
        <f t="shared" si="19"/>
        <v>5322</v>
      </c>
      <c r="AR14" s="673">
        <f>'[2]Hes seat-Suzuki'!AH14</f>
        <v>1650.0000000000002</v>
      </c>
      <c r="AS14" s="673"/>
      <c r="AT14" s="674">
        <f t="shared" si="20"/>
        <v>1650.0000000000002</v>
      </c>
      <c r="AU14" s="672">
        <f>'[2]Hes seat-Suzuki'!AK14</f>
        <v>782</v>
      </c>
      <c r="AV14" s="673"/>
      <c r="AW14" s="675">
        <f t="shared" si="21"/>
        <v>782</v>
      </c>
      <c r="AX14" s="673">
        <f>'[2]Hes seat-Suzuki'!AN14</f>
        <v>136</v>
      </c>
      <c r="AY14" s="672"/>
      <c r="AZ14" s="773">
        <f t="shared" si="22"/>
        <v>136</v>
      </c>
      <c r="BA14" s="688">
        <f t="shared" si="23"/>
        <v>2568</v>
      </c>
      <c r="BB14" s="701">
        <f t="shared" si="23"/>
        <v>0</v>
      </c>
      <c r="BC14" s="706">
        <f t="shared" si="24"/>
        <v>2568</v>
      </c>
      <c r="BD14" s="711">
        <f t="shared" si="1"/>
        <v>7890</v>
      </c>
      <c r="BE14" s="715">
        <f t="shared" si="2"/>
        <v>0</v>
      </c>
      <c r="BF14" s="716">
        <f t="shared" si="25"/>
        <v>7890</v>
      </c>
      <c r="BG14" s="717">
        <f t="shared" si="26"/>
        <v>15696</v>
      </c>
      <c r="BH14" s="673">
        <f t="shared" si="27"/>
        <v>1314.9299999999998</v>
      </c>
      <c r="BI14" s="677">
        <f t="shared" si="28"/>
        <v>14381.07</v>
      </c>
      <c r="BJ14" s="541"/>
      <c r="BK14" s="380"/>
      <c r="BL14" s="374">
        <f>ROUND(VLOOKUP($B14,Test!$A$272:$H$324,5),0)/1000</f>
        <v>0.67300000000000004</v>
      </c>
      <c r="BM14" s="380"/>
      <c r="BN14" s="415"/>
      <c r="BO14" s="415"/>
      <c r="BP14" s="380"/>
      <c r="BQ14" s="380"/>
      <c r="BR14" s="415"/>
      <c r="BS14" s="380"/>
      <c r="BT14" s="380"/>
      <c r="BU14" s="380"/>
      <c r="BV14" s="380"/>
      <c r="BW14" s="380"/>
      <c r="BX14" s="380"/>
      <c r="BY14" s="380"/>
      <c r="BZ14" s="380"/>
      <c r="CA14" s="380"/>
    </row>
    <row r="15" spans="1:83" s="383" customFormat="1" ht="33" customHeight="1">
      <c r="A15" s="388">
        <f t="shared" si="3"/>
        <v>9</v>
      </c>
      <c r="B15" s="384">
        <v>51308</v>
      </c>
      <c r="C15" s="536" t="s">
        <v>8</v>
      </c>
      <c r="D15" s="697" t="s">
        <v>259</v>
      </c>
      <c r="E15" s="672">
        <f>'[2]Hes seat-Suzuki'!D15</f>
        <v>1793.4825133542054</v>
      </c>
      <c r="F15" s="673">
        <v>1803.72</v>
      </c>
      <c r="G15" s="674">
        <f t="shared" si="4"/>
        <v>-10.237486645794661</v>
      </c>
      <c r="H15" s="672">
        <f>'[2]Hes seat-Suzuki'!G15</f>
        <v>1672.731537542973</v>
      </c>
      <c r="I15" s="673">
        <v>1779.62</v>
      </c>
      <c r="J15" s="674">
        <f t="shared" si="5"/>
        <v>-106.88846245702689</v>
      </c>
      <c r="K15" s="672">
        <f>'[2]Hes seat-Suzuki'!J15</f>
        <v>1672.731537542973</v>
      </c>
      <c r="L15" s="673">
        <v>1707.07</v>
      </c>
      <c r="M15" s="773">
        <f t="shared" si="6"/>
        <v>-34.338462457026935</v>
      </c>
      <c r="N15" s="688">
        <f t="shared" si="7"/>
        <v>5138.9455884401514</v>
      </c>
      <c r="O15" s="689">
        <f t="shared" si="7"/>
        <v>5290.41</v>
      </c>
      <c r="P15" s="690">
        <f t="shared" si="8"/>
        <v>-151.46441155984849</v>
      </c>
      <c r="Q15" s="672">
        <f>'[2]Hes seat-Suzuki'!M15</f>
        <v>1280.5078662613682</v>
      </c>
      <c r="R15" s="673">
        <v>999.24</v>
      </c>
      <c r="S15" s="674">
        <f t="shared" si="9"/>
        <v>281.26786626136823</v>
      </c>
      <c r="T15" s="672">
        <f>'[2]Hes seat-Suzuki'!P15</f>
        <v>1672.731537542973</v>
      </c>
      <c r="U15" s="673"/>
      <c r="V15" s="675">
        <f t="shared" si="10"/>
        <v>1672.731537542973</v>
      </c>
      <c r="W15" s="673">
        <f>'[2]Hes seat-Suzuki'!S15</f>
        <v>1672.731537542973</v>
      </c>
      <c r="X15" s="673"/>
      <c r="Y15" s="773">
        <f t="shared" si="11"/>
        <v>1672.731537542973</v>
      </c>
      <c r="Z15" s="688">
        <f t="shared" si="12"/>
        <v>4625.9709413473138</v>
      </c>
      <c r="AA15" s="701">
        <f t="shared" si="12"/>
        <v>999.24</v>
      </c>
      <c r="AB15" s="690">
        <f t="shared" si="13"/>
        <v>3626.730941347314</v>
      </c>
      <c r="AC15" s="779">
        <f t="shared" si="0"/>
        <v>9764.9165297874661</v>
      </c>
      <c r="AD15" s="776">
        <f t="shared" si="0"/>
        <v>6289.65</v>
      </c>
      <c r="AE15" s="777">
        <f t="shared" si="14"/>
        <v>3475.2665297874664</v>
      </c>
      <c r="AF15" s="672">
        <f>'[2]Hes seat-Suzuki'!Y15</f>
        <v>1672.731537542973</v>
      </c>
      <c r="AG15" s="673"/>
      <c r="AH15" s="674">
        <f t="shared" si="15"/>
        <v>1672.731537542973</v>
      </c>
      <c r="AI15" s="672">
        <f>'[2]Hes seat-Suzuki'!AB15</f>
        <v>1672.731537542973</v>
      </c>
      <c r="AJ15" s="673"/>
      <c r="AK15" s="675">
        <f t="shared" si="16"/>
        <v>1672.731537542973</v>
      </c>
      <c r="AL15" s="673">
        <f>'[2]Hes seat-Suzuki'!AE15</f>
        <v>1672.731537542973</v>
      </c>
      <c r="AM15" s="673"/>
      <c r="AN15" s="675">
        <f t="shared" si="17"/>
        <v>1672.731537542973</v>
      </c>
      <c r="AO15" s="688">
        <f t="shared" si="18"/>
        <v>5018.1946126289185</v>
      </c>
      <c r="AP15" s="689">
        <f t="shared" si="18"/>
        <v>0</v>
      </c>
      <c r="AQ15" s="690">
        <f t="shared" si="19"/>
        <v>5018.1946126289185</v>
      </c>
      <c r="AR15" s="673">
        <f>'[2]Hes seat-Suzuki'!AH15</f>
        <v>1672.731537542973</v>
      </c>
      <c r="AS15" s="673"/>
      <c r="AT15" s="674">
        <f t="shared" si="20"/>
        <v>1672.731537542973</v>
      </c>
      <c r="AU15" s="672">
        <f>'[2]Hes seat-Suzuki'!AK15</f>
        <v>1672.731537542973</v>
      </c>
      <c r="AV15" s="673"/>
      <c r="AW15" s="675">
        <f t="shared" si="21"/>
        <v>1672.731537542973</v>
      </c>
      <c r="AX15" s="673">
        <f>'[2]Hes seat-Suzuki'!AN15</f>
        <v>1672.731537542973</v>
      </c>
      <c r="AY15" s="672"/>
      <c r="AZ15" s="773">
        <f t="shared" si="22"/>
        <v>1672.731537542973</v>
      </c>
      <c r="BA15" s="688">
        <f t="shared" si="23"/>
        <v>5018.1946126289185</v>
      </c>
      <c r="BB15" s="701">
        <f t="shared" si="23"/>
        <v>0</v>
      </c>
      <c r="BC15" s="706">
        <f t="shared" si="24"/>
        <v>5018.1946126289185</v>
      </c>
      <c r="BD15" s="711">
        <f t="shared" si="1"/>
        <v>10036.389225257839</v>
      </c>
      <c r="BE15" s="715">
        <f t="shared" si="2"/>
        <v>0</v>
      </c>
      <c r="BF15" s="716">
        <f t="shared" si="25"/>
        <v>10036.389225257839</v>
      </c>
      <c r="BG15" s="717">
        <f t="shared" si="26"/>
        <v>19801.305755045305</v>
      </c>
      <c r="BH15" s="673">
        <f t="shared" si="27"/>
        <v>6289.65</v>
      </c>
      <c r="BI15" s="677">
        <f t="shared" si="28"/>
        <v>13511.655755045305</v>
      </c>
      <c r="BJ15" s="541"/>
      <c r="BK15" s="380"/>
      <c r="BL15" s="374">
        <f>ROUND(VLOOKUP($B15,Test!$A$272:$H$324,5),0)/1000</f>
        <v>3.3</v>
      </c>
      <c r="BM15" s="380"/>
      <c r="BN15" s="415"/>
      <c r="BO15" s="415"/>
      <c r="BP15" s="380"/>
      <c r="BQ15" s="380"/>
      <c r="BR15" s="415"/>
      <c r="BS15" s="380"/>
      <c r="BT15" s="380"/>
      <c r="BU15" s="380"/>
      <c r="BV15" s="380"/>
      <c r="BW15" s="380"/>
      <c r="BX15" s="380"/>
      <c r="BY15" s="380"/>
      <c r="BZ15" s="380"/>
      <c r="CA15" s="380"/>
    </row>
    <row r="16" spans="1:83" s="383" customFormat="1" ht="33" customHeight="1">
      <c r="A16" s="388">
        <f t="shared" si="3"/>
        <v>10</v>
      </c>
      <c r="B16" s="384">
        <v>51309</v>
      </c>
      <c r="C16" s="536" t="s">
        <v>9</v>
      </c>
      <c r="D16" s="697" t="s">
        <v>260</v>
      </c>
      <c r="E16" s="672">
        <f>'[2]Hes seat-Suzuki'!D16</f>
        <v>0</v>
      </c>
      <c r="F16" s="673"/>
      <c r="G16" s="674">
        <f t="shared" si="4"/>
        <v>0</v>
      </c>
      <c r="H16" s="672">
        <f>'[2]Hes seat-Suzuki'!G16</f>
        <v>0</v>
      </c>
      <c r="I16" s="673"/>
      <c r="J16" s="674">
        <f t="shared" si="5"/>
        <v>0</v>
      </c>
      <c r="K16" s="672">
        <f>'[2]Hes seat-Suzuki'!J16</f>
        <v>0</v>
      </c>
      <c r="L16" s="673"/>
      <c r="M16" s="773">
        <f t="shared" si="6"/>
        <v>0</v>
      </c>
      <c r="N16" s="688">
        <f t="shared" si="7"/>
        <v>0</v>
      </c>
      <c r="O16" s="689">
        <f t="shared" si="7"/>
        <v>0</v>
      </c>
      <c r="P16" s="690">
        <f t="shared" si="8"/>
        <v>0</v>
      </c>
      <c r="Q16" s="672">
        <f>'[2]Hes seat-Suzuki'!M16</f>
        <v>0</v>
      </c>
      <c r="R16" s="673"/>
      <c r="S16" s="674">
        <f t="shared" si="9"/>
        <v>0</v>
      </c>
      <c r="T16" s="672">
        <f>'[2]Hes seat-Suzuki'!P16</f>
        <v>0</v>
      </c>
      <c r="U16" s="673"/>
      <c r="V16" s="675">
        <f t="shared" si="10"/>
        <v>0</v>
      </c>
      <c r="W16" s="673">
        <f>'[2]Hes seat-Suzuki'!S16</f>
        <v>0</v>
      </c>
      <c r="X16" s="673"/>
      <c r="Y16" s="773">
        <f t="shared" si="11"/>
        <v>0</v>
      </c>
      <c r="Z16" s="688">
        <f t="shared" si="12"/>
        <v>0</v>
      </c>
      <c r="AA16" s="701">
        <f t="shared" si="12"/>
        <v>0</v>
      </c>
      <c r="AB16" s="690">
        <f t="shared" si="13"/>
        <v>0</v>
      </c>
      <c r="AC16" s="779">
        <f t="shared" si="0"/>
        <v>0</v>
      </c>
      <c r="AD16" s="776">
        <f t="shared" si="0"/>
        <v>0</v>
      </c>
      <c r="AE16" s="777">
        <f t="shared" si="14"/>
        <v>0</v>
      </c>
      <c r="AF16" s="672">
        <f>'[2]Hes seat-Suzuki'!Y16</f>
        <v>0</v>
      </c>
      <c r="AG16" s="673"/>
      <c r="AH16" s="674">
        <f t="shared" si="15"/>
        <v>0</v>
      </c>
      <c r="AI16" s="672">
        <f>'[2]Hes seat-Suzuki'!AB16</f>
        <v>0</v>
      </c>
      <c r="AJ16" s="673"/>
      <c r="AK16" s="675">
        <f t="shared" si="16"/>
        <v>0</v>
      </c>
      <c r="AL16" s="673">
        <f>'[2]Hes seat-Suzuki'!AE16</f>
        <v>0</v>
      </c>
      <c r="AM16" s="673"/>
      <c r="AN16" s="675">
        <f t="shared" si="17"/>
        <v>0</v>
      </c>
      <c r="AO16" s="688">
        <f t="shared" si="18"/>
        <v>0</v>
      </c>
      <c r="AP16" s="689">
        <f t="shared" si="18"/>
        <v>0</v>
      </c>
      <c r="AQ16" s="690">
        <f t="shared" si="19"/>
        <v>0</v>
      </c>
      <c r="AR16" s="673">
        <f>'[2]Hes seat-Suzuki'!AH16</f>
        <v>0</v>
      </c>
      <c r="AS16" s="673"/>
      <c r="AT16" s="674">
        <f t="shared" si="20"/>
        <v>0</v>
      </c>
      <c r="AU16" s="672">
        <f>'[2]Hes seat-Suzuki'!AK16</f>
        <v>0</v>
      </c>
      <c r="AV16" s="673"/>
      <c r="AW16" s="675">
        <f t="shared" si="21"/>
        <v>0</v>
      </c>
      <c r="AX16" s="673">
        <f>'[2]Hes seat-Suzuki'!AN16</f>
        <v>0</v>
      </c>
      <c r="AY16" s="672"/>
      <c r="AZ16" s="773">
        <f t="shared" si="22"/>
        <v>0</v>
      </c>
      <c r="BA16" s="688">
        <f t="shared" si="23"/>
        <v>0</v>
      </c>
      <c r="BB16" s="701">
        <f t="shared" si="23"/>
        <v>0</v>
      </c>
      <c r="BC16" s="706">
        <f t="shared" si="24"/>
        <v>0</v>
      </c>
      <c r="BD16" s="711">
        <f t="shared" si="1"/>
        <v>0</v>
      </c>
      <c r="BE16" s="715">
        <f t="shared" si="2"/>
        <v>0</v>
      </c>
      <c r="BF16" s="716">
        <f t="shared" si="25"/>
        <v>0</v>
      </c>
      <c r="BG16" s="717">
        <f t="shared" si="26"/>
        <v>0</v>
      </c>
      <c r="BH16" s="673">
        <f t="shared" si="27"/>
        <v>0</v>
      </c>
      <c r="BI16" s="677">
        <f t="shared" si="28"/>
        <v>0</v>
      </c>
      <c r="BJ16" s="541"/>
      <c r="BK16" s="380"/>
      <c r="BL16" s="374">
        <f>ROUND(VLOOKUP($B16,Test!$A$272:$H$324,5),0)/1000</f>
        <v>0</v>
      </c>
      <c r="BM16" s="380"/>
      <c r="BN16" s="415"/>
      <c r="BO16" s="415"/>
      <c r="BP16" s="380"/>
      <c r="BQ16" s="380"/>
      <c r="BR16" s="415"/>
      <c r="BS16" s="380"/>
      <c r="BT16" s="380"/>
      <c r="BU16" s="380"/>
      <c r="BV16" s="380"/>
      <c r="BW16" s="380"/>
      <c r="BX16" s="380"/>
      <c r="BY16" s="380"/>
      <c r="BZ16" s="380"/>
      <c r="CA16" s="380"/>
    </row>
    <row r="17" spans="1:81" s="383" customFormat="1" ht="33" customHeight="1">
      <c r="A17" s="388">
        <f t="shared" si="3"/>
        <v>11</v>
      </c>
      <c r="B17" s="384">
        <v>51310</v>
      </c>
      <c r="C17" s="536" t="s">
        <v>10</v>
      </c>
      <c r="D17" s="697" t="s">
        <v>261</v>
      </c>
      <c r="E17" s="672">
        <f>'[2]Hes seat-Suzuki'!D17</f>
        <v>0</v>
      </c>
      <c r="F17" s="673">
        <v>0</v>
      </c>
      <c r="G17" s="674">
        <f t="shared" si="4"/>
        <v>0</v>
      </c>
      <c r="H17" s="672">
        <f>'[2]Hes seat-Suzuki'!G17</f>
        <v>24.000000000000021</v>
      </c>
      <c r="I17" s="673">
        <v>24</v>
      </c>
      <c r="J17" s="674">
        <f t="shared" si="5"/>
        <v>0</v>
      </c>
      <c r="K17" s="672">
        <f>'[2]Hes seat-Suzuki'!J17</f>
        <v>0</v>
      </c>
      <c r="L17" s="673">
        <v>0</v>
      </c>
      <c r="M17" s="773">
        <f t="shared" si="6"/>
        <v>0</v>
      </c>
      <c r="N17" s="688">
        <f t="shared" si="7"/>
        <v>24.000000000000021</v>
      </c>
      <c r="O17" s="689">
        <f t="shared" si="7"/>
        <v>24</v>
      </c>
      <c r="P17" s="690">
        <f t="shared" si="8"/>
        <v>0</v>
      </c>
      <c r="Q17" s="672">
        <f>'[2]Hes seat-Suzuki'!M17</f>
        <v>24.000000000000021</v>
      </c>
      <c r="R17" s="673"/>
      <c r="S17" s="674">
        <f t="shared" si="9"/>
        <v>24.000000000000021</v>
      </c>
      <c r="T17" s="672">
        <f>'[2]Hes seat-Suzuki'!P17</f>
        <v>0</v>
      </c>
      <c r="U17" s="673"/>
      <c r="V17" s="675">
        <f t="shared" si="10"/>
        <v>0</v>
      </c>
      <c r="W17" s="673">
        <f>'[2]Hes seat-Suzuki'!S17</f>
        <v>24.000000000000021</v>
      </c>
      <c r="X17" s="673"/>
      <c r="Y17" s="773">
        <f t="shared" si="11"/>
        <v>24.000000000000021</v>
      </c>
      <c r="Z17" s="688">
        <f t="shared" si="12"/>
        <v>48.000000000000043</v>
      </c>
      <c r="AA17" s="701">
        <f t="shared" si="12"/>
        <v>0</v>
      </c>
      <c r="AB17" s="690">
        <f t="shared" si="13"/>
        <v>48.000000000000043</v>
      </c>
      <c r="AC17" s="779">
        <f t="shared" si="0"/>
        <v>72.000000000000057</v>
      </c>
      <c r="AD17" s="776">
        <f t="shared" si="0"/>
        <v>24</v>
      </c>
      <c r="AE17" s="777">
        <f t="shared" si="14"/>
        <v>48.000000000000057</v>
      </c>
      <c r="AF17" s="672">
        <f>'[2]Hes seat-Suzuki'!Y17</f>
        <v>0</v>
      </c>
      <c r="AG17" s="673"/>
      <c r="AH17" s="674">
        <f t="shared" si="15"/>
        <v>0</v>
      </c>
      <c r="AI17" s="672">
        <f>'[2]Hes seat-Suzuki'!AB17</f>
        <v>24.000000000000021</v>
      </c>
      <c r="AJ17" s="673"/>
      <c r="AK17" s="675">
        <f t="shared" si="16"/>
        <v>24.000000000000021</v>
      </c>
      <c r="AL17" s="673">
        <f>'[2]Hes seat-Suzuki'!AE17</f>
        <v>0</v>
      </c>
      <c r="AM17" s="673"/>
      <c r="AN17" s="675">
        <f t="shared" si="17"/>
        <v>0</v>
      </c>
      <c r="AO17" s="688">
        <f t="shared" si="18"/>
        <v>24.000000000000021</v>
      </c>
      <c r="AP17" s="689">
        <f t="shared" si="18"/>
        <v>0</v>
      </c>
      <c r="AQ17" s="690">
        <f t="shared" si="19"/>
        <v>24.000000000000021</v>
      </c>
      <c r="AR17" s="673">
        <f>'[2]Hes seat-Suzuki'!AH17</f>
        <v>24.000000000000021</v>
      </c>
      <c r="AS17" s="673"/>
      <c r="AT17" s="674">
        <f t="shared" si="20"/>
        <v>24.000000000000021</v>
      </c>
      <c r="AU17" s="672">
        <f>'[2]Hes seat-Suzuki'!AK17</f>
        <v>0</v>
      </c>
      <c r="AV17" s="673"/>
      <c r="AW17" s="675">
        <f t="shared" si="21"/>
        <v>0</v>
      </c>
      <c r="AX17" s="673">
        <f>'[2]Hes seat-Suzuki'!AN17</f>
        <v>24.000000000000021</v>
      </c>
      <c r="AY17" s="672"/>
      <c r="AZ17" s="773">
        <f t="shared" si="22"/>
        <v>24.000000000000021</v>
      </c>
      <c r="BA17" s="688">
        <f t="shared" si="23"/>
        <v>48.000000000000043</v>
      </c>
      <c r="BB17" s="701">
        <f t="shared" si="23"/>
        <v>0</v>
      </c>
      <c r="BC17" s="706">
        <f t="shared" si="24"/>
        <v>48.000000000000043</v>
      </c>
      <c r="BD17" s="711">
        <f t="shared" si="1"/>
        <v>72.000000000000057</v>
      </c>
      <c r="BE17" s="715">
        <f t="shared" si="2"/>
        <v>0</v>
      </c>
      <c r="BF17" s="716">
        <f t="shared" si="25"/>
        <v>72.000000000000057</v>
      </c>
      <c r="BG17" s="717">
        <f t="shared" si="26"/>
        <v>144.00000000000011</v>
      </c>
      <c r="BH17" s="673">
        <f t="shared" si="27"/>
        <v>24</v>
      </c>
      <c r="BI17" s="677">
        <f t="shared" si="28"/>
        <v>120.00000000000011</v>
      </c>
      <c r="BJ17" s="541"/>
      <c r="BK17" s="380"/>
      <c r="BL17" s="374">
        <f>ROUND(VLOOKUP($B17,Test!$A$272:$H$324,5),0)/1000</f>
        <v>0</v>
      </c>
      <c r="BM17" s="380"/>
      <c r="BN17" s="415"/>
      <c r="BO17" s="415"/>
      <c r="BP17" s="380"/>
      <c r="BQ17" s="380"/>
      <c r="BR17" s="415"/>
      <c r="BS17" s="380"/>
      <c r="BT17" s="380"/>
      <c r="BU17" s="380"/>
      <c r="BV17" s="380"/>
      <c r="BW17" s="380"/>
      <c r="BX17" s="380"/>
      <c r="BY17" s="380"/>
      <c r="BZ17" s="380"/>
      <c r="CA17" s="380"/>
    </row>
    <row r="18" spans="1:81" s="383" customFormat="1" ht="33" customHeight="1">
      <c r="A18" s="388">
        <f t="shared" si="3"/>
        <v>12</v>
      </c>
      <c r="B18" s="384">
        <v>51311</v>
      </c>
      <c r="C18" s="536" t="s">
        <v>41</v>
      </c>
      <c r="D18" s="697" t="s">
        <v>262</v>
      </c>
      <c r="E18" s="672">
        <f>'[2]Hes seat-Suzuki'!D18</f>
        <v>0</v>
      </c>
      <c r="F18" s="673"/>
      <c r="G18" s="674">
        <f t="shared" si="4"/>
        <v>0</v>
      </c>
      <c r="H18" s="672">
        <f>'[2]Hes seat-Suzuki'!G18</f>
        <v>0</v>
      </c>
      <c r="I18" s="673"/>
      <c r="J18" s="674">
        <f t="shared" si="5"/>
        <v>0</v>
      </c>
      <c r="K18" s="672">
        <f>'[2]Hes seat-Suzuki'!J18</f>
        <v>0</v>
      </c>
      <c r="L18" s="673"/>
      <c r="M18" s="773">
        <f t="shared" si="6"/>
        <v>0</v>
      </c>
      <c r="N18" s="688">
        <f t="shared" si="7"/>
        <v>0</v>
      </c>
      <c r="O18" s="689">
        <f t="shared" si="7"/>
        <v>0</v>
      </c>
      <c r="P18" s="690">
        <f t="shared" si="8"/>
        <v>0</v>
      </c>
      <c r="Q18" s="672">
        <f>'[2]Hes seat-Suzuki'!M18</f>
        <v>0</v>
      </c>
      <c r="R18" s="673"/>
      <c r="S18" s="674">
        <f t="shared" si="9"/>
        <v>0</v>
      </c>
      <c r="T18" s="672">
        <f>'[2]Hes seat-Suzuki'!P18</f>
        <v>0</v>
      </c>
      <c r="U18" s="673"/>
      <c r="V18" s="675">
        <f t="shared" si="10"/>
        <v>0</v>
      </c>
      <c r="W18" s="673">
        <f>'[2]Hes seat-Suzuki'!S18</f>
        <v>0</v>
      </c>
      <c r="X18" s="673"/>
      <c r="Y18" s="773">
        <f t="shared" si="11"/>
        <v>0</v>
      </c>
      <c r="Z18" s="688">
        <f t="shared" si="12"/>
        <v>0</v>
      </c>
      <c r="AA18" s="701">
        <f t="shared" si="12"/>
        <v>0</v>
      </c>
      <c r="AB18" s="690">
        <f t="shared" si="13"/>
        <v>0</v>
      </c>
      <c r="AC18" s="779">
        <f t="shared" si="0"/>
        <v>0</v>
      </c>
      <c r="AD18" s="776">
        <f t="shared" si="0"/>
        <v>0</v>
      </c>
      <c r="AE18" s="777">
        <f t="shared" si="14"/>
        <v>0</v>
      </c>
      <c r="AF18" s="672">
        <f>'[2]Hes seat-Suzuki'!Y18</f>
        <v>0</v>
      </c>
      <c r="AG18" s="673"/>
      <c r="AH18" s="674">
        <f t="shared" si="15"/>
        <v>0</v>
      </c>
      <c r="AI18" s="672">
        <f>'[2]Hes seat-Suzuki'!AB18</f>
        <v>0</v>
      </c>
      <c r="AJ18" s="673"/>
      <c r="AK18" s="675">
        <f t="shared" si="16"/>
        <v>0</v>
      </c>
      <c r="AL18" s="673">
        <f>'[2]Hes seat-Suzuki'!AE18</f>
        <v>0</v>
      </c>
      <c r="AM18" s="673"/>
      <c r="AN18" s="675">
        <f t="shared" si="17"/>
        <v>0</v>
      </c>
      <c r="AO18" s="688">
        <f t="shared" si="18"/>
        <v>0</v>
      </c>
      <c r="AP18" s="689">
        <f t="shared" si="18"/>
        <v>0</v>
      </c>
      <c r="AQ18" s="690">
        <f t="shared" si="19"/>
        <v>0</v>
      </c>
      <c r="AR18" s="673">
        <f>'[2]Hes seat-Suzuki'!AH18</f>
        <v>0</v>
      </c>
      <c r="AS18" s="673"/>
      <c r="AT18" s="674">
        <f t="shared" si="20"/>
        <v>0</v>
      </c>
      <c r="AU18" s="672">
        <f>'[2]Hes seat-Suzuki'!AK18</f>
        <v>0</v>
      </c>
      <c r="AV18" s="673"/>
      <c r="AW18" s="675">
        <f t="shared" si="21"/>
        <v>0</v>
      </c>
      <c r="AX18" s="673">
        <f>'[2]Hes seat-Suzuki'!AN18</f>
        <v>0</v>
      </c>
      <c r="AY18" s="672"/>
      <c r="AZ18" s="773">
        <f t="shared" si="22"/>
        <v>0</v>
      </c>
      <c r="BA18" s="688">
        <f t="shared" si="23"/>
        <v>0</v>
      </c>
      <c r="BB18" s="701">
        <f t="shared" si="23"/>
        <v>0</v>
      </c>
      <c r="BC18" s="706">
        <f t="shared" si="24"/>
        <v>0</v>
      </c>
      <c r="BD18" s="711">
        <f t="shared" si="1"/>
        <v>0</v>
      </c>
      <c r="BE18" s="715">
        <f t="shared" si="2"/>
        <v>0</v>
      </c>
      <c r="BF18" s="716">
        <f t="shared" si="25"/>
        <v>0</v>
      </c>
      <c r="BG18" s="717">
        <f t="shared" si="26"/>
        <v>0</v>
      </c>
      <c r="BH18" s="673">
        <f t="shared" si="27"/>
        <v>0</v>
      </c>
      <c r="BI18" s="677">
        <f t="shared" si="28"/>
        <v>0</v>
      </c>
      <c r="BJ18" s="541"/>
      <c r="BK18" s="380"/>
      <c r="BL18" s="374">
        <f>ROUND(VLOOKUP($B18,Test!$A$272:$H$324,5),0)/1000</f>
        <v>0</v>
      </c>
      <c r="BM18" s="380"/>
      <c r="BN18" s="415"/>
      <c r="BO18" s="415"/>
      <c r="BP18" s="380"/>
      <c r="BQ18" s="380"/>
      <c r="BR18" s="415"/>
      <c r="BS18" s="380"/>
      <c r="BT18" s="380"/>
      <c r="BU18" s="380"/>
      <c r="BV18" s="380"/>
      <c r="BW18" s="380"/>
      <c r="BX18" s="380"/>
      <c r="BY18" s="380"/>
      <c r="BZ18" s="380"/>
      <c r="CA18" s="380"/>
    </row>
    <row r="19" spans="1:81" s="383" customFormat="1" ht="33" customHeight="1">
      <c r="A19" s="388">
        <f t="shared" si="3"/>
        <v>13</v>
      </c>
      <c r="B19" s="384">
        <v>51312</v>
      </c>
      <c r="C19" s="536" t="s">
        <v>62</v>
      </c>
      <c r="D19" s="698" t="s">
        <v>263</v>
      </c>
      <c r="E19" s="672">
        <f>'[2]Hes seat-Suzuki'!D19</f>
        <v>0</v>
      </c>
      <c r="F19" s="673"/>
      <c r="G19" s="674">
        <f t="shared" si="4"/>
        <v>0</v>
      </c>
      <c r="H19" s="672">
        <f>'[2]Hes seat-Suzuki'!G19</f>
        <v>0</v>
      </c>
      <c r="I19" s="673"/>
      <c r="J19" s="674">
        <f t="shared" si="5"/>
        <v>0</v>
      </c>
      <c r="K19" s="672">
        <f>'[2]Hes seat-Suzuki'!J19</f>
        <v>0</v>
      </c>
      <c r="L19" s="673"/>
      <c r="M19" s="773">
        <f t="shared" si="6"/>
        <v>0</v>
      </c>
      <c r="N19" s="688">
        <f t="shared" si="7"/>
        <v>0</v>
      </c>
      <c r="O19" s="689">
        <f t="shared" si="7"/>
        <v>0</v>
      </c>
      <c r="P19" s="690">
        <f t="shared" si="8"/>
        <v>0</v>
      </c>
      <c r="Q19" s="672">
        <f>'[2]Hes seat-Suzuki'!M19</f>
        <v>0</v>
      </c>
      <c r="R19" s="673"/>
      <c r="S19" s="674">
        <f t="shared" si="9"/>
        <v>0</v>
      </c>
      <c r="T19" s="672">
        <f>'[2]Hes seat-Suzuki'!P19</f>
        <v>0</v>
      </c>
      <c r="U19" s="673"/>
      <c r="V19" s="675">
        <f t="shared" si="10"/>
        <v>0</v>
      </c>
      <c r="W19" s="673">
        <f>'[2]Hes seat-Suzuki'!S19</f>
        <v>0</v>
      </c>
      <c r="X19" s="673"/>
      <c r="Y19" s="773">
        <f t="shared" si="11"/>
        <v>0</v>
      </c>
      <c r="Z19" s="688">
        <f t="shared" si="12"/>
        <v>0</v>
      </c>
      <c r="AA19" s="701">
        <f t="shared" si="12"/>
        <v>0</v>
      </c>
      <c r="AB19" s="690">
        <f t="shared" si="13"/>
        <v>0</v>
      </c>
      <c r="AC19" s="779">
        <f t="shared" si="0"/>
        <v>0</v>
      </c>
      <c r="AD19" s="776">
        <f t="shared" si="0"/>
        <v>0</v>
      </c>
      <c r="AE19" s="777">
        <f t="shared" si="14"/>
        <v>0</v>
      </c>
      <c r="AF19" s="672">
        <f>'[2]Hes seat-Suzuki'!Y19</f>
        <v>0</v>
      </c>
      <c r="AG19" s="673"/>
      <c r="AH19" s="674">
        <f t="shared" si="15"/>
        <v>0</v>
      </c>
      <c r="AI19" s="672">
        <f>'[2]Hes seat-Suzuki'!AB19</f>
        <v>0</v>
      </c>
      <c r="AJ19" s="673"/>
      <c r="AK19" s="675">
        <f t="shared" si="16"/>
        <v>0</v>
      </c>
      <c r="AL19" s="673">
        <f>'[2]Hes seat-Suzuki'!AE19</f>
        <v>0</v>
      </c>
      <c r="AM19" s="673"/>
      <c r="AN19" s="675">
        <f t="shared" si="17"/>
        <v>0</v>
      </c>
      <c r="AO19" s="688">
        <f t="shared" si="18"/>
        <v>0</v>
      </c>
      <c r="AP19" s="689">
        <f t="shared" si="18"/>
        <v>0</v>
      </c>
      <c r="AQ19" s="690">
        <f t="shared" si="19"/>
        <v>0</v>
      </c>
      <c r="AR19" s="673">
        <f>'[2]Hes seat-Suzuki'!AH19</f>
        <v>0</v>
      </c>
      <c r="AS19" s="673"/>
      <c r="AT19" s="674">
        <f t="shared" si="20"/>
        <v>0</v>
      </c>
      <c r="AU19" s="672">
        <f>'[2]Hes seat-Suzuki'!AK19</f>
        <v>0</v>
      </c>
      <c r="AV19" s="673"/>
      <c r="AW19" s="675">
        <f t="shared" si="21"/>
        <v>0</v>
      </c>
      <c r="AX19" s="673">
        <f>'[2]Hes seat-Suzuki'!AN19</f>
        <v>0</v>
      </c>
      <c r="AY19" s="672"/>
      <c r="AZ19" s="773">
        <f t="shared" si="22"/>
        <v>0</v>
      </c>
      <c r="BA19" s="688">
        <f t="shared" si="23"/>
        <v>0</v>
      </c>
      <c r="BB19" s="701">
        <f t="shared" si="23"/>
        <v>0</v>
      </c>
      <c r="BC19" s="706">
        <f t="shared" si="24"/>
        <v>0</v>
      </c>
      <c r="BD19" s="711">
        <f t="shared" si="1"/>
        <v>0</v>
      </c>
      <c r="BE19" s="715">
        <f t="shared" si="2"/>
        <v>0</v>
      </c>
      <c r="BF19" s="716">
        <f t="shared" si="25"/>
        <v>0</v>
      </c>
      <c r="BG19" s="717">
        <f t="shared" si="26"/>
        <v>0</v>
      </c>
      <c r="BH19" s="673">
        <f t="shared" si="27"/>
        <v>0</v>
      </c>
      <c r="BI19" s="677">
        <f t="shared" si="28"/>
        <v>0</v>
      </c>
      <c r="BJ19" s="541"/>
      <c r="BK19" s="380"/>
      <c r="BL19" s="374">
        <f>ROUND(VLOOKUP($B19,Test!$A$272:$H$324,5),0)/1000</f>
        <v>0</v>
      </c>
      <c r="BM19" s="380"/>
      <c r="BN19" s="415"/>
      <c r="BO19" s="415"/>
      <c r="BP19" s="380"/>
      <c r="BQ19" s="380"/>
      <c r="BR19" s="415"/>
      <c r="BS19" s="380"/>
      <c r="BT19" s="380"/>
      <c r="BU19" s="380"/>
      <c r="BV19" s="380"/>
      <c r="BW19" s="380"/>
      <c r="BX19" s="380"/>
      <c r="BY19" s="380"/>
      <c r="BZ19" s="380"/>
      <c r="CA19" s="380"/>
      <c r="CB19" s="381"/>
    </row>
    <row r="20" spans="1:81" s="383" customFormat="1" ht="33" customHeight="1">
      <c r="A20" s="388">
        <f t="shared" si="3"/>
        <v>14</v>
      </c>
      <c r="B20" s="384">
        <v>51313</v>
      </c>
      <c r="C20" s="536" t="s">
        <v>11</v>
      </c>
      <c r="D20" s="698" t="s">
        <v>264</v>
      </c>
      <c r="E20" s="672">
        <f>'[2]Hes seat-Suzuki'!D20</f>
        <v>0</v>
      </c>
      <c r="F20" s="673"/>
      <c r="G20" s="674">
        <f t="shared" si="4"/>
        <v>0</v>
      </c>
      <c r="H20" s="672">
        <f>'[2]Hes seat-Suzuki'!G20</f>
        <v>0</v>
      </c>
      <c r="I20" s="673"/>
      <c r="J20" s="674">
        <f t="shared" si="5"/>
        <v>0</v>
      </c>
      <c r="K20" s="672">
        <f>'[2]Hes seat-Suzuki'!J20</f>
        <v>0</v>
      </c>
      <c r="L20" s="673">
        <v>0</v>
      </c>
      <c r="M20" s="773">
        <f t="shared" si="6"/>
        <v>0</v>
      </c>
      <c r="N20" s="688">
        <f t="shared" si="7"/>
        <v>0</v>
      </c>
      <c r="O20" s="689">
        <f t="shared" si="7"/>
        <v>0</v>
      </c>
      <c r="P20" s="690">
        <f t="shared" si="8"/>
        <v>0</v>
      </c>
      <c r="Q20" s="672">
        <f>'[2]Hes seat-Suzuki'!M20</f>
        <v>0</v>
      </c>
      <c r="R20" s="673"/>
      <c r="S20" s="674">
        <f t="shared" si="9"/>
        <v>0</v>
      </c>
      <c r="T20" s="672">
        <f>'[2]Hes seat-Suzuki'!P20</f>
        <v>0</v>
      </c>
      <c r="U20" s="673"/>
      <c r="V20" s="675">
        <f t="shared" si="10"/>
        <v>0</v>
      </c>
      <c r="W20" s="673">
        <f>'[2]Hes seat-Suzuki'!S20</f>
        <v>0</v>
      </c>
      <c r="X20" s="673"/>
      <c r="Y20" s="773">
        <f t="shared" si="11"/>
        <v>0</v>
      </c>
      <c r="Z20" s="688">
        <f t="shared" si="12"/>
        <v>0</v>
      </c>
      <c r="AA20" s="701">
        <f t="shared" si="12"/>
        <v>0</v>
      </c>
      <c r="AB20" s="690">
        <f t="shared" si="13"/>
        <v>0</v>
      </c>
      <c r="AC20" s="779">
        <f t="shared" si="0"/>
        <v>0</v>
      </c>
      <c r="AD20" s="776">
        <f t="shared" si="0"/>
        <v>0</v>
      </c>
      <c r="AE20" s="777">
        <f t="shared" si="14"/>
        <v>0</v>
      </c>
      <c r="AF20" s="672">
        <f>'[2]Hes seat-Suzuki'!Y20</f>
        <v>0</v>
      </c>
      <c r="AG20" s="673"/>
      <c r="AH20" s="674">
        <f t="shared" si="15"/>
        <v>0</v>
      </c>
      <c r="AI20" s="672">
        <f>'[2]Hes seat-Suzuki'!AB20</f>
        <v>0</v>
      </c>
      <c r="AJ20" s="673"/>
      <c r="AK20" s="675">
        <f t="shared" si="16"/>
        <v>0</v>
      </c>
      <c r="AL20" s="673">
        <f>'[2]Hes seat-Suzuki'!AE20</f>
        <v>0</v>
      </c>
      <c r="AM20" s="673"/>
      <c r="AN20" s="675">
        <f t="shared" si="17"/>
        <v>0</v>
      </c>
      <c r="AO20" s="688">
        <f t="shared" si="18"/>
        <v>0</v>
      </c>
      <c r="AP20" s="689">
        <f t="shared" si="18"/>
        <v>0</v>
      </c>
      <c r="AQ20" s="690">
        <f t="shared" si="19"/>
        <v>0</v>
      </c>
      <c r="AR20" s="673">
        <f>'[2]Hes seat-Suzuki'!AH20</f>
        <v>0</v>
      </c>
      <c r="AS20" s="673"/>
      <c r="AT20" s="674">
        <f t="shared" si="20"/>
        <v>0</v>
      </c>
      <c r="AU20" s="672">
        <f>'[2]Hes seat-Suzuki'!AK20</f>
        <v>0</v>
      </c>
      <c r="AV20" s="673"/>
      <c r="AW20" s="675">
        <f t="shared" si="21"/>
        <v>0</v>
      </c>
      <c r="AX20" s="673">
        <f>'[2]Hes seat-Suzuki'!AN20</f>
        <v>0</v>
      </c>
      <c r="AY20" s="672"/>
      <c r="AZ20" s="773">
        <f t="shared" si="22"/>
        <v>0</v>
      </c>
      <c r="BA20" s="688">
        <f t="shared" si="23"/>
        <v>0</v>
      </c>
      <c r="BB20" s="701">
        <f t="shared" si="23"/>
        <v>0</v>
      </c>
      <c r="BC20" s="706">
        <f t="shared" si="24"/>
        <v>0</v>
      </c>
      <c r="BD20" s="711">
        <f t="shared" si="1"/>
        <v>0</v>
      </c>
      <c r="BE20" s="715">
        <f t="shared" si="2"/>
        <v>0</v>
      </c>
      <c r="BF20" s="716">
        <f t="shared" si="25"/>
        <v>0</v>
      </c>
      <c r="BG20" s="717">
        <f t="shared" si="26"/>
        <v>0</v>
      </c>
      <c r="BH20" s="673">
        <f t="shared" si="27"/>
        <v>0</v>
      </c>
      <c r="BI20" s="677">
        <f t="shared" si="28"/>
        <v>0</v>
      </c>
      <c r="BJ20" s="541"/>
      <c r="BK20" s="380"/>
      <c r="BL20" s="374">
        <f>ROUND(VLOOKUP($B20,Test!$A$272:$H$324,5),0)/1000</f>
        <v>0</v>
      </c>
      <c r="BM20" s="380"/>
      <c r="BN20" s="415"/>
      <c r="BO20" s="415"/>
      <c r="BP20" s="380"/>
      <c r="BQ20" s="380"/>
      <c r="BR20" s="415"/>
      <c r="BS20" s="380"/>
      <c r="BT20" s="380"/>
      <c r="BU20" s="380"/>
      <c r="BV20" s="380"/>
      <c r="BW20" s="380"/>
      <c r="BX20" s="380"/>
      <c r="BY20" s="380"/>
      <c r="BZ20" s="380"/>
      <c r="CA20" s="380"/>
    </row>
    <row r="21" spans="1:81" s="383" customFormat="1" ht="33" customHeight="1">
      <c r="A21" s="388">
        <f t="shared" si="3"/>
        <v>15</v>
      </c>
      <c r="B21" s="384">
        <v>51314</v>
      </c>
      <c r="C21" s="536" t="s">
        <v>12</v>
      </c>
      <c r="D21" s="698" t="s">
        <v>265</v>
      </c>
      <c r="E21" s="672">
        <f>'[2]Hes seat-Suzuki'!D21</f>
        <v>0</v>
      </c>
      <c r="F21" s="673"/>
      <c r="G21" s="674">
        <f t="shared" si="4"/>
        <v>0</v>
      </c>
      <c r="H21" s="672">
        <f>'[2]Hes seat-Suzuki'!G21</f>
        <v>0</v>
      </c>
      <c r="I21" s="673"/>
      <c r="J21" s="674">
        <f t="shared" si="5"/>
        <v>0</v>
      </c>
      <c r="K21" s="672">
        <f>'[2]Hes seat-Suzuki'!J21</f>
        <v>0</v>
      </c>
      <c r="L21" s="673"/>
      <c r="M21" s="773">
        <f t="shared" si="6"/>
        <v>0</v>
      </c>
      <c r="N21" s="688">
        <f t="shared" si="7"/>
        <v>0</v>
      </c>
      <c r="O21" s="689">
        <f t="shared" si="7"/>
        <v>0</v>
      </c>
      <c r="P21" s="690">
        <f t="shared" si="8"/>
        <v>0</v>
      </c>
      <c r="Q21" s="672">
        <f>'[2]Hes seat-Suzuki'!M21</f>
        <v>0</v>
      </c>
      <c r="R21" s="673"/>
      <c r="S21" s="674">
        <f t="shared" si="9"/>
        <v>0</v>
      </c>
      <c r="T21" s="672">
        <f>'[2]Hes seat-Suzuki'!P21</f>
        <v>0</v>
      </c>
      <c r="U21" s="673"/>
      <c r="V21" s="675">
        <f t="shared" si="10"/>
        <v>0</v>
      </c>
      <c r="W21" s="673">
        <f>'[2]Hes seat-Suzuki'!S21</f>
        <v>0</v>
      </c>
      <c r="X21" s="673"/>
      <c r="Y21" s="773">
        <f t="shared" si="11"/>
        <v>0</v>
      </c>
      <c r="Z21" s="688">
        <f t="shared" si="12"/>
        <v>0</v>
      </c>
      <c r="AA21" s="701">
        <f t="shared" si="12"/>
        <v>0</v>
      </c>
      <c r="AB21" s="690">
        <f t="shared" si="13"/>
        <v>0</v>
      </c>
      <c r="AC21" s="779">
        <f t="shared" si="0"/>
        <v>0</v>
      </c>
      <c r="AD21" s="776">
        <f t="shared" si="0"/>
        <v>0</v>
      </c>
      <c r="AE21" s="777">
        <f t="shared" si="14"/>
        <v>0</v>
      </c>
      <c r="AF21" s="672">
        <f>'[2]Hes seat-Suzuki'!Y21</f>
        <v>0</v>
      </c>
      <c r="AG21" s="673"/>
      <c r="AH21" s="674">
        <f t="shared" si="15"/>
        <v>0</v>
      </c>
      <c r="AI21" s="672">
        <f>'[2]Hes seat-Suzuki'!AB21</f>
        <v>0</v>
      </c>
      <c r="AJ21" s="673"/>
      <c r="AK21" s="675">
        <f t="shared" si="16"/>
        <v>0</v>
      </c>
      <c r="AL21" s="673">
        <f>'[2]Hes seat-Suzuki'!AE21</f>
        <v>0</v>
      </c>
      <c r="AM21" s="673"/>
      <c r="AN21" s="675">
        <f t="shared" si="17"/>
        <v>0</v>
      </c>
      <c r="AO21" s="688">
        <f t="shared" si="18"/>
        <v>0</v>
      </c>
      <c r="AP21" s="689">
        <f t="shared" si="18"/>
        <v>0</v>
      </c>
      <c r="AQ21" s="690">
        <f t="shared" si="19"/>
        <v>0</v>
      </c>
      <c r="AR21" s="673">
        <f>'[2]Hes seat-Suzuki'!AH21</f>
        <v>0</v>
      </c>
      <c r="AS21" s="673"/>
      <c r="AT21" s="674">
        <f t="shared" si="20"/>
        <v>0</v>
      </c>
      <c r="AU21" s="672">
        <f>'[2]Hes seat-Suzuki'!AK21</f>
        <v>0</v>
      </c>
      <c r="AV21" s="673"/>
      <c r="AW21" s="675">
        <f t="shared" si="21"/>
        <v>0</v>
      </c>
      <c r="AX21" s="673">
        <f>'[2]Hes seat-Suzuki'!AN21</f>
        <v>0</v>
      </c>
      <c r="AY21" s="672"/>
      <c r="AZ21" s="773">
        <f t="shared" si="22"/>
        <v>0</v>
      </c>
      <c r="BA21" s="688">
        <f t="shared" si="23"/>
        <v>0</v>
      </c>
      <c r="BB21" s="701">
        <f t="shared" si="23"/>
        <v>0</v>
      </c>
      <c r="BC21" s="706">
        <f t="shared" si="24"/>
        <v>0</v>
      </c>
      <c r="BD21" s="711">
        <f t="shared" si="1"/>
        <v>0</v>
      </c>
      <c r="BE21" s="715">
        <f t="shared" si="2"/>
        <v>0</v>
      </c>
      <c r="BF21" s="716">
        <f t="shared" si="25"/>
        <v>0</v>
      </c>
      <c r="BG21" s="717">
        <f t="shared" si="26"/>
        <v>0</v>
      </c>
      <c r="BH21" s="673">
        <f t="shared" si="27"/>
        <v>0</v>
      </c>
      <c r="BI21" s="677">
        <f t="shared" si="28"/>
        <v>0</v>
      </c>
      <c r="BJ21" s="541"/>
      <c r="BK21" s="380"/>
      <c r="BL21" s="374">
        <f>ROUND(VLOOKUP($B21,Test!$A$272:$H$324,5),0)/1000</f>
        <v>0</v>
      </c>
      <c r="BM21" s="380"/>
      <c r="BN21" s="415"/>
      <c r="BO21" s="415"/>
      <c r="BP21" s="380"/>
      <c r="BQ21" s="380"/>
      <c r="BR21" s="415"/>
      <c r="BS21" s="380"/>
      <c r="BT21" s="380"/>
      <c r="BU21" s="380"/>
      <c r="BV21" s="380"/>
      <c r="BW21" s="380"/>
      <c r="BX21" s="380"/>
      <c r="BY21" s="380"/>
      <c r="BZ21" s="380"/>
      <c r="CA21" s="380"/>
    </row>
    <row r="22" spans="1:81" s="383" customFormat="1" ht="33" customHeight="1">
      <c r="A22" s="388">
        <f t="shared" si="3"/>
        <v>16</v>
      </c>
      <c r="B22" s="384">
        <v>51315</v>
      </c>
      <c r="C22" s="536" t="s">
        <v>59</v>
      </c>
      <c r="D22" s="698" t="s">
        <v>266</v>
      </c>
      <c r="E22" s="672">
        <f>'[2]Hes seat-Suzuki'!D22</f>
        <v>0</v>
      </c>
      <c r="F22" s="673"/>
      <c r="G22" s="674">
        <f t="shared" si="4"/>
        <v>0</v>
      </c>
      <c r="H22" s="672">
        <f>'[2]Hes seat-Suzuki'!G22</f>
        <v>0</v>
      </c>
      <c r="I22" s="673"/>
      <c r="J22" s="674">
        <f t="shared" si="5"/>
        <v>0</v>
      </c>
      <c r="K22" s="672">
        <f>'[2]Hes seat-Suzuki'!J22</f>
        <v>0</v>
      </c>
      <c r="L22" s="673"/>
      <c r="M22" s="773">
        <f t="shared" si="6"/>
        <v>0</v>
      </c>
      <c r="N22" s="688">
        <f t="shared" si="7"/>
        <v>0</v>
      </c>
      <c r="O22" s="689">
        <f t="shared" si="7"/>
        <v>0</v>
      </c>
      <c r="P22" s="690">
        <f t="shared" si="8"/>
        <v>0</v>
      </c>
      <c r="Q22" s="672">
        <f>'[2]Hes seat-Suzuki'!M22</f>
        <v>0</v>
      </c>
      <c r="R22" s="673"/>
      <c r="S22" s="674">
        <f t="shared" si="9"/>
        <v>0</v>
      </c>
      <c r="T22" s="672">
        <f>'[2]Hes seat-Suzuki'!P22</f>
        <v>0</v>
      </c>
      <c r="U22" s="673"/>
      <c r="V22" s="675">
        <f t="shared" si="10"/>
        <v>0</v>
      </c>
      <c r="W22" s="673">
        <f>'[2]Hes seat-Suzuki'!S22</f>
        <v>0</v>
      </c>
      <c r="X22" s="673"/>
      <c r="Y22" s="773">
        <f t="shared" si="11"/>
        <v>0</v>
      </c>
      <c r="Z22" s="688">
        <f t="shared" si="12"/>
        <v>0</v>
      </c>
      <c r="AA22" s="701">
        <f t="shared" si="12"/>
        <v>0</v>
      </c>
      <c r="AB22" s="690">
        <f t="shared" si="13"/>
        <v>0</v>
      </c>
      <c r="AC22" s="779">
        <f t="shared" si="0"/>
        <v>0</v>
      </c>
      <c r="AD22" s="776">
        <f t="shared" si="0"/>
        <v>0</v>
      </c>
      <c r="AE22" s="777">
        <f t="shared" si="14"/>
        <v>0</v>
      </c>
      <c r="AF22" s="672">
        <f>'[2]Hes seat-Suzuki'!Y22</f>
        <v>0</v>
      </c>
      <c r="AG22" s="673"/>
      <c r="AH22" s="674">
        <f t="shared" si="15"/>
        <v>0</v>
      </c>
      <c r="AI22" s="672">
        <f>'[2]Hes seat-Suzuki'!AB22</f>
        <v>0</v>
      </c>
      <c r="AJ22" s="673"/>
      <c r="AK22" s="675">
        <f t="shared" si="16"/>
        <v>0</v>
      </c>
      <c r="AL22" s="673">
        <f>'[2]Hes seat-Suzuki'!AE22</f>
        <v>0</v>
      </c>
      <c r="AM22" s="673"/>
      <c r="AN22" s="675">
        <f t="shared" si="17"/>
        <v>0</v>
      </c>
      <c r="AO22" s="688">
        <f t="shared" si="18"/>
        <v>0</v>
      </c>
      <c r="AP22" s="689">
        <f t="shared" si="18"/>
        <v>0</v>
      </c>
      <c r="AQ22" s="690">
        <f t="shared" si="19"/>
        <v>0</v>
      </c>
      <c r="AR22" s="673">
        <f>'[2]Hes seat-Suzuki'!AH22</f>
        <v>0</v>
      </c>
      <c r="AS22" s="673"/>
      <c r="AT22" s="674">
        <f t="shared" si="20"/>
        <v>0</v>
      </c>
      <c r="AU22" s="672">
        <f>'[2]Hes seat-Suzuki'!AK22</f>
        <v>0</v>
      </c>
      <c r="AV22" s="673"/>
      <c r="AW22" s="675">
        <f t="shared" si="21"/>
        <v>0</v>
      </c>
      <c r="AX22" s="673">
        <f>'[2]Hes seat-Suzuki'!AN22</f>
        <v>0</v>
      </c>
      <c r="AY22" s="672"/>
      <c r="AZ22" s="773">
        <f t="shared" si="22"/>
        <v>0</v>
      </c>
      <c r="BA22" s="688">
        <f t="shared" si="23"/>
        <v>0</v>
      </c>
      <c r="BB22" s="701">
        <f t="shared" si="23"/>
        <v>0</v>
      </c>
      <c r="BC22" s="706">
        <f t="shared" si="24"/>
        <v>0</v>
      </c>
      <c r="BD22" s="711">
        <f t="shared" si="1"/>
        <v>0</v>
      </c>
      <c r="BE22" s="715">
        <f t="shared" si="2"/>
        <v>0</v>
      </c>
      <c r="BF22" s="716">
        <f t="shared" si="25"/>
        <v>0</v>
      </c>
      <c r="BG22" s="717">
        <f t="shared" si="26"/>
        <v>0</v>
      </c>
      <c r="BH22" s="673">
        <f t="shared" si="27"/>
        <v>0</v>
      </c>
      <c r="BI22" s="677">
        <f t="shared" si="28"/>
        <v>0</v>
      </c>
      <c r="BJ22" s="541"/>
      <c r="BK22" s="380"/>
      <c r="BL22" s="374">
        <f>ROUND(VLOOKUP($B22,Test!$A$272:$H$324,5),0)/1000</f>
        <v>0</v>
      </c>
      <c r="BM22" s="380"/>
      <c r="BN22" s="415"/>
      <c r="BO22" s="415"/>
      <c r="BP22" s="380"/>
      <c r="BQ22" s="380"/>
      <c r="BR22" s="415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91"/>
    </row>
    <row r="23" spans="1:81" s="383" customFormat="1" ht="33" customHeight="1">
      <c r="A23" s="388">
        <f t="shared" si="3"/>
        <v>17</v>
      </c>
      <c r="B23" s="384">
        <v>51399</v>
      </c>
      <c r="C23" s="536" t="s">
        <v>13</v>
      </c>
      <c r="D23" s="698" t="s">
        <v>267</v>
      </c>
      <c r="E23" s="672">
        <f>'[2]Hes seat-Suzuki'!D23</f>
        <v>588</v>
      </c>
      <c r="F23" s="673">
        <v>818.91</v>
      </c>
      <c r="G23" s="674">
        <f t="shared" si="4"/>
        <v>-230.90999999999997</v>
      </c>
      <c r="H23" s="672">
        <f>'[2]Hes seat-Suzuki'!G23</f>
        <v>707.2</v>
      </c>
      <c r="I23" s="673">
        <v>1017.06</v>
      </c>
      <c r="J23" s="674">
        <f t="shared" si="5"/>
        <v>-309.8599999999999</v>
      </c>
      <c r="K23" s="672">
        <f>'[2]Hes seat-Suzuki'!J23</f>
        <v>908.6</v>
      </c>
      <c r="L23" s="673">
        <v>2104.2199999999998</v>
      </c>
      <c r="M23" s="773">
        <f t="shared" si="6"/>
        <v>-1195.6199999999999</v>
      </c>
      <c r="N23" s="688">
        <f t="shared" si="7"/>
        <v>2203.8000000000002</v>
      </c>
      <c r="O23" s="689">
        <f t="shared" si="7"/>
        <v>3940.1899999999996</v>
      </c>
      <c r="P23" s="690">
        <f t="shared" si="8"/>
        <v>-1736.3899999999994</v>
      </c>
      <c r="Q23" s="672">
        <f>'[2]Hes seat-Suzuki'!M23</f>
        <v>847.4</v>
      </c>
      <c r="R23" s="673">
        <v>140</v>
      </c>
      <c r="S23" s="674">
        <f t="shared" si="9"/>
        <v>707.4</v>
      </c>
      <c r="T23" s="672">
        <f>'[2]Hes seat-Suzuki'!P23</f>
        <v>717.88</v>
      </c>
      <c r="U23" s="673"/>
      <c r="V23" s="675">
        <f t="shared" si="10"/>
        <v>717.88</v>
      </c>
      <c r="W23" s="673">
        <f>'[2]Hes seat-Suzuki'!S23</f>
        <v>724</v>
      </c>
      <c r="X23" s="673"/>
      <c r="Y23" s="773">
        <f t="shared" si="11"/>
        <v>724</v>
      </c>
      <c r="Z23" s="688">
        <f t="shared" si="12"/>
        <v>2289.2799999999997</v>
      </c>
      <c r="AA23" s="701">
        <f t="shared" si="12"/>
        <v>140</v>
      </c>
      <c r="AB23" s="690">
        <f t="shared" si="13"/>
        <v>2149.2799999999997</v>
      </c>
      <c r="AC23" s="779">
        <f t="shared" ref="AC23:AD50" si="29">E23+H23+K23+Q23+T23+W23</f>
        <v>4493.08</v>
      </c>
      <c r="AD23" s="776">
        <f t="shared" si="29"/>
        <v>4080.1899999999996</v>
      </c>
      <c r="AE23" s="777">
        <f t="shared" si="14"/>
        <v>412.89000000000033</v>
      </c>
      <c r="AF23" s="672">
        <f>'[2]Hes seat-Suzuki'!Y23</f>
        <v>1010</v>
      </c>
      <c r="AG23" s="673"/>
      <c r="AH23" s="674">
        <f t="shared" si="15"/>
        <v>1010</v>
      </c>
      <c r="AI23" s="672">
        <f>'[2]Hes seat-Suzuki'!AB23</f>
        <v>809.8</v>
      </c>
      <c r="AJ23" s="673"/>
      <c r="AK23" s="675">
        <f t="shared" si="16"/>
        <v>809.8</v>
      </c>
      <c r="AL23" s="673">
        <f>'[2]Hes seat-Suzuki'!AE23</f>
        <v>730</v>
      </c>
      <c r="AM23" s="673"/>
      <c r="AN23" s="675">
        <f t="shared" si="17"/>
        <v>730</v>
      </c>
      <c r="AO23" s="688">
        <f t="shared" si="18"/>
        <v>2549.8000000000002</v>
      </c>
      <c r="AP23" s="689">
        <f t="shared" si="18"/>
        <v>0</v>
      </c>
      <c r="AQ23" s="690">
        <f t="shared" si="19"/>
        <v>2549.8000000000002</v>
      </c>
      <c r="AR23" s="673">
        <f>'[2]Hes seat-Suzuki'!AH23</f>
        <v>756</v>
      </c>
      <c r="AS23" s="673"/>
      <c r="AT23" s="674">
        <f t="shared" si="20"/>
        <v>756</v>
      </c>
      <c r="AU23" s="672">
        <f>'[2]Hes seat-Suzuki'!AK23</f>
        <v>856.2</v>
      </c>
      <c r="AV23" s="673"/>
      <c r="AW23" s="675">
        <f t="shared" si="21"/>
        <v>856.2</v>
      </c>
      <c r="AX23" s="673">
        <f>'[2]Hes seat-Suzuki'!AN23</f>
        <v>907</v>
      </c>
      <c r="AY23" s="672"/>
      <c r="AZ23" s="773">
        <f t="shared" si="22"/>
        <v>907</v>
      </c>
      <c r="BA23" s="688">
        <f t="shared" si="23"/>
        <v>2519.1999999999998</v>
      </c>
      <c r="BB23" s="701">
        <f t="shared" si="23"/>
        <v>0</v>
      </c>
      <c r="BC23" s="706">
        <f t="shared" si="24"/>
        <v>2519.1999999999998</v>
      </c>
      <c r="BD23" s="711">
        <f t="shared" si="1"/>
        <v>5069</v>
      </c>
      <c r="BE23" s="715">
        <f t="shared" si="2"/>
        <v>0</v>
      </c>
      <c r="BF23" s="716">
        <f t="shared" si="25"/>
        <v>5069</v>
      </c>
      <c r="BG23" s="717">
        <f t="shared" si="26"/>
        <v>9562.08</v>
      </c>
      <c r="BH23" s="673">
        <f t="shared" si="27"/>
        <v>4080.1899999999996</v>
      </c>
      <c r="BI23" s="677">
        <f t="shared" si="28"/>
        <v>5481.89</v>
      </c>
      <c r="BJ23" s="541"/>
      <c r="BK23" s="380"/>
      <c r="BL23" s="374">
        <f>ROUND(VLOOKUP($B23,Test!$A$272:$H$324,5),0)/1000</f>
        <v>1.776</v>
      </c>
      <c r="BM23" s="380"/>
      <c r="BN23" s="415"/>
      <c r="BO23" s="415"/>
      <c r="BP23" s="380"/>
      <c r="BQ23" s="380"/>
      <c r="BR23" s="415"/>
      <c r="BS23" s="380"/>
      <c r="BT23" s="380"/>
      <c r="BU23" s="380"/>
      <c r="BV23" s="380"/>
      <c r="BW23" s="380"/>
      <c r="BX23" s="380"/>
      <c r="BY23" s="380"/>
      <c r="BZ23" s="380"/>
      <c r="CA23" s="380"/>
    </row>
    <row r="24" spans="1:81" s="383" customFormat="1" ht="33" customHeight="1">
      <c r="A24" s="388">
        <f t="shared" si="3"/>
        <v>18</v>
      </c>
      <c r="B24" s="384">
        <v>51401</v>
      </c>
      <c r="C24" s="536" t="s">
        <v>14</v>
      </c>
      <c r="D24" s="698" t="s">
        <v>268</v>
      </c>
      <c r="E24" s="672">
        <f>'[2]Hes seat-Suzuki'!D24</f>
        <v>0</v>
      </c>
      <c r="F24" s="673"/>
      <c r="G24" s="674">
        <f t="shared" si="4"/>
        <v>0</v>
      </c>
      <c r="H24" s="672">
        <f>'[2]Hes seat-Suzuki'!G24</f>
        <v>0</v>
      </c>
      <c r="I24" s="673"/>
      <c r="J24" s="674">
        <f t="shared" si="5"/>
        <v>0</v>
      </c>
      <c r="K24" s="672">
        <f>'[2]Hes seat-Suzuki'!J24</f>
        <v>0</v>
      </c>
      <c r="L24" s="673"/>
      <c r="M24" s="773">
        <f t="shared" si="6"/>
        <v>0</v>
      </c>
      <c r="N24" s="688">
        <f t="shared" si="7"/>
        <v>0</v>
      </c>
      <c r="O24" s="689">
        <f t="shared" si="7"/>
        <v>0</v>
      </c>
      <c r="P24" s="690">
        <f t="shared" si="8"/>
        <v>0</v>
      </c>
      <c r="Q24" s="672">
        <f>'[2]Hes seat-Suzuki'!M24</f>
        <v>0</v>
      </c>
      <c r="R24" s="673"/>
      <c r="S24" s="674">
        <f t="shared" si="9"/>
        <v>0</v>
      </c>
      <c r="T24" s="672">
        <f>'[2]Hes seat-Suzuki'!P24</f>
        <v>0</v>
      </c>
      <c r="U24" s="673"/>
      <c r="V24" s="675">
        <f t="shared" si="10"/>
        <v>0</v>
      </c>
      <c r="W24" s="673">
        <f>'[2]Hes seat-Suzuki'!S24</f>
        <v>0</v>
      </c>
      <c r="X24" s="673"/>
      <c r="Y24" s="773">
        <f t="shared" si="11"/>
        <v>0</v>
      </c>
      <c r="Z24" s="688">
        <f t="shared" si="12"/>
        <v>0</v>
      </c>
      <c r="AA24" s="701">
        <f t="shared" si="12"/>
        <v>0</v>
      </c>
      <c r="AB24" s="690">
        <f t="shared" si="13"/>
        <v>0</v>
      </c>
      <c r="AC24" s="779">
        <f t="shared" si="29"/>
        <v>0</v>
      </c>
      <c r="AD24" s="776">
        <f t="shared" si="29"/>
        <v>0</v>
      </c>
      <c r="AE24" s="777">
        <f t="shared" si="14"/>
        <v>0</v>
      </c>
      <c r="AF24" s="672">
        <f>'[2]Hes seat-Suzuki'!Y24</f>
        <v>0</v>
      </c>
      <c r="AG24" s="673"/>
      <c r="AH24" s="674">
        <f t="shared" si="15"/>
        <v>0</v>
      </c>
      <c r="AI24" s="672">
        <f>'[2]Hes seat-Suzuki'!AB24</f>
        <v>0</v>
      </c>
      <c r="AJ24" s="673"/>
      <c r="AK24" s="675">
        <f t="shared" si="16"/>
        <v>0</v>
      </c>
      <c r="AL24" s="673">
        <f>'[2]Hes seat-Suzuki'!AE24</f>
        <v>0</v>
      </c>
      <c r="AM24" s="673"/>
      <c r="AN24" s="675">
        <f t="shared" si="17"/>
        <v>0</v>
      </c>
      <c r="AO24" s="688">
        <f t="shared" si="18"/>
        <v>0</v>
      </c>
      <c r="AP24" s="689">
        <f t="shared" si="18"/>
        <v>0</v>
      </c>
      <c r="AQ24" s="690">
        <f t="shared" si="19"/>
        <v>0</v>
      </c>
      <c r="AR24" s="673">
        <f>'[2]Hes seat-Suzuki'!AH24</f>
        <v>0</v>
      </c>
      <c r="AS24" s="673"/>
      <c r="AT24" s="674">
        <f t="shared" si="20"/>
        <v>0</v>
      </c>
      <c r="AU24" s="672">
        <f>'[2]Hes seat-Suzuki'!AK24</f>
        <v>0</v>
      </c>
      <c r="AV24" s="673"/>
      <c r="AW24" s="675">
        <f t="shared" si="21"/>
        <v>0</v>
      </c>
      <c r="AX24" s="673">
        <f>'[2]Hes seat-Suzuki'!AN24</f>
        <v>0</v>
      </c>
      <c r="AY24" s="672"/>
      <c r="AZ24" s="773">
        <f t="shared" si="22"/>
        <v>0</v>
      </c>
      <c r="BA24" s="688">
        <f t="shared" si="23"/>
        <v>0</v>
      </c>
      <c r="BB24" s="701">
        <f t="shared" si="23"/>
        <v>0</v>
      </c>
      <c r="BC24" s="706">
        <f t="shared" si="24"/>
        <v>0</v>
      </c>
      <c r="BD24" s="711">
        <f t="shared" si="1"/>
        <v>0</v>
      </c>
      <c r="BE24" s="715">
        <f t="shared" si="2"/>
        <v>0</v>
      </c>
      <c r="BF24" s="716">
        <f t="shared" si="25"/>
        <v>0</v>
      </c>
      <c r="BG24" s="717">
        <f t="shared" si="26"/>
        <v>0</v>
      </c>
      <c r="BH24" s="673">
        <f t="shared" si="27"/>
        <v>0</v>
      </c>
      <c r="BI24" s="677">
        <f t="shared" si="28"/>
        <v>0</v>
      </c>
      <c r="BJ24" s="541"/>
      <c r="BK24" s="380"/>
      <c r="BL24" s="374">
        <f>ROUND(VLOOKUP($B24,Test!$A$272:$H$324,5),0)/1000</f>
        <v>0</v>
      </c>
      <c r="BM24" s="380"/>
      <c r="BN24" s="415"/>
      <c r="BO24" s="415"/>
      <c r="BP24" s="380"/>
      <c r="BQ24" s="380"/>
      <c r="BR24" s="415"/>
      <c r="BS24" s="380"/>
      <c r="BT24" s="380"/>
      <c r="BU24" s="380"/>
      <c r="BV24" s="380"/>
      <c r="BW24" s="380"/>
      <c r="BX24" s="380"/>
      <c r="BY24" s="380"/>
      <c r="BZ24" s="380"/>
      <c r="CA24" s="380"/>
    </row>
    <row r="25" spans="1:81" s="383" customFormat="1" ht="33" customHeight="1">
      <c r="A25" s="388">
        <f t="shared" si="3"/>
        <v>19</v>
      </c>
      <c r="B25" s="384">
        <v>51402</v>
      </c>
      <c r="C25" s="536" t="s">
        <v>15</v>
      </c>
      <c r="D25" s="698" t="s">
        <v>269</v>
      </c>
      <c r="E25" s="672">
        <f>'[2]Hes seat-Suzuki'!D25</f>
        <v>0</v>
      </c>
      <c r="F25" s="673"/>
      <c r="G25" s="674">
        <f t="shared" si="4"/>
        <v>0</v>
      </c>
      <c r="H25" s="672">
        <f>'[2]Hes seat-Suzuki'!G25</f>
        <v>0</v>
      </c>
      <c r="I25" s="673"/>
      <c r="J25" s="674">
        <f t="shared" si="5"/>
        <v>0</v>
      </c>
      <c r="K25" s="672">
        <f>'[2]Hes seat-Suzuki'!J25</f>
        <v>0</v>
      </c>
      <c r="L25" s="673"/>
      <c r="M25" s="773">
        <f t="shared" si="6"/>
        <v>0</v>
      </c>
      <c r="N25" s="688">
        <f t="shared" si="7"/>
        <v>0</v>
      </c>
      <c r="O25" s="689">
        <f t="shared" si="7"/>
        <v>0</v>
      </c>
      <c r="P25" s="690">
        <f t="shared" si="8"/>
        <v>0</v>
      </c>
      <c r="Q25" s="672">
        <f>'[2]Hes seat-Suzuki'!M25</f>
        <v>0</v>
      </c>
      <c r="R25" s="673"/>
      <c r="S25" s="674">
        <f t="shared" si="9"/>
        <v>0</v>
      </c>
      <c r="T25" s="672">
        <f>'[2]Hes seat-Suzuki'!P25</f>
        <v>0</v>
      </c>
      <c r="U25" s="673"/>
      <c r="V25" s="675">
        <f t="shared" si="10"/>
        <v>0</v>
      </c>
      <c r="W25" s="673">
        <f>'[2]Hes seat-Suzuki'!S25</f>
        <v>0</v>
      </c>
      <c r="X25" s="673"/>
      <c r="Y25" s="773">
        <f t="shared" si="11"/>
        <v>0</v>
      </c>
      <c r="Z25" s="688">
        <f t="shared" si="12"/>
        <v>0</v>
      </c>
      <c r="AA25" s="701">
        <f t="shared" si="12"/>
        <v>0</v>
      </c>
      <c r="AB25" s="690">
        <f t="shared" si="13"/>
        <v>0</v>
      </c>
      <c r="AC25" s="779">
        <f t="shared" si="29"/>
        <v>0</v>
      </c>
      <c r="AD25" s="776">
        <f t="shared" si="29"/>
        <v>0</v>
      </c>
      <c r="AE25" s="777">
        <f t="shared" si="14"/>
        <v>0</v>
      </c>
      <c r="AF25" s="672">
        <f>'[2]Hes seat-Suzuki'!Y25</f>
        <v>0</v>
      </c>
      <c r="AG25" s="673"/>
      <c r="AH25" s="674">
        <f t="shared" si="15"/>
        <v>0</v>
      </c>
      <c r="AI25" s="672">
        <f>'[2]Hes seat-Suzuki'!AB25</f>
        <v>0</v>
      </c>
      <c r="AJ25" s="673"/>
      <c r="AK25" s="675">
        <f t="shared" si="16"/>
        <v>0</v>
      </c>
      <c r="AL25" s="673">
        <f>'[2]Hes seat-Suzuki'!AE25</f>
        <v>0</v>
      </c>
      <c r="AM25" s="673"/>
      <c r="AN25" s="675">
        <f t="shared" si="17"/>
        <v>0</v>
      </c>
      <c r="AO25" s="688">
        <f t="shared" si="18"/>
        <v>0</v>
      </c>
      <c r="AP25" s="689">
        <f t="shared" si="18"/>
        <v>0</v>
      </c>
      <c r="AQ25" s="690">
        <f t="shared" si="19"/>
        <v>0</v>
      </c>
      <c r="AR25" s="673">
        <f>'[2]Hes seat-Suzuki'!AH25</f>
        <v>0</v>
      </c>
      <c r="AS25" s="673"/>
      <c r="AT25" s="674">
        <f t="shared" si="20"/>
        <v>0</v>
      </c>
      <c r="AU25" s="672">
        <f>'[2]Hes seat-Suzuki'!AK25</f>
        <v>0</v>
      </c>
      <c r="AV25" s="673"/>
      <c r="AW25" s="675">
        <f t="shared" si="21"/>
        <v>0</v>
      </c>
      <c r="AX25" s="673">
        <f>'[2]Hes seat-Suzuki'!AN25</f>
        <v>0</v>
      </c>
      <c r="AY25" s="672"/>
      <c r="AZ25" s="773">
        <f t="shared" si="22"/>
        <v>0</v>
      </c>
      <c r="BA25" s="688">
        <f t="shared" si="23"/>
        <v>0</v>
      </c>
      <c r="BB25" s="701">
        <f t="shared" si="23"/>
        <v>0</v>
      </c>
      <c r="BC25" s="706">
        <f t="shared" si="24"/>
        <v>0</v>
      </c>
      <c r="BD25" s="711">
        <f t="shared" si="1"/>
        <v>0</v>
      </c>
      <c r="BE25" s="715">
        <f t="shared" si="2"/>
        <v>0</v>
      </c>
      <c r="BF25" s="716">
        <f t="shared" si="25"/>
        <v>0</v>
      </c>
      <c r="BG25" s="717">
        <f t="shared" si="26"/>
        <v>0</v>
      </c>
      <c r="BH25" s="673">
        <f t="shared" si="27"/>
        <v>0</v>
      </c>
      <c r="BI25" s="677">
        <f t="shared" si="28"/>
        <v>0</v>
      </c>
      <c r="BJ25" s="541"/>
      <c r="BK25" s="380"/>
      <c r="BL25" s="374">
        <f>ROUND(VLOOKUP($B25,Test!$A$272:$H$324,5),0)/1000</f>
        <v>0</v>
      </c>
      <c r="BM25" s="380"/>
      <c r="BN25" s="415"/>
      <c r="BO25" s="415"/>
      <c r="BP25" s="380"/>
      <c r="BQ25" s="380"/>
      <c r="BR25" s="415"/>
      <c r="BS25" s="380"/>
      <c r="BT25" s="380"/>
      <c r="BU25" s="380"/>
      <c r="BV25" s="380"/>
      <c r="BW25" s="380"/>
      <c r="BX25" s="380"/>
      <c r="BY25" s="380"/>
      <c r="BZ25" s="380"/>
      <c r="CA25" s="380"/>
    </row>
    <row r="26" spans="1:81" s="383" customFormat="1" ht="33" customHeight="1">
      <c r="A26" s="388">
        <f t="shared" si="3"/>
        <v>20</v>
      </c>
      <c r="B26" s="384">
        <v>51403</v>
      </c>
      <c r="C26" s="536" t="s">
        <v>16</v>
      </c>
      <c r="D26" s="698" t="s">
        <v>270</v>
      </c>
      <c r="E26" s="672">
        <f>'[2]Hes seat-Suzuki'!D26</f>
        <v>0</v>
      </c>
      <c r="F26" s="673"/>
      <c r="G26" s="674">
        <f t="shared" si="4"/>
        <v>0</v>
      </c>
      <c r="H26" s="672">
        <f>'[2]Hes seat-Suzuki'!G26</f>
        <v>0</v>
      </c>
      <c r="I26" s="673"/>
      <c r="J26" s="674">
        <f t="shared" si="5"/>
        <v>0</v>
      </c>
      <c r="K26" s="672">
        <f>'[2]Hes seat-Suzuki'!J26</f>
        <v>0</v>
      </c>
      <c r="L26" s="673"/>
      <c r="M26" s="773">
        <f t="shared" si="6"/>
        <v>0</v>
      </c>
      <c r="N26" s="688">
        <f t="shared" si="7"/>
        <v>0</v>
      </c>
      <c r="O26" s="689">
        <f t="shared" si="7"/>
        <v>0</v>
      </c>
      <c r="P26" s="690">
        <f t="shared" si="8"/>
        <v>0</v>
      </c>
      <c r="Q26" s="672">
        <f>'[2]Hes seat-Suzuki'!M26</f>
        <v>0</v>
      </c>
      <c r="R26" s="673"/>
      <c r="S26" s="674">
        <f t="shared" si="9"/>
        <v>0</v>
      </c>
      <c r="T26" s="672">
        <f>'[2]Hes seat-Suzuki'!P26</f>
        <v>0</v>
      </c>
      <c r="U26" s="673"/>
      <c r="V26" s="675">
        <f t="shared" si="10"/>
        <v>0</v>
      </c>
      <c r="W26" s="673">
        <f>'[2]Hes seat-Suzuki'!S26</f>
        <v>0</v>
      </c>
      <c r="X26" s="673"/>
      <c r="Y26" s="773">
        <f t="shared" si="11"/>
        <v>0</v>
      </c>
      <c r="Z26" s="688">
        <f t="shared" si="12"/>
        <v>0</v>
      </c>
      <c r="AA26" s="701">
        <f t="shared" si="12"/>
        <v>0</v>
      </c>
      <c r="AB26" s="690">
        <f t="shared" si="13"/>
        <v>0</v>
      </c>
      <c r="AC26" s="779">
        <f t="shared" si="29"/>
        <v>0</v>
      </c>
      <c r="AD26" s="776">
        <f t="shared" si="29"/>
        <v>0</v>
      </c>
      <c r="AE26" s="777">
        <f t="shared" si="14"/>
        <v>0</v>
      </c>
      <c r="AF26" s="672">
        <f>'[2]Hes seat-Suzuki'!Y26</f>
        <v>0</v>
      </c>
      <c r="AG26" s="673"/>
      <c r="AH26" s="674">
        <f t="shared" si="15"/>
        <v>0</v>
      </c>
      <c r="AI26" s="672">
        <f>'[2]Hes seat-Suzuki'!AB26</f>
        <v>0</v>
      </c>
      <c r="AJ26" s="673"/>
      <c r="AK26" s="675">
        <f t="shared" si="16"/>
        <v>0</v>
      </c>
      <c r="AL26" s="673">
        <f>'[2]Hes seat-Suzuki'!AE26</f>
        <v>0</v>
      </c>
      <c r="AM26" s="673"/>
      <c r="AN26" s="675">
        <f t="shared" si="17"/>
        <v>0</v>
      </c>
      <c r="AO26" s="688">
        <f t="shared" si="18"/>
        <v>0</v>
      </c>
      <c r="AP26" s="689">
        <f t="shared" si="18"/>
        <v>0</v>
      </c>
      <c r="AQ26" s="690">
        <f t="shared" si="19"/>
        <v>0</v>
      </c>
      <c r="AR26" s="673">
        <f>'[2]Hes seat-Suzuki'!AH26</f>
        <v>0</v>
      </c>
      <c r="AS26" s="673"/>
      <c r="AT26" s="674">
        <f t="shared" si="20"/>
        <v>0</v>
      </c>
      <c r="AU26" s="672">
        <f>'[2]Hes seat-Suzuki'!AK26</f>
        <v>0</v>
      </c>
      <c r="AV26" s="673"/>
      <c r="AW26" s="675">
        <f t="shared" si="21"/>
        <v>0</v>
      </c>
      <c r="AX26" s="673">
        <f>'[2]Hes seat-Suzuki'!AN26</f>
        <v>0</v>
      </c>
      <c r="AY26" s="672"/>
      <c r="AZ26" s="773">
        <f t="shared" si="22"/>
        <v>0</v>
      </c>
      <c r="BA26" s="688">
        <f t="shared" si="23"/>
        <v>0</v>
      </c>
      <c r="BB26" s="701">
        <f t="shared" si="23"/>
        <v>0</v>
      </c>
      <c r="BC26" s="706">
        <f t="shared" si="24"/>
        <v>0</v>
      </c>
      <c r="BD26" s="711">
        <f t="shared" si="1"/>
        <v>0</v>
      </c>
      <c r="BE26" s="715">
        <f t="shared" si="2"/>
        <v>0</v>
      </c>
      <c r="BF26" s="716">
        <f t="shared" si="25"/>
        <v>0</v>
      </c>
      <c r="BG26" s="717">
        <f t="shared" si="26"/>
        <v>0</v>
      </c>
      <c r="BH26" s="673">
        <f t="shared" si="27"/>
        <v>0</v>
      </c>
      <c r="BI26" s="677">
        <f t="shared" si="28"/>
        <v>0</v>
      </c>
      <c r="BJ26" s="541"/>
      <c r="BK26" s="380"/>
      <c r="BL26" s="374">
        <f>ROUND(VLOOKUP($B26,Test!$A$272:$H$324,5),0)/1000</f>
        <v>0</v>
      </c>
      <c r="BM26" s="380"/>
      <c r="BN26" s="415"/>
      <c r="BO26" s="415"/>
      <c r="BP26" s="380"/>
      <c r="BQ26" s="380"/>
      <c r="BR26" s="415"/>
      <c r="BS26" s="380"/>
      <c r="BT26" s="380"/>
      <c r="BU26" s="380"/>
      <c r="BV26" s="380"/>
      <c r="BW26" s="380"/>
      <c r="BX26" s="380"/>
      <c r="BY26" s="380"/>
      <c r="BZ26" s="380"/>
      <c r="CA26" s="380"/>
    </row>
    <row r="27" spans="1:81" s="383" customFormat="1" ht="33" customHeight="1">
      <c r="A27" s="388">
        <f t="shared" si="3"/>
        <v>21</v>
      </c>
      <c r="B27" s="384">
        <v>51404</v>
      </c>
      <c r="C27" s="536" t="s">
        <v>17</v>
      </c>
      <c r="D27" s="698" t="s">
        <v>271</v>
      </c>
      <c r="E27" s="672">
        <f>'[2]Hes seat-Suzuki'!D27</f>
        <v>0</v>
      </c>
      <c r="F27" s="673"/>
      <c r="G27" s="674">
        <f t="shared" si="4"/>
        <v>0</v>
      </c>
      <c r="H27" s="672">
        <f>'[2]Hes seat-Suzuki'!G27</f>
        <v>0</v>
      </c>
      <c r="I27" s="673"/>
      <c r="J27" s="674">
        <f t="shared" si="5"/>
        <v>0</v>
      </c>
      <c r="K27" s="672">
        <f>'[2]Hes seat-Suzuki'!J27</f>
        <v>0</v>
      </c>
      <c r="L27" s="673"/>
      <c r="M27" s="773">
        <f t="shared" si="6"/>
        <v>0</v>
      </c>
      <c r="N27" s="688">
        <f t="shared" si="7"/>
        <v>0</v>
      </c>
      <c r="O27" s="689">
        <f t="shared" si="7"/>
        <v>0</v>
      </c>
      <c r="P27" s="690">
        <f t="shared" si="8"/>
        <v>0</v>
      </c>
      <c r="Q27" s="672">
        <f>'[2]Hes seat-Suzuki'!M27</f>
        <v>0</v>
      </c>
      <c r="R27" s="673"/>
      <c r="S27" s="674">
        <f t="shared" si="9"/>
        <v>0</v>
      </c>
      <c r="T27" s="672">
        <f>'[2]Hes seat-Suzuki'!P27</f>
        <v>0</v>
      </c>
      <c r="U27" s="673"/>
      <c r="V27" s="675">
        <f t="shared" si="10"/>
        <v>0</v>
      </c>
      <c r="W27" s="673">
        <f>'[2]Hes seat-Suzuki'!S27</f>
        <v>0</v>
      </c>
      <c r="X27" s="673"/>
      <c r="Y27" s="773">
        <f t="shared" si="11"/>
        <v>0</v>
      </c>
      <c r="Z27" s="688">
        <f t="shared" si="12"/>
        <v>0</v>
      </c>
      <c r="AA27" s="701">
        <f t="shared" si="12"/>
        <v>0</v>
      </c>
      <c r="AB27" s="690">
        <f t="shared" si="13"/>
        <v>0</v>
      </c>
      <c r="AC27" s="779">
        <f t="shared" si="29"/>
        <v>0</v>
      </c>
      <c r="AD27" s="776">
        <f t="shared" si="29"/>
        <v>0</v>
      </c>
      <c r="AE27" s="777">
        <f t="shared" si="14"/>
        <v>0</v>
      </c>
      <c r="AF27" s="672">
        <f>'[2]Hes seat-Suzuki'!Y27</f>
        <v>0</v>
      </c>
      <c r="AG27" s="673"/>
      <c r="AH27" s="674">
        <f t="shared" si="15"/>
        <v>0</v>
      </c>
      <c r="AI27" s="672">
        <f>'[2]Hes seat-Suzuki'!AB27</f>
        <v>0</v>
      </c>
      <c r="AJ27" s="673"/>
      <c r="AK27" s="675">
        <f t="shared" si="16"/>
        <v>0</v>
      </c>
      <c r="AL27" s="673">
        <f>'[2]Hes seat-Suzuki'!AE27</f>
        <v>0</v>
      </c>
      <c r="AM27" s="673"/>
      <c r="AN27" s="675">
        <f t="shared" si="17"/>
        <v>0</v>
      </c>
      <c r="AO27" s="688">
        <f t="shared" si="18"/>
        <v>0</v>
      </c>
      <c r="AP27" s="689">
        <f t="shared" si="18"/>
        <v>0</v>
      </c>
      <c r="AQ27" s="690">
        <f t="shared" si="19"/>
        <v>0</v>
      </c>
      <c r="AR27" s="673">
        <f>'[2]Hes seat-Suzuki'!AH27</f>
        <v>0</v>
      </c>
      <c r="AS27" s="673"/>
      <c r="AT27" s="674">
        <f t="shared" si="20"/>
        <v>0</v>
      </c>
      <c r="AU27" s="672">
        <f>'[2]Hes seat-Suzuki'!AK27</f>
        <v>0</v>
      </c>
      <c r="AV27" s="673"/>
      <c r="AW27" s="675">
        <f t="shared" si="21"/>
        <v>0</v>
      </c>
      <c r="AX27" s="673">
        <f>'[2]Hes seat-Suzuki'!AN27</f>
        <v>0</v>
      </c>
      <c r="AY27" s="672"/>
      <c r="AZ27" s="773">
        <f t="shared" si="22"/>
        <v>0</v>
      </c>
      <c r="BA27" s="688">
        <f t="shared" si="23"/>
        <v>0</v>
      </c>
      <c r="BB27" s="701">
        <f t="shared" si="23"/>
        <v>0</v>
      </c>
      <c r="BC27" s="706">
        <f t="shared" si="24"/>
        <v>0</v>
      </c>
      <c r="BD27" s="711">
        <f t="shared" si="1"/>
        <v>0</v>
      </c>
      <c r="BE27" s="715">
        <f t="shared" si="2"/>
        <v>0</v>
      </c>
      <c r="BF27" s="716">
        <f t="shared" si="25"/>
        <v>0</v>
      </c>
      <c r="BG27" s="717">
        <f t="shared" si="26"/>
        <v>0</v>
      </c>
      <c r="BH27" s="673">
        <f t="shared" si="27"/>
        <v>0</v>
      </c>
      <c r="BI27" s="677">
        <f t="shared" si="28"/>
        <v>0</v>
      </c>
      <c r="BJ27" s="541"/>
      <c r="BK27" s="380"/>
      <c r="BL27" s="374">
        <f>ROUND(VLOOKUP($B27,Test!$A$272:$H$324,5),0)/1000</f>
        <v>0</v>
      </c>
      <c r="BM27" s="380"/>
      <c r="BN27" s="415"/>
      <c r="BO27" s="415"/>
      <c r="BP27" s="380"/>
      <c r="BQ27" s="380"/>
      <c r="BR27" s="415"/>
      <c r="BS27" s="380"/>
      <c r="BT27" s="380"/>
      <c r="BU27" s="380"/>
      <c r="BV27" s="380"/>
      <c r="BW27" s="380"/>
      <c r="BX27" s="380"/>
      <c r="BY27" s="380"/>
      <c r="BZ27" s="380"/>
      <c r="CA27" s="380"/>
    </row>
    <row r="28" spans="1:81" s="383" customFormat="1" ht="33" customHeight="1">
      <c r="A28" s="388">
        <f t="shared" si="3"/>
        <v>22</v>
      </c>
      <c r="B28" s="384">
        <v>51405</v>
      </c>
      <c r="C28" s="536" t="s">
        <v>18</v>
      </c>
      <c r="D28" s="698" t="s">
        <v>272</v>
      </c>
      <c r="E28" s="672">
        <f>'[2]Hes seat-Suzuki'!D28</f>
        <v>0</v>
      </c>
      <c r="F28" s="673"/>
      <c r="G28" s="674">
        <f t="shared" si="4"/>
        <v>0</v>
      </c>
      <c r="H28" s="672">
        <f>'[2]Hes seat-Suzuki'!G28</f>
        <v>0</v>
      </c>
      <c r="I28" s="673"/>
      <c r="J28" s="674">
        <f t="shared" si="5"/>
        <v>0</v>
      </c>
      <c r="K28" s="672">
        <f>'[2]Hes seat-Suzuki'!J28</f>
        <v>0</v>
      </c>
      <c r="L28" s="673"/>
      <c r="M28" s="773">
        <f t="shared" si="6"/>
        <v>0</v>
      </c>
      <c r="N28" s="688">
        <f t="shared" si="7"/>
        <v>0</v>
      </c>
      <c r="O28" s="689">
        <f t="shared" si="7"/>
        <v>0</v>
      </c>
      <c r="P28" s="690">
        <f t="shared" si="8"/>
        <v>0</v>
      </c>
      <c r="Q28" s="672">
        <f>'[2]Hes seat-Suzuki'!M28</f>
        <v>0</v>
      </c>
      <c r="R28" s="673"/>
      <c r="S28" s="674">
        <f t="shared" si="9"/>
        <v>0</v>
      </c>
      <c r="T28" s="672">
        <f>'[2]Hes seat-Suzuki'!P28</f>
        <v>0</v>
      </c>
      <c r="U28" s="673"/>
      <c r="V28" s="675">
        <f t="shared" si="10"/>
        <v>0</v>
      </c>
      <c r="W28" s="673">
        <f>'[2]Hes seat-Suzuki'!S28</f>
        <v>0</v>
      </c>
      <c r="X28" s="673"/>
      <c r="Y28" s="773">
        <f t="shared" si="11"/>
        <v>0</v>
      </c>
      <c r="Z28" s="688">
        <f t="shared" si="12"/>
        <v>0</v>
      </c>
      <c r="AA28" s="701">
        <f t="shared" si="12"/>
        <v>0</v>
      </c>
      <c r="AB28" s="690">
        <f t="shared" si="13"/>
        <v>0</v>
      </c>
      <c r="AC28" s="779">
        <f t="shared" si="29"/>
        <v>0</v>
      </c>
      <c r="AD28" s="776">
        <f t="shared" si="29"/>
        <v>0</v>
      </c>
      <c r="AE28" s="777">
        <f t="shared" si="14"/>
        <v>0</v>
      </c>
      <c r="AF28" s="672">
        <f>'[2]Hes seat-Suzuki'!Y28</f>
        <v>0</v>
      </c>
      <c r="AG28" s="673"/>
      <c r="AH28" s="674">
        <f t="shared" si="15"/>
        <v>0</v>
      </c>
      <c r="AI28" s="672">
        <f>'[2]Hes seat-Suzuki'!AB28</f>
        <v>0</v>
      </c>
      <c r="AJ28" s="673"/>
      <c r="AK28" s="675">
        <f t="shared" si="16"/>
        <v>0</v>
      </c>
      <c r="AL28" s="673">
        <f>'[2]Hes seat-Suzuki'!AE28</f>
        <v>0</v>
      </c>
      <c r="AM28" s="673"/>
      <c r="AN28" s="675">
        <f t="shared" si="17"/>
        <v>0</v>
      </c>
      <c r="AO28" s="688">
        <f t="shared" si="18"/>
        <v>0</v>
      </c>
      <c r="AP28" s="689">
        <f t="shared" si="18"/>
        <v>0</v>
      </c>
      <c r="AQ28" s="690">
        <f t="shared" si="19"/>
        <v>0</v>
      </c>
      <c r="AR28" s="673">
        <f>'[2]Hes seat-Suzuki'!AH28</f>
        <v>0</v>
      </c>
      <c r="AS28" s="673"/>
      <c r="AT28" s="674">
        <f t="shared" si="20"/>
        <v>0</v>
      </c>
      <c r="AU28" s="672">
        <f>'[2]Hes seat-Suzuki'!AK28</f>
        <v>0</v>
      </c>
      <c r="AV28" s="673"/>
      <c r="AW28" s="675">
        <f t="shared" si="21"/>
        <v>0</v>
      </c>
      <c r="AX28" s="673">
        <f>'[2]Hes seat-Suzuki'!AN28</f>
        <v>0</v>
      </c>
      <c r="AY28" s="672"/>
      <c r="AZ28" s="773">
        <f t="shared" si="22"/>
        <v>0</v>
      </c>
      <c r="BA28" s="688">
        <f t="shared" si="23"/>
        <v>0</v>
      </c>
      <c r="BB28" s="701">
        <f t="shared" si="23"/>
        <v>0</v>
      </c>
      <c r="BC28" s="706">
        <f t="shared" si="24"/>
        <v>0</v>
      </c>
      <c r="BD28" s="711">
        <f t="shared" si="1"/>
        <v>0</v>
      </c>
      <c r="BE28" s="715">
        <f t="shared" si="2"/>
        <v>0</v>
      </c>
      <c r="BF28" s="716">
        <f t="shared" si="25"/>
        <v>0</v>
      </c>
      <c r="BG28" s="717">
        <f t="shared" si="26"/>
        <v>0</v>
      </c>
      <c r="BH28" s="673">
        <f t="shared" si="27"/>
        <v>0</v>
      </c>
      <c r="BI28" s="677">
        <f t="shared" si="28"/>
        <v>0</v>
      </c>
      <c r="BJ28" s="541"/>
      <c r="BK28" s="380"/>
      <c r="BL28" s="374">
        <f>ROUND(VLOOKUP($B28,Test!$A$272:$H$324,5),0)/1000</f>
        <v>0</v>
      </c>
      <c r="BM28" s="380"/>
      <c r="BN28" s="415"/>
      <c r="BO28" s="415"/>
      <c r="BP28" s="380"/>
      <c r="BQ28" s="380"/>
      <c r="BR28" s="415"/>
      <c r="BS28" s="380"/>
      <c r="BT28" s="380"/>
      <c r="BU28" s="380"/>
      <c r="BV28" s="380"/>
      <c r="BW28" s="380"/>
      <c r="BX28" s="380"/>
      <c r="BY28" s="380"/>
      <c r="BZ28" s="380"/>
      <c r="CA28" s="380"/>
    </row>
    <row r="29" spans="1:81" s="383" customFormat="1" ht="33" customHeight="1">
      <c r="A29" s="388">
        <f t="shared" si="3"/>
        <v>23</v>
      </c>
      <c r="B29" s="384">
        <v>51406</v>
      </c>
      <c r="C29" s="536" t="s">
        <v>19</v>
      </c>
      <c r="D29" s="698" t="s">
        <v>273</v>
      </c>
      <c r="E29" s="672">
        <f>'[2]Hes seat-Suzuki'!D29</f>
        <v>0</v>
      </c>
      <c r="F29" s="673"/>
      <c r="G29" s="674">
        <f t="shared" si="4"/>
        <v>0</v>
      </c>
      <c r="H29" s="672">
        <f>'[2]Hes seat-Suzuki'!G29</f>
        <v>0</v>
      </c>
      <c r="I29" s="673"/>
      <c r="J29" s="674">
        <f t="shared" si="5"/>
        <v>0</v>
      </c>
      <c r="K29" s="672">
        <f>'[2]Hes seat-Suzuki'!J29</f>
        <v>0</v>
      </c>
      <c r="L29" s="673"/>
      <c r="M29" s="773">
        <f t="shared" si="6"/>
        <v>0</v>
      </c>
      <c r="N29" s="688">
        <f t="shared" si="7"/>
        <v>0</v>
      </c>
      <c r="O29" s="689">
        <f t="shared" si="7"/>
        <v>0</v>
      </c>
      <c r="P29" s="690">
        <f t="shared" si="8"/>
        <v>0</v>
      </c>
      <c r="Q29" s="672">
        <f>'[2]Hes seat-Suzuki'!M29</f>
        <v>0</v>
      </c>
      <c r="R29" s="673"/>
      <c r="S29" s="674">
        <f t="shared" si="9"/>
        <v>0</v>
      </c>
      <c r="T29" s="672">
        <f>'[2]Hes seat-Suzuki'!P29</f>
        <v>0</v>
      </c>
      <c r="U29" s="673"/>
      <c r="V29" s="675">
        <f t="shared" si="10"/>
        <v>0</v>
      </c>
      <c r="W29" s="673">
        <f>'[2]Hes seat-Suzuki'!S29</f>
        <v>0</v>
      </c>
      <c r="X29" s="673"/>
      <c r="Y29" s="773">
        <f t="shared" si="11"/>
        <v>0</v>
      </c>
      <c r="Z29" s="688">
        <f t="shared" si="12"/>
        <v>0</v>
      </c>
      <c r="AA29" s="701">
        <f t="shared" si="12"/>
        <v>0</v>
      </c>
      <c r="AB29" s="690">
        <f t="shared" si="13"/>
        <v>0</v>
      </c>
      <c r="AC29" s="779">
        <f t="shared" si="29"/>
        <v>0</v>
      </c>
      <c r="AD29" s="776">
        <f t="shared" si="29"/>
        <v>0</v>
      </c>
      <c r="AE29" s="777">
        <f t="shared" si="14"/>
        <v>0</v>
      </c>
      <c r="AF29" s="672">
        <f>'[2]Hes seat-Suzuki'!Y29</f>
        <v>0</v>
      </c>
      <c r="AG29" s="673"/>
      <c r="AH29" s="674">
        <f t="shared" si="15"/>
        <v>0</v>
      </c>
      <c r="AI29" s="672">
        <f>'[2]Hes seat-Suzuki'!AB29</f>
        <v>0</v>
      </c>
      <c r="AJ29" s="673"/>
      <c r="AK29" s="675">
        <f t="shared" si="16"/>
        <v>0</v>
      </c>
      <c r="AL29" s="673">
        <f>'[2]Hes seat-Suzuki'!AE29</f>
        <v>0</v>
      </c>
      <c r="AM29" s="673"/>
      <c r="AN29" s="675">
        <f t="shared" si="17"/>
        <v>0</v>
      </c>
      <c r="AO29" s="688">
        <f t="shared" si="18"/>
        <v>0</v>
      </c>
      <c r="AP29" s="689">
        <f t="shared" si="18"/>
        <v>0</v>
      </c>
      <c r="AQ29" s="690">
        <f t="shared" si="19"/>
        <v>0</v>
      </c>
      <c r="AR29" s="673">
        <f>'[2]Hes seat-Suzuki'!AH29</f>
        <v>0</v>
      </c>
      <c r="AS29" s="673"/>
      <c r="AT29" s="674">
        <f t="shared" si="20"/>
        <v>0</v>
      </c>
      <c r="AU29" s="672">
        <f>'[2]Hes seat-Suzuki'!AK29</f>
        <v>0</v>
      </c>
      <c r="AV29" s="673"/>
      <c r="AW29" s="675">
        <f t="shared" si="21"/>
        <v>0</v>
      </c>
      <c r="AX29" s="673">
        <f>'[2]Hes seat-Suzuki'!AN29</f>
        <v>0</v>
      </c>
      <c r="AY29" s="672"/>
      <c r="AZ29" s="773">
        <f t="shared" si="22"/>
        <v>0</v>
      </c>
      <c r="BA29" s="688">
        <f t="shared" si="23"/>
        <v>0</v>
      </c>
      <c r="BB29" s="701">
        <f t="shared" si="23"/>
        <v>0</v>
      </c>
      <c r="BC29" s="706">
        <f t="shared" si="24"/>
        <v>0</v>
      </c>
      <c r="BD29" s="711">
        <f t="shared" si="1"/>
        <v>0</v>
      </c>
      <c r="BE29" s="715">
        <f t="shared" si="2"/>
        <v>0</v>
      </c>
      <c r="BF29" s="716">
        <f t="shared" si="25"/>
        <v>0</v>
      </c>
      <c r="BG29" s="717">
        <f t="shared" si="26"/>
        <v>0</v>
      </c>
      <c r="BH29" s="673">
        <f t="shared" si="27"/>
        <v>0</v>
      </c>
      <c r="BI29" s="677">
        <f t="shared" si="28"/>
        <v>0</v>
      </c>
      <c r="BJ29" s="541"/>
      <c r="BK29" s="380"/>
      <c r="BL29" s="374">
        <f>ROUND(VLOOKUP($B29,Test!$A$272:$H$324,5),0)/1000</f>
        <v>0</v>
      </c>
      <c r="BM29" s="380"/>
      <c r="BN29" s="415"/>
      <c r="BO29" s="415"/>
      <c r="BP29" s="380"/>
      <c r="BQ29" s="380"/>
      <c r="BR29" s="415"/>
      <c r="BS29" s="380"/>
      <c r="BT29" s="380"/>
      <c r="BU29" s="380"/>
      <c r="BV29" s="380"/>
      <c r="BW29" s="380"/>
      <c r="BX29" s="380"/>
      <c r="BY29" s="380"/>
      <c r="BZ29" s="380"/>
      <c r="CA29" s="380"/>
    </row>
    <row r="30" spans="1:81" s="383" customFormat="1" ht="33" customHeight="1">
      <c r="A30" s="388">
        <f t="shared" si="3"/>
        <v>24</v>
      </c>
      <c r="B30" s="384">
        <v>51407</v>
      </c>
      <c r="C30" s="536" t="s">
        <v>20</v>
      </c>
      <c r="D30" s="698" t="s">
        <v>274</v>
      </c>
      <c r="E30" s="672">
        <f>'[2]Hes seat-Suzuki'!D30</f>
        <v>38</v>
      </c>
      <c r="F30" s="673">
        <v>19.2</v>
      </c>
      <c r="G30" s="674">
        <f t="shared" si="4"/>
        <v>18.8</v>
      </c>
      <c r="H30" s="672">
        <f>'[2]Hes seat-Suzuki'!G30</f>
        <v>38</v>
      </c>
      <c r="I30" s="673">
        <v>35.6</v>
      </c>
      <c r="J30" s="674">
        <f t="shared" si="5"/>
        <v>2.3999999999999986</v>
      </c>
      <c r="K30" s="672">
        <f>'[2]Hes seat-Suzuki'!J30</f>
        <v>38</v>
      </c>
      <c r="L30" s="673">
        <v>23.6</v>
      </c>
      <c r="M30" s="773">
        <f t="shared" si="6"/>
        <v>14.399999999999999</v>
      </c>
      <c r="N30" s="688">
        <f t="shared" si="7"/>
        <v>114</v>
      </c>
      <c r="O30" s="689">
        <f t="shared" si="7"/>
        <v>78.400000000000006</v>
      </c>
      <c r="P30" s="690">
        <f t="shared" si="8"/>
        <v>35.599999999999994</v>
      </c>
      <c r="Q30" s="672">
        <f>'[2]Hes seat-Suzuki'!M30</f>
        <v>38</v>
      </c>
      <c r="R30" s="673">
        <v>11.2</v>
      </c>
      <c r="S30" s="674">
        <f t="shared" si="9"/>
        <v>26.8</v>
      </c>
      <c r="T30" s="672">
        <f>'[2]Hes seat-Suzuki'!P30</f>
        <v>38</v>
      </c>
      <c r="U30" s="673"/>
      <c r="V30" s="675">
        <f t="shared" si="10"/>
        <v>38</v>
      </c>
      <c r="W30" s="673">
        <f>'[2]Hes seat-Suzuki'!S30</f>
        <v>38</v>
      </c>
      <c r="X30" s="673"/>
      <c r="Y30" s="773">
        <f t="shared" si="11"/>
        <v>38</v>
      </c>
      <c r="Z30" s="688">
        <f t="shared" si="12"/>
        <v>114</v>
      </c>
      <c r="AA30" s="701">
        <f t="shared" si="12"/>
        <v>11.2</v>
      </c>
      <c r="AB30" s="690">
        <f t="shared" si="13"/>
        <v>102.8</v>
      </c>
      <c r="AC30" s="779">
        <f t="shared" si="29"/>
        <v>228</v>
      </c>
      <c r="AD30" s="776">
        <f t="shared" si="29"/>
        <v>89.600000000000009</v>
      </c>
      <c r="AE30" s="777">
        <f t="shared" si="14"/>
        <v>138.39999999999998</v>
      </c>
      <c r="AF30" s="672">
        <f>'[2]Hes seat-Suzuki'!Y30</f>
        <v>38</v>
      </c>
      <c r="AG30" s="673"/>
      <c r="AH30" s="674">
        <f t="shared" si="15"/>
        <v>38</v>
      </c>
      <c r="AI30" s="672">
        <f>'[2]Hes seat-Suzuki'!AB30</f>
        <v>38</v>
      </c>
      <c r="AJ30" s="673"/>
      <c r="AK30" s="675">
        <f t="shared" si="16"/>
        <v>38</v>
      </c>
      <c r="AL30" s="673">
        <f>'[2]Hes seat-Suzuki'!AE30</f>
        <v>38</v>
      </c>
      <c r="AM30" s="673"/>
      <c r="AN30" s="675">
        <f t="shared" si="17"/>
        <v>38</v>
      </c>
      <c r="AO30" s="688">
        <f t="shared" si="18"/>
        <v>114</v>
      </c>
      <c r="AP30" s="689">
        <f t="shared" si="18"/>
        <v>0</v>
      </c>
      <c r="AQ30" s="690">
        <f t="shared" si="19"/>
        <v>114</v>
      </c>
      <c r="AR30" s="673">
        <f>'[2]Hes seat-Suzuki'!AH30</f>
        <v>38</v>
      </c>
      <c r="AS30" s="673"/>
      <c r="AT30" s="674">
        <f t="shared" si="20"/>
        <v>38</v>
      </c>
      <c r="AU30" s="672">
        <f>'[2]Hes seat-Suzuki'!AK30</f>
        <v>38</v>
      </c>
      <c r="AV30" s="673"/>
      <c r="AW30" s="675">
        <f t="shared" si="21"/>
        <v>38</v>
      </c>
      <c r="AX30" s="673">
        <f>'[2]Hes seat-Suzuki'!AN30</f>
        <v>38</v>
      </c>
      <c r="AY30" s="672"/>
      <c r="AZ30" s="773">
        <f t="shared" si="22"/>
        <v>38</v>
      </c>
      <c r="BA30" s="688">
        <f t="shared" si="23"/>
        <v>114</v>
      </c>
      <c r="BB30" s="701">
        <f t="shared" si="23"/>
        <v>0</v>
      </c>
      <c r="BC30" s="706">
        <f t="shared" si="24"/>
        <v>114</v>
      </c>
      <c r="BD30" s="711">
        <f t="shared" si="1"/>
        <v>228</v>
      </c>
      <c r="BE30" s="715">
        <f t="shared" si="2"/>
        <v>0</v>
      </c>
      <c r="BF30" s="716">
        <f t="shared" si="25"/>
        <v>228</v>
      </c>
      <c r="BG30" s="717">
        <f t="shared" si="26"/>
        <v>456</v>
      </c>
      <c r="BH30" s="673">
        <f t="shared" si="27"/>
        <v>89.600000000000009</v>
      </c>
      <c r="BI30" s="677">
        <f t="shared" si="28"/>
        <v>366.4</v>
      </c>
      <c r="BJ30" s="541"/>
      <c r="BK30" s="380"/>
      <c r="BL30" s="374">
        <f>ROUND(VLOOKUP($B30,Test!$A$272:$H$324,5),0)/1000</f>
        <v>4.2000000000000003E-2</v>
      </c>
      <c r="BM30" s="380"/>
      <c r="BN30" s="415"/>
      <c r="BO30" s="415"/>
      <c r="BP30" s="380"/>
      <c r="BQ30" s="380"/>
      <c r="BR30" s="415"/>
      <c r="BS30" s="380"/>
      <c r="BT30" s="380"/>
      <c r="BU30" s="380"/>
      <c r="BV30" s="380"/>
      <c r="BW30" s="380"/>
      <c r="BX30" s="380"/>
      <c r="BY30" s="380"/>
      <c r="BZ30" s="380"/>
      <c r="CA30" s="380"/>
    </row>
    <row r="31" spans="1:81" s="383" customFormat="1" ht="33" customHeight="1">
      <c r="A31" s="388">
        <f t="shared" si="3"/>
        <v>25</v>
      </c>
      <c r="B31" s="617">
        <v>51408</v>
      </c>
      <c r="C31" s="615" t="s">
        <v>21</v>
      </c>
      <c r="D31" s="698" t="s">
        <v>275</v>
      </c>
      <c r="E31" s="780">
        <f>'[2]Hes seat-Suzuki'!D54</f>
        <v>0</v>
      </c>
      <c r="F31" s="673"/>
      <c r="G31" s="674">
        <f t="shared" si="4"/>
        <v>0</v>
      </c>
      <c r="H31" s="672">
        <f>'[2]Hes seat-Suzuki'!G54</f>
        <v>0</v>
      </c>
      <c r="I31" s="673"/>
      <c r="J31" s="674">
        <f t="shared" si="5"/>
        <v>0</v>
      </c>
      <c r="K31" s="672">
        <f>'[2]Hes seat-Suzuki'!J54</f>
        <v>0</v>
      </c>
      <c r="L31" s="673"/>
      <c r="M31" s="773">
        <f t="shared" si="6"/>
        <v>0</v>
      </c>
      <c r="N31" s="688">
        <f t="shared" si="7"/>
        <v>0</v>
      </c>
      <c r="O31" s="689">
        <f t="shared" si="7"/>
        <v>0</v>
      </c>
      <c r="P31" s="690">
        <f t="shared" si="8"/>
        <v>0</v>
      </c>
      <c r="Q31" s="672">
        <f>'[2]Hes seat-Suzuki'!M54</f>
        <v>0</v>
      </c>
      <c r="R31" s="673"/>
      <c r="S31" s="674">
        <f t="shared" si="9"/>
        <v>0</v>
      </c>
      <c r="T31" s="672">
        <f>'[2]Hes seat-Suzuki'!P54</f>
        <v>0</v>
      </c>
      <c r="U31" s="673"/>
      <c r="V31" s="675">
        <f t="shared" si="10"/>
        <v>0</v>
      </c>
      <c r="W31" s="673">
        <f>'[2]Hes seat-Suzuki'!S54</f>
        <v>0</v>
      </c>
      <c r="X31" s="673"/>
      <c r="Y31" s="773">
        <f t="shared" si="11"/>
        <v>0</v>
      </c>
      <c r="Z31" s="688">
        <f t="shared" si="12"/>
        <v>0</v>
      </c>
      <c r="AA31" s="701">
        <f t="shared" si="12"/>
        <v>0</v>
      </c>
      <c r="AB31" s="690">
        <f t="shared" si="13"/>
        <v>0</v>
      </c>
      <c r="AC31" s="779">
        <f t="shared" si="29"/>
        <v>0</v>
      </c>
      <c r="AD31" s="776">
        <f t="shared" si="29"/>
        <v>0</v>
      </c>
      <c r="AE31" s="777">
        <f t="shared" si="14"/>
        <v>0</v>
      </c>
      <c r="AF31" s="672">
        <f>'[2]Hes seat-Suzuki'!Y54</f>
        <v>0</v>
      </c>
      <c r="AG31" s="673"/>
      <c r="AH31" s="674">
        <f t="shared" si="15"/>
        <v>0</v>
      </c>
      <c r="AI31" s="672">
        <f>'[2]Hes seat-Suzuki'!AB54</f>
        <v>0</v>
      </c>
      <c r="AJ31" s="673"/>
      <c r="AK31" s="675">
        <f t="shared" si="16"/>
        <v>0</v>
      </c>
      <c r="AL31" s="673">
        <f>'[2]Hes seat-Suzuki'!AE54</f>
        <v>0</v>
      </c>
      <c r="AM31" s="673"/>
      <c r="AN31" s="675">
        <f t="shared" si="17"/>
        <v>0</v>
      </c>
      <c r="AO31" s="688">
        <f t="shared" si="18"/>
        <v>0</v>
      </c>
      <c r="AP31" s="689">
        <f t="shared" si="18"/>
        <v>0</v>
      </c>
      <c r="AQ31" s="690">
        <f t="shared" si="19"/>
        <v>0</v>
      </c>
      <c r="AR31" s="673">
        <f>'[2]Hes seat-Suzuki'!AH54</f>
        <v>0</v>
      </c>
      <c r="AS31" s="673"/>
      <c r="AT31" s="674">
        <f t="shared" si="20"/>
        <v>0</v>
      </c>
      <c r="AU31" s="672">
        <f>'[2]Hes seat-Suzuki'!AK54</f>
        <v>0</v>
      </c>
      <c r="AV31" s="673"/>
      <c r="AW31" s="675">
        <f t="shared" si="21"/>
        <v>0</v>
      </c>
      <c r="AX31" s="673">
        <f>'[2]Hes seat-Suzuki'!AN54</f>
        <v>0</v>
      </c>
      <c r="AY31" s="672"/>
      <c r="AZ31" s="773">
        <f t="shared" si="22"/>
        <v>0</v>
      </c>
      <c r="BA31" s="688">
        <f t="shared" si="23"/>
        <v>0</v>
      </c>
      <c r="BB31" s="701">
        <f t="shared" si="23"/>
        <v>0</v>
      </c>
      <c r="BC31" s="706">
        <f t="shared" si="24"/>
        <v>0</v>
      </c>
      <c r="BD31" s="711">
        <f t="shared" si="1"/>
        <v>0</v>
      </c>
      <c r="BE31" s="715">
        <f t="shared" si="2"/>
        <v>0</v>
      </c>
      <c r="BF31" s="716">
        <f t="shared" si="25"/>
        <v>0</v>
      </c>
      <c r="BG31" s="717">
        <f t="shared" si="26"/>
        <v>0</v>
      </c>
      <c r="BH31" s="673">
        <f t="shared" si="27"/>
        <v>0</v>
      </c>
      <c r="BI31" s="677">
        <f t="shared" si="28"/>
        <v>0</v>
      </c>
      <c r="BJ31" s="541"/>
      <c r="BK31" s="380"/>
      <c r="BL31" s="374">
        <f>ROUND(VLOOKUP($B31,Test!$A$272:$H$324,5),0)/1000</f>
        <v>0</v>
      </c>
      <c r="BM31" s="380"/>
      <c r="BN31" s="415"/>
      <c r="BO31" s="415"/>
      <c r="BP31" s="380"/>
      <c r="BQ31" s="380"/>
      <c r="BR31" s="415"/>
      <c r="BS31" s="380"/>
      <c r="BT31" s="380"/>
      <c r="BU31" s="380"/>
      <c r="BV31" s="380"/>
      <c r="BW31" s="380"/>
      <c r="BX31" s="380"/>
      <c r="BY31" s="380"/>
      <c r="BZ31" s="380"/>
      <c r="CA31" s="380"/>
    </row>
    <row r="32" spans="1:81" s="383" customFormat="1" ht="33" customHeight="1">
      <c r="A32" s="388">
        <f t="shared" si="3"/>
        <v>26</v>
      </c>
      <c r="B32" s="384">
        <v>51409</v>
      </c>
      <c r="C32" s="536" t="s">
        <v>22</v>
      </c>
      <c r="D32" s="698" t="s">
        <v>276</v>
      </c>
      <c r="E32" s="672">
        <f>'[2]Hes seat-Suzuki'!D32</f>
        <v>4206.6639999999998</v>
      </c>
      <c r="F32" s="673">
        <v>3673.98</v>
      </c>
      <c r="G32" s="674">
        <f t="shared" si="4"/>
        <v>532.68399999999974</v>
      </c>
      <c r="H32" s="672">
        <f>'[2]Hes seat-Suzuki'!G32</f>
        <v>4206.6639999999998</v>
      </c>
      <c r="I32" s="673">
        <v>4875.33</v>
      </c>
      <c r="J32" s="674">
        <f t="shared" si="5"/>
        <v>-668.66600000000017</v>
      </c>
      <c r="K32" s="672">
        <f>'[2]Hes seat-Suzuki'!J32</f>
        <v>4397.8760000000002</v>
      </c>
      <c r="L32" s="673">
        <v>4386.7299999999996</v>
      </c>
      <c r="M32" s="773">
        <f t="shared" si="6"/>
        <v>11.14600000000064</v>
      </c>
      <c r="N32" s="688">
        <f t="shared" si="7"/>
        <v>12811.204</v>
      </c>
      <c r="O32" s="689">
        <f t="shared" si="7"/>
        <v>12936.039999999999</v>
      </c>
      <c r="P32" s="690">
        <f t="shared" si="8"/>
        <v>-124.83599999999933</v>
      </c>
      <c r="Q32" s="672">
        <f>'[2]Hes seat-Suzuki'!M32</f>
        <v>3220.348</v>
      </c>
      <c r="R32" s="673">
        <v>1669.16</v>
      </c>
      <c r="S32" s="674">
        <f t="shared" si="9"/>
        <v>1551.1879999999999</v>
      </c>
      <c r="T32" s="672">
        <f>'[2]Hes seat-Suzuki'!P32</f>
        <v>3559.3320000000003</v>
      </c>
      <c r="U32" s="673"/>
      <c r="V32" s="675">
        <f t="shared" si="10"/>
        <v>3559.3320000000003</v>
      </c>
      <c r="W32" s="673">
        <f>'[2]Hes seat-Suzuki'!S32</f>
        <v>3833.1559999999999</v>
      </c>
      <c r="X32" s="673"/>
      <c r="Y32" s="773">
        <f t="shared" si="11"/>
        <v>3833.1559999999999</v>
      </c>
      <c r="Z32" s="688">
        <f t="shared" si="12"/>
        <v>10612.835999999999</v>
      </c>
      <c r="AA32" s="701">
        <f t="shared" si="12"/>
        <v>1669.16</v>
      </c>
      <c r="AB32" s="690">
        <f t="shared" si="13"/>
        <v>8943.6759999999995</v>
      </c>
      <c r="AC32" s="779">
        <f t="shared" si="29"/>
        <v>23424.039999999997</v>
      </c>
      <c r="AD32" s="776">
        <f t="shared" si="29"/>
        <v>14605.199999999999</v>
      </c>
      <c r="AE32" s="777">
        <f t="shared" si="14"/>
        <v>8818.8399999999983</v>
      </c>
      <c r="AF32" s="672">
        <f>'[2]Hes seat-Suzuki'!Y32</f>
        <v>3728.8240000000001</v>
      </c>
      <c r="AG32" s="673"/>
      <c r="AH32" s="674">
        <f t="shared" si="15"/>
        <v>3728.8240000000001</v>
      </c>
      <c r="AI32" s="672">
        <f>'[2]Hes seat-Suzuki'!AB32</f>
        <v>3728.8240000000001</v>
      </c>
      <c r="AJ32" s="673"/>
      <c r="AK32" s="675">
        <f t="shared" si="16"/>
        <v>3728.8240000000001</v>
      </c>
      <c r="AL32" s="673">
        <f>'[2]Hes seat-Suzuki'!AE32</f>
        <v>3728.8240000000001</v>
      </c>
      <c r="AM32" s="673"/>
      <c r="AN32" s="675">
        <f t="shared" si="17"/>
        <v>3728.8240000000001</v>
      </c>
      <c r="AO32" s="688">
        <f t="shared" si="18"/>
        <v>11186.472</v>
      </c>
      <c r="AP32" s="689">
        <f t="shared" si="18"/>
        <v>0</v>
      </c>
      <c r="AQ32" s="690">
        <f t="shared" si="19"/>
        <v>11186.472</v>
      </c>
      <c r="AR32" s="673">
        <f>'[2]Hes seat-Suzuki'!AH32</f>
        <v>4002.6480000000001</v>
      </c>
      <c r="AS32" s="673"/>
      <c r="AT32" s="674">
        <f t="shared" si="20"/>
        <v>4002.6480000000001</v>
      </c>
      <c r="AU32" s="672">
        <f>'[2]Hes seat-Suzuki'!AK32</f>
        <v>3898.3160000000003</v>
      </c>
      <c r="AV32" s="673"/>
      <c r="AW32" s="675">
        <f t="shared" si="21"/>
        <v>3898.3160000000003</v>
      </c>
      <c r="AX32" s="673">
        <f>'[2]Hes seat-Suzuki'!AN32</f>
        <v>4002.6480000000001</v>
      </c>
      <c r="AY32" s="672"/>
      <c r="AZ32" s="773">
        <f t="shared" si="22"/>
        <v>4002.6480000000001</v>
      </c>
      <c r="BA32" s="688">
        <f t="shared" si="23"/>
        <v>11903.612000000001</v>
      </c>
      <c r="BB32" s="701">
        <f t="shared" si="23"/>
        <v>0</v>
      </c>
      <c r="BC32" s="706">
        <f t="shared" si="24"/>
        <v>11903.612000000001</v>
      </c>
      <c r="BD32" s="711">
        <f t="shared" si="1"/>
        <v>23090.083999999999</v>
      </c>
      <c r="BE32" s="715">
        <f t="shared" si="2"/>
        <v>0</v>
      </c>
      <c r="BF32" s="716">
        <f t="shared" si="25"/>
        <v>23090.083999999999</v>
      </c>
      <c r="BG32" s="717">
        <f t="shared" si="26"/>
        <v>46514.123999999996</v>
      </c>
      <c r="BH32" s="673">
        <f t="shared" si="27"/>
        <v>14605.199999999999</v>
      </c>
      <c r="BI32" s="677">
        <f t="shared" si="28"/>
        <v>31908.923999999999</v>
      </c>
      <c r="BJ32" s="541"/>
      <c r="BK32" s="380"/>
      <c r="BL32" s="374">
        <f>ROUND(VLOOKUP($B32,Test!$A$272:$H$324,5),0)/1000</f>
        <v>4.7300000000000004</v>
      </c>
      <c r="BM32" s="380"/>
      <c r="BN32" s="415"/>
      <c r="BO32" s="415"/>
      <c r="BP32" s="380"/>
      <c r="BQ32" s="380"/>
      <c r="BR32" s="415"/>
      <c r="BS32" s="380"/>
      <c r="BT32" s="380"/>
      <c r="BU32" s="380"/>
      <c r="BV32" s="380"/>
      <c r="BW32" s="380"/>
      <c r="BX32" s="380"/>
      <c r="BY32" s="380"/>
      <c r="BZ32" s="380"/>
      <c r="CA32" s="380"/>
    </row>
    <row r="33" spans="1:79" s="383" customFormat="1" ht="33" customHeight="1">
      <c r="A33" s="388">
        <f t="shared" si="3"/>
        <v>27</v>
      </c>
      <c r="B33" s="384">
        <v>51499</v>
      </c>
      <c r="C33" s="536" t="s">
        <v>23</v>
      </c>
      <c r="D33" s="698" t="s">
        <v>277</v>
      </c>
      <c r="E33" s="672">
        <f>'[2]Hes seat-Suzuki'!D33</f>
        <v>0</v>
      </c>
      <c r="F33" s="673"/>
      <c r="G33" s="674">
        <f t="shared" si="4"/>
        <v>0</v>
      </c>
      <c r="H33" s="672">
        <f>'[2]Hes seat-Suzuki'!G33</f>
        <v>0</v>
      </c>
      <c r="I33" s="673"/>
      <c r="J33" s="674">
        <f t="shared" si="5"/>
        <v>0</v>
      </c>
      <c r="K33" s="672">
        <f>'[2]Hes seat-Suzuki'!J33</f>
        <v>0</v>
      </c>
      <c r="L33" s="673"/>
      <c r="M33" s="773">
        <f t="shared" si="6"/>
        <v>0</v>
      </c>
      <c r="N33" s="688">
        <f t="shared" si="7"/>
        <v>0</v>
      </c>
      <c r="O33" s="689">
        <f t="shared" si="7"/>
        <v>0</v>
      </c>
      <c r="P33" s="690">
        <f t="shared" si="8"/>
        <v>0</v>
      </c>
      <c r="Q33" s="672">
        <f>'[2]Hes seat-Suzuki'!M33</f>
        <v>0</v>
      </c>
      <c r="R33" s="673"/>
      <c r="S33" s="674">
        <f t="shared" si="9"/>
        <v>0</v>
      </c>
      <c r="T33" s="672">
        <f>'[2]Hes seat-Suzuki'!P33</f>
        <v>0</v>
      </c>
      <c r="U33" s="673"/>
      <c r="V33" s="675">
        <f t="shared" si="10"/>
        <v>0</v>
      </c>
      <c r="W33" s="673">
        <f>'[2]Hes seat-Suzuki'!S33</f>
        <v>0</v>
      </c>
      <c r="X33" s="673"/>
      <c r="Y33" s="773">
        <f t="shared" si="11"/>
        <v>0</v>
      </c>
      <c r="Z33" s="688">
        <f t="shared" si="12"/>
        <v>0</v>
      </c>
      <c r="AA33" s="701">
        <f t="shared" si="12"/>
        <v>0</v>
      </c>
      <c r="AB33" s="690">
        <f t="shared" si="13"/>
        <v>0</v>
      </c>
      <c r="AC33" s="779">
        <f t="shared" si="29"/>
        <v>0</v>
      </c>
      <c r="AD33" s="776">
        <f t="shared" si="29"/>
        <v>0</v>
      </c>
      <c r="AE33" s="777">
        <f t="shared" si="14"/>
        <v>0</v>
      </c>
      <c r="AF33" s="672">
        <f>'[2]Hes seat-Suzuki'!Y33</f>
        <v>0</v>
      </c>
      <c r="AG33" s="673"/>
      <c r="AH33" s="674">
        <f t="shared" si="15"/>
        <v>0</v>
      </c>
      <c r="AI33" s="672">
        <f>'[2]Hes seat-Suzuki'!AB33</f>
        <v>0</v>
      </c>
      <c r="AJ33" s="673"/>
      <c r="AK33" s="675">
        <f t="shared" si="16"/>
        <v>0</v>
      </c>
      <c r="AL33" s="673">
        <f>'[2]Hes seat-Suzuki'!AE33</f>
        <v>0</v>
      </c>
      <c r="AM33" s="673"/>
      <c r="AN33" s="675">
        <f t="shared" si="17"/>
        <v>0</v>
      </c>
      <c r="AO33" s="688">
        <f t="shared" si="18"/>
        <v>0</v>
      </c>
      <c r="AP33" s="689">
        <f t="shared" si="18"/>
        <v>0</v>
      </c>
      <c r="AQ33" s="690">
        <f t="shared" si="19"/>
        <v>0</v>
      </c>
      <c r="AR33" s="673">
        <f>'[2]Hes seat-Suzuki'!AH33</f>
        <v>0</v>
      </c>
      <c r="AS33" s="673"/>
      <c r="AT33" s="674">
        <f t="shared" si="20"/>
        <v>0</v>
      </c>
      <c r="AU33" s="672">
        <f>'[2]Hes seat-Suzuki'!AK33</f>
        <v>0</v>
      </c>
      <c r="AV33" s="673"/>
      <c r="AW33" s="675">
        <f t="shared" si="21"/>
        <v>0</v>
      </c>
      <c r="AX33" s="673">
        <f>'[2]Hes seat-Suzuki'!AN33</f>
        <v>0</v>
      </c>
      <c r="AY33" s="672"/>
      <c r="AZ33" s="773">
        <f t="shared" si="22"/>
        <v>0</v>
      </c>
      <c r="BA33" s="688">
        <f t="shared" si="23"/>
        <v>0</v>
      </c>
      <c r="BB33" s="701">
        <f t="shared" si="23"/>
        <v>0</v>
      </c>
      <c r="BC33" s="706">
        <f t="shared" si="24"/>
        <v>0</v>
      </c>
      <c r="BD33" s="711">
        <f t="shared" si="1"/>
        <v>0</v>
      </c>
      <c r="BE33" s="715">
        <f t="shared" si="2"/>
        <v>0</v>
      </c>
      <c r="BF33" s="716">
        <f t="shared" si="25"/>
        <v>0</v>
      </c>
      <c r="BG33" s="717">
        <f t="shared" si="26"/>
        <v>0</v>
      </c>
      <c r="BH33" s="673">
        <f t="shared" si="27"/>
        <v>0</v>
      </c>
      <c r="BI33" s="677">
        <f t="shared" si="28"/>
        <v>0</v>
      </c>
      <c r="BJ33" s="541"/>
      <c r="BK33" s="380"/>
      <c r="BL33" s="374">
        <f>ROUND(VLOOKUP($B33,Test!$A$272:$H$324,5),0)/1000</f>
        <v>0</v>
      </c>
      <c r="BM33" s="380"/>
      <c r="BN33" s="415"/>
      <c r="BO33" s="415"/>
      <c r="BP33" s="380"/>
      <c r="BQ33" s="380"/>
      <c r="BR33" s="415"/>
      <c r="BS33" s="380"/>
      <c r="BT33" s="380"/>
      <c r="BU33" s="380"/>
      <c r="BV33" s="380"/>
      <c r="BW33" s="380"/>
      <c r="BX33" s="380"/>
      <c r="BY33" s="380"/>
      <c r="BZ33" s="380"/>
      <c r="CA33" s="380"/>
    </row>
    <row r="34" spans="1:79" s="383" customFormat="1" ht="33" customHeight="1">
      <c r="A34" s="388">
        <f t="shared" si="3"/>
        <v>28</v>
      </c>
      <c r="B34" s="384">
        <v>51601</v>
      </c>
      <c r="C34" s="536" t="s">
        <v>24</v>
      </c>
      <c r="D34" s="698" t="s">
        <v>278</v>
      </c>
      <c r="E34" s="672">
        <f>'[2]Hes seat-Suzuki'!D34</f>
        <v>0</v>
      </c>
      <c r="F34" s="673"/>
      <c r="G34" s="674">
        <f t="shared" si="4"/>
        <v>0</v>
      </c>
      <c r="H34" s="672">
        <f>'[2]Hes seat-Suzuki'!G34</f>
        <v>0</v>
      </c>
      <c r="I34" s="673"/>
      <c r="J34" s="674">
        <f t="shared" si="5"/>
        <v>0</v>
      </c>
      <c r="K34" s="672">
        <f>'[2]Hes seat-Suzuki'!J34</f>
        <v>0</v>
      </c>
      <c r="L34" s="673"/>
      <c r="M34" s="773">
        <f t="shared" si="6"/>
        <v>0</v>
      </c>
      <c r="N34" s="688">
        <f t="shared" si="7"/>
        <v>0</v>
      </c>
      <c r="O34" s="689">
        <f t="shared" si="7"/>
        <v>0</v>
      </c>
      <c r="P34" s="690">
        <f t="shared" si="8"/>
        <v>0</v>
      </c>
      <c r="Q34" s="672">
        <f>'[2]Hes seat-Suzuki'!M34</f>
        <v>0</v>
      </c>
      <c r="R34" s="673"/>
      <c r="S34" s="674">
        <f t="shared" si="9"/>
        <v>0</v>
      </c>
      <c r="T34" s="672">
        <f>'[2]Hes seat-Suzuki'!P34</f>
        <v>0</v>
      </c>
      <c r="U34" s="673"/>
      <c r="V34" s="675">
        <f t="shared" si="10"/>
        <v>0</v>
      </c>
      <c r="W34" s="673">
        <f>'[2]Hes seat-Suzuki'!S34</f>
        <v>0</v>
      </c>
      <c r="X34" s="673"/>
      <c r="Y34" s="773">
        <f t="shared" si="11"/>
        <v>0</v>
      </c>
      <c r="Z34" s="688">
        <f t="shared" si="12"/>
        <v>0</v>
      </c>
      <c r="AA34" s="701">
        <f t="shared" si="12"/>
        <v>0</v>
      </c>
      <c r="AB34" s="690">
        <f t="shared" si="13"/>
        <v>0</v>
      </c>
      <c r="AC34" s="779">
        <f t="shared" si="29"/>
        <v>0</v>
      </c>
      <c r="AD34" s="776">
        <f t="shared" si="29"/>
        <v>0</v>
      </c>
      <c r="AE34" s="777">
        <f t="shared" si="14"/>
        <v>0</v>
      </c>
      <c r="AF34" s="672">
        <f>'[2]Hes seat-Suzuki'!Y34</f>
        <v>0</v>
      </c>
      <c r="AG34" s="673"/>
      <c r="AH34" s="674">
        <f t="shared" si="15"/>
        <v>0</v>
      </c>
      <c r="AI34" s="672">
        <f>'[2]Hes seat-Suzuki'!AB34</f>
        <v>0</v>
      </c>
      <c r="AJ34" s="673"/>
      <c r="AK34" s="675">
        <f t="shared" si="16"/>
        <v>0</v>
      </c>
      <c r="AL34" s="673">
        <f>'[2]Hes seat-Suzuki'!AE34</f>
        <v>0</v>
      </c>
      <c r="AM34" s="673"/>
      <c r="AN34" s="675">
        <f t="shared" si="17"/>
        <v>0</v>
      </c>
      <c r="AO34" s="688">
        <f t="shared" si="18"/>
        <v>0</v>
      </c>
      <c r="AP34" s="689">
        <f t="shared" si="18"/>
        <v>0</v>
      </c>
      <c r="AQ34" s="690">
        <f t="shared" si="19"/>
        <v>0</v>
      </c>
      <c r="AR34" s="673">
        <f>'[2]Hes seat-Suzuki'!AH34</f>
        <v>0</v>
      </c>
      <c r="AS34" s="673"/>
      <c r="AT34" s="674">
        <f t="shared" si="20"/>
        <v>0</v>
      </c>
      <c r="AU34" s="672">
        <f>'[2]Hes seat-Suzuki'!AK34</f>
        <v>0</v>
      </c>
      <c r="AV34" s="673"/>
      <c r="AW34" s="675">
        <f t="shared" si="21"/>
        <v>0</v>
      </c>
      <c r="AX34" s="673">
        <f>'[2]Hes seat-Suzuki'!AN34</f>
        <v>0</v>
      </c>
      <c r="AY34" s="672"/>
      <c r="AZ34" s="773">
        <f t="shared" si="22"/>
        <v>0</v>
      </c>
      <c r="BA34" s="688">
        <f t="shared" si="23"/>
        <v>0</v>
      </c>
      <c r="BB34" s="701">
        <f t="shared" si="23"/>
        <v>0</v>
      </c>
      <c r="BC34" s="706">
        <f t="shared" si="24"/>
        <v>0</v>
      </c>
      <c r="BD34" s="711">
        <f t="shared" si="1"/>
        <v>0</v>
      </c>
      <c r="BE34" s="715">
        <f t="shared" si="2"/>
        <v>0</v>
      </c>
      <c r="BF34" s="716">
        <f t="shared" si="25"/>
        <v>0</v>
      </c>
      <c r="BG34" s="717">
        <f t="shared" si="26"/>
        <v>0</v>
      </c>
      <c r="BH34" s="673">
        <f t="shared" si="27"/>
        <v>0</v>
      </c>
      <c r="BI34" s="677">
        <f t="shared" si="28"/>
        <v>0</v>
      </c>
      <c r="BJ34" s="541"/>
      <c r="BK34" s="380"/>
      <c r="BL34" s="374">
        <f>ROUND(VLOOKUP($B34,Test!$A$272:$H$324,5),0)/1000</f>
        <v>0</v>
      </c>
      <c r="BM34" s="380"/>
      <c r="BN34" s="415"/>
      <c r="BO34" s="415"/>
      <c r="BP34" s="380"/>
      <c r="BQ34" s="380"/>
      <c r="BR34" s="415"/>
      <c r="BS34" s="380"/>
      <c r="BT34" s="380"/>
      <c r="BU34" s="380"/>
      <c r="BV34" s="380"/>
      <c r="BW34" s="380"/>
      <c r="BX34" s="380"/>
      <c r="BY34" s="380"/>
      <c r="BZ34" s="380"/>
      <c r="CA34" s="380"/>
    </row>
    <row r="35" spans="1:79" s="383" customFormat="1" ht="33" customHeight="1">
      <c r="A35" s="388">
        <f t="shared" si="3"/>
        <v>29</v>
      </c>
      <c r="B35" s="384">
        <v>51602</v>
      </c>
      <c r="C35" s="536" t="s">
        <v>25</v>
      </c>
      <c r="D35" s="698" t="s">
        <v>279</v>
      </c>
      <c r="E35" s="672">
        <f>'[2]Hes seat-Suzuki'!D35</f>
        <v>0</v>
      </c>
      <c r="F35" s="673"/>
      <c r="G35" s="674">
        <f t="shared" si="4"/>
        <v>0</v>
      </c>
      <c r="H35" s="672">
        <f>'[2]Hes seat-Suzuki'!G35</f>
        <v>0</v>
      </c>
      <c r="I35" s="673"/>
      <c r="J35" s="674">
        <f t="shared" si="5"/>
        <v>0</v>
      </c>
      <c r="K35" s="672">
        <f>'[2]Hes seat-Suzuki'!J35</f>
        <v>0</v>
      </c>
      <c r="L35" s="673"/>
      <c r="M35" s="773">
        <f t="shared" si="6"/>
        <v>0</v>
      </c>
      <c r="N35" s="688">
        <f t="shared" si="7"/>
        <v>0</v>
      </c>
      <c r="O35" s="689">
        <f t="shared" si="7"/>
        <v>0</v>
      </c>
      <c r="P35" s="690">
        <f t="shared" si="8"/>
        <v>0</v>
      </c>
      <c r="Q35" s="672">
        <f>'[2]Hes seat-Suzuki'!M35</f>
        <v>0</v>
      </c>
      <c r="R35" s="673"/>
      <c r="S35" s="674">
        <f t="shared" si="9"/>
        <v>0</v>
      </c>
      <c r="T35" s="672">
        <f>'[2]Hes seat-Suzuki'!P35</f>
        <v>0</v>
      </c>
      <c r="U35" s="673"/>
      <c r="V35" s="675">
        <f t="shared" si="10"/>
        <v>0</v>
      </c>
      <c r="W35" s="673">
        <f>'[2]Hes seat-Suzuki'!S35</f>
        <v>0</v>
      </c>
      <c r="X35" s="673"/>
      <c r="Y35" s="773">
        <f t="shared" si="11"/>
        <v>0</v>
      </c>
      <c r="Z35" s="688">
        <f t="shared" si="12"/>
        <v>0</v>
      </c>
      <c r="AA35" s="701">
        <f t="shared" si="12"/>
        <v>0</v>
      </c>
      <c r="AB35" s="690">
        <f t="shared" si="13"/>
        <v>0</v>
      </c>
      <c r="AC35" s="779">
        <f t="shared" si="29"/>
        <v>0</v>
      </c>
      <c r="AD35" s="776">
        <f t="shared" si="29"/>
        <v>0</v>
      </c>
      <c r="AE35" s="777">
        <f t="shared" si="14"/>
        <v>0</v>
      </c>
      <c r="AF35" s="672">
        <f>'[2]Hes seat-Suzuki'!Y35</f>
        <v>0</v>
      </c>
      <c r="AG35" s="673"/>
      <c r="AH35" s="674">
        <f t="shared" si="15"/>
        <v>0</v>
      </c>
      <c r="AI35" s="672">
        <f>'[2]Hes seat-Suzuki'!AB35</f>
        <v>0</v>
      </c>
      <c r="AJ35" s="673"/>
      <c r="AK35" s="675">
        <f t="shared" si="16"/>
        <v>0</v>
      </c>
      <c r="AL35" s="673">
        <f>'[2]Hes seat-Suzuki'!AE35</f>
        <v>0</v>
      </c>
      <c r="AM35" s="673"/>
      <c r="AN35" s="675">
        <f t="shared" si="17"/>
        <v>0</v>
      </c>
      <c r="AO35" s="688">
        <f t="shared" si="18"/>
        <v>0</v>
      </c>
      <c r="AP35" s="689">
        <f t="shared" si="18"/>
        <v>0</v>
      </c>
      <c r="AQ35" s="690">
        <f t="shared" si="19"/>
        <v>0</v>
      </c>
      <c r="AR35" s="673">
        <f>'[2]Hes seat-Suzuki'!AH35</f>
        <v>0</v>
      </c>
      <c r="AS35" s="673"/>
      <c r="AT35" s="674">
        <f t="shared" si="20"/>
        <v>0</v>
      </c>
      <c r="AU35" s="672">
        <f>'[2]Hes seat-Suzuki'!AK35</f>
        <v>0</v>
      </c>
      <c r="AV35" s="673"/>
      <c r="AW35" s="675">
        <f t="shared" si="21"/>
        <v>0</v>
      </c>
      <c r="AX35" s="673">
        <f>'[2]Hes seat-Suzuki'!AN35</f>
        <v>0</v>
      </c>
      <c r="AY35" s="672"/>
      <c r="AZ35" s="773">
        <f t="shared" si="22"/>
        <v>0</v>
      </c>
      <c r="BA35" s="688">
        <f t="shared" si="23"/>
        <v>0</v>
      </c>
      <c r="BB35" s="701">
        <f t="shared" si="23"/>
        <v>0</v>
      </c>
      <c r="BC35" s="706">
        <f t="shared" si="24"/>
        <v>0</v>
      </c>
      <c r="BD35" s="711">
        <f t="shared" si="1"/>
        <v>0</v>
      </c>
      <c r="BE35" s="715">
        <f t="shared" si="2"/>
        <v>0</v>
      </c>
      <c r="BF35" s="716">
        <f t="shared" si="25"/>
        <v>0</v>
      </c>
      <c r="BG35" s="717">
        <f t="shared" si="26"/>
        <v>0</v>
      </c>
      <c r="BH35" s="673">
        <f t="shared" si="27"/>
        <v>0</v>
      </c>
      <c r="BI35" s="677">
        <f t="shared" si="28"/>
        <v>0</v>
      </c>
      <c r="BJ35" s="541"/>
      <c r="BK35" s="380"/>
      <c r="BL35" s="374">
        <f>ROUND(VLOOKUP($B35,Test!$A$272:$H$324,5),0)/1000</f>
        <v>0</v>
      </c>
      <c r="BM35" s="380"/>
      <c r="BN35" s="415"/>
      <c r="BO35" s="415"/>
      <c r="BP35" s="380"/>
      <c r="BQ35" s="380"/>
      <c r="BR35" s="415"/>
      <c r="BS35" s="380"/>
      <c r="BT35" s="380"/>
      <c r="BU35" s="380"/>
      <c r="BV35" s="380"/>
      <c r="BW35" s="380"/>
      <c r="BX35" s="380"/>
      <c r="BY35" s="380"/>
      <c r="BZ35" s="380"/>
      <c r="CA35" s="380"/>
    </row>
    <row r="36" spans="1:79" s="383" customFormat="1" ht="33" customHeight="1">
      <c r="A36" s="388">
        <f t="shared" si="3"/>
        <v>30</v>
      </c>
      <c r="B36" s="384">
        <v>51603</v>
      </c>
      <c r="C36" s="536" t="s">
        <v>26</v>
      </c>
      <c r="D36" s="698" t="s">
        <v>280</v>
      </c>
      <c r="E36" s="672">
        <f>'[2]Hes seat-Suzuki'!D36</f>
        <v>0</v>
      </c>
      <c r="F36" s="673"/>
      <c r="G36" s="674">
        <f t="shared" si="4"/>
        <v>0</v>
      </c>
      <c r="H36" s="672">
        <f>'[2]Hes seat-Suzuki'!G36</f>
        <v>0</v>
      </c>
      <c r="I36" s="673"/>
      <c r="J36" s="674">
        <f t="shared" si="5"/>
        <v>0</v>
      </c>
      <c r="K36" s="672">
        <f>'[2]Hes seat-Suzuki'!J36</f>
        <v>0</v>
      </c>
      <c r="L36" s="673"/>
      <c r="M36" s="773">
        <f t="shared" si="6"/>
        <v>0</v>
      </c>
      <c r="N36" s="688">
        <f t="shared" si="7"/>
        <v>0</v>
      </c>
      <c r="O36" s="689">
        <f t="shared" si="7"/>
        <v>0</v>
      </c>
      <c r="P36" s="690">
        <f t="shared" si="8"/>
        <v>0</v>
      </c>
      <c r="Q36" s="672">
        <f>'[2]Hes seat-Suzuki'!M36</f>
        <v>0</v>
      </c>
      <c r="R36" s="673"/>
      <c r="S36" s="674">
        <f t="shared" si="9"/>
        <v>0</v>
      </c>
      <c r="T36" s="672">
        <f>'[2]Hes seat-Suzuki'!P36</f>
        <v>0</v>
      </c>
      <c r="U36" s="673"/>
      <c r="V36" s="675">
        <f t="shared" si="10"/>
        <v>0</v>
      </c>
      <c r="W36" s="673">
        <f>'[2]Hes seat-Suzuki'!S36</f>
        <v>0</v>
      </c>
      <c r="X36" s="673"/>
      <c r="Y36" s="773">
        <f t="shared" si="11"/>
        <v>0</v>
      </c>
      <c r="Z36" s="688">
        <f t="shared" si="12"/>
        <v>0</v>
      </c>
      <c r="AA36" s="701">
        <f t="shared" si="12"/>
        <v>0</v>
      </c>
      <c r="AB36" s="690">
        <f t="shared" si="13"/>
        <v>0</v>
      </c>
      <c r="AC36" s="779">
        <f t="shared" si="29"/>
        <v>0</v>
      </c>
      <c r="AD36" s="776">
        <f t="shared" si="29"/>
        <v>0</v>
      </c>
      <c r="AE36" s="777">
        <f t="shared" si="14"/>
        <v>0</v>
      </c>
      <c r="AF36" s="672">
        <f>'[2]Hes seat-Suzuki'!Y36</f>
        <v>0</v>
      </c>
      <c r="AG36" s="673"/>
      <c r="AH36" s="674">
        <f t="shared" si="15"/>
        <v>0</v>
      </c>
      <c r="AI36" s="672">
        <f>'[2]Hes seat-Suzuki'!AB36</f>
        <v>0</v>
      </c>
      <c r="AJ36" s="673"/>
      <c r="AK36" s="675">
        <f t="shared" si="16"/>
        <v>0</v>
      </c>
      <c r="AL36" s="673">
        <f>'[2]Hes seat-Suzuki'!AE36</f>
        <v>0</v>
      </c>
      <c r="AM36" s="673"/>
      <c r="AN36" s="675">
        <f t="shared" si="17"/>
        <v>0</v>
      </c>
      <c r="AO36" s="688">
        <f t="shared" si="18"/>
        <v>0</v>
      </c>
      <c r="AP36" s="689">
        <f t="shared" si="18"/>
        <v>0</v>
      </c>
      <c r="AQ36" s="690">
        <f t="shared" si="19"/>
        <v>0</v>
      </c>
      <c r="AR36" s="673">
        <f>'[2]Hes seat-Suzuki'!AH36</f>
        <v>0</v>
      </c>
      <c r="AS36" s="673"/>
      <c r="AT36" s="674">
        <f t="shared" si="20"/>
        <v>0</v>
      </c>
      <c r="AU36" s="672">
        <f>'[2]Hes seat-Suzuki'!AK36</f>
        <v>0</v>
      </c>
      <c r="AV36" s="673"/>
      <c r="AW36" s="675">
        <f t="shared" si="21"/>
        <v>0</v>
      </c>
      <c r="AX36" s="673">
        <f>'[2]Hes seat-Suzuki'!AN36</f>
        <v>0</v>
      </c>
      <c r="AY36" s="672"/>
      <c r="AZ36" s="773">
        <f t="shared" si="22"/>
        <v>0</v>
      </c>
      <c r="BA36" s="688">
        <f t="shared" si="23"/>
        <v>0</v>
      </c>
      <c r="BB36" s="701">
        <f t="shared" si="23"/>
        <v>0</v>
      </c>
      <c r="BC36" s="706">
        <f t="shared" si="24"/>
        <v>0</v>
      </c>
      <c r="BD36" s="711">
        <f t="shared" si="1"/>
        <v>0</v>
      </c>
      <c r="BE36" s="715">
        <f t="shared" si="2"/>
        <v>0</v>
      </c>
      <c r="BF36" s="716">
        <f t="shared" si="25"/>
        <v>0</v>
      </c>
      <c r="BG36" s="717">
        <f t="shared" si="26"/>
        <v>0</v>
      </c>
      <c r="BH36" s="673">
        <f t="shared" si="27"/>
        <v>0</v>
      </c>
      <c r="BI36" s="677">
        <f t="shared" si="28"/>
        <v>0</v>
      </c>
      <c r="BJ36" s="541"/>
      <c r="BK36" s="380"/>
      <c r="BL36" s="374">
        <f>ROUND(VLOOKUP($B36,Test!$A$272:$H$324,5),0)/1000</f>
        <v>0</v>
      </c>
      <c r="BM36" s="380"/>
      <c r="BN36" s="415"/>
      <c r="BO36" s="415"/>
      <c r="BP36" s="380"/>
      <c r="BQ36" s="380"/>
      <c r="BR36" s="415"/>
      <c r="BS36" s="380"/>
      <c r="BT36" s="380"/>
      <c r="BU36" s="380"/>
      <c r="BV36" s="380"/>
      <c r="BW36" s="380"/>
      <c r="BX36" s="380"/>
      <c r="BY36" s="380"/>
      <c r="BZ36" s="380"/>
      <c r="CA36" s="380"/>
    </row>
    <row r="37" spans="1:79" s="383" customFormat="1" ht="33" customHeight="1">
      <c r="A37" s="388">
        <f t="shared" si="3"/>
        <v>31</v>
      </c>
      <c r="B37" s="384">
        <v>51604</v>
      </c>
      <c r="C37" s="536" t="s">
        <v>27</v>
      </c>
      <c r="D37" s="698" t="s">
        <v>281</v>
      </c>
      <c r="E37" s="672">
        <f>'[2]Hes seat-Suzuki'!D37</f>
        <v>0</v>
      </c>
      <c r="F37" s="673"/>
      <c r="G37" s="674">
        <f t="shared" si="4"/>
        <v>0</v>
      </c>
      <c r="H37" s="672">
        <f>'[2]Hes seat-Suzuki'!G37</f>
        <v>0</v>
      </c>
      <c r="I37" s="673"/>
      <c r="J37" s="674">
        <f t="shared" si="5"/>
        <v>0</v>
      </c>
      <c r="K37" s="672">
        <f>'[2]Hes seat-Suzuki'!J37</f>
        <v>0</v>
      </c>
      <c r="L37" s="673"/>
      <c r="M37" s="773">
        <f t="shared" si="6"/>
        <v>0</v>
      </c>
      <c r="N37" s="688">
        <f t="shared" si="7"/>
        <v>0</v>
      </c>
      <c r="O37" s="689">
        <f t="shared" si="7"/>
        <v>0</v>
      </c>
      <c r="P37" s="690">
        <f t="shared" si="8"/>
        <v>0</v>
      </c>
      <c r="Q37" s="672">
        <f>'[2]Hes seat-Suzuki'!M37</f>
        <v>0</v>
      </c>
      <c r="R37" s="673"/>
      <c r="S37" s="674">
        <f t="shared" si="9"/>
        <v>0</v>
      </c>
      <c r="T37" s="672">
        <f>'[2]Hes seat-Suzuki'!P37</f>
        <v>0</v>
      </c>
      <c r="U37" s="673"/>
      <c r="V37" s="675">
        <f t="shared" si="10"/>
        <v>0</v>
      </c>
      <c r="W37" s="673">
        <f>'[2]Hes seat-Suzuki'!S37</f>
        <v>0</v>
      </c>
      <c r="X37" s="673"/>
      <c r="Y37" s="773">
        <f t="shared" si="11"/>
        <v>0</v>
      </c>
      <c r="Z37" s="688">
        <f t="shared" si="12"/>
        <v>0</v>
      </c>
      <c r="AA37" s="701">
        <f t="shared" si="12"/>
        <v>0</v>
      </c>
      <c r="AB37" s="690">
        <f t="shared" si="13"/>
        <v>0</v>
      </c>
      <c r="AC37" s="779">
        <f t="shared" si="29"/>
        <v>0</v>
      </c>
      <c r="AD37" s="776">
        <f t="shared" si="29"/>
        <v>0</v>
      </c>
      <c r="AE37" s="777">
        <f t="shared" si="14"/>
        <v>0</v>
      </c>
      <c r="AF37" s="672">
        <f>'[2]Hes seat-Suzuki'!Y37</f>
        <v>0</v>
      </c>
      <c r="AG37" s="673"/>
      <c r="AH37" s="674">
        <f t="shared" si="15"/>
        <v>0</v>
      </c>
      <c r="AI37" s="672">
        <f>'[2]Hes seat-Suzuki'!AB37</f>
        <v>0</v>
      </c>
      <c r="AJ37" s="673"/>
      <c r="AK37" s="675">
        <f t="shared" si="16"/>
        <v>0</v>
      </c>
      <c r="AL37" s="673">
        <f>'[2]Hes seat-Suzuki'!AE37</f>
        <v>0</v>
      </c>
      <c r="AM37" s="673"/>
      <c r="AN37" s="675">
        <f t="shared" si="17"/>
        <v>0</v>
      </c>
      <c r="AO37" s="688">
        <f t="shared" si="18"/>
        <v>0</v>
      </c>
      <c r="AP37" s="689">
        <f t="shared" si="18"/>
        <v>0</v>
      </c>
      <c r="AQ37" s="690">
        <f t="shared" si="19"/>
        <v>0</v>
      </c>
      <c r="AR37" s="673">
        <f>'[2]Hes seat-Suzuki'!AH37</f>
        <v>0</v>
      </c>
      <c r="AS37" s="673"/>
      <c r="AT37" s="674">
        <f t="shared" si="20"/>
        <v>0</v>
      </c>
      <c r="AU37" s="672">
        <f>'[2]Hes seat-Suzuki'!AK37</f>
        <v>0</v>
      </c>
      <c r="AV37" s="673"/>
      <c r="AW37" s="675">
        <f t="shared" si="21"/>
        <v>0</v>
      </c>
      <c r="AX37" s="673">
        <f>'[2]Hes seat-Suzuki'!AN37</f>
        <v>0</v>
      </c>
      <c r="AY37" s="672"/>
      <c r="AZ37" s="773">
        <f t="shared" si="22"/>
        <v>0</v>
      </c>
      <c r="BA37" s="688">
        <f t="shared" si="23"/>
        <v>0</v>
      </c>
      <c r="BB37" s="701">
        <f t="shared" si="23"/>
        <v>0</v>
      </c>
      <c r="BC37" s="706">
        <f t="shared" si="24"/>
        <v>0</v>
      </c>
      <c r="BD37" s="711">
        <f t="shared" si="1"/>
        <v>0</v>
      </c>
      <c r="BE37" s="715">
        <f t="shared" si="2"/>
        <v>0</v>
      </c>
      <c r="BF37" s="716">
        <f t="shared" si="25"/>
        <v>0</v>
      </c>
      <c r="BG37" s="717">
        <f t="shared" si="26"/>
        <v>0</v>
      </c>
      <c r="BH37" s="673">
        <f t="shared" si="27"/>
        <v>0</v>
      </c>
      <c r="BI37" s="677">
        <f t="shared" si="28"/>
        <v>0</v>
      </c>
      <c r="BJ37" s="541"/>
      <c r="BK37" s="380"/>
      <c r="BL37" s="374">
        <f>ROUND(VLOOKUP($B37,Test!$A$272:$H$324,5),0)/1000</f>
        <v>0</v>
      </c>
      <c r="BM37" s="380"/>
      <c r="BN37" s="415"/>
      <c r="BO37" s="415"/>
      <c r="BP37" s="380"/>
      <c r="BQ37" s="380"/>
      <c r="BR37" s="415"/>
      <c r="BS37" s="380"/>
      <c r="BT37" s="380"/>
      <c r="BU37" s="380"/>
      <c r="BV37" s="380"/>
      <c r="BW37" s="380"/>
      <c r="BX37" s="380"/>
      <c r="BY37" s="380"/>
      <c r="BZ37" s="380"/>
      <c r="CA37" s="380"/>
    </row>
    <row r="38" spans="1:79" s="383" customFormat="1" ht="33" customHeight="1">
      <c r="A38" s="388">
        <f t="shared" si="3"/>
        <v>32</v>
      </c>
      <c r="B38" s="384">
        <v>51605</v>
      </c>
      <c r="C38" s="536" t="s">
        <v>28</v>
      </c>
      <c r="D38" s="698" t="s">
        <v>282</v>
      </c>
      <c r="E38" s="672">
        <f>'[2]Hes seat-Suzuki'!D38</f>
        <v>0</v>
      </c>
      <c r="F38" s="673"/>
      <c r="G38" s="674">
        <f t="shared" si="4"/>
        <v>0</v>
      </c>
      <c r="H38" s="672">
        <f>'[2]Hes seat-Suzuki'!G38</f>
        <v>0</v>
      </c>
      <c r="I38" s="673"/>
      <c r="J38" s="674">
        <f t="shared" si="5"/>
        <v>0</v>
      </c>
      <c r="K38" s="672">
        <f>'[2]Hes seat-Suzuki'!J38</f>
        <v>0</v>
      </c>
      <c r="L38" s="673"/>
      <c r="M38" s="773">
        <f t="shared" si="6"/>
        <v>0</v>
      </c>
      <c r="N38" s="688">
        <f t="shared" si="7"/>
        <v>0</v>
      </c>
      <c r="O38" s="689">
        <f t="shared" si="7"/>
        <v>0</v>
      </c>
      <c r="P38" s="690">
        <f t="shared" si="8"/>
        <v>0</v>
      </c>
      <c r="Q38" s="672">
        <f>'[2]Hes seat-Suzuki'!M38</f>
        <v>0</v>
      </c>
      <c r="R38" s="673"/>
      <c r="S38" s="674">
        <f t="shared" si="9"/>
        <v>0</v>
      </c>
      <c r="T38" s="672">
        <f>'[2]Hes seat-Suzuki'!P38</f>
        <v>0</v>
      </c>
      <c r="U38" s="673"/>
      <c r="V38" s="675">
        <f t="shared" si="10"/>
        <v>0</v>
      </c>
      <c r="W38" s="673">
        <f>'[2]Hes seat-Suzuki'!S38</f>
        <v>0</v>
      </c>
      <c r="X38" s="673"/>
      <c r="Y38" s="773">
        <f t="shared" si="11"/>
        <v>0</v>
      </c>
      <c r="Z38" s="688">
        <f t="shared" si="12"/>
        <v>0</v>
      </c>
      <c r="AA38" s="701">
        <f t="shared" si="12"/>
        <v>0</v>
      </c>
      <c r="AB38" s="690">
        <f t="shared" si="13"/>
        <v>0</v>
      </c>
      <c r="AC38" s="779">
        <f t="shared" si="29"/>
        <v>0</v>
      </c>
      <c r="AD38" s="776">
        <f t="shared" si="29"/>
        <v>0</v>
      </c>
      <c r="AE38" s="777">
        <f t="shared" si="14"/>
        <v>0</v>
      </c>
      <c r="AF38" s="672">
        <f>'[2]Hes seat-Suzuki'!Y38</f>
        <v>0</v>
      </c>
      <c r="AG38" s="673"/>
      <c r="AH38" s="674">
        <f t="shared" si="15"/>
        <v>0</v>
      </c>
      <c r="AI38" s="672">
        <f>'[2]Hes seat-Suzuki'!AB38</f>
        <v>0</v>
      </c>
      <c r="AJ38" s="673"/>
      <c r="AK38" s="675">
        <f t="shared" si="16"/>
        <v>0</v>
      </c>
      <c r="AL38" s="673">
        <f>'[2]Hes seat-Suzuki'!AE38</f>
        <v>0</v>
      </c>
      <c r="AM38" s="673"/>
      <c r="AN38" s="675">
        <f t="shared" si="17"/>
        <v>0</v>
      </c>
      <c r="AO38" s="688">
        <f t="shared" si="18"/>
        <v>0</v>
      </c>
      <c r="AP38" s="689">
        <f t="shared" si="18"/>
        <v>0</v>
      </c>
      <c r="AQ38" s="690">
        <f t="shared" si="19"/>
        <v>0</v>
      </c>
      <c r="AR38" s="673">
        <f>'[2]Hes seat-Suzuki'!AH38</f>
        <v>0</v>
      </c>
      <c r="AS38" s="673"/>
      <c r="AT38" s="674">
        <f t="shared" si="20"/>
        <v>0</v>
      </c>
      <c r="AU38" s="672">
        <f>'[2]Hes seat-Suzuki'!AK38</f>
        <v>0</v>
      </c>
      <c r="AV38" s="673"/>
      <c r="AW38" s="675">
        <f t="shared" si="21"/>
        <v>0</v>
      </c>
      <c r="AX38" s="673">
        <f>'[2]Hes seat-Suzuki'!AN38</f>
        <v>0</v>
      </c>
      <c r="AY38" s="672"/>
      <c r="AZ38" s="773">
        <f t="shared" si="22"/>
        <v>0</v>
      </c>
      <c r="BA38" s="688">
        <f t="shared" si="23"/>
        <v>0</v>
      </c>
      <c r="BB38" s="701">
        <f t="shared" si="23"/>
        <v>0</v>
      </c>
      <c r="BC38" s="706">
        <f t="shared" si="24"/>
        <v>0</v>
      </c>
      <c r="BD38" s="711">
        <f t="shared" si="1"/>
        <v>0</v>
      </c>
      <c r="BE38" s="715">
        <f t="shared" si="2"/>
        <v>0</v>
      </c>
      <c r="BF38" s="716">
        <f t="shared" si="25"/>
        <v>0</v>
      </c>
      <c r="BG38" s="717">
        <f t="shared" si="26"/>
        <v>0</v>
      </c>
      <c r="BH38" s="673">
        <f t="shared" si="27"/>
        <v>0</v>
      </c>
      <c r="BI38" s="677">
        <f t="shared" si="28"/>
        <v>0</v>
      </c>
      <c r="BJ38" s="541"/>
      <c r="BK38" s="380"/>
      <c r="BL38" s="374">
        <f>ROUND(VLOOKUP($B38,Test!$A$272:$H$324,5),0)/1000</f>
        <v>0</v>
      </c>
      <c r="BM38" s="380"/>
      <c r="BN38" s="415"/>
      <c r="BO38" s="415"/>
      <c r="BP38" s="380"/>
      <c r="BQ38" s="380"/>
      <c r="BR38" s="415"/>
      <c r="BS38" s="380"/>
      <c r="BT38" s="380"/>
      <c r="BU38" s="380"/>
      <c r="BV38" s="380"/>
      <c r="BW38" s="380"/>
      <c r="BX38" s="380"/>
      <c r="BY38" s="380"/>
      <c r="BZ38" s="380"/>
      <c r="CA38" s="380"/>
    </row>
    <row r="39" spans="1:79" s="383" customFormat="1" ht="33" customHeight="1">
      <c r="A39" s="388">
        <f t="shared" si="3"/>
        <v>33</v>
      </c>
      <c r="B39" s="384">
        <v>51606</v>
      </c>
      <c r="C39" s="536" t="s">
        <v>29</v>
      </c>
      <c r="D39" s="698" t="s">
        <v>283</v>
      </c>
      <c r="E39" s="672">
        <f>'[2]Hes seat-Suzuki'!D39</f>
        <v>0</v>
      </c>
      <c r="F39" s="673"/>
      <c r="G39" s="674">
        <f t="shared" si="4"/>
        <v>0</v>
      </c>
      <c r="H39" s="672">
        <f>'[2]Hes seat-Suzuki'!G39</f>
        <v>0</v>
      </c>
      <c r="I39" s="673"/>
      <c r="J39" s="674">
        <f t="shared" si="5"/>
        <v>0</v>
      </c>
      <c r="K39" s="672">
        <f>'[2]Hes seat-Suzuki'!J39</f>
        <v>0</v>
      </c>
      <c r="L39" s="673"/>
      <c r="M39" s="773">
        <f t="shared" si="6"/>
        <v>0</v>
      </c>
      <c r="N39" s="688">
        <f t="shared" si="7"/>
        <v>0</v>
      </c>
      <c r="O39" s="689">
        <f t="shared" si="7"/>
        <v>0</v>
      </c>
      <c r="P39" s="690">
        <f t="shared" si="8"/>
        <v>0</v>
      </c>
      <c r="Q39" s="672">
        <f>'[2]Hes seat-Suzuki'!M39</f>
        <v>0</v>
      </c>
      <c r="R39" s="673"/>
      <c r="S39" s="674">
        <f t="shared" si="9"/>
        <v>0</v>
      </c>
      <c r="T39" s="672">
        <f>'[2]Hes seat-Suzuki'!P39</f>
        <v>0</v>
      </c>
      <c r="U39" s="673"/>
      <c r="V39" s="675">
        <f t="shared" si="10"/>
        <v>0</v>
      </c>
      <c r="W39" s="673">
        <f>'[2]Hes seat-Suzuki'!S39</f>
        <v>0</v>
      </c>
      <c r="X39" s="673"/>
      <c r="Y39" s="773">
        <f t="shared" si="11"/>
        <v>0</v>
      </c>
      <c r="Z39" s="688">
        <f t="shared" si="12"/>
        <v>0</v>
      </c>
      <c r="AA39" s="701">
        <f t="shared" si="12"/>
        <v>0</v>
      </c>
      <c r="AB39" s="690">
        <f t="shared" si="13"/>
        <v>0</v>
      </c>
      <c r="AC39" s="779">
        <f t="shared" si="29"/>
        <v>0</v>
      </c>
      <c r="AD39" s="776">
        <f t="shared" si="29"/>
        <v>0</v>
      </c>
      <c r="AE39" s="777">
        <f t="shared" si="14"/>
        <v>0</v>
      </c>
      <c r="AF39" s="672">
        <f>'[2]Hes seat-Suzuki'!Y39</f>
        <v>0</v>
      </c>
      <c r="AG39" s="673"/>
      <c r="AH39" s="674">
        <f t="shared" si="15"/>
        <v>0</v>
      </c>
      <c r="AI39" s="672">
        <f>'[2]Hes seat-Suzuki'!AB39</f>
        <v>0</v>
      </c>
      <c r="AJ39" s="673"/>
      <c r="AK39" s="675">
        <f t="shared" si="16"/>
        <v>0</v>
      </c>
      <c r="AL39" s="673">
        <f>'[2]Hes seat-Suzuki'!AE39</f>
        <v>0</v>
      </c>
      <c r="AM39" s="673"/>
      <c r="AN39" s="675">
        <f t="shared" si="17"/>
        <v>0</v>
      </c>
      <c r="AO39" s="688">
        <f t="shared" si="18"/>
        <v>0</v>
      </c>
      <c r="AP39" s="689">
        <f t="shared" si="18"/>
        <v>0</v>
      </c>
      <c r="AQ39" s="690">
        <f t="shared" si="19"/>
        <v>0</v>
      </c>
      <c r="AR39" s="673">
        <f>'[2]Hes seat-Suzuki'!AH39</f>
        <v>0</v>
      </c>
      <c r="AS39" s="673"/>
      <c r="AT39" s="674">
        <f t="shared" si="20"/>
        <v>0</v>
      </c>
      <c r="AU39" s="672">
        <f>'[2]Hes seat-Suzuki'!AK39</f>
        <v>0</v>
      </c>
      <c r="AV39" s="673"/>
      <c r="AW39" s="675">
        <f t="shared" si="21"/>
        <v>0</v>
      </c>
      <c r="AX39" s="673">
        <f>'[2]Hes seat-Suzuki'!AN39</f>
        <v>0</v>
      </c>
      <c r="AY39" s="672"/>
      <c r="AZ39" s="773">
        <f t="shared" si="22"/>
        <v>0</v>
      </c>
      <c r="BA39" s="688">
        <f t="shared" si="23"/>
        <v>0</v>
      </c>
      <c r="BB39" s="701">
        <f t="shared" si="23"/>
        <v>0</v>
      </c>
      <c r="BC39" s="706">
        <f t="shared" si="24"/>
        <v>0</v>
      </c>
      <c r="BD39" s="711">
        <f t="shared" si="1"/>
        <v>0</v>
      </c>
      <c r="BE39" s="715">
        <f t="shared" si="2"/>
        <v>0</v>
      </c>
      <c r="BF39" s="716">
        <f t="shared" si="25"/>
        <v>0</v>
      </c>
      <c r="BG39" s="717">
        <f t="shared" si="26"/>
        <v>0</v>
      </c>
      <c r="BH39" s="673">
        <f t="shared" si="27"/>
        <v>0</v>
      </c>
      <c r="BI39" s="677">
        <f t="shared" si="28"/>
        <v>0</v>
      </c>
      <c r="BJ39" s="541"/>
      <c r="BK39" s="380"/>
      <c r="BL39" s="374">
        <f>ROUND(VLOOKUP($B39,Test!$A$272:$H$324,5),0)/1000</f>
        <v>0</v>
      </c>
      <c r="BM39" s="380"/>
      <c r="BN39" s="415"/>
      <c r="BO39" s="415"/>
      <c r="BP39" s="380"/>
      <c r="BQ39" s="380"/>
      <c r="BR39" s="415"/>
      <c r="BS39" s="380"/>
      <c r="BT39" s="380"/>
      <c r="BU39" s="380"/>
      <c r="BV39" s="380"/>
      <c r="BW39" s="380"/>
      <c r="BX39" s="380"/>
      <c r="BY39" s="380"/>
      <c r="BZ39" s="380"/>
      <c r="CA39" s="380"/>
    </row>
    <row r="40" spans="1:79" s="383" customFormat="1" ht="33" customHeight="1">
      <c r="A40" s="388">
        <f t="shared" si="3"/>
        <v>34</v>
      </c>
      <c r="B40" s="384">
        <v>51607</v>
      </c>
      <c r="C40" s="536" t="s">
        <v>242</v>
      </c>
      <c r="D40" s="698" t="s">
        <v>284</v>
      </c>
      <c r="E40" s="672">
        <f>'[2]Hes seat-Suzuki'!D40</f>
        <v>0</v>
      </c>
      <c r="F40" s="673"/>
      <c r="G40" s="674">
        <f t="shared" si="4"/>
        <v>0</v>
      </c>
      <c r="H40" s="672">
        <f>'[2]Hes seat-Suzuki'!G40</f>
        <v>0</v>
      </c>
      <c r="I40" s="673"/>
      <c r="J40" s="674">
        <f t="shared" si="5"/>
        <v>0</v>
      </c>
      <c r="K40" s="672">
        <f>'[2]Hes seat-Suzuki'!J40</f>
        <v>0</v>
      </c>
      <c r="L40" s="673"/>
      <c r="M40" s="773">
        <f t="shared" si="6"/>
        <v>0</v>
      </c>
      <c r="N40" s="688">
        <f t="shared" si="7"/>
        <v>0</v>
      </c>
      <c r="O40" s="689">
        <f t="shared" si="7"/>
        <v>0</v>
      </c>
      <c r="P40" s="690">
        <f t="shared" si="8"/>
        <v>0</v>
      </c>
      <c r="Q40" s="672">
        <f>'[2]Hes seat-Suzuki'!M40</f>
        <v>0</v>
      </c>
      <c r="R40" s="673"/>
      <c r="S40" s="674">
        <f t="shared" si="9"/>
        <v>0</v>
      </c>
      <c r="T40" s="672">
        <f>'[2]Hes seat-Suzuki'!P40</f>
        <v>0</v>
      </c>
      <c r="U40" s="673"/>
      <c r="V40" s="675">
        <f t="shared" si="10"/>
        <v>0</v>
      </c>
      <c r="W40" s="673">
        <f>'[2]Hes seat-Suzuki'!S40</f>
        <v>0</v>
      </c>
      <c r="X40" s="673"/>
      <c r="Y40" s="773">
        <f t="shared" si="11"/>
        <v>0</v>
      </c>
      <c r="Z40" s="688">
        <f t="shared" si="12"/>
        <v>0</v>
      </c>
      <c r="AA40" s="701">
        <f t="shared" si="12"/>
        <v>0</v>
      </c>
      <c r="AB40" s="690">
        <f t="shared" si="13"/>
        <v>0</v>
      </c>
      <c r="AC40" s="779">
        <f t="shared" si="29"/>
        <v>0</v>
      </c>
      <c r="AD40" s="776">
        <f t="shared" si="29"/>
        <v>0</v>
      </c>
      <c r="AE40" s="777">
        <f t="shared" si="14"/>
        <v>0</v>
      </c>
      <c r="AF40" s="672">
        <f>'[2]Hes seat-Suzuki'!Y40</f>
        <v>0</v>
      </c>
      <c r="AG40" s="673"/>
      <c r="AH40" s="674">
        <f t="shared" si="15"/>
        <v>0</v>
      </c>
      <c r="AI40" s="672">
        <f>'[2]Hes seat-Suzuki'!AB40</f>
        <v>0</v>
      </c>
      <c r="AJ40" s="673"/>
      <c r="AK40" s="675">
        <f t="shared" si="16"/>
        <v>0</v>
      </c>
      <c r="AL40" s="673">
        <f>'[2]Hes seat-Suzuki'!AE40</f>
        <v>0</v>
      </c>
      <c r="AM40" s="673"/>
      <c r="AN40" s="675">
        <f t="shared" si="17"/>
        <v>0</v>
      </c>
      <c r="AO40" s="688">
        <f t="shared" si="18"/>
        <v>0</v>
      </c>
      <c r="AP40" s="689">
        <f t="shared" si="18"/>
        <v>0</v>
      </c>
      <c r="AQ40" s="690">
        <f t="shared" si="19"/>
        <v>0</v>
      </c>
      <c r="AR40" s="673">
        <f>'[2]Hes seat-Suzuki'!AH40</f>
        <v>0</v>
      </c>
      <c r="AS40" s="673"/>
      <c r="AT40" s="674">
        <f t="shared" si="20"/>
        <v>0</v>
      </c>
      <c r="AU40" s="672">
        <f>'[2]Hes seat-Suzuki'!AK40</f>
        <v>0</v>
      </c>
      <c r="AV40" s="673"/>
      <c r="AW40" s="675">
        <f t="shared" si="21"/>
        <v>0</v>
      </c>
      <c r="AX40" s="673">
        <f>'[2]Hes seat-Suzuki'!AN40</f>
        <v>0</v>
      </c>
      <c r="AY40" s="672"/>
      <c r="AZ40" s="773">
        <f t="shared" si="22"/>
        <v>0</v>
      </c>
      <c r="BA40" s="688">
        <f t="shared" si="23"/>
        <v>0</v>
      </c>
      <c r="BB40" s="701">
        <f t="shared" si="23"/>
        <v>0</v>
      </c>
      <c r="BC40" s="706">
        <f t="shared" si="24"/>
        <v>0</v>
      </c>
      <c r="BD40" s="711">
        <f t="shared" si="1"/>
        <v>0</v>
      </c>
      <c r="BE40" s="715">
        <f t="shared" si="2"/>
        <v>0</v>
      </c>
      <c r="BF40" s="716">
        <f t="shared" si="25"/>
        <v>0</v>
      </c>
      <c r="BG40" s="717">
        <f t="shared" si="26"/>
        <v>0</v>
      </c>
      <c r="BH40" s="673">
        <f t="shared" si="27"/>
        <v>0</v>
      </c>
      <c r="BI40" s="677">
        <f t="shared" si="28"/>
        <v>0</v>
      </c>
      <c r="BJ40" s="541"/>
      <c r="BK40" s="380"/>
      <c r="BL40" s="374">
        <f>ROUND(VLOOKUP($B40,Test!$A$272:$H$324,5),0)/1000</f>
        <v>0</v>
      </c>
      <c r="BM40" s="380"/>
      <c r="BN40" s="415"/>
      <c r="BO40" s="415"/>
      <c r="BP40" s="380"/>
      <c r="BQ40" s="380"/>
      <c r="BR40" s="415"/>
      <c r="BS40" s="380"/>
      <c r="BT40" s="380"/>
      <c r="BU40" s="380"/>
      <c r="BV40" s="380"/>
      <c r="BW40" s="380"/>
      <c r="BX40" s="380"/>
      <c r="BY40" s="380"/>
      <c r="BZ40" s="380"/>
      <c r="CA40" s="380"/>
    </row>
    <row r="41" spans="1:79" s="383" customFormat="1" ht="33" customHeight="1">
      <c r="A41" s="388">
        <f t="shared" si="3"/>
        <v>35</v>
      </c>
      <c r="B41" s="384">
        <v>51608</v>
      </c>
      <c r="C41" s="536" t="s">
        <v>31</v>
      </c>
      <c r="D41" s="698" t="s">
        <v>285</v>
      </c>
      <c r="E41" s="672">
        <f>'[2]Hes seat-Suzuki'!D41</f>
        <v>0</v>
      </c>
      <c r="F41" s="673"/>
      <c r="G41" s="674">
        <f t="shared" si="4"/>
        <v>0</v>
      </c>
      <c r="H41" s="672">
        <f>'[2]Hes seat-Suzuki'!G41</f>
        <v>0</v>
      </c>
      <c r="I41" s="673"/>
      <c r="J41" s="674">
        <f t="shared" si="5"/>
        <v>0</v>
      </c>
      <c r="K41" s="672">
        <f>'[2]Hes seat-Suzuki'!J41</f>
        <v>0</v>
      </c>
      <c r="L41" s="673"/>
      <c r="M41" s="773">
        <f t="shared" si="6"/>
        <v>0</v>
      </c>
      <c r="N41" s="688">
        <f t="shared" si="7"/>
        <v>0</v>
      </c>
      <c r="O41" s="689">
        <f t="shared" si="7"/>
        <v>0</v>
      </c>
      <c r="P41" s="690">
        <f t="shared" si="8"/>
        <v>0</v>
      </c>
      <c r="Q41" s="672">
        <f>'[2]Hes seat-Suzuki'!M41</f>
        <v>0</v>
      </c>
      <c r="R41" s="673"/>
      <c r="S41" s="674">
        <f t="shared" si="9"/>
        <v>0</v>
      </c>
      <c r="T41" s="672">
        <f>'[2]Hes seat-Suzuki'!P41</f>
        <v>0</v>
      </c>
      <c r="U41" s="673"/>
      <c r="V41" s="675">
        <f t="shared" si="10"/>
        <v>0</v>
      </c>
      <c r="W41" s="673">
        <f>'[2]Hes seat-Suzuki'!S41</f>
        <v>0</v>
      </c>
      <c r="X41" s="673"/>
      <c r="Y41" s="773">
        <f t="shared" si="11"/>
        <v>0</v>
      </c>
      <c r="Z41" s="688">
        <f t="shared" si="12"/>
        <v>0</v>
      </c>
      <c r="AA41" s="701">
        <f t="shared" si="12"/>
        <v>0</v>
      </c>
      <c r="AB41" s="690">
        <f t="shared" si="13"/>
        <v>0</v>
      </c>
      <c r="AC41" s="779">
        <f t="shared" si="29"/>
        <v>0</v>
      </c>
      <c r="AD41" s="776">
        <f t="shared" si="29"/>
        <v>0</v>
      </c>
      <c r="AE41" s="777">
        <f t="shared" si="14"/>
        <v>0</v>
      </c>
      <c r="AF41" s="672">
        <f>'[2]Hes seat-Suzuki'!Y41</f>
        <v>0</v>
      </c>
      <c r="AG41" s="673"/>
      <c r="AH41" s="674">
        <f t="shared" si="15"/>
        <v>0</v>
      </c>
      <c r="AI41" s="672">
        <f>'[2]Hes seat-Suzuki'!AB41</f>
        <v>0</v>
      </c>
      <c r="AJ41" s="673"/>
      <c r="AK41" s="675">
        <f t="shared" si="16"/>
        <v>0</v>
      </c>
      <c r="AL41" s="673">
        <f>'[2]Hes seat-Suzuki'!AE41</f>
        <v>0</v>
      </c>
      <c r="AM41" s="673"/>
      <c r="AN41" s="675">
        <f t="shared" si="17"/>
        <v>0</v>
      </c>
      <c r="AO41" s="688">
        <f t="shared" si="18"/>
        <v>0</v>
      </c>
      <c r="AP41" s="689">
        <f t="shared" si="18"/>
        <v>0</v>
      </c>
      <c r="AQ41" s="690">
        <f t="shared" si="19"/>
        <v>0</v>
      </c>
      <c r="AR41" s="673">
        <f>'[2]Hes seat-Suzuki'!AH41</f>
        <v>0</v>
      </c>
      <c r="AS41" s="673"/>
      <c r="AT41" s="674">
        <f t="shared" si="20"/>
        <v>0</v>
      </c>
      <c r="AU41" s="672">
        <f>'[2]Hes seat-Suzuki'!AK41</f>
        <v>0</v>
      </c>
      <c r="AV41" s="673"/>
      <c r="AW41" s="675">
        <f t="shared" si="21"/>
        <v>0</v>
      </c>
      <c r="AX41" s="673">
        <f>'[2]Hes seat-Suzuki'!AN41</f>
        <v>0</v>
      </c>
      <c r="AY41" s="672"/>
      <c r="AZ41" s="773">
        <f t="shared" si="22"/>
        <v>0</v>
      </c>
      <c r="BA41" s="688">
        <f t="shared" si="23"/>
        <v>0</v>
      </c>
      <c r="BB41" s="701">
        <f t="shared" si="23"/>
        <v>0</v>
      </c>
      <c r="BC41" s="706">
        <f t="shared" si="24"/>
        <v>0</v>
      </c>
      <c r="BD41" s="711">
        <f t="shared" si="1"/>
        <v>0</v>
      </c>
      <c r="BE41" s="715">
        <f t="shared" si="2"/>
        <v>0</v>
      </c>
      <c r="BF41" s="716">
        <f t="shared" si="25"/>
        <v>0</v>
      </c>
      <c r="BG41" s="717">
        <f t="shared" si="26"/>
        <v>0</v>
      </c>
      <c r="BH41" s="673">
        <f t="shared" si="27"/>
        <v>0</v>
      </c>
      <c r="BI41" s="677">
        <f t="shared" si="28"/>
        <v>0</v>
      </c>
      <c r="BJ41" s="541"/>
      <c r="BK41" s="380"/>
      <c r="BL41" s="374">
        <f>ROUND(VLOOKUP($B41,Test!$A$272:$H$324,5),0)/1000</f>
        <v>0</v>
      </c>
      <c r="BM41" s="380"/>
      <c r="BN41" s="415"/>
      <c r="BO41" s="415"/>
      <c r="BP41" s="380"/>
      <c r="BQ41" s="380"/>
      <c r="BR41" s="415"/>
      <c r="BS41" s="380"/>
      <c r="BT41" s="380"/>
      <c r="BU41" s="380"/>
      <c r="BV41" s="380"/>
      <c r="BW41" s="380"/>
      <c r="BX41" s="380"/>
      <c r="BY41" s="380"/>
      <c r="BZ41" s="380"/>
      <c r="CA41" s="380"/>
    </row>
    <row r="42" spans="1:79" s="383" customFormat="1" ht="33" customHeight="1">
      <c r="A42" s="388">
        <f t="shared" si="3"/>
        <v>36</v>
      </c>
      <c r="B42" s="384">
        <v>51609</v>
      </c>
      <c r="C42" s="536" t="s">
        <v>89</v>
      </c>
      <c r="D42" s="698" t="s">
        <v>286</v>
      </c>
      <c r="E42" s="672">
        <f>'[2]Hes seat-Suzuki'!D42</f>
        <v>0</v>
      </c>
      <c r="F42" s="673"/>
      <c r="G42" s="674">
        <f t="shared" si="4"/>
        <v>0</v>
      </c>
      <c r="H42" s="672">
        <f>'[2]Hes seat-Suzuki'!G42</f>
        <v>0</v>
      </c>
      <c r="I42" s="673"/>
      <c r="J42" s="674">
        <f t="shared" si="5"/>
        <v>0</v>
      </c>
      <c r="K42" s="672">
        <f>'[2]Hes seat-Suzuki'!J42</f>
        <v>0</v>
      </c>
      <c r="L42" s="673"/>
      <c r="M42" s="773">
        <f t="shared" si="6"/>
        <v>0</v>
      </c>
      <c r="N42" s="688">
        <f t="shared" si="7"/>
        <v>0</v>
      </c>
      <c r="O42" s="689">
        <f t="shared" si="7"/>
        <v>0</v>
      </c>
      <c r="P42" s="690">
        <f t="shared" si="8"/>
        <v>0</v>
      </c>
      <c r="Q42" s="672">
        <f>'[2]Hes seat-Suzuki'!M42</f>
        <v>0</v>
      </c>
      <c r="R42" s="673"/>
      <c r="S42" s="674">
        <f t="shared" si="9"/>
        <v>0</v>
      </c>
      <c r="T42" s="672">
        <f>'[2]Hes seat-Suzuki'!P42</f>
        <v>0</v>
      </c>
      <c r="U42" s="673"/>
      <c r="V42" s="675">
        <f t="shared" si="10"/>
        <v>0</v>
      </c>
      <c r="W42" s="673">
        <f>'[2]Hes seat-Suzuki'!S42</f>
        <v>0</v>
      </c>
      <c r="X42" s="673"/>
      <c r="Y42" s="773">
        <f t="shared" si="11"/>
        <v>0</v>
      </c>
      <c r="Z42" s="688">
        <f t="shared" si="12"/>
        <v>0</v>
      </c>
      <c r="AA42" s="701">
        <f t="shared" si="12"/>
        <v>0</v>
      </c>
      <c r="AB42" s="690">
        <f t="shared" si="13"/>
        <v>0</v>
      </c>
      <c r="AC42" s="779">
        <f t="shared" si="29"/>
        <v>0</v>
      </c>
      <c r="AD42" s="776">
        <f t="shared" si="29"/>
        <v>0</v>
      </c>
      <c r="AE42" s="777">
        <f t="shared" si="14"/>
        <v>0</v>
      </c>
      <c r="AF42" s="672">
        <f>'[2]Hes seat-Suzuki'!Y42</f>
        <v>0</v>
      </c>
      <c r="AG42" s="673"/>
      <c r="AH42" s="674">
        <f t="shared" si="15"/>
        <v>0</v>
      </c>
      <c r="AI42" s="672">
        <f>'[2]Hes seat-Suzuki'!AB42</f>
        <v>0</v>
      </c>
      <c r="AJ42" s="673"/>
      <c r="AK42" s="675">
        <f t="shared" si="16"/>
        <v>0</v>
      </c>
      <c r="AL42" s="673">
        <f>'[2]Hes seat-Suzuki'!AE42</f>
        <v>0</v>
      </c>
      <c r="AM42" s="673"/>
      <c r="AN42" s="675">
        <f t="shared" si="17"/>
        <v>0</v>
      </c>
      <c r="AO42" s="688">
        <f t="shared" si="18"/>
        <v>0</v>
      </c>
      <c r="AP42" s="689">
        <f t="shared" si="18"/>
        <v>0</v>
      </c>
      <c r="AQ42" s="690">
        <f t="shared" si="19"/>
        <v>0</v>
      </c>
      <c r="AR42" s="673">
        <f>'[2]Hes seat-Suzuki'!AH42</f>
        <v>0</v>
      </c>
      <c r="AS42" s="673"/>
      <c r="AT42" s="674">
        <f t="shared" si="20"/>
        <v>0</v>
      </c>
      <c r="AU42" s="672">
        <f>'[2]Hes seat-Suzuki'!AK42</f>
        <v>0</v>
      </c>
      <c r="AV42" s="673"/>
      <c r="AW42" s="675">
        <f t="shared" si="21"/>
        <v>0</v>
      </c>
      <c r="AX42" s="673">
        <f>'[2]Hes seat-Suzuki'!AN42</f>
        <v>0</v>
      </c>
      <c r="AY42" s="672"/>
      <c r="AZ42" s="773">
        <f t="shared" si="22"/>
        <v>0</v>
      </c>
      <c r="BA42" s="688">
        <f t="shared" si="23"/>
        <v>0</v>
      </c>
      <c r="BB42" s="701">
        <f t="shared" si="23"/>
        <v>0</v>
      </c>
      <c r="BC42" s="706">
        <f t="shared" si="24"/>
        <v>0</v>
      </c>
      <c r="BD42" s="711">
        <f t="shared" si="1"/>
        <v>0</v>
      </c>
      <c r="BE42" s="715">
        <f t="shared" si="2"/>
        <v>0</v>
      </c>
      <c r="BF42" s="716">
        <f t="shared" si="25"/>
        <v>0</v>
      </c>
      <c r="BG42" s="717">
        <f t="shared" si="26"/>
        <v>0</v>
      </c>
      <c r="BH42" s="673">
        <f t="shared" si="27"/>
        <v>0</v>
      </c>
      <c r="BI42" s="677">
        <f t="shared" si="28"/>
        <v>0</v>
      </c>
      <c r="BJ42" s="541"/>
      <c r="BK42" s="380"/>
      <c r="BL42" s="374">
        <f>ROUND(VLOOKUP($B42,Test!$A$272:$H$324,5),0)/1000</f>
        <v>0</v>
      </c>
      <c r="BM42" s="380"/>
      <c r="BN42" s="415"/>
      <c r="BO42" s="415"/>
      <c r="BP42" s="380"/>
      <c r="BQ42" s="380"/>
      <c r="BR42" s="415"/>
      <c r="BS42" s="380"/>
      <c r="BT42" s="380"/>
      <c r="BU42" s="380"/>
      <c r="BV42" s="380"/>
      <c r="BW42" s="380"/>
      <c r="BX42" s="380"/>
      <c r="BY42" s="380"/>
      <c r="BZ42" s="380"/>
      <c r="CA42" s="380"/>
    </row>
    <row r="43" spans="1:79" s="383" customFormat="1" ht="33" customHeight="1">
      <c r="A43" s="388">
        <f t="shared" si="3"/>
        <v>37</v>
      </c>
      <c r="B43" s="384">
        <v>51610</v>
      </c>
      <c r="C43" s="536" t="s">
        <v>32</v>
      </c>
      <c r="D43" s="698" t="s">
        <v>287</v>
      </c>
      <c r="E43" s="672">
        <f>'[2]Hes seat-Suzuki'!D43</f>
        <v>0</v>
      </c>
      <c r="F43" s="673"/>
      <c r="G43" s="674">
        <f t="shared" si="4"/>
        <v>0</v>
      </c>
      <c r="H43" s="672">
        <f>'[2]Hes seat-Suzuki'!G43</f>
        <v>0</v>
      </c>
      <c r="I43" s="673"/>
      <c r="J43" s="674">
        <f t="shared" si="5"/>
        <v>0</v>
      </c>
      <c r="K43" s="672">
        <f>'[2]Hes seat-Suzuki'!J43</f>
        <v>0</v>
      </c>
      <c r="L43" s="673"/>
      <c r="M43" s="773">
        <f t="shared" si="6"/>
        <v>0</v>
      </c>
      <c r="N43" s="688">
        <f t="shared" si="7"/>
        <v>0</v>
      </c>
      <c r="O43" s="689">
        <f t="shared" si="7"/>
        <v>0</v>
      </c>
      <c r="P43" s="690">
        <f t="shared" si="8"/>
        <v>0</v>
      </c>
      <c r="Q43" s="672">
        <f>'[2]Hes seat-Suzuki'!M43</f>
        <v>0</v>
      </c>
      <c r="R43" s="673"/>
      <c r="S43" s="674">
        <f t="shared" si="9"/>
        <v>0</v>
      </c>
      <c r="T43" s="672">
        <f>'[2]Hes seat-Suzuki'!P43</f>
        <v>0</v>
      </c>
      <c r="U43" s="673"/>
      <c r="V43" s="675">
        <f t="shared" si="10"/>
        <v>0</v>
      </c>
      <c r="W43" s="673">
        <f>'[2]Hes seat-Suzuki'!S43</f>
        <v>0</v>
      </c>
      <c r="X43" s="673"/>
      <c r="Y43" s="773">
        <f t="shared" si="11"/>
        <v>0</v>
      </c>
      <c r="Z43" s="688">
        <f t="shared" si="12"/>
        <v>0</v>
      </c>
      <c r="AA43" s="701">
        <f t="shared" si="12"/>
        <v>0</v>
      </c>
      <c r="AB43" s="690">
        <f t="shared" si="13"/>
        <v>0</v>
      </c>
      <c r="AC43" s="779">
        <f t="shared" si="29"/>
        <v>0</v>
      </c>
      <c r="AD43" s="776">
        <f t="shared" si="29"/>
        <v>0</v>
      </c>
      <c r="AE43" s="777">
        <f t="shared" si="14"/>
        <v>0</v>
      </c>
      <c r="AF43" s="672">
        <f>'[2]Hes seat-Suzuki'!Y43</f>
        <v>0</v>
      </c>
      <c r="AG43" s="673"/>
      <c r="AH43" s="674">
        <f t="shared" si="15"/>
        <v>0</v>
      </c>
      <c r="AI43" s="672">
        <f>'[2]Hes seat-Suzuki'!AB43</f>
        <v>0</v>
      </c>
      <c r="AJ43" s="673"/>
      <c r="AK43" s="675">
        <f t="shared" si="16"/>
        <v>0</v>
      </c>
      <c r="AL43" s="673">
        <f>'[2]Hes seat-Suzuki'!AE43</f>
        <v>0</v>
      </c>
      <c r="AM43" s="673"/>
      <c r="AN43" s="675">
        <f t="shared" si="17"/>
        <v>0</v>
      </c>
      <c r="AO43" s="688">
        <f t="shared" si="18"/>
        <v>0</v>
      </c>
      <c r="AP43" s="689">
        <f t="shared" si="18"/>
        <v>0</v>
      </c>
      <c r="AQ43" s="690">
        <f t="shared" si="19"/>
        <v>0</v>
      </c>
      <c r="AR43" s="673">
        <f>'[2]Hes seat-Suzuki'!AH43</f>
        <v>0</v>
      </c>
      <c r="AS43" s="673"/>
      <c r="AT43" s="674">
        <f t="shared" si="20"/>
        <v>0</v>
      </c>
      <c r="AU43" s="672">
        <f>'[2]Hes seat-Suzuki'!AK43</f>
        <v>0</v>
      </c>
      <c r="AV43" s="673"/>
      <c r="AW43" s="675">
        <f t="shared" si="21"/>
        <v>0</v>
      </c>
      <c r="AX43" s="673">
        <f>'[2]Hes seat-Suzuki'!AN43</f>
        <v>0</v>
      </c>
      <c r="AY43" s="672"/>
      <c r="AZ43" s="773">
        <f t="shared" si="22"/>
        <v>0</v>
      </c>
      <c r="BA43" s="688">
        <f t="shared" si="23"/>
        <v>0</v>
      </c>
      <c r="BB43" s="701">
        <f t="shared" si="23"/>
        <v>0</v>
      </c>
      <c r="BC43" s="706">
        <f t="shared" si="24"/>
        <v>0</v>
      </c>
      <c r="BD43" s="711">
        <f t="shared" si="1"/>
        <v>0</v>
      </c>
      <c r="BE43" s="715">
        <f t="shared" si="2"/>
        <v>0</v>
      </c>
      <c r="BF43" s="716">
        <f t="shared" si="25"/>
        <v>0</v>
      </c>
      <c r="BG43" s="717">
        <f t="shared" si="26"/>
        <v>0</v>
      </c>
      <c r="BH43" s="673">
        <f t="shared" si="27"/>
        <v>0</v>
      </c>
      <c r="BI43" s="677">
        <f t="shared" si="28"/>
        <v>0</v>
      </c>
      <c r="BJ43" s="541"/>
      <c r="BK43" s="380"/>
      <c r="BL43" s="374">
        <f>ROUND(VLOOKUP($B43,Test!$A$272:$H$324,5),0)/1000</f>
        <v>0</v>
      </c>
      <c r="BM43" s="380"/>
      <c r="BN43" s="415"/>
      <c r="BO43" s="415"/>
      <c r="BP43" s="380"/>
      <c r="BQ43" s="380"/>
      <c r="BR43" s="415"/>
      <c r="BS43" s="380"/>
      <c r="BT43" s="380"/>
      <c r="BU43" s="380"/>
      <c r="BV43" s="380"/>
      <c r="BW43" s="380"/>
      <c r="BX43" s="380"/>
      <c r="BY43" s="380"/>
      <c r="BZ43" s="380"/>
      <c r="CA43" s="380"/>
    </row>
    <row r="44" spans="1:79" s="383" customFormat="1" ht="33" customHeight="1">
      <c r="A44" s="388">
        <f t="shared" si="3"/>
        <v>38</v>
      </c>
      <c r="B44" s="384">
        <v>51611</v>
      </c>
      <c r="C44" s="536" t="s">
        <v>33</v>
      </c>
      <c r="D44" s="698" t="s">
        <v>288</v>
      </c>
      <c r="E44" s="672">
        <f>'[2]Hes seat-Suzuki'!D44</f>
        <v>771.52260000000001</v>
      </c>
      <c r="F44" s="673">
        <v>309.5</v>
      </c>
      <c r="G44" s="674">
        <f t="shared" si="4"/>
        <v>462.02260000000001</v>
      </c>
      <c r="H44" s="672">
        <f>'[2]Hes seat-Suzuki'!G44</f>
        <v>372.55499999999995</v>
      </c>
      <c r="I44" s="673">
        <v>442.62</v>
      </c>
      <c r="J44" s="674">
        <f t="shared" si="5"/>
        <v>-70.065000000000055</v>
      </c>
      <c r="K44" s="672">
        <f>'[2]Hes seat-Suzuki'!J44</f>
        <v>418.63499999999999</v>
      </c>
      <c r="L44" s="673">
        <v>786.91</v>
      </c>
      <c r="M44" s="773">
        <f t="shared" si="6"/>
        <v>-368.27499999999998</v>
      </c>
      <c r="N44" s="688">
        <f t="shared" si="7"/>
        <v>1562.7126000000001</v>
      </c>
      <c r="O44" s="689">
        <f t="shared" si="7"/>
        <v>1539.03</v>
      </c>
      <c r="P44" s="690">
        <f t="shared" si="8"/>
        <v>23.682600000000093</v>
      </c>
      <c r="Q44" s="672">
        <f>'[2]Hes seat-Suzuki'!M44</f>
        <v>365.512</v>
      </c>
      <c r="R44" s="673">
        <v>229.35</v>
      </c>
      <c r="S44" s="674">
        <f t="shared" si="9"/>
        <v>136.16200000000001</v>
      </c>
      <c r="T44" s="672">
        <f>'[2]Hes seat-Suzuki'!P44</f>
        <v>630.47409999999991</v>
      </c>
      <c r="U44" s="673"/>
      <c r="V44" s="675">
        <f t="shared" si="10"/>
        <v>630.47409999999991</v>
      </c>
      <c r="W44" s="673">
        <f>'[2]Hes seat-Suzuki'!S44</f>
        <v>363.346</v>
      </c>
      <c r="X44" s="673"/>
      <c r="Y44" s="773">
        <f t="shared" si="11"/>
        <v>363.346</v>
      </c>
      <c r="Z44" s="688">
        <f t="shared" si="12"/>
        <v>1359.3320999999999</v>
      </c>
      <c r="AA44" s="701">
        <f t="shared" si="12"/>
        <v>229.35</v>
      </c>
      <c r="AB44" s="690">
        <f t="shared" si="13"/>
        <v>1129.9820999999999</v>
      </c>
      <c r="AC44" s="779">
        <f t="shared" si="29"/>
        <v>2922.0446999999999</v>
      </c>
      <c r="AD44" s="776">
        <f t="shared" si="29"/>
        <v>1768.3799999999999</v>
      </c>
      <c r="AE44" s="777">
        <f t="shared" si="14"/>
        <v>1153.6647</v>
      </c>
      <c r="AF44" s="672">
        <f>'[2]Hes seat-Suzuki'!Y44</f>
        <v>441.19000000000005</v>
      </c>
      <c r="AG44" s="673"/>
      <c r="AH44" s="674">
        <f t="shared" si="15"/>
        <v>441.19000000000005</v>
      </c>
      <c r="AI44" s="672">
        <f>'[2]Hes seat-Suzuki'!AB44</f>
        <v>384.185</v>
      </c>
      <c r="AJ44" s="673"/>
      <c r="AK44" s="675">
        <f t="shared" si="16"/>
        <v>384.185</v>
      </c>
      <c r="AL44" s="673">
        <f>'[2]Hes seat-Suzuki'!AE44</f>
        <v>701.19499999999994</v>
      </c>
      <c r="AM44" s="673"/>
      <c r="AN44" s="675">
        <f t="shared" si="17"/>
        <v>701.19499999999994</v>
      </c>
      <c r="AO44" s="688">
        <f t="shared" si="18"/>
        <v>1526.57</v>
      </c>
      <c r="AP44" s="689">
        <f t="shared" si="18"/>
        <v>0</v>
      </c>
      <c r="AQ44" s="690">
        <f t="shared" si="19"/>
        <v>1526.57</v>
      </c>
      <c r="AR44" s="673">
        <f>'[2]Hes seat-Suzuki'!AH44</f>
        <v>327.89210000000003</v>
      </c>
      <c r="AS44" s="673"/>
      <c r="AT44" s="674">
        <f t="shared" si="20"/>
        <v>327.89210000000003</v>
      </c>
      <c r="AU44" s="672">
        <f>'[2]Hes seat-Suzuki'!AK44</f>
        <v>266.73500000000001</v>
      </c>
      <c r="AV44" s="673"/>
      <c r="AW44" s="675">
        <f t="shared" si="21"/>
        <v>266.73500000000001</v>
      </c>
      <c r="AX44" s="673">
        <f>'[2]Hes seat-Suzuki'!AN44</f>
        <v>312.65099999999995</v>
      </c>
      <c r="AY44" s="672"/>
      <c r="AZ44" s="773">
        <f t="shared" si="22"/>
        <v>312.65099999999995</v>
      </c>
      <c r="BA44" s="688">
        <f t="shared" si="23"/>
        <v>907.27809999999999</v>
      </c>
      <c r="BB44" s="701">
        <f t="shared" si="23"/>
        <v>0</v>
      </c>
      <c r="BC44" s="706">
        <f t="shared" si="24"/>
        <v>907.27809999999999</v>
      </c>
      <c r="BD44" s="711">
        <f t="shared" si="1"/>
        <v>2433.8480999999997</v>
      </c>
      <c r="BE44" s="715">
        <f t="shared" si="2"/>
        <v>0</v>
      </c>
      <c r="BF44" s="716">
        <f t="shared" si="25"/>
        <v>2433.8480999999997</v>
      </c>
      <c r="BG44" s="717">
        <f t="shared" si="26"/>
        <v>5355.8927999999996</v>
      </c>
      <c r="BH44" s="673">
        <f t="shared" si="27"/>
        <v>1768.3799999999999</v>
      </c>
      <c r="BI44" s="677">
        <f t="shared" si="28"/>
        <v>3587.5127999999995</v>
      </c>
      <c r="BJ44" s="541"/>
      <c r="BK44" s="380"/>
      <c r="BL44" s="374">
        <f>ROUND(VLOOKUP($B44,Test!$A$272:$H$324,5),0)/1000</f>
        <v>0.56000000000000005</v>
      </c>
      <c r="BM44" s="380"/>
      <c r="BN44" s="415"/>
      <c r="BO44" s="415"/>
      <c r="BP44" s="380"/>
      <c r="BQ44" s="380"/>
      <c r="BR44" s="415"/>
      <c r="BS44" s="380"/>
      <c r="BT44" s="380"/>
      <c r="BU44" s="380"/>
      <c r="BV44" s="380"/>
      <c r="BW44" s="380"/>
      <c r="BX44" s="380"/>
      <c r="BY44" s="380"/>
      <c r="BZ44" s="380"/>
      <c r="CA44" s="380"/>
    </row>
    <row r="45" spans="1:79" s="383" customFormat="1" ht="33" customHeight="1">
      <c r="A45" s="388">
        <f t="shared" si="3"/>
        <v>39</v>
      </c>
      <c r="B45" s="384">
        <v>51612</v>
      </c>
      <c r="C45" s="536" t="s">
        <v>34</v>
      </c>
      <c r="D45" s="698" t="s">
        <v>289</v>
      </c>
      <c r="E45" s="672">
        <f>'[2]Hes seat-Suzuki'!D45</f>
        <v>0</v>
      </c>
      <c r="F45" s="673"/>
      <c r="G45" s="674">
        <f t="shared" si="4"/>
        <v>0</v>
      </c>
      <c r="H45" s="672">
        <f>'[2]Hes seat-Suzuki'!G45</f>
        <v>0</v>
      </c>
      <c r="I45" s="673"/>
      <c r="J45" s="674">
        <f t="shared" si="5"/>
        <v>0</v>
      </c>
      <c r="K45" s="672">
        <f>'[2]Hes seat-Suzuki'!J45</f>
        <v>0</v>
      </c>
      <c r="L45" s="673"/>
      <c r="M45" s="773">
        <f t="shared" si="6"/>
        <v>0</v>
      </c>
      <c r="N45" s="688">
        <f t="shared" si="7"/>
        <v>0</v>
      </c>
      <c r="O45" s="689">
        <f t="shared" si="7"/>
        <v>0</v>
      </c>
      <c r="P45" s="690">
        <f t="shared" si="8"/>
        <v>0</v>
      </c>
      <c r="Q45" s="672">
        <f>'[2]Hes seat-Suzuki'!M45</f>
        <v>0</v>
      </c>
      <c r="R45" s="673"/>
      <c r="S45" s="674">
        <f t="shared" si="9"/>
        <v>0</v>
      </c>
      <c r="T45" s="672">
        <f>'[2]Hes seat-Suzuki'!P45</f>
        <v>0</v>
      </c>
      <c r="U45" s="673"/>
      <c r="V45" s="675">
        <f t="shared" si="10"/>
        <v>0</v>
      </c>
      <c r="W45" s="673">
        <f>'[2]Hes seat-Suzuki'!S45</f>
        <v>0</v>
      </c>
      <c r="X45" s="673"/>
      <c r="Y45" s="773">
        <f t="shared" si="11"/>
        <v>0</v>
      </c>
      <c r="Z45" s="688">
        <f t="shared" si="12"/>
        <v>0</v>
      </c>
      <c r="AA45" s="701">
        <f t="shared" si="12"/>
        <v>0</v>
      </c>
      <c r="AB45" s="690">
        <f t="shared" si="13"/>
        <v>0</v>
      </c>
      <c r="AC45" s="779">
        <f t="shared" si="29"/>
        <v>0</v>
      </c>
      <c r="AD45" s="776">
        <f t="shared" si="29"/>
        <v>0</v>
      </c>
      <c r="AE45" s="777">
        <f t="shared" si="14"/>
        <v>0</v>
      </c>
      <c r="AF45" s="672">
        <f>'[2]Hes seat-Suzuki'!Y45</f>
        <v>0</v>
      </c>
      <c r="AG45" s="673"/>
      <c r="AH45" s="674">
        <f t="shared" si="15"/>
        <v>0</v>
      </c>
      <c r="AI45" s="672">
        <f>'[2]Hes seat-Suzuki'!AB45</f>
        <v>0</v>
      </c>
      <c r="AJ45" s="673"/>
      <c r="AK45" s="675">
        <f t="shared" si="16"/>
        <v>0</v>
      </c>
      <c r="AL45" s="673">
        <f>'[2]Hes seat-Suzuki'!AE45</f>
        <v>0</v>
      </c>
      <c r="AM45" s="673"/>
      <c r="AN45" s="675">
        <f t="shared" si="17"/>
        <v>0</v>
      </c>
      <c r="AO45" s="688">
        <f t="shared" si="18"/>
        <v>0</v>
      </c>
      <c r="AP45" s="689">
        <f t="shared" si="18"/>
        <v>0</v>
      </c>
      <c r="AQ45" s="690">
        <f t="shared" si="19"/>
        <v>0</v>
      </c>
      <c r="AR45" s="673">
        <f>'[2]Hes seat-Suzuki'!AH45</f>
        <v>0</v>
      </c>
      <c r="AS45" s="673"/>
      <c r="AT45" s="674">
        <f t="shared" si="20"/>
        <v>0</v>
      </c>
      <c r="AU45" s="672">
        <f>'[2]Hes seat-Suzuki'!AK45</f>
        <v>0</v>
      </c>
      <c r="AV45" s="673"/>
      <c r="AW45" s="675">
        <f t="shared" si="21"/>
        <v>0</v>
      </c>
      <c r="AX45" s="673">
        <f>'[2]Hes seat-Suzuki'!AN45</f>
        <v>0</v>
      </c>
      <c r="AY45" s="672"/>
      <c r="AZ45" s="773">
        <f t="shared" si="22"/>
        <v>0</v>
      </c>
      <c r="BA45" s="688">
        <f t="shared" si="23"/>
        <v>0</v>
      </c>
      <c r="BB45" s="701">
        <f t="shared" si="23"/>
        <v>0</v>
      </c>
      <c r="BC45" s="706">
        <f t="shared" si="24"/>
        <v>0</v>
      </c>
      <c r="BD45" s="711">
        <f t="shared" si="1"/>
        <v>0</v>
      </c>
      <c r="BE45" s="715">
        <f t="shared" si="2"/>
        <v>0</v>
      </c>
      <c r="BF45" s="716">
        <f t="shared" si="25"/>
        <v>0</v>
      </c>
      <c r="BG45" s="717">
        <f t="shared" si="26"/>
        <v>0</v>
      </c>
      <c r="BH45" s="673">
        <f t="shared" si="27"/>
        <v>0</v>
      </c>
      <c r="BI45" s="677">
        <f t="shared" si="28"/>
        <v>0</v>
      </c>
      <c r="BJ45" s="541"/>
      <c r="BK45" s="380"/>
      <c r="BL45" s="374">
        <f>ROUND(VLOOKUP($B45,Test!$A$272:$H$324,5),0)/1000</f>
        <v>0</v>
      </c>
      <c r="BM45" s="380"/>
      <c r="BN45" s="415"/>
      <c r="BO45" s="415"/>
      <c r="BP45" s="380"/>
      <c r="BQ45" s="380"/>
      <c r="BR45" s="415"/>
      <c r="BS45" s="380"/>
      <c r="BT45" s="380"/>
      <c r="BU45" s="380"/>
      <c r="BV45" s="380"/>
      <c r="BW45" s="380"/>
      <c r="BX45" s="380"/>
      <c r="BY45" s="380"/>
      <c r="BZ45" s="380"/>
      <c r="CA45" s="380"/>
    </row>
    <row r="46" spans="1:79" s="383" customFormat="1" ht="33" customHeight="1">
      <c r="A46" s="388">
        <f t="shared" si="3"/>
        <v>40</v>
      </c>
      <c r="B46" s="384">
        <v>51613</v>
      </c>
      <c r="C46" s="536" t="s">
        <v>61</v>
      </c>
      <c r="D46" s="698" t="s">
        <v>290</v>
      </c>
      <c r="E46" s="672">
        <f>'[2]Hes seat-Suzuki'!D46</f>
        <v>0</v>
      </c>
      <c r="F46" s="673"/>
      <c r="G46" s="674">
        <f t="shared" si="4"/>
        <v>0</v>
      </c>
      <c r="H46" s="672">
        <f>'[2]Hes seat-Suzuki'!G46</f>
        <v>0</v>
      </c>
      <c r="I46" s="673"/>
      <c r="J46" s="674">
        <f t="shared" si="5"/>
        <v>0</v>
      </c>
      <c r="K46" s="672">
        <f>'[2]Hes seat-Suzuki'!J46</f>
        <v>0</v>
      </c>
      <c r="L46" s="673"/>
      <c r="M46" s="773">
        <f t="shared" si="6"/>
        <v>0</v>
      </c>
      <c r="N46" s="688">
        <f t="shared" si="7"/>
        <v>0</v>
      </c>
      <c r="O46" s="689">
        <f t="shared" si="7"/>
        <v>0</v>
      </c>
      <c r="P46" s="690">
        <f t="shared" si="8"/>
        <v>0</v>
      </c>
      <c r="Q46" s="672">
        <f>'[2]Hes seat-Suzuki'!M46</f>
        <v>0</v>
      </c>
      <c r="R46" s="673"/>
      <c r="S46" s="674">
        <f t="shared" si="9"/>
        <v>0</v>
      </c>
      <c r="T46" s="672">
        <f>'[2]Hes seat-Suzuki'!P46</f>
        <v>0</v>
      </c>
      <c r="U46" s="673"/>
      <c r="V46" s="675">
        <f t="shared" si="10"/>
        <v>0</v>
      </c>
      <c r="W46" s="673">
        <f>'[2]Hes seat-Suzuki'!S46</f>
        <v>0</v>
      </c>
      <c r="X46" s="673"/>
      <c r="Y46" s="773">
        <f t="shared" si="11"/>
        <v>0</v>
      </c>
      <c r="Z46" s="688">
        <f t="shared" si="12"/>
        <v>0</v>
      </c>
      <c r="AA46" s="701">
        <f t="shared" si="12"/>
        <v>0</v>
      </c>
      <c r="AB46" s="690">
        <f t="shared" si="13"/>
        <v>0</v>
      </c>
      <c r="AC46" s="779">
        <f t="shared" si="29"/>
        <v>0</v>
      </c>
      <c r="AD46" s="776">
        <f t="shared" si="29"/>
        <v>0</v>
      </c>
      <c r="AE46" s="777">
        <f t="shared" si="14"/>
        <v>0</v>
      </c>
      <c r="AF46" s="672">
        <f>'[2]Hes seat-Suzuki'!Y46</f>
        <v>0</v>
      </c>
      <c r="AG46" s="673"/>
      <c r="AH46" s="674">
        <f t="shared" si="15"/>
        <v>0</v>
      </c>
      <c r="AI46" s="672">
        <f>'[2]Hes seat-Suzuki'!AB46</f>
        <v>0</v>
      </c>
      <c r="AJ46" s="673"/>
      <c r="AK46" s="675">
        <f t="shared" si="16"/>
        <v>0</v>
      </c>
      <c r="AL46" s="673">
        <f>'[2]Hes seat-Suzuki'!AE46</f>
        <v>0</v>
      </c>
      <c r="AM46" s="673"/>
      <c r="AN46" s="675">
        <f t="shared" si="17"/>
        <v>0</v>
      </c>
      <c r="AO46" s="688">
        <f t="shared" si="18"/>
        <v>0</v>
      </c>
      <c r="AP46" s="689">
        <f t="shared" si="18"/>
        <v>0</v>
      </c>
      <c r="AQ46" s="690">
        <f t="shared" si="19"/>
        <v>0</v>
      </c>
      <c r="AR46" s="673">
        <f>'[2]Hes seat-Suzuki'!AH46</f>
        <v>0</v>
      </c>
      <c r="AS46" s="673"/>
      <c r="AT46" s="674">
        <f t="shared" si="20"/>
        <v>0</v>
      </c>
      <c r="AU46" s="672">
        <f>'[2]Hes seat-Suzuki'!AK46</f>
        <v>0</v>
      </c>
      <c r="AV46" s="673"/>
      <c r="AW46" s="675">
        <f t="shared" si="21"/>
        <v>0</v>
      </c>
      <c r="AX46" s="673">
        <f>'[2]Hes seat-Suzuki'!AN46</f>
        <v>0</v>
      </c>
      <c r="AY46" s="672"/>
      <c r="AZ46" s="773">
        <f t="shared" si="22"/>
        <v>0</v>
      </c>
      <c r="BA46" s="688">
        <f t="shared" si="23"/>
        <v>0</v>
      </c>
      <c r="BB46" s="701">
        <f t="shared" si="23"/>
        <v>0</v>
      </c>
      <c r="BC46" s="706">
        <f t="shared" si="24"/>
        <v>0</v>
      </c>
      <c r="BD46" s="711">
        <f t="shared" si="1"/>
        <v>0</v>
      </c>
      <c r="BE46" s="715">
        <f t="shared" si="2"/>
        <v>0</v>
      </c>
      <c r="BF46" s="716">
        <f t="shared" si="25"/>
        <v>0</v>
      </c>
      <c r="BG46" s="717">
        <f t="shared" si="26"/>
        <v>0</v>
      </c>
      <c r="BH46" s="673">
        <f t="shared" si="27"/>
        <v>0</v>
      </c>
      <c r="BI46" s="677">
        <f t="shared" si="28"/>
        <v>0</v>
      </c>
      <c r="BJ46" s="541"/>
      <c r="BK46" s="380"/>
      <c r="BL46" s="374">
        <f>ROUND(VLOOKUP($B46,Test!$A$272:$H$324,5),0)/1000</f>
        <v>0</v>
      </c>
      <c r="BM46" s="380"/>
      <c r="BN46" s="415"/>
      <c r="BO46" s="415"/>
      <c r="BP46" s="380"/>
      <c r="BQ46" s="380"/>
      <c r="BR46" s="415"/>
      <c r="BS46" s="380"/>
      <c r="BT46" s="380"/>
      <c r="BU46" s="380"/>
      <c r="BV46" s="380"/>
      <c r="BW46" s="380"/>
      <c r="BX46" s="380"/>
      <c r="BY46" s="380"/>
      <c r="BZ46" s="380"/>
      <c r="CA46" s="380"/>
    </row>
    <row r="47" spans="1:79" s="383" customFormat="1" ht="33" customHeight="1">
      <c r="A47" s="388">
        <f t="shared" si="3"/>
        <v>41</v>
      </c>
      <c r="B47" s="384">
        <v>51614</v>
      </c>
      <c r="C47" s="536" t="s">
        <v>42</v>
      </c>
      <c r="D47" s="698" t="s">
        <v>291</v>
      </c>
      <c r="E47" s="672">
        <f>'[2]Hes seat-Suzuki'!D47</f>
        <v>0</v>
      </c>
      <c r="F47" s="673"/>
      <c r="G47" s="674">
        <f t="shared" si="4"/>
        <v>0</v>
      </c>
      <c r="H47" s="672">
        <f>'[2]Hes seat-Suzuki'!G47</f>
        <v>0</v>
      </c>
      <c r="I47" s="673"/>
      <c r="J47" s="674">
        <f t="shared" si="5"/>
        <v>0</v>
      </c>
      <c r="K47" s="672">
        <f>'[2]Hes seat-Suzuki'!J47</f>
        <v>0</v>
      </c>
      <c r="L47" s="673"/>
      <c r="M47" s="773">
        <f t="shared" si="6"/>
        <v>0</v>
      </c>
      <c r="N47" s="688">
        <f t="shared" si="7"/>
        <v>0</v>
      </c>
      <c r="O47" s="689">
        <f t="shared" si="7"/>
        <v>0</v>
      </c>
      <c r="P47" s="690">
        <f t="shared" si="8"/>
        <v>0</v>
      </c>
      <c r="Q47" s="672">
        <f>'[2]Hes seat-Suzuki'!M47</f>
        <v>0</v>
      </c>
      <c r="R47" s="673"/>
      <c r="S47" s="674">
        <f t="shared" si="9"/>
        <v>0</v>
      </c>
      <c r="T47" s="672">
        <f>'[2]Hes seat-Suzuki'!P47</f>
        <v>0</v>
      </c>
      <c r="U47" s="673"/>
      <c r="V47" s="675">
        <f t="shared" si="10"/>
        <v>0</v>
      </c>
      <c r="W47" s="673">
        <f>'[2]Hes seat-Suzuki'!S47</f>
        <v>0</v>
      </c>
      <c r="X47" s="673"/>
      <c r="Y47" s="773">
        <f t="shared" si="11"/>
        <v>0</v>
      </c>
      <c r="Z47" s="688">
        <f t="shared" si="12"/>
        <v>0</v>
      </c>
      <c r="AA47" s="701">
        <f t="shared" si="12"/>
        <v>0</v>
      </c>
      <c r="AB47" s="690">
        <f t="shared" si="13"/>
        <v>0</v>
      </c>
      <c r="AC47" s="779">
        <f t="shared" si="29"/>
        <v>0</v>
      </c>
      <c r="AD47" s="776">
        <f t="shared" si="29"/>
        <v>0</v>
      </c>
      <c r="AE47" s="777">
        <f t="shared" si="14"/>
        <v>0</v>
      </c>
      <c r="AF47" s="672">
        <f>'[2]Hes seat-Suzuki'!Y47</f>
        <v>0</v>
      </c>
      <c r="AG47" s="673"/>
      <c r="AH47" s="674">
        <f t="shared" si="15"/>
        <v>0</v>
      </c>
      <c r="AI47" s="672">
        <f>'[2]Hes seat-Suzuki'!AB47</f>
        <v>0</v>
      </c>
      <c r="AJ47" s="673"/>
      <c r="AK47" s="675">
        <f t="shared" si="16"/>
        <v>0</v>
      </c>
      <c r="AL47" s="673">
        <f>'[2]Hes seat-Suzuki'!AE47</f>
        <v>0</v>
      </c>
      <c r="AM47" s="673"/>
      <c r="AN47" s="675">
        <f t="shared" si="17"/>
        <v>0</v>
      </c>
      <c r="AO47" s="688">
        <f t="shared" si="18"/>
        <v>0</v>
      </c>
      <c r="AP47" s="689">
        <f t="shared" si="18"/>
        <v>0</v>
      </c>
      <c r="AQ47" s="690">
        <f t="shared" si="19"/>
        <v>0</v>
      </c>
      <c r="AR47" s="673">
        <f>'[2]Hes seat-Suzuki'!AH47</f>
        <v>0</v>
      </c>
      <c r="AS47" s="673"/>
      <c r="AT47" s="674">
        <f t="shared" si="20"/>
        <v>0</v>
      </c>
      <c r="AU47" s="672">
        <f>'[2]Hes seat-Suzuki'!AK47</f>
        <v>0</v>
      </c>
      <c r="AV47" s="673"/>
      <c r="AW47" s="675">
        <f t="shared" si="21"/>
        <v>0</v>
      </c>
      <c r="AX47" s="673">
        <f>'[2]Hes seat-Suzuki'!AN47</f>
        <v>0</v>
      </c>
      <c r="AY47" s="672"/>
      <c r="AZ47" s="773">
        <f t="shared" si="22"/>
        <v>0</v>
      </c>
      <c r="BA47" s="688">
        <f t="shared" si="23"/>
        <v>0</v>
      </c>
      <c r="BB47" s="701">
        <f t="shared" si="23"/>
        <v>0</v>
      </c>
      <c r="BC47" s="706">
        <f t="shared" si="24"/>
        <v>0</v>
      </c>
      <c r="BD47" s="711">
        <f t="shared" si="1"/>
        <v>0</v>
      </c>
      <c r="BE47" s="715">
        <f t="shared" si="2"/>
        <v>0</v>
      </c>
      <c r="BF47" s="716">
        <f t="shared" si="25"/>
        <v>0</v>
      </c>
      <c r="BG47" s="717">
        <f t="shared" si="26"/>
        <v>0</v>
      </c>
      <c r="BH47" s="673">
        <f t="shared" si="27"/>
        <v>0</v>
      </c>
      <c r="BI47" s="677">
        <f t="shared" si="28"/>
        <v>0</v>
      </c>
      <c r="BJ47" s="541"/>
      <c r="BK47" s="380"/>
      <c r="BL47" s="374">
        <f>ROUND(VLOOKUP($B47,Test!$A$272:$H$324,5),0)/1000</f>
        <v>0</v>
      </c>
      <c r="BM47" s="380"/>
      <c r="BN47" s="415"/>
      <c r="BO47" s="415"/>
      <c r="BP47" s="380"/>
      <c r="BQ47" s="380"/>
      <c r="BR47" s="415"/>
      <c r="BS47" s="380"/>
      <c r="BT47" s="380"/>
      <c r="BU47" s="380"/>
      <c r="BV47" s="380"/>
      <c r="BW47" s="380"/>
      <c r="BX47" s="380"/>
      <c r="BY47" s="380"/>
      <c r="BZ47" s="380"/>
      <c r="CA47" s="380"/>
    </row>
    <row r="48" spans="1:79" s="383" customFormat="1" ht="33" customHeight="1">
      <c r="A48" s="388">
        <f t="shared" si="3"/>
        <v>42</v>
      </c>
      <c r="B48" s="384">
        <v>51615</v>
      </c>
      <c r="C48" s="536" t="s">
        <v>83</v>
      </c>
      <c r="D48" s="698" t="s">
        <v>292</v>
      </c>
      <c r="E48" s="672">
        <f>'[2]Hes seat-Suzuki'!D48</f>
        <v>0</v>
      </c>
      <c r="F48" s="673">
        <v>169</v>
      </c>
      <c r="G48" s="674">
        <f t="shared" si="4"/>
        <v>-169</v>
      </c>
      <c r="H48" s="672">
        <f>'[2]Hes seat-Suzuki'!G48</f>
        <v>0</v>
      </c>
      <c r="I48" s="673"/>
      <c r="J48" s="674">
        <f t="shared" si="5"/>
        <v>0</v>
      </c>
      <c r="K48" s="672">
        <f>'[2]Hes seat-Suzuki'!J48</f>
        <v>250.00000000000023</v>
      </c>
      <c r="L48" s="673"/>
      <c r="M48" s="773">
        <f t="shared" si="6"/>
        <v>250.00000000000023</v>
      </c>
      <c r="N48" s="688">
        <f t="shared" si="7"/>
        <v>250.00000000000023</v>
      </c>
      <c r="O48" s="689">
        <f t="shared" si="7"/>
        <v>169</v>
      </c>
      <c r="P48" s="690">
        <f t="shared" si="8"/>
        <v>81.000000000000227</v>
      </c>
      <c r="Q48" s="672">
        <f>'[2]Hes seat-Suzuki'!M48</f>
        <v>100.00000000000009</v>
      </c>
      <c r="R48" s="673"/>
      <c r="S48" s="674">
        <f t="shared" si="9"/>
        <v>100.00000000000009</v>
      </c>
      <c r="T48" s="672">
        <f>'[2]Hes seat-Suzuki'!P48</f>
        <v>250.00000000000023</v>
      </c>
      <c r="U48" s="673"/>
      <c r="V48" s="675">
        <f t="shared" si="10"/>
        <v>250.00000000000023</v>
      </c>
      <c r="W48" s="673">
        <f>'[2]Hes seat-Suzuki'!S48</f>
        <v>200.00000000000017</v>
      </c>
      <c r="X48" s="673"/>
      <c r="Y48" s="773">
        <f t="shared" si="11"/>
        <v>200.00000000000017</v>
      </c>
      <c r="Z48" s="688">
        <f t="shared" si="12"/>
        <v>550.00000000000045</v>
      </c>
      <c r="AA48" s="701">
        <f t="shared" si="12"/>
        <v>0</v>
      </c>
      <c r="AB48" s="690">
        <f t="shared" si="13"/>
        <v>550.00000000000045</v>
      </c>
      <c r="AC48" s="779">
        <f>E48+H48+K48+Q48+T48+W48</f>
        <v>800.00000000000068</v>
      </c>
      <c r="AD48" s="776">
        <f t="shared" si="29"/>
        <v>169</v>
      </c>
      <c r="AE48" s="777">
        <f t="shared" si="14"/>
        <v>631.00000000000068</v>
      </c>
      <c r="AF48" s="672">
        <f>'[2]Hes seat-Suzuki'!Y48</f>
        <v>0</v>
      </c>
      <c r="AG48" s="673"/>
      <c r="AH48" s="674">
        <f t="shared" si="15"/>
        <v>0</v>
      </c>
      <c r="AI48" s="672">
        <f>'[2]Hes seat-Suzuki'!AB48</f>
        <v>100.00000000000009</v>
      </c>
      <c r="AJ48" s="673"/>
      <c r="AK48" s="675">
        <f t="shared" si="16"/>
        <v>100.00000000000009</v>
      </c>
      <c r="AL48" s="673">
        <f>'[2]Hes seat-Suzuki'!AE48</f>
        <v>0</v>
      </c>
      <c r="AM48" s="673"/>
      <c r="AN48" s="675">
        <f t="shared" si="17"/>
        <v>0</v>
      </c>
      <c r="AO48" s="688">
        <f t="shared" si="18"/>
        <v>100.00000000000009</v>
      </c>
      <c r="AP48" s="689">
        <f t="shared" si="18"/>
        <v>0</v>
      </c>
      <c r="AQ48" s="690">
        <f t="shared" si="19"/>
        <v>100.00000000000009</v>
      </c>
      <c r="AR48" s="673">
        <f>'[2]Hes seat-Suzuki'!AH48</f>
        <v>100.00000000000009</v>
      </c>
      <c r="AS48" s="673"/>
      <c r="AT48" s="674">
        <f t="shared" si="20"/>
        <v>100.00000000000009</v>
      </c>
      <c r="AU48" s="672">
        <f>'[2]Hes seat-Suzuki'!AK48</f>
        <v>100.00000000000009</v>
      </c>
      <c r="AV48" s="673"/>
      <c r="AW48" s="675">
        <f t="shared" si="21"/>
        <v>100.00000000000009</v>
      </c>
      <c r="AX48" s="673">
        <f>'[2]Hes seat-Suzuki'!AN48</f>
        <v>100.00000000000009</v>
      </c>
      <c r="AY48" s="672"/>
      <c r="AZ48" s="773">
        <f t="shared" si="22"/>
        <v>100.00000000000009</v>
      </c>
      <c r="BA48" s="688">
        <f t="shared" si="23"/>
        <v>300.00000000000023</v>
      </c>
      <c r="BB48" s="701">
        <f t="shared" si="23"/>
        <v>0</v>
      </c>
      <c r="BC48" s="706">
        <f t="shared" si="24"/>
        <v>300.00000000000023</v>
      </c>
      <c r="BD48" s="711">
        <f t="shared" si="1"/>
        <v>400.00000000000034</v>
      </c>
      <c r="BE48" s="715">
        <f t="shared" si="2"/>
        <v>0</v>
      </c>
      <c r="BF48" s="716">
        <f t="shared" si="25"/>
        <v>400.00000000000034</v>
      </c>
      <c r="BG48" s="717">
        <f t="shared" si="26"/>
        <v>1200.0000000000009</v>
      </c>
      <c r="BH48" s="673">
        <f t="shared" si="27"/>
        <v>169</v>
      </c>
      <c r="BI48" s="677">
        <f t="shared" si="28"/>
        <v>1031.0000000000009</v>
      </c>
      <c r="BJ48" s="541"/>
      <c r="BK48" s="380"/>
      <c r="BL48" s="374">
        <f>ROUND(VLOOKUP($B48,Test!$A$272:$H$324,5),0)/1000</f>
        <v>0</v>
      </c>
      <c r="BM48" s="380"/>
      <c r="BN48" s="415"/>
      <c r="BO48" s="415"/>
      <c r="BP48" s="380"/>
      <c r="BQ48" s="380"/>
      <c r="BR48" s="415"/>
      <c r="BS48" s="380"/>
      <c r="BT48" s="380"/>
      <c r="BU48" s="380"/>
      <c r="BV48" s="380"/>
      <c r="BW48" s="380"/>
      <c r="BX48" s="380"/>
      <c r="BY48" s="380"/>
      <c r="BZ48" s="380"/>
      <c r="CA48" s="380"/>
    </row>
    <row r="49" spans="1:79" s="383" customFormat="1" ht="33" customHeight="1">
      <c r="A49" s="388">
        <f t="shared" si="3"/>
        <v>43</v>
      </c>
      <c r="B49" s="384">
        <v>51616</v>
      </c>
      <c r="C49" s="536" t="s">
        <v>35</v>
      </c>
      <c r="D49" s="698" t="s">
        <v>293</v>
      </c>
      <c r="E49" s="672">
        <f>'[2]Hes seat-Suzuki'!D49</f>
        <v>0</v>
      </c>
      <c r="F49" s="673"/>
      <c r="G49" s="674">
        <f t="shared" si="4"/>
        <v>0</v>
      </c>
      <c r="H49" s="672">
        <f>'[2]Hes seat-Suzuki'!G49</f>
        <v>0</v>
      </c>
      <c r="I49" s="673"/>
      <c r="J49" s="674">
        <f t="shared" si="5"/>
        <v>0</v>
      </c>
      <c r="K49" s="672">
        <f>'[2]Hes seat-Suzuki'!J49</f>
        <v>0</v>
      </c>
      <c r="L49" s="673"/>
      <c r="M49" s="773">
        <f t="shared" si="6"/>
        <v>0</v>
      </c>
      <c r="N49" s="688">
        <f t="shared" si="7"/>
        <v>0</v>
      </c>
      <c r="O49" s="689">
        <f t="shared" si="7"/>
        <v>0</v>
      </c>
      <c r="P49" s="690">
        <f t="shared" si="8"/>
        <v>0</v>
      </c>
      <c r="Q49" s="672">
        <f>'[2]Hes seat-Suzuki'!M49</f>
        <v>0</v>
      </c>
      <c r="R49" s="673"/>
      <c r="S49" s="674">
        <f t="shared" si="9"/>
        <v>0</v>
      </c>
      <c r="T49" s="672">
        <f>'[2]Hes seat-Suzuki'!P49</f>
        <v>0</v>
      </c>
      <c r="U49" s="673"/>
      <c r="V49" s="675">
        <f t="shared" si="10"/>
        <v>0</v>
      </c>
      <c r="W49" s="673">
        <f>'[2]Hes seat-Suzuki'!S49</f>
        <v>0</v>
      </c>
      <c r="X49" s="673"/>
      <c r="Y49" s="773">
        <f t="shared" si="11"/>
        <v>0</v>
      </c>
      <c r="Z49" s="688">
        <f t="shared" si="12"/>
        <v>0</v>
      </c>
      <c r="AA49" s="701">
        <f t="shared" si="12"/>
        <v>0</v>
      </c>
      <c r="AB49" s="690">
        <f t="shared" si="13"/>
        <v>0</v>
      </c>
      <c r="AC49" s="779">
        <f t="shared" si="29"/>
        <v>0</v>
      </c>
      <c r="AD49" s="776">
        <f t="shared" si="29"/>
        <v>0</v>
      </c>
      <c r="AE49" s="777">
        <f t="shared" si="14"/>
        <v>0</v>
      </c>
      <c r="AF49" s="672">
        <f>'[2]Hes seat-Suzuki'!Y49</f>
        <v>0</v>
      </c>
      <c r="AG49" s="673"/>
      <c r="AH49" s="674">
        <f t="shared" si="15"/>
        <v>0</v>
      </c>
      <c r="AI49" s="672">
        <f>'[2]Hes seat-Suzuki'!AB49</f>
        <v>0</v>
      </c>
      <c r="AJ49" s="673"/>
      <c r="AK49" s="675">
        <f t="shared" si="16"/>
        <v>0</v>
      </c>
      <c r="AL49" s="673">
        <f>'[2]Hes seat-Suzuki'!AE49</f>
        <v>0</v>
      </c>
      <c r="AM49" s="673"/>
      <c r="AN49" s="675">
        <f t="shared" si="17"/>
        <v>0</v>
      </c>
      <c r="AO49" s="688">
        <f t="shared" si="18"/>
        <v>0</v>
      </c>
      <c r="AP49" s="689">
        <f t="shared" si="18"/>
        <v>0</v>
      </c>
      <c r="AQ49" s="690">
        <f t="shared" si="19"/>
        <v>0</v>
      </c>
      <c r="AR49" s="673">
        <f>'[2]Hes seat-Suzuki'!AH49</f>
        <v>0</v>
      </c>
      <c r="AS49" s="673"/>
      <c r="AT49" s="674">
        <f t="shared" si="20"/>
        <v>0</v>
      </c>
      <c r="AU49" s="672">
        <f>'[2]Hes seat-Suzuki'!AK49</f>
        <v>0</v>
      </c>
      <c r="AV49" s="673"/>
      <c r="AW49" s="675">
        <f t="shared" si="21"/>
        <v>0</v>
      </c>
      <c r="AX49" s="673">
        <f>'[2]Hes seat-Suzuki'!AN49</f>
        <v>0</v>
      </c>
      <c r="AY49" s="672"/>
      <c r="AZ49" s="773">
        <f t="shared" si="22"/>
        <v>0</v>
      </c>
      <c r="BA49" s="688">
        <f t="shared" si="23"/>
        <v>0</v>
      </c>
      <c r="BB49" s="701">
        <f t="shared" si="23"/>
        <v>0</v>
      </c>
      <c r="BC49" s="706">
        <f t="shared" si="24"/>
        <v>0</v>
      </c>
      <c r="BD49" s="711">
        <f t="shared" si="1"/>
        <v>0</v>
      </c>
      <c r="BE49" s="715">
        <f t="shared" si="2"/>
        <v>0</v>
      </c>
      <c r="BF49" s="716">
        <f t="shared" si="25"/>
        <v>0</v>
      </c>
      <c r="BG49" s="717">
        <f t="shared" si="26"/>
        <v>0</v>
      </c>
      <c r="BH49" s="673">
        <f t="shared" si="27"/>
        <v>0</v>
      </c>
      <c r="BI49" s="677">
        <f t="shared" si="28"/>
        <v>0</v>
      </c>
      <c r="BJ49" s="541"/>
      <c r="BK49" s="380"/>
      <c r="BL49" s="374">
        <f>ROUND(VLOOKUP($B49,Test!$A$272:$H$324,5),0)/1000</f>
        <v>0</v>
      </c>
      <c r="BM49" s="380"/>
      <c r="BN49" s="415"/>
      <c r="BO49" s="415"/>
      <c r="BP49" s="380"/>
      <c r="BQ49" s="380"/>
      <c r="BR49" s="415"/>
      <c r="BS49" s="380"/>
      <c r="BT49" s="380"/>
      <c r="BU49" s="380"/>
      <c r="BV49" s="380"/>
      <c r="BW49" s="380"/>
      <c r="BX49" s="380"/>
      <c r="BY49" s="380"/>
      <c r="BZ49" s="380"/>
      <c r="CA49" s="380"/>
    </row>
    <row r="50" spans="1:79" s="383" customFormat="1" ht="33" customHeight="1" thickBot="1">
      <c r="A50" s="388">
        <f t="shared" si="3"/>
        <v>44</v>
      </c>
      <c r="B50" s="384">
        <v>51617</v>
      </c>
      <c r="C50" s="536" t="s">
        <v>36</v>
      </c>
      <c r="D50" s="698" t="s">
        <v>294</v>
      </c>
      <c r="E50" s="672">
        <f>'[2]Hes seat-Suzuki'!D50</f>
        <v>0</v>
      </c>
      <c r="F50" s="673"/>
      <c r="G50" s="674">
        <f t="shared" si="4"/>
        <v>0</v>
      </c>
      <c r="H50" s="672">
        <f>'[2]Hes seat-Suzuki'!G50</f>
        <v>0</v>
      </c>
      <c r="I50" s="673"/>
      <c r="J50" s="674">
        <f t="shared" si="5"/>
        <v>0</v>
      </c>
      <c r="K50" s="672">
        <f>'[2]Hes seat-Suzuki'!J50</f>
        <v>0</v>
      </c>
      <c r="L50" s="673"/>
      <c r="M50" s="773">
        <f t="shared" si="6"/>
        <v>0</v>
      </c>
      <c r="N50" s="688">
        <f t="shared" si="7"/>
        <v>0</v>
      </c>
      <c r="O50" s="689">
        <f t="shared" si="7"/>
        <v>0</v>
      </c>
      <c r="P50" s="690">
        <f t="shared" si="8"/>
        <v>0</v>
      </c>
      <c r="Q50" s="672">
        <f>'[2]Hes seat-Suzuki'!M50</f>
        <v>0</v>
      </c>
      <c r="R50" s="673"/>
      <c r="S50" s="674">
        <f t="shared" si="9"/>
        <v>0</v>
      </c>
      <c r="T50" s="672">
        <f>'[2]Hes seat-Suzuki'!P50</f>
        <v>0</v>
      </c>
      <c r="U50" s="673"/>
      <c r="V50" s="675">
        <f t="shared" si="10"/>
        <v>0</v>
      </c>
      <c r="W50" s="673">
        <f>'[2]Hes seat-Suzuki'!S50</f>
        <v>0</v>
      </c>
      <c r="X50" s="673"/>
      <c r="Y50" s="773">
        <f t="shared" si="11"/>
        <v>0</v>
      </c>
      <c r="Z50" s="688">
        <f t="shared" si="12"/>
        <v>0</v>
      </c>
      <c r="AA50" s="701">
        <f t="shared" si="12"/>
        <v>0</v>
      </c>
      <c r="AB50" s="690">
        <f t="shared" si="13"/>
        <v>0</v>
      </c>
      <c r="AC50" s="779">
        <f t="shared" si="29"/>
        <v>0</v>
      </c>
      <c r="AD50" s="776">
        <f t="shared" si="29"/>
        <v>0</v>
      </c>
      <c r="AE50" s="777">
        <f t="shared" si="14"/>
        <v>0</v>
      </c>
      <c r="AF50" s="672">
        <f>'[2]Hes seat-Suzuki'!Y50</f>
        <v>0</v>
      </c>
      <c r="AG50" s="673"/>
      <c r="AH50" s="674">
        <f t="shared" si="15"/>
        <v>0</v>
      </c>
      <c r="AI50" s="672">
        <f>'[2]Hes seat-Suzuki'!AB50</f>
        <v>0</v>
      </c>
      <c r="AJ50" s="673"/>
      <c r="AK50" s="675">
        <f t="shared" si="16"/>
        <v>0</v>
      </c>
      <c r="AL50" s="673">
        <f>'[2]Hes seat-Suzuki'!AE50</f>
        <v>0</v>
      </c>
      <c r="AM50" s="673"/>
      <c r="AN50" s="675">
        <f t="shared" si="17"/>
        <v>0</v>
      </c>
      <c r="AO50" s="688">
        <f t="shared" si="18"/>
        <v>0</v>
      </c>
      <c r="AP50" s="689">
        <f t="shared" si="18"/>
        <v>0</v>
      </c>
      <c r="AQ50" s="690">
        <f t="shared" si="19"/>
        <v>0</v>
      </c>
      <c r="AR50" s="673">
        <f>'[2]Hes seat-Suzuki'!AH50</f>
        <v>0</v>
      </c>
      <c r="AS50" s="673"/>
      <c r="AT50" s="674">
        <f t="shared" si="20"/>
        <v>0</v>
      </c>
      <c r="AU50" s="672">
        <f>'[2]Hes seat-Suzuki'!AK50</f>
        <v>0</v>
      </c>
      <c r="AV50" s="673"/>
      <c r="AW50" s="675">
        <f t="shared" si="21"/>
        <v>0</v>
      </c>
      <c r="AX50" s="673">
        <f>'[2]Hes seat-Suzuki'!AN50</f>
        <v>0</v>
      </c>
      <c r="AY50" s="672"/>
      <c r="AZ50" s="773">
        <f t="shared" si="22"/>
        <v>0</v>
      </c>
      <c r="BA50" s="688">
        <f t="shared" si="23"/>
        <v>0</v>
      </c>
      <c r="BB50" s="701">
        <f t="shared" si="23"/>
        <v>0</v>
      </c>
      <c r="BC50" s="706">
        <f t="shared" si="24"/>
        <v>0</v>
      </c>
      <c r="BD50" s="711">
        <f t="shared" ref="BD50" si="30">AF50+AI50+AL50+AR50+AU50+AX50</f>
        <v>0</v>
      </c>
      <c r="BE50" s="715">
        <f t="shared" ref="BE50" si="31">AG50+AJ50+AM50+AS50+AV50+AY50</f>
        <v>0</v>
      </c>
      <c r="BF50" s="716">
        <f t="shared" si="25"/>
        <v>0</v>
      </c>
      <c r="BG50" s="717">
        <f t="shared" si="26"/>
        <v>0</v>
      </c>
      <c r="BH50" s="673">
        <f t="shared" si="27"/>
        <v>0</v>
      </c>
      <c r="BI50" s="678">
        <f t="shared" si="28"/>
        <v>0</v>
      </c>
      <c r="BJ50" s="541"/>
      <c r="BK50" s="380"/>
      <c r="BL50" s="611">
        <f>ROUND(VLOOKUP($B50,Test!$A$272:$H$324,5),0)/1000</f>
        <v>1.806</v>
      </c>
      <c r="BM50" s="380"/>
      <c r="BN50" s="415"/>
      <c r="BO50" s="415"/>
      <c r="BP50" s="380"/>
      <c r="BQ50" s="380"/>
      <c r="BR50" s="415"/>
      <c r="BS50" s="380"/>
      <c r="BT50" s="380"/>
      <c r="BU50" s="380"/>
      <c r="BV50" s="380"/>
      <c r="BW50" s="380"/>
      <c r="BX50" s="380"/>
      <c r="BY50" s="380"/>
      <c r="BZ50" s="380"/>
      <c r="CA50" s="380"/>
    </row>
    <row r="51" spans="1:79" s="365" customFormat="1" ht="45" customHeight="1" thickBot="1">
      <c r="A51" s="814" t="s">
        <v>51</v>
      </c>
      <c r="B51" s="815"/>
      <c r="C51" s="815"/>
      <c r="D51" s="699"/>
      <c r="E51" s="719">
        <f t="shared" ref="E51:AJ51" si="32">SUM(E7:E50)</f>
        <v>21713.549113354209</v>
      </c>
      <c r="F51" s="718">
        <f t="shared" si="32"/>
        <v>20477.260000000002</v>
      </c>
      <c r="G51" s="708">
        <f t="shared" si="32"/>
        <v>1236.2891133542062</v>
      </c>
      <c r="H51" s="719">
        <f t="shared" si="32"/>
        <v>20778.250537542976</v>
      </c>
      <c r="I51" s="718">
        <f t="shared" si="32"/>
        <v>18174.560000000001</v>
      </c>
      <c r="J51" s="708">
        <f t="shared" si="32"/>
        <v>2603.6905375429733</v>
      </c>
      <c r="K51" s="719">
        <f t="shared" si="32"/>
        <v>20607.182537542973</v>
      </c>
      <c r="L51" s="718">
        <f t="shared" si="32"/>
        <v>9390.119999999999</v>
      </c>
      <c r="M51" s="721">
        <f t="shared" si="32"/>
        <v>11217.062537542974</v>
      </c>
      <c r="N51" s="691">
        <f t="shared" si="32"/>
        <v>62798.982188440161</v>
      </c>
      <c r="O51" s="692">
        <f t="shared" si="32"/>
        <v>47741.94</v>
      </c>
      <c r="P51" s="693">
        <f t="shared" si="32"/>
        <v>15057.042188440157</v>
      </c>
      <c r="Q51" s="719">
        <f t="shared" si="32"/>
        <v>16917.247866261368</v>
      </c>
      <c r="R51" s="718">
        <f t="shared" si="32"/>
        <v>14011.03</v>
      </c>
      <c r="S51" s="708">
        <f t="shared" si="32"/>
        <v>2906.2178662613683</v>
      </c>
      <c r="T51" s="719">
        <f t="shared" si="32"/>
        <v>20661.64763754297</v>
      </c>
      <c r="U51" s="718">
        <f t="shared" si="32"/>
        <v>0</v>
      </c>
      <c r="V51" s="720">
        <f t="shared" si="32"/>
        <v>20661.64763754297</v>
      </c>
      <c r="W51" s="718">
        <f t="shared" si="32"/>
        <v>18851.573537542976</v>
      </c>
      <c r="X51" s="718">
        <f t="shared" si="32"/>
        <v>0</v>
      </c>
      <c r="Y51" s="721">
        <f t="shared" si="32"/>
        <v>18851.573537542976</v>
      </c>
      <c r="Z51" s="691">
        <f t="shared" si="32"/>
        <v>55930.469041347314</v>
      </c>
      <c r="AA51" s="702">
        <f t="shared" si="32"/>
        <v>13911.03</v>
      </c>
      <c r="AB51" s="693">
        <f t="shared" si="32"/>
        <v>42019.439041347308</v>
      </c>
      <c r="AC51" s="719">
        <f t="shared" si="32"/>
        <v>119529.45122978746</v>
      </c>
      <c r="AD51" s="718">
        <f t="shared" si="32"/>
        <v>62052.97</v>
      </c>
      <c r="AE51" s="720">
        <f t="shared" si="32"/>
        <v>57476.481229787474</v>
      </c>
      <c r="AF51" s="718">
        <f t="shared" si="32"/>
        <v>18484.745537542971</v>
      </c>
      <c r="AG51" s="718">
        <f t="shared" si="32"/>
        <v>0</v>
      </c>
      <c r="AH51" s="708">
        <f t="shared" si="32"/>
        <v>18484.745537542971</v>
      </c>
      <c r="AI51" s="718">
        <f t="shared" si="32"/>
        <v>21237.740537542977</v>
      </c>
      <c r="AJ51" s="718">
        <f t="shared" si="32"/>
        <v>0</v>
      </c>
      <c r="AK51" s="720">
        <f t="shared" ref="AK51:BI51" si="33">SUM(AK7:AK50)</f>
        <v>21237.740537542977</v>
      </c>
      <c r="AL51" s="718">
        <f t="shared" si="33"/>
        <v>18670.010537542974</v>
      </c>
      <c r="AM51" s="718">
        <f t="shared" si="33"/>
        <v>0</v>
      </c>
      <c r="AN51" s="720">
        <f t="shared" si="33"/>
        <v>18670.010537542974</v>
      </c>
      <c r="AO51" s="691">
        <f t="shared" si="33"/>
        <v>57792.496612628922</v>
      </c>
      <c r="AP51" s="692">
        <f t="shared" si="33"/>
        <v>0</v>
      </c>
      <c r="AQ51" s="705">
        <f t="shared" si="33"/>
        <v>57792.496612628922</v>
      </c>
      <c r="AR51" s="718">
        <f t="shared" si="33"/>
        <v>19440.611637542974</v>
      </c>
      <c r="AS51" s="718">
        <f t="shared" si="33"/>
        <v>0</v>
      </c>
      <c r="AT51" s="708">
        <f t="shared" si="33"/>
        <v>19440.611637542974</v>
      </c>
      <c r="AU51" s="718">
        <f t="shared" si="33"/>
        <v>18508.672537542974</v>
      </c>
      <c r="AV51" s="718">
        <f t="shared" si="33"/>
        <v>0</v>
      </c>
      <c r="AW51" s="720">
        <f t="shared" si="33"/>
        <v>18508.672537542974</v>
      </c>
      <c r="AX51" s="718">
        <f t="shared" si="33"/>
        <v>19376.870537542974</v>
      </c>
      <c r="AY51" s="718">
        <f t="shared" si="33"/>
        <v>0</v>
      </c>
      <c r="AZ51" s="721">
        <f t="shared" si="33"/>
        <v>19376.870537542974</v>
      </c>
      <c r="BA51" s="691">
        <f t="shared" si="33"/>
        <v>56726.154712628915</v>
      </c>
      <c r="BB51" s="702">
        <f t="shared" si="33"/>
        <v>0</v>
      </c>
      <c r="BC51" s="707">
        <f t="shared" si="33"/>
        <v>56726.154712628915</v>
      </c>
      <c r="BD51" s="722">
        <f t="shared" si="33"/>
        <v>115718.65132525783</v>
      </c>
      <c r="BE51" s="718">
        <f t="shared" si="33"/>
        <v>0</v>
      </c>
      <c r="BF51" s="723">
        <f t="shared" si="33"/>
        <v>115718.65132525783</v>
      </c>
      <c r="BG51" s="724">
        <f t="shared" si="33"/>
        <v>235248.10255504531</v>
      </c>
      <c r="BH51" s="683">
        <f t="shared" si="33"/>
        <v>62052.97</v>
      </c>
      <c r="BI51" s="684">
        <f t="shared" si="33"/>
        <v>173195.1325550453</v>
      </c>
      <c r="BJ51" s="542"/>
      <c r="BK51" s="362"/>
      <c r="BL51" s="517">
        <f>SUM(BL7:BL50)</f>
        <v>25.85</v>
      </c>
      <c r="BM51" s="362"/>
      <c r="BN51" s="367"/>
      <c r="BO51" s="367"/>
      <c r="BP51" s="362"/>
      <c r="BQ51" s="362"/>
      <c r="BR51" s="367"/>
      <c r="BS51" s="362"/>
      <c r="BT51" s="362"/>
      <c r="BU51" s="362"/>
      <c r="BV51" s="362"/>
      <c r="BW51" s="362"/>
      <c r="BX51" s="362"/>
      <c r="BY51" s="362"/>
      <c r="BZ51" s="362"/>
      <c r="CA51" s="362"/>
    </row>
    <row r="52" spans="1:79" s="349" customFormat="1" ht="18">
      <c r="B52" s="350"/>
      <c r="C52" s="351"/>
      <c r="D52" s="473"/>
    </row>
    <row r="53" spans="1:79" s="349" customFormat="1" ht="18">
      <c r="B53" s="350"/>
      <c r="C53" s="351"/>
      <c r="D53" s="473"/>
      <c r="F53" s="730">
        <f>ROUND(F51-Test!$E$330,2)</f>
        <v>20451.41</v>
      </c>
    </row>
    <row r="54" spans="1:79" s="349" customFormat="1" ht="18">
      <c r="B54" s="350"/>
      <c r="C54" s="351"/>
      <c r="D54" s="473"/>
    </row>
    <row r="55" spans="1:79" s="349" customFormat="1" ht="18">
      <c r="B55" s="350"/>
      <c r="C55" s="351"/>
      <c r="D55" s="473"/>
    </row>
    <row r="56" spans="1:79" s="349" customFormat="1" ht="18">
      <c r="B56" s="350"/>
      <c r="C56" s="351"/>
      <c r="D56" s="473"/>
    </row>
    <row r="57" spans="1:79" s="349" customFormat="1" ht="18">
      <c r="B57" s="350"/>
      <c r="C57" s="351"/>
      <c r="D57" s="473"/>
    </row>
    <row r="58" spans="1:79" s="349" customFormat="1" ht="18">
      <c r="B58" s="350"/>
      <c r="C58" s="351"/>
      <c r="D58" s="473"/>
    </row>
    <row r="59" spans="1:79" s="349" customFormat="1" ht="18">
      <c r="B59" s="350"/>
      <c r="C59" s="351"/>
      <c r="D59" s="473"/>
    </row>
    <row r="60" spans="1:79" s="349" customFormat="1" ht="18">
      <c r="B60" s="350"/>
      <c r="C60" s="351"/>
      <c r="D60" s="473"/>
    </row>
    <row r="61" spans="1:79" s="349" customFormat="1" ht="18">
      <c r="B61" s="350"/>
      <c r="C61" s="351"/>
      <c r="D61" s="473"/>
    </row>
    <row r="62" spans="1:79" s="349" customFormat="1" ht="18">
      <c r="B62" s="350"/>
      <c r="C62" s="351"/>
      <c r="D62" s="473"/>
    </row>
    <row r="63" spans="1:79" s="349" customFormat="1" ht="18">
      <c r="B63" s="350"/>
      <c r="C63" s="351"/>
      <c r="D63" s="351"/>
    </row>
    <row r="64" spans="1:79" s="349" customFormat="1" ht="18">
      <c r="B64" s="350"/>
      <c r="C64" s="351"/>
      <c r="D64" s="351"/>
    </row>
    <row r="65" spans="2:4" s="349" customFormat="1" ht="18">
      <c r="B65" s="350"/>
      <c r="C65" s="351"/>
      <c r="D65" s="351"/>
    </row>
    <row r="66" spans="2:4" s="349" customFormat="1" ht="18">
      <c r="B66" s="350"/>
      <c r="C66" s="351"/>
      <c r="D66" s="351"/>
    </row>
    <row r="67" spans="2:4" s="349" customFormat="1" ht="18">
      <c r="B67" s="350"/>
      <c r="C67" s="351"/>
      <c r="D67" s="351"/>
    </row>
    <row r="68" spans="2:4" s="349" customFormat="1" ht="18">
      <c r="B68" s="350"/>
      <c r="C68" s="351"/>
      <c r="D68" s="351"/>
    </row>
    <row r="69" spans="2:4" s="349" customFormat="1" ht="18">
      <c r="B69" s="350"/>
      <c r="C69" s="351"/>
      <c r="D69" s="351"/>
    </row>
    <row r="70" spans="2:4" s="349" customFormat="1" ht="18">
      <c r="B70" s="350"/>
      <c r="C70" s="351"/>
      <c r="D70" s="351"/>
    </row>
    <row r="71" spans="2:4" s="349" customFormat="1" ht="18">
      <c r="B71" s="350"/>
      <c r="C71" s="351"/>
      <c r="D71" s="351"/>
    </row>
    <row r="72" spans="2:4" s="349" customFormat="1" ht="18">
      <c r="B72" s="350"/>
      <c r="C72" s="351"/>
      <c r="D72" s="351"/>
    </row>
    <row r="73" spans="2:4" s="349" customFormat="1" ht="18">
      <c r="B73" s="350"/>
      <c r="C73" s="351"/>
      <c r="D73" s="351"/>
    </row>
    <row r="74" spans="2:4" s="349" customFormat="1" ht="18">
      <c r="B74" s="350"/>
      <c r="C74" s="351"/>
      <c r="D74" s="351"/>
    </row>
    <row r="75" spans="2:4" s="349" customFormat="1" ht="18">
      <c r="B75" s="350"/>
      <c r="C75" s="351"/>
      <c r="D75" s="351"/>
    </row>
    <row r="76" spans="2:4" s="349" customFormat="1" ht="18">
      <c r="B76" s="350"/>
      <c r="C76" s="351"/>
      <c r="D76" s="351"/>
    </row>
    <row r="77" spans="2:4" s="349" customFormat="1" ht="18">
      <c r="B77" s="350"/>
      <c r="C77" s="351"/>
      <c r="D77" s="351"/>
    </row>
    <row r="78" spans="2:4" s="349" customFormat="1" ht="18">
      <c r="B78" s="350"/>
      <c r="C78" s="351"/>
      <c r="D78" s="351"/>
    </row>
    <row r="79" spans="2:4" s="349" customFormat="1" ht="18">
      <c r="B79" s="350"/>
      <c r="C79" s="351"/>
      <c r="D79" s="351"/>
    </row>
    <row r="80" spans="2:4" s="349" customFormat="1" ht="18">
      <c r="B80" s="350"/>
      <c r="C80" s="351"/>
      <c r="D80" s="351"/>
    </row>
    <row r="81" spans="2:4" s="349" customFormat="1" ht="18">
      <c r="B81" s="350"/>
      <c r="C81" s="351"/>
      <c r="D81" s="351"/>
    </row>
    <row r="82" spans="2:4" s="349" customFormat="1" ht="18">
      <c r="B82" s="350"/>
      <c r="C82" s="351"/>
      <c r="D82" s="351"/>
    </row>
    <row r="83" spans="2:4" s="349" customFormat="1" ht="18">
      <c r="B83" s="350"/>
      <c r="C83" s="351"/>
      <c r="D83" s="351"/>
    </row>
    <row r="84" spans="2:4" s="349" customFormat="1" ht="18">
      <c r="B84" s="350"/>
      <c r="C84" s="351"/>
      <c r="D84" s="351"/>
    </row>
    <row r="85" spans="2:4" s="349" customFormat="1" ht="18">
      <c r="B85" s="350"/>
      <c r="C85" s="351"/>
      <c r="D85" s="351"/>
    </row>
    <row r="86" spans="2:4" s="349" customFormat="1" ht="18">
      <c r="B86" s="350"/>
      <c r="C86" s="351"/>
      <c r="D86" s="351"/>
    </row>
    <row r="87" spans="2:4" s="349" customFormat="1" ht="18">
      <c r="B87" s="350"/>
      <c r="C87" s="351"/>
      <c r="D87" s="351"/>
    </row>
    <row r="88" spans="2:4" s="349" customFormat="1" ht="18">
      <c r="B88" s="350"/>
      <c r="C88" s="351"/>
      <c r="D88" s="351"/>
    </row>
    <row r="89" spans="2:4" s="349" customFormat="1" ht="18">
      <c r="B89" s="350"/>
      <c r="C89" s="351"/>
      <c r="D89" s="351"/>
    </row>
    <row r="90" spans="2:4" s="349" customFormat="1" ht="18">
      <c r="B90" s="350"/>
      <c r="C90" s="351"/>
      <c r="D90" s="351"/>
    </row>
    <row r="91" spans="2:4" s="349" customFormat="1" ht="18">
      <c r="B91" s="350"/>
      <c r="C91" s="351"/>
      <c r="D91" s="351"/>
    </row>
    <row r="92" spans="2:4" s="349" customFormat="1" ht="18">
      <c r="B92" s="350"/>
      <c r="C92" s="351"/>
      <c r="D92" s="351"/>
    </row>
    <row r="93" spans="2:4" s="349" customFormat="1" ht="18">
      <c r="B93" s="350"/>
      <c r="C93" s="351"/>
      <c r="D93" s="351"/>
    </row>
    <row r="94" spans="2:4" s="349" customFormat="1" ht="18">
      <c r="B94" s="350"/>
      <c r="C94" s="351"/>
      <c r="D94" s="351"/>
    </row>
    <row r="95" spans="2:4" s="349" customFormat="1" ht="18">
      <c r="B95" s="350"/>
      <c r="C95" s="351"/>
      <c r="D95" s="351"/>
    </row>
    <row r="96" spans="2:4" s="349" customFormat="1" ht="18">
      <c r="B96" s="350"/>
      <c r="C96" s="351"/>
      <c r="D96" s="351"/>
    </row>
    <row r="97" spans="2:4" s="349" customFormat="1" ht="18">
      <c r="B97" s="350"/>
      <c r="C97" s="351"/>
      <c r="D97" s="351"/>
    </row>
    <row r="98" spans="2:4" s="349" customFormat="1" ht="18">
      <c r="B98" s="350"/>
      <c r="C98" s="351"/>
      <c r="D98" s="351"/>
    </row>
    <row r="99" spans="2:4" s="349" customFormat="1" ht="18">
      <c r="B99" s="350"/>
      <c r="C99" s="351"/>
      <c r="D99" s="351"/>
    </row>
    <row r="100" spans="2:4" s="349" customFormat="1" ht="18">
      <c r="B100" s="350"/>
      <c r="C100" s="351"/>
      <c r="D100" s="351"/>
    </row>
    <row r="101" spans="2:4" s="349" customFormat="1" ht="18">
      <c r="B101" s="350"/>
      <c r="C101" s="351"/>
      <c r="D101" s="351"/>
    </row>
    <row r="102" spans="2:4" s="349" customFormat="1" ht="18">
      <c r="B102" s="350"/>
      <c r="C102" s="351"/>
      <c r="D102" s="351"/>
    </row>
    <row r="103" spans="2:4" s="349" customFormat="1" ht="18">
      <c r="B103" s="350"/>
      <c r="C103" s="351"/>
      <c r="D103" s="351"/>
    </row>
    <row r="104" spans="2:4" s="349" customFormat="1" ht="18">
      <c r="B104" s="350"/>
      <c r="C104" s="351"/>
      <c r="D104" s="351"/>
    </row>
    <row r="105" spans="2:4" s="349" customFormat="1" ht="18">
      <c r="B105" s="350"/>
      <c r="C105" s="351"/>
      <c r="D105" s="351"/>
    </row>
    <row r="106" spans="2:4" s="349" customFormat="1" ht="18">
      <c r="B106" s="350"/>
      <c r="C106" s="351"/>
      <c r="D106" s="351"/>
    </row>
    <row r="107" spans="2:4" s="349" customFormat="1" ht="18">
      <c r="B107" s="350"/>
      <c r="C107" s="351"/>
      <c r="D107" s="351"/>
    </row>
    <row r="108" spans="2:4" s="349" customFormat="1" ht="18">
      <c r="B108" s="350"/>
      <c r="C108" s="351"/>
      <c r="D108" s="351"/>
    </row>
    <row r="109" spans="2:4" s="349" customFormat="1" ht="18">
      <c r="B109" s="350"/>
      <c r="C109" s="351"/>
      <c r="D109" s="351"/>
    </row>
    <row r="110" spans="2:4" s="349" customFormat="1" ht="18">
      <c r="B110" s="350"/>
      <c r="C110" s="351"/>
      <c r="D110" s="351"/>
    </row>
    <row r="111" spans="2:4" s="349" customFormat="1" ht="18">
      <c r="B111" s="350"/>
      <c r="C111" s="351"/>
      <c r="D111" s="351"/>
    </row>
    <row r="112" spans="2:4" s="349" customFormat="1" ht="18">
      <c r="B112" s="350"/>
      <c r="C112" s="351"/>
      <c r="D112" s="351"/>
    </row>
    <row r="113" spans="2:4" s="349" customFormat="1" ht="18">
      <c r="B113" s="350"/>
      <c r="C113" s="351"/>
      <c r="D113" s="351"/>
    </row>
    <row r="114" spans="2:4" s="349" customFormat="1" ht="18">
      <c r="B114" s="350"/>
      <c r="C114" s="351"/>
      <c r="D114" s="351"/>
    </row>
    <row r="115" spans="2:4" s="349" customFormat="1" ht="18">
      <c r="B115" s="350"/>
      <c r="C115" s="351"/>
      <c r="D115" s="351"/>
    </row>
    <row r="116" spans="2:4" s="349" customFormat="1" ht="18">
      <c r="B116" s="350"/>
      <c r="C116" s="351"/>
      <c r="D116" s="351"/>
    </row>
    <row r="117" spans="2:4" s="349" customFormat="1" ht="18">
      <c r="B117" s="350"/>
      <c r="C117" s="351"/>
      <c r="D117" s="351"/>
    </row>
    <row r="118" spans="2:4" s="349" customFormat="1" ht="18">
      <c r="B118" s="350"/>
      <c r="C118" s="351"/>
      <c r="D118" s="351"/>
    </row>
    <row r="119" spans="2:4" s="349" customFormat="1" ht="18">
      <c r="B119" s="350"/>
      <c r="C119" s="351"/>
      <c r="D119" s="351"/>
    </row>
    <row r="120" spans="2:4" s="349" customFormat="1" ht="18">
      <c r="B120" s="350"/>
      <c r="C120" s="351"/>
      <c r="D120" s="351"/>
    </row>
    <row r="121" spans="2:4" s="349" customFormat="1" ht="18">
      <c r="B121" s="350"/>
      <c r="C121" s="351"/>
      <c r="D121" s="351"/>
    </row>
    <row r="122" spans="2:4" s="349" customFormat="1" ht="18">
      <c r="B122" s="350"/>
      <c r="C122" s="351"/>
      <c r="D122" s="351"/>
    </row>
    <row r="123" spans="2:4" s="349" customFormat="1" ht="18">
      <c r="B123" s="350"/>
      <c r="C123" s="351"/>
      <c r="D123" s="351"/>
    </row>
  </sheetData>
  <mergeCells count="23">
    <mergeCell ref="A51:C51"/>
    <mergeCell ref="AF5:AH5"/>
    <mergeCell ref="AI5:AK5"/>
    <mergeCell ref="AL5:AN5"/>
    <mergeCell ref="AR5:AT5"/>
    <mergeCell ref="A4:A6"/>
    <mergeCell ref="AC5:AE5"/>
    <mergeCell ref="E4:M4"/>
    <mergeCell ref="N4:P4"/>
    <mergeCell ref="Q4:Y4"/>
    <mergeCell ref="Z4:AB4"/>
    <mergeCell ref="AC4:AE4"/>
    <mergeCell ref="AF4:AN4"/>
    <mergeCell ref="AO4:AQ4"/>
    <mergeCell ref="E5:G5"/>
    <mergeCell ref="H5:J5"/>
    <mergeCell ref="K5:M5"/>
    <mergeCell ref="AU5:AW5"/>
    <mergeCell ref="AX5:AZ5"/>
    <mergeCell ref="AR4:AZ4"/>
    <mergeCell ref="N5:P5"/>
    <mergeCell ref="Z5:AB5"/>
    <mergeCell ref="AO5:AQ5"/>
  </mergeCells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7" tint="0.59999389629810485"/>
  </sheetPr>
  <dimension ref="A1:BR126"/>
  <sheetViews>
    <sheetView showGridLines="0" zoomScale="60" zoomScaleNormal="60" workbookViewId="0">
      <pane xSplit="3" ySplit="6" topLeftCell="D46" activePane="bottomRight" state="frozen"/>
      <selection sqref="A1:AV6"/>
      <selection pane="topRight" sqref="A1:AV6"/>
      <selection pane="bottomLeft" sqref="A1:AV6"/>
      <selection pane="bottomRight" activeCell="E52" sqref="E52"/>
    </sheetView>
  </sheetViews>
  <sheetFormatPr defaultRowHeight="20.25"/>
  <cols>
    <col min="1" max="1" width="8.7109375" style="205" customWidth="1"/>
    <col min="2" max="2" width="20.85546875" style="203" customWidth="1"/>
    <col min="3" max="3" width="49.28515625" style="204" customWidth="1"/>
    <col min="4" max="14" width="16.7109375" style="205" customWidth="1"/>
    <col min="15" max="15" width="15.7109375" style="205" customWidth="1"/>
    <col min="16" max="17" width="16.7109375" style="205" customWidth="1"/>
    <col min="18" max="18" width="15.7109375" style="205" customWidth="1"/>
    <col min="19" max="20" width="16.7109375" style="205" customWidth="1"/>
    <col min="21" max="21" width="15.7109375" style="205" customWidth="1"/>
    <col min="22" max="24" width="18.7109375" style="205" hidden="1" customWidth="1"/>
    <col min="25" max="34" width="15.7109375" style="205" customWidth="1"/>
    <col min="35" max="35" width="16.5703125" style="205" customWidth="1"/>
    <col min="36" max="36" width="12.7109375" style="205" customWidth="1"/>
    <col min="37" max="46" width="15.7109375" style="205" customWidth="1"/>
    <col min="47" max="48" width="15.7109375" style="205" hidden="1" customWidth="1"/>
    <col min="49" max="50" width="10.42578125" style="205" customWidth="1"/>
    <col min="51" max="51" width="18.85546875" style="205" customWidth="1"/>
    <col min="52" max="73" width="10.42578125" style="205" customWidth="1"/>
    <col min="74" max="16384" width="9.140625" style="205"/>
  </cols>
  <sheetData>
    <row r="1" spans="1:70" s="322" customFormat="1" ht="45" customHeight="1">
      <c r="A1" s="306" t="s">
        <v>57</v>
      </c>
      <c r="B1" s="320"/>
      <c r="C1" s="321"/>
      <c r="P1" s="312"/>
      <c r="Q1" s="312"/>
      <c r="R1" s="312"/>
      <c r="S1" s="323"/>
      <c r="T1" s="323"/>
      <c r="U1" s="323"/>
      <c r="Y1" s="324"/>
      <c r="Z1" s="324"/>
      <c r="AA1" s="324"/>
      <c r="AB1" s="324"/>
      <c r="AC1" s="324"/>
      <c r="AD1" s="324"/>
      <c r="AE1" s="319"/>
      <c r="AF1" s="319"/>
      <c r="AG1" s="319"/>
      <c r="AH1" s="324"/>
      <c r="AI1" s="324"/>
      <c r="AJ1" s="324"/>
      <c r="AN1" s="324"/>
      <c r="AO1" s="324"/>
      <c r="AP1" s="324"/>
      <c r="AQ1" s="323"/>
      <c r="AR1" s="323"/>
      <c r="AS1" s="323"/>
    </row>
    <row r="2" spans="1:70" s="323" customFormat="1" ht="45" customHeight="1">
      <c r="A2" s="306" t="s">
        <v>233</v>
      </c>
      <c r="B2" s="317"/>
      <c r="C2" s="317"/>
      <c r="D2" s="306"/>
      <c r="E2" s="306"/>
      <c r="F2" s="306"/>
      <c r="G2" s="306"/>
      <c r="H2" s="306"/>
      <c r="I2" s="306"/>
      <c r="P2" s="312"/>
      <c r="Q2" s="312"/>
      <c r="R2" s="312"/>
      <c r="S2" s="306"/>
      <c r="T2" s="306"/>
      <c r="U2" s="326"/>
      <c r="V2" s="317"/>
      <c r="W2" s="317"/>
      <c r="X2" s="326"/>
      <c r="Y2" s="324"/>
      <c r="Z2" s="324"/>
      <c r="AA2" s="324"/>
      <c r="AB2" s="326"/>
      <c r="AC2" s="324"/>
      <c r="AD2" s="324"/>
      <c r="AE2" s="326"/>
      <c r="AF2" s="317"/>
      <c r="AG2" s="317"/>
      <c r="AH2" s="324"/>
      <c r="AI2" s="324"/>
      <c r="AJ2" s="324"/>
      <c r="AN2" s="324"/>
      <c r="AO2" s="324"/>
      <c r="AP2" s="324"/>
    </row>
    <row r="3" spans="1:70" s="322" customFormat="1" ht="45" customHeight="1" thickBot="1">
      <c r="A3" s="309" t="s">
        <v>234</v>
      </c>
      <c r="B3" s="320"/>
      <c r="D3" s="335"/>
      <c r="E3" s="335"/>
      <c r="F3" s="335"/>
      <c r="G3" s="335"/>
      <c r="K3" s="319" t="s">
        <v>201</v>
      </c>
      <c r="P3" s="312"/>
      <c r="Q3" s="312"/>
      <c r="R3" s="312"/>
      <c r="T3" s="319" t="s">
        <v>201</v>
      </c>
      <c r="Y3" s="324"/>
      <c r="Z3" s="324"/>
      <c r="AA3" s="324"/>
      <c r="AB3" s="324"/>
      <c r="AC3" s="324"/>
      <c r="AD3" s="324"/>
      <c r="AE3" s="319"/>
      <c r="AF3" s="319" t="s">
        <v>201</v>
      </c>
      <c r="AG3" s="319"/>
      <c r="AH3" s="324"/>
      <c r="AI3" s="324"/>
      <c r="AJ3" s="324"/>
      <c r="AN3" s="306" t="s">
        <v>193</v>
      </c>
      <c r="AO3" s="324"/>
      <c r="AP3" s="324"/>
      <c r="AQ3" s="323"/>
      <c r="AR3" s="323"/>
      <c r="AS3" s="323"/>
    </row>
    <row r="4" spans="1:70" s="202" customFormat="1" ht="39.950000000000003" customHeight="1">
      <c r="A4" s="818" t="s">
        <v>43</v>
      </c>
      <c r="B4" s="206" t="s">
        <v>38</v>
      </c>
      <c r="C4" s="207" t="s">
        <v>40</v>
      </c>
      <c r="D4" s="515">
        <v>2016</v>
      </c>
      <c r="E4" s="515"/>
      <c r="F4" s="515"/>
      <c r="G4" s="515"/>
      <c r="H4" s="515"/>
      <c r="I4" s="515"/>
      <c r="J4" s="515"/>
      <c r="K4" s="515"/>
      <c r="L4" s="516"/>
      <c r="M4" s="515">
        <v>2016</v>
      </c>
      <c r="N4" s="515"/>
      <c r="O4" s="515"/>
      <c r="P4" s="515"/>
      <c r="Q4" s="515"/>
      <c r="R4" s="515"/>
      <c r="S4" s="515"/>
      <c r="T4" s="515"/>
      <c r="U4" s="516"/>
      <c r="V4" s="515"/>
      <c r="W4" s="515"/>
      <c r="X4" s="515"/>
      <c r="Y4" s="514">
        <v>2016</v>
      </c>
      <c r="Z4" s="515"/>
      <c r="AA4" s="515"/>
      <c r="AB4" s="515"/>
      <c r="AC4" s="515"/>
      <c r="AD4" s="515"/>
      <c r="AE4" s="515"/>
      <c r="AF4" s="515"/>
      <c r="AG4" s="515"/>
      <c r="AH4" s="515">
        <v>2016</v>
      </c>
      <c r="AI4" s="515"/>
      <c r="AJ4" s="515"/>
      <c r="AK4" s="515"/>
      <c r="AL4" s="515"/>
      <c r="AM4" s="516"/>
      <c r="AN4" s="515"/>
      <c r="AO4" s="515"/>
      <c r="AP4" s="515"/>
      <c r="AQ4" s="843" t="s">
        <v>51</v>
      </c>
      <c r="AR4" s="844"/>
      <c r="AS4" s="844"/>
      <c r="AT4" s="843" t="s">
        <v>80</v>
      </c>
      <c r="AU4" s="849"/>
      <c r="AV4" s="849"/>
      <c r="AW4" s="539"/>
    </row>
    <row r="5" spans="1:70" s="202" customFormat="1" ht="39.950000000000003" customHeight="1">
      <c r="A5" s="819"/>
      <c r="B5" s="208"/>
      <c r="C5" s="209"/>
      <c r="D5" s="842" t="s">
        <v>44</v>
      </c>
      <c r="E5" s="842"/>
      <c r="F5" s="842"/>
      <c r="G5" s="840" t="s">
        <v>45</v>
      </c>
      <c r="H5" s="840"/>
      <c r="I5" s="840"/>
      <c r="J5" s="840" t="s">
        <v>46</v>
      </c>
      <c r="K5" s="840"/>
      <c r="L5" s="850"/>
      <c r="M5" s="848" t="s">
        <v>47</v>
      </c>
      <c r="N5" s="840"/>
      <c r="O5" s="840"/>
      <c r="P5" s="840" t="s">
        <v>48</v>
      </c>
      <c r="Q5" s="840"/>
      <c r="R5" s="840"/>
      <c r="S5" s="840" t="s">
        <v>49</v>
      </c>
      <c r="T5" s="840"/>
      <c r="U5" s="850"/>
      <c r="V5" s="848" t="s">
        <v>63</v>
      </c>
      <c r="W5" s="840"/>
      <c r="X5" s="841"/>
      <c r="Y5" s="841" t="s">
        <v>50</v>
      </c>
      <c r="Z5" s="853"/>
      <c r="AA5" s="854"/>
      <c r="AB5" s="841" t="s">
        <v>52</v>
      </c>
      <c r="AC5" s="842"/>
      <c r="AD5" s="842"/>
      <c r="AE5" s="841" t="s">
        <v>53</v>
      </c>
      <c r="AF5" s="842"/>
      <c r="AG5" s="842"/>
      <c r="AH5" s="841" t="s">
        <v>54</v>
      </c>
      <c r="AI5" s="842"/>
      <c r="AJ5" s="848"/>
      <c r="AK5" s="841" t="s">
        <v>55</v>
      </c>
      <c r="AL5" s="842"/>
      <c r="AM5" s="842"/>
      <c r="AN5" s="841" t="s">
        <v>56</v>
      </c>
      <c r="AO5" s="842"/>
      <c r="AP5" s="847"/>
      <c r="AQ5" s="846" t="s">
        <v>82</v>
      </c>
      <c r="AR5" s="842"/>
      <c r="AS5" s="842"/>
      <c r="AT5" s="851" t="s">
        <v>205</v>
      </c>
      <c r="AU5" s="852"/>
      <c r="AV5" s="852"/>
      <c r="AW5" s="539"/>
      <c r="AY5" s="511" t="s">
        <v>192</v>
      </c>
    </row>
    <row r="6" spans="1:70" s="201" customFormat="1" ht="39.950000000000003" customHeight="1" thickBot="1">
      <c r="A6" s="820"/>
      <c r="B6" s="228" t="s">
        <v>39</v>
      </c>
      <c r="C6" s="229" t="s">
        <v>37</v>
      </c>
      <c r="D6" s="231" t="s">
        <v>60</v>
      </c>
      <c r="E6" s="303" t="s">
        <v>117</v>
      </c>
      <c r="F6" s="546" t="s">
        <v>118</v>
      </c>
      <c r="G6" s="595" t="s">
        <v>60</v>
      </c>
      <c r="H6" s="229" t="s">
        <v>117</v>
      </c>
      <c r="I6" s="551" t="s">
        <v>118</v>
      </c>
      <c r="J6" s="595" t="s">
        <v>60</v>
      </c>
      <c r="K6" s="229" t="s">
        <v>117</v>
      </c>
      <c r="L6" s="560" t="s">
        <v>118</v>
      </c>
      <c r="M6" s="596" t="s">
        <v>60</v>
      </c>
      <c r="N6" s="229" t="s">
        <v>117</v>
      </c>
      <c r="O6" s="550" t="s">
        <v>118</v>
      </c>
      <c r="P6" s="595" t="s">
        <v>60</v>
      </c>
      <c r="Q6" s="229" t="s">
        <v>117</v>
      </c>
      <c r="R6" s="550" t="s">
        <v>118</v>
      </c>
      <c r="S6" s="595" t="s">
        <v>60</v>
      </c>
      <c r="T6" s="229" t="s">
        <v>117</v>
      </c>
      <c r="U6" s="556" t="s">
        <v>118</v>
      </c>
      <c r="V6" s="545" t="s">
        <v>60</v>
      </c>
      <c r="W6" s="210" t="s">
        <v>117</v>
      </c>
      <c r="X6" s="555" t="s">
        <v>118</v>
      </c>
      <c r="Y6" s="595" t="s">
        <v>60</v>
      </c>
      <c r="Z6" s="229" t="s">
        <v>117</v>
      </c>
      <c r="AA6" s="546" t="s">
        <v>203</v>
      </c>
      <c r="AB6" s="595" t="s">
        <v>60</v>
      </c>
      <c r="AC6" s="229" t="s">
        <v>117</v>
      </c>
      <c r="AD6" s="550" t="s">
        <v>203</v>
      </c>
      <c r="AE6" s="595" t="s">
        <v>60</v>
      </c>
      <c r="AF6" s="229" t="s">
        <v>117</v>
      </c>
      <c r="AG6" s="550" t="s">
        <v>203</v>
      </c>
      <c r="AH6" s="595" t="s">
        <v>60</v>
      </c>
      <c r="AI6" s="229" t="s">
        <v>117</v>
      </c>
      <c r="AJ6" s="546" t="s">
        <v>203</v>
      </c>
      <c r="AK6" s="595" t="s">
        <v>60</v>
      </c>
      <c r="AL6" s="229" t="s">
        <v>117</v>
      </c>
      <c r="AM6" s="550" t="s">
        <v>203</v>
      </c>
      <c r="AN6" s="595" t="s">
        <v>60</v>
      </c>
      <c r="AO6" s="229" t="s">
        <v>117</v>
      </c>
      <c r="AP6" s="556" t="s">
        <v>203</v>
      </c>
      <c r="AQ6" s="523" t="s">
        <v>60</v>
      </c>
      <c r="AR6" s="303" t="s">
        <v>117</v>
      </c>
      <c r="AS6" s="503" t="s">
        <v>203</v>
      </c>
      <c r="AT6" s="523" t="s">
        <v>60</v>
      </c>
      <c r="AU6" s="303" t="s">
        <v>117</v>
      </c>
      <c r="AV6" s="503" t="s">
        <v>203</v>
      </c>
      <c r="AW6" s="544"/>
      <c r="AX6" s="224"/>
      <c r="AY6" s="217"/>
      <c r="AZ6" s="224"/>
      <c r="BA6" s="224"/>
      <c r="BB6" s="224"/>
      <c r="BC6" s="224"/>
      <c r="BD6" s="224"/>
      <c r="BE6" s="224"/>
      <c r="BF6" s="224"/>
      <c r="BG6" s="224"/>
      <c r="BH6" s="224"/>
      <c r="BI6" s="224"/>
      <c r="BJ6" s="224"/>
      <c r="BK6" s="224"/>
      <c r="BL6" s="224"/>
      <c r="BM6" s="224"/>
      <c r="BN6" s="224"/>
      <c r="BO6" s="224"/>
      <c r="BP6" s="224"/>
      <c r="BQ6" s="224"/>
      <c r="BR6" s="224"/>
    </row>
    <row r="7" spans="1:70" s="383" customFormat="1" ht="33" customHeight="1">
      <c r="A7" s="388">
        <v>1</v>
      </c>
      <c r="B7" s="384">
        <v>51201</v>
      </c>
      <c r="C7" s="536" t="s">
        <v>0</v>
      </c>
      <c r="D7" s="583">
        <v>0</v>
      </c>
      <c r="E7" s="376">
        <f>$AY7</f>
        <v>0</v>
      </c>
      <c r="F7" s="552">
        <f t="shared" ref="F7:F49" si="0">+D7-E7</f>
        <v>0</v>
      </c>
      <c r="G7" s="582">
        <v>0</v>
      </c>
      <c r="H7" s="376"/>
      <c r="I7" s="547">
        <f t="shared" ref="I7:I49" si="1">+G7-H7</f>
        <v>0</v>
      </c>
      <c r="J7" s="582">
        <v>0</v>
      </c>
      <c r="K7" s="376"/>
      <c r="L7" s="557">
        <f t="shared" ref="L7:L49" si="2">+J7-K7</f>
        <v>0</v>
      </c>
      <c r="M7" s="582">
        <v>0</v>
      </c>
      <c r="N7" s="376"/>
      <c r="O7" s="547">
        <f t="shared" ref="O7:O49" si="3">+M7-N7</f>
        <v>0</v>
      </c>
      <c r="P7" s="582">
        <v>0</v>
      </c>
      <c r="Q7" s="376"/>
      <c r="R7" s="547">
        <f t="shared" ref="R7:R49" si="4">+P7-Q7</f>
        <v>0</v>
      </c>
      <c r="S7" s="582">
        <v>0</v>
      </c>
      <c r="T7" s="376"/>
      <c r="U7" s="557">
        <f t="shared" ref="U7:U49" si="5">+S7-T7</f>
        <v>0</v>
      </c>
      <c r="V7" s="400">
        <f t="shared" ref="V7:V49" si="6">D7+G7+J7+M7+P7+S7</f>
        <v>0</v>
      </c>
      <c r="W7" s="376">
        <f t="shared" ref="W7:W49" si="7">+E7+H7+K7+N7+Q7+T7</f>
        <v>0</v>
      </c>
      <c r="X7" s="547">
        <f t="shared" ref="X7:X49" si="8">+V7-W7</f>
        <v>0</v>
      </c>
      <c r="Y7" s="582">
        <v>0</v>
      </c>
      <c r="Z7" s="376"/>
      <c r="AA7" s="552">
        <f t="shared" ref="AA7:AA49" si="9">+Y7-Z7</f>
        <v>0</v>
      </c>
      <c r="AB7" s="582">
        <v>0</v>
      </c>
      <c r="AC7" s="376"/>
      <c r="AD7" s="547">
        <f t="shared" ref="AD7:AD49" si="10">+AB7-AC7</f>
        <v>0</v>
      </c>
      <c r="AE7" s="582">
        <v>0</v>
      </c>
      <c r="AF7" s="376"/>
      <c r="AG7" s="547">
        <f t="shared" ref="AG7:AG49" si="11">+AE7-AF7</f>
        <v>0</v>
      </c>
      <c r="AH7" s="582">
        <v>0</v>
      </c>
      <c r="AI7" s="376"/>
      <c r="AJ7" s="552">
        <f t="shared" ref="AJ7:AJ49" si="12">+AH7-AI7</f>
        <v>0</v>
      </c>
      <c r="AK7" s="582">
        <v>0</v>
      </c>
      <c r="AL7" s="376"/>
      <c r="AM7" s="547">
        <f t="shared" ref="AM7:AM49" si="13">+AK7-AL7</f>
        <v>0</v>
      </c>
      <c r="AN7" s="582">
        <v>0</v>
      </c>
      <c r="AO7" s="376"/>
      <c r="AP7" s="557">
        <f t="shared" ref="AP7:AP49" si="14">+AN7-AO7</f>
        <v>0</v>
      </c>
      <c r="AQ7" s="373">
        <f t="shared" ref="AQ7:AQ49" si="15">Y7+AB7+AE7+AH7+AK7+AN7</f>
        <v>0</v>
      </c>
      <c r="AR7" s="407">
        <f t="shared" ref="AR7:AR49" si="16">Z7+AC7+AF7+AI7+AL7+AO7</f>
        <v>0</v>
      </c>
      <c r="AS7" s="386">
        <f t="shared" ref="AS7:AS49" si="17">+AQ7-AR7</f>
        <v>0</v>
      </c>
      <c r="AT7" s="373">
        <f t="shared" ref="AT7:AT49" si="18">+V7+AQ7</f>
        <v>0</v>
      </c>
      <c r="AU7" s="376">
        <f t="shared" ref="AU7:AU49" si="19">+W7+AR7</f>
        <v>0</v>
      </c>
      <c r="AV7" s="386">
        <f t="shared" ref="AV7:AV49" si="20">+AT7-AU7</f>
        <v>0</v>
      </c>
      <c r="AW7" s="541"/>
      <c r="AX7" s="380"/>
      <c r="AY7" s="374">
        <f>ROUND(VLOOKUP($B7,Test!$A$272:$H$324,6),0)/1000</f>
        <v>0</v>
      </c>
      <c r="AZ7" s="380"/>
      <c r="BA7" s="415"/>
      <c r="BB7" s="415"/>
      <c r="BC7" s="380"/>
      <c r="BD7" s="380"/>
      <c r="BE7" s="415"/>
      <c r="BF7" s="380"/>
      <c r="BG7" s="380"/>
      <c r="BH7" s="380"/>
      <c r="BI7" s="380"/>
      <c r="BJ7" s="380"/>
      <c r="BK7" s="380"/>
      <c r="BL7" s="380"/>
      <c r="BM7" s="380"/>
      <c r="BN7" s="380"/>
    </row>
    <row r="8" spans="1:70" s="383" customFormat="1" ht="33" customHeight="1">
      <c r="A8" s="388">
        <f t="shared" ref="A8:A51" si="21">A7+1</f>
        <v>2</v>
      </c>
      <c r="B8" s="384">
        <v>51202</v>
      </c>
      <c r="C8" s="536" t="s">
        <v>1</v>
      </c>
      <c r="D8" s="400">
        <v>0</v>
      </c>
      <c r="E8" s="376">
        <f t="shared" ref="E8:E52" si="22">$AY8</f>
        <v>0</v>
      </c>
      <c r="F8" s="552">
        <f t="shared" si="0"/>
        <v>0</v>
      </c>
      <c r="G8" s="376">
        <v>0</v>
      </c>
      <c r="H8" s="376"/>
      <c r="I8" s="547">
        <f t="shared" si="1"/>
        <v>0</v>
      </c>
      <c r="J8" s="376">
        <v>0</v>
      </c>
      <c r="K8" s="376"/>
      <c r="L8" s="557">
        <f t="shared" si="2"/>
        <v>0</v>
      </c>
      <c r="M8" s="376">
        <v>0</v>
      </c>
      <c r="N8" s="376"/>
      <c r="O8" s="547">
        <f t="shared" si="3"/>
        <v>0</v>
      </c>
      <c r="P8" s="376">
        <v>0</v>
      </c>
      <c r="Q8" s="376"/>
      <c r="R8" s="547">
        <f t="shared" si="4"/>
        <v>0</v>
      </c>
      <c r="S8" s="376">
        <v>0</v>
      </c>
      <c r="T8" s="376"/>
      <c r="U8" s="557">
        <f t="shared" si="5"/>
        <v>0</v>
      </c>
      <c r="V8" s="400">
        <f t="shared" si="6"/>
        <v>0</v>
      </c>
      <c r="W8" s="376">
        <f t="shared" si="7"/>
        <v>0</v>
      </c>
      <c r="X8" s="547">
        <f t="shared" si="8"/>
        <v>0</v>
      </c>
      <c r="Y8" s="376">
        <v>0</v>
      </c>
      <c r="Z8" s="376"/>
      <c r="AA8" s="552">
        <f t="shared" si="9"/>
        <v>0</v>
      </c>
      <c r="AB8" s="376">
        <v>0</v>
      </c>
      <c r="AC8" s="376"/>
      <c r="AD8" s="547">
        <f t="shared" si="10"/>
        <v>0</v>
      </c>
      <c r="AE8" s="376">
        <v>0</v>
      </c>
      <c r="AF8" s="376"/>
      <c r="AG8" s="547">
        <f t="shared" si="11"/>
        <v>0</v>
      </c>
      <c r="AH8" s="376">
        <v>0</v>
      </c>
      <c r="AI8" s="376"/>
      <c r="AJ8" s="552">
        <f t="shared" si="12"/>
        <v>0</v>
      </c>
      <c r="AK8" s="376">
        <v>0</v>
      </c>
      <c r="AL8" s="376"/>
      <c r="AM8" s="547">
        <f t="shared" si="13"/>
        <v>0</v>
      </c>
      <c r="AN8" s="376">
        <v>0</v>
      </c>
      <c r="AO8" s="376"/>
      <c r="AP8" s="557">
        <f t="shared" si="14"/>
        <v>0</v>
      </c>
      <c r="AQ8" s="373">
        <f t="shared" si="15"/>
        <v>0</v>
      </c>
      <c r="AR8" s="407">
        <f t="shared" si="16"/>
        <v>0</v>
      </c>
      <c r="AS8" s="386">
        <f t="shared" si="17"/>
        <v>0</v>
      </c>
      <c r="AT8" s="373">
        <f t="shared" si="18"/>
        <v>0</v>
      </c>
      <c r="AU8" s="376">
        <f t="shared" si="19"/>
        <v>0</v>
      </c>
      <c r="AV8" s="386">
        <f t="shared" si="20"/>
        <v>0</v>
      </c>
      <c r="AW8" s="541"/>
      <c r="AX8" s="380"/>
      <c r="AY8" s="374">
        <f>ROUND(VLOOKUP($B8,Test!$A$272:$H$324,6),0)/1000</f>
        <v>0</v>
      </c>
      <c r="AZ8" s="380"/>
      <c r="BA8" s="415"/>
      <c r="BB8" s="415"/>
      <c r="BC8" s="380"/>
      <c r="BD8" s="380"/>
      <c r="BE8" s="415"/>
      <c r="BF8" s="380"/>
      <c r="BG8" s="380"/>
      <c r="BH8" s="380"/>
      <c r="BI8" s="380"/>
      <c r="BJ8" s="380"/>
      <c r="BK8" s="380"/>
      <c r="BL8" s="380"/>
      <c r="BM8" s="380"/>
      <c r="BN8" s="380"/>
    </row>
    <row r="9" spans="1:70" s="383" customFormat="1" ht="33" customHeight="1">
      <c r="A9" s="388">
        <f t="shared" si="21"/>
        <v>3</v>
      </c>
      <c r="B9" s="384">
        <v>51203</v>
      </c>
      <c r="C9" s="536" t="s">
        <v>2</v>
      </c>
      <c r="D9" s="400">
        <v>0</v>
      </c>
      <c r="E9" s="376">
        <f t="shared" si="22"/>
        <v>0</v>
      </c>
      <c r="F9" s="552">
        <f t="shared" si="0"/>
        <v>0</v>
      </c>
      <c r="G9" s="376">
        <v>0</v>
      </c>
      <c r="H9" s="376"/>
      <c r="I9" s="547">
        <f t="shared" si="1"/>
        <v>0</v>
      </c>
      <c r="J9" s="376">
        <v>0</v>
      </c>
      <c r="K9" s="376"/>
      <c r="L9" s="557">
        <f t="shared" si="2"/>
        <v>0</v>
      </c>
      <c r="M9" s="376">
        <v>0</v>
      </c>
      <c r="N9" s="376"/>
      <c r="O9" s="547">
        <f t="shared" si="3"/>
        <v>0</v>
      </c>
      <c r="P9" s="376">
        <v>0</v>
      </c>
      <c r="Q9" s="376"/>
      <c r="R9" s="547">
        <f t="shared" si="4"/>
        <v>0</v>
      </c>
      <c r="S9" s="376">
        <v>0</v>
      </c>
      <c r="T9" s="376"/>
      <c r="U9" s="557">
        <f t="shared" si="5"/>
        <v>0</v>
      </c>
      <c r="V9" s="400">
        <f t="shared" si="6"/>
        <v>0</v>
      </c>
      <c r="W9" s="376">
        <f t="shared" si="7"/>
        <v>0</v>
      </c>
      <c r="X9" s="547">
        <f t="shared" si="8"/>
        <v>0</v>
      </c>
      <c r="Y9" s="376">
        <v>0</v>
      </c>
      <c r="Z9" s="376"/>
      <c r="AA9" s="552">
        <f t="shared" si="9"/>
        <v>0</v>
      </c>
      <c r="AB9" s="376">
        <v>0</v>
      </c>
      <c r="AC9" s="376"/>
      <c r="AD9" s="547">
        <f t="shared" si="10"/>
        <v>0</v>
      </c>
      <c r="AE9" s="376">
        <v>0</v>
      </c>
      <c r="AF9" s="376"/>
      <c r="AG9" s="547">
        <f t="shared" si="11"/>
        <v>0</v>
      </c>
      <c r="AH9" s="376">
        <v>0</v>
      </c>
      <c r="AI9" s="376"/>
      <c r="AJ9" s="552">
        <f t="shared" si="12"/>
        <v>0</v>
      </c>
      <c r="AK9" s="376">
        <v>0</v>
      </c>
      <c r="AL9" s="376"/>
      <c r="AM9" s="547">
        <f t="shared" si="13"/>
        <v>0</v>
      </c>
      <c r="AN9" s="376">
        <v>0</v>
      </c>
      <c r="AO9" s="376"/>
      <c r="AP9" s="557">
        <f t="shared" si="14"/>
        <v>0</v>
      </c>
      <c r="AQ9" s="373">
        <f t="shared" si="15"/>
        <v>0</v>
      </c>
      <c r="AR9" s="407">
        <f t="shared" si="16"/>
        <v>0</v>
      </c>
      <c r="AS9" s="386">
        <f t="shared" si="17"/>
        <v>0</v>
      </c>
      <c r="AT9" s="373">
        <f t="shared" si="18"/>
        <v>0</v>
      </c>
      <c r="AU9" s="376">
        <f t="shared" si="19"/>
        <v>0</v>
      </c>
      <c r="AV9" s="386">
        <f t="shared" si="20"/>
        <v>0</v>
      </c>
      <c r="AW9" s="541"/>
      <c r="AX9" s="380"/>
      <c r="AY9" s="374">
        <f>ROUND(VLOOKUP($B9,Test!$A$272:$H$324,6),0)/1000</f>
        <v>0</v>
      </c>
      <c r="AZ9" s="380"/>
      <c r="BA9" s="415"/>
      <c r="BB9" s="415"/>
      <c r="BC9" s="380"/>
      <c r="BD9" s="380"/>
      <c r="BE9" s="415"/>
      <c r="BF9" s="380"/>
      <c r="BG9" s="380"/>
      <c r="BH9" s="380"/>
      <c r="BI9" s="380"/>
      <c r="BJ9" s="380"/>
      <c r="BK9" s="380"/>
      <c r="BL9" s="380"/>
      <c r="BM9" s="380"/>
      <c r="BN9" s="380"/>
    </row>
    <row r="10" spans="1:70" s="383" customFormat="1" ht="33" customHeight="1">
      <c r="A10" s="388">
        <f t="shared" si="21"/>
        <v>4</v>
      </c>
      <c r="B10" s="389">
        <v>51299</v>
      </c>
      <c r="C10" s="537" t="s">
        <v>3</v>
      </c>
      <c r="D10" s="400">
        <v>0</v>
      </c>
      <c r="E10" s="376">
        <f t="shared" si="22"/>
        <v>0</v>
      </c>
      <c r="F10" s="552">
        <f t="shared" si="0"/>
        <v>0</v>
      </c>
      <c r="G10" s="376">
        <v>0</v>
      </c>
      <c r="H10" s="376"/>
      <c r="I10" s="547">
        <f t="shared" si="1"/>
        <v>0</v>
      </c>
      <c r="J10" s="376">
        <v>0</v>
      </c>
      <c r="K10" s="376"/>
      <c r="L10" s="557">
        <f t="shared" si="2"/>
        <v>0</v>
      </c>
      <c r="M10" s="376">
        <v>0</v>
      </c>
      <c r="N10" s="376"/>
      <c r="O10" s="547">
        <f t="shared" si="3"/>
        <v>0</v>
      </c>
      <c r="P10" s="376">
        <v>0</v>
      </c>
      <c r="Q10" s="376"/>
      <c r="R10" s="547">
        <f t="shared" si="4"/>
        <v>0</v>
      </c>
      <c r="S10" s="376">
        <v>0</v>
      </c>
      <c r="T10" s="376"/>
      <c r="U10" s="557">
        <f t="shared" si="5"/>
        <v>0</v>
      </c>
      <c r="V10" s="400">
        <f t="shared" si="6"/>
        <v>0</v>
      </c>
      <c r="W10" s="376">
        <f t="shared" si="7"/>
        <v>0</v>
      </c>
      <c r="X10" s="547">
        <f t="shared" si="8"/>
        <v>0</v>
      </c>
      <c r="Y10" s="376">
        <v>0</v>
      </c>
      <c r="Z10" s="376"/>
      <c r="AA10" s="552">
        <f t="shared" si="9"/>
        <v>0</v>
      </c>
      <c r="AB10" s="376">
        <v>0</v>
      </c>
      <c r="AC10" s="376"/>
      <c r="AD10" s="547">
        <f t="shared" si="10"/>
        <v>0</v>
      </c>
      <c r="AE10" s="376">
        <v>0</v>
      </c>
      <c r="AF10" s="376"/>
      <c r="AG10" s="547">
        <f t="shared" si="11"/>
        <v>0</v>
      </c>
      <c r="AH10" s="376">
        <v>0</v>
      </c>
      <c r="AI10" s="376"/>
      <c r="AJ10" s="552">
        <f t="shared" si="12"/>
        <v>0</v>
      </c>
      <c r="AK10" s="376">
        <v>0</v>
      </c>
      <c r="AL10" s="376"/>
      <c r="AM10" s="547">
        <f t="shared" si="13"/>
        <v>0</v>
      </c>
      <c r="AN10" s="376">
        <v>0</v>
      </c>
      <c r="AO10" s="376"/>
      <c r="AP10" s="557">
        <f t="shared" si="14"/>
        <v>0</v>
      </c>
      <c r="AQ10" s="373">
        <f t="shared" si="15"/>
        <v>0</v>
      </c>
      <c r="AR10" s="407">
        <f t="shared" si="16"/>
        <v>0</v>
      </c>
      <c r="AS10" s="386">
        <f t="shared" si="17"/>
        <v>0</v>
      </c>
      <c r="AT10" s="373">
        <f t="shared" si="18"/>
        <v>0</v>
      </c>
      <c r="AU10" s="376">
        <f t="shared" si="19"/>
        <v>0</v>
      </c>
      <c r="AV10" s="386">
        <f t="shared" si="20"/>
        <v>0</v>
      </c>
      <c r="AW10" s="541"/>
      <c r="AX10" s="380"/>
      <c r="AY10" s="374">
        <f>ROUND(VLOOKUP($B10,Test!$A$272:$H$324,6),0)/1000</f>
        <v>0</v>
      </c>
      <c r="AZ10" s="380"/>
      <c r="BA10" s="415"/>
      <c r="BB10" s="415"/>
      <c r="BC10" s="380"/>
      <c r="BD10" s="380"/>
      <c r="BE10" s="415"/>
      <c r="BF10" s="380"/>
      <c r="BG10" s="380"/>
      <c r="BH10" s="380"/>
      <c r="BI10" s="380"/>
      <c r="BJ10" s="380"/>
      <c r="BK10" s="380"/>
      <c r="BL10" s="380"/>
      <c r="BM10" s="380"/>
      <c r="BN10" s="380"/>
    </row>
    <row r="11" spans="1:70" s="383" customFormat="1" ht="33" customHeight="1">
      <c r="A11" s="388">
        <f t="shared" si="21"/>
        <v>5</v>
      </c>
      <c r="B11" s="384">
        <v>51301</v>
      </c>
      <c r="C11" s="536" t="s">
        <v>4</v>
      </c>
      <c r="D11" s="400">
        <v>0</v>
      </c>
      <c r="E11" s="376">
        <f t="shared" si="22"/>
        <v>0</v>
      </c>
      <c r="F11" s="552">
        <f t="shared" si="0"/>
        <v>0</v>
      </c>
      <c r="G11" s="376">
        <v>0</v>
      </c>
      <c r="H11" s="376"/>
      <c r="I11" s="547">
        <f t="shared" si="1"/>
        <v>0</v>
      </c>
      <c r="J11" s="376">
        <v>0</v>
      </c>
      <c r="K11" s="376"/>
      <c r="L11" s="557">
        <f t="shared" si="2"/>
        <v>0</v>
      </c>
      <c r="M11" s="376">
        <v>0</v>
      </c>
      <c r="N11" s="376"/>
      <c r="O11" s="547">
        <f t="shared" si="3"/>
        <v>0</v>
      </c>
      <c r="P11" s="376">
        <v>0</v>
      </c>
      <c r="Q11" s="376"/>
      <c r="R11" s="547">
        <f t="shared" si="4"/>
        <v>0</v>
      </c>
      <c r="S11" s="376">
        <v>0</v>
      </c>
      <c r="T11" s="376"/>
      <c r="U11" s="557">
        <f t="shared" si="5"/>
        <v>0</v>
      </c>
      <c r="V11" s="400">
        <f t="shared" si="6"/>
        <v>0</v>
      </c>
      <c r="W11" s="376">
        <f t="shared" si="7"/>
        <v>0</v>
      </c>
      <c r="X11" s="547">
        <f t="shared" si="8"/>
        <v>0</v>
      </c>
      <c r="Y11" s="376">
        <v>0</v>
      </c>
      <c r="Z11" s="376"/>
      <c r="AA11" s="552">
        <f t="shared" si="9"/>
        <v>0</v>
      </c>
      <c r="AB11" s="376">
        <v>0</v>
      </c>
      <c r="AC11" s="376"/>
      <c r="AD11" s="547">
        <f t="shared" si="10"/>
        <v>0</v>
      </c>
      <c r="AE11" s="376">
        <v>0</v>
      </c>
      <c r="AF11" s="376"/>
      <c r="AG11" s="547">
        <f t="shared" si="11"/>
        <v>0</v>
      </c>
      <c r="AH11" s="376">
        <v>0</v>
      </c>
      <c r="AI11" s="376"/>
      <c r="AJ11" s="552">
        <f t="shared" si="12"/>
        <v>0</v>
      </c>
      <c r="AK11" s="376">
        <v>0</v>
      </c>
      <c r="AL11" s="376"/>
      <c r="AM11" s="547">
        <f t="shared" si="13"/>
        <v>0</v>
      </c>
      <c r="AN11" s="376">
        <v>0</v>
      </c>
      <c r="AO11" s="376"/>
      <c r="AP11" s="557">
        <f t="shared" si="14"/>
        <v>0</v>
      </c>
      <c r="AQ11" s="373">
        <f t="shared" si="15"/>
        <v>0</v>
      </c>
      <c r="AR11" s="407">
        <f t="shared" si="16"/>
        <v>0</v>
      </c>
      <c r="AS11" s="386">
        <f t="shared" si="17"/>
        <v>0</v>
      </c>
      <c r="AT11" s="373">
        <f t="shared" si="18"/>
        <v>0</v>
      </c>
      <c r="AU11" s="376">
        <f t="shared" si="19"/>
        <v>0</v>
      </c>
      <c r="AV11" s="386">
        <f t="shared" si="20"/>
        <v>0</v>
      </c>
      <c r="AW11" s="541"/>
      <c r="AX11" s="380"/>
      <c r="AY11" s="374">
        <f>ROUND(VLOOKUP($B11,Test!$A$272:$H$324,6),0)/1000</f>
        <v>0</v>
      </c>
      <c r="AZ11" s="380"/>
      <c r="BA11" s="415"/>
      <c r="BB11" s="415"/>
      <c r="BC11" s="380"/>
      <c r="BD11" s="380"/>
      <c r="BE11" s="415"/>
      <c r="BF11" s="380"/>
      <c r="BG11" s="380"/>
      <c r="BH11" s="380"/>
      <c r="BI11" s="380"/>
      <c r="BJ11" s="380"/>
      <c r="BK11" s="380"/>
      <c r="BL11" s="380"/>
      <c r="BM11" s="380"/>
      <c r="BN11" s="380"/>
    </row>
    <row r="12" spans="1:70" s="383" customFormat="1" ht="33" customHeight="1">
      <c r="A12" s="388">
        <f t="shared" si="21"/>
        <v>6</v>
      </c>
      <c r="B12" s="384">
        <v>51302</v>
      </c>
      <c r="C12" s="536" t="s">
        <v>5</v>
      </c>
      <c r="D12" s="400">
        <v>0</v>
      </c>
      <c r="E12" s="376">
        <f t="shared" si="22"/>
        <v>0</v>
      </c>
      <c r="F12" s="552">
        <f t="shared" si="0"/>
        <v>0</v>
      </c>
      <c r="G12" s="376">
        <v>0</v>
      </c>
      <c r="H12" s="376"/>
      <c r="I12" s="547">
        <f t="shared" si="1"/>
        <v>0</v>
      </c>
      <c r="J12" s="376">
        <v>0</v>
      </c>
      <c r="K12" s="376"/>
      <c r="L12" s="557">
        <f t="shared" si="2"/>
        <v>0</v>
      </c>
      <c r="M12" s="376">
        <v>0</v>
      </c>
      <c r="N12" s="376"/>
      <c r="O12" s="547">
        <f t="shared" si="3"/>
        <v>0</v>
      </c>
      <c r="P12" s="376">
        <v>0</v>
      </c>
      <c r="Q12" s="376"/>
      <c r="R12" s="547">
        <f t="shared" si="4"/>
        <v>0</v>
      </c>
      <c r="S12" s="376">
        <v>0</v>
      </c>
      <c r="T12" s="376"/>
      <c r="U12" s="557">
        <f t="shared" si="5"/>
        <v>0</v>
      </c>
      <c r="V12" s="400">
        <f t="shared" si="6"/>
        <v>0</v>
      </c>
      <c r="W12" s="376">
        <f t="shared" si="7"/>
        <v>0</v>
      </c>
      <c r="X12" s="547">
        <f t="shared" si="8"/>
        <v>0</v>
      </c>
      <c r="Y12" s="376">
        <v>0</v>
      </c>
      <c r="Z12" s="376"/>
      <c r="AA12" s="552">
        <f t="shared" si="9"/>
        <v>0</v>
      </c>
      <c r="AB12" s="376">
        <v>0</v>
      </c>
      <c r="AC12" s="376"/>
      <c r="AD12" s="547">
        <f t="shared" si="10"/>
        <v>0</v>
      </c>
      <c r="AE12" s="376">
        <v>0</v>
      </c>
      <c r="AF12" s="376"/>
      <c r="AG12" s="547">
        <f t="shared" si="11"/>
        <v>0</v>
      </c>
      <c r="AH12" s="376">
        <v>0</v>
      </c>
      <c r="AI12" s="376"/>
      <c r="AJ12" s="552">
        <f t="shared" si="12"/>
        <v>0</v>
      </c>
      <c r="AK12" s="376">
        <v>0</v>
      </c>
      <c r="AL12" s="376"/>
      <c r="AM12" s="547">
        <f t="shared" si="13"/>
        <v>0</v>
      </c>
      <c r="AN12" s="376">
        <v>0</v>
      </c>
      <c r="AO12" s="376"/>
      <c r="AP12" s="557">
        <f t="shared" si="14"/>
        <v>0</v>
      </c>
      <c r="AQ12" s="373">
        <f t="shared" si="15"/>
        <v>0</v>
      </c>
      <c r="AR12" s="407">
        <f t="shared" si="16"/>
        <v>0</v>
      </c>
      <c r="AS12" s="386">
        <f t="shared" si="17"/>
        <v>0</v>
      </c>
      <c r="AT12" s="373">
        <f t="shared" si="18"/>
        <v>0</v>
      </c>
      <c r="AU12" s="376">
        <f t="shared" si="19"/>
        <v>0</v>
      </c>
      <c r="AV12" s="386">
        <f t="shared" si="20"/>
        <v>0</v>
      </c>
      <c r="AW12" s="541"/>
      <c r="AX12" s="380"/>
      <c r="AY12" s="374">
        <f>ROUND(VLOOKUP($B12,Test!$A$272:$H$324,6),0)/1000</f>
        <v>0</v>
      </c>
      <c r="AZ12" s="380"/>
      <c r="BA12" s="415"/>
      <c r="BB12" s="415"/>
      <c r="BC12" s="380"/>
      <c r="BD12" s="380"/>
      <c r="BE12" s="415"/>
      <c r="BF12" s="380"/>
      <c r="BG12" s="380"/>
      <c r="BH12" s="380"/>
      <c r="BI12" s="380"/>
      <c r="BJ12" s="380"/>
      <c r="BK12" s="380"/>
      <c r="BL12" s="380"/>
      <c r="BM12" s="380"/>
      <c r="BN12" s="380"/>
    </row>
    <row r="13" spans="1:70" s="383" customFormat="1" ht="33" customHeight="1">
      <c r="A13" s="388">
        <f t="shared" si="21"/>
        <v>7</v>
      </c>
      <c r="B13" s="384">
        <v>51306</v>
      </c>
      <c r="C13" s="536" t="s">
        <v>6</v>
      </c>
      <c r="D13" s="400">
        <v>0</v>
      </c>
      <c r="E13" s="376">
        <f t="shared" si="22"/>
        <v>0</v>
      </c>
      <c r="F13" s="552">
        <f t="shared" si="0"/>
        <v>0</v>
      </c>
      <c r="G13" s="376">
        <v>0</v>
      </c>
      <c r="H13" s="376"/>
      <c r="I13" s="547">
        <f t="shared" si="1"/>
        <v>0</v>
      </c>
      <c r="J13" s="376">
        <v>0</v>
      </c>
      <c r="K13" s="376"/>
      <c r="L13" s="557">
        <f t="shared" si="2"/>
        <v>0</v>
      </c>
      <c r="M13" s="376">
        <v>0</v>
      </c>
      <c r="N13" s="376"/>
      <c r="O13" s="547">
        <f t="shared" si="3"/>
        <v>0</v>
      </c>
      <c r="P13" s="376">
        <v>0</v>
      </c>
      <c r="Q13" s="376"/>
      <c r="R13" s="547">
        <f t="shared" si="4"/>
        <v>0</v>
      </c>
      <c r="S13" s="376">
        <v>0</v>
      </c>
      <c r="T13" s="376"/>
      <c r="U13" s="557">
        <f t="shared" si="5"/>
        <v>0</v>
      </c>
      <c r="V13" s="400">
        <f t="shared" si="6"/>
        <v>0</v>
      </c>
      <c r="W13" s="376">
        <f t="shared" si="7"/>
        <v>0</v>
      </c>
      <c r="X13" s="547">
        <f t="shared" si="8"/>
        <v>0</v>
      </c>
      <c r="Y13" s="376">
        <v>0</v>
      </c>
      <c r="Z13" s="376"/>
      <c r="AA13" s="552">
        <f t="shared" si="9"/>
        <v>0</v>
      </c>
      <c r="AB13" s="376">
        <v>0</v>
      </c>
      <c r="AC13" s="376"/>
      <c r="AD13" s="547">
        <f t="shared" si="10"/>
        <v>0</v>
      </c>
      <c r="AE13" s="376">
        <v>0</v>
      </c>
      <c r="AF13" s="376"/>
      <c r="AG13" s="547">
        <f t="shared" si="11"/>
        <v>0</v>
      </c>
      <c r="AH13" s="376">
        <v>0</v>
      </c>
      <c r="AI13" s="376"/>
      <c r="AJ13" s="552">
        <f t="shared" si="12"/>
        <v>0</v>
      </c>
      <c r="AK13" s="376">
        <v>0</v>
      </c>
      <c r="AL13" s="376"/>
      <c r="AM13" s="547">
        <f t="shared" si="13"/>
        <v>0</v>
      </c>
      <c r="AN13" s="376">
        <v>0</v>
      </c>
      <c r="AO13" s="376"/>
      <c r="AP13" s="557">
        <f t="shared" si="14"/>
        <v>0</v>
      </c>
      <c r="AQ13" s="373">
        <f t="shared" si="15"/>
        <v>0</v>
      </c>
      <c r="AR13" s="407">
        <f t="shared" si="16"/>
        <v>0</v>
      </c>
      <c r="AS13" s="386">
        <f t="shared" si="17"/>
        <v>0</v>
      </c>
      <c r="AT13" s="373">
        <f t="shared" si="18"/>
        <v>0</v>
      </c>
      <c r="AU13" s="376">
        <f t="shared" si="19"/>
        <v>0</v>
      </c>
      <c r="AV13" s="386">
        <f t="shared" si="20"/>
        <v>0</v>
      </c>
      <c r="AW13" s="541"/>
      <c r="AX13" s="380"/>
      <c r="AY13" s="374">
        <f>ROUND(VLOOKUP($B13,Test!$A$272:$H$324,6),0)/1000</f>
        <v>0</v>
      </c>
      <c r="AZ13" s="380"/>
      <c r="BA13" s="415"/>
      <c r="BB13" s="415"/>
      <c r="BC13" s="380"/>
      <c r="BD13" s="380"/>
      <c r="BE13" s="415"/>
      <c r="BF13" s="380"/>
      <c r="BG13" s="380"/>
      <c r="BH13" s="380"/>
      <c r="BI13" s="380"/>
      <c r="BJ13" s="380"/>
      <c r="BK13" s="380"/>
      <c r="BL13" s="380"/>
      <c r="BM13" s="380"/>
      <c r="BN13" s="380"/>
    </row>
    <row r="14" spans="1:70" s="383" customFormat="1" ht="33" customHeight="1">
      <c r="A14" s="388">
        <f t="shared" si="21"/>
        <v>8</v>
      </c>
      <c r="B14" s="384">
        <v>51307</v>
      </c>
      <c r="C14" s="536" t="s">
        <v>7</v>
      </c>
      <c r="D14" s="400">
        <v>0</v>
      </c>
      <c r="E14" s="376">
        <f t="shared" si="22"/>
        <v>0</v>
      </c>
      <c r="F14" s="552">
        <f t="shared" si="0"/>
        <v>0</v>
      </c>
      <c r="G14" s="376">
        <v>0</v>
      </c>
      <c r="H14" s="376"/>
      <c r="I14" s="547">
        <f t="shared" si="1"/>
        <v>0</v>
      </c>
      <c r="J14" s="376">
        <v>0</v>
      </c>
      <c r="K14" s="376"/>
      <c r="L14" s="557">
        <f t="shared" si="2"/>
        <v>0</v>
      </c>
      <c r="M14" s="376">
        <v>0</v>
      </c>
      <c r="N14" s="376"/>
      <c r="O14" s="547">
        <f t="shared" si="3"/>
        <v>0</v>
      </c>
      <c r="P14" s="376">
        <v>0</v>
      </c>
      <c r="Q14" s="376"/>
      <c r="R14" s="547">
        <f t="shared" si="4"/>
        <v>0</v>
      </c>
      <c r="S14" s="376">
        <v>0</v>
      </c>
      <c r="T14" s="376"/>
      <c r="U14" s="557">
        <f t="shared" si="5"/>
        <v>0</v>
      </c>
      <c r="V14" s="400">
        <f t="shared" si="6"/>
        <v>0</v>
      </c>
      <c r="W14" s="376">
        <f t="shared" si="7"/>
        <v>0</v>
      </c>
      <c r="X14" s="547">
        <f t="shared" si="8"/>
        <v>0</v>
      </c>
      <c r="Y14" s="376">
        <v>0</v>
      </c>
      <c r="Z14" s="376"/>
      <c r="AA14" s="552">
        <f t="shared" si="9"/>
        <v>0</v>
      </c>
      <c r="AB14" s="376">
        <v>0</v>
      </c>
      <c r="AC14" s="376"/>
      <c r="AD14" s="547">
        <f t="shared" si="10"/>
        <v>0</v>
      </c>
      <c r="AE14" s="376">
        <v>0</v>
      </c>
      <c r="AF14" s="376"/>
      <c r="AG14" s="547">
        <f t="shared" si="11"/>
        <v>0</v>
      </c>
      <c r="AH14" s="376">
        <v>0</v>
      </c>
      <c r="AI14" s="376"/>
      <c r="AJ14" s="552">
        <f t="shared" si="12"/>
        <v>0</v>
      </c>
      <c r="AK14" s="376">
        <v>0</v>
      </c>
      <c r="AL14" s="376"/>
      <c r="AM14" s="547">
        <f t="shared" si="13"/>
        <v>0</v>
      </c>
      <c r="AN14" s="376">
        <v>0</v>
      </c>
      <c r="AO14" s="376"/>
      <c r="AP14" s="557">
        <f t="shared" si="14"/>
        <v>0</v>
      </c>
      <c r="AQ14" s="373">
        <f t="shared" si="15"/>
        <v>0</v>
      </c>
      <c r="AR14" s="407">
        <f t="shared" si="16"/>
        <v>0</v>
      </c>
      <c r="AS14" s="386">
        <f t="shared" si="17"/>
        <v>0</v>
      </c>
      <c r="AT14" s="373">
        <f t="shared" si="18"/>
        <v>0</v>
      </c>
      <c r="AU14" s="376">
        <f t="shared" si="19"/>
        <v>0</v>
      </c>
      <c r="AV14" s="386">
        <f t="shared" si="20"/>
        <v>0</v>
      </c>
      <c r="AW14" s="541"/>
      <c r="AX14" s="380"/>
      <c r="AY14" s="374">
        <f>ROUND(VLOOKUP($B14,Test!$A$272:$H$324,6),0)/1000</f>
        <v>0</v>
      </c>
      <c r="AZ14" s="380"/>
      <c r="BA14" s="415"/>
      <c r="BB14" s="415"/>
      <c r="BC14" s="380"/>
      <c r="BD14" s="380"/>
      <c r="BE14" s="415"/>
      <c r="BF14" s="380"/>
      <c r="BG14" s="380"/>
      <c r="BH14" s="380"/>
      <c r="BI14" s="380"/>
      <c r="BJ14" s="380"/>
      <c r="BK14" s="380"/>
      <c r="BL14" s="380"/>
      <c r="BM14" s="380"/>
      <c r="BN14" s="380"/>
    </row>
    <row r="15" spans="1:70" s="383" customFormat="1" ht="33" customHeight="1">
      <c r="A15" s="388">
        <f t="shared" si="21"/>
        <v>9</v>
      </c>
      <c r="B15" s="384">
        <v>51308</v>
      </c>
      <c r="C15" s="536" t="s">
        <v>8</v>
      </c>
      <c r="D15" s="400">
        <v>0</v>
      </c>
      <c r="E15" s="376">
        <f t="shared" si="22"/>
        <v>0</v>
      </c>
      <c r="F15" s="552">
        <f t="shared" si="0"/>
        <v>0</v>
      </c>
      <c r="G15" s="376">
        <v>0</v>
      </c>
      <c r="H15" s="376"/>
      <c r="I15" s="547">
        <f t="shared" si="1"/>
        <v>0</v>
      </c>
      <c r="J15" s="376">
        <v>0</v>
      </c>
      <c r="K15" s="376"/>
      <c r="L15" s="557">
        <f t="shared" si="2"/>
        <v>0</v>
      </c>
      <c r="M15" s="376">
        <v>0</v>
      </c>
      <c r="N15" s="376"/>
      <c r="O15" s="547">
        <f t="shared" si="3"/>
        <v>0</v>
      </c>
      <c r="P15" s="376">
        <v>0</v>
      </c>
      <c r="Q15" s="376"/>
      <c r="R15" s="547">
        <f t="shared" si="4"/>
        <v>0</v>
      </c>
      <c r="S15" s="376">
        <v>0</v>
      </c>
      <c r="T15" s="376"/>
      <c r="U15" s="557">
        <f t="shared" si="5"/>
        <v>0</v>
      </c>
      <c r="V15" s="400">
        <f t="shared" si="6"/>
        <v>0</v>
      </c>
      <c r="W15" s="376">
        <f t="shared" si="7"/>
        <v>0</v>
      </c>
      <c r="X15" s="547">
        <f t="shared" si="8"/>
        <v>0</v>
      </c>
      <c r="Y15" s="376">
        <v>0</v>
      </c>
      <c r="Z15" s="376"/>
      <c r="AA15" s="552">
        <f t="shared" si="9"/>
        <v>0</v>
      </c>
      <c r="AB15" s="376">
        <v>0</v>
      </c>
      <c r="AC15" s="376"/>
      <c r="AD15" s="547">
        <f t="shared" si="10"/>
        <v>0</v>
      </c>
      <c r="AE15" s="376">
        <v>0</v>
      </c>
      <c r="AF15" s="376"/>
      <c r="AG15" s="547">
        <f t="shared" si="11"/>
        <v>0</v>
      </c>
      <c r="AH15" s="376">
        <v>0</v>
      </c>
      <c r="AI15" s="376"/>
      <c r="AJ15" s="552">
        <f t="shared" si="12"/>
        <v>0</v>
      </c>
      <c r="AK15" s="376">
        <v>0</v>
      </c>
      <c r="AL15" s="376"/>
      <c r="AM15" s="547">
        <f t="shared" si="13"/>
        <v>0</v>
      </c>
      <c r="AN15" s="376">
        <v>0</v>
      </c>
      <c r="AO15" s="376"/>
      <c r="AP15" s="557">
        <f t="shared" si="14"/>
        <v>0</v>
      </c>
      <c r="AQ15" s="373">
        <f t="shared" si="15"/>
        <v>0</v>
      </c>
      <c r="AR15" s="407">
        <f t="shared" si="16"/>
        <v>0</v>
      </c>
      <c r="AS15" s="386">
        <f t="shared" si="17"/>
        <v>0</v>
      </c>
      <c r="AT15" s="373">
        <f t="shared" si="18"/>
        <v>0</v>
      </c>
      <c r="AU15" s="376">
        <f t="shared" si="19"/>
        <v>0</v>
      </c>
      <c r="AV15" s="386">
        <f t="shared" si="20"/>
        <v>0</v>
      </c>
      <c r="AW15" s="541"/>
      <c r="AX15" s="380"/>
      <c r="AY15" s="374">
        <f>ROUND(VLOOKUP($B15,Test!$A$272:$H$324,6),0)/1000</f>
        <v>0</v>
      </c>
      <c r="AZ15" s="380"/>
      <c r="BA15" s="415"/>
      <c r="BB15" s="415"/>
      <c r="BC15" s="380"/>
      <c r="BD15" s="380"/>
      <c r="BE15" s="415"/>
      <c r="BF15" s="380"/>
      <c r="BG15" s="380"/>
      <c r="BH15" s="380"/>
      <c r="BI15" s="380"/>
      <c r="BJ15" s="380"/>
      <c r="BK15" s="380"/>
      <c r="BL15" s="380"/>
      <c r="BM15" s="380"/>
      <c r="BN15" s="380"/>
    </row>
    <row r="16" spans="1:70" s="383" customFormat="1" ht="33" customHeight="1">
      <c r="A16" s="388">
        <f t="shared" si="21"/>
        <v>10</v>
      </c>
      <c r="B16" s="384">
        <v>51309</v>
      </c>
      <c r="C16" s="536" t="s">
        <v>9</v>
      </c>
      <c r="D16" s="400">
        <v>0</v>
      </c>
      <c r="E16" s="376">
        <f t="shared" si="22"/>
        <v>0</v>
      </c>
      <c r="F16" s="552">
        <f t="shared" si="0"/>
        <v>0</v>
      </c>
      <c r="G16" s="376">
        <v>0</v>
      </c>
      <c r="H16" s="376"/>
      <c r="I16" s="547">
        <f t="shared" si="1"/>
        <v>0</v>
      </c>
      <c r="J16" s="376">
        <v>0</v>
      </c>
      <c r="K16" s="376"/>
      <c r="L16" s="557">
        <f t="shared" si="2"/>
        <v>0</v>
      </c>
      <c r="M16" s="376">
        <v>0</v>
      </c>
      <c r="N16" s="376"/>
      <c r="O16" s="547">
        <f t="shared" si="3"/>
        <v>0</v>
      </c>
      <c r="P16" s="376">
        <v>0</v>
      </c>
      <c r="Q16" s="376"/>
      <c r="R16" s="547">
        <f t="shared" si="4"/>
        <v>0</v>
      </c>
      <c r="S16" s="376">
        <v>0</v>
      </c>
      <c r="T16" s="376"/>
      <c r="U16" s="557">
        <f t="shared" si="5"/>
        <v>0</v>
      </c>
      <c r="V16" s="400">
        <f t="shared" si="6"/>
        <v>0</v>
      </c>
      <c r="W16" s="376">
        <f t="shared" si="7"/>
        <v>0</v>
      </c>
      <c r="X16" s="547">
        <f t="shared" si="8"/>
        <v>0</v>
      </c>
      <c r="Y16" s="376">
        <v>0</v>
      </c>
      <c r="Z16" s="376"/>
      <c r="AA16" s="552">
        <f t="shared" si="9"/>
        <v>0</v>
      </c>
      <c r="AB16" s="376">
        <v>0</v>
      </c>
      <c r="AC16" s="376"/>
      <c r="AD16" s="547">
        <f t="shared" si="10"/>
        <v>0</v>
      </c>
      <c r="AE16" s="376">
        <v>0</v>
      </c>
      <c r="AF16" s="376"/>
      <c r="AG16" s="547">
        <f t="shared" si="11"/>
        <v>0</v>
      </c>
      <c r="AH16" s="376">
        <v>0</v>
      </c>
      <c r="AI16" s="376"/>
      <c r="AJ16" s="552">
        <f t="shared" si="12"/>
        <v>0</v>
      </c>
      <c r="AK16" s="376">
        <v>0</v>
      </c>
      <c r="AL16" s="376"/>
      <c r="AM16" s="547">
        <f t="shared" si="13"/>
        <v>0</v>
      </c>
      <c r="AN16" s="376">
        <v>0</v>
      </c>
      <c r="AO16" s="376"/>
      <c r="AP16" s="557">
        <f t="shared" si="14"/>
        <v>0</v>
      </c>
      <c r="AQ16" s="373">
        <f t="shared" si="15"/>
        <v>0</v>
      </c>
      <c r="AR16" s="407">
        <f t="shared" si="16"/>
        <v>0</v>
      </c>
      <c r="AS16" s="386">
        <f t="shared" si="17"/>
        <v>0</v>
      </c>
      <c r="AT16" s="373">
        <f t="shared" si="18"/>
        <v>0</v>
      </c>
      <c r="AU16" s="376">
        <f t="shared" si="19"/>
        <v>0</v>
      </c>
      <c r="AV16" s="386">
        <f t="shared" si="20"/>
        <v>0</v>
      </c>
      <c r="AW16" s="541"/>
      <c r="AX16" s="380"/>
      <c r="AY16" s="374">
        <f>ROUND(VLOOKUP($B16,Test!$A$272:$H$324,6),0)/1000</f>
        <v>0</v>
      </c>
      <c r="AZ16" s="380"/>
      <c r="BA16" s="415"/>
      <c r="BB16" s="415"/>
      <c r="BC16" s="380"/>
      <c r="BD16" s="380"/>
      <c r="BE16" s="415"/>
      <c r="BF16" s="380"/>
      <c r="BG16" s="380"/>
      <c r="BH16" s="380"/>
      <c r="BI16" s="380"/>
      <c r="BJ16" s="380"/>
      <c r="BK16" s="380"/>
      <c r="BL16" s="380"/>
      <c r="BM16" s="380"/>
      <c r="BN16" s="380"/>
    </row>
    <row r="17" spans="1:68" s="383" customFormat="1" ht="33" customHeight="1">
      <c r="A17" s="388">
        <f t="shared" si="21"/>
        <v>11</v>
      </c>
      <c r="B17" s="384">
        <v>51310</v>
      </c>
      <c r="C17" s="536" t="s">
        <v>10</v>
      </c>
      <c r="D17" s="400">
        <v>0</v>
      </c>
      <c r="E17" s="376">
        <f t="shared" si="22"/>
        <v>0</v>
      </c>
      <c r="F17" s="552">
        <f t="shared" si="0"/>
        <v>0</v>
      </c>
      <c r="G17" s="376">
        <v>0</v>
      </c>
      <c r="H17" s="376"/>
      <c r="I17" s="547">
        <f t="shared" si="1"/>
        <v>0</v>
      </c>
      <c r="J17" s="376">
        <v>0</v>
      </c>
      <c r="K17" s="376"/>
      <c r="L17" s="557">
        <f t="shared" si="2"/>
        <v>0</v>
      </c>
      <c r="M17" s="376">
        <v>0</v>
      </c>
      <c r="N17" s="376"/>
      <c r="O17" s="547">
        <f t="shared" si="3"/>
        <v>0</v>
      </c>
      <c r="P17" s="376">
        <v>0</v>
      </c>
      <c r="Q17" s="376"/>
      <c r="R17" s="547">
        <f t="shared" si="4"/>
        <v>0</v>
      </c>
      <c r="S17" s="376">
        <v>0</v>
      </c>
      <c r="T17" s="376"/>
      <c r="U17" s="557">
        <f t="shared" si="5"/>
        <v>0</v>
      </c>
      <c r="V17" s="400">
        <f t="shared" si="6"/>
        <v>0</v>
      </c>
      <c r="W17" s="376">
        <f t="shared" si="7"/>
        <v>0</v>
      </c>
      <c r="X17" s="547">
        <f t="shared" si="8"/>
        <v>0</v>
      </c>
      <c r="Y17" s="376">
        <v>0</v>
      </c>
      <c r="Z17" s="376"/>
      <c r="AA17" s="552">
        <f t="shared" si="9"/>
        <v>0</v>
      </c>
      <c r="AB17" s="376">
        <v>0</v>
      </c>
      <c r="AC17" s="376"/>
      <c r="AD17" s="547">
        <f t="shared" si="10"/>
        <v>0</v>
      </c>
      <c r="AE17" s="376">
        <v>0</v>
      </c>
      <c r="AF17" s="376"/>
      <c r="AG17" s="547">
        <f t="shared" si="11"/>
        <v>0</v>
      </c>
      <c r="AH17" s="376">
        <v>0</v>
      </c>
      <c r="AI17" s="376"/>
      <c r="AJ17" s="552">
        <f t="shared" si="12"/>
        <v>0</v>
      </c>
      <c r="AK17" s="376">
        <v>0</v>
      </c>
      <c r="AL17" s="376"/>
      <c r="AM17" s="547">
        <f t="shared" si="13"/>
        <v>0</v>
      </c>
      <c r="AN17" s="376">
        <v>0</v>
      </c>
      <c r="AO17" s="376"/>
      <c r="AP17" s="557">
        <f t="shared" si="14"/>
        <v>0</v>
      </c>
      <c r="AQ17" s="373">
        <f t="shared" si="15"/>
        <v>0</v>
      </c>
      <c r="AR17" s="407">
        <f t="shared" si="16"/>
        <v>0</v>
      </c>
      <c r="AS17" s="386">
        <f t="shared" si="17"/>
        <v>0</v>
      </c>
      <c r="AT17" s="373">
        <f t="shared" si="18"/>
        <v>0</v>
      </c>
      <c r="AU17" s="376">
        <f t="shared" si="19"/>
        <v>0</v>
      </c>
      <c r="AV17" s="386">
        <f t="shared" si="20"/>
        <v>0</v>
      </c>
      <c r="AW17" s="541"/>
      <c r="AX17" s="380"/>
      <c r="AY17" s="374">
        <f>ROUND(VLOOKUP($B17,Test!$A$272:$H$324,6),0)/1000</f>
        <v>0</v>
      </c>
      <c r="AZ17" s="380"/>
      <c r="BA17" s="415"/>
      <c r="BB17" s="415"/>
      <c r="BC17" s="380"/>
      <c r="BD17" s="380"/>
      <c r="BE17" s="415"/>
      <c r="BF17" s="380"/>
      <c r="BG17" s="380"/>
      <c r="BH17" s="380"/>
      <c r="BI17" s="380"/>
      <c r="BJ17" s="380"/>
      <c r="BK17" s="380"/>
      <c r="BL17" s="380"/>
      <c r="BM17" s="380"/>
      <c r="BN17" s="380"/>
    </row>
    <row r="18" spans="1:68" s="383" customFormat="1" ht="33" customHeight="1">
      <c r="A18" s="388">
        <f t="shared" si="21"/>
        <v>12</v>
      </c>
      <c r="B18" s="384">
        <v>51311</v>
      </c>
      <c r="C18" s="536" t="s">
        <v>41</v>
      </c>
      <c r="D18" s="400">
        <v>0</v>
      </c>
      <c r="E18" s="376">
        <f t="shared" si="22"/>
        <v>0</v>
      </c>
      <c r="F18" s="552">
        <f t="shared" si="0"/>
        <v>0</v>
      </c>
      <c r="G18" s="376">
        <v>0</v>
      </c>
      <c r="H18" s="376"/>
      <c r="I18" s="547">
        <f t="shared" si="1"/>
        <v>0</v>
      </c>
      <c r="J18" s="376">
        <v>0</v>
      </c>
      <c r="K18" s="376"/>
      <c r="L18" s="557">
        <f t="shared" si="2"/>
        <v>0</v>
      </c>
      <c r="M18" s="376">
        <v>0</v>
      </c>
      <c r="N18" s="376"/>
      <c r="O18" s="547">
        <f t="shared" si="3"/>
        <v>0</v>
      </c>
      <c r="P18" s="376">
        <v>0</v>
      </c>
      <c r="Q18" s="376"/>
      <c r="R18" s="547">
        <f t="shared" si="4"/>
        <v>0</v>
      </c>
      <c r="S18" s="376">
        <v>0</v>
      </c>
      <c r="T18" s="376"/>
      <c r="U18" s="557">
        <f t="shared" si="5"/>
        <v>0</v>
      </c>
      <c r="V18" s="400">
        <f t="shared" si="6"/>
        <v>0</v>
      </c>
      <c r="W18" s="376">
        <f t="shared" si="7"/>
        <v>0</v>
      </c>
      <c r="X18" s="547">
        <f t="shared" si="8"/>
        <v>0</v>
      </c>
      <c r="Y18" s="376">
        <v>0</v>
      </c>
      <c r="Z18" s="376"/>
      <c r="AA18" s="552">
        <f t="shared" si="9"/>
        <v>0</v>
      </c>
      <c r="AB18" s="376">
        <v>0</v>
      </c>
      <c r="AC18" s="376"/>
      <c r="AD18" s="547">
        <f t="shared" si="10"/>
        <v>0</v>
      </c>
      <c r="AE18" s="376">
        <v>0</v>
      </c>
      <c r="AF18" s="376"/>
      <c r="AG18" s="547">
        <f t="shared" si="11"/>
        <v>0</v>
      </c>
      <c r="AH18" s="376">
        <v>0</v>
      </c>
      <c r="AI18" s="376"/>
      <c r="AJ18" s="552">
        <f t="shared" si="12"/>
        <v>0</v>
      </c>
      <c r="AK18" s="376">
        <v>0</v>
      </c>
      <c r="AL18" s="376"/>
      <c r="AM18" s="547">
        <f t="shared" si="13"/>
        <v>0</v>
      </c>
      <c r="AN18" s="376">
        <v>0</v>
      </c>
      <c r="AO18" s="376"/>
      <c r="AP18" s="557">
        <f t="shared" si="14"/>
        <v>0</v>
      </c>
      <c r="AQ18" s="373">
        <f t="shared" si="15"/>
        <v>0</v>
      </c>
      <c r="AR18" s="407">
        <f t="shared" si="16"/>
        <v>0</v>
      </c>
      <c r="AS18" s="386">
        <f t="shared" si="17"/>
        <v>0</v>
      </c>
      <c r="AT18" s="373">
        <f t="shared" si="18"/>
        <v>0</v>
      </c>
      <c r="AU18" s="376">
        <f t="shared" si="19"/>
        <v>0</v>
      </c>
      <c r="AV18" s="386">
        <f t="shared" si="20"/>
        <v>0</v>
      </c>
      <c r="AW18" s="541"/>
      <c r="AX18" s="380"/>
      <c r="AY18" s="374">
        <f>ROUND(VLOOKUP($B18,Test!$A$272:$H$324,6),0)/1000</f>
        <v>0</v>
      </c>
      <c r="AZ18" s="380"/>
      <c r="BA18" s="415"/>
      <c r="BB18" s="415"/>
      <c r="BC18" s="380"/>
      <c r="BD18" s="380"/>
      <c r="BE18" s="415"/>
      <c r="BF18" s="380"/>
      <c r="BG18" s="380"/>
      <c r="BH18" s="380"/>
      <c r="BI18" s="380"/>
      <c r="BJ18" s="380"/>
      <c r="BK18" s="380"/>
      <c r="BL18" s="380"/>
      <c r="BM18" s="380"/>
      <c r="BN18" s="380"/>
    </row>
    <row r="19" spans="1:68" s="383" customFormat="1" ht="33" customHeight="1">
      <c r="A19" s="388">
        <f t="shared" si="21"/>
        <v>13</v>
      </c>
      <c r="B19" s="384">
        <v>51312</v>
      </c>
      <c r="C19" s="536" t="s">
        <v>62</v>
      </c>
      <c r="D19" s="400">
        <v>0</v>
      </c>
      <c r="E19" s="376">
        <f t="shared" si="22"/>
        <v>0</v>
      </c>
      <c r="F19" s="552">
        <f t="shared" si="0"/>
        <v>0</v>
      </c>
      <c r="G19" s="376">
        <v>0</v>
      </c>
      <c r="H19" s="376"/>
      <c r="I19" s="547">
        <f t="shared" si="1"/>
        <v>0</v>
      </c>
      <c r="J19" s="376">
        <v>0</v>
      </c>
      <c r="K19" s="376"/>
      <c r="L19" s="557">
        <f t="shared" si="2"/>
        <v>0</v>
      </c>
      <c r="M19" s="376">
        <v>0</v>
      </c>
      <c r="N19" s="376"/>
      <c r="O19" s="547">
        <f t="shared" si="3"/>
        <v>0</v>
      </c>
      <c r="P19" s="376">
        <v>0</v>
      </c>
      <c r="Q19" s="376"/>
      <c r="R19" s="547">
        <f t="shared" si="4"/>
        <v>0</v>
      </c>
      <c r="S19" s="376">
        <v>0</v>
      </c>
      <c r="T19" s="376"/>
      <c r="U19" s="557">
        <f t="shared" si="5"/>
        <v>0</v>
      </c>
      <c r="V19" s="400">
        <f t="shared" si="6"/>
        <v>0</v>
      </c>
      <c r="W19" s="376">
        <f t="shared" si="7"/>
        <v>0</v>
      </c>
      <c r="X19" s="547">
        <f t="shared" si="8"/>
        <v>0</v>
      </c>
      <c r="Y19" s="376">
        <v>0</v>
      </c>
      <c r="Z19" s="376"/>
      <c r="AA19" s="552">
        <f t="shared" si="9"/>
        <v>0</v>
      </c>
      <c r="AB19" s="376">
        <v>0</v>
      </c>
      <c r="AC19" s="376"/>
      <c r="AD19" s="547">
        <f t="shared" si="10"/>
        <v>0</v>
      </c>
      <c r="AE19" s="376">
        <v>0</v>
      </c>
      <c r="AF19" s="376"/>
      <c r="AG19" s="547">
        <f t="shared" si="11"/>
        <v>0</v>
      </c>
      <c r="AH19" s="376">
        <v>0</v>
      </c>
      <c r="AI19" s="376"/>
      <c r="AJ19" s="552">
        <f t="shared" si="12"/>
        <v>0</v>
      </c>
      <c r="AK19" s="376">
        <v>0</v>
      </c>
      <c r="AL19" s="376"/>
      <c r="AM19" s="547">
        <f t="shared" si="13"/>
        <v>0</v>
      </c>
      <c r="AN19" s="376">
        <v>0</v>
      </c>
      <c r="AO19" s="376"/>
      <c r="AP19" s="557">
        <f t="shared" si="14"/>
        <v>0</v>
      </c>
      <c r="AQ19" s="373">
        <f t="shared" si="15"/>
        <v>0</v>
      </c>
      <c r="AR19" s="407">
        <f t="shared" si="16"/>
        <v>0</v>
      </c>
      <c r="AS19" s="386">
        <f t="shared" si="17"/>
        <v>0</v>
      </c>
      <c r="AT19" s="373">
        <f t="shared" si="18"/>
        <v>0</v>
      </c>
      <c r="AU19" s="376">
        <f t="shared" si="19"/>
        <v>0</v>
      </c>
      <c r="AV19" s="386">
        <f t="shared" si="20"/>
        <v>0</v>
      </c>
      <c r="AW19" s="541"/>
      <c r="AX19" s="380"/>
      <c r="AY19" s="374">
        <f>ROUND(VLOOKUP($B19,Test!$A$272:$H$324,6),0)/1000</f>
        <v>0</v>
      </c>
      <c r="AZ19" s="380"/>
      <c r="BA19" s="415"/>
      <c r="BB19" s="415"/>
      <c r="BC19" s="380"/>
      <c r="BD19" s="380"/>
      <c r="BE19" s="415"/>
      <c r="BF19" s="380"/>
      <c r="BG19" s="380"/>
      <c r="BH19" s="380"/>
      <c r="BI19" s="380"/>
      <c r="BJ19" s="380"/>
      <c r="BK19" s="380"/>
      <c r="BL19" s="380"/>
      <c r="BM19" s="380"/>
      <c r="BN19" s="380"/>
      <c r="BO19" s="381"/>
    </row>
    <row r="20" spans="1:68" s="383" customFormat="1" ht="33" customHeight="1">
      <c r="A20" s="388">
        <f t="shared" si="21"/>
        <v>14</v>
      </c>
      <c r="B20" s="384">
        <v>51313</v>
      </c>
      <c r="C20" s="536" t="s">
        <v>11</v>
      </c>
      <c r="D20" s="400">
        <v>0</v>
      </c>
      <c r="E20" s="376">
        <f t="shared" si="22"/>
        <v>0</v>
      </c>
      <c r="F20" s="552">
        <f t="shared" si="0"/>
        <v>0</v>
      </c>
      <c r="G20" s="376">
        <v>0</v>
      </c>
      <c r="H20" s="376"/>
      <c r="I20" s="547">
        <f t="shared" si="1"/>
        <v>0</v>
      </c>
      <c r="J20" s="376">
        <v>0</v>
      </c>
      <c r="K20" s="376"/>
      <c r="L20" s="557">
        <f t="shared" si="2"/>
        <v>0</v>
      </c>
      <c r="M20" s="376">
        <v>0</v>
      </c>
      <c r="N20" s="376"/>
      <c r="O20" s="547">
        <f t="shared" si="3"/>
        <v>0</v>
      </c>
      <c r="P20" s="376">
        <v>0</v>
      </c>
      <c r="Q20" s="376"/>
      <c r="R20" s="547">
        <f t="shared" si="4"/>
        <v>0</v>
      </c>
      <c r="S20" s="376">
        <v>0</v>
      </c>
      <c r="T20" s="376"/>
      <c r="U20" s="557">
        <f t="shared" si="5"/>
        <v>0</v>
      </c>
      <c r="V20" s="400">
        <f t="shared" si="6"/>
        <v>0</v>
      </c>
      <c r="W20" s="376">
        <f t="shared" si="7"/>
        <v>0</v>
      </c>
      <c r="X20" s="547">
        <f t="shared" si="8"/>
        <v>0</v>
      </c>
      <c r="Y20" s="376">
        <v>0</v>
      </c>
      <c r="Z20" s="376"/>
      <c r="AA20" s="552">
        <f t="shared" si="9"/>
        <v>0</v>
      </c>
      <c r="AB20" s="376">
        <v>0</v>
      </c>
      <c r="AC20" s="376"/>
      <c r="AD20" s="547">
        <f t="shared" si="10"/>
        <v>0</v>
      </c>
      <c r="AE20" s="376">
        <v>0</v>
      </c>
      <c r="AF20" s="376"/>
      <c r="AG20" s="547">
        <f t="shared" si="11"/>
        <v>0</v>
      </c>
      <c r="AH20" s="376">
        <v>0</v>
      </c>
      <c r="AI20" s="376"/>
      <c r="AJ20" s="552">
        <f t="shared" si="12"/>
        <v>0</v>
      </c>
      <c r="AK20" s="376">
        <v>0</v>
      </c>
      <c r="AL20" s="376"/>
      <c r="AM20" s="547">
        <f t="shared" si="13"/>
        <v>0</v>
      </c>
      <c r="AN20" s="376">
        <v>0</v>
      </c>
      <c r="AO20" s="376"/>
      <c r="AP20" s="557">
        <f t="shared" si="14"/>
        <v>0</v>
      </c>
      <c r="AQ20" s="373">
        <f t="shared" si="15"/>
        <v>0</v>
      </c>
      <c r="AR20" s="407">
        <f t="shared" si="16"/>
        <v>0</v>
      </c>
      <c r="AS20" s="386">
        <f t="shared" si="17"/>
        <v>0</v>
      </c>
      <c r="AT20" s="373">
        <f t="shared" si="18"/>
        <v>0</v>
      </c>
      <c r="AU20" s="376">
        <f t="shared" si="19"/>
        <v>0</v>
      </c>
      <c r="AV20" s="386">
        <f t="shared" si="20"/>
        <v>0</v>
      </c>
      <c r="AW20" s="541"/>
      <c r="AX20" s="380"/>
      <c r="AY20" s="374">
        <f>ROUND(VLOOKUP($B20,Test!$A$272:$H$324,6),0)/1000</f>
        <v>0</v>
      </c>
      <c r="AZ20" s="380"/>
      <c r="BA20" s="415"/>
      <c r="BB20" s="415"/>
      <c r="BC20" s="380"/>
      <c r="BD20" s="380"/>
      <c r="BE20" s="415"/>
      <c r="BF20" s="380"/>
      <c r="BG20" s="380"/>
      <c r="BH20" s="380"/>
      <c r="BI20" s="380"/>
      <c r="BJ20" s="380"/>
      <c r="BK20" s="380"/>
      <c r="BL20" s="380"/>
      <c r="BM20" s="380"/>
      <c r="BN20" s="380"/>
    </row>
    <row r="21" spans="1:68" s="383" customFormat="1" ht="33" customHeight="1">
      <c r="A21" s="388">
        <f t="shared" si="21"/>
        <v>15</v>
      </c>
      <c r="B21" s="384">
        <v>51314</v>
      </c>
      <c r="C21" s="536" t="s">
        <v>12</v>
      </c>
      <c r="D21" s="400">
        <v>0</v>
      </c>
      <c r="E21" s="376">
        <f t="shared" si="22"/>
        <v>0</v>
      </c>
      <c r="F21" s="552">
        <f t="shared" si="0"/>
        <v>0</v>
      </c>
      <c r="G21" s="376">
        <v>0</v>
      </c>
      <c r="H21" s="376"/>
      <c r="I21" s="547">
        <f t="shared" si="1"/>
        <v>0</v>
      </c>
      <c r="J21" s="376">
        <v>0</v>
      </c>
      <c r="K21" s="376"/>
      <c r="L21" s="557">
        <f t="shared" si="2"/>
        <v>0</v>
      </c>
      <c r="M21" s="376">
        <v>0</v>
      </c>
      <c r="N21" s="376"/>
      <c r="O21" s="547">
        <f t="shared" si="3"/>
        <v>0</v>
      </c>
      <c r="P21" s="376">
        <v>0</v>
      </c>
      <c r="Q21" s="376"/>
      <c r="R21" s="547">
        <f t="shared" si="4"/>
        <v>0</v>
      </c>
      <c r="S21" s="376">
        <v>0</v>
      </c>
      <c r="T21" s="376"/>
      <c r="U21" s="557">
        <f t="shared" si="5"/>
        <v>0</v>
      </c>
      <c r="V21" s="400">
        <f t="shared" si="6"/>
        <v>0</v>
      </c>
      <c r="W21" s="376">
        <f t="shared" si="7"/>
        <v>0</v>
      </c>
      <c r="X21" s="547">
        <f t="shared" si="8"/>
        <v>0</v>
      </c>
      <c r="Y21" s="376">
        <v>0</v>
      </c>
      <c r="Z21" s="376"/>
      <c r="AA21" s="552">
        <f t="shared" si="9"/>
        <v>0</v>
      </c>
      <c r="AB21" s="376">
        <v>0</v>
      </c>
      <c r="AC21" s="376"/>
      <c r="AD21" s="547">
        <f t="shared" si="10"/>
        <v>0</v>
      </c>
      <c r="AE21" s="376">
        <v>0</v>
      </c>
      <c r="AF21" s="376"/>
      <c r="AG21" s="547">
        <f t="shared" si="11"/>
        <v>0</v>
      </c>
      <c r="AH21" s="376">
        <v>0</v>
      </c>
      <c r="AI21" s="376"/>
      <c r="AJ21" s="552">
        <f t="shared" si="12"/>
        <v>0</v>
      </c>
      <c r="AK21" s="376">
        <v>0</v>
      </c>
      <c r="AL21" s="376"/>
      <c r="AM21" s="547">
        <f t="shared" si="13"/>
        <v>0</v>
      </c>
      <c r="AN21" s="376">
        <v>0</v>
      </c>
      <c r="AO21" s="376"/>
      <c r="AP21" s="557">
        <f t="shared" si="14"/>
        <v>0</v>
      </c>
      <c r="AQ21" s="373">
        <f t="shared" si="15"/>
        <v>0</v>
      </c>
      <c r="AR21" s="407">
        <f t="shared" si="16"/>
        <v>0</v>
      </c>
      <c r="AS21" s="386">
        <f t="shared" si="17"/>
        <v>0</v>
      </c>
      <c r="AT21" s="373">
        <f t="shared" si="18"/>
        <v>0</v>
      </c>
      <c r="AU21" s="376">
        <f t="shared" si="19"/>
        <v>0</v>
      </c>
      <c r="AV21" s="386">
        <f t="shared" si="20"/>
        <v>0</v>
      </c>
      <c r="AW21" s="541"/>
      <c r="AX21" s="380"/>
      <c r="AY21" s="374">
        <f>ROUND(VLOOKUP($B21,Test!$A$272:$H$324,6),0)/1000</f>
        <v>0</v>
      </c>
      <c r="AZ21" s="380"/>
      <c r="BA21" s="415"/>
      <c r="BB21" s="415"/>
      <c r="BC21" s="380"/>
      <c r="BD21" s="380"/>
      <c r="BE21" s="415"/>
      <c r="BF21" s="380"/>
      <c r="BG21" s="380"/>
      <c r="BH21" s="380"/>
      <c r="BI21" s="380"/>
      <c r="BJ21" s="380"/>
      <c r="BK21" s="380"/>
      <c r="BL21" s="380"/>
      <c r="BM21" s="380"/>
      <c r="BN21" s="380"/>
    </row>
    <row r="22" spans="1:68" s="383" customFormat="1" ht="33" customHeight="1">
      <c r="A22" s="388">
        <f t="shared" si="21"/>
        <v>16</v>
      </c>
      <c r="B22" s="384">
        <v>51315</v>
      </c>
      <c r="C22" s="536" t="s">
        <v>59</v>
      </c>
      <c r="D22" s="400">
        <v>0</v>
      </c>
      <c r="E22" s="376">
        <f t="shared" si="22"/>
        <v>0</v>
      </c>
      <c r="F22" s="552">
        <f t="shared" si="0"/>
        <v>0</v>
      </c>
      <c r="G22" s="376">
        <v>0</v>
      </c>
      <c r="H22" s="376"/>
      <c r="I22" s="547">
        <f t="shared" si="1"/>
        <v>0</v>
      </c>
      <c r="J22" s="376">
        <v>0</v>
      </c>
      <c r="K22" s="376"/>
      <c r="L22" s="557">
        <f t="shared" si="2"/>
        <v>0</v>
      </c>
      <c r="M22" s="376">
        <v>0</v>
      </c>
      <c r="N22" s="376"/>
      <c r="O22" s="547">
        <f t="shared" si="3"/>
        <v>0</v>
      </c>
      <c r="P22" s="376">
        <v>0</v>
      </c>
      <c r="Q22" s="376"/>
      <c r="R22" s="547">
        <f t="shared" si="4"/>
        <v>0</v>
      </c>
      <c r="S22" s="376">
        <v>0</v>
      </c>
      <c r="T22" s="376"/>
      <c r="U22" s="557">
        <f t="shared" si="5"/>
        <v>0</v>
      </c>
      <c r="V22" s="400">
        <f t="shared" si="6"/>
        <v>0</v>
      </c>
      <c r="W22" s="376">
        <f t="shared" si="7"/>
        <v>0</v>
      </c>
      <c r="X22" s="547">
        <f t="shared" si="8"/>
        <v>0</v>
      </c>
      <c r="Y22" s="376">
        <v>0</v>
      </c>
      <c r="Z22" s="376"/>
      <c r="AA22" s="552">
        <f t="shared" si="9"/>
        <v>0</v>
      </c>
      <c r="AB22" s="376">
        <v>0</v>
      </c>
      <c r="AC22" s="376"/>
      <c r="AD22" s="547">
        <f t="shared" si="10"/>
        <v>0</v>
      </c>
      <c r="AE22" s="376">
        <v>0</v>
      </c>
      <c r="AF22" s="376"/>
      <c r="AG22" s="547">
        <f t="shared" si="11"/>
        <v>0</v>
      </c>
      <c r="AH22" s="376">
        <v>0</v>
      </c>
      <c r="AI22" s="376"/>
      <c r="AJ22" s="552">
        <f t="shared" si="12"/>
        <v>0</v>
      </c>
      <c r="AK22" s="376">
        <v>0</v>
      </c>
      <c r="AL22" s="376"/>
      <c r="AM22" s="547">
        <f t="shared" si="13"/>
        <v>0</v>
      </c>
      <c r="AN22" s="376">
        <v>0</v>
      </c>
      <c r="AO22" s="376"/>
      <c r="AP22" s="557">
        <f t="shared" si="14"/>
        <v>0</v>
      </c>
      <c r="AQ22" s="373">
        <f t="shared" si="15"/>
        <v>0</v>
      </c>
      <c r="AR22" s="407">
        <f t="shared" si="16"/>
        <v>0</v>
      </c>
      <c r="AS22" s="386">
        <f t="shared" si="17"/>
        <v>0</v>
      </c>
      <c r="AT22" s="373">
        <f t="shared" si="18"/>
        <v>0</v>
      </c>
      <c r="AU22" s="376">
        <f t="shared" si="19"/>
        <v>0</v>
      </c>
      <c r="AV22" s="386">
        <f t="shared" si="20"/>
        <v>0</v>
      </c>
      <c r="AW22" s="541"/>
      <c r="AX22" s="380"/>
      <c r="AY22" s="374">
        <f>ROUND(VLOOKUP($B22,Test!$A$272:$H$324,6),0)/1000</f>
        <v>0</v>
      </c>
      <c r="AZ22" s="380"/>
      <c r="BA22" s="415"/>
      <c r="BB22" s="415"/>
      <c r="BC22" s="380"/>
      <c r="BD22" s="380"/>
      <c r="BE22" s="415"/>
      <c r="BF22" s="380"/>
      <c r="BG22" s="380"/>
      <c r="BH22" s="380"/>
      <c r="BI22" s="380"/>
      <c r="BJ22" s="380"/>
      <c r="BK22" s="380"/>
      <c r="BL22" s="380"/>
      <c r="BM22" s="380"/>
      <c r="BN22" s="380"/>
      <c r="BO22" s="380"/>
      <c r="BP22" s="391"/>
    </row>
    <row r="23" spans="1:68" s="383" customFormat="1" ht="33" customHeight="1">
      <c r="A23" s="388">
        <f t="shared" si="21"/>
        <v>17</v>
      </c>
      <c r="B23" s="384">
        <v>51399</v>
      </c>
      <c r="C23" s="536" t="s">
        <v>13</v>
      </c>
      <c r="D23" s="400">
        <v>0</v>
      </c>
      <c r="E23" s="376">
        <f t="shared" si="22"/>
        <v>0</v>
      </c>
      <c r="F23" s="552">
        <f t="shared" si="0"/>
        <v>0</v>
      </c>
      <c r="G23" s="376">
        <v>0</v>
      </c>
      <c r="H23" s="376"/>
      <c r="I23" s="547">
        <f t="shared" si="1"/>
        <v>0</v>
      </c>
      <c r="J23" s="376">
        <v>0</v>
      </c>
      <c r="K23" s="376"/>
      <c r="L23" s="557">
        <f t="shared" si="2"/>
        <v>0</v>
      </c>
      <c r="M23" s="376">
        <v>0</v>
      </c>
      <c r="N23" s="376"/>
      <c r="O23" s="547">
        <f t="shared" si="3"/>
        <v>0</v>
      </c>
      <c r="P23" s="376">
        <v>0</v>
      </c>
      <c r="Q23" s="376"/>
      <c r="R23" s="547">
        <f t="shared" si="4"/>
        <v>0</v>
      </c>
      <c r="S23" s="376">
        <v>0</v>
      </c>
      <c r="T23" s="376"/>
      <c r="U23" s="557">
        <f t="shared" si="5"/>
        <v>0</v>
      </c>
      <c r="V23" s="400">
        <f t="shared" si="6"/>
        <v>0</v>
      </c>
      <c r="W23" s="376">
        <f t="shared" si="7"/>
        <v>0</v>
      </c>
      <c r="X23" s="547">
        <f t="shared" si="8"/>
        <v>0</v>
      </c>
      <c r="Y23" s="376">
        <v>0</v>
      </c>
      <c r="Z23" s="376"/>
      <c r="AA23" s="552">
        <f t="shared" si="9"/>
        <v>0</v>
      </c>
      <c r="AB23" s="376">
        <v>0</v>
      </c>
      <c r="AC23" s="376"/>
      <c r="AD23" s="547">
        <f t="shared" si="10"/>
        <v>0</v>
      </c>
      <c r="AE23" s="376">
        <v>0</v>
      </c>
      <c r="AF23" s="376"/>
      <c r="AG23" s="547">
        <f t="shared" si="11"/>
        <v>0</v>
      </c>
      <c r="AH23" s="376">
        <v>0</v>
      </c>
      <c r="AI23" s="376"/>
      <c r="AJ23" s="552">
        <f t="shared" si="12"/>
        <v>0</v>
      </c>
      <c r="AK23" s="376">
        <v>0</v>
      </c>
      <c r="AL23" s="376"/>
      <c r="AM23" s="547">
        <f t="shared" si="13"/>
        <v>0</v>
      </c>
      <c r="AN23" s="376">
        <v>0</v>
      </c>
      <c r="AO23" s="376"/>
      <c r="AP23" s="557">
        <f t="shared" si="14"/>
        <v>0</v>
      </c>
      <c r="AQ23" s="373">
        <f t="shared" si="15"/>
        <v>0</v>
      </c>
      <c r="AR23" s="407">
        <f t="shared" si="16"/>
        <v>0</v>
      </c>
      <c r="AS23" s="386">
        <f t="shared" si="17"/>
        <v>0</v>
      </c>
      <c r="AT23" s="373">
        <f t="shared" si="18"/>
        <v>0</v>
      </c>
      <c r="AU23" s="376">
        <f t="shared" si="19"/>
        <v>0</v>
      </c>
      <c r="AV23" s="386">
        <f t="shared" si="20"/>
        <v>0</v>
      </c>
      <c r="AW23" s="541"/>
      <c r="AX23" s="380"/>
      <c r="AY23" s="374">
        <f>ROUND(VLOOKUP($B23,Test!$A$272:$H$324,6),0)/1000</f>
        <v>0</v>
      </c>
      <c r="AZ23" s="380"/>
      <c r="BA23" s="415"/>
      <c r="BB23" s="415"/>
      <c r="BC23" s="380"/>
      <c r="BD23" s="380"/>
      <c r="BE23" s="415"/>
      <c r="BF23" s="380"/>
      <c r="BG23" s="380"/>
      <c r="BH23" s="380"/>
      <c r="BI23" s="380"/>
      <c r="BJ23" s="380"/>
      <c r="BK23" s="380"/>
      <c r="BL23" s="380"/>
      <c r="BM23" s="380"/>
      <c r="BN23" s="380"/>
    </row>
    <row r="24" spans="1:68" s="383" customFormat="1" ht="33" customHeight="1">
      <c r="A24" s="388">
        <f t="shared" si="21"/>
        <v>18</v>
      </c>
      <c r="B24" s="384">
        <v>51401</v>
      </c>
      <c r="C24" s="536" t="s">
        <v>14</v>
      </c>
      <c r="D24" s="400">
        <v>0</v>
      </c>
      <c r="E24" s="376">
        <f t="shared" si="22"/>
        <v>0</v>
      </c>
      <c r="F24" s="552">
        <f t="shared" si="0"/>
        <v>0</v>
      </c>
      <c r="G24" s="376">
        <v>0</v>
      </c>
      <c r="H24" s="376"/>
      <c r="I24" s="547">
        <f t="shared" si="1"/>
        <v>0</v>
      </c>
      <c r="J24" s="376">
        <v>0</v>
      </c>
      <c r="K24" s="376"/>
      <c r="L24" s="557">
        <f t="shared" si="2"/>
        <v>0</v>
      </c>
      <c r="M24" s="376">
        <v>0</v>
      </c>
      <c r="N24" s="376"/>
      <c r="O24" s="547">
        <f t="shared" si="3"/>
        <v>0</v>
      </c>
      <c r="P24" s="376">
        <v>0</v>
      </c>
      <c r="Q24" s="376"/>
      <c r="R24" s="547">
        <f t="shared" si="4"/>
        <v>0</v>
      </c>
      <c r="S24" s="376">
        <v>0</v>
      </c>
      <c r="T24" s="376"/>
      <c r="U24" s="557">
        <f t="shared" si="5"/>
        <v>0</v>
      </c>
      <c r="V24" s="400">
        <f t="shared" si="6"/>
        <v>0</v>
      </c>
      <c r="W24" s="376">
        <f t="shared" si="7"/>
        <v>0</v>
      </c>
      <c r="X24" s="547">
        <f t="shared" si="8"/>
        <v>0</v>
      </c>
      <c r="Y24" s="376">
        <v>0</v>
      </c>
      <c r="Z24" s="376"/>
      <c r="AA24" s="552">
        <f t="shared" si="9"/>
        <v>0</v>
      </c>
      <c r="AB24" s="376">
        <v>0</v>
      </c>
      <c r="AC24" s="376"/>
      <c r="AD24" s="547">
        <f t="shared" si="10"/>
        <v>0</v>
      </c>
      <c r="AE24" s="376">
        <v>0</v>
      </c>
      <c r="AF24" s="376"/>
      <c r="AG24" s="547">
        <f t="shared" si="11"/>
        <v>0</v>
      </c>
      <c r="AH24" s="376">
        <v>0</v>
      </c>
      <c r="AI24" s="376"/>
      <c r="AJ24" s="552">
        <f t="shared" si="12"/>
        <v>0</v>
      </c>
      <c r="AK24" s="376">
        <v>0</v>
      </c>
      <c r="AL24" s="376"/>
      <c r="AM24" s="547">
        <f t="shared" si="13"/>
        <v>0</v>
      </c>
      <c r="AN24" s="376">
        <v>0</v>
      </c>
      <c r="AO24" s="376"/>
      <c r="AP24" s="557">
        <f t="shared" si="14"/>
        <v>0</v>
      </c>
      <c r="AQ24" s="373">
        <f t="shared" si="15"/>
        <v>0</v>
      </c>
      <c r="AR24" s="407">
        <f t="shared" si="16"/>
        <v>0</v>
      </c>
      <c r="AS24" s="386">
        <f t="shared" si="17"/>
        <v>0</v>
      </c>
      <c r="AT24" s="373">
        <f t="shared" si="18"/>
        <v>0</v>
      </c>
      <c r="AU24" s="376">
        <f t="shared" si="19"/>
        <v>0</v>
      </c>
      <c r="AV24" s="386">
        <f t="shared" si="20"/>
        <v>0</v>
      </c>
      <c r="AW24" s="541"/>
      <c r="AX24" s="380"/>
      <c r="AY24" s="374">
        <f>ROUND(VLOOKUP($B24,Test!$A$272:$H$324,6),0)/1000</f>
        <v>0</v>
      </c>
      <c r="AZ24" s="380"/>
      <c r="BA24" s="415"/>
      <c r="BB24" s="415"/>
      <c r="BC24" s="380"/>
      <c r="BD24" s="380"/>
      <c r="BE24" s="415"/>
      <c r="BF24" s="380"/>
      <c r="BG24" s="380"/>
      <c r="BH24" s="380"/>
      <c r="BI24" s="380"/>
      <c r="BJ24" s="380"/>
      <c r="BK24" s="380"/>
      <c r="BL24" s="380"/>
      <c r="BM24" s="380"/>
      <c r="BN24" s="380"/>
    </row>
    <row r="25" spans="1:68" s="383" customFormat="1" ht="33" customHeight="1">
      <c r="A25" s="388">
        <f t="shared" si="21"/>
        <v>19</v>
      </c>
      <c r="B25" s="384">
        <v>51402</v>
      </c>
      <c r="C25" s="536" t="s">
        <v>15</v>
      </c>
      <c r="D25" s="400">
        <v>0</v>
      </c>
      <c r="E25" s="376">
        <f t="shared" si="22"/>
        <v>0</v>
      </c>
      <c r="F25" s="552">
        <f t="shared" si="0"/>
        <v>0</v>
      </c>
      <c r="G25" s="376">
        <v>0</v>
      </c>
      <c r="H25" s="376"/>
      <c r="I25" s="547">
        <f t="shared" si="1"/>
        <v>0</v>
      </c>
      <c r="J25" s="376">
        <v>0</v>
      </c>
      <c r="K25" s="376"/>
      <c r="L25" s="557">
        <f t="shared" si="2"/>
        <v>0</v>
      </c>
      <c r="M25" s="376">
        <v>0</v>
      </c>
      <c r="N25" s="376"/>
      <c r="O25" s="547">
        <f t="shared" si="3"/>
        <v>0</v>
      </c>
      <c r="P25" s="376">
        <v>0</v>
      </c>
      <c r="Q25" s="376"/>
      <c r="R25" s="547">
        <f t="shared" si="4"/>
        <v>0</v>
      </c>
      <c r="S25" s="376">
        <v>0</v>
      </c>
      <c r="T25" s="376"/>
      <c r="U25" s="557">
        <f t="shared" si="5"/>
        <v>0</v>
      </c>
      <c r="V25" s="400">
        <f t="shared" si="6"/>
        <v>0</v>
      </c>
      <c r="W25" s="376">
        <f t="shared" si="7"/>
        <v>0</v>
      </c>
      <c r="X25" s="547">
        <f t="shared" si="8"/>
        <v>0</v>
      </c>
      <c r="Y25" s="376">
        <v>0</v>
      </c>
      <c r="Z25" s="376"/>
      <c r="AA25" s="552">
        <f t="shared" si="9"/>
        <v>0</v>
      </c>
      <c r="AB25" s="376">
        <v>0</v>
      </c>
      <c r="AC25" s="376"/>
      <c r="AD25" s="547">
        <f t="shared" si="10"/>
        <v>0</v>
      </c>
      <c r="AE25" s="376">
        <v>0</v>
      </c>
      <c r="AF25" s="376"/>
      <c r="AG25" s="547">
        <f t="shared" si="11"/>
        <v>0</v>
      </c>
      <c r="AH25" s="376">
        <v>0</v>
      </c>
      <c r="AI25" s="376"/>
      <c r="AJ25" s="552">
        <f t="shared" si="12"/>
        <v>0</v>
      </c>
      <c r="AK25" s="376">
        <v>0</v>
      </c>
      <c r="AL25" s="376"/>
      <c r="AM25" s="547">
        <f t="shared" si="13"/>
        <v>0</v>
      </c>
      <c r="AN25" s="376">
        <v>0</v>
      </c>
      <c r="AO25" s="376"/>
      <c r="AP25" s="557">
        <f t="shared" si="14"/>
        <v>0</v>
      </c>
      <c r="AQ25" s="373">
        <f t="shared" si="15"/>
        <v>0</v>
      </c>
      <c r="AR25" s="407">
        <f t="shared" si="16"/>
        <v>0</v>
      </c>
      <c r="AS25" s="386">
        <f t="shared" si="17"/>
        <v>0</v>
      </c>
      <c r="AT25" s="373">
        <f t="shared" si="18"/>
        <v>0</v>
      </c>
      <c r="AU25" s="376">
        <f t="shared" si="19"/>
        <v>0</v>
      </c>
      <c r="AV25" s="386">
        <f t="shared" si="20"/>
        <v>0</v>
      </c>
      <c r="AW25" s="541"/>
      <c r="AX25" s="380"/>
      <c r="AY25" s="374">
        <f>ROUND(VLOOKUP($B25,Test!$A$272:$H$324,6),0)/1000</f>
        <v>0</v>
      </c>
      <c r="AZ25" s="380"/>
      <c r="BA25" s="415"/>
      <c r="BB25" s="415"/>
      <c r="BC25" s="380"/>
      <c r="BD25" s="380"/>
      <c r="BE25" s="415"/>
      <c r="BF25" s="380"/>
      <c r="BG25" s="380"/>
      <c r="BH25" s="380"/>
      <c r="BI25" s="380"/>
      <c r="BJ25" s="380"/>
      <c r="BK25" s="380"/>
      <c r="BL25" s="380"/>
      <c r="BM25" s="380"/>
      <c r="BN25" s="380"/>
    </row>
    <row r="26" spans="1:68" s="383" customFormat="1" ht="33" customHeight="1">
      <c r="A26" s="388">
        <f t="shared" si="21"/>
        <v>20</v>
      </c>
      <c r="B26" s="384">
        <v>51403</v>
      </c>
      <c r="C26" s="536" t="s">
        <v>16</v>
      </c>
      <c r="D26" s="400">
        <v>0</v>
      </c>
      <c r="E26" s="376">
        <f t="shared" si="22"/>
        <v>0</v>
      </c>
      <c r="F26" s="552">
        <f t="shared" si="0"/>
        <v>0</v>
      </c>
      <c r="G26" s="376">
        <v>0</v>
      </c>
      <c r="H26" s="376"/>
      <c r="I26" s="547">
        <f t="shared" si="1"/>
        <v>0</v>
      </c>
      <c r="J26" s="376">
        <v>0</v>
      </c>
      <c r="K26" s="376"/>
      <c r="L26" s="557">
        <f t="shared" si="2"/>
        <v>0</v>
      </c>
      <c r="M26" s="376">
        <v>0</v>
      </c>
      <c r="N26" s="376"/>
      <c r="O26" s="547">
        <f t="shared" si="3"/>
        <v>0</v>
      </c>
      <c r="P26" s="376">
        <v>0</v>
      </c>
      <c r="Q26" s="376"/>
      <c r="R26" s="547">
        <f t="shared" si="4"/>
        <v>0</v>
      </c>
      <c r="S26" s="376">
        <v>0</v>
      </c>
      <c r="T26" s="376"/>
      <c r="U26" s="557">
        <f t="shared" si="5"/>
        <v>0</v>
      </c>
      <c r="V26" s="400">
        <f t="shared" si="6"/>
        <v>0</v>
      </c>
      <c r="W26" s="376">
        <f t="shared" si="7"/>
        <v>0</v>
      </c>
      <c r="X26" s="547">
        <f t="shared" si="8"/>
        <v>0</v>
      </c>
      <c r="Y26" s="376">
        <v>0</v>
      </c>
      <c r="Z26" s="376"/>
      <c r="AA26" s="552">
        <f t="shared" si="9"/>
        <v>0</v>
      </c>
      <c r="AB26" s="376">
        <v>0</v>
      </c>
      <c r="AC26" s="376"/>
      <c r="AD26" s="547">
        <f t="shared" si="10"/>
        <v>0</v>
      </c>
      <c r="AE26" s="376">
        <v>0</v>
      </c>
      <c r="AF26" s="376"/>
      <c r="AG26" s="547">
        <f t="shared" si="11"/>
        <v>0</v>
      </c>
      <c r="AH26" s="376">
        <v>0</v>
      </c>
      <c r="AI26" s="376"/>
      <c r="AJ26" s="552">
        <f t="shared" si="12"/>
        <v>0</v>
      </c>
      <c r="AK26" s="376">
        <v>0</v>
      </c>
      <c r="AL26" s="376"/>
      <c r="AM26" s="547">
        <f t="shared" si="13"/>
        <v>0</v>
      </c>
      <c r="AN26" s="376">
        <v>0</v>
      </c>
      <c r="AO26" s="376"/>
      <c r="AP26" s="557">
        <f t="shared" si="14"/>
        <v>0</v>
      </c>
      <c r="AQ26" s="373">
        <f t="shared" si="15"/>
        <v>0</v>
      </c>
      <c r="AR26" s="407">
        <f t="shared" si="16"/>
        <v>0</v>
      </c>
      <c r="AS26" s="386">
        <f t="shared" si="17"/>
        <v>0</v>
      </c>
      <c r="AT26" s="373">
        <f t="shared" si="18"/>
        <v>0</v>
      </c>
      <c r="AU26" s="376">
        <f t="shared" si="19"/>
        <v>0</v>
      </c>
      <c r="AV26" s="386">
        <f t="shared" si="20"/>
        <v>0</v>
      </c>
      <c r="AW26" s="541"/>
      <c r="AX26" s="380"/>
      <c r="AY26" s="374">
        <f>ROUND(VLOOKUP($B26,Test!$A$272:$H$324,6),0)/1000</f>
        <v>0</v>
      </c>
      <c r="AZ26" s="380"/>
      <c r="BA26" s="415"/>
      <c r="BB26" s="415"/>
      <c r="BC26" s="380"/>
      <c r="BD26" s="380"/>
      <c r="BE26" s="415"/>
      <c r="BF26" s="380"/>
      <c r="BG26" s="380"/>
      <c r="BH26" s="380"/>
      <c r="BI26" s="380"/>
      <c r="BJ26" s="380"/>
      <c r="BK26" s="380"/>
      <c r="BL26" s="380"/>
      <c r="BM26" s="380"/>
      <c r="BN26" s="380"/>
    </row>
    <row r="27" spans="1:68" s="383" customFormat="1" ht="33" customHeight="1">
      <c r="A27" s="388">
        <f t="shared" si="21"/>
        <v>21</v>
      </c>
      <c r="B27" s="384">
        <v>51404</v>
      </c>
      <c r="C27" s="536" t="s">
        <v>17</v>
      </c>
      <c r="D27" s="400">
        <v>0</v>
      </c>
      <c r="E27" s="376">
        <f t="shared" si="22"/>
        <v>0</v>
      </c>
      <c r="F27" s="552">
        <f t="shared" si="0"/>
        <v>0</v>
      </c>
      <c r="G27" s="376">
        <v>0</v>
      </c>
      <c r="H27" s="376"/>
      <c r="I27" s="547">
        <f t="shared" si="1"/>
        <v>0</v>
      </c>
      <c r="J27" s="376">
        <v>0</v>
      </c>
      <c r="K27" s="376"/>
      <c r="L27" s="557">
        <f t="shared" si="2"/>
        <v>0</v>
      </c>
      <c r="M27" s="376">
        <v>0</v>
      </c>
      <c r="N27" s="376"/>
      <c r="O27" s="547">
        <f t="shared" si="3"/>
        <v>0</v>
      </c>
      <c r="P27" s="376">
        <v>0</v>
      </c>
      <c r="Q27" s="376"/>
      <c r="R27" s="547">
        <f t="shared" si="4"/>
        <v>0</v>
      </c>
      <c r="S27" s="376">
        <v>0</v>
      </c>
      <c r="T27" s="376"/>
      <c r="U27" s="557">
        <f t="shared" si="5"/>
        <v>0</v>
      </c>
      <c r="V27" s="400">
        <f t="shared" si="6"/>
        <v>0</v>
      </c>
      <c r="W27" s="376">
        <f t="shared" si="7"/>
        <v>0</v>
      </c>
      <c r="X27" s="547">
        <f t="shared" si="8"/>
        <v>0</v>
      </c>
      <c r="Y27" s="376">
        <v>0</v>
      </c>
      <c r="Z27" s="376"/>
      <c r="AA27" s="552">
        <f t="shared" si="9"/>
        <v>0</v>
      </c>
      <c r="AB27" s="376">
        <v>0</v>
      </c>
      <c r="AC27" s="376"/>
      <c r="AD27" s="547">
        <f t="shared" si="10"/>
        <v>0</v>
      </c>
      <c r="AE27" s="376">
        <v>0</v>
      </c>
      <c r="AF27" s="376"/>
      <c r="AG27" s="547">
        <f t="shared" si="11"/>
        <v>0</v>
      </c>
      <c r="AH27" s="376">
        <v>0</v>
      </c>
      <c r="AI27" s="376"/>
      <c r="AJ27" s="552">
        <f t="shared" si="12"/>
        <v>0</v>
      </c>
      <c r="AK27" s="376">
        <v>0</v>
      </c>
      <c r="AL27" s="376"/>
      <c r="AM27" s="547">
        <f t="shared" si="13"/>
        <v>0</v>
      </c>
      <c r="AN27" s="376">
        <v>0</v>
      </c>
      <c r="AO27" s="376"/>
      <c r="AP27" s="557">
        <f t="shared" si="14"/>
        <v>0</v>
      </c>
      <c r="AQ27" s="373">
        <f t="shared" si="15"/>
        <v>0</v>
      </c>
      <c r="AR27" s="407">
        <f t="shared" si="16"/>
        <v>0</v>
      </c>
      <c r="AS27" s="386">
        <f t="shared" si="17"/>
        <v>0</v>
      </c>
      <c r="AT27" s="373">
        <f t="shared" si="18"/>
        <v>0</v>
      </c>
      <c r="AU27" s="376">
        <f t="shared" si="19"/>
        <v>0</v>
      </c>
      <c r="AV27" s="386">
        <f t="shared" si="20"/>
        <v>0</v>
      </c>
      <c r="AW27" s="541"/>
      <c r="AX27" s="380"/>
      <c r="AY27" s="374">
        <f>ROUND(VLOOKUP($B27,Test!$A$272:$H$324,6),0)/1000</f>
        <v>0</v>
      </c>
      <c r="AZ27" s="380"/>
      <c r="BA27" s="415"/>
      <c r="BB27" s="415"/>
      <c r="BC27" s="380"/>
      <c r="BD27" s="380"/>
      <c r="BE27" s="415"/>
      <c r="BF27" s="380"/>
      <c r="BG27" s="380"/>
      <c r="BH27" s="380"/>
      <c r="BI27" s="380"/>
      <c r="BJ27" s="380"/>
      <c r="BK27" s="380"/>
      <c r="BL27" s="380"/>
      <c r="BM27" s="380"/>
      <c r="BN27" s="380"/>
    </row>
    <row r="28" spans="1:68" s="383" customFormat="1" ht="33" customHeight="1">
      <c r="A28" s="388">
        <f t="shared" si="21"/>
        <v>22</v>
      </c>
      <c r="B28" s="384">
        <v>51405</v>
      </c>
      <c r="C28" s="536" t="s">
        <v>18</v>
      </c>
      <c r="D28" s="400">
        <v>0</v>
      </c>
      <c r="E28" s="376">
        <f t="shared" si="22"/>
        <v>0</v>
      </c>
      <c r="F28" s="552">
        <f t="shared" si="0"/>
        <v>0</v>
      </c>
      <c r="G28" s="376">
        <v>0</v>
      </c>
      <c r="H28" s="376"/>
      <c r="I28" s="547">
        <f t="shared" si="1"/>
        <v>0</v>
      </c>
      <c r="J28" s="376">
        <v>0</v>
      </c>
      <c r="K28" s="376"/>
      <c r="L28" s="557">
        <f t="shared" si="2"/>
        <v>0</v>
      </c>
      <c r="M28" s="376">
        <v>0</v>
      </c>
      <c r="N28" s="376"/>
      <c r="O28" s="547">
        <f t="shared" si="3"/>
        <v>0</v>
      </c>
      <c r="P28" s="376">
        <v>0</v>
      </c>
      <c r="Q28" s="376"/>
      <c r="R28" s="547">
        <f t="shared" si="4"/>
        <v>0</v>
      </c>
      <c r="S28" s="376">
        <v>0</v>
      </c>
      <c r="T28" s="376"/>
      <c r="U28" s="557">
        <f t="shared" si="5"/>
        <v>0</v>
      </c>
      <c r="V28" s="400">
        <f t="shared" si="6"/>
        <v>0</v>
      </c>
      <c r="W28" s="376">
        <f t="shared" si="7"/>
        <v>0</v>
      </c>
      <c r="X28" s="547">
        <f t="shared" si="8"/>
        <v>0</v>
      </c>
      <c r="Y28" s="376">
        <v>0</v>
      </c>
      <c r="Z28" s="376"/>
      <c r="AA28" s="552">
        <f t="shared" si="9"/>
        <v>0</v>
      </c>
      <c r="AB28" s="376">
        <v>0</v>
      </c>
      <c r="AC28" s="376"/>
      <c r="AD28" s="547">
        <f t="shared" si="10"/>
        <v>0</v>
      </c>
      <c r="AE28" s="376">
        <v>0</v>
      </c>
      <c r="AF28" s="376"/>
      <c r="AG28" s="547">
        <f t="shared" si="11"/>
        <v>0</v>
      </c>
      <c r="AH28" s="376">
        <v>0</v>
      </c>
      <c r="AI28" s="376"/>
      <c r="AJ28" s="552">
        <f t="shared" si="12"/>
        <v>0</v>
      </c>
      <c r="AK28" s="376">
        <v>0</v>
      </c>
      <c r="AL28" s="376"/>
      <c r="AM28" s="547">
        <f t="shared" si="13"/>
        <v>0</v>
      </c>
      <c r="AN28" s="376">
        <v>0</v>
      </c>
      <c r="AO28" s="376"/>
      <c r="AP28" s="557">
        <f t="shared" si="14"/>
        <v>0</v>
      </c>
      <c r="AQ28" s="373">
        <f t="shared" si="15"/>
        <v>0</v>
      </c>
      <c r="AR28" s="407">
        <f t="shared" si="16"/>
        <v>0</v>
      </c>
      <c r="AS28" s="386">
        <f t="shared" si="17"/>
        <v>0</v>
      </c>
      <c r="AT28" s="373">
        <f t="shared" si="18"/>
        <v>0</v>
      </c>
      <c r="AU28" s="376">
        <f t="shared" si="19"/>
        <v>0</v>
      </c>
      <c r="AV28" s="386">
        <f t="shared" si="20"/>
        <v>0</v>
      </c>
      <c r="AW28" s="541"/>
      <c r="AX28" s="380"/>
      <c r="AY28" s="374">
        <f>ROUND(VLOOKUP($B28,Test!$A$272:$H$324,6),0)/1000</f>
        <v>0</v>
      </c>
      <c r="AZ28" s="380"/>
      <c r="BA28" s="415"/>
      <c r="BB28" s="415"/>
      <c r="BC28" s="380"/>
      <c r="BD28" s="380"/>
      <c r="BE28" s="415"/>
      <c r="BF28" s="380"/>
      <c r="BG28" s="380"/>
      <c r="BH28" s="380"/>
      <c r="BI28" s="380"/>
      <c r="BJ28" s="380"/>
      <c r="BK28" s="380"/>
      <c r="BL28" s="380"/>
      <c r="BM28" s="380"/>
      <c r="BN28" s="380"/>
    </row>
    <row r="29" spans="1:68" s="383" customFormat="1" ht="33" customHeight="1">
      <c r="A29" s="388">
        <f t="shared" si="21"/>
        <v>23</v>
      </c>
      <c r="B29" s="384">
        <v>51406</v>
      </c>
      <c r="C29" s="536" t="s">
        <v>19</v>
      </c>
      <c r="D29" s="400">
        <v>0</v>
      </c>
      <c r="E29" s="376">
        <f t="shared" si="22"/>
        <v>0</v>
      </c>
      <c r="F29" s="552">
        <f t="shared" si="0"/>
        <v>0</v>
      </c>
      <c r="G29" s="376">
        <v>0</v>
      </c>
      <c r="H29" s="376"/>
      <c r="I29" s="547">
        <f t="shared" si="1"/>
        <v>0</v>
      </c>
      <c r="J29" s="376">
        <v>0</v>
      </c>
      <c r="K29" s="376"/>
      <c r="L29" s="557">
        <f t="shared" si="2"/>
        <v>0</v>
      </c>
      <c r="M29" s="376">
        <v>0</v>
      </c>
      <c r="N29" s="376"/>
      <c r="O29" s="547">
        <f t="shared" si="3"/>
        <v>0</v>
      </c>
      <c r="P29" s="376">
        <v>0</v>
      </c>
      <c r="Q29" s="376"/>
      <c r="R29" s="547">
        <f t="shared" si="4"/>
        <v>0</v>
      </c>
      <c r="S29" s="376">
        <v>0</v>
      </c>
      <c r="T29" s="376"/>
      <c r="U29" s="557">
        <f t="shared" si="5"/>
        <v>0</v>
      </c>
      <c r="V29" s="400">
        <f t="shared" si="6"/>
        <v>0</v>
      </c>
      <c r="W29" s="376">
        <f t="shared" si="7"/>
        <v>0</v>
      </c>
      <c r="X29" s="547">
        <f t="shared" si="8"/>
        <v>0</v>
      </c>
      <c r="Y29" s="376">
        <v>0</v>
      </c>
      <c r="Z29" s="376"/>
      <c r="AA29" s="552">
        <f t="shared" si="9"/>
        <v>0</v>
      </c>
      <c r="AB29" s="376">
        <v>0</v>
      </c>
      <c r="AC29" s="376"/>
      <c r="AD29" s="547">
        <f t="shared" si="10"/>
        <v>0</v>
      </c>
      <c r="AE29" s="376">
        <v>0</v>
      </c>
      <c r="AF29" s="376"/>
      <c r="AG29" s="547">
        <f t="shared" si="11"/>
        <v>0</v>
      </c>
      <c r="AH29" s="376">
        <v>0</v>
      </c>
      <c r="AI29" s="376"/>
      <c r="AJ29" s="552">
        <f t="shared" si="12"/>
        <v>0</v>
      </c>
      <c r="AK29" s="376">
        <v>0</v>
      </c>
      <c r="AL29" s="376"/>
      <c r="AM29" s="547">
        <f t="shared" si="13"/>
        <v>0</v>
      </c>
      <c r="AN29" s="376">
        <v>0</v>
      </c>
      <c r="AO29" s="376"/>
      <c r="AP29" s="557">
        <f t="shared" si="14"/>
        <v>0</v>
      </c>
      <c r="AQ29" s="373">
        <f t="shared" si="15"/>
        <v>0</v>
      </c>
      <c r="AR29" s="407">
        <f t="shared" si="16"/>
        <v>0</v>
      </c>
      <c r="AS29" s="386">
        <f t="shared" si="17"/>
        <v>0</v>
      </c>
      <c r="AT29" s="373">
        <f t="shared" si="18"/>
        <v>0</v>
      </c>
      <c r="AU29" s="376">
        <f t="shared" si="19"/>
        <v>0</v>
      </c>
      <c r="AV29" s="386">
        <f t="shared" si="20"/>
        <v>0</v>
      </c>
      <c r="AW29" s="541"/>
      <c r="AX29" s="380"/>
      <c r="AY29" s="374">
        <f>ROUND(VLOOKUP($B29,Test!$A$272:$H$324,6),0)/1000</f>
        <v>0</v>
      </c>
      <c r="AZ29" s="380"/>
      <c r="BA29" s="415"/>
      <c r="BB29" s="415"/>
      <c r="BC29" s="380"/>
      <c r="BD29" s="380"/>
      <c r="BE29" s="415"/>
      <c r="BF29" s="380"/>
      <c r="BG29" s="380"/>
      <c r="BH29" s="380"/>
      <c r="BI29" s="380"/>
      <c r="BJ29" s="380"/>
      <c r="BK29" s="380"/>
      <c r="BL29" s="380"/>
      <c r="BM29" s="380"/>
      <c r="BN29" s="380"/>
    </row>
    <row r="30" spans="1:68" s="383" customFormat="1" ht="33" customHeight="1">
      <c r="A30" s="388">
        <f t="shared" si="21"/>
        <v>24</v>
      </c>
      <c r="B30" s="384">
        <v>51407</v>
      </c>
      <c r="C30" s="536" t="s">
        <v>20</v>
      </c>
      <c r="D30" s="400">
        <v>0</v>
      </c>
      <c r="E30" s="376">
        <f t="shared" si="22"/>
        <v>0</v>
      </c>
      <c r="F30" s="552">
        <f t="shared" si="0"/>
        <v>0</v>
      </c>
      <c r="G30" s="376">
        <v>0</v>
      </c>
      <c r="H30" s="376"/>
      <c r="I30" s="547">
        <f t="shared" si="1"/>
        <v>0</v>
      </c>
      <c r="J30" s="376">
        <v>0</v>
      </c>
      <c r="K30" s="376"/>
      <c r="L30" s="557">
        <f t="shared" si="2"/>
        <v>0</v>
      </c>
      <c r="M30" s="376">
        <v>0</v>
      </c>
      <c r="N30" s="376"/>
      <c r="O30" s="547">
        <f t="shared" si="3"/>
        <v>0</v>
      </c>
      <c r="P30" s="376">
        <v>0</v>
      </c>
      <c r="Q30" s="376"/>
      <c r="R30" s="547">
        <f t="shared" si="4"/>
        <v>0</v>
      </c>
      <c r="S30" s="376">
        <v>0</v>
      </c>
      <c r="T30" s="376"/>
      <c r="U30" s="557">
        <f t="shared" si="5"/>
        <v>0</v>
      </c>
      <c r="V30" s="400">
        <f t="shared" si="6"/>
        <v>0</v>
      </c>
      <c r="W30" s="376">
        <f t="shared" si="7"/>
        <v>0</v>
      </c>
      <c r="X30" s="547">
        <f t="shared" si="8"/>
        <v>0</v>
      </c>
      <c r="Y30" s="376">
        <v>0</v>
      </c>
      <c r="Z30" s="376"/>
      <c r="AA30" s="552">
        <f t="shared" si="9"/>
        <v>0</v>
      </c>
      <c r="AB30" s="376">
        <v>0</v>
      </c>
      <c r="AC30" s="376"/>
      <c r="AD30" s="547">
        <f t="shared" si="10"/>
        <v>0</v>
      </c>
      <c r="AE30" s="376">
        <v>0</v>
      </c>
      <c r="AF30" s="376"/>
      <c r="AG30" s="547">
        <f t="shared" si="11"/>
        <v>0</v>
      </c>
      <c r="AH30" s="376">
        <v>0</v>
      </c>
      <c r="AI30" s="376"/>
      <c r="AJ30" s="552">
        <f t="shared" si="12"/>
        <v>0</v>
      </c>
      <c r="AK30" s="376">
        <v>0</v>
      </c>
      <c r="AL30" s="376"/>
      <c r="AM30" s="547">
        <f t="shared" si="13"/>
        <v>0</v>
      </c>
      <c r="AN30" s="376">
        <v>0</v>
      </c>
      <c r="AO30" s="376"/>
      <c r="AP30" s="557">
        <f t="shared" si="14"/>
        <v>0</v>
      </c>
      <c r="AQ30" s="373">
        <f t="shared" si="15"/>
        <v>0</v>
      </c>
      <c r="AR30" s="407">
        <f t="shared" si="16"/>
        <v>0</v>
      </c>
      <c r="AS30" s="386">
        <f t="shared" si="17"/>
        <v>0</v>
      </c>
      <c r="AT30" s="373">
        <f t="shared" si="18"/>
        <v>0</v>
      </c>
      <c r="AU30" s="376">
        <f t="shared" si="19"/>
        <v>0</v>
      </c>
      <c r="AV30" s="386">
        <f t="shared" si="20"/>
        <v>0</v>
      </c>
      <c r="AW30" s="541"/>
      <c r="AX30" s="380"/>
      <c r="AY30" s="374">
        <f>ROUND(VLOOKUP($B30,Test!$A$272:$H$324,6),0)/1000</f>
        <v>0</v>
      </c>
      <c r="AZ30" s="380"/>
      <c r="BA30" s="415"/>
      <c r="BB30" s="415"/>
      <c r="BC30" s="380"/>
      <c r="BD30" s="380"/>
      <c r="BE30" s="415"/>
      <c r="BF30" s="380"/>
      <c r="BG30" s="380"/>
      <c r="BH30" s="380"/>
      <c r="BI30" s="380"/>
      <c r="BJ30" s="380"/>
      <c r="BK30" s="380"/>
      <c r="BL30" s="380"/>
      <c r="BM30" s="380"/>
      <c r="BN30" s="380"/>
    </row>
    <row r="31" spans="1:68" s="383" customFormat="1" ht="33" customHeight="1">
      <c r="A31" s="388">
        <f t="shared" si="21"/>
        <v>25</v>
      </c>
      <c r="B31" s="384">
        <v>51408</v>
      </c>
      <c r="C31" s="536" t="s">
        <v>21</v>
      </c>
      <c r="D31" s="400">
        <v>0</v>
      </c>
      <c r="E31" s="376">
        <f t="shared" si="22"/>
        <v>0</v>
      </c>
      <c r="F31" s="552">
        <f t="shared" si="0"/>
        <v>0</v>
      </c>
      <c r="G31" s="376">
        <v>0</v>
      </c>
      <c r="H31" s="376"/>
      <c r="I31" s="547">
        <f t="shared" si="1"/>
        <v>0</v>
      </c>
      <c r="J31" s="376">
        <v>0</v>
      </c>
      <c r="K31" s="376"/>
      <c r="L31" s="557">
        <f t="shared" si="2"/>
        <v>0</v>
      </c>
      <c r="M31" s="376">
        <v>0</v>
      </c>
      <c r="N31" s="376"/>
      <c r="O31" s="547">
        <f t="shared" si="3"/>
        <v>0</v>
      </c>
      <c r="P31" s="376">
        <v>0</v>
      </c>
      <c r="Q31" s="376"/>
      <c r="R31" s="547">
        <f t="shared" si="4"/>
        <v>0</v>
      </c>
      <c r="S31" s="376">
        <v>0</v>
      </c>
      <c r="T31" s="376"/>
      <c r="U31" s="557">
        <f t="shared" si="5"/>
        <v>0</v>
      </c>
      <c r="V31" s="400">
        <f t="shared" si="6"/>
        <v>0</v>
      </c>
      <c r="W31" s="376">
        <f t="shared" si="7"/>
        <v>0</v>
      </c>
      <c r="X31" s="547">
        <f t="shared" si="8"/>
        <v>0</v>
      </c>
      <c r="Y31" s="376">
        <v>0</v>
      </c>
      <c r="Z31" s="376"/>
      <c r="AA31" s="552">
        <f t="shared" si="9"/>
        <v>0</v>
      </c>
      <c r="AB31" s="376">
        <v>0</v>
      </c>
      <c r="AC31" s="376"/>
      <c r="AD31" s="547">
        <f t="shared" si="10"/>
        <v>0</v>
      </c>
      <c r="AE31" s="376">
        <v>0</v>
      </c>
      <c r="AF31" s="376"/>
      <c r="AG31" s="547">
        <f t="shared" si="11"/>
        <v>0</v>
      </c>
      <c r="AH31" s="376">
        <v>0</v>
      </c>
      <c r="AI31" s="376"/>
      <c r="AJ31" s="552">
        <f t="shared" si="12"/>
        <v>0</v>
      </c>
      <c r="AK31" s="376">
        <v>0</v>
      </c>
      <c r="AL31" s="376"/>
      <c r="AM31" s="547">
        <f t="shared" si="13"/>
        <v>0</v>
      </c>
      <c r="AN31" s="376">
        <v>0</v>
      </c>
      <c r="AO31" s="376"/>
      <c r="AP31" s="557">
        <f t="shared" si="14"/>
        <v>0</v>
      </c>
      <c r="AQ31" s="373">
        <f t="shared" si="15"/>
        <v>0</v>
      </c>
      <c r="AR31" s="407">
        <f t="shared" si="16"/>
        <v>0</v>
      </c>
      <c r="AS31" s="386">
        <f t="shared" si="17"/>
        <v>0</v>
      </c>
      <c r="AT31" s="373">
        <f t="shared" si="18"/>
        <v>0</v>
      </c>
      <c r="AU31" s="376">
        <f t="shared" si="19"/>
        <v>0</v>
      </c>
      <c r="AV31" s="386">
        <f t="shared" si="20"/>
        <v>0</v>
      </c>
      <c r="AW31" s="541"/>
      <c r="AX31" s="380"/>
      <c r="AY31" s="374">
        <f>ROUND(VLOOKUP($B31,Test!$A$272:$H$324,6),0)/1000</f>
        <v>0</v>
      </c>
      <c r="AZ31" s="380"/>
      <c r="BA31" s="415"/>
      <c r="BB31" s="415"/>
      <c r="BC31" s="380"/>
      <c r="BD31" s="380"/>
      <c r="BE31" s="415"/>
      <c r="BF31" s="380"/>
      <c r="BG31" s="380"/>
      <c r="BH31" s="380"/>
      <c r="BI31" s="380"/>
      <c r="BJ31" s="380"/>
      <c r="BK31" s="380"/>
      <c r="BL31" s="380"/>
      <c r="BM31" s="380"/>
      <c r="BN31" s="380"/>
    </row>
    <row r="32" spans="1:68" s="383" customFormat="1" ht="33" customHeight="1">
      <c r="A32" s="388">
        <f t="shared" si="21"/>
        <v>26</v>
      </c>
      <c r="B32" s="384">
        <v>51409</v>
      </c>
      <c r="C32" s="536" t="s">
        <v>22</v>
      </c>
      <c r="D32" s="400">
        <v>0</v>
      </c>
      <c r="E32" s="376">
        <f t="shared" si="22"/>
        <v>0</v>
      </c>
      <c r="F32" s="552">
        <f t="shared" si="0"/>
        <v>0</v>
      </c>
      <c r="G32" s="376">
        <v>0</v>
      </c>
      <c r="H32" s="376"/>
      <c r="I32" s="547">
        <f t="shared" si="1"/>
        <v>0</v>
      </c>
      <c r="J32" s="376">
        <v>0</v>
      </c>
      <c r="K32" s="376"/>
      <c r="L32" s="557">
        <f t="shared" si="2"/>
        <v>0</v>
      </c>
      <c r="M32" s="376">
        <v>0</v>
      </c>
      <c r="N32" s="376"/>
      <c r="O32" s="547">
        <f t="shared" si="3"/>
        <v>0</v>
      </c>
      <c r="P32" s="376">
        <v>0</v>
      </c>
      <c r="Q32" s="376"/>
      <c r="R32" s="547">
        <f t="shared" si="4"/>
        <v>0</v>
      </c>
      <c r="S32" s="376">
        <v>0</v>
      </c>
      <c r="T32" s="376"/>
      <c r="U32" s="557">
        <f t="shared" si="5"/>
        <v>0</v>
      </c>
      <c r="V32" s="400">
        <f t="shared" si="6"/>
        <v>0</v>
      </c>
      <c r="W32" s="376">
        <f t="shared" si="7"/>
        <v>0</v>
      </c>
      <c r="X32" s="547">
        <f t="shared" si="8"/>
        <v>0</v>
      </c>
      <c r="Y32" s="376">
        <v>0</v>
      </c>
      <c r="Z32" s="376"/>
      <c r="AA32" s="552">
        <f t="shared" si="9"/>
        <v>0</v>
      </c>
      <c r="AB32" s="376">
        <v>0</v>
      </c>
      <c r="AC32" s="376"/>
      <c r="AD32" s="547">
        <f t="shared" si="10"/>
        <v>0</v>
      </c>
      <c r="AE32" s="376">
        <v>0</v>
      </c>
      <c r="AF32" s="376"/>
      <c r="AG32" s="547">
        <f t="shared" si="11"/>
        <v>0</v>
      </c>
      <c r="AH32" s="376">
        <v>0</v>
      </c>
      <c r="AI32" s="376"/>
      <c r="AJ32" s="552">
        <f t="shared" si="12"/>
        <v>0</v>
      </c>
      <c r="AK32" s="376">
        <v>0</v>
      </c>
      <c r="AL32" s="376"/>
      <c r="AM32" s="547">
        <f t="shared" si="13"/>
        <v>0</v>
      </c>
      <c r="AN32" s="376">
        <v>0</v>
      </c>
      <c r="AO32" s="376"/>
      <c r="AP32" s="557">
        <f t="shared" si="14"/>
        <v>0</v>
      </c>
      <c r="AQ32" s="373">
        <f t="shared" si="15"/>
        <v>0</v>
      </c>
      <c r="AR32" s="407">
        <f t="shared" si="16"/>
        <v>0</v>
      </c>
      <c r="AS32" s="386">
        <f t="shared" si="17"/>
        <v>0</v>
      </c>
      <c r="AT32" s="373">
        <f t="shared" si="18"/>
        <v>0</v>
      </c>
      <c r="AU32" s="376">
        <f t="shared" si="19"/>
        <v>0</v>
      </c>
      <c r="AV32" s="386">
        <f t="shared" si="20"/>
        <v>0</v>
      </c>
      <c r="AW32" s="541"/>
      <c r="AX32" s="380"/>
      <c r="AY32" s="374">
        <f>ROUND(VLOOKUP($B32,Test!$A$272:$H$324,6),0)/1000</f>
        <v>0</v>
      </c>
      <c r="AZ32" s="380"/>
      <c r="BA32" s="415"/>
      <c r="BB32" s="415"/>
      <c r="BC32" s="380"/>
      <c r="BD32" s="380"/>
      <c r="BE32" s="415"/>
      <c r="BF32" s="380"/>
      <c r="BG32" s="380"/>
      <c r="BH32" s="380"/>
      <c r="BI32" s="380"/>
      <c r="BJ32" s="380"/>
      <c r="BK32" s="380"/>
      <c r="BL32" s="380"/>
      <c r="BM32" s="380"/>
      <c r="BN32" s="380"/>
    </row>
    <row r="33" spans="1:66" s="383" customFormat="1" ht="33" customHeight="1">
      <c r="A33" s="388">
        <f t="shared" si="21"/>
        <v>27</v>
      </c>
      <c r="B33" s="384">
        <v>51499</v>
      </c>
      <c r="C33" s="536" t="s">
        <v>23</v>
      </c>
      <c r="D33" s="400">
        <v>0</v>
      </c>
      <c r="E33" s="376">
        <f t="shared" si="22"/>
        <v>0</v>
      </c>
      <c r="F33" s="552">
        <f t="shared" si="0"/>
        <v>0</v>
      </c>
      <c r="G33" s="376">
        <v>0</v>
      </c>
      <c r="H33" s="376"/>
      <c r="I33" s="547">
        <f t="shared" si="1"/>
        <v>0</v>
      </c>
      <c r="J33" s="376">
        <v>0</v>
      </c>
      <c r="K33" s="376"/>
      <c r="L33" s="557">
        <f t="shared" si="2"/>
        <v>0</v>
      </c>
      <c r="M33" s="376">
        <v>0</v>
      </c>
      <c r="N33" s="376"/>
      <c r="O33" s="547">
        <f t="shared" si="3"/>
        <v>0</v>
      </c>
      <c r="P33" s="376">
        <v>0</v>
      </c>
      <c r="Q33" s="376"/>
      <c r="R33" s="547">
        <f t="shared" si="4"/>
        <v>0</v>
      </c>
      <c r="S33" s="376">
        <v>0</v>
      </c>
      <c r="T33" s="376"/>
      <c r="U33" s="557">
        <f t="shared" si="5"/>
        <v>0</v>
      </c>
      <c r="V33" s="400">
        <f t="shared" si="6"/>
        <v>0</v>
      </c>
      <c r="W33" s="376">
        <f t="shared" si="7"/>
        <v>0</v>
      </c>
      <c r="X33" s="547">
        <f t="shared" si="8"/>
        <v>0</v>
      </c>
      <c r="Y33" s="376">
        <v>0</v>
      </c>
      <c r="Z33" s="376"/>
      <c r="AA33" s="552">
        <f t="shared" si="9"/>
        <v>0</v>
      </c>
      <c r="AB33" s="376">
        <v>0</v>
      </c>
      <c r="AC33" s="376"/>
      <c r="AD33" s="547">
        <f t="shared" si="10"/>
        <v>0</v>
      </c>
      <c r="AE33" s="376">
        <v>0</v>
      </c>
      <c r="AF33" s="376"/>
      <c r="AG33" s="547">
        <f t="shared" si="11"/>
        <v>0</v>
      </c>
      <c r="AH33" s="376">
        <v>0</v>
      </c>
      <c r="AI33" s="376"/>
      <c r="AJ33" s="552">
        <f t="shared" si="12"/>
        <v>0</v>
      </c>
      <c r="AK33" s="376">
        <v>0</v>
      </c>
      <c r="AL33" s="376"/>
      <c r="AM33" s="547">
        <f t="shared" si="13"/>
        <v>0</v>
      </c>
      <c r="AN33" s="376">
        <v>0</v>
      </c>
      <c r="AO33" s="376"/>
      <c r="AP33" s="557">
        <f t="shared" si="14"/>
        <v>0</v>
      </c>
      <c r="AQ33" s="373">
        <f t="shared" si="15"/>
        <v>0</v>
      </c>
      <c r="AR33" s="407">
        <f t="shared" si="16"/>
        <v>0</v>
      </c>
      <c r="AS33" s="386">
        <f t="shared" si="17"/>
        <v>0</v>
      </c>
      <c r="AT33" s="373">
        <f t="shared" si="18"/>
        <v>0</v>
      </c>
      <c r="AU33" s="376">
        <f t="shared" si="19"/>
        <v>0</v>
      </c>
      <c r="AV33" s="386">
        <f t="shared" si="20"/>
        <v>0</v>
      </c>
      <c r="AW33" s="541"/>
      <c r="AX33" s="380"/>
      <c r="AY33" s="374">
        <f>ROUND(VLOOKUP($B33,Test!$A$272:$H$324,6),0)/1000</f>
        <v>0</v>
      </c>
      <c r="AZ33" s="380"/>
      <c r="BA33" s="415"/>
      <c r="BB33" s="415"/>
      <c r="BC33" s="380"/>
      <c r="BD33" s="380"/>
      <c r="BE33" s="415"/>
      <c r="BF33" s="380"/>
      <c r="BG33" s="380"/>
      <c r="BH33" s="380"/>
      <c r="BI33" s="380"/>
      <c r="BJ33" s="380"/>
      <c r="BK33" s="380"/>
      <c r="BL33" s="380"/>
      <c r="BM33" s="380"/>
      <c r="BN33" s="380"/>
    </row>
    <row r="34" spans="1:66" s="383" customFormat="1" ht="33" customHeight="1">
      <c r="A34" s="388">
        <f t="shared" si="21"/>
        <v>28</v>
      </c>
      <c r="B34" s="384">
        <v>51601</v>
      </c>
      <c r="C34" s="536" t="s">
        <v>24</v>
      </c>
      <c r="D34" s="400">
        <v>0</v>
      </c>
      <c r="E34" s="376">
        <f t="shared" si="22"/>
        <v>0</v>
      </c>
      <c r="F34" s="552">
        <f t="shared" si="0"/>
        <v>0</v>
      </c>
      <c r="G34" s="376">
        <v>0</v>
      </c>
      <c r="H34" s="376"/>
      <c r="I34" s="547">
        <f t="shared" si="1"/>
        <v>0</v>
      </c>
      <c r="J34" s="376">
        <v>0</v>
      </c>
      <c r="K34" s="376"/>
      <c r="L34" s="557">
        <f t="shared" si="2"/>
        <v>0</v>
      </c>
      <c r="M34" s="376">
        <v>0</v>
      </c>
      <c r="N34" s="376"/>
      <c r="O34" s="547">
        <f t="shared" si="3"/>
        <v>0</v>
      </c>
      <c r="P34" s="376">
        <v>0</v>
      </c>
      <c r="Q34" s="376"/>
      <c r="R34" s="547">
        <f t="shared" si="4"/>
        <v>0</v>
      </c>
      <c r="S34" s="376">
        <v>0</v>
      </c>
      <c r="T34" s="376"/>
      <c r="U34" s="557">
        <f t="shared" si="5"/>
        <v>0</v>
      </c>
      <c r="V34" s="400">
        <f t="shared" si="6"/>
        <v>0</v>
      </c>
      <c r="W34" s="376">
        <f t="shared" si="7"/>
        <v>0</v>
      </c>
      <c r="X34" s="547">
        <f t="shared" si="8"/>
        <v>0</v>
      </c>
      <c r="Y34" s="376">
        <v>0</v>
      </c>
      <c r="Z34" s="376"/>
      <c r="AA34" s="552">
        <f t="shared" si="9"/>
        <v>0</v>
      </c>
      <c r="AB34" s="376">
        <v>0</v>
      </c>
      <c r="AC34" s="376"/>
      <c r="AD34" s="547">
        <f t="shared" si="10"/>
        <v>0</v>
      </c>
      <c r="AE34" s="376">
        <v>0</v>
      </c>
      <c r="AF34" s="376"/>
      <c r="AG34" s="547">
        <f t="shared" si="11"/>
        <v>0</v>
      </c>
      <c r="AH34" s="376">
        <v>0</v>
      </c>
      <c r="AI34" s="376"/>
      <c r="AJ34" s="552">
        <f t="shared" si="12"/>
        <v>0</v>
      </c>
      <c r="AK34" s="376">
        <v>0</v>
      </c>
      <c r="AL34" s="376"/>
      <c r="AM34" s="547">
        <f t="shared" si="13"/>
        <v>0</v>
      </c>
      <c r="AN34" s="376">
        <v>0</v>
      </c>
      <c r="AO34" s="376"/>
      <c r="AP34" s="557">
        <f t="shared" si="14"/>
        <v>0</v>
      </c>
      <c r="AQ34" s="373">
        <f t="shared" si="15"/>
        <v>0</v>
      </c>
      <c r="AR34" s="407">
        <f t="shared" si="16"/>
        <v>0</v>
      </c>
      <c r="AS34" s="386">
        <f t="shared" si="17"/>
        <v>0</v>
      </c>
      <c r="AT34" s="373">
        <f t="shared" si="18"/>
        <v>0</v>
      </c>
      <c r="AU34" s="376">
        <f t="shared" si="19"/>
        <v>0</v>
      </c>
      <c r="AV34" s="386">
        <f t="shared" si="20"/>
        <v>0</v>
      </c>
      <c r="AW34" s="541"/>
      <c r="AX34" s="380"/>
      <c r="AY34" s="374">
        <f>ROUND(VLOOKUP($B34,Test!$A$272:$H$324,6),0)/1000</f>
        <v>0</v>
      </c>
      <c r="AZ34" s="380"/>
      <c r="BA34" s="415"/>
      <c r="BB34" s="415"/>
      <c r="BC34" s="380"/>
      <c r="BD34" s="380"/>
      <c r="BE34" s="415"/>
      <c r="BF34" s="380"/>
      <c r="BG34" s="380"/>
      <c r="BH34" s="380"/>
      <c r="BI34" s="380"/>
      <c r="BJ34" s="380"/>
      <c r="BK34" s="380"/>
      <c r="BL34" s="380"/>
      <c r="BM34" s="380"/>
      <c r="BN34" s="380"/>
    </row>
    <row r="35" spans="1:66" s="383" customFormat="1" ht="33" customHeight="1">
      <c r="A35" s="388">
        <f t="shared" si="21"/>
        <v>29</v>
      </c>
      <c r="B35" s="384">
        <v>51602</v>
      </c>
      <c r="C35" s="536" t="s">
        <v>25</v>
      </c>
      <c r="D35" s="400">
        <v>0</v>
      </c>
      <c r="E35" s="376">
        <f t="shared" si="22"/>
        <v>0</v>
      </c>
      <c r="F35" s="552">
        <f t="shared" si="0"/>
        <v>0</v>
      </c>
      <c r="G35" s="376">
        <v>0</v>
      </c>
      <c r="H35" s="376"/>
      <c r="I35" s="547">
        <f t="shared" si="1"/>
        <v>0</v>
      </c>
      <c r="J35" s="376">
        <v>0</v>
      </c>
      <c r="K35" s="376"/>
      <c r="L35" s="557">
        <f t="shared" si="2"/>
        <v>0</v>
      </c>
      <c r="M35" s="376">
        <v>0</v>
      </c>
      <c r="N35" s="376"/>
      <c r="O35" s="547">
        <f t="shared" si="3"/>
        <v>0</v>
      </c>
      <c r="P35" s="376">
        <v>0</v>
      </c>
      <c r="Q35" s="376"/>
      <c r="R35" s="547">
        <f t="shared" si="4"/>
        <v>0</v>
      </c>
      <c r="S35" s="376">
        <v>0</v>
      </c>
      <c r="T35" s="376"/>
      <c r="U35" s="557">
        <f t="shared" si="5"/>
        <v>0</v>
      </c>
      <c r="V35" s="400">
        <f t="shared" si="6"/>
        <v>0</v>
      </c>
      <c r="W35" s="376">
        <f t="shared" si="7"/>
        <v>0</v>
      </c>
      <c r="X35" s="547">
        <f t="shared" si="8"/>
        <v>0</v>
      </c>
      <c r="Y35" s="376">
        <v>0</v>
      </c>
      <c r="Z35" s="376"/>
      <c r="AA35" s="552">
        <f t="shared" si="9"/>
        <v>0</v>
      </c>
      <c r="AB35" s="376">
        <v>0</v>
      </c>
      <c r="AC35" s="376"/>
      <c r="AD35" s="547">
        <f t="shared" si="10"/>
        <v>0</v>
      </c>
      <c r="AE35" s="376">
        <v>0</v>
      </c>
      <c r="AF35" s="376"/>
      <c r="AG35" s="547">
        <f t="shared" si="11"/>
        <v>0</v>
      </c>
      <c r="AH35" s="376">
        <v>0</v>
      </c>
      <c r="AI35" s="376"/>
      <c r="AJ35" s="552">
        <f t="shared" si="12"/>
        <v>0</v>
      </c>
      <c r="AK35" s="376">
        <v>0</v>
      </c>
      <c r="AL35" s="376"/>
      <c r="AM35" s="547">
        <f t="shared" si="13"/>
        <v>0</v>
      </c>
      <c r="AN35" s="376">
        <v>0</v>
      </c>
      <c r="AO35" s="376"/>
      <c r="AP35" s="557">
        <f t="shared" si="14"/>
        <v>0</v>
      </c>
      <c r="AQ35" s="373">
        <f t="shared" si="15"/>
        <v>0</v>
      </c>
      <c r="AR35" s="407">
        <f t="shared" si="16"/>
        <v>0</v>
      </c>
      <c r="AS35" s="386">
        <f t="shared" si="17"/>
        <v>0</v>
      </c>
      <c r="AT35" s="373">
        <f t="shared" si="18"/>
        <v>0</v>
      </c>
      <c r="AU35" s="376">
        <f t="shared" si="19"/>
        <v>0</v>
      </c>
      <c r="AV35" s="386">
        <f t="shared" si="20"/>
        <v>0</v>
      </c>
      <c r="AW35" s="541"/>
      <c r="AX35" s="380"/>
      <c r="AY35" s="374">
        <f>ROUND(VLOOKUP($B35,Test!$A$272:$H$324,6),0)/1000</f>
        <v>0</v>
      </c>
      <c r="AZ35" s="380"/>
      <c r="BA35" s="415"/>
      <c r="BB35" s="415"/>
      <c r="BC35" s="380"/>
      <c r="BD35" s="380"/>
      <c r="BE35" s="415"/>
      <c r="BF35" s="380"/>
      <c r="BG35" s="380"/>
      <c r="BH35" s="380"/>
      <c r="BI35" s="380"/>
      <c r="BJ35" s="380"/>
      <c r="BK35" s="380"/>
      <c r="BL35" s="380"/>
      <c r="BM35" s="380"/>
      <c r="BN35" s="380"/>
    </row>
    <row r="36" spans="1:66" s="383" customFormat="1" ht="33" customHeight="1">
      <c r="A36" s="388">
        <f t="shared" si="21"/>
        <v>30</v>
      </c>
      <c r="B36" s="384">
        <v>51603</v>
      </c>
      <c r="C36" s="536" t="s">
        <v>26</v>
      </c>
      <c r="D36" s="400">
        <v>0</v>
      </c>
      <c r="E36" s="376">
        <f t="shared" si="22"/>
        <v>0</v>
      </c>
      <c r="F36" s="552">
        <f t="shared" si="0"/>
        <v>0</v>
      </c>
      <c r="G36" s="376">
        <v>0</v>
      </c>
      <c r="H36" s="376"/>
      <c r="I36" s="547">
        <f t="shared" si="1"/>
        <v>0</v>
      </c>
      <c r="J36" s="376">
        <v>0</v>
      </c>
      <c r="K36" s="376"/>
      <c r="L36" s="557">
        <f t="shared" si="2"/>
        <v>0</v>
      </c>
      <c r="M36" s="376">
        <v>0</v>
      </c>
      <c r="N36" s="376"/>
      <c r="O36" s="547">
        <f t="shared" si="3"/>
        <v>0</v>
      </c>
      <c r="P36" s="376">
        <v>0</v>
      </c>
      <c r="Q36" s="376"/>
      <c r="R36" s="547">
        <f t="shared" si="4"/>
        <v>0</v>
      </c>
      <c r="S36" s="376">
        <v>0</v>
      </c>
      <c r="T36" s="376"/>
      <c r="U36" s="557">
        <f t="shared" si="5"/>
        <v>0</v>
      </c>
      <c r="V36" s="400">
        <f t="shared" si="6"/>
        <v>0</v>
      </c>
      <c r="W36" s="376">
        <f t="shared" si="7"/>
        <v>0</v>
      </c>
      <c r="X36" s="547">
        <f t="shared" si="8"/>
        <v>0</v>
      </c>
      <c r="Y36" s="376">
        <v>0</v>
      </c>
      <c r="Z36" s="376"/>
      <c r="AA36" s="552">
        <f t="shared" si="9"/>
        <v>0</v>
      </c>
      <c r="AB36" s="376">
        <v>0</v>
      </c>
      <c r="AC36" s="376"/>
      <c r="AD36" s="547">
        <f t="shared" si="10"/>
        <v>0</v>
      </c>
      <c r="AE36" s="376">
        <v>0</v>
      </c>
      <c r="AF36" s="376"/>
      <c r="AG36" s="547">
        <f t="shared" si="11"/>
        <v>0</v>
      </c>
      <c r="AH36" s="376">
        <v>0</v>
      </c>
      <c r="AI36" s="376"/>
      <c r="AJ36" s="552">
        <f t="shared" si="12"/>
        <v>0</v>
      </c>
      <c r="AK36" s="376">
        <v>0</v>
      </c>
      <c r="AL36" s="376"/>
      <c r="AM36" s="547">
        <f t="shared" si="13"/>
        <v>0</v>
      </c>
      <c r="AN36" s="376">
        <v>0</v>
      </c>
      <c r="AO36" s="376"/>
      <c r="AP36" s="557">
        <f t="shared" si="14"/>
        <v>0</v>
      </c>
      <c r="AQ36" s="373">
        <f t="shared" si="15"/>
        <v>0</v>
      </c>
      <c r="AR36" s="407">
        <f t="shared" si="16"/>
        <v>0</v>
      </c>
      <c r="AS36" s="386">
        <f t="shared" si="17"/>
        <v>0</v>
      </c>
      <c r="AT36" s="373">
        <f t="shared" si="18"/>
        <v>0</v>
      </c>
      <c r="AU36" s="376">
        <f t="shared" si="19"/>
        <v>0</v>
      </c>
      <c r="AV36" s="386">
        <f t="shared" si="20"/>
        <v>0</v>
      </c>
      <c r="AW36" s="541"/>
      <c r="AX36" s="380"/>
      <c r="AY36" s="374">
        <f>ROUND(VLOOKUP($B36,Test!$A$272:$H$324,6),0)/1000</f>
        <v>0</v>
      </c>
      <c r="AZ36" s="380"/>
      <c r="BA36" s="415"/>
      <c r="BB36" s="415"/>
      <c r="BC36" s="380"/>
      <c r="BD36" s="380"/>
      <c r="BE36" s="415"/>
      <c r="BF36" s="380"/>
      <c r="BG36" s="380"/>
      <c r="BH36" s="380"/>
      <c r="BI36" s="380"/>
      <c r="BJ36" s="380"/>
      <c r="BK36" s="380"/>
      <c r="BL36" s="380"/>
      <c r="BM36" s="380"/>
      <c r="BN36" s="380"/>
    </row>
    <row r="37" spans="1:66" s="383" customFormat="1" ht="33" customHeight="1">
      <c r="A37" s="388">
        <f t="shared" si="21"/>
        <v>31</v>
      </c>
      <c r="B37" s="384">
        <v>51604</v>
      </c>
      <c r="C37" s="536" t="s">
        <v>27</v>
      </c>
      <c r="D37" s="400">
        <v>0</v>
      </c>
      <c r="E37" s="376">
        <f t="shared" si="22"/>
        <v>0</v>
      </c>
      <c r="F37" s="552">
        <f t="shared" si="0"/>
        <v>0</v>
      </c>
      <c r="G37" s="376">
        <v>0</v>
      </c>
      <c r="H37" s="376"/>
      <c r="I37" s="547">
        <f t="shared" si="1"/>
        <v>0</v>
      </c>
      <c r="J37" s="376">
        <v>0</v>
      </c>
      <c r="K37" s="376"/>
      <c r="L37" s="557">
        <f t="shared" si="2"/>
        <v>0</v>
      </c>
      <c r="M37" s="376">
        <v>0</v>
      </c>
      <c r="N37" s="376"/>
      <c r="O37" s="547">
        <f t="shared" si="3"/>
        <v>0</v>
      </c>
      <c r="P37" s="376">
        <v>0</v>
      </c>
      <c r="Q37" s="376"/>
      <c r="R37" s="547">
        <f t="shared" si="4"/>
        <v>0</v>
      </c>
      <c r="S37" s="376">
        <v>0</v>
      </c>
      <c r="T37" s="376"/>
      <c r="U37" s="557">
        <f t="shared" si="5"/>
        <v>0</v>
      </c>
      <c r="V37" s="400">
        <f t="shared" si="6"/>
        <v>0</v>
      </c>
      <c r="W37" s="376">
        <f t="shared" si="7"/>
        <v>0</v>
      </c>
      <c r="X37" s="547">
        <f t="shared" si="8"/>
        <v>0</v>
      </c>
      <c r="Y37" s="376">
        <v>0</v>
      </c>
      <c r="Z37" s="376"/>
      <c r="AA37" s="552">
        <f t="shared" si="9"/>
        <v>0</v>
      </c>
      <c r="AB37" s="376">
        <v>0</v>
      </c>
      <c r="AC37" s="376"/>
      <c r="AD37" s="547">
        <f t="shared" si="10"/>
        <v>0</v>
      </c>
      <c r="AE37" s="376">
        <v>0</v>
      </c>
      <c r="AF37" s="376"/>
      <c r="AG37" s="547">
        <f t="shared" si="11"/>
        <v>0</v>
      </c>
      <c r="AH37" s="376">
        <v>0</v>
      </c>
      <c r="AI37" s="376"/>
      <c r="AJ37" s="552">
        <f t="shared" si="12"/>
        <v>0</v>
      </c>
      <c r="AK37" s="376">
        <v>0</v>
      </c>
      <c r="AL37" s="376"/>
      <c r="AM37" s="547">
        <f t="shared" si="13"/>
        <v>0</v>
      </c>
      <c r="AN37" s="376">
        <v>0</v>
      </c>
      <c r="AO37" s="376"/>
      <c r="AP37" s="557">
        <f t="shared" si="14"/>
        <v>0</v>
      </c>
      <c r="AQ37" s="373">
        <f t="shared" si="15"/>
        <v>0</v>
      </c>
      <c r="AR37" s="407">
        <f t="shared" si="16"/>
        <v>0</v>
      </c>
      <c r="AS37" s="386">
        <f t="shared" si="17"/>
        <v>0</v>
      </c>
      <c r="AT37" s="373">
        <f t="shared" si="18"/>
        <v>0</v>
      </c>
      <c r="AU37" s="376">
        <f t="shared" si="19"/>
        <v>0</v>
      </c>
      <c r="AV37" s="386">
        <f t="shared" si="20"/>
        <v>0</v>
      </c>
      <c r="AW37" s="541"/>
      <c r="AX37" s="380"/>
      <c r="AY37" s="374">
        <f>ROUND(VLOOKUP($B37,Test!$A$272:$H$324,6),0)/1000</f>
        <v>0</v>
      </c>
      <c r="AZ37" s="380"/>
      <c r="BA37" s="415"/>
      <c r="BB37" s="415"/>
      <c r="BC37" s="380"/>
      <c r="BD37" s="380"/>
      <c r="BE37" s="415"/>
      <c r="BF37" s="380"/>
      <c r="BG37" s="380"/>
      <c r="BH37" s="380"/>
      <c r="BI37" s="380"/>
      <c r="BJ37" s="380"/>
      <c r="BK37" s="380"/>
      <c r="BL37" s="380"/>
      <c r="BM37" s="380"/>
      <c r="BN37" s="380"/>
    </row>
    <row r="38" spans="1:66" s="383" customFormat="1" ht="33" customHeight="1">
      <c r="A38" s="388">
        <f t="shared" si="21"/>
        <v>32</v>
      </c>
      <c r="B38" s="384">
        <v>51605</v>
      </c>
      <c r="C38" s="536" t="s">
        <v>28</v>
      </c>
      <c r="D38" s="400">
        <v>0</v>
      </c>
      <c r="E38" s="376">
        <f t="shared" si="22"/>
        <v>0</v>
      </c>
      <c r="F38" s="552">
        <f t="shared" si="0"/>
        <v>0</v>
      </c>
      <c r="G38" s="376">
        <v>0</v>
      </c>
      <c r="H38" s="376"/>
      <c r="I38" s="547">
        <f t="shared" si="1"/>
        <v>0</v>
      </c>
      <c r="J38" s="376">
        <v>0</v>
      </c>
      <c r="K38" s="376"/>
      <c r="L38" s="557">
        <f t="shared" si="2"/>
        <v>0</v>
      </c>
      <c r="M38" s="376">
        <v>0</v>
      </c>
      <c r="N38" s="376"/>
      <c r="O38" s="547">
        <f t="shared" si="3"/>
        <v>0</v>
      </c>
      <c r="P38" s="376">
        <v>0</v>
      </c>
      <c r="Q38" s="376"/>
      <c r="R38" s="547">
        <f t="shared" si="4"/>
        <v>0</v>
      </c>
      <c r="S38" s="376">
        <v>0</v>
      </c>
      <c r="T38" s="376"/>
      <c r="U38" s="557">
        <f t="shared" si="5"/>
        <v>0</v>
      </c>
      <c r="V38" s="400">
        <f t="shared" si="6"/>
        <v>0</v>
      </c>
      <c r="W38" s="376">
        <f t="shared" si="7"/>
        <v>0</v>
      </c>
      <c r="X38" s="547">
        <f t="shared" si="8"/>
        <v>0</v>
      </c>
      <c r="Y38" s="376">
        <v>0</v>
      </c>
      <c r="Z38" s="376"/>
      <c r="AA38" s="552">
        <f t="shared" si="9"/>
        <v>0</v>
      </c>
      <c r="AB38" s="376">
        <v>0</v>
      </c>
      <c r="AC38" s="376"/>
      <c r="AD38" s="547">
        <f t="shared" si="10"/>
        <v>0</v>
      </c>
      <c r="AE38" s="376">
        <v>0</v>
      </c>
      <c r="AF38" s="376"/>
      <c r="AG38" s="547">
        <f t="shared" si="11"/>
        <v>0</v>
      </c>
      <c r="AH38" s="376">
        <v>0</v>
      </c>
      <c r="AI38" s="376"/>
      <c r="AJ38" s="552">
        <f t="shared" si="12"/>
        <v>0</v>
      </c>
      <c r="AK38" s="376">
        <v>0</v>
      </c>
      <c r="AL38" s="376"/>
      <c r="AM38" s="547">
        <f t="shared" si="13"/>
        <v>0</v>
      </c>
      <c r="AN38" s="376">
        <v>0</v>
      </c>
      <c r="AO38" s="376"/>
      <c r="AP38" s="557">
        <f t="shared" si="14"/>
        <v>0</v>
      </c>
      <c r="AQ38" s="373">
        <f t="shared" si="15"/>
        <v>0</v>
      </c>
      <c r="AR38" s="407">
        <f t="shared" si="16"/>
        <v>0</v>
      </c>
      <c r="AS38" s="386">
        <f t="shared" si="17"/>
        <v>0</v>
      </c>
      <c r="AT38" s="373">
        <f t="shared" si="18"/>
        <v>0</v>
      </c>
      <c r="AU38" s="376">
        <f t="shared" si="19"/>
        <v>0</v>
      </c>
      <c r="AV38" s="386">
        <f t="shared" si="20"/>
        <v>0</v>
      </c>
      <c r="AW38" s="541"/>
      <c r="AX38" s="380"/>
      <c r="AY38" s="374">
        <f>ROUND(VLOOKUP($B38,Test!$A$272:$H$324,6),0)/1000</f>
        <v>0</v>
      </c>
      <c r="AZ38" s="380"/>
      <c r="BA38" s="415"/>
      <c r="BB38" s="415"/>
      <c r="BC38" s="380"/>
      <c r="BD38" s="380"/>
      <c r="BE38" s="415"/>
      <c r="BF38" s="380"/>
      <c r="BG38" s="380"/>
      <c r="BH38" s="380"/>
      <c r="BI38" s="380"/>
      <c r="BJ38" s="380"/>
      <c r="BK38" s="380"/>
      <c r="BL38" s="380"/>
      <c r="BM38" s="380"/>
      <c r="BN38" s="380"/>
    </row>
    <row r="39" spans="1:66" s="383" customFormat="1" ht="33" customHeight="1">
      <c r="A39" s="388">
        <f t="shared" si="21"/>
        <v>33</v>
      </c>
      <c r="B39" s="384">
        <v>51606</v>
      </c>
      <c r="C39" s="536" t="s">
        <v>29</v>
      </c>
      <c r="D39" s="400">
        <v>0</v>
      </c>
      <c r="E39" s="376">
        <f t="shared" si="22"/>
        <v>0</v>
      </c>
      <c r="F39" s="552">
        <f t="shared" si="0"/>
        <v>0</v>
      </c>
      <c r="G39" s="376">
        <v>0</v>
      </c>
      <c r="H39" s="376"/>
      <c r="I39" s="547">
        <f t="shared" si="1"/>
        <v>0</v>
      </c>
      <c r="J39" s="376">
        <v>0</v>
      </c>
      <c r="K39" s="376"/>
      <c r="L39" s="557">
        <f t="shared" si="2"/>
        <v>0</v>
      </c>
      <c r="M39" s="376">
        <v>0</v>
      </c>
      <c r="N39" s="376"/>
      <c r="O39" s="547">
        <f t="shared" si="3"/>
        <v>0</v>
      </c>
      <c r="P39" s="376">
        <v>0</v>
      </c>
      <c r="Q39" s="376"/>
      <c r="R39" s="547">
        <f t="shared" si="4"/>
        <v>0</v>
      </c>
      <c r="S39" s="376">
        <v>0</v>
      </c>
      <c r="T39" s="376"/>
      <c r="U39" s="557">
        <f t="shared" si="5"/>
        <v>0</v>
      </c>
      <c r="V39" s="400">
        <f t="shared" si="6"/>
        <v>0</v>
      </c>
      <c r="W39" s="376">
        <f t="shared" si="7"/>
        <v>0</v>
      </c>
      <c r="X39" s="547">
        <f t="shared" si="8"/>
        <v>0</v>
      </c>
      <c r="Y39" s="376">
        <v>0</v>
      </c>
      <c r="Z39" s="376"/>
      <c r="AA39" s="552">
        <f t="shared" si="9"/>
        <v>0</v>
      </c>
      <c r="AB39" s="376">
        <v>0</v>
      </c>
      <c r="AC39" s="376"/>
      <c r="AD39" s="547">
        <f t="shared" si="10"/>
        <v>0</v>
      </c>
      <c r="AE39" s="376">
        <v>0</v>
      </c>
      <c r="AF39" s="376"/>
      <c r="AG39" s="547">
        <f t="shared" si="11"/>
        <v>0</v>
      </c>
      <c r="AH39" s="376">
        <v>0</v>
      </c>
      <c r="AI39" s="376"/>
      <c r="AJ39" s="552">
        <f t="shared" si="12"/>
        <v>0</v>
      </c>
      <c r="AK39" s="376">
        <v>0</v>
      </c>
      <c r="AL39" s="376"/>
      <c r="AM39" s="547">
        <f t="shared" si="13"/>
        <v>0</v>
      </c>
      <c r="AN39" s="376">
        <v>0</v>
      </c>
      <c r="AO39" s="376"/>
      <c r="AP39" s="557">
        <f t="shared" si="14"/>
        <v>0</v>
      </c>
      <c r="AQ39" s="373">
        <f t="shared" si="15"/>
        <v>0</v>
      </c>
      <c r="AR39" s="407">
        <f t="shared" si="16"/>
        <v>0</v>
      </c>
      <c r="AS39" s="386">
        <f t="shared" si="17"/>
        <v>0</v>
      </c>
      <c r="AT39" s="373">
        <f t="shared" si="18"/>
        <v>0</v>
      </c>
      <c r="AU39" s="376">
        <f t="shared" si="19"/>
        <v>0</v>
      </c>
      <c r="AV39" s="386">
        <f t="shared" si="20"/>
        <v>0</v>
      </c>
      <c r="AW39" s="541"/>
      <c r="AX39" s="380"/>
      <c r="AY39" s="374">
        <f>ROUND(VLOOKUP($B39,Test!$A$272:$H$324,6),0)/1000</f>
        <v>0</v>
      </c>
      <c r="AZ39" s="380"/>
      <c r="BA39" s="415"/>
      <c r="BB39" s="415"/>
      <c r="BC39" s="380"/>
      <c r="BD39" s="380"/>
      <c r="BE39" s="415"/>
      <c r="BF39" s="380"/>
      <c r="BG39" s="380"/>
      <c r="BH39" s="380"/>
      <c r="BI39" s="380"/>
      <c r="BJ39" s="380"/>
      <c r="BK39" s="380"/>
      <c r="BL39" s="380"/>
      <c r="BM39" s="380"/>
      <c r="BN39" s="380"/>
    </row>
    <row r="40" spans="1:66" s="383" customFormat="1" ht="33" customHeight="1">
      <c r="A40" s="388">
        <f t="shared" si="21"/>
        <v>34</v>
      </c>
      <c r="B40" s="384">
        <v>51607</v>
      </c>
      <c r="C40" s="536" t="s">
        <v>30</v>
      </c>
      <c r="D40" s="400">
        <v>0</v>
      </c>
      <c r="E40" s="376">
        <f t="shared" si="22"/>
        <v>0</v>
      </c>
      <c r="F40" s="552">
        <f t="shared" si="0"/>
        <v>0</v>
      </c>
      <c r="G40" s="376">
        <v>0</v>
      </c>
      <c r="H40" s="376"/>
      <c r="I40" s="547">
        <f t="shared" si="1"/>
        <v>0</v>
      </c>
      <c r="J40" s="376">
        <v>0</v>
      </c>
      <c r="K40" s="376"/>
      <c r="L40" s="557">
        <f t="shared" si="2"/>
        <v>0</v>
      </c>
      <c r="M40" s="376">
        <v>0</v>
      </c>
      <c r="N40" s="376"/>
      <c r="O40" s="547">
        <f t="shared" si="3"/>
        <v>0</v>
      </c>
      <c r="P40" s="376">
        <v>0</v>
      </c>
      <c r="Q40" s="376"/>
      <c r="R40" s="547">
        <f t="shared" si="4"/>
        <v>0</v>
      </c>
      <c r="S40" s="376">
        <v>0</v>
      </c>
      <c r="T40" s="376"/>
      <c r="U40" s="557">
        <f t="shared" si="5"/>
        <v>0</v>
      </c>
      <c r="V40" s="400">
        <f t="shared" si="6"/>
        <v>0</v>
      </c>
      <c r="W40" s="376">
        <f t="shared" si="7"/>
        <v>0</v>
      </c>
      <c r="X40" s="547">
        <f t="shared" si="8"/>
        <v>0</v>
      </c>
      <c r="Y40" s="376">
        <v>0</v>
      </c>
      <c r="Z40" s="376"/>
      <c r="AA40" s="552">
        <f t="shared" si="9"/>
        <v>0</v>
      </c>
      <c r="AB40" s="376">
        <v>0</v>
      </c>
      <c r="AC40" s="376"/>
      <c r="AD40" s="547">
        <f t="shared" si="10"/>
        <v>0</v>
      </c>
      <c r="AE40" s="376">
        <v>0</v>
      </c>
      <c r="AF40" s="376"/>
      <c r="AG40" s="547">
        <f t="shared" si="11"/>
        <v>0</v>
      </c>
      <c r="AH40" s="376">
        <v>0</v>
      </c>
      <c r="AI40" s="376"/>
      <c r="AJ40" s="552">
        <f t="shared" si="12"/>
        <v>0</v>
      </c>
      <c r="AK40" s="376">
        <v>0</v>
      </c>
      <c r="AL40" s="376"/>
      <c r="AM40" s="547">
        <f t="shared" si="13"/>
        <v>0</v>
      </c>
      <c r="AN40" s="376">
        <v>0</v>
      </c>
      <c r="AO40" s="376"/>
      <c r="AP40" s="557">
        <f t="shared" si="14"/>
        <v>0</v>
      </c>
      <c r="AQ40" s="373">
        <f t="shared" si="15"/>
        <v>0</v>
      </c>
      <c r="AR40" s="407">
        <f t="shared" si="16"/>
        <v>0</v>
      </c>
      <c r="AS40" s="386">
        <f t="shared" si="17"/>
        <v>0</v>
      </c>
      <c r="AT40" s="373">
        <f t="shared" si="18"/>
        <v>0</v>
      </c>
      <c r="AU40" s="376">
        <f t="shared" si="19"/>
        <v>0</v>
      </c>
      <c r="AV40" s="386">
        <f t="shared" si="20"/>
        <v>0</v>
      </c>
      <c r="AW40" s="541"/>
      <c r="AX40" s="380"/>
      <c r="AY40" s="374">
        <f>ROUND(VLOOKUP($B40,Test!$A$272:$H$324,6),0)/1000</f>
        <v>0</v>
      </c>
      <c r="AZ40" s="380"/>
      <c r="BA40" s="415"/>
      <c r="BB40" s="415"/>
      <c r="BC40" s="380"/>
      <c r="BD40" s="380"/>
      <c r="BE40" s="415"/>
      <c r="BF40" s="380"/>
      <c r="BG40" s="380"/>
      <c r="BH40" s="380"/>
      <c r="BI40" s="380"/>
      <c r="BJ40" s="380"/>
      <c r="BK40" s="380"/>
      <c r="BL40" s="380"/>
      <c r="BM40" s="380"/>
      <c r="BN40" s="380"/>
    </row>
    <row r="41" spans="1:66" s="383" customFormat="1" ht="33" customHeight="1">
      <c r="A41" s="388">
        <f t="shared" si="21"/>
        <v>35</v>
      </c>
      <c r="B41" s="384">
        <v>51608</v>
      </c>
      <c r="C41" s="536" t="s">
        <v>31</v>
      </c>
      <c r="D41" s="400">
        <v>0</v>
      </c>
      <c r="E41" s="376">
        <f t="shared" si="22"/>
        <v>0</v>
      </c>
      <c r="F41" s="552">
        <f t="shared" si="0"/>
        <v>0</v>
      </c>
      <c r="G41" s="376">
        <v>0</v>
      </c>
      <c r="H41" s="376"/>
      <c r="I41" s="547">
        <f t="shared" si="1"/>
        <v>0</v>
      </c>
      <c r="J41" s="376">
        <v>0</v>
      </c>
      <c r="K41" s="376"/>
      <c r="L41" s="557">
        <f t="shared" si="2"/>
        <v>0</v>
      </c>
      <c r="M41" s="376">
        <v>0</v>
      </c>
      <c r="N41" s="376"/>
      <c r="O41" s="547">
        <f t="shared" si="3"/>
        <v>0</v>
      </c>
      <c r="P41" s="376">
        <v>0</v>
      </c>
      <c r="Q41" s="376"/>
      <c r="R41" s="547">
        <f t="shared" si="4"/>
        <v>0</v>
      </c>
      <c r="S41" s="376">
        <v>0</v>
      </c>
      <c r="T41" s="376"/>
      <c r="U41" s="557">
        <f t="shared" si="5"/>
        <v>0</v>
      </c>
      <c r="V41" s="400">
        <f t="shared" si="6"/>
        <v>0</v>
      </c>
      <c r="W41" s="376">
        <f t="shared" si="7"/>
        <v>0</v>
      </c>
      <c r="X41" s="547">
        <f t="shared" si="8"/>
        <v>0</v>
      </c>
      <c r="Y41" s="376">
        <v>0</v>
      </c>
      <c r="Z41" s="376"/>
      <c r="AA41" s="552">
        <f t="shared" si="9"/>
        <v>0</v>
      </c>
      <c r="AB41" s="376">
        <v>0</v>
      </c>
      <c r="AC41" s="376"/>
      <c r="AD41" s="547">
        <f t="shared" si="10"/>
        <v>0</v>
      </c>
      <c r="AE41" s="376">
        <v>0</v>
      </c>
      <c r="AF41" s="376"/>
      <c r="AG41" s="547">
        <f t="shared" si="11"/>
        <v>0</v>
      </c>
      <c r="AH41" s="376">
        <v>0</v>
      </c>
      <c r="AI41" s="376"/>
      <c r="AJ41" s="552">
        <f t="shared" si="12"/>
        <v>0</v>
      </c>
      <c r="AK41" s="376">
        <v>0</v>
      </c>
      <c r="AL41" s="376"/>
      <c r="AM41" s="547">
        <f t="shared" si="13"/>
        <v>0</v>
      </c>
      <c r="AN41" s="376">
        <v>0</v>
      </c>
      <c r="AO41" s="376"/>
      <c r="AP41" s="557">
        <f t="shared" si="14"/>
        <v>0</v>
      </c>
      <c r="AQ41" s="373">
        <f t="shared" si="15"/>
        <v>0</v>
      </c>
      <c r="AR41" s="407">
        <f t="shared" si="16"/>
        <v>0</v>
      </c>
      <c r="AS41" s="386">
        <f t="shared" si="17"/>
        <v>0</v>
      </c>
      <c r="AT41" s="373">
        <f t="shared" si="18"/>
        <v>0</v>
      </c>
      <c r="AU41" s="376">
        <f t="shared" si="19"/>
        <v>0</v>
      </c>
      <c r="AV41" s="386">
        <f t="shared" si="20"/>
        <v>0</v>
      </c>
      <c r="AW41" s="541"/>
      <c r="AX41" s="380"/>
      <c r="AY41" s="374">
        <f>ROUND(VLOOKUP($B41,Test!$A$272:$H$324,6),0)/1000</f>
        <v>0</v>
      </c>
      <c r="AZ41" s="380"/>
      <c r="BA41" s="415"/>
      <c r="BB41" s="415"/>
      <c r="BC41" s="380"/>
      <c r="BD41" s="380"/>
      <c r="BE41" s="415"/>
      <c r="BF41" s="380"/>
      <c r="BG41" s="380"/>
      <c r="BH41" s="380"/>
      <c r="BI41" s="380"/>
      <c r="BJ41" s="380"/>
      <c r="BK41" s="380"/>
      <c r="BL41" s="380"/>
      <c r="BM41" s="380"/>
      <c r="BN41" s="380"/>
    </row>
    <row r="42" spans="1:66" s="383" customFormat="1" ht="33" customHeight="1">
      <c r="A42" s="388">
        <f t="shared" si="21"/>
        <v>36</v>
      </c>
      <c r="B42" s="384">
        <v>51609</v>
      </c>
      <c r="C42" s="536" t="s">
        <v>89</v>
      </c>
      <c r="D42" s="400">
        <v>0</v>
      </c>
      <c r="E42" s="376">
        <f t="shared" si="22"/>
        <v>0</v>
      </c>
      <c r="F42" s="552">
        <f t="shared" si="0"/>
        <v>0</v>
      </c>
      <c r="G42" s="376">
        <v>0</v>
      </c>
      <c r="H42" s="376"/>
      <c r="I42" s="547">
        <f t="shared" si="1"/>
        <v>0</v>
      </c>
      <c r="J42" s="376">
        <v>0</v>
      </c>
      <c r="K42" s="376"/>
      <c r="L42" s="557">
        <f t="shared" si="2"/>
        <v>0</v>
      </c>
      <c r="M42" s="376">
        <v>0</v>
      </c>
      <c r="N42" s="376"/>
      <c r="O42" s="547">
        <f t="shared" si="3"/>
        <v>0</v>
      </c>
      <c r="P42" s="376">
        <v>0</v>
      </c>
      <c r="Q42" s="376"/>
      <c r="R42" s="547">
        <f t="shared" si="4"/>
        <v>0</v>
      </c>
      <c r="S42" s="376">
        <v>0</v>
      </c>
      <c r="T42" s="376"/>
      <c r="U42" s="557">
        <f t="shared" si="5"/>
        <v>0</v>
      </c>
      <c r="V42" s="400">
        <f t="shared" si="6"/>
        <v>0</v>
      </c>
      <c r="W42" s="376">
        <f t="shared" si="7"/>
        <v>0</v>
      </c>
      <c r="X42" s="547">
        <f t="shared" si="8"/>
        <v>0</v>
      </c>
      <c r="Y42" s="376">
        <v>0</v>
      </c>
      <c r="Z42" s="376"/>
      <c r="AA42" s="552">
        <f t="shared" si="9"/>
        <v>0</v>
      </c>
      <c r="AB42" s="376">
        <v>0</v>
      </c>
      <c r="AC42" s="376"/>
      <c r="AD42" s="547">
        <f t="shared" si="10"/>
        <v>0</v>
      </c>
      <c r="AE42" s="376">
        <v>0</v>
      </c>
      <c r="AF42" s="376"/>
      <c r="AG42" s="547">
        <f t="shared" si="11"/>
        <v>0</v>
      </c>
      <c r="AH42" s="376">
        <v>0</v>
      </c>
      <c r="AI42" s="376"/>
      <c r="AJ42" s="552">
        <f t="shared" si="12"/>
        <v>0</v>
      </c>
      <c r="AK42" s="376">
        <v>0</v>
      </c>
      <c r="AL42" s="376"/>
      <c r="AM42" s="547">
        <f t="shared" si="13"/>
        <v>0</v>
      </c>
      <c r="AN42" s="376">
        <v>0</v>
      </c>
      <c r="AO42" s="376"/>
      <c r="AP42" s="557">
        <f t="shared" si="14"/>
        <v>0</v>
      </c>
      <c r="AQ42" s="373">
        <f t="shared" si="15"/>
        <v>0</v>
      </c>
      <c r="AR42" s="407">
        <f t="shared" si="16"/>
        <v>0</v>
      </c>
      <c r="AS42" s="386">
        <f t="shared" si="17"/>
        <v>0</v>
      </c>
      <c r="AT42" s="373">
        <f t="shared" si="18"/>
        <v>0</v>
      </c>
      <c r="AU42" s="376">
        <f t="shared" si="19"/>
        <v>0</v>
      </c>
      <c r="AV42" s="386">
        <f t="shared" si="20"/>
        <v>0</v>
      </c>
      <c r="AW42" s="541"/>
      <c r="AX42" s="380"/>
      <c r="AY42" s="374">
        <f>ROUND(VLOOKUP($B42,Test!$A$272:$H$324,6),0)/1000</f>
        <v>0</v>
      </c>
      <c r="AZ42" s="380"/>
      <c r="BA42" s="415"/>
      <c r="BB42" s="415"/>
      <c r="BC42" s="380"/>
      <c r="BD42" s="380"/>
      <c r="BE42" s="415"/>
      <c r="BF42" s="380"/>
      <c r="BG42" s="380"/>
      <c r="BH42" s="380"/>
      <c r="BI42" s="380"/>
      <c r="BJ42" s="380"/>
      <c r="BK42" s="380"/>
      <c r="BL42" s="380"/>
      <c r="BM42" s="380"/>
      <c r="BN42" s="380"/>
    </row>
    <row r="43" spans="1:66" s="383" customFormat="1" ht="33" customHeight="1">
      <c r="A43" s="388">
        <f t="shared" si="21"/>
        <v>37</v>
      </c>
      <c r="B43" s="384">
        <v>51610</v>
      </c>
      <c r="C43" s="536" t="s">
        <v>32</v>
      </c>
      <c r="D43" s="400">
        <v>0</v>
      </c>
      <c r="E43" s="376">
        <f t="shared" si="22"/>
        <v>0</v>
      </c>
      <c r="F43" s="552">
        <f t="shared" si="0"/>
        <v>0</v>
      </c>
      <c r="G43" s="376">
        <v>0</v>
      </c>
      <c r="H43" s="376"/>
      <c r="I43" s="547">
        <f t="shared" si="1"/>
        <v>0</v>
      </c>
      <c r="J43" s="376">
        <v>0</v>
      </c>
      <c r="K43" s="376"/>
      <c r="L43" s="557">
        <f t="shared" si="2"/>
        <v>0</v>
      </c>
      <c r="M43" s="376">
        <v>0</v>
      </c>
      <c r="N43" s="376"/>
      <c r="O43" s="547">
        <f t="shared" si="3"/>
        <v>0</v>
      </c>
      <c r="P43" s="376">
        <v>0</v>
      </c>
      <c r="Q43" s="376"/>
      <c r="R43" s="547">
        <f t="shared" si="4"/>
        <v>0</v>
      </c>
      <c r="S43" s="376">
        <v>0</v>
      </c>
      <c r="T43" s="376"/>
      <c r="U43" s="557">
        <f t="shared" si="5"/>
        <v>0</v>
      </c>
      <c r="V43" s="400">
        <f t="shared" si="6"/>
        <v>0</v>
      </c>
      <c r="W43" s="376">
        <f t="shared" si="7"/>
        <v>0</v>
      </c>
      <c r="X43" s="547">
        <f t="shared" si="8"/>
        <v>0</v>
      </c>
      <c r="Y43" s="376">
        <v>0</v>
      </c>
      <c r="Z43" s="376"/>
      <c r="AA43" s="552">
        <f t="shared" si="9"/>
        <v>0</v>
      </c>
      <c r="AB43" s="376">
        <v>0</v>
      </c>
      <c r="AC43" s="376"/>
      <c r="AD43" s="547">
        <f t="shared" si="10"/>
        <v>0</v>
      </c>
      <c r="AE43" s="376">
        <v>0</v>
      </c>
      <c r="AF43" s="376"/>
      <c r="AG43" s="547">
        <f t="shared" si="11"/>
        <v>0</v>
      </c>
      <c r="AH43" s="376">
        <v>0</v>
      </c>
      <c r="AI43" s="376"/>
      <c r="AJ43" s="552">
        <f t="shared" si="12"/>
        <v>0</v>
      </c>
      <c r="AK43" s="376">
        <v>0</v>
      </c>
      <c r="AL43" s="376"/>
      <c r="AM43" s="547">
        <f t="shared" si="13"/>
        <v>0</v>
      </c>
      <c r="AN43" s="376">
        <v>0</v>
      </c>
      <c r="AO43" s="376"/>
      <c r="AP43" s="557">
        <f t="shared" si="14"/>
        <v>0</v>
      </c>
      <c r="AQ43" s="373">
        <f t="shared" si="15"/>
        <v>0</v>
      </c>
      <c r="AR43" s="407">
        <f t="shared" si="16"/>
        <v>0</v>
      </c>
      <c r="AS43" s="386">
        <f t="shared" si="17"/>
        <v>0</v>
      </c>
      <c r="AT43" s="373">
        <f t="shared" si="18"/>
        <v>0</v>
      </c>
      <c r="AU43" s="376">
        <f t="shared" si="19"/>
        <v>0</v>
      </c>
      <c r="AV43" s="386">
        <f t="shared" si="20"/>
        <v>0</v>
      </c>
      <c r="AW43" s="541"/>
      <c r="AX43" s="380"/>
      <c r="AY43" s="374">
        <f>ROUND(VLOOKUP($B43,Test!$A$272:$H$324,6),0)/1000</f>
        <v>0</v>
      </c>
      <c r="AZ43" s="380"/>
      <c r="BA43" s="415"/>
      <c r="BB43" s="415"/>
      <c r="BC43" s="380"/>
      <c r="BD43" s="380"/>
      <c r="BE43" s="415"/>
      <c r="BF43" s="380"/>
      <c r="BG43" s="380"/>
      <c r="BH43" s="380"/>
      <c r="BI43" s="380"/>
      <c r="BJ43" s="380"/>
      <c r="BK43" s="380"/>
      <c r="BL43" s="380"/>
      <c r="BM43" s="380"/>
      <c r="BN43" s="380"/>
    </row>
    <row r="44" spans="1:66" s="383" customFormat="1" ht="33" customHeight="1">
      <c r="A44" s="388">
        <f t="shared" si="21"/>
        <v>38</v>
      </c>
      <c r="B44" s="384">
        <v>51611</v>
      </c>
      <c r="C44" s="536" t="s">
        <v>33</v>
      </c>
      <c r="D44" s="400">
        <v>0</v>
      </c>
      <c r="E44" s="376">
        <f t="shared" si="22"/>
        <v>0</v>
      </c>
      <c r="F44" s="552">
        <f t="shared" si="0"/>
        <v>0</v>
      </c>
      <c r="G44" s="376">
        <v>0</v>
      </c>
      <c r="H44" s="376"/>
      <c r="I44" s="547">
        <f t="shared" si="1"/>
        <v>0</v>
      </c>
      <c r="J44" s="376">
        <v>0</v>
      </c>
      <c r="K44" s="376"/>
      <c r="L44" s="557">
        <f t="shared" si="2"/>
        <v>0</v>
      </c>
      <c r="M44" s="376">
        <v>0</v>
      </c>
      <c r="N44" s="376"/>
      <c r="O44" s="547">
        <f t="shared" si="3"/>
        <v>0</v>
      </c>
      <c r="P44" s="376">
        <v>0</v>
      </c>
      <c r="Q44" s="376"/>
      <c r="R44" s="547">
        <f t="shared" si="4"/>
        <v>0</v>
      </c>
      <c r="S44" s="376">
        <v>0</v>
      </c>
      <c r="T44" s="376"/>
      <c r="U44" s="557">
        <f t="shared" si="5"/>
        <v>0</v>
      </c>
      <c r="V44" s="400">
        <f t="shared" si="6"/>
        <v>0</v>
      </c>
      <c r="W44" s="376">
        <f t="shared" si="7"/>
        <v>0</v>
      </c>
      <c r="X44" s="547">
        <f t="shared" si="8"/>
        <v>0</v>
      </c>
      <c r="Y44" s="376">
        <v>0</v>
      </c>
      <c r="Z44" s="376"/>
      <c r="AA44" s="552">
        <f t="shared" si="9"/>
        <v>0</v>
      </c>
      <c r="AB44" s="376">
        <v>0</v>
      </c>
      <c r="AC44" s="376"/>
      <c r="AD44" s="547">
        <f t="shared" si="10"/>
        <v>0</v>
      </c>
      <c r="AE44" s="376">
        <v>0</v>
      </c>
      <c r="AF44" s="376"/>
      <c r="AG44" s="547">
        <f t="shared" si="11"/>
        <v>0</v>
      </c>
      <c r="AH44" s="376">
        <v>0</v>
      </c>
      <c r="AI44" s="376"/>
      <c r="AJ44" s="552">
        <f t="shared" si="12"/>
        <v>0</v>
      </c>
      <c r="AK44" s="376">
        <v>0</v>
      </c>
      <c r="AL44" s="376"/>
      <c r="AM44" s="547">
        <f t="shared" si="13"/>
        <v>0</v>
      </c>
      <c r="AN44" s="376">
        <v>0</v>
      </c>
      <c r="AO44" s="376"/>
      <c r="AP44" s="557">
        <f t="shared" si="14"/>
        <v>0</v>
      </c>
      <c r="AQ44" s="373">
        <f t="shared" si="15"/>
        <v>0</v>
      </c>
      <c r="AR44" s="407">
        <f t="shared" si="16"/>
        <v>0</v>
      </c>
      <c r="AS44" s="386">
        <f t="shared" si="17"/>
        <v>0</v>
      </c>
      <c r="AT44" s="373">
        <f t="shared" si="18"/>
        <v>0</v>
      </c>
      <c r="AU44" s="376">
        <f t="shared" si="19"/>
        <v>0</v>
      </c>
      <c r="AV44" s="386">
        <f t="shared" si="20"/>
        <v>0</v>
      </c>
      <c r="AW44" s="541"/>
      <c r="AX44" s="380"/>
      <c r="AY44" s="374">
        <f>ROUND(VLOOKUP($B44,Test!$A$272:$H$324,6),0)/1000</f>
        <v>0</v>
      </c>
      <c r="AZ44" s="380"/>
      <c r="BA44" s="415"/>
      <c r="BB44" s="415"/>
      <c r="BC44" s="380"/>
      <c r="BD44" s="380"/>
      <c r="BE44" s="415"/>
      <c r="BF44" s="380"/>
      <c r="BG44" s="380"/>
      <c r="BH44" s="380"/>
      <c r="BI44" s="380"/>
      <c r="BJ44" s="380"/>
      <c r="BK44" s="380"/>
      <c r="BL44" s="380"/>
      <c r="BM44" s="380"/>
      <c r="BN44" s="380"/>
    </row>
    <row r="45" spans="1:66" s="383" customFormat="1" ht="33" customHeight="1">
      <c r="A45" s="388">
        <f t="shared" si="21"/>
        <v>39</v>
      </c>
      <c r="B45" s="384">
        <v>51612</v>
      </c>
      <c r="C45" s="536" t="s">
        <v>34</v>
      </c>
      <c r="D45" s="400">
        <v>0</v>
      </c>
      <c r="E45" s="376">
        <f t="shared" si="22"/>
        <v>0</v>
      </c>
      <c r="F45" s="552">
        <f t="shared" si="0"/>
        <v>0</v>
      </c>
      <c r="G45" s="376">
        <v>0</v>
      </c>
      <c r="H45" s="376"/>
      <c r="I45" s="547">
        <f t="shared" si="1"/>
        <v>0</v>
      </c>
      <c r="J45" s="376">
        <v>0</v>
      </c>
      <c r="K45" s="376"/>
      <c r="L45" s="557">
        <f t="shared" si="2"/>
        <v>0</v>
      </c>
      <c r="M45" s="376">
        <v>0</v>
      </c>
      <c r="N45" s="376"/>
      <c r="O45" s="547">
        <f t="shared" si="3"/>
        <v>0</v>
      </c>
      <c r="P45" s="376">
        <v>0</v>
      </c>
      <c r="Q45" s="376"/>
      <c r="R45" s="547">
        <f t="shared" si="4"/>
        <v>0</v>
      </c>
      <c r="S45" s="376">
        <v>0</v>
      </c>
      <c r="T45" s="376"/>
      <c r="U45" s="557">
        <f t="shared" si="5"/>
        <v>0</v>
      </c>
      <c r="V45" s="400">
        <f t="shared" si="6"/>
        <v>0</v>
      </c>
      <c r="W45" s="376">
        <f t="shared" si="7"/>
        <v>0</v>
      </c>
      <c r="X45" s="547">
        <f t="shared" si="8"/>
        <v>0</v>
      </c>
      <c r="Y45" s="376">
        <v>0</v>
      </c>
      <c r="Z45" s="376"/>
      <c r="AA45" s="552">
        <f t="shared" si="9"/>
        <v>0</v>
      </c>
      <c r="AB45" s="376">
        <v>0</v>
      </c>
      <c r="AC45" s="376"/>
      <c r="AD45" s="547">
        <f t="shared" si="10"/>
        <v>0</v>
      </c>
      <c r="AE45" s="376">
        <v>0</v>
      </c>
      <c r="AF45" s="376"/>
      <c r="AG45" s="547">
        <f t="shared" si="11"/>
        <v>0</v>
      </c>
      <c r="AH45" s="376">
        <v>0</v>
      </c>
      <c r="AI45" s="376"/>
      <c r="AJ45" s="552">
        <f t="shared" si="12"/>
        <v>0</v>
      </c>
      <c r="AK45" s="376">
        <v>0</v>
      </c>
      <c r="AL45" s="376"/>
      <c r="AM45" s="547">
        <f t="shared" si="13"/>
        <v>0</v>
      </c>
      <c r="AN45" s="376">
        <v>0</v>
      </c>
      <c r="AO45" s="376"/>
      <c r="AP45" s="557">
        <f t="shared" si="14"/>
        <v>0</v>
      </c>
      <c r="AQ45" s="373">
        <f t="shared" si="15"/>
        <v>0</v>
      </c>
      <c r="AR45" s="407">
        <f t="shared" si="16"/>
        <v>0</v>
      </c>
      <c r="AS45" s="386">
        <f t="shared" si="17"/>
        <v>0</v>
      </c>
      <c r="AT45" s="373">
        <f t="shared" si="18"/>
        <v>0</v>
      </c>
      <c r="AU45" s="376">
        <f t="shared" si="19"/>
        <v>0</v>
      </c>
      <c r="AV45" s="386">
        <f t="shared" si="20"/>
        <v>0</v>
      </c>
      <c r="AW45" s="541"/>
      <c r="AX45" s="380"/>
      <c r="AY45" s="374">
        <f>ROUND(VLOOKUP($B45,Test!$A$272:$H$324,6),0)/1000</f>
        <v>0</v>
      </c>
      <c r="AZ45" s="380"/>
      <c r="BA45" s="415"/>
      <c r="BB45" s="415"/>
      <c r="BC45" s="380"/>
      <c r="BD45" s="380"/>
      <c r="BE45" s="415"/>
      <c r="BF45" s="380"/>
      <c r="BG45" s="380"/>
      <c r="BH45" s="380"/>
      <c r="BI45" s="380"/>
      <c r="BJ45" s="380"/>
      <c r="BK45" s="380"/>
      <c r="BL45" s="380"/>
      <c r="BM45" s="380"/>
      <c r="BN45" s="380"/>
    </row>
    <row r="46" spans="1:66" s="383" customFormat="1" ht="33" customHeight="1">
      <c r="A46" s="388">
        <f t="shared" si="21"/>
        <v>40</v>
      </c>
      <c r="B46" s="384">
        <v>51613</v>
      </c>
      <c r="C46" s="536" t="s">
        <v>61</v>
      </c>
      <c r="D46" s="400">
        <v>0</v>
      </c>
      <c r="E46" s="376">
        <f t="shared" si="22"/>
        <v>0</v>
      </c>
      <c r="F46" s="552">
        <f t="shared" si="0"/>
        <v>0</v>
      </c>
      <c r="G46" s="376">
        <v>0</v>
      </c>
      <c r="H46" s="376"/>
      <c r="I46" s="547">
        <f t="shared" si="1"/>
        <v>0</v>
      </c>
      <c r="J46" s="376">
        <v>0</v>
      </c>
      <c r="K46" s="376"/>
      <c r="L46" s="557">
        <f t="shared" si="2"/>
        <v>0</v>
      </c>
      <c r="M46" s="376">
        <v>0</v>
      </c>
      <c r="N46" s="376"/>
      <c r="O46" s="547">
        <f t="shared" si="3"/>
        <v>0</v>
      </c>
      <c r="P46" s="376">
        <v>0</v>
      </c>
      <c r="Q46" s="376"/>
      <c r="R46" s="547">
        <f t="shared" si="4"/>
        <v>0</v>
      </c>
      <c r="S46" s="376">
        <v>0</v>
      </c>
      <c r="T46" s="376"/>
      <c r="U46" s="557">
        <f t="shared" si="5"/>
        <v>0</v>
      </c>
      <c r="V46" s="400">
        <f t="shared" si="6"/>
        <v>0</v>
      </c>
      <c r="W46" s="376">
        <f t="shared" si="7"/>
        <v>0</v>
      </c>
      <c r="X46" s="547">
        <f t="shared" si="8"/>
        <v>0</v>
      </c>
      <c r="Y46" s="376">
        <v>0</v>
      </c>
      <c r="Z46" s="376"/>
      <c r="AA46" s="552">
        <f t="shared" si="9"/>
        <v>0</v>
      </c>
      <c r="AB46" s="376">
        <v>0</v>
      </c>
      <c r="AC46" s="376"/>
      <c r="AD46" s="547">
        <f t="shared" si="10"/>
        <v>0</v>
      </c>
      <c r="AE46" s="376">
        <v>0</v>
      </c>
      <c r="AF46" s="376"/>
      <c r="AG46" s="547">
        <f t="shared" si="11"/>
        <v>0</v>
      </c>
      <c r="AH46" s="376">
        <v>0</v>
      </c>
      <c r="AI46" s="376"/>
      <c r="AJ46" s="552">
        <f t="shared" si="12"/>
        <v>0</v>
      </c>
      <c r="AK46" s="376">
        <v>0</v>
      </c>
      <c r="AL46" s="376"/>
      <c r="AM46" s="547">
        <f t="shared" si="13"/>
        <v>0</v>
      </c>
      <c r="AN46" s="376">
        <v>0</v>
      </c>
      <c r="AO46" s="376"/>
      <c r="AP46" s="557">
        <f t="shared" si="14"/>
        <v>0</v>
      </c>
      <c r="AQ46" s="373">
        <f t="shared" si="15"/>
        <v>0</v>
      </c>
      <c r="AR46" s="407">
        <f t="shared" si="16"/>
        <v>0</v>
      </c>
      <c r="AS46" s="386">
        <f t="shared" si="17"/>
        <v>0</v>
      </c>
      <c r="AT46" s="373">
        <f t="shared" si="18"/>
        <v>0</v>
      </c>
      <c r="AU46" s="376">
        <f t="shared" si="19"/>
        <v>0</v>
      </c>
      <c r="AV46" s="386">
        <f t="shared" si="20"/>
        <v>0</v>
      </c>
      <c r="AW46" s="541"/>
      <c r="AX46" s="380"/>
      <c r="AY46" s="374">
        <f>ROUND(VLOOKUP($B46,Test!$A$272:$H$324,6),0)/1000</f>
        <v>0</v>
      </c>
      <c r="AZ46" s="380"/>
      <c r="BA46" s="415"/>
      <c r="BB46" s="415"/>
      <c r="BC46" s="380"/>
      <c r="BD46" s="380"/>
      <c r="BE46" s="415"/>
      <c r="BF46" s="380"/>
      <c r="BG46" s="380"/>
      <c r="BH46" s="380"/>
      <c r="BI46" s="380"/>
      <c r="BJ46" s="380"/>
      <c r="BK46" s="380"/>
      <c r="BL46" s="380"/>
      <c r="BM46" s="380"/>
      <c r="BN46" s="380"/>
    </row>
    <row r="47" spans="1:66" s="383" customFormat="1" ht="33" customHeight="1">
      <c r="A47" s="388">
        <f t="shared" si="21"/>
        <v>41</v>
      </c>
      <c r="B47" s="384">
        <v>51614</v>
      </c>
      <c r="C47" s="536" t="s">
        <v>42</v>
      </c>
      <c r="D47" s="400">
        <v>0</v>
      </c>
      <c r="E47" s="376">
        <f t="shared" si="22"/>
        <v>0</v>
      </c>
      <c r="F47" s="552">
        <f t="shared" si="0"/>
        <v>0</v>
      </c>
      <c r="G47" s="376">
        <v>0</v>
      </c>
      <c r="H47" s="376"/>
      <c r="I47" s="547">
        <f t="shared" si="1"/>
        <v>0</v>
      </c>
      <c r="J47" s="376">
        <v>0</v>
      </c>
      <c r="K47" s="376"/>
      <c r="L47" s="557">
        <f t="shared" si="2"/>
        <v>0</v>
      </c>
      <c r="M47" s="376">
        <v>0</v>
      </c>
      <c r="N47" s="376"/>
      <c r="O47" s="547">
        <f t="shared" si="3"/>
        <v>0</v>
      </c>
      <c r="P47" s="376">
        <v>0</v>
      </c>
      <c r="Q47" s="376"/>
      <c r="R47" s="547">
        <f t="shared" si="4"/>
        <v>0</v>
      </c>
      <c r="S47" s="376">
        <v>0</v>
      </c>
      <c r="T47" s="376"/>
      <c r="U47" s="557">
        <f t="shared" si="5"/>
        <v>0</v>
      </c>
      <c r="V47" s="400">
        <f t="shared" si="6"/>
        <v>0</v>
      </c>
      <c r="W47" s="376">
        <f t="shared" si="7"/>
        <v>0</v>
      </c>
      <c r="X47" s="547">
        <f t="shared" si="8"/>
        <v>0</v>
      </c>
      <c r="Y47" s="376">
        <v>0</v>
      </c>
      <c r="Z47" s="376"/>
      <c r="AA47" s="552">
        <f t="shared" si="9"/>
        <v>0</v>
      </c>
      <c r="AB47" s="376">
        <v>0</v>
      </c>
      <c r="AC47" s="376"/>
      <c r="AD47" s="547">
        <f t="shared" si="10"/>
        <v>0</v>
      </c>
      <c r="AE47" s="376">
        <v>0</v>
      </c>
      <c r="AF47" s="376"/>
      <c r="AG47" s="547">
        <f t="shared" si="11"/>
        <v>0</v>
      </c>
      <c r="AH47" s="376">
        <v>0</v>
      </c>
      <c r="AI47" s="376"/>
      <c r="AJ47" s="552">
        <f t="shared" si="12"/>
        <v>0</v>
      </c>
      <c r="AK47" s="376">
        <v>0</v>
      </c>
      <c r="AL47" s="376"/>
      <c r="AM47" s="547">
        <f t="shared" si="13"/>
        <v>0</v>
      </c>
      <c r="AN47" s="376">
        <v>0</v>
      </c>
      <c r="AO47" s="376"/>
      <c r="AP47" s="557">
        <f t="shared" si="14"/>
        <v>0</v>
      </c>
      <c r="AQ47" s="373">
        <f t="shared" si="15"/>
        <v>0</v>
      </c>
      <c r="AR47" s="407">
        <f t="shared" si="16"/>
        <v>0</v>
      </c>
      <c r="AS47" s="386">
        <f t="shared" si="17"/>
        <v>0</v>
      </c>
      <c r="AT47" s="373">
        <f t="shared" si="18"/>
        <v>0</v>
      </c>
      <c r="AU47" s="376">
        <f t="shared" si="19"/>
        <v>0</v>
      </c>
      <c r="AV47" s="386">
        <f t="shared" si="20"/>
        <v>0</v>
      </c>
      <c r="AW47" s="541"/>
      <c r="AX47" s="380"/>
      <c r="AY47" s="374">
        <f>ROUND(VLOOKUP($B47,Test!$A$272:$H$324,6),0)/1000</f>
        <v>0</v>
      </c>
      <c r="AZ47" s="380"/>
      <c r="BA47" s="415"/>
      <c r="BB47" s="415"/>
      <c r="BC47" s="380"/>
      <c r="BD47" s="380"/>
      <c r="BE47" s="415"/>
      <c r="BF47" s="380"/>
      <c r="BG47" s="380"/>
      <c r="BH47" s="380"/>
      <c r="BI47" s="380"/>
      <c r="BJ47" s="380"/>
      <c r="BK47" s="380"/>
      <c r="BL47" s="380"/>
      <c r="BM47" s="380"/>
      <c r="BN47" s="380"/>
    </row>
    <row r="48" spans="1:66" s="383" customFormat="1" ht="33" customHeight="1">
      <c r="A48" s="388">
        <f t="shared" si="21"/>
        <v>42</v>
      </c>
      <c r="B48" s="384">
        <v>51615</v>
      </c>
      <c r="C48" s="536" t="s">
        <v>83</v>
      </c>
      <c r="D48" s="400">
        <v>0</v>
      </c>
      <c r="E48" s="376">
        <f t="shared" si="22"/>
        <v>0</v>
      </c>
      <c r="F48" s="552">
        <f t="shared" si="0"/>
        <v>0</v>
      </c>
      <c r="G48" s="376">
        <v>0</v>
      </c>
      <c r="H48" s="376"/>
      <c r="I48" s="547">
        <f t="shared" si="1"/>
        <v>0</v>
      </c>
      <c r="J48" s="376">
        <v>0</v>
      </c>
      <c r="K48" s="376"/>
      <c r="L48" s="557">
        <f t="shared" si="2"/>
        <v>0</v>
      </c>
      <c r="M48" s="376">
        <v>0</v>
      </c>
      <c r="N48" s="376"/>
      <c r="O48" s="547">
        <f t="shared" si="3"/>
        <v>0</v>
      </c>
      <c r="P48" s="376">
        <v>0</v>
      </c>
      <c r="Q48" s="376"/>
      <c r="R48" s="547">
        <f t="shared" si="4"/>
        <v>0</v>
      </c>
      <c r="S48" s="376">
        <v>0</v>
      </c>
      <c r="T48" s="376"/>
      <c r="U48" s="557">
        <f t="shared" si="5"/>
        <v>0</v>
      </c>
      <c r="V48" s="400">
        <f t="shared" si="6"/>
        <v>0</v>
      </c>
      <c r="W48" s="376">
        <f t="shared" si="7"/>
        <v>0</v>
      </c>
      <c r="X48" s="547">
        <f t="shared" si="8"/>
        <v>0</v>
      </c>
      <c r="Y48" s="376">
        <v>0</v>
      </c>
      <c r="Z48" s="376"/>
      <c r="AA48" s="552">
        <f t="shared" si="9"/>
        <v>0</v>
      </c>
      <c r="AB48" s="376">
        <v>0</v>
      </c>
      <c r="AC48" s="376"/>
      <c r="AD48" s="547">
        <f t="shared" si="10"/>
        <v>0</v>
      </c>
      <c r="AE48" s="376">
        <v>0</v>
      </c>
      <c r="AF48" s="376"/>
      <c r="AG48" s="547">
        <f t="shared" si="11"/>
        <v>0</v>
      </c>
      <c r="AH48" s="376">
        <v>0</v>
      </c>
      <c r="AI48" s="376"/>
      <c r="AJ48" s="552">
        <f t="shared" si="12"/>
        <v>0</v>
      </c>
      <c r="AK48" s="376">
        <v>0</v>
      </c>
      <c r="AL48" s="376"/>
      <c r="AM48" s="547">
        <f t="shared" si="13"/>
        <v>0</v>
      </c>
      <c r="AN48" s="376">
        <v>0</v>
      </c>
      <c r="AO48" s="376"/>
      <c r="AP48" s="557">
        <f t="shared" si="14"/>
        <v>0</v>
      </c>
      <c r="AQ48" s="373">
        <f t="shared" si="15"/>
        <v>0</v>
      </c>
      <c r="AR48" s="407">
        <f t="shared" si="16"/>
        <v>0</v>
      </c>
      <c r="AS48" s="386">
        <f t="shared" si="17"/>
        <v>0</v>
      </c>
      <c r="AT48" s="373">
        <f t="shared" si="18"/>
        <v>0</v>
      </c>
      <c r="AU48" s="376">
        <f t="shared" si="19"/>
        <v>0</v>
      </c>
      <c r="AV48" s="386">
        <f t="shared" si="20"/>
        <v>0</v>
      </c>
      <c r="AW48" s="541"/>
      <c r="AX48" s="380"/>
      <c r="AY48" s="374">
        <f>ROUND(VLOOKUP($B48,Test!$A$272:$H$324,6),0)/1000</f>
        <v>0</v>
      </c>
      <c r="AZ48" s="380"/>
      <c r="BA48" s="415"/>
      <c r="BB48" s="415"/>
      <c r="BC48" s="380"/>
      <c r="BD48" s="380"/>
      <c r="BE48" s="415"/>
      <c r="BF48" s="380"/>
      <c r="BG48" s="380"/>
      <c r="BH48" s="380"/>
      <c r="BI48" s="380"/>
      <c r="BJ48" s="380"/>
      <c r="BK48" s="380"/>
      <c r="BL48" s="380"/>
      <c r="BM48" s="380"/>
      <c r="BN48" s="380"/>
    </row>
    <row r="49" spans="1:66" s="383" customFormat="1" ht="33" customHeight="1">
      <c r="A49" s="388">
        <f t="shared" si="21"/>
        <v>43</v>
      </c>
      <c r="B49" s="384">
        <v>51616</v>
      </c>
      <c r="C49" s="536" t="s">
        <v>35</v>
      </c>
      <c r="D49" s="400">
        <v>0</v>
      </c>
      <c r="E49" s="376">
        <f t="shared" si="22"/>
        <v>0</v>
      </c>
      <c r="F49" s="552">
        <f t="shared" si="0"/>
        <v>0</v>
      </c>
      <c r="G49" s="376">
        <v>0</v>
      </c>
      <c r="H49" s="376"/>
      <c r="I49" s="547">
        <f t="shared" si="1"/>
        <v>0</v>
      </c>
      <c r="J49" s="376">
        <v>0</v>
      </c>
      <c r="K49" s="376"/>
      <c r="L49" s="557">
        <f t="shared" si="2"/>
        <v>0</v>
      </c>
      <c r="M49" s="376">
        <v>0</v>
      </c>
      <c r="N49" s="376"/>
      <c r="O49" s="547">
        <f t="shared" si="3"/>
        <v>0</v>
      </c>
      <c r="P49" s="376">
        <v>0</v>
      </c>
      <c r="Q49" s="376"/>
      <c r="R49" s="547">
        <f t="shared" si="4"/>
        <v>0</v>
      </c>
      <c r="S49" s="376">
        <v>0</v>
      </c>
      <c r="T49" s="376"/>
      <c r="U49" s="557">
        <f t="shared" si="5"/>
        <v>0</v>
      </c>
      <c r="V49" s="400">
        <f t="shared" si="6"/>
        <v>0</v>
      </c>
      <c r="W49" s="376">
        <f t="shared" si="7"/>
        <v>0</v>
      </c>
      <c r="X49" s="547">
        <f t="shared" si="8"/>
        <v>0</v>
      </c>
      <c r="Y49" s="376">
        <v>0</v>
      </c>
      <c r="Z49" s="376"/>
      <c r="AA49" s="552">
        <f t="shared" si="9"/>
        <v>0</v>
      </c>
      <c r="AB49" s="376">
        <v>0</v>
      </c>
      <c r="AC49" s="376"/>
      <c r="AD49" s="547">
        <f t="shared" si="10"/>
        <v>0</v>
      </c>
      <c r="AE49" s="376">
        <v>0</v>
      </c>
      <c r="AF49" s="376"/>
      <c r="AG49" s="547">
        <f t="shared" si="11"/>
        <v>0</v>
      </c>
      <c r="AH49" s="376">
        <v>0</v>
      </c>
      <c r="AI49" s="376"/>
      <c r="AJ49" s="552">
        <f t="shared" si="12"/>
        <v>0</v>
      </c>
      <c r="AK49" s="376">
        <v>0</v>
      </c>
      <c r="AL49" s="376"/>
      <c r="AM49" s="547">
        <f t="shared" si="13"/>
        <v>0</v>
      </c>
      <c r="AN49" s="376">
        <v>0</v>
      </c>
      <c r="AO49" s="376"/>
      <c r="AP49" s="557">
        <f t="shared" si="14"/>
        <v>0</v>
      </c>
      <c r="AQ49" s="373">
        <f t="shared" si="15"/>
        <v>0</v>
      </c>
      <c r="AR49" s="407">
        <f t="shared" si="16"/>
        <v>0</v>
      </c>
      <c r="AS49" s="386">
        <f t="shared" si="17"/>
        <v>0</v>
      </c>
      <c r="AT49" s="373">
        <f t="shared" si="18"/>
        <v>0</v>
      </c>
      <c r="AU49" s="376">
        <f t="shared" si="19"/>
        <v>0</v>
      </c>
      <c r="AV49" s="386">
        <f t="shared" si="20"/>
        <v>0</v>
      </c>
      <c r="AW49" s="541"/>
      <c r="AX49" s="380"/>
      <c r="AY49" s="374">
        <f>ROUND(VLOOKUP($B49,Test!$A$272:$H$324,6),0)/1000</f>
        <v>0</v>
      </c>
      <c r="AZ49" s="380"/>
      <c r="BA49" s="415"/>
      <c r="BB49" s="415"/>
      <c r="BC49" s="380"/>
      <c r="BD49" s="380"/>
      <c r="BE49" s="415"/>
      <c r="BF49" s="380"/>
      <c r="BG49" s="380"/>
      <c r="BH49" s="380"/>
      <c r="BI49" s="380"/>
      <c r="BJ49" s="380"/>
      <c r="BK49" s="380"/>
      <c r="BL49" s="380"/>
      <c r="BM49" s="380"/>
      <c r="BN49" s="380"/>
    </row>
    <row r="50" spans="1:66" s="383" customFormat="1" ht="33" customHeight="1">
      <c r="A50" s="388">
        <f t="shared" si="21"/>
        <v>44</v>
      </c>
      <c r="B50" s="384">
        <v>51617</v>
      </c>
      <c r="C50" s="536" t="s">
        <v>36</v>
      </c>
      <c r="D50" s="400">
        <v>0</v>
      </c>
      <c r="E50" s="376">
        <f t="shared" si="22"/>
        <v>0</v>
      </c>
      <c r="F50" s="552">
        <f t="shared" ref="F50:F52" si="23">+D50-E50</f>
        <v>0</v>
      </c>
      <c r="G50" s="376">
        <v>0</v>
      </c>
      <c r="H50" s="376"/>
      <c r="I50" s="547">
        <f t="shared" ref="I50:I52" si="24">+G50-H50</f>
        <v>0</v>
      </c>
      <c r="J50" s="376">
        <v>0</v>
      </c>
      <c r="K50" s="376"/>
      <c r="L50" s="557">
        <f t="shared" ref="L50:L52" si="25">+J50-K50</f>
        <v>0</v>
      </c>
      <c r="M50" s="376">
        <v>0</v>
      </c>
      <c r="N50" s="376"/>
      <c r="O50" s="547">
        <f t="shared" ref="O50:O52" si="26">+M50-N50</f>
        <v>0</v>
      </c>
      <c r="P50" s="376">
        <v>0</v>
      </c>
      <c r="Q50" s="376"/>
      <c r="R50" s="547">
        <f t="shared" ref="R50:R52" si="27">+P50-Q50</f>
        <v>0</v>
      </c>
      <c r="S50" s="376">
        <v>0</v>
      </c>
      <c r="T50" s="376"/>
      <c r="U50" s="557">
        <f t="shared" ref="U50:U52" si="28">+S50-T50</f>
        <v>0</v>
      </c>
      <c r="V50" s="400">
        <f t="shared" ref="V50:V52" si="29">D50+G50+J50+M50+P50+S50</f>
        <v>0</v>
      </c>
      <c r="W50" s="376">
        <f t="shared" ref="W50:W52" si="30">+E50+H50+K50+N50+Q50+T50</f>
        <v>0</v>
      </c>
      <c r="X50" s="547">
        <f t="shared" ref="X50:X52" si="31">+V50-W50</f>
        <v>0</v>
      </c>
      <c r="Y50" s="376">
        <v>0</v>
      </c>
      <c r="Z50" s="376"/>
      <c r="AA50" s="552">
        <f t="shared" ref="AA50:AA52" si="32">+Y50-Z50</f>
        <v>0</v>
      </c>
      <c r="AB50" s="376">
        <v>0</v>
      </c>
      <c r="AC50" s="376"/>
      <c r="AD50" s="547">
        <f t="shared" ref="AD50:AD52" si="33">+AB50-AC50</f>
        <v>0</v>
      </c>
      <c r="AE50" s="376">
        <v>0</v>
      </c>
      <c r="AF50" s="376"/>
      <c r="AG50" s="547">
        <f t="shared" ref="AG50:AG52" si="34">+AE50-AF50</f>
        <v>0</v>
      </c>
      <c r="AH50" s="376">
        <v>0</v>
      </c>
      <c r="AI50" s="376"/>
      <c r="AJ50" s="552">
        <f t="shared" ref="AJ50:AJ52" si="35">+AH50-AI50</f>
        <v>0</v>
      </c>
      <c r="AK50" s="376">
        <v>0</v>
      </c>
      <c r="AL50" s="376"/>
      <c r="AM50" s="547">
        <f t="shared" ref="AM50:AM52" si="36">+AK50-AL50</f>
        <v>0</v>
      </c>
      <c r="AN50" s="376">
        <v>0</v>
      </c>
      <c r="AO50" s="376"/>
      <c r="AP50" s="557">
        <f t="shared" ref="AP50:AP52" si="37">+AN50-AO50</f>
        <v>0</v>
      </c>
      <c r="AQ50" s="373">
        <f t="shared" ref="AQ50:AQ52" si="38">Y50+AB50+AE50+AH50+AK50+AN50</f>
        <v>0</v>
      </c>
      <c r="AR50" s="407">
        <f t="shared" ref="AR50:AR52" si="39">Z50+AC50+AF50+AI50+AL50+AO50</f>
        <v>0</v>
      </c>
      <c r="AS50" s="386">
        <f t="shared" ref="AS50:AS52" si="40">+AQ50-AR50</f>
        <v>0</v>
      </c>
      <c r="AT50" s="373">
        <f t="shared" ref="AT50:AT52" si="41">+V50+AQ50</f>
        <v>0</v>
      </c>
      <c r="AU50" s="376">
        <f t="shared" ref="AU50:AU52" si="42">+W50+AR50</f>
        <v>0</v>
      </c>
      <c r="AV50" s="375">
        <f t="shared" ref="AV50:AV52" si="43">+AT50-AU50</f>
        <v>0</v>
      </c>
      <c r="AW50" s="541"/>
      <c r="AX50" s="380"/>
      <c r="AY50" s="374">
        <f>ROUND(VLOOKUP($B50,Test!$A$272:$H$324,6),0)/1000</f>
        <v>0</v>
      </c>
      <c r="AZ50" s="380"/>
      <c r="BA50" s="415"/>
      <c r="BB50" s="415"/>
      <c r="BC50" s="380"/>
      <c r="BD50" s="380"/>
      <c r="BE50" s="415"/>
      <c r="BF50" s="380"/>
      <c r="BG50" s="380"/>
      <c r="BH50" s="380"/>
      <c r="BI50" s="380"/>
      <c r="BJ50" s="380"/>
      <c r="BK50" s="380"/>
      <c r="BL50" s="380"/>
      <c r="BM50" s="380"/>
      <c r="BN50" s="380"/>
    </row>
    <row r="51" spans="1:66" s="383" customFormat="1" ht="33" customHeight="1">
      <c r="A51" s="388">
        <f t="shared" si="21"/>
        <v>45</v>
      </c>
      <c r="B51" s="384">
        <v>51624</v>
      </c>
      <c r="C51" s="536" t="s">
        <v>231</v>
      </c>
      <c r="D51" s="400">
        <v>0</v>
      </c>
      <c r="E51" s="376">
        <f t="shared" si="22"/>
        <v>0</v>
      </c>
      <c r="F51" s="552">
        <f t="shared" si="23"/>
        <v>0</v>
      </c>
      <c r="G51" s="376">
        <v>0</v>
      </c>
      <c r="H51" s="376"/>
      <c r="I51" s="547">
        <f t="shared" si="24"/>
        <v>0</v>
      </c>
      <c r="J51" s="376">
        <v>0</v>
      </c>
      <c r="K51" s="376"/>
      <c r="L51" s="557">
        <f t="shared" si="25"/>
        <v>0</v>
      </c>
      <c r="M51" s="376">
        <v>0</v>
      </c>
      <c r="N51" s="376"/>
      <c r="O51" s="547">
        <f t="shared" si="26"/>
        <v>0</v>
      </c>
      <c r="P51" s="376">
        <v>0</v>
      </c>
      <c r="Q51" s="376"/>
      <c r="R51" s="547">
        <f t="shared" si="27"/>
        <v>0</v>
      </c>
      <c r="S51" s="376">
        <v>0</v>
      </c>
      <c r="T51" s="376"/>
      <c r="U51" s="557">
        <f t="shared" si="28"/>
        <v>0</v>
      </c>
      <c r="V51" s="400">
        <f t="shared" si="29"/>
        <v>0</v>
      </c>
      <c r="W51" s="376">
        <f t="shared" si="30"/>
        <v>0</v>
      </c>
      <c r="X51" s="547">
        <f t="shared" si="31"/>
        <v>0</v>
      </c>
      <c r="Y51" s="376">
        <v>0</v>
      </c>
      <c r="Z51" s="376"/>
      <c r="AA51" s="552">
        <f t="shared" si="32"/>
        <v>0</v>
      </c>
      <c r="AB51" s="376">
        <v>0</v>
      </c>
      <c r="AC51" s="376"/>
      <c r="AD51" s="547">
        <f t="shared" si="33"/>
        <v>0</v>
      </c>
      <c r="AE51" s="376">
        <v>0</v>
      </c>
      <c r="AF51" s="376"/>
      <c r="AG51" s="547">
        <f t="shared" si="34"/>
        <v>0</v>
      </c>
      <c r="AH51" s="376">
        <v>0</v>
      </c>
      <c r="AI51" s="376"/>
      <c r="AJ51" s="552">
        <f t="shared" si="35"/>
        <v>0</v>
      </c>
      <c r="AK51" s="376">
        <v>0</v>
      </c>
      <c r="AL51" s="376"/>
      <c r="AM51" s="547">
        <f t="shared" si="36"/>
        <v>0</v>
      </c>
      <c r="AN51" s="376">
        <v>0</v>
      </c>
      <c r="AO51" s="376"/>
      <c r="AP51" s="557">
        <f t="shared" si="37"/>
        <v>0</v>
      </c>
      <c r="AQ51" s="373">
        <f t="shared" si="38"/>
        <v>0</v>
      </c>
      <c r="AR51" s="407">
        <f t="shared" si="39"/>
        <v>0</v>
      </c>
      <c r="AS51" s="386">
        <f t="shared" si="40"/>
        <v>0</v>
      </c>
      <c r="AT51" s="373">
        <f t="shared" si="41"/>
        <v>0</v>
      </c>
      <c r="AU51" s="376">
        <f t="shared" si="42"/>
        <v>0</v>
      </c>
      <c r="AV51" s="375">
        <f t="shared" si="43"/>
        <v>0</v>
      </c>
      <c r="AW51" s="541"/>
      <c r="AX51" s="380"/>
      <c r="AY51" s="374">
        <f>ROUND(VLOOKUP($B51,Test!$A$272:$H$324,6),0)/1000</f>
        <v>0</v>
      </c>
      <c r="AZ51" s="380"/>
      <c r="BA51" s="415"/>
      <c r="BB51" s="415"/>
      <c r="BC51" s="380"/>
      <c r="BD51" s="380"/>
      <c r="BE51" s="415"/>
      <c r="BF51" s="380"/>
      <c r="BG51" s="380"/>
      <c r="BH51" s="380"/>
      <c r="BI51" s="380"/>
      <c r="BJ51" s="380"/>
      <c r="BK51" s="380"/>
      <c r="BL51" s="380"/>
      <c r="BM51" s="380"/>
      <c r="BN51" s="380"/>
    </row>
    <row r="52" spans="1:66" s="383" customFormat="1" ht="33" customHeight="1" thickBot="1">
      <c r="A52" s="388">
        <f>+A51+1</f>
        <v>46</v>
      </c>
      <c r="B52" s="393">
        <v>51708</v>
      </c>
      <c r="C52" s="538" t="s">
        <v>232</v>
      </c>
      <c r="D52" s="400">
        <v>0</v>
      </c>
      <c r="E52" s="376">
        <f t="shared" si="22"/>
        <v>0</v>
      </c>
      <c r="F52" s="552">
        <f t="shared" si="23"/>
        <v>0</v>
      </c>
      <c r="G52" s="376">
        <v>0</v>
      </c>
      <c r="H52" s="376"/>
      <c r="I52" s="547">
        <f t="shared" si="24"/>
        <v>0</v>
      </c>
      <c r="J52" s="376">
        <v>0</v>
      </c>
      <c r="K52" s="376"/>
      <c r="L52" s="557">
        <f t="shared" si="25"/>
        <v>0</v>
      </c>
      <c r="M52" s="376">
        <v>0</v>
      </c>
      <c r="N52" s="376"/>
      <c r="O52" s="547">
        <f t="shared" si="26"/>
        <v>0</v>
      </c>
      <c r="P52" s="376">
        <v>0</v>
      </c>
      <c r="Q52" s="376"/>
      <c r="R52" s="547">
        <f t="shared" si="27"/>
        <v>0</v>
      </c>
      <c r="S52" s="376">
        <v>0</v>
      </c>
      <c r="T52" s="376"/>
      <c r="U52" s="557">
        <f t="shared" si="28"/>
        <v>0</v>
      </c>
      <c r="V52" s="400">
        <f t="shared" si="29"/>
        <v>0</v>
      </c>
      <c r="W52" s="376">
        <f t="shared" si="30"/>
        <v>0</v>
      </c>
      <c r="X52" s="547">
        <f t="shared" si="31"/>
        <v>0</v>
      </c>
      <c r="Y52" s="376">
        <v>0</v>
      </c>
      <c r="Z52" s="376"/>
      <c r="AA52" s="552">
        <f t="shared" si="32"/>
        <v>0</v>
      </c>
      <c r="AB52" s="376">
        <v>0</v>
      </c>
      <c r="AC52" s="376"/>
      <c r="AD52" s="547">
        <f t="shared" si="33"/>
        <v>0</v>
      </c>
      <c r="AE52" s="376">
        <v>0</v>
      </c>
      <c r="AF52" s="376"/>
      <c r="AG52" s="547">
        <f t="shared" si="34"/>
        <v>0</v>
      </c>
      <c r="AH52" s="376">
        <v>0</v>
      </c>
      <c r="AI52" s="376"/>
      <c r="AJ52" s="552">
        <f t="shared" si="35"/>
        <v>0</v>
      </c>
      <c r="AK52" s="376">
        <v>0</v>
      </c>
      <c r="AL52" s="376"/>
      <c r="AM52" s="547">
        <f t="shared" si="36"/>
        <v>0</v>
      </c>
      <c r="AN52" s="376">
        <v>0</v>
      </c>
      <c r="AO52" s="376"/>
      <c r="AP52" s="557">
        <f t="shared" si="37"/>
        <v>0</v>
      </c>
      <c r="AQ52" s="373">
        <f t="shared" si="38"/>
        <v>0</v>
      </c>
      <c r="AR52" s="407">
        <f t="shared" si="39"/>
        <v>0</v>
      </c>
      <c r="AS52" s="386">
        <f t="shared" si="40"/>
        <v>0</v>
      </c>
      <c r="AT52" s="373">
        <f t="shared" si="41"/>
        <v>0</v>
      </c>
      <c r="AU52" s="376">
        <f t="shared" si="42"/>
        <v>0</v>
      </c>
      <c r="AV52" s="386">
        <f t="shared" si="43"/>
        <v>0</v>
      </c>
      <c r="AW52" s="541"/>
      <c r="AX52" s="380"/>
      <c r="AY52" s="396">
        <f>ROUND(VLOOKUP($B52,Test!$A$272:$H$324,6),0)/1000</f>
        <v>0</v>
      </c>
      <c r="AZ52" s="380"/>
      <c r="BA52" s="415"/>
      <c r="BB52" s="415"/>
      <c r="BC52" s="380"/>
      <c r="BD52" s="380"/>
      <c r="BE52" s="415"/>
      <c r="BF52" s="380"/>
      <c r="BG52" s="380"/>
      <c r="BH52" s="380"/>
      <c r="BI52" s="380"/>
      <c r="BJ52" s="380"/>
      <c r="BK52" s="380"/>
      <c r="BL52" s="380"/>
      <c r="BM52" s="380"/>
      <c r="BN52" s="380"/>
    </row>
    <row r="53" spans="1:66" s="365" customFormat="1" ht="45" customHeight="1" thickBot="1">
      <c r="A53" s="814" t="s">
        <v>51</v>
      </c>
      <c r="B53" s="815"/>
      <c r="C53" s="815"/>
      <c r="D53" s="480">
        <f t="shared" ref="D53:AE53" si="44">SUM(D7:D52)</f>
        <v>0</v>
      </c>
      <c r="E53" s="478">
        <f t="shared" si="44"/>
        <v>0</v>
      </c>
      <c r="F53" s="559">
        <f t="shared" si="44"/>
        <v>0</v>
      </c>
      <c r="G53" s="478">
        <f t="shared" ref="G53" si="45">SUM(G7:G52)</f>
        <v>0</v>
      </c>
      <c r="H53" s="478">
        <f t="shared" si="44"/>
        <v>0</v>
      </c>
      <c r="I53" s="549">
        <f t="shared" si="44"/>
        <v>0</v>
      </c>
      <c r="J53" s="478">
        <f t="shared" si="44"/>
        <v>0</v>
      </c>
      <c r="K53" s="478">
        <f t="shared" si="44"/>
        <v>0</v>
      </c>
      <c r="L53" s="554">
        <f t="shared" si="44"/>
        <v>0</v>
      </c>
      <c r="M53" s="480">
        <f t="shared" si="44"/>
        <v>0</v>
      </c>
      <c r="N53" s="478">
        <f t="shared" si="44"/>
        <v>0</v>
      </c>
      <c r="O53" s="549">
        <f t="shared" si="44"/>
        <v>0</v>
      </c>
      <c r="P53" s="478">
        <f t="shared" si="44"/>
        <v>0</v>
      </c>
      <c r="Q53" s="478">
        <f t="shared" si="44"/>
        <v>0</v>
      </c>
      <c r="R53" s="549">
        <f t="shared" si="44"/>
        <v>0</v>
      </c>
      <c r="S53" s="478">
        <f t="shared" si="44"/>
        <v>0</v>
      </c>
      <c r="T53" s="478">
        <f t="shared" si="44"/>
        <v>0</v>
      </c>
      <c r="U53" s="554">
        <f t="shared" si="44"/>
        <v>0</v>
      </c>
      <c r="V53" s="480">
        <f t="shared" si="44"/>
        <v>0</v>
      </c>
      <c r="W53" s="478">
        <f t="shared" si="44"/>
        <v>0</v>
      </c>
      <c r="X53" s="549">
        <f t="shared" si="44"/>
        <v>0</v>
      </c>
      <c r="Y53" s="478">
        <f t="shared" si="44"/>
        <v>0</v>
      </c>
      <c r="Z53" s="478">
        <f t="shared" si="44"/>
        <v>0</v>
      </c>
      <c r="AA53" s="559">
        <f t="shared" si="44"/>
        <v>0</v>
      </c>
      <c r="AB53" s="478">
        <f t="shared" si="44"/>
        <v>0</v>
      </c>
      <c r="AC53" s="478">
        <f t="shared" si="44"/>
        <v>0</v>
      </c>
      <c r="AD53" s="549">
        <f t="shared" si="44"/>
        <v>0</v>
      </c>
      <c r="AE53" s="478">
        <f t="shared" si="44"/>
        <v>0</v>
      </c>
      <c r="AF53" s="478">
        <f t="shared" ref="AF53:AO53" si="46">SUM(AF7:AF52)</f>
        <v>0</v>
      </c>
      <c r="AG53" s="549">
        <f t="shared" si="46"/>
        <v>0</v>
      </c>
      <c r="AH53" s="478">
        <f t="shared" si="46"/>
        <v>0</v>
      </c>
      <c r="AI53" s="478">
        <f t="shared" si="46"/>
        <v>0</v>
      </c>
      <c r="AJ53" s="559">
        <f t="shared" si="46"/>
        <v>0</v>
      </c>
      <c r="AK53" s="478">
        <f t="shared" si="46"/>
        <v>0</v>
      </c>
      <c r="AL53" s="478">
        <f t="shared" si="46"/>
        <v>0</v>
      </c>
      <c r="AM53" s="549">
        <f t="shared" si="46"/>
        <v>0</v>
      </c>
      <c r="AN53" s="478">
        <f t="shared" si="46"/>
        <v>0</v>
      </c>
      <c r="AO53" s="478">
        <f t="shared" si="46"/>
        <v>0</v>
      </c>
      <c r="AP53" s="554">
        <f t="shared" ref="AP53:AV53" si="47">SUM(AP7:AP52)</f>
        <v>0</v>
      </c>
      <c r="AQ53" s="477">
        <f t="shared" si="47"/>
        <v>0</v>
      </c>
      <c r="AR53" s="478">
        <f t="shared" si="47"/>
        <v>0</v>
      </c>
      <c r="AS53" s="483">
        <f t="shared" si="47"/>
        <v>0</v>
      </c>
      <c r="AT53" s="482">
        <f t="shared" si="47"/>
        <v>0</v>
      </c>
      <c r="AU53" s="478">
        <f t="shared" si="47"/>
        <v>0</v>
      </c>
      <c r="AV53" s="483">
        <f t="shared" si="47"/>
        <v>0</v>
      </c>
      <c r="AW53" s="542"/>
      <c r="AX53" s="362"/>
      <c r="AY53" s="517">
        <f>SUM(AY7:AY52)</f>
        <v>0</v>
      </c>
      <c r="AZ53" s="362"/>
      <c r="BA53" s="367"/>
      <c r="BB53" s="367"/>
      <c r="BC53" s="362"/>
      <c r="BD53" s="362"/>
      <c r="BE53" s="367"/>
      <c r="BF53" s="362"/>
      <c r="BG53" s="362"/>
      <c r="BH53" s="362"/>
      <c r="BI53" s="362"/>
      <c r="BJ53" s="362"/>
      <c r="BK53" s="362"/>
      <c r="BL53" s="362"/>
      <c r="BM53" s="362"/>
      <c r="BN53" s="362"/>
    </row>
    <row r="54" spans="1:66" s="349" customFormat="1" ht="18">
      <c r="B54" s="350"/>
      <c r="C54" s="351"/>
    </row>
    <row r="55" spans="1:66" s="349" customFormat="1" ht="18">
      <c r="B55" s="350"/>
      <c r="C55" s="351"/>
      <c r="E55" s="605">
        <f>ROUND(E53-Test!$F$330,2)</f>
        <v>0</v>
      </c>
    </row>
    <row r="56" spans="1:66" s="349" customFormat="1" ht="18">
      <c r="B56" s="350"/>
      <c r="C56" s="351"/>
    </row>
    <row r="57" spans="1:66" s="349" customFormat="1" ht="18">
      <c r="B57" s="350"/>
      <c r="C57" s="351"/>
    </row>
    <row r="58" spans="1:66" s="349" customFormat="1" ht="18">
      <c r="B58" s="350"/>
      <c r="C58" s="351"/>
    </row>
    <row r="59" spans="1:66" s="349" customFormat="1" ht="18">
      <c r="B59" s="350"/>
      <c r="C59" s="351"/>
    </row>
    <row r="60" spans="1:66" s="349" customFormat="1" ht="18">
      <c r="B60" s="350"/>
      <c r="C60" s="351"/>
    </row>
    <row r="61" spans="1:66" s="349" customFormat="1" ht="18">
      <c r="B61" s="350"/>
      <c r="C61" s="351"/>
    </row>
    <row r="62" spans="1:66" s="349" customFormat="1" ht="18">
      <c r="B62" s="350"/>
      <c r="C62" s="351"/>
    </row>
    <row r="63" spans="1:66" s="349" customFormat="1" ht="18">
      <c r="B63" s="350"/>
      <c r="C63" s="351"/>
    </row>
    <row r="64" spans="1:66" s="349" customFormat="1" ht="18">
      <c r="B64" s="350"/>
      <c r="C64" s="351"/>
    </row>
    <row r="65" spans="2:3" s="349" customFormat="1" ht="18">
      <c r="B65" s="350"/>
      <c r="C65" s="351"/>
    </row>
    <row r="66" spans="2:3" s="349" customFormat="1" ht="18">
      <c r="B66" s="350"/>
      <c r="C66" s="351"/>
    </row>
    <row r="67" spans="2:3" s="349" customFormat="1" ht="18">
      <c r="B67" s="350"/>
      <c r="C67" s="351"/>
    </row>
    <row r="68" spans="2:3" s="349" customFormat="1" ht="18">
      <c r="B68" s="350"/>
      <c r="C68" s="351"/>
    </row>
    <row r="69" spans="2:3" s="349" customFormat="1" ht="18">
      <c r="B69" s="350"/>
      <c r="C69" s="351"/>
    </row>
    <row r="70" spans="2:3" s="349" customFormat="1" ht="18">
      <c r="B70" s="350"/>
      <c r="C70" s="351"/>
    </row>
    <row r="71" spans="2:3" s="349" customFormat="1" ht="18">
      <c r="B71" s="350"/>
      <c r="C71" s="351"/>
    </row>
    <row r="72" spans="2:3" s="349" customFormat="1" ht="18">
      <c r="B72" s="350"/>
      <c r="C72" s="351"/>
    </row>
    <row r="73" spans="2:3" s="349" customFormat="1" ht="18">
      <c r="B73" s="350"/>
      <c r="C73" s="351"/>
    </row>
    <row r="74" spans="2:3" s="349" customFormat="1" ht="18">
      <c r="B74" s="350"/>
      <c r="C74" s="351"/>
    </row>
    <row r="75" spans="2:3" s="349" customFormat="1" ht="18">
      <c r="B75" s="350"/>
      <c r="C75" s="351"/>
    </row>
    <row r="76" spans="2:3" s="349" customFormat="1" ht="18">
      <c r="B76" s="350"/>
      <c r="C76" s="351"/>
    </row>
    <row r="77" spans="2:3" s="349" customFormat="1" ht="18">
      <c r="B77" s="350"/>
      <c r="C77" s="351"/>
    </row>
    <row r="78" spans="2:3" s="349" customFormat="1" ht="18">
      <c r="B78" s="350"/>
      <c r="C78" s="351"/>
    </row>
    <row r="79" spans="2:3" s="349" customFormat="1" ht="18">
      <c r="B79" s="350"/>
      <c r="C79" s="351"/>
    </row>
    <row r="80" spans="2:3" s="349" customFormat="1" ht="18">
      <c r="B80" s="350"/>
      <c r="C80" s="351"/>
    </row>
    <row r="81" spans="2:3" s="349" customFormat="1" ht="18">
      <c r="B81" s="350"/>
      <c r="C81" s="351"/>
    </row>
    <row r="82" spans="2:3" s="349" customFormat="1" ht="18">
      <c r="B82" s="350"/>
      <c r="C82" s="351"/>
    </row>
    <row r="83" spans="2:3" s="349" customFormat="1" ht="18">
      <c r="B83" s="350"/>
      <c r="C83" s="351"/>
    </row>
    <row r="84" spans="2:3" s="349" customFormat="1" ht="18">
      <c r="B84" s="350"/>
      <c r="C84" s="351"/>
    </row>
    <row r="85" spans="2:3" s="349" customFormat="1" ht="18">
      <c r="B85" s="350"/>
      <c r="C85" s="351"/>
    </row>
    <row r="86" spans="2:3" s="349" customFormat="1" ht="18">
      <c r="B86" s="350"/>
      <c r="C86" s="351"/>
    </row>
    <row r="87" spans="2:3" s="349" customFormat="1" ht="18">
      <c r="B87" s="350"/>
      <c r="C87" s="351"/>
    </row>
    <row r="88" spans="2:3" s="349" customFormat="1" ht="18">
      <c r="B88" s="350"/>
      <c r="C88" s="351"/>
    </row>
    <row r="89" spans="2:3" s="349" customFormat="1" ht="18">
      <c r="B89" s="350"/>
      <c r="C89" s="351"/>
    </row>
    <row r="90" spans="2:3" s="349" customFormat="1" ht="18">
      <c r="B90" s="350"/>
      <c r="C90" s="351"/>
    </row>
    <row r="91" spans="2:3" s="349" customFormat="1" ht="18">
      <c r="B91" s="350"/>
      <c r="C91" s="351"/>
    </row>
    <row r="92" spans="2:3" s="349" customFormat="1" ht="18">
      <c r="B92" s="350"/>
      <c r="C92" s="351"/>
    </row>
    <row r="93" spans="2:3" s="349" customFormat="1" ht="18">
      <c r="B93" s="350"/>
      <c r="C93" s="351"/>
    </row>
    <row r="94" spans="2:3" s="349" customFormat="1" ht="18">
      <c r="B94" s="350"/>
      <c r="C94" s="351"/>
    </row>
    <row r="95" spans="2:3" s="349" customFormat="1" ht="18">
      <c r="B95" s="350"/>
      <c r="C95" s="351"/>
    </row>
    <row r="96" spans="2:3" s="349" customFormat="1" ht="18">
      <c r="B96" s="350"/>
      <c r="C96" s="351"/>
    </row>
    <row r="97" spans="2:3" s="349" customFormat="1" ht="18">
      <c r="B97" s="350"/>
      <c r="C97" s="351"/>
    </row>
    <row r="98" spans="2:3" s="349" customFormat="1" ht="18">
      <c r="B98" s="350"/>
      <c r="C98" s="351"/>
    </row>
    <row r="99" spans="2:3" s="349" customFormat="1" ht="18">
      <c r="B99" s="350"/>
      <c r="C99" s="351"/>
    </row>
    <row r="100" spans="2:3" s="349" customFormat="1" ht="18">
      <c r="B100" s="350"/>
      <c r="C100" s="351"/>
    </row>
    <row r="101" spans="2:3" s="349" customFormat="1" ht="18">
      <c r="B101" s="350"/>
      <c r="C101" s="351"/>
    </row>
    <row r="102" spans="2:3" s="349" customFormat="1" ht="18">
      <c r="B102" s="350"/>
      <c r="C102" s="351"/>
    </row>
    <row r="103" spans="2:3" s="349" customFormat="1" ht="18">
      <c r="B103" s="350"/>
      <c r="C103" s="351"/>
    </row>
    <row r="104" spans="2:3" s="349" customFormat="1" ht="18">
      <c r="B104" s="350"/>
      <c r="C104" s="351"/>
    </row>
    <row r="105" spans="2:3" s="349" customFormat="1" ht="18">
      <c r="B105" s="350"/>
      <c r="C105" s="351"/>
    </row>
    <row r="106" spans="2:3" s="349" customFormat="1" ht="18">
      <c r="B106" s="350"/>
      <c r="C106" s="351"/>
    </row>
    <row r="107" spans="2:3" s="349" customFormat="1" ht="18">
      <c r="B107" s="350"/>
      <c r="C107" s="351"/>
    </row>
    <row r="108" spans="2:3" s="349" customFormat="1" ht="18">
      <c r="B108" s="350"/>
      <c r="C108" s="351"/>
    </row>
    <row r="109" spans="2:3" s="349" customFormat="1" ht="18">
      <c r="B109" s="350"/>
      <c r="C109" s="351"/>
    </row>
    <row r="110" spans="2:3" s="349" customFormat="1" ht="18">
      <c r="B110" s="350"/>
      <c r="C110" s="351"/>
    </row>
    <row r="111" spans="2:3" s="349" customFormat="1" ht="18">
      <c r="B111" s="350"/>
      <c r="C111" s="351"/>
    </row>
    <row r="112" spans="2:3" s="349" customFormat="1" ht="18">
      <c r="B112" s="350"/>
      <c r="C112" s="351"/>
    </row>
    <row r="113" spans="2:3" s="349" customFormat="1" ht="18">
      <c r="B113" s="350"/>
      <c r="C113" s="351"/>
    </row>
    <row r="114" spans="2:3" s="349" customFormat="1" ht="18">
      <c r="B114" s="350"/>
      <c r="C114" s="351"/>
    </row>
    <row r="115" spans="2:3" s="349" customFormat="1" ht="18">
      <c r="B115" s="350"/>
      <c r="C115" s="351"/>
    </row>
    <row r="116" spans="2:3" s="349" customFormat="1" ht="18">
      <c r="B116" s="350"/>
      <c r="C116" s="351"/>
    </row>
    <row r="117" spans="2:3" s="349" customFormat="1" ht="18">
      <c r="B117" s="350"/>
      <c r="C117" s="351"/>
    </row>
    <row r="118" spans="2:3" s="349" customFormat="1" ht="18">
      <c r="B118" s="350"/>
      <c r="C118" s="351"/>
    </row>
    <row r="119" spans="2:3" s="349" customFormat="1" ht="18">
      <c r="B119" s="350"/>
      <c r="C119" s="351"/>
    </row>
    <row r="120" spans="2:3" s="349" customFormat="1" ht="18">
      <c r="B120" s="350"/>
      <c r="C120" s="351"/>
    </row>
    <row r="121" spans="2:3" s="349" customFormat="1" ht="18">
      <c r="B121" s="350"/>
      <c r="C121" s="351"/>
    </row>
    <row r="122" spans="2:3" s="349" customFormat="1" ht="18">
      <c r="B122" s="350"/>
      <c r="C122" s="351"/>
    </row>
    <row r="123" spans="2:3" s="349" customFormat="1" ht="18">
      <c r="B123" s="350"/>
      <c r="C123" s="351"/>
    </row>
    <row r="124" spans="2:3" s="349" customFormat="1" ht="18">
      <c r="B124" s="350"/>
      <c r="C124" s="351"/>
    </row>
    <row r="125" spans="2:3" s="349" customFormat="1" ht="18">
      <c r="B125" s="350"/>
      <c r="C125" s="351"/>
    </row>
    <row r="126" spans="2:3" s="349" customFormat="1" ht="18">
      <c r="B126" s="350"/>
      <c r="C126" s="351"/>
    </row>
  </sheetData>
  <mergeCells count="19">
    <mergeCell ref="A53:C53"/>
    <mergeCell ref="Y5:AA5"/>
    <mergeCell ref="AB5:AD5"/>
    <mergeCell ref="AE5:AG5"/>
    <mergeCell ref="AH5:AJ5"/>
    <mergeCell ref="A4:A6"/>
    <mergeCell ref="P5:R5"/>
    <mergeCell ref="S5:U5"/>
    <mergeCell ref="V5:X5"/>
    <mergeCell ref="AQ4:AS4"/>
    <mergeCell ref="AT4:AV4"/>
    <mergeCell ref="D5:F5"/>
    <mergeCell ref="G5:I5"/>
    <mergeCell ref="J5:L5"/>
    <mergeCell ref="M5:O5"/>
    <mergeCell ref="AQ5:AS5"/>
    <mergeCell ref="AT5:AV5"/>
    <mergeCell ref="AK5:AM5"/>
    <mergeCell ref="AN5:AP5"/>
  </mergeCells>
  <printOptions horizontalCentered="1"/>
  <pageMargins left="0.25" right="0.25" top="0.5" bottom="0.25" header="0.25" footer="0.25"/>
  <pageSetup paperSize="9" scale="47" orientation="portrait" r:id="rId1"/>
  <headerFooter alignWithMargins="0">
    <oddHeader>&amp;RCost Control Section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45</vt:i4>
      </vt:variant>
      <vt:variant>
        <vt:lpstr>Named Ranges</vt:lpstr>
      </vt:variant>
      <vt:variant>
        <vt:i4>49</vt:i4>
      </vt:variant>
    </vt:vector>
  </HeadingPairs>
  <TitlesOfParts>
    <vt:vector size="94" baseType="lpstr">
      <vt:lpstr>Amount</vt:lpstr>
      <vt:lpstr>Test</vt:lpstr>
      <vt:lpstr>Total Div.</vt:lpstr>
      <vt:lpstr>12 95</vt:lpstr>
      <vt:lpstr>Total BP Fac.</vt:lpstr>
      <vt:lpstr>Total fac</vt:lpstr>
      <vt:lpstr>12 92</vt:lpstr>
      <vt:lpstr>12 3A</vt:lpstr>
      <vt:lpstr>TT.Seat</vt:lpstr>
      <vt:lpstr>12 30</vt:lpstr>
      <vt:lpstr>TT.Seat Other</vt:lpstr>
      <vt:lpstr>12 31</vt:lpstr>
      <vt:lpstr>Synchornize</vt:lpstr>
      <vt:lpstr>Seat-O (2)</vt:lpstr>
      <vt:lpstr>12 3B</vt:lpstr>
      <vt:lpstr>12 3Z</vt:lpstr>
      <vt:lpstr>12 35</vt:lpstr>
      <vt:lpstr>TT.Trim</vt:lpstr>
      <vt:lpstr>12 40</vt:lpstr>
      <vt:lpstr>Total foam</vt:lpstr>
      <vt:lpstr>foam off</vt:lpstr>
      <vt:lpstr>Trim-H-L-Antolin</vt:lpstr>
      <vt:lpstr>Total Proj. N</vt:lpstr>
      <vt:lpstr>Proj. N off</vt:lpstr>
      <vt:lpstr>Proj. N fac.</vt:lpstr>
      <vt:lpstr>12 41</vt:lpstr>
      <vt:lpstr>12 43</vt:lpstr>
      <vt:lpstr>Total Banpho</vt:lpstr>
      <vt:lpstr>14 92</vt:lpstr>
      <vt:lpstr>Total Fac Banpho</vt:lpstr>
      <vt:lpstr>14 30</vt:lpstr>
      <vt:lpstr>14 31</vt:lpstr>
      <vt:lpstr>14 35</vt:lpstr>
      <vt:lpstr>Bph Time-Other</vt:lpstr>
      <vt:lpstr>14 3N</vt:lpstr>
      <vt:lpstr>14 3S</vt:lpstr>
      <vt:lpstr>14 3Z</vt:lpstr>
      <vt:lpstr>14 40</vt:lpstr>
      <vt:lpstr>Total Hemaraj</vt:lpstr>
      <vt:lpstr>15 92</vt:lpstr>
      <vt:lpstr>Total Fac. Hem</vt:lpstr>
      <vt:lpstr>15 3G</vt:lpstr>
      <vt:lpstr>15 3H</vt:lpstr>
      <vt:lpstr>15 3I</vt:lpstr>
      <vt:lpstr>Hem-SAIC</vt:lpstr>
      <vt:lpstr>'12 30'!Print_Area</vt:lpstr>
      <vt:lpstr>'12 31'!Print_Area</vt:lpstr>
      <vt:lpstr>'12 35'!Print_Area</vt:lpstr>
      <vt:lpstr>'12 3A'!Print_Area</vt:lpstr>
      <vt:lpstr>'12 3B'!Print_Area</vt:lpstr>
      <vt:lpstr>'12 3Z'!Print_Area</vt:lpstr>
      <vt:lpstr>'12 40'!Print_Area</vt:lpstr>
      <vt:lpstr>'12 41'!Print_Area</vt:lpstr>
      <vt:lpstr>'12 43'!Print_Area</vt:lpstr>
      <vt:lpstr>'12 92'!Print_Area</vt:lpstr>
      <vt:lpstr>'12 95'!Print_Area</vt:lpstr>
      <vt:lpstr>'14 30'!Print_Area</vt:lpstr>
      <vt:lpstr>'14 31'!Print_Area</vt:lpstr>
      <vt:lpstr>'14 35'!Print_Area</vt:lpstr>
      <vt:lpstr>'14 3N'!Print_Area</vt:lpstr>
      <vt:lpstr>'14 3S'!Print_Area</vt:lpstr>
      <vt:lpstr>'14 3Z'!Print_Area</vt:lpstr>
      <vt:lpstr>'14 40'!Print_Area</vt:lpstr>
      <vt:lpstr>'14 92'!Print_Area</vt:lpstr>
      <vt:lpstr>'15 3G'!Print_Area</vt:lpstr>
      <vt:lpstr>'15 3H'!Print_Area</vt:lpstr>
      <vt:lpstr>'15 3I'!Print_Area</vt:lpstr>
      <vt:lpstr>'15 92'!Print_Area</vt:lpstr>
      <vt:lpstr>Amount!Print_Area</vt:lpstr>
      <vt:lpstr>'Bph Time-Other'!Print_Area</vt:lpstr>
      <vt:lpstr>'foam off'!Print_Area</vt:lpstr>
      <vt:lpstr>'Hem-SAIC'!Print_Area</vt:lpstr>
      <vt:lpstr>'Proj. N fac.'!Print_Area</vt:lpstr>
      <vt:lpstr>'Proj. N off'!Print_Area</vt:lpstr>
      <vt:lpstr>'Seat-O (2)'!Print_Area</vt:lpstr>
      <vt:lpstr>Synchornize!Print_Area</vt:lpstr>
      <vt:lpstr>Test!Print_Area</vt:lpstr>
      <vt:lpstr>'Total Banpho'!Print_Area</vt:lpstr>
      <vt:lpstr>'Total BP Fac.'!Print_Area</vt:lpstr>
      <vt:lpstr>'Total Div.'!Print_Area</vt:lpstr>
      <vt:lpstr>'Total fac'!Print_Area</vt:lpstr>
      <vt:lpstr>'Total Fac Banpho'!Print_Area</vt:lpstr>
      <vt:lpstr>'Total Fac. Hem'!Print_Area</vt:lpstr>
      <vt:lpstr>'Total foam'!Print_Area</vt:lpstr>
      <vt:lpstr>'Total Hemaraj'!Print_Area</vt:lpstr>
      <vt:lpstr>'Total Proj. N'!Print_Area</vt:lpstr>
      <vt:lpstr>'Trim-H-L-Antolin'!Print_Area</vt:lpstr>
      <vt:lpstr>TT.Seat!Print_Area</vt:lpstr>
      <vt:lpstr>'TT.Seat Other'!Print_Area</vt:lpstr>
      <vt:lpstr>TT.Trim!Print_Area</vt:lpstr>
      <vt:lpstr>'12 92'!Print_Titles</vt:lpstr>
      <vt:lpstr>'12 95'!Print_Titles</vt:lpstr>
      <vt:lpstr>'Total BP Fac.'!Print_Titles</vt:lpstr>
      <vt:lpstr>'Total Div.'!Print_Titles</vt:lpstr>
    </vt:vector>
  </TitlesOfParts>
  <Company>Notebook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Kittipong Kittirungcharoen</cp:lastModifiedBy>
  <cp:lastPrinted>2020-01-28T11:59:28Z</cp:lastPrinted>
  <dcterms:created xsi:type="dcterms:W3CDTF">2000-06-20T04:25:50Z</dcterms:created>
  <dcterms:modified xsi:type="dcterms:W3CDTF">2020-05-11T09:36:08Z</dcterms:modified>
</cp:coreProperties>
</file>